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Y:\mPOlicy\BAU\"/>
    </mc:Choice>
  </mc:AlternateContent>
  <bookViews>
    <workbookView xWindow="0" yWindow="0" windowWidth="25440" windowHeight="12825" tabRatio="512" firstSheet="2" activeTab="2"/>
  </bookViews>
  <sheets>
    <sheet name="Sheet1" sheetId="19" state="hidden" r:id="rId1"/>
    <sheet name="revenue base data (2)" sheetId="26" state="hidden" r:id="rId2"/>
    <sheet name="CBA and ROI Template" sheetId="130" r:id="rId3"/>
    <sheet name="July" sheetId="12" state="hidden" r:id="rId4"/>
    <sheet name="August" sheetId="13" state="hidden" r:id="rId5"/>
    <sheet name="July to September" sheetId="8" state="hidden" r:id="rId6"/>
    <sheet name="April to June" sheetId="7" state="hidden" r:id="rId7"/>
    <sheet name="April through September" sheetId="5" state="hidden" r:id="rId8"/>
    <sheet name="No BG" sheetId="4" state="hidden" r:id="rId9"/>
    <sheet name="CambridgeServiceLevelTracking_D" sheetId="1" state="hidden" r:id="rId10"/>
    <sheet name="Loss Picks" sheetId="52" state="hidden" r:id="rId11"/>
    <sheet name="MRS revise" sheetId="51" state="hidden" r:id="rId12"/>
    <sheet name="Marketing Allocation" sheetId="49" state="hidden" r:id="rId13"/>
    <sheet name="Sheet2" sheetId="131" r:id="rId14"/>
  </sheets>
  <definedNames>
    <definedName name="_xlnm._FilterDatabase" localSheetId="7" hidden="1">'April through September'!$A$2:$M$1202</definedName>
    <definedName name="_xlnm._FilterDatabase" localSheetId="6" hidden="1">'April to June'!$A$2:$M$597</definedName>
    <definedName name="_xlnm._FilterDatabase" localSheetId="4" hidden="1">August!$A$2:$M$213</definedName>
    <definedName name="_xlnm._FilterDatabase" localSheetId="9" hidden="1">CambridgeServiceLevelTracking_D!$A$2:$M$2316</definedName>
    <definedName name="_xlnm._FilterDatabase" localSheetId="3" hidden="1">July!$A$2:$M$168</definedName>
    <definedName name="_xlnm._FilterDatabase" localSheetId="5" hidden="1">'July to September'!$A$2:$M$607</definedName>
    <definedName name="_xlnm._FilterDatabase" localSheetId="8" hidden="1">'No BG'!$A$2:$M$2267</definedName>
    <definedName name="_xlnm._FilterDatabase" localSheetId="0" hidden="1">Sheet1!$A$3:$L$5316</definedName>
    <definedName name="Affatlas" localSheetId="2">#REF!</definedName>
    <definedName name="Affatlas">#REF!</definedName>
    <definedName name="Affpremium" localSheetId="2">#REF!</definedName>
    <definedName name="Affpremium">#REF!</definedName>
    <definedName name="AGatlas" localSheetId="2">#REF!</definedName>
    <definedName name="AGatlas">#REF!</definedName>
    <definedName name="AGpremium" localSheetId="2">#REF!</definedName>
    <definedName name="AGpremium">#REF!</definedName>
    <definedName name="atlas" localSheetId="2">#REF!</definedName>
    <definedName name="atlas">#REF!</definedName>
    <definedName name="_xlnm.Database" localSheetId="11">#REF!</definedName>
    <definedName name="EssAliasTable" localSheetId="12">"Default"</definedName>
    <definedName name="EssfHasNonUnique" localSheetId="12">FALSE</definedName>
    <definedName name="EssLatest" localSheetId="12">"BegBal"</definedName>
    <definedName name="EssOptions" localSheetId="12">"A3100001100130000000011100020_01000"</definedName>
    <definedName name="EssSamplingValue" localSheetId="12">100</definedName>
    <definedName name="premium" localSheetId="2">#REF!</definedName>
    <definedName name="premium">#REF!</definedName>
    <definedName name="_xlnm.Print_Area" localSheetId="2">'CBA and ROI Template'!$A$1:$G$77</definedName>
    <definedName name="_xlnm.Print_Area" localSheetId="10">'Loss Picks'!$A$1:$Q$31</definedName>
    <definedName name="_xlnm.Print_Area" localSheetId="11">'MRS revise'!$A$1:$J$59</definedName>
    <definedName name="_xlnm.Print_Titles" localSheetId="11">'MRS revise'!$A:$A</definedName>
    <definedName name="ProgAtlas" localSheetId="2">#REF!</definedName>
    <definedName name="ProgAtlas">#REF!</definedName>
    <definedName name="ProgExpenses" localSheetId="2">#REF!</definedName>
    <definedName name="ProgExpenses">#REF!</definedName>
    <definedName name="ProgPremium" localSheetId="2">#REF!</definedName>
    <definedName name="ProgPremium">#REF!</definedName>
    <definedName name="ROUND" localSheetId="11">#REF!</definedName>
    <definedName name="ThomAtlas" localSheetId="2">#REF!</definedName>
    <definedName name="ThomAtlas">#REF!</definedName>
    <definedName name="ThomExpense" localSheetId="2">#REF!</definedName>
    <definedName name="ThomExpense">#REF!</definedName>
    <definedName name="Thomexpenses" localSheetId="2">#REF!</definedName>
    <definedName name="Thomexpenses">#REF!</definedName>
    <definedName name="ThomPremium" localSheetId="2">#REF!</definedName>
    <definedName name="ThomPremium">#REF!</definedName>
    <definedName name="UWExp" localSheetId="11">#REF!,#REF!,#REF!,#REF!,#REF!,#REF!,#REF!,#REF!,#REF!,#REF!,#REF!,#REF!,#REF!,#REF!</definedName>
    <definedName name="Z_63E172D1_FEF2_4D38_890F_D18D04731ACF_.wvu.PrintArea" localSheetId="11" hidden="1">'MRS revise'!#REF!</definedName>
    <definedName name="Z_83B0C004_E957_47B9_B95E_3547C7331F02_.wvu.PrintArea" localSheetId="11" hidden="1">'MRS revise'!#REF!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0" i="130" l="1"/>
  <c r="E30" i="130" s="1"/>
  <c r="E64" i="130"/>
  <c r="D64" i="130"/>
  <c r="C64" i="130"/>
  <c r="E34" i="130"/>
  <c r="D34" i="130"/>
  <c r="F8" i="130"/>
  <c r="E8" i="130"/>
  <c r="D8" i="130"/>
  <c r="C8" i="130"/>
  <c r="D31" i="130"/>
  <c r="E31" i="130" s="1"/>
  <c r="C16" i="130"/>
  <c r="F16" i="130" s="1"/>
  <c r="E16" i="130"/>
  <c r="D42" i="130"/>
  <c r="E42" i="130" s="1"/>
  <c r="F14" i="130"/>
  <c r="C36" i="130"/>
  <c r="C47" i="130"/>
  <c r="C6" i="130" s="1"/>
  <c r="C57" i="130"/>
  <c r="C7" i="130" s="1"/>
  <c r="C67" i="130"/>
  <c r="C77" i="130"/>
  <c r="C9" i="130"/>
  <c r="D16" i="130"/>
  <c r="D36" i="130"/>
  <c r="D5" i="130" s="1"/>
  <c r="D47" i="130"/>
  <c r="D6" i="130" s="1"/>
  <c r="D52" i="130"/>
  <c r="D67" i="130"/>
  <c r="D77" i="130"/>
  <c r="D9" i="130"/>
  <c r="E43" i="130"/>
  <c r="F43" i="130" s="1"/>
  <c r="E52" i="130"/>
  <c r="E57" i="130" s="1"/>
  <c r="E7" i="130"/>
  <c r="E67" i="130"/>
  <c r="E77" i="130"/>
  <c r="F15" i="130"/>
  <c r="F12" i="130"/>
  <c r="F74" i="130"/>
  <c r="F72" i="130"/>
  <c r="F64" i="130"/>
  <c r="F62" i="130"/>
  <c r="F54" i="130"/>
  <c r="F53" i="130"/>
  <c r="F31" i="130"/>
  <c r="F44" i="130"/>
  <c r="F42" i="130"/>
  <c r="F30" i="130"/>
  <c r="F32" i="130"/>
  <c r="K25" i="52"/>
  <c r="R25" i="52"/>
  <c r="K24" i="52"/>
  <c r="R24" i="52"/>
  <c r="M21" i="52"/>
  <c r="M25" i="52"/>
  <c r="M24" i="52"/>
  <c r="M6" i="52"/>
  <c r="M13" i="52"/>
  <c r="M27" i="52" s="1"/>
  <c r="W15" i="52"/>
  <c r="W16" i="52"/>
  <c r="W21" i="52" s="1"/>
  <c r="E21" i="52" s="1"/>
  <c r="K21" i="52" s="1"/>
  <c r="R21" i="52" s="1"/>
  <c r="W17" i="52"/>
  <c r="W18" i="52"/>
  <c r="W20" i="52"/>
  <c r="P15" i="52"/>
  <c r="P16" i="52"/>
  <c r="P17" i="52"/>
  <c r="P21" i="52" s="1"/>
  <c r="P18" i="52"/>
  <c r="P19" i="52"/>
  <c r="P20" i="52"/>
  <c r="K12" i="52"/>
  <c r="R12" i="52" s="1"/>
  <c r="K10" i="52"/>
  <c r="R10" i="52" s="1"/>
  <c r="K9" i="52"/>
  <c r="R9" i="52" s="1"/>
  <c r="K8" i="52"/>
  <c r="R8" i="52" s="1"/>
  <c r="K7" i="52"/>
  <c r="R7" i="52" s="1"/>
  <c r="K6" i="52"/>
  <c r="R6" i="52" s="1"/>
  <c r="P25" i="52"/>
  <c r="P24" i="52"/>
  <c r="P6" i="52"/>
  <c r="P13" i="52" s="1"/>
  <c r="M12" i="52"/>
  <c r="P12" i="52" s="1"/>
  <c r="M11" i="52"/>
  <c r="P11" i="52" s="1"/>
  <c r="K11" i="52"/>
  <c r="O11" i="52"/>
  <c r="M10" i="52"/>
  <c r="P10" i="52"/>
  <c r="M9" i="52"/>
  <c r="P9" i="52"/>
  <c r="M8" i="52"/>
  <c r="P8" i="52"/>
  <c r="M7" i="52"/>
  <c r="P7" i="52"/>
  <c r="R11" i="52"/>
  <c r="O6" i="52"/>
  <c r="O25" i="52"/>
  <c r="O24" i="52"/>
  <c r="S24" i="52"/>
  <c r="C9" i="51"/>
  <c r="O13" i="52"/>
  <c r="K13" i="52" s="1"/>
  <c r="R13" i="52" s="1"/>
  <c r="E30" i="51"/>
  <c r="E32" i="51"/>
  <c r="B30" i="51"/>
  <c r="B32" i="51"/>
  <c r="B22" i="51" s="1"/>
  <c r="B44" i="51" s="1"/>
  <c r="H29" i="51"/>
  <c r="H28" i="51"/>
  <c r="H27" i="51"/>
  <c r="H26" i="51"/>
  <c r="H30" i="51" s="1"/>
  <c r="H45" i="51" s="1"/>
  <c r="H25" i="51"/>
  <c r="H21" i="51"/>
  <c r="H43" i="51" s="1"/>
  <c r="H20" i="51"/>
  <c r="H42" i="51"/>
  <c r="H19" i="51"/>
  <c r="H18" i="51"/>
  <c r="H17" i="51"/>
  <c r="H16" i="51"/>
  <c r="H40" i="51" s="1"/>
  <c r="H7" i="51"/>
  <c r="C15" i="51"/>
  <c r="F15" i="51" s="1"/>
  <c r="E15" i="51" s="1"/>
  <c r="C14" i="51"/>
  <c r="F14" i="51"/>
  <c r="E6" i="51"/>
  <c r="E13" i="51"/>
  <c r="E12" i="51"/>
  <c r="E51" i="51"/>
  <c r="E45" i="51"/>
  <c r="E43" i="51"/>
  <c r="E42" i="51"/>
  <c r="I42" i="51" s="1"/>
  <c r="E41" i="51"/>
  <c r="E40" i="51"/>
  <c r="I40" i="51" s="1"/>
  <c r="E38" i="51"/>
  <c r="B53" i="51"/>
  <c r="B52" i="51"/>
  <c r="C52" i="51"/>
  <c r="B51" i="51"/>
  <c r="B50" i="51"/>
  <c r="C50" i="51" s="1"/>
  <c r="B49" i="51"/>
  <c r="B43" i="51"/>
  <c r="B42" i="51"/>
  <c r="C42" i="51"/>
  <c r="B41" i="51"/>
  <c r="C41" i="51"/>
  <c r="B40" i="51"/>
  <c r="C40" i="51"/>
  <c r="B38" i="51"/>
  <c r="C34" i="51"/>
  <c r="C36" i="51" s="1"/>
  <c r="B45" i="51"/>
  <c r="C29" i="51"/>
  <c r="I28" i="51"/>
  <c r="C28" i="51"/>
  <c r="C27" i="51"/>
  <c r="I26" i="51"/>
  <c r="C26" i="51"/>
  <c r="C30" i="51"/>
  <c r="C25" i="51"/>
  <c r="I21" i="51"/>
  <c r="C21" i="51"/>
  <c r="I20" i="51"/>
  <c r="C20" i="51"/>
  <c r="C19" i="51"/>
  <c r="C18" i="51"/>
  <c r="H51" i="51"/>
  <c r="C17" i="51"/>
  <c r="C16" i="51"/>
  <c r="C13" i="51"/>
  <c r="C12" i="51"/>
  <c r="E56" i="51"/>
  <c r="H41" i="51"/>
  <c r="I19" i="51"/>
  <c r="I41" i="51"/>
  <c r="I16" i="51"/>
  <c r="I18" i="51"/>
  <c r="I25" i="51"/>
  <c r="I27" i="51"/>
  <c r="F40" i="51"/>
  <c r="I29" i="51"/>
  <c r="C45" i="51"/>
  <c r="I13" i="51"/>
  <c r="I17" i="51"/>
  <c r="F21" i="51"/>
  <c r="F56" i="51"/>
  <c r="C51" i="51"/>
  <c r="C53" i="51"/>
  <c r="B5" i="49"/>
  <c r="D5" i="49" s="1"/>
  <c r="B6" i="49"/>
  <c r="D6" i="49" s="1"/>
  <c r="B8" i="49"/>
  <c r="D8" i="49" s="1"/>
  <c r="B11" i="49"/>
  <c r="D11" i="49" s="1"/>
  <c r="B12" i="49"/>
  <c r="D12" i="49" s="1"/>
  <c r="D31" i="49"/>
  <c r="B23" i="49"/>
  <c r="B24" i="49"/>
  <c r="D24" i="49"/>
  <c r="E24" i="49" s="1"/>
  <c r="B26" i="49"/>
  <c r="D26" i="49" s="1"/>
  <c r="E26" i="49"/>
  <c r="B29" i="49"/>
  <c r="D29" i="49"/>
  <c r="E29" i="49" s="1"/>
  <c r="B30" i="49"/>
  <c r="D30" i="49" s="1"/>
  <c r="C36" i="49"/>
  <c r="D35" i="49"/>
  <c r="D34" i="49"/>
  <c r="E34" i="49" s="1"/>
  <c r="D33" i="49"/>
  <c r="E33" i="49" s="1"/>
  <c r="D32" i="49"/>
  <c r="E32" i="49"/>
  <c r="B28" i="49"/>
  <c r="D28" i="49"/>
  <c r="E28" i="49" s="1"/>
  <c r="B27" i="49"/>
  <c r="D27" i="49" s="1"/>
  <c r="E27" i="49" s="1"/>
  <c r="B25" i="49"/>
  <c r="D25" i="49"/>
  <c r="E35" i="49"/>
  <c r="C18" i="49"/>
  <c r="D17" i="49"/>
  <c r="D16" i="49"/>
  <c r="D15" i="49"/>
  <c r="E15" i="49"/>
  <c r="D14" i="49"/>
  <c r="D13" i="49"/>
  <c r="B10" i="49"/>
  <c r="D10" i="49"/>
  <c r="B9" i="49"/>
  <c r="D9" i="49"/>
  <c r="B7" i="49"/>
  <c r="D7" i="49"/>
  <c r="J7" i="49"/>
  <c r="F12" i="51"/>
  <c r="I30" i="51"/>
  <c r="E30" i="49"/>
  <c r="E25" i="49"/>
  <c r="I45" i="51"/>
  <c r="G34" i="26"/>
  <c r="I34" i="26"/>
  <c r="K34" i="26"/>
  <c r="R49" i="19"/>
  <c r="Q49" i="19" s="1"/>
  <c r="R50" i="19"/>
  <c r="Q50" i="19" s="1"/>
  <c r="R51" i="19"/>
  <c r="Q51" i="19" s="1"/>
  <c r="R52" i="19"/>
  <c r="Q52" i="19" s="1"/>
  <c r="R53" i="19"/>
  <c r="Q53" i="19" s="1"/>
  <c r="R54" i="19"/>
  <c r="Q54" i="19" s="1"/>
  <c r="R55" i="19"/>
  <c r="Q55" i="19" s="1"/>
  <c r="R56" i="19"/>
  <c r="Q56" i="19" s="1"/>
  <c r="R57" i="19"/>
  <c r="Q57" i="19" s="1"/>
  <c r="R58" i="19"/>
  <c r="Q58" i="19" s="1"/>
  <c r="R59" i="19"/>
  <c r="Q59" i="19" s="1"/>
  <c r="R38" i="19"/>
  <c r="Q38" i="19" s="1"/>
  <c r="R39" i="19"/>
  <c r="Q39" i="19" s="1"/>
  <c r="R40" i="19"/>
  <c r="Q40" i="19" s="1"/>
  <c r="R41" i="19"/>
  <c r="Q41" i="19" s="1"/>
  <c r="R42" i="19"/>
  <c r="Q42" i="19" s="1"/>
  <c r="R43" i="19"/>
  <c r="Q43" i="19"/>
  <c r="R44" i="19"/>
  <c r="Q44" i="19"/>
  <c r="R45" i="19"/>
  <c r="Q45" i="19"/>
  <c r="R46" i="19"/>
  <c r="Q46" i="19"/>
  <c r="R24" i="19"/>
  <c r="Q24" i="19"/>
  <c r="R25" i="19"/>
  <c r="Q25" i="19"/>
  <c r="R26" i="19"/>
  <c r="Q26" i="19"/>
  <c r="R27" i="19"/>
  <c r="Q27" i="19"/>
  <c r="R28" i="19"/>
  <c r="Q28" i="19"/>
  <c r="R29" i="19"/>
  <c r="Q29" i="19"/>
  <c r="R30" i="19"/>
  <c r="Q30" i="19"/>
  <c r="R31" i="19"/>
  <c r="Q31" i="19"/>
  <c r="R32" i="19"/>
  <c r="Q32" i="19"/>
  <c r="R33" i="19"/>
  <c r="Q33" i="19"/>
  <c r="R34" i="19"/>
  <c r="Q34" i="19"/>
  <c r="R35" i="19"/>
  <c r="Q35" i="19"/>
  <c r="R11" i="19"/>
  <c r="Q11" i="19"/>
  <c r="R12" i="19"/>
  <c r="Q12" i="19"/>
  <c r="R13" i="19"/>
  <c r="Q13" i="19"/>
  <c r="R14" i="19"/>
  <c r="Q14" i="19"/>
  <c r="R15" i="19"/>
  <c r="Q15" i="19"/>
  <c r="R16" i="19"/>
  <c r="Q16" i="19"/>
  <c r="R17" i="19"/>
  <c r="Q17" i="19"/>
  <c r="R18" i="19"/>
  <c r="Q18" i="19"/>
  <c r="R19" i="19"/>
  <c r="Q19" i="19"/>
  <c r="R20" i="19"/>
  <c r="Q20" i="19"/>
  <c r="R21" i="19"/>
  <c r="Q21" i="19"/>
  <c r="R37" i="19"/>
  <c r="Q37" i="19"/>
  <c r="R36" i="19"/>
  <c r="Q36" i="19"/>
  <c r="Q9" i="19"/>
  <c r="Q8" i="19"/>
  <c r="Q7" i="19"/>
  <c r="Q6" i="19"/>
  <c r="Q5" i="19"/>
  <c r="Q4" i="19"/>
  <c r="A1" i="19"/>
  <c r="O3" i="13"/>
  <c r="O4" i="13"/>
  <c r="O5" i="13"/>
  <c r="O6" i="13"/>
  <c r="O7" i="13"/>
  <c r="O8" i="13"/>
  <c r="O9" i="13"/>
  <c r="O10" i="13"/>
  <c r="O11" i="13"/>
  <c r="O12" i="13"/>
  <c r="O13" i="13"/>
  <c r="O14" i="13"/>
  <c r="O15" i="13"/>
  <c r="O16" i="13"/>
  <c r="O17" i="13"/>
  <c r="O18" i="13"/>
  <c r="O19" i="13"/>
  <c r="O20" i="13"/>
  <c r="O21" i="13"/>
  <c r="O22" i="13"/>
  <c r="O23" i="13"/>
  <c r="O24" i="13"/>
  <c r="O25" i="13"/>
  <c r="O26" i="13"/>
  <c r="O27" i="13"/>
  <c r="O28" i="13"/>
  <c r="O29" i="13"/>
  <c r="O30" i="13"/>
  <c r="O31" i="13"/>
  <c r="O32" i="13"/>
  <c r="O33" i="13"/>
  <c r="O34" i="13"/>
  <c r="O35" i="13"/>
  <c r="O36" i="13"/>
  <c r="O37" i="13"/>
  <c r="O38" i="13"/>
  <c r="O39" i="13"/>
  <c r="O40" i="13"/>
  <c r="O41" i="13"/>
  <c r="O42" i="13"/>
  <c r="O43" i="13"/>
  <c r="O44" i="13"/>
  <c r="O45" i="13"/>
  <c r="O46" i="13"/>
  <c r="O47" i="13"/>
  <c r="O48" i="13"/>
  <c r="O49" i="13"/>
  <c r="O50" i="13"/>
  <c r="O51" i="13"/>
  <c r="O52" i="13"/>
  <c r="O53" i="13"/>
  <c r="O54" i="13"/>
  <c r="O55" i="13"/>
  <c r="O56" i="13"/>
  <c r="O57" i="13"/>
  <c r="O58" i="13"/>
  <c r="O59" i="13"/>
  <c r="O60" i="13"/>
  <c r="O61" i="13"/>
  <c r="O62" i="13"/>
  <c r="O63" i="13"/>
  <c r="O64" i="13"/>
  <c r="O65" i="13"/>
  <c r="O66" i="13"/>
  <c r="O67" i="13"/>
  <c r="O68" i="13"/>
  <c r="O69" i="13"/>
  <c r="O70" i="13"/>
  <c r="O71" i="13"/>
  <c r="O72" i="13"/>
  <c r="O73" i="13"/>
  <c r="O74" i="13"/>
  <c r="O75" i="13"/>
  <c r="O76" i="13"/>
  <c r="O77" i="13"/>
  <c r="O78" i="13"/>
  <c r="O79" i="13"/>
  <c r="O80" i="13"/>
  <c r="O81" i="13"/>
  <c r="O82" i="13"/>
  <c r="O83" i="13"/>
  <c r="O84" i="13"/>
  <c r="O85" i="13"/>
  <c r="O86" i="13"/>
  <c r="O87" i="13"/>
  <c r="O88" i="13"/>
  <c r="O89" i="13"/>
  <c r="O90" i="13"/>
  <c r="O91" i="13"/>
  <c r="O92" i="13"/>
  <c r="Y219" i="13"/>
  <c r="O93" i="13"/>
  <c r="O94" i="13"/>
  <c r="O95" i="13"/>
  <c r="O96" i="13"/>
  <c r="Y229" i="13"/>
  <c r="O97" i="13"/>
  <c r="O98" i="13"/>
  <c r="O99" i="13"/>
  <c r="O100" i="13"/>
  <c r="O101" i="13"/>
  <c r="O102" i="13"/>
  <c r="O103" i="13"/>
  <c r="O104" i="13"/>
  <c r="O105" i="13"/>
  <c r="O106" i="13"/>
  <c r="O107" i="13"/>
  <c r="O108" i="13"/>
  <c r="O109" i="13"/>
  <c r="O110" i="13"/>
  <c r="O111" i="13"/>
  <c r="O112" i="13"/>
  <c r="O113" i="13"/>
  <c r="O114" i="13"/>
  <c r="O115" i="13"/>
  <c r="O116" i="13"/>
  <c r="O117" i="13"/>
  <c r="O118" i="13"/>
  <c r="O119" i="13"/>
  <c r="O120" i="13"/>
  <c r="O121" i="13"/>
  <c r="O122" i="13"/>
  <c r="O123" i="13"/>
  <c r="O124" i="13"/>
  <c r="O125" i="13"/>
  <c r="O126" i="13"/>
  <c r="O127" i="13"/>
  <c r="O128" i="13"/>
  <c r="O129" i="13"/>
  <c r="O130" i="13"/>
  <c r="O131" i="13"/>
  <c r="O132" i="13"/>
  <c r="O133" i="13"/>
  <c r="O134" i="13"/>
  <c r="O135" i="13"/>
  <c r="O136" i="13"/>
  <c r="O137" i="13"/>
  <c r="O138" i="13"/>
  <c r="O139" i="13"/>
  <c r="O140" i="13"/>
  <c r="O141" i="13"/>
  <c r="O142" i="13"/>
  <c r="O143" i="13"/>
  <c r="O144" i="13"/>
  <c r="O145" i="13"/>
  <c r="O146" i="13"/>
  <c r="O147" i="13"/>
  <c r="O148" i="13"/>
  <c r="O149" i="13"/>
  <c r="O150" i="13"/>
  <c r="O151" i="13"/>
  <c r="O152" i="13"/>
  <c r="O153" i="13"/>
  <c r="O154" i="13"/>
  <c r="O155" i="13"/>
  <c r="O156" i="13"/>
  <c r="O157" i="13"/>
  <c r="O158" i="13"/>
  <c r="O159" i="13"/>
  <c r="O160" i="13"/>
  <c r="O161" i="13"/>
  <c r="O162" i="13"/>
  <c r="O163" i="13"/>
  <c r="O164" i="13"/>
  <c r="O165" i="13"/>
  <c r="O166" i="13"/>
  <c r="O167" i="13"/>
  <c r="O168" i="13"/>
  <c r="O169" i="13"/>
  <c r="O170" i="13"/>
  <c r="O171" i="13"/>
  <c r="O172" i="13"/>
  <c r="O173" i="13"/>
  <c r="O174" i="13"/>
  <c r="O175" i="13"/>
  <c r="O176" i="13"/>
  <c r="O177" i="13"/>
  <c r="O178" i="13"/>
  <c r="O179" i="13"/>
  <c r="O180" i="13"/>
  <c r="O181" i="13"/>
  <c r="O182" i="13"/>
  <c r="O183" i="13"/>
  <c r="O184" i="13"/>
  <c r="O185" i="13"/>
  <c r="O186" i="13"/>
  <c r="O187" i="13"/>
  <c r="O188" i="13"/>
  <c r="O189" i="13"/>
  <c r="O190" i="13"/>
  <c r="O191" i="13"/>
  <c r="O192" i="13"/>
  <c r="O193" i="13"/>
  <c r="O194" i="13"/>
  <c r="O195" i="13"/>
  <c r="O196" i="13"/>
  <c r="O197" i="13"/>
  <c r="O198" i="13"/>
  <c r="O199" i="13"/>
  <c r="O200" i="13"/>
  <c r="O201" i="13"/>
  <c r="O202" i="13"/>
  <c r="O203" i="13"/>
  <c r="O204" i="13"/>
  <c r="O205" i="13"/>
  <c r="O206" i="13"/>
  <c r="O207" i="13"/>
  <c r="O208" i="13"/>
  <c r="O209" i="13"/>
  <c r="O210" i="13"/>
  <c r="O211" i="13"/>
  <c r="O212" i="13"/>
  <c r="O213" i="13"/>
  <c r="I229" i="13"/>
  <c r="AG229" i="13"/>
  <c r="Q229" i="13"/>
  <c r="C229" i="13"/>
  <c r="R229" i="13"/>
  <c r="AG220" i="13"/>
  <c r="Q220" i="13"/>
  <c r="C220" i="13"/>
  <c r="R220" i="13"/>
  <c r="W221" i="13"/>
  <c r="G221" i="13"/>
  <c r="W223" i="13"/>
  <c r="G223" i="13"/>
  <c r="AC219" i="13"/>
  <c r="C219" i="13"/>
  <c r="C236" i="13" s="1"/>
  <c r="W219" i="13"/>
  <c r="AA219" i="13"/>
  <c r="AE219" i="13"/>
  <c r="AG219" i="13"/>
  <c r="W220" i="13"/>
  <c r="Y220" i="13"/>
  <c r="I220" i="13"/>
  <c r="AA220" i="13"/>
  <c r="AC220" i="13"/>
  <c r="AE220" i="13"/>
  <c r="C221" i="13"/>
  <c r="Y221" i="13"/>
  <c r="AA221" i="13"/>
  <c r="K221" i="13" s="1"/>
  <c r="AC221" i="13"/>
  <c r="AE221" i="13"/>
  <c r="AG221" i="13"/>
  <c r="Q221" i="13" s="1"/>
  <c r="R221" i="13" s="1"/>
  <c r="C222" i="13"/>
  <c r="W222" i="13"/>
  <c r="Y222" i="13"/>
  <c r="AA222" i="13"/>
  <c r="K222" i="13" s="1"/>
  <c r="AC222" i="13"/>
  <c r="AE222" i="13"/>
  <c r="O222" i="13"/>
  <c r="P222" i="13" s="1"/>
  <c r="AG222" i="13"/>
  <c r="Q222" i="13" s="1"/>
  <c r="R222" i="13" s="1"/>
  <c r="C223" i="13"/>
  <c r="Y223" i="13"/>
  <c r="AA223" i="13"/>
  <c r="K223" i="13"/>
  <c r="AC223" i="13"/>
  <c r="AE223" i="13"/>
  <c r="O223" i="13" s="1"/>
  <c r="P223" i="13" s="1"/>
  <c r="AG223" i="13"/>
  <c r="Q223" i="13"/>
  <c r="R223" i="13" s="1"/>
  <c r="C224" i="13"/>
  <c r="C235" i="13" s="1"/>
  <c r="W224" i="13"/>
  <c r="Y224" i="13"/>
  <c r="AA224" i="13"/>
  <c r="K224" i="13"/>
  <c r="AC224" i="13"/>
  <c r="M224" i="13"/>
  <c r="AE224" i="13"/>
  <c r="AG224" i="13"/>
  <c r="Q224" i="13" s="1"/>
  <c r="C225" i="13"/>
  <c r="W225" i="13"/>
  <c r="G225" i="13"/>
  <c r="Y225" i="13"/>
  <c r="AA225" i="13"/>
  <c r="K225" i="13" s="1"/>
  <c r="AC225" i="13"/>
  <c r="AE225" i="13"/>
  <c r="O225" i="13"/>
  <c r="AG225" i="13"/>
  <c r="C226" i="13"/>
  <c r="AE226" i="13"/>
  <c r="O226" i="13"/>
  <c r="P226" i="13" s="1"/>
  <c r="W226" i="13"/>
  <c r="G226" i="13" s="1"/>
  <c r="Y226" i="13"/>
  <c r="I226" i="13" s="1"/>
  <c r="AA226" i="13"/>
  <c r="K226" i="13" s="1"/>
  <c r="AC226" i="13"/>
  <c r="M226" i="13" s="1"/>
  <c r="N226" i="13" s="1"/>
  <c r="AG226" i="13"/>
  <c r="Q226" i="13"/>
  <c r="R226" i="13" s="1"/>
  <c r="C227" i="13"/>
  <c r="W227" i="13"/>
  <c r="Y227" i="13"/>
  <c r="I227" i="13" s="1"/>
  <c r="AA227" i="13"/>
  <c r="AC227" i="13"/>
  <c r="M227" i="13"/>
  <c r="N227" i="13" s="1"/>
  <c r="AE227" i="13"/>
  <c r="O227" i="13" s="1"/>
  <c r="P227" i="13" s="1"/>
  <c r="AG227" i="13"/>
  <c r="Q227" i="13"/>
  <c r="R227" i="13" s="1"/>
  <c r="C228" i="13"/>
  <c r="W228" i="13"/>
  <c r="G228" i="13"/>
  <c r="Y228" i="13"/>
  <c r="I228" i="13"/>
  <c r="AA228" i="13"/>
  <c r="K228" i="13"/>
  <c r="AC228" i="13"/>
  <c r="M228" i="13"/>
  <c r="N228" i="13" s="1"/>
  <c r="AE228" i="13"/>
  <c r="AG228" i="13"/>
  <c r="Q228" i="13"/>
  <c r="R228" i="13" s="1"/>
  <c r="W229" i="13"/>
  <c r="G229" i="13" s="1"/>
  <c r="AA229" i="13"/>
  <c r="K229" i="13" s="1"/>
  <c r="AC229" i="13"/>
  <c r="AE229" i="13"/>
  <c r="O229" i="13"/>
  <c r="P229" i="13" s="1"/>
  <c r="C230" i="13"/>
  <c r="C232" i="13"/>
  <c r="W230" i="13"/>
  <c r="G230" i="13"/>
  <c r="Y230" i="13"/>
  <c r="I230" i="13"/>
  <c r="AA230" i="13"/>
  <c r="K230" i="13"/>
  <c r="AC230" i="13"/>
  <c r="M230" i="13"/>
  <c r="N230" i="13" s="1"/>
  <c r="AE230" i="13"/>
  <c r="O230" i="13" s="1"/>
  <c r="AG230" i="13"/>
  <c r="Q230" i="13" s="1"/>
  <c r="R230" i="13" s="1"/>
  <c r="O3" i="12"/>
  <c r="Y174" i="12"/>
  <c r="I174" i="12" s="1"/>
  <c r="I191" i="12" s="1"/>
  <c r="O4" i="12"/>
  <c r="O5" i="12"/>
  <c r="AE174" i="12"/>
  <c r="O6" i="12"/>
  <c r="O7" i="12"/>
  <c r="O8" i="12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O40" i="12"/>
  <c r="O41" i="12"/>
  <c r="O42" i="12"/>
  <c r="O43" i="12"/>
  <c r="O44" i="12"/>
  <c r="O45" i="12"/>
  <c r="O46" i="12"/>
  <c r="O47" i="12"/>
  <c r="O48" i="12"/>
  <c r="O49" i="12"/>
  <c r="O50" i="12"/>
  <c r="O51" i="12"/>
  <c r="O52" i="12"/>
  <c r="O53" i="12"/>
  <c r="O54" i="12"/>
  <c r="O55" i="12"/>
  <c r="O56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O87" i="12"/>
  <c r="O88" i="12"/>
  <c r="O89" i="12"/>
  <c r="O90" i="12"/>
  <c r="O91" i="12"/>
  <c r="O92" i="12"/>
  <c r="O93" i="12"/>
  <c r="O94" i="12"/>
  <c r="O95" i="12"/>
  <c r="O96" i="12"/>
  <c r="O97" i="12"/>
  <c r="O98" i="12"/>
  <c r="O99" i="12"/>
  <c r="O100" i="12"/>
  <c r="O101" i="12"/>
  <c r="O102" i="12"/>
  <c r="O103" i="12"/>
  <c r="O104" i="12"/>
  <c r="O105" i="12"/>
  <c r="O106" i="12"/>
  <c r="O107" i="12"/>
  <c r="O108" i="12"/>
  <c r="O109" i="12"/>
  <c r="O110" i="12"/>
  <c r="O111" i="12"/>
  <c r="O112" i="12"/>
  <c r="O113" i="12"/>
  <c r="O114" i="12"/>
  <c r="O115" i="12"/>
  <c r="O116" i="12"/>
  <c r="O117" i="12"/>
  <c r="O118" i="12"/>
  <c r="O119" i="12"/>
  <c r="O120" i="12"/>
  <c r="O121" i="12"/>
  <c r="O122" i="12"/>
  <c r="O123" i="12"/>
  <c r="O124" i="12"/>
  <c r="O125" i="12"/>
  <c r="O126" i="12"/>
  <c r="O127" i="12"/>
  <c r="O128" i="12"/>
  <c r="O129" i="12"/>
  <c r="O130" i="12"/>
  <c r="O131" i="12"/>
  <c r="O132" i="12"/>
  <c r="O133" i="12"/>
  <c r="O134" i="12"/>
  <c r="O135" i="12"/>
  <c r="O136" i="12"/>
  <c r="O137" i="12"/>
  <c r="O138" i="12"/>
  <c r="O139" i="12"/>
  <c r="O140" i="12"/>
  <c r="O141" i="12"/>
  <c r="O142" i="12"/>
  <c r="O143" i="12"/>
  <c r="O144" i="12"/>
  <c r="O145" i="12"/>
  <c r="O146" i="12"/>
  <c r="O147" i="12"/>
  <c r="O148" i="12"/>
  <c r="O149" i="12"/>
  <c r="O150" i="12"/>
  <c r="O151" i="12"/>
  <c r="O152" i="12"/>
  <c r="O153" i="12"/>
  <c r="O154" i="12"/>
  <c r="O155" i="12"/>
  <c r="O156" i="12"/>
  <c r="O157" i="12"/>
  <c r="O158" i="12"/>
  <c r="O159" i="12"/>
  <c r="O160" i="12"/>
  <c r="O161" i="12"/>
  <c r="O162" i="12"/>
  <c r="O163" i="12"/>
  <c r="O164" i="12"/>
  <c r="O165" i="12"/>
  <c r="O166" i="12"/>
  <c r="O167" i="12"/>
  <c r="O168" i="12"/>
  <c r="C174" i="12"/>
  <c r="W174" i="12"/>
  <c r="AA174" i="12"/>
  <c r="K174" i="12"/>
  <c r="K191" i="12" s="1"/>
  <c r="AC174" i="12"/>
  <c r="AG174" i="12"/>
  <c r="Q174" i="12"/>
  <c r="C175" i="12"/>
  <c r="W175" i="12"/>
  <c r="Y175" i="12"/>
  <c r="I175" i="12"/>
  <c r="AA175" i="12"/>
  <c r="AC175" i="12"/>
  <c r="AE175" i="12"/>
  <c r="O175" i="12"/>
  <c r="P175" i="12" s="1"/>
  <c r="AG175" i="12"/>
  <c r="C176" i="12"/>
  <c r="W176" i="12"/>
  <c r="Y176" i="12"/>
  <c r="AA176" i="12"/>
  <c r="AC176" i="12"/>
  <c r="M176" i="12"/>
  <c r="N176" i="12" s="1"/>
  <c r="AE176" i="12"/>
  <c r="O176" i="12" s="1"/>
  <c r="P176" i="12" s="1"/>
  <c r="AG176" i="12"/>
  <c r="C177" i="12"/>
  <c r="W177" i="12"/>
  <c r="Y177" i="12"/>
  <c r="I177" i="12" s="1"/>
  <c r="AA177" i="12"/>
  <c r="AC177" i="12"/>
  <c r="AE177" i="12"/>
  <c r="O177" i="12" s="1"/>
  <c r="P177" i="12" s="1"/>
  <c r="AG177" i="12"/>
  <c r="C178" i="12"/>
  <c r="W178" i="12"/>
  <c r="Y178" i="12"/>
  <c r="AA178" i="12"/>
  <c r="AC178" i="12"/>
  <c r="M178" i="12" s="1"/>
  <c r="N178" i="12" s="1"/>
  <c r="AE178" i="12"/>
  <c r="O178" i="12"/>
  <c r="P178" i="12" s="1"/>
  <c r="AG178" i="12"/>
  <c r="C179" i="12"/>
  <c r="C190" i="12"/>
  <c r="W179" i="12"/>
  <c r="Y179" i="12"/>
  <c r="I179" i="12" s="1"/>
  <c r="AA179" i="12"/>
  <c r="K179" i="12" s="1"/>
  <c r="AC179" i="12"/>
  <c r="AE179" i="12"/>
  <c r="O179" i="12"/>
  <c r="AG179" i="12"/>
  <c r="Q179" i="12"/>
  <c r="R179" i="12" s="1"/>
  <c r="C180" i="12"/>
  <c r="W180" i="12"/>
  <c r="G180" i="12"/>
  <c r="Y180" i="12"/>
  <c r="I180" i="12"/>
  <c r="AA180" i="12"/>
  <c r="K180" i="12"/>
  <c r="AC180" i="12"/>
  <c r="M180" i="12"/>
  <c r="N180" i="12" s="1"/>
  <c r="AE180" i="12"/>
  <c r="AG180" i="12"/>
  <c r="Q180" i="12"/>
  <c r="R180" i="12" s="1"/>
  <c r="C181" i="12"/>
  <c r="W181" i="12"/>
  <c r="G181" i="12"/>
  <c r="Y181" i="12"/>
  <c r="AA181" i="12"/>
  <c r="K181" i="12" s="1"/>
  <c r="AC181" i="12"/>
  <c r="AE181" i="12"/>
  <c r="O181" i="12"/>
  <c r="P181" i="12" s="1"/>
  <c r="AG181" i="12"/>
  <c r="C182" i="12"/>
  <c r="W182" i="12"/>
  <c r="G182" i="12" s="1"/>
  <c r="Y182" i="12"/>
  <c r="I182" i="12" s="1"/>
  <c r="AA182" i="12"/>
  <c r="K182" i="12" s="1"/>
  <c r="AC182" i="12"/>
  <c r="M182" i="12" s="1"/>
  <c r="N182" i="12" s="1"/>
  <c r="AE182" i="12"/>
  <c r="O182" i="12"/>
  <c r="P182" i="12" s="1"/>
  <c r="AG182" i="12"/>
  <c r="Q182" i="12" s="1"/>
  <c r="R182" i="12" s="1"/>
  <c r="C183" i="12"/>
  <c r="W183" i="12"/>
  <c r="Y183" i="12"/>
  <c r="I183" i="12"/>
  <c r="AA183" i="12"/>
  <c r="AC183" i="12"/>
  <c r="M183" i="12" s="1"/>
  <c r="AE183" i="12"/>
  <c r="O183" i="12" s="1"/>
  <c r="P183" i="12" s="1"/>
  <c r="AG183" i="12"/>
  <c r="Q183" i="12"/>
  <c r="C184" i="12"/>
  <c r="W184" i="12"/>
  <c r="G184" i="12" s="1"/>
  <c r="Y184" i="12"/>
  <c r="I184" i="12" s="1"/>
  <c r="AA184" i="12"/>
  <c r="K184" i="12" s="1"/>
  <c r="AC184" i="12"/>
  <c r="M184" i="12" s="1"/>
  <c r="N184" i="12" s="1"/>
  <c r="AE184" i="12"/>
  <c r="AG184" i="12"/>
  <c r="Q184" i="12" s="1"/>
  <c r="C185" i="12"/>
  <c r="W185" i="12"/>
  <c r="G185" i="12"/>
  <c r="Y185" i="12"/>
  <c r="AA185" i="12"/>
  <c r="K185" i="12" s="1"/>
  <c r="AC185" i="12"/>
  <c r="AE185" i="12"/>
  <c r="O185" i="12"/>
  <c r="AG185" i="12"/>
  <c r="C191" i="12"/>
  <c r="W603" i="7"/>
  <c r="O597" i="7"/>
  <c r="O596" i="7"/>
  <c r="O595" i="7"/>
  <c r="O594" i="7"/>
  <c r="O593" i="7"/>
  <c r="O592" i="7"/>
  <c r="O591" i="7"/>
  <c r="O590" i="7"/>
  <c r="O589" i="7"/>
  <c r="O588" i="7"/>
  <c r="O587" i="7"/>
  <c r="O586" i="7"/>
  <c r="O585" i="7"/>
  <c r="O584" i="7"/>
  <c r="O583" i="7"/>
  <c r="O582" i="7"/>
  <c r="O581" i="7"/>
  <c r="O580" i="7"/>
  <c r="O579" i="7"/>
  <c r="O578" i="7"/>
  <c r="O577" i="7"/>
  <c r="O576" i="7"/>
  <c r="O575" i="7"/>
  <c r="O574" i="7"/>
  <c r="O573" i="7"/>
  <c r="O572" i="7"/>
  <c r="O571" i="7"/>
  <c r="O570" i="7"/>
  <c r="O569" i="7"/>
  <c r="O568" i="7"/>
  <c r="O567" i="7"/>
  <c r="O566" i="7"/>
  <c r="O565" i="7"/>
  <c r="O564" i="7"/>
  <c r="O563" i="7"/>
  <c r="O562" i="7"/>
  <c r="O561" i="7"/>
  <c r="O560" i="7"/>
  <c r="O559" i="7"/>
  <c r="O558" i="7"/>
  <c r="O557" i="7"/>
  <c r="O556" i="7"/>
  <c r="O555" i="7"/>
  <c r="O554" i="7"/>
  <c r="O553" i="7"/>
  <c r="O552" i="7"/>
  <c r="O551" i="7"/>
  <c r="O550" i="7"/>
  <c r="O549" i="7"/>
  <c r="O548" i="7"/>
  <c r="O547" i="7"/>
  <c r="O546" i="7"/>
  <c r="O545" i="7"/>
  <c r="O544" i="7"/>
  <c r="O543" i="7"/>
  <c r="O542" i="7"/>
  <c r="O541" i="7"/>
  <c r="O540" i="7"/>
  <c r="O539" i="7"/>
  <c r="O538" i="7"/>
  <c r="O537" i="7"/>
  <c r="O536" i="7"/>
  <c r="O535" i="7"/>
  <c r="O534" i="7"/>
  <c r="O533" i="7"/>
  <c r="O532" i="7"/>
  <c r="O531" i="7"/>
  <c r="O530" i="7"/>
  <c r="O529" i="7"/>
  <c r="O528" i="7"/>
  <c r="O527" i="7"/>
  <c r="O526" i="7"/>
  <c r="O525" i="7"/>
  <c r="O524" i="7"/>
  <c r="O523" i="7"/>
  <c r="O522" i="7"/>
  <c r="O521" i="7"/>
  <c r="O520" i="7"/>
  <c r="O519" i="7"/>
  <c r="O518" i="7"/>
  <c r="O517" i="7"/>
  <c r="O516" i="7"/>
  <c r="O515" i="7"/>
  <c r="O514" i="7"/>
  <c r="O513" i="7"/>
  <c r="O512" i="7"/>
  <c r="O511" i="7"/>
  <c r="O510" i="7"/>
  <c r="O509" i="7"/>
  <c r="O508" i="7"/>
  <c r="O507" i="7"/>
  <c r="O506" i="7"/>
  <c r="O505" i="7"/>
  <c r="O504" i="7"/>
  <c r="O503" i="7"/>
  <c r="O502" i="7"/>
  <c r="O501" i="7"/>
  <c r="O500" i="7"/>
  <c r="O499" i="7"/>
  <c r="O498" i="7"/>
  <c r="O497" i="7"/>
  <c r="O496" i="7"/>
  <c r="O495" i="7"/>
  <c r="O494" i="7"/>
  <c r="O493" i="7"/>
  <c r="O492" i="7"/>
  <c r="O491" i="7"/>
  <c r="O490" i="7"/>
  <c r="O489" i="7"/>
  <c r="O488" i="7"/>
  <c r="O487" i="7"/>
  <c r="O486" i="7"/>
  <c r="O485" i="7"/>
  <c r="O484" i="7"/>
  <c r="O483" i="7"/>
  <c r="O482" i="7"/>
  <c r="O481" i="7"/>
  <c r="O480" i="7"/>
  <c r="O479" i="7"/>
  <c r="O478" i="7"/>
  <c r="O477" i="7"/>
  <c r="O476" i="7"/>
  <c r="O475" i="7"/>
  <c r="O474" i="7"/>
  <c r="O473" i="7"/>
  <c r="O472" i="7"/>
  <c r="O471" i="7"/>
  <c r="O470" i="7"/>
  <c r="O469" i="7"/>
  <c r="O468" i="7"/>
  <c r="O467" i="7"/>
  <c r="O466" i="7"/>
  <c r="O465" i="7"/>
  <c r="O464" i="7"/>
  <c r="O463" i="7"/>
  <c r="O462" i="7"/>
  <c r="O461" i="7"/>
  <c r="O460" i="7"/>
  <c r="O459" i="7"/>
  <c r="O458" i="7"/>
  <c r="O457" i="7"/>
  <c r="O456" i="7"/>
  <c r="O455" i="7"/>
  <c r="O454" i="7"/>
  <c r="O453" i="7"/>
  <c r="O452" i="7"/>
  <c r="O451" i="7"/>
  <c r="O450" i="7"/>
  <c r="O449" i="7"/>
  <c r="O448" i="7"/>
  <c r="O447" i="7"/>
  <c r="O446" i="7"/>
  <c r="O445" i="7"/>
  <c r="O444" i="7"/>
  <c r="O443" i="7"/>
  <c r="O442" i="7"/>
  <c r="O441" i="7"/>
  <c r="O440" i="7"/>
  <c r="O439" i="7"/>
  <c r="O438" i="7"/>
  <c r="O437" i="7"/>
  <c r="O436" i="7"/>
  <c r="O435" i="7"/>
  <c r="O434" i="7"/>
  <c r="O433" i="7"/>
  <c r="O432" i="7"/>
  <c r="O431" i="7"/>
  <c r="O430" i="7"/>
  <c r="O429" i="7"/>
  <c r="O428" i="7"/>
  <c r="O427" i="7"/>
  <c r="O426" i="7"/>
  <c r="O425" i="7"/>
  <c r="O424" i="7"/>
  <c r="O423" i="7"/>
  <c r="O422" i="7"/>
  <c r="O421" i="7"/>
  <c r="O420" i="7"/>
  <c r="O419" i="7"/>
  <c r="O418" i="7"/>
  <c r="O417" i="7"/>
  <c r="O416" i="7"/>
  <c r="O415" i="7"/>
  <c r="O414" i="7"/>
  <c r="O413" i="7"/>
  <c r="O412" i="7"/>
  <c r="O411" i="7"/>
  <c r="O410" i="7"/>
  <c r="O409" i="7"/>
  <c r="O408" i="7"/>
  <c r="O407" i="7"/>
  <c r="O406" i="7"/>
  <c r="O405" i="7"/>
  <c r="O404" i="7"/>
  <c r="O403" i="7"/>
  <c r="O402" i="7"/>
  <c r="O401" i="7"/>
  <c r="O400" i="7"/>
  <c r="O399" i="7"/>
  <c r="O398" i="7"/>
  <c r="O397" i="7"/>
  <c r="O396" i="7"/>
  <c r="O395" i="7"/>
  <c r="O394" i="7"/>
  <c r="O393" i="7"/>
  <c r="O392" i="7"/>
  <c r="O391" i="7"/>
  <c r="O390" i="7"/>
  <c r="O389" i="7"/>
  <c r="O388" i="7"/>
  <c r="O387" i="7"/>
  <c r="O386" i="7"/>
  <c r="O385" i="7"/>
  <c r="O384" i="7"/>
  <c r="O383" i="7"/>
  <c r="O382" i="7"/>
  <c r="O381" i="7"/>
  <c r="O380" i="7"/>
  <c r="O379" i="7"/>
  <c r="O378" i="7"/>
  <c r="O377" i="7"/>
  <c r="O376" i="7"/>
  <c r="O375" i="7"/>
  <c r="O374" i="7"/>
  <c r="O373" i="7"/>
  <c r="O372" i="7"/>
  <c r="O371" i="7"/>
  <c r="O370" i="7"/>
  <c r="O369" i="7"/>
  <c r="O368" i="7"/>
  <c r="O367" i="7"/>
  <c r="O366" i="7"/>
  <c r="O365" i="7"/>
  <c r="O364" i="7"/>
  <c r="O363" i="7"/>
  <c r="O362" i="7"/>
  <c r="O361" i="7"/>
  <c r="O360" i="7"/>
  <c r="O359" i="7"/>
  <c r="O358" i="7"/>
  <c r="O357" i="7"/>
  <c r="O356" i="7"/>
  <c r="O355" i="7"/>
  <c r="O354" i="7"/>
  <c r="O353" i="7"/>
  <c r="O352" i="7"/>
  <c r="O351" i="7"/>
  <c r="O350" i="7"/>
  <c r="O349" i="7"/>
  <c r="O348" i="7"/>
  <c r="O347" i="7"/>
  <c r="O346" i="7"/>
  <c r="O345" i="7"/>
  <c r="O344" i="7"/>
  <c r="O343" i="7"/>
  <c r="O342" i="7"/>
  <c r="O341" i="7"/>
  <c r="O340" i="7"/>
  <c r="O339" i="7"/>
  <c r="O338" i="7"/>
  <c r="O337" i="7"/>
  <c r="O336" i="7"/>
  <c r="O335" i="7"/>
  <c r="O334" i="7"/>
  <c r="O333" i="7"/>
  <c r="O332" i="7"/>
  <c r="O331" i="7"/>
  <c r="O330" i="7"/>
  <c r="O329" i="7"/>
  <c r="O328" i="7"/>
  <c r="O327" i="7"/>
  <c r="O326" i="7"/>
  <c r="O325" i="7"/>
  <c r="O324" i="7"/>
  <c r="O323" i="7"/>
  <c r="O322" i="7"/>
  <c r="O321" i="7"/>
  <c r="O320" i="7"/>
  <c r="O319" i="7"/>
  <c r="O318" i="7"/>
  <c r="O317" i="7"/>
  <c r="O316" i="7"/>
  <c r="O315" i="7"/>
  <c r="O314" i="7"/>
  <c r="O313" i="7"/>
  <c r="O312" i="7"/>
  <c r="O311" i="7"/>
  <c r="O310" i="7"/>
  <c r="O309" i="7"/>
  <c r="O308" i="7"/>
  <c r="O307" i="7"/>
  <c r="O306" i="7"/>
  <c r="O305" i="7"/>
  <c r="O304" i="7"/>
  <c r="O303" i="7"/>
  <c r="O302" i="7"/>
  <c r="O301" i="7"/>
  <c r="O300" i="7"/>
  <c r="O299" i="7"/>
  <c r="O298" i="7"/>
  <c r="O297" i="7"/>
  <c r="O296" i="7"/>
  <c r="O295" i="7"/>
  <c r="O294" i="7"/>
  <c r="O293" i="7"/>
  <c r="O292" i="7"/>
  <c r="O291" i="7"/>
  <c r="O290" i="7"/>
  <c r="O289" i="7"/>
  <c r="O288" i="7"/>
  <c r="O287" i="7"/>
  <c r="O286" i="7"/>
  <c r="O285" i="7"/>
  <c r="O284" i="7"/>
  <c r="O283" i="7"/>
  <c r="O282" i="7"/>
  <c r="O281" i="7"/>
  <c r="O280" i="7"/>
  <c r="O279" i="7"/>
  <c r="O278" i="7"/>
  <c r="O277" i="7"/>
  <c r="O276" i="7"/>
  <c r="O275" i="7"/>
  <c r="O274" i="7"/>
  <c r="O273" i="7"/>
  <c r="O272" i="7"/>
  <c r="O271" i="7"/>
  <c r="O270" i="7"/>
  <c r="O269" i="7"/>
  <c r="O268" i="7"/>
  <c r="O267" i="7"/>
  <c r="O266" i="7"/>
  <c r="O265" i="7"/>
  <c r="O264" i="7"/>
  <c r="O263" i="7"/>
  <c r="O262" i="7"/>
  <c r="O261" i="7"/>
  <c r="O260" i="7"/>
  <c r="O259" i="7"/>
  <c r="O258" i="7"/>
  <c r="O257" i="7"/>
  <c r="O256" i="7"/>
  <c r="O255" i="7"/>
  <c r="O254" i="7"/>
  <c r="O253" i="7"/>
  <c r="O252" i="7"/>
  <c r="O251" i="7"/>
  <c r="O250" i="7"/>
  <c r="O249" i="7"/>
  <c r="O248" i="7"/>
  <c r="O247" i="7"/>
  <c r="O246" i="7"/>
  <c r="O245" i="7"/>
  <c r="O244" i="7"/>
  <c r="O243" i="7"/>
  <c r="O242" i="7"/>
  <c r="O241" i="7"/>
  <c r="O240" i="7"/>
  <c r="O239" i="7"/>
  <c r="O238" i="7"/>
  <c r="O237" i="7"/>
  <c r="O236" i="7"/>
  <c r="O235" i="7"/>
  <c r="O234" i="7"/>
  <c r="O233" i="7"/>
  <c r="O232" i="7"/>
  <c r="O231" i="7"/>
  <c r="O230" i="7"/>
  <c r="O229" i="7"/>
  <c r="O228" i="7"/>
  <c r="O227" i="7"/>
  <c r="O226" i="7"/>
  <c r="O225" i="7"/>
  <c r="O224" i="7"/>
  <c r="O223" i="7"/>
  <c r="O222" i="7"/>
  <c r="O221" i="7"/>
  <c r="O220" i="7"/>
  <c r="O219" i="7"/>
  <c r="O218" i="7"/>
  <c r="O217" i="7"/>
  <c r="O216" i="7"/>
  <c r="O215" i="7"/>
  <c r="O214" i="7"/>
  <c r="O213" i="7"/>
  <c r="O212" i="7"/>
  <c r="O211" i="7"/>
  <c r="O210" i="7"/>
  <c r="O209" i="7"/>
  <c r="O208" i="7"/>
  <c r="O207" i="7"/>
  <c r="O206" i="7"/>
  <c r="O205" i="7"/>
  <c r="O204" i="7"/>
  <c r="O203" i="7"/>
  <c r="O202" i="7"/>
  <c r="O201" i="7"/>
  <c r="O200" i="7"/>
  <c r="O199" i="7"/>
  <c r="O198" i="7"/>
  <c r="O197" i="7"/>
  <c r="O196" i="7"/>
  <c r="O195" i="7"/>
  <c r="O194" i="7"/>
  <c r="O193" i="7"/>
  <c r="O192" i="7"/>
  <c r="O191" i="7"/>
  <c r="O190" i="7"/>
  <c r="O189" i="7"/>
  <c r="O188" i="7"/>
  <c r="O187" i="7"/>
  <c r="O186" i="7"/>
  <c r="O185" i="7"/>
  <c r="O184" i="7"/>
  <c r="O183" i="7"/>
  <c r="O182" i="7"/>
  <c r="O181" i="7"/>
  <c r="O180" i="7"/>
  <c r="O179" i="7"/>
  <c r="O178" i="7"/>
  <c r="O177" i="7"/>
  <c r="O176" i="7"/>
  <c r="O175" i="7"/>
  <c r="O174" i="7"/>
  <c r="O173" i="7"/>
  <c r="O172" i="7"/>
  <c r="O171" i="7"/>
  <c r="O170" i="7"/>
  <c r="O169" i="7"/>
  <c r="O168" i="7"/>
  <c r="O167" i="7"/>
  <c r="O166" i="7"/>
  <c r="O165" i="7"/>
  <c r="O164" i="7"/>
  <c r="O163" i="7"/>
  <c r="O162" i="7"/>
  <c r="O161" i="7"/>
  <c r="O160" i="7"/>
  <c r="O159" i="7"/>
  <c r="O158" i="7"/>
  <c r="O157" i="7"/>
  <c r="O156" i="7"/>
  <c r="O155" i="7"/>
  <c r="O154" i="7"/>
  <c r="O153" i="7"/>
  <c r="O152" i="7"/>
  <c r="O151" i="7"/>
  <c r="O150" i="7"/>
  <c r="O149" i="7"/>
  <c r="O148" i="7"/>
  <c r="O147" i="7"/>
  <c r="O146" i="7"/>
  <c r="O145" i="7"/>
  <c r="O144" i="7"/>
  <c r="O143" i="7"/>
  <c r="O142" i="7"/>
  <c r="O141" i="7"/>
  <c r="O140" i="7"/>
  <c r="O139" i="7"/>
  <c r="O138" i="7"/>
  <c r="O137" i="7"/>
  <c r="O136" i="7"/>
  <c r="O135" i="7"/>
  <c r="O134" i="7"/>
  <c r="O133" i="7"/>
  <c r="O132" i="7"/>
  <c r="O131" i="7"/>
  <c r="O130" i="7"/>
  <c r="O129" i="7"/>
  <c r="O128" i="7"/>
  <c r="O127" i="7"/>
  <c r="O126" i="7"/>
  <c r="O125" i="7"/>
  <c r="O124" i="7"/>
  <c r="O123" i="7"/>
  <c r="O122" i="7"/>
  <c r="O121" i="7"/>
  <c r="O120" i="7"/>
  <c r="O119" i="7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AG603" i="7"/>
  <c r="O3" i="7"/>
  <c r="Q603" i="7"/>
  <c r="Y603" i="7"/>
  <c r="AA603" i="7"/>
  <c r="AC603" i="7"/>
  <c r="AE603" i="7"/>
  <c r="W604" i="7"/>
  <c r="Y604" i="7"/>
  <c r="AA604" i="7"/>
  <c r="AC604" i="7"/>
  <c r="M604" i="7" s="1"/>
  <c r="N604" i="7" s="1"/>
  <c r="C604" i="7"/>
  <c r="AE604" i="7"/>
  <c r="AG604" i="7"/>
  <c r="Q604" i="7"/>
  <c r="W605" i="7"/>
  <c r="Y605" i="7"/>
  <c r="C605" i="7"/>
  <c r="AA605" i="7"/>
  <c r="AC605" i="7"/>
  <c r="AE605" i="7"/>
  <c r="AG605" i="7"/>
  <c r="W606" i="7"/>
  <c r="Y606" i="7"/>
  <c r="AA606" i="7"/>
  <c r="AC606" i="7"/>
  <c r="AE606" i="7"/>
  <c r="AG606" i="7"/>
  <c r="W607" i="7"/>
  <c r="Y607" i="7"/>
  <c r="I607" i="7"/>
  <c r="C607" i="7"/>
  <c r="J607" i="7"/>
  <c r="AA607" i="7"/>
  <c r="AC607" i="7"/>
  <c r="AE607" i="7"/>
  <c r="O607" i="7"/>
  <c r="P607" i="7" s="1"/>
  <c r="AG607" i="7"/>
  <c r="W608" i="7"/>
  <c r="Y608" i="7"/>
  <c r="AA608" i="7"/>
  <c r="AC608" i="7"/>
  <c r="AE608" i="7"/>
  <c r="AG608" i="7"/>
  <c r="W609" i="7"/>
  <c r="Y609" i="7"/>
  <c r="AA609" i="7"/>
  <c r="AC609" i="7"/>
  <c r="C609" i="7"/>
  <c r="AE609" i="7"/>
  <c r="AG609" i="7"/>
  <c r="W610" i="7"/>
  <c r="Y610" i="7"/>
  <c r="AA610" i="7"/>
  <c r="AC610" i="7"/>
  <c r="AE610" i="7"/>
  <c r="AG610" i="7"/>
  <c r="W611" i="7"/>
  <c r="Y611" i="7"/>
  <c r="AA611" i="7"/>
  <c r="C611" i="7"/>
  <c r="AC611" i="7"/>
  <c r="AE611" i="7"/>
  <c r="AG611" i="7"/>
  <c r="W612" i="7"/>
  <c r="Y612" i="7"/>
  <c r="C612" i="7"/>
  <c r="AA612" i="7"/>
  <c r="AC612" i="7"/>
  <c r="AE612" i="7"/>
  <c r="AG612" i="7"/>
  <c r="W613" i="7"/>
  <c r="Y613" i="7"/>
  <c r="AA613" i="7"/>
  <c r="AC613" i="7"/>
  <c r="C613" i="7"/>
  <c r="AE613" i="7"/>
  <c r="AG613" i="7"/>
  <c r="W614" i="7"/>
  <c r="Y614" i="7"/>
  <c r="AA614" i="7"/>
  <c r="AC614" i="7"/>
  <c r="AE614" i="7"/>
  <c r="AG614" i="7"/>
  <c r="W613" i="8"/>
  <c r="O607" i="8"/>
  <c r="O606" i="8"/>
  <c r="O605" i="8"/>
  <c r="O604" i="8"/>
  <c r="O603" i="8"/>
  <c r="O602" i="8"/>
  <c r="O601" i="8"/>
  <c r="O600" i="8"/>
  <c r="O599" i="8"/>
  <c r="O598" i="8"/>
  <c r="O597" i="8"/>
  <c r="O596" i="8"/>
  <c r="O595" i="8"/>
  <c r="O594" i="8"/>
  <c r="O593" i="8"/>
  <c r="O592" i="8"/>
  <c r="O591" i="8"/>
  <c r="O590" i="8"/>
  <c r="O589" i="8"/>
  <c r="O588" i="8"/>
  <c r="O587" i="8"/>
  <c r="O586" i="8"/>
  <c r="O585" i="8"/>
  <c r="O584" i="8"/>
  <c r="O583" i="8"/>
  <c r="O582" i="8"/>
  <c r="O581" i="8"/>
  <c r="O580" i="8"/>
  <c r="O579" i="8"/>
  <c r="O578" i="8"/>
  <c r="O577" i="8"/>
  <c r="O576" i="8"/>
  <c r="O575" i="8"/>
  <c r="O574" i="8"/>
  <c r="O573" i="8"/>
  <c r="O572" i="8"/>
  <c r="O571" i="8"/>
  <c r="O570" i="8"/>
  <c r="O569" i="8"/>
  <c r="O568" i="8"/>
  <c r="O567" i="8"/>
  <c r="O566" i="8"/>
  <c r="O565" i="8"/>
  <c r="O564" i="8"/>
  <c r="O563" i="8"/>
  <c r="O562" i="8"/>
  <c r="O561" i="8"/>
  <c r="O560" i="8"/>
  <c r="O559" i="8"/>
  <c r="O558" i="8"/>
  <c r="O557" i="8"/>
  <c r="O556" i="8"/>
  <c r="O555" i="8"/>
  <c r="O554" i="8"/>
  <c r="O553" i="8"/>
  <c r="O552" i="8"/>
  <c r="O551" i="8"/>
  <c r="O550" i="8"/>
  <c r="O549" i="8"/>
  <c r="O548" i="8"/>
  <c r="O547" i="8"/>
  <c r="O546" i="8"/>
  <c r="O545" i="8"/>
  <c r="O544" i="8"/>
  <c r="O543" i="8"/>
  <c r="O542" i="8"/>
  <c r="O541" i="8"/>
  <c r="O540" i="8"/>
  <c r="O539" i="8"/>
  <c r="O538" i="8"/>
  <c r="O537" i="8"/>
  <c r="O536" i="8"/>
  <c r="O535" i="8"/>
  <c r="O534" i="8"/>
  <c r="O533" i="8"/>
  <c r="O532" i="8"/>
  <c r="O531" i="8"/>
  <c r="O530" i="8"/>
  <c r="O529" i="8"/>
  <c r="O528" i="8"/>
  <c r="O527" i="8"/>
  <c r="O526" i="8"/>
  <c r="O525" i="8"/>
  <c r="O524" i="8"/>
  <c r="O523" i="8"/>
  <c r="O522" i="8"/>
  <c r="O521" i="8"/>
  <c r="O520" i="8"/>
  <c r="O519" i="8"/>
  <c r="O518" i="8"/>
  <c r="O517" i="8"/>
  <c r="O516" i="8"/>
  <c r="O515" i="8"/>
  <c r="O514" i="8"/>
  <c r="O513" i="8"/>
  <c r="O512" i="8"/>
  <c r="O511" i="8"/>
  <c r="O510" i="8"/>
  <c r="O509" i="8"/>
  <c r="O508" i="8"/>
  <c r="O507" i="8"/>
  <c r="O506" i="8"/>
  <c r="O505" i="8"/>
  <c r="O504" i="8"/>
  <c r="O503" i="8"/>
  <c r="O502" i="8"/>
  <c r="O501" i="8"/>
  <c r="O500" i="8"/>
  <c r="O499" i="8"/>
  <c r="O498" i="8"/>
  <c r="O497" i="8"/>
  <c r="O496" i="8"/>
  <c r="O495" i="8"/>
  <c r="O494" i="8"/>
  <c r="O493" i="8"/>
  <c r="O492" i="8"/>
  <c r="O491" i="8"/>
  <c r="O490" i="8"/>
  <c r="O489" i="8"/>
  <c r="O488" i="8"/>
  <c r="O487" i="8"/>
  <c r="O486" i="8"/>
  <c r="O485" i="8"/>
  <c r="O484" i="8"/>
  <c r="O483" i="8"/>
  <c r="O482" i="8"/>
  <c r="O481" i="8"/>
  <c r="O480" i="8"/>
  <c r="O479" i="8"/>
  <c r="O478" i="8"/>
  <c r="O477" i="8"/>
  <c r="O476" i="8"/>
  <c r="O475" i="8"/>
  <c r="O474" i="8"/>
  <c r="O473" i="8"/>
  <c r="O472" i="8"/>
  <c r="O471" i="8"/>
  <c r="O470" i="8"/>
  <c r="O469" i="8"/>
  <c r="O468" i="8"/>
  <c r="O467" i="8"/>
  <c r="O466" i="8"/>
  <c r="O465" i="8"/>
  <c r="O464" i="8"/>
  <c r="O463" i="8"/>
  <c r="O462" i="8"/>
  <c r="O461" i="8"/>
  <c r="O460" i="8"/>
  <c r="O459" i="8"/>
  <c r="O458" i="8"/>
  <c r="O457" i="8"/>
  <c r="O456" i="8"/>
  <c r="O455" i="8"/>
  <c r="O454" i="8"/>
  <c r="O453" i="8"/>
  <c r="O452" i="8"/>
  <c r="O451" i="8"/>
  <c r="O450" i="8"/>
  <c r="O449" i="8"/>
  <c r="O448" i="8"/>
  <c r="O447" i="8"/>
  <c r="O446" i="8"/>
  <c r="O445" i="8"/>
  <c r="O444" i="8"/>
  <c r="O443" i="8"/>
  <c r="O442" i="8"/>
  <c r="O441" i="8"/>
  <c r="O440" i="8"/>
  <c r="O439" i="8"/>
  <c r="O438" i="8"/>
  <c r="O437" i="8"/>
  <c r="O436" i="8"/>
  <c r="O435" i="8"/>
  <c r="O434" i="8"/>
  <c r="O433" i="8"/>
  <c r="O432" i="8"/>
  <c r="O431" i="8"/>
  <c r="O430" i="8"/>
  <c r="O429" i="8"/>
  <c r="O428" i="8"/>
  <c r="O427" i="8"/>
  <c r="O426" i="8"/>
  <c r="O425" i="8"/>
  <c r="O424" i="8"/>
  <c r="O423" i="8"/>
  <c r="O422" i="8"/>
  <c r="O421" i="8"/>
  <c r="O420" i="8"/>
  <c r="O419" i="8"/>
  <c r="O418" i="8"/>
  <c r="O417" i="8"/>
  <c r="O416" i="8"/>
  <c r="O415" i="8"/>
  <c r="O414" i="8"/>
  <c r="O413" i="8"/>
  <c r="O412" i="8"/>
  <c r="O411" i="8"/>
  <c r="O410" i="8"/>
  <c r="O409" i="8"/>
  <c r="O408" i="8"/>
  <c r="O407" i="8"/>
  <c r="O406" i="8"/>
  <c r="O405" i="8"/>
  <c r="O404" i="8"/>
  <c r="O403" i="8"/>
  <c r="O402" i="8"/>
  <c r="O401" i="8"/>
  <c r="O400" i="8"/>
  <c r="O399" i="8"/>
  <c r="O398" i="8"/>
  <c r="O397" i="8"/>
  <c r="O396" i="8"/>
  <c r="O395" i="8"/>
  <c r="O394" i="8"/>
  <c r="O393" i="8"/>
  <c r="O392" i="8"/>
  <c r="O391" i="8"/>
  <c r="O390" i="8"/>
  <c r="O389" i="8"/>
  <c r="O388" i="8"/>
  <c r="O387" i="8"/>
  <c r="O386" i="8"/>
  <c r="O385" i="8"/>
  <c r="O384" i="8"/>
  <c r="O383" i="8"/>
  <c r="O382" i="8"/>
  <c r="O381" i="8"/>
  <c r="O380" i="8"/>
  <c r="O379" i="8"/>
  <c r="O378" i="8"/>
  <c r="O377" i="8"/>
  <c r="O376" i="8"/>
  <c r="O375" i="8"/>
  <c r="O374" i="8"/>
  <c r="O373" i="8"/>
  <c r="O372" i="8"/>
  <c r="O371" i="8"/>
  <c r="O370" i="8"/>
  <c r="O369" i="8"/>
  <c r="O368" i="8"/>
  <c r="O367" i="8"/>
  <c r="O366" i="8"/>
  <c r="O365" i="8"/>
  <c r="O364" i="8"/>
  <c r="O363" i="8"/>
  <c r="O362" i="8"/>
  <c r="O361" i="8"/>
  <c r="O360" i="8"/>
  <c r="O359" i="8"/>
  <c r="O358" i="8"/>
  <c r="O357" i="8"/>
  <c r="O356" i="8"/>
  <c r="O355" i="8"/>
  <c r="O354" i="8"/>
  <c r="O353" i="8"/>
  <c r="O352" i="8"/>
  <c r="O351" i="8"/>
  <c r="O350" i="8"/>
  <c r="O349" i="8"/>
  <c r="O348" i="8"/>
  <c r="O347" i="8"/>
  <c r="O346" i="8"/>
  <c r="O345" i="8"/>
  <c r="O344" i="8"/>
  <c r="O343" i="8"/>
  <c r="O342" i="8"/>
  <c r="O341" i="8"/>
  <c r="O340" i="8"/>
  <c r="O339" i="8"/>
  <c r="O338" i="8"/>
  <c r="O337" i="8"/>
  <c r="O336" i="8"/>
  <c r="O335" i="8"/>
  <c r="O334" i="8"/>
  <c r="O333" i="8"/>
  <c r="O332" i="8"/>
  <c r="O331" i="8"/>
  <c r="O330" i="8"/>
  <c r="O329" i="8"/>
  <c r="O328" i="8"/>
  <c r="O327" i="8"/>
  <c r="O326" i="8"/>
  <c r="O325" i="8"/>
  <c r="O324" i="8"/>
  <c r="O323" i="8"/>
  <c r="O322" i="8"/>
  <c r="O321" i="8"/>
  <c r="O320" i="8"/>
  <c r="O319" i="8"/>
  <c r="O318" i="8"/>
  <c r="O317" i="8"/>
  <c r="O316" i="8"/>
  <c r="O315" i="8"/>
  <c r="O314" i="8"/>
  <c r="O313" i="8"/>
  <c r="O312" i="8"/>
  <c r="O311" i="8"/>
  <c r="O310" i="8"/>
  <c r="O309" i="8"/>
  <c r="O308" i="8"/>
  <c r="O307" i="8"/>
  <c r="O306" i="8"/>
  <c r="O305" i="8"/>
  <c r="O304" i="8"/>
  <c r="O303" i="8"/>
  <c r="O302" i="8"/>
  <c r="O301" i="8"/>
  <c r="O300" i="8"/>
  <c r="O299" i="8"/>
  <c r="O298" i="8"/>
  <c r="O297" i="8"/>
  <c r="O296" i="8"/>
  <c r="O295" i="8"/>
  <c r="O294" i="8"/>
  <c r="O293" i="8"/>
  <c r="O292" i="8"/>
  <c r="O291" i="8"/>
  <c r="O290" i="8"/>
  <c r="O289" i="8"/>
  <c r="O288" i="8"/>
  <c r="O287" i="8"/>
  <c r="O286" i="8"/>
  <c r="O285" i="8"/>
  <c r="O284" i="8"/>
  <c r="O283" i="8"/>
  <c r="O282" i="8"/>
  <c r="O281" i="8"/>
  <c r="O280" i="8"/>
  <c r="O279" i="8"/>
  <c r="O278" i="8"/>
  <c r="O277" i="8"/>
  <c r="O276" i="8"/>
  <c r="O275" i="8"/>
  <c r="O274" i="8"/>
  <c r="O273" i="8"/>
  <c r="O272" i="8"/>
  <c r="O271" i="8"/>
  <c r="O270" i="8"/>
  <c r="O269" i="8"/>
  <c r="O268" i="8"/>
  <c r="O267" i="8"/>
  <c r="O266" i="8"/>
  <c r="O265" i="8"/>
  <c r="O264" i="8"/>
  <c r="O263" i="8"/>
  <c r="O262" i="8"/>
  <c r="O261" i="8"/>
  <c r="O260" i="8"/>
  <c r="O259" i="8"/>
  <c r="O258" i="8"/>
  <c r="O257" i="8"/>
  <c r="O256" i="8"/>
  <c r="O255" i="8"/>
  <c r="O254" i="8"/>
  <c r="O253" i="8"/>
  <c r="O252" i="8"/>
  <c r="O251" i="8"/>
  <c r="O250" i="8"/>
  <c r="O249" i="8"/>
  <c r="O248" i="8"/>
  <c r="O247" i="8"/>
  <c r="O246" i="8"/>
  <c r="O245" i="8"/>
  <c r="O244" i="8"/>
  <c r="O243" i="8"/>
  <c r="O242" i="8"/>
  <c r="O241" i="8"/>
  <c r="O240" i="8"/>
  <c r="O239" i="8"/>
  <c r="O238" i="8"/>
  <c r="O237" i="8"/>
  <c r="O236" i="8"/>
  <c r="O235" i="8"/>
  <c r="O234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O221" i="8"/>
  <c r="O220" i="8"/>
  <c r="O219" i="8"/>
  <c r="O218" i="8"/>
  <c r="O217" i="8"/>
  <c r="O216" i="8"/>
  <c r="O215" i="8"/>
  <c r="O214" i="8"/>
  <c r="O213" i="8"/>
  <c r="O212" i="8"/>
  <c r="O211" i="8"/>
  <c r="O210" i="8"/>
  <c r="O209" i="8"/>
  <c r="O208" i="8"/>
  <c r="O207" i="8"/>
  <c r="O206" i="8"/>
  <c r="O205" i="8"/>
  <c r="O204" i="8"/>
  <c r="O203" i="8"/>
  <c r="O202" i="8"/>
  <c r="O201" i="8"/>
  <c r="O200" i="8"/>
  <c r="O199" i="8"/>
  <c r="O198" i="8"/>
  <c r="O197" i="8"/>
  <c r="O196" i="8"/>
  <c r="O195" i="8"/>
  <c r="O194" i="8"/>
  <c r="O193" i="8"/>
  <c r="O192" i="8"/>
  <c r="O191" i="8"/>
  <c r="O190" i="8"/>
  <c r="O189" i="8"/>
  <c r="O188" i="8"/>
  <c r="O187" i="8"/>
  <c r="O186" i="8"/>
  <c r="O185" i="8"/>
  <c r="O184" i="8"/>
  <c r="O183" i="8"/>
  <c r="O182" i="8"/>
  <c r="O181" i="8"/>
  <c r="O180" i="8"/>
  <c r="O179" i="8"/>
  <c r="O178" i="8"/>
  <c r="O177" i="8"/>
  <c r="O176" i="8"/>
  <c r="O175" i="8"/>
  <c r="O174" i="8"/>
  <c r="O173" i="8"/>
  <c r="O172" i="8"/>
  <c r="O171" i="8"/>
  <c r="O170" i="8"/>
  <c r="O169" i="8"/>
  <c r="O168" i="8"/>
  <c r="O167" i="8"/>
  <c r="O166" i="8"/>
  <c r="O165" i="8"/>
  <c r="O164" i="8"/>
  <c r="O163" i="8"/>
  <c r="O162" i="8"/>
  <c r="O161" i="8"/>
  <c r="O160" i="8"/>
  <c r="O159" i="8"/>
  <c r="O158" i="8"/>
  <c r="O157" i="8"/>
  <c r="O156" i="8"/>
  <c r="O155" i="8"/>
  <c r="O154" i="8"/>
  <c r="O153" i="8"/>
  <c r="O152" i="8"/>
  <c r="O151" i="8"/>
  <c r="O150" i="8"/>
  <c r="O149" i="8"/>
  <c r="O148" i="8"/>
  <c r="O147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32" i="8"/>
  <c r="O131" i="8"/>
  <c r="O130" i="8"/>
  <c r="O129" i="8"/>
  <c r="O128" i="8"/>
  <c r="O127" i="8"/>
  <c r="O126" i="8"/>
  <c r="O125" i="8"/>
  <c r="O124" i="8"/>
  <c r="O123" i="8"/>
  <c r="O122" i="8"/>
  <c r="O121" i="8"/>
  <c r="O120" i="8"/>
  <c r="O119" i="8"/>
  <c r="O118" i="8"/>
  <c r="O117" i="8"/>
  <c r="O116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103" i="8"/>
  <c r="O102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O10" i="8"/>
  <c r="O9" i="8"/>
  <c r="O8" i="8"/>
  <c r="O7" i="8"/>
  <c r="O6" i="8"/>
  <c r="W616" i="8"/>
  <c r="O3" i="8"/>
  <c r="O4" i="8"/>
  <c r="O5" i="8"/>
  <c r="G613" i="8"/>
  <c r="Y613" i="8"/>
  <c r="AA613" i="8"/>
  <c r="AC613" i="8"/>
  <c r="AE613" i="8"/>
  <c r="O613" i="8" s="1"/>
  <c r="AG613" i="8"/>
  <c r="W614" i="8"/>
  <c r="Y614" i="8"/>
  <c r="AA614" i="8"/>
  <c r="AC614" i="8"/>
  <c r="AE614" i="8"/>
  <c r="O614" i="8"/>
  <c r="AG614" i="8"/>
  <c r="C614" i="8"/>
  <c r="W615" i="8"/>
  <c r="Y615" i="8"/>
  <c r="AA615" i="8"/>
  <c r="AC615" i="8"/>
  <c r="M615" i="8" s="1"/>
  <c r="N615" i="8" s="1"/>
  <c r="C615" i="8"/>
  <c r="AE615" i="8"/>
  <c r="AG615" i="8"/>
  <c r="Y616" i="8"/>
  <c r="I616" i="8" s="1"/>
  <c r="AA616" i="8"/>
  <c r="AC616" i="8"/>
  <c r="AE616" i="8"/>
  <c r="AG616" i="8"/>
  <c r="Q616" i="8"/>
  <c r="W617" i="8"/>
  <c r="Y617" i="8"/>
  <c r="I617" i="8" s="1"/>
  <c r="AA617" i="8"/>
  <c r="AC617" i="8"/>
  <c r="AE617" i="8"/>
  <c r="AG617" i="8"/>
  <c r="W618" i="8"/>
  <c r="Y618" i="8"/>
  <c r="AA618" i="8"/>
  <c r="AC618" i="8"/>
  <c r="AE618" i="8"/>
  <c r="AG618" i="8"/>
  <c r="W619" i="8"/>
  <c r="Y619" i="8"/>
  <c r="I619" i="8"/>
  <c r="AA619" i="8"/>
  <c r="AC619" i="8"/>
  <c r="AE619" i="8"/>
  <c r="O619" i="8"/>
  <c r="C619" i="8"/>
  <c r="P619" i="8"/>
  <c r="AG619" i="8"/>
  <c r="W620" i="8"/>
  <c r="G620" i="8" s="1"/>
  <c r="Y620" i="8"/>
  <c r="AA620" i="8"/>
  <c r="AC620" i="8"/>
  <c r="M620" i="8" s="1"/>
  <c r="N620" i="8" s="1"/>
  <c r="C620" i="8"/>
  <c r="AE620" i="8"/>
  <c r="AG620" i="8"/>
  <c r="W621" i="8"/>
  <c r="Y621" i="8"/>
  <c r="AA621" i="8"/>
  <c r="AC621" i="8"/>
  <c r="AE621" i="8"/>
  <c r="AG621" i="8"/>
  <c r="Q621" i="8"/>
  <c r="W622" i="8"/>
  <c r="Y622" i="8"/>
  <c r="I622" i="8" s="1"/>
  <c r="AA622" i="8"/>
  <c r="AC622" i="8"/>
  <c r="AE622" i="8"/>
  <c r="AG622" i="8"/>
  <c r="W623" i="8"/>
  <c r="Y623" i="8"/>
  <c r="AA623" i="8"/>
  <c r="AC623" i="8"/>
  <c r="M623" i="8"/>
  <c r="AE623" i="8"/>
  <c r="AG623" i="8"/>
  <c r="W624" i="8"/>
  <c r="Y624" i="8"/>
  <c r="I624" i="8" s="1"/>
  <c r="AA624" i="8"/>
  <c r="AC624" i="8"/>
  <c r="AE624" i="8"/>
  <c r="AG624" i="8"/>
  <c r="C613" i="8"/>
  <c r="C630" i="8" s="1"/>
  <c r="C616" i="8"/>
  <c r="C617" i="8"/>
  <c r="C618" i="8"/>
  <c r="C629" i="8" s="1"/>
  <c r="C621" i="8"/>
  <c r="C622" i="8"/>
  <c r="C623" i="8"/>
  <c r="C624" i="8"/>
  <c r="C603" i="7"/>
  <c r="C606" i="7"/>
  <c r="C608" i="7"/>
  <c r="C610" i="7"/>
  <c r="C614" i="7"/>
  <c r="AG1208" i="5"/>
  <c r="O1202" i="5"/>
  <c r="O1201" i="5"/>
  <c r="O1200" i="5"/>
  <c r="O1199" i="5"/>
  <c r="O1198" i="5"/>
  <c r="O1197" i="5"/>
  <c r="O1196" i="5"/>
  <c r="O1195" i="5"/>
  <c r="O1194" i="5"/>
  <c r="O1193" i="5"/>
  <c r="O1192" i="5"/>
  <c r="O1191" i="5"/>
  <c r="O1190" i="5"/>
  <c r="O1189" i="5"/>
  <c r="O1188" i="5"/>
  <c r="O1187" i="5"/>
  <c r="O1186" i="5"/>
  <c r="O1185" i="5"/>
  <c r="O1184" i="5"/>
  <c r="O1183" i="5"/>
  <c r="O1182" i="5"/>
  <c r="O1181" i="5"/>
  <c r="O1180" i="5"/>
  <c r="O1179" i="5"/>
  <c r="O1178" i="5"/>
  <c r="O1177" i="5"/>
  <c r="O1176" i="5"/>
  <c r="O1175" i="5"/>
  <c r="O1174" i="5"/>
  <c r="O1173" i="5"/>
  <c r="O1172" i="5"/>
  <c r="O1171" i="5"/>
  <c r="O1170" i="5"/>
  <c r="O1169" i="5"/>
  <c r="O1168" i="5"/>
  <c r="O1167" i="5"/>
  <c r="O1166" i="5"/>
  <c r="O1165" i="5"/>
  <c r="O1164" i="5"/>
  <c r="O1163" i="5"/>
  <c r="O1162" i="5"/>
  <c r="O1161" i="5"/>
  <c r="O1160" i="5"/>
  <c r="O1159" i="5"/>
  <c r="O1158" i="5"/>
  <c r="O1157" i="5"/>
  <c r="O1156" i="5"/>
  <c r="O1155" i="5"/>
  <c r="O1154" i="5"/>
  <c r="O1153" i="5"/>
  <c r="O1152" i="5"/>
  <c r="O1151" i="5"/>
  <c r="O1150" i="5"/>
  <c r="O1149" i="5"/>
  <c r="O1148" i="5"/>
  <c r="O1147" i="5"/>
  <c r="O1146" i="5"/>
  <c r="O1145" i="5"/>
  <c r="O1144" i="5"/>
  <c r="O1143" i="5"/>
  <c r="O1142" i="5"/>
  <c r="O1141" i="5"/>
  <c r="O1140" i="5"/>
  <c r="O1139" i="5"/>
  <c r="O1138" i="5"/>
  <c r="O1137" i="5"/>
  <c r="O1136" i="5"/>
  <c r="O1135" i="5"/>
  <c r="O1134" i="5"/>
  <c r="O1133" i="5"/>
  <c r="O1132" i="5"/>
  <c r="O1131" i="5"/>
  <c r="O1130" i="5"/>
  <c r="O1129" i="5"/>
  <c r="O1128" i="5"/>
  <c r="O1127" i="5"/>
  <c r="O1126" i="5"/>
  <c r="O1125" i="5"/>
  <c r="O1124" i="5"/>
  <c r="O1123" i="5"/>
  <c r="O1122" i="5"/>
  <c r="O1121" i="5"/>
  <c r="O1120" i="5"/>
  <c r="O1119" i="5"/>
  <c r="O1118" i="5"/>
  <c r="O1117" i="5"/>
  <c r="O1116" i="5"/>
  <c r="O1115" i="5"/>
  <c r="O1114" i="5"/>
  <c r="O1113" i="5"/>
  <c r="O1112" i="5"/>
  <c r="O1111" i="5"/>
  <c r="O1110" i="5"/>
  <c r="O1109" i="5"/>
  <c r="O1108" i="5"/>
  <c r="O1107" i="5"/>
  <c r="O1106" i="5"/>
  <c r="O1105" i="5"/>
  <c r="O1104" i="5"/>
  <c r="O1103" i="5"/>
  <c r="O1102" i="5"/>
  <c r="O1101" i="5"/>
  <c r="O1100" i="5"/>
  <c r="O1099" i="5"/>
  <c r="O1098" i="5"/>
  <c r="O1097" i="5"/>
  <c r="O1096" i="5"/>
  <c r="O1095" i="5"/>
  <c r="O1094" i="5"/>
  <c r="O1093" i="5"/>
  <c r="O1092" i="5"/>
  <c r="O1091" i="5"/>
  <c r="O1090" i="5"/>
  <c r="O1089" i="5"/>
  <c r="O1088" i="5"/>
  <c r="O1087" i="5"/>
  <c r="O1086" i="5"/>
  <c r="O1085" i="5"/>
  <c r="O1084" i="5"/>
  <c r="O1083" i="5"/>
  <c r="O1082" i="5"/>
  <c r="O1081" i="5"/>
  <c r="O1080" i="5"/>
  <c r="O1079" i="5"/>
  <c r="O1078" i="5"/>
  <c r="O1077" i="5"/>
  <c r="O1076" i="5"/>
  <c r="O1075" i="5"/>
  <c r="O1074" i="5"/>
  <c r="O1073" i="5"/>
  <c r="O1072" i="5"/>
  <c r="O1071" i="5"/>
  <c r="O1070" i="5"/>
  <c r="O1069" i="5"/>
  <c r="O1068" i="5"/>
  <c r="O1067" i="5"/>
  <c r="O1066" i="5"/>
  <c r="O1065" i="5"/>
  <c r="O1064" i="5"/>
  <c r="O1063" i="5"/>
  <c r="O1062" i="5"/>
  <c r="O1061" i="5"/>
  <c r="O1060" i="5"/>
  <c r="O1059" i="5"/>
  <c r="O1058" i="5"/>
  <c r="O1057" i="5"/>
  <c r="O1056" i="5"/>
  <c r="O1055" i="5"/>
  <c r="O1054" i="5"/>
  <c r="O1053" i="5"/>
  <c r="O1052" i="5"/>
  <c r="O1051" i="5"/>
  <c r="O1050" i="5"/>
  <c r="O1049" i="5"/>
  <c r="O1048" i="5"/>
  <c r="O1047" i="5"/>
  <c r="O1046" i="5"/>
  <c r="O1045" i="5"/>
  <c r="O1044" i="5"/>
  <c r="O1043" i="5"/>
  <c r="O1042" i="5"/>
  <c r="O1041" i="5"/>
  <c r="O1040" i="5"/>
  <c r="O1039" i="5"/>
  <c r="O1038" i="5"/>
  <c r="O1037" i="5"/>
  <c r="O1036" i="5"/>
  <c r="O1035" i="5"/>
  <c r="O1034" i="5"/>
  <c r="O1033" i="5"/>
  <c r="O1032" i="5"/>
  <c r="O1031" i="5"/>
  <c r="O1030" i="5"/>
  <c r="O1029" i="5"/>
  <c r="O1028" i="5"/>
  <c r="O1027" i="5"/>
  <c r="O1026" i="5"/>
  <c r="O1025" i="5"/>
  <c r="O1024" i="5"/>
  <c r="O1023" i="5"/>
  <c r="O1022" i="5"/>
  <c r="O1021" i="5"/>
  <c r="O1020" i="5"/>
  <c r="O1019" i="5"/>
  <c r="O1018" i="5"/>
  <c r="O1017" i="5"/>
  <c r="O1016" i="5"/>
  <c r="O1015" i="5"/>
  <c r="O1014" i="5"/>
  <c r="O1013" i="5"/>
  <c r="O1012" i="5"/>
  <c r="O1011" i="5"/>
  <c r="O1010" i="5"/>
  <c r="O1009" i="5"/>
  <c r="O1008" i="5"/>
  <c r="O1007" i="5"/>
  <c r="O1006" i="5"/>
  <c r="O1005" i="5"/>
  <c r="O1004" i="5"/>
  <c r="O1003" i="5"/>
  <c r="O1002" i="5"/>
  <c r="O1001" i="5"/>
  <c r="O1000" i="5"/>
  <c r="O999" i="5"/>
  <c r="O998" i="5"/>
  <c r="O997" i="5"/>
  <c r="O996" i="5"/>
  <c r="O995" i="5"/>
  <c r="O994" i="5"/>
  <c r="O993" i="5"/>
  <c r="O992" i="5"/>
  <c r="O991" i="5"/>
  <c r="O990" i="5"/>
  <c r="O989" i="5"/>
  <c r="O988" i="5"/>
  <c r="O987" i="5"/>
  <c r="O986" i="5"/>
  <c r="O985" i="5"/>
  <c r="O984" i="5"/>
  <c r="O983" i="5"/>
  <c r="O982" i="5"/>
  <c r="O981" i="5"/>
  <c r="O980" i="5"/>
  <c r="O979" i="5"/>
  <c r="O978" i="5"/>
  <c r="O977" i="5"/>
  <c r="O976" i="5"/>
  <c r="O975" i="5"/>
  <c r="O974" i="5"/>
  <c r="O973" i="5"/>
  <c r="O972" i="5"/>
  <c r="O971" i="5"/>
  <c r="O970" i="5"/>
  <c r="O969" i="5"/>
  <c r="O968" i="5"/>
  <c r="O967" i="5"/>
  <c r="O966" i="5"/>
  <c r="O965" i="5"/>
  <c r="O964" i="5"/>
  <c r="O963" i="5"/>
  <c r="O962" i="5"/>
  <c r="O961" i="5"/>
  <c r="O960" i="5"/>
  <c r="O959" i="5"/>
  <c r="O958" i="5"/>
  <c r="O957" i="5"/>
  <c r="O956" i="5"/>
  <c r="O955" i="5"/>
  <c r="O954" i="5"/>
  <c r="O953" i="5"/>
  <c r="O952" i="5"/>
  <c r="O951" i="5"/>
  <c r="O950" i="5"/>
  <c r="O949" i="5"/>
  <c r="O948" i="5"/>
  <c r="O947" i="5"/>
  <c r="O946" i="5"/>
  <c r="O945" i="5"/>
  <c r="O944" i="5"/>
  <c r="O943" i="5"/>
  <c r="O942" i="5"/>
  <c r="O941" i="5"/>
  <c r="O940" i="5"/>
  <c r="O939" i="5"/>
  <c r="O938" i="5"/>
  <c r="O937" i="5"/>
  <c r="O936" i="5"/>
  <c r="O935" i="5"/>
  <c r="O934" i="5"/>
  <c r="O933" i="5"/>
  <c r="O932" i="5"/>
  <c r="O931" i="5"/>
  <c r="O930" i="5"/>
  <c r="O929" i="5"/>
  <c r="O928" i="5"/>
  <c r="O927" i="5"/>
  <c r="O926" i="5"/>
  <c r="O925" i="5"/>
  <c r="O924" i="5"/>
  <c r="O923" i="5"/>
  <c r="O922" i="5"/>
  <c r="O921" i="5"/>
  <c r="O920" i="5"/>
  <c r="O919" i="5"/>
  <c r="O918" i="5"/>
  <c r="O917" i="5"/>
  <c r="O916" i="5"/>
  <c r="O915" i="5"/>
  <c r="O914" i="5"/>
  <c r="O913" i="5"/>
  <c r="O912" i="5"/>
  <c r="O911" i="5"/>
  <c r="O910" i="5"/>
  <c r="O909" i="5"/>
  <c r="O908" i="5"/>
  <c r="O907" i="5"/>
  <c r="O906" i="5"/>
  <c r="O905" i="5"/>
  <c r="O904" i="5"/>
  <c r="O903" i="5"/>
  <c r="O902" i="5"/>
  <c r="O901" i="5"/>
  <c r="O900" i="5"/>
  <c r="O899" i="5"/>
  <c r="O898" i="5"/>
  <c r="O897" i="5"/>
  <c r="O896" i="5"/>
  <c r="O895" i="5"/>
  <c r="O894" i="5"/>
  <c r="O893" i="5"/>
  <c r="O892" i="5"/>
  <c r="O891" i="5"/>
  <c r="O890" i="5"/>
  <c r="O889" i="5"/>
  <c r="O888" i="5"/>
  <c r="O887" i="5"/>
  <c r="O886" i="5"/>
  <c r="O885" i="5"/>
  <c r="O884" i="5"/>
  <c r="O883" i="5"/>
  <c r="O882" i="5"/>
  <c r="O881" i="5"/>
  <c r="O880" i="5"/>
  <c r="O879" i="5"/>
  <c r="O878" i="5"/>
  <c r="O877" i="5"/>
  <c r="O876" i="5"/>
  <c r="O875" i="5"/>
  <c r="O874" i="5"/>
  <c r="O873" i="5"/>
  <c r="O872" i="5"/>
  <c r="O871" i="5"/>
  <c r="O870" i="5"/>
  <c r="O869" i="5"/>
  <c r="O868" i="5"/>
  <c r="O867" i="5"/>
  <c r="O866" i="5"/>
  <c r="O865" i="5"/>
  <c r="O864" i="5"/>
  <c r="O863" i="5"/>
  <c r="O862" i="5"/>
  <c r="O861" i="5"/>
  <c r="O860" i="5"/>
  <c r="O859" i="5"/>
  <c r="O858" i="5"/>
  <c r="O857" i="5"/>
  <c r="O856" i="5"/>
  <c r="O855" i="5"/>
  <c r="O854" i="5"/>
  <c r="O853" i="5"/>
  <c r="O852" i="5"/>
  <c r="O851" i="5"/>
  <c r="O850" i="5"/>
  <c r="O849" i="5"/>
  <c r="O848" i="5"/>
  <c r="O847" i="5"/>
  <c r="O846" i="5"/>
  <c r="O845" i="5"/>
  <c r="O844" i="5"/>
  <c r="O843" i="5"/>
  <c r="O842" i="5"/>
  <c r="O841" i="5"/>
  <c r="O840" i="5"/>
  <c r="O839" i="5"/>
  <c r="O838" i="5"/>
  <c r="O837" i="5"/>
  <c r="O836" i="5"/>
  <c r="O835" i="5"/>
  <c r="O834" i="5"/>
  <c r="O833" i="5"/>
  <c r="O832" i="5"/>
  <c r="O831" i="5"/>
  <c r="O830" i="5"/>
  <c r="O829" i="5"/>
  <c r="O828" i="5"/>
  <c r="O827" i="5"/>
  <c r="O826" i="5"/>
  <c r="O825" i="5"/>
  <c r="O824" i="5"/>
  <c r="O823" i="5"/>
  <c r="O822" i="5"/>
  <c r="O821" i="5"/>
  <c r="O820" i="5"/>
  <c r="O819" i="5"/>
  <c r="O818" i="5"/>
  <c r="O817" i="5"/>
  <c r="O816" i="5"/>
  <c r="O815" i="5"/>
  <c r="O814" i="5"/>
  <c r="O813" i="5"/>
  <c r="O812" i="5"/>
  <c r="O811" i="5"/>
  <c r="O810" i="5"/>
  <c r="O809" i="5"/>
  <c r="O808" i="5"/>
  <c r="O807" i="5"/>
  <c r="O806" i="5"/>
  <c r="O805" i="5"/>
  <c r="O804" i="5"/>
  <c r="O803" i="5"/>
  <c r="O802" i="5"/>
  <c r="O801" i="5"/>
  <c r="O800" i="5"/>
  <c r="O799" i="5"/>
  <c r="O798" i="5"/>
  <c r="O797" i="5"/>
  <c r="O796" i="5"/>
  <c r="O795" i="5"/>
  <c r="O794" i="5"/>
  <c r="O793" i="5"/>
  <c r="O792" i="5"/>
  <c r="O791" i="5"/>
  <c r="O790" i="5"/>
  <c r="O789" i="5"/>
  <c r="O788" i="5"/>
  <c r="O787" i="5"/>
  <c r="O786" i="5"/>
  <c r="O785" i="5"/>
  <c r="O784" i="5"/>
  <c r="O783" i="5"/>
  <c r="O782" i="5"/>
  <c r="O781" i="5"/>
  <c r="O780" i="5"/>
  <c r="O779" i="5"/>
  <c r="O778" i="5"/>
  <c r="O777" i="5"/>
  <c r="O776" i="5"/>
  <c r="O775" i="5"/>
  <c r="O774" i="5"/>
  <c r="O773" i="5"/>
  <c r="O772" i="5"/>
  <c r="O771" i="5"/>
  <c r="O770" i="5"/>
  <c r="O769" i="5"/>
  <c r="O768" i="5"/>
  <c r="O767" i="5"/>
  <c r="O766" i="5"/>
  <c r="O765" i="5"/>
  <c r="O764" i="5"/>
  <c r="O763" i="5"/>
  <c r="O762" i="5"/>
  <c r="O761" i="5"/>
  <c r="O760" i="5"/>
  <c r="O759" i="5"/>
  <c r="O758" i="5"/>
  <c r="O757" i="5"/>
  <c r="O756" i="5"/>
  <c r="O755" i="5"/>
  <c r="O754" i="5"/>
  <c r="O753" i="5"/>
  <c r="O752" i="5"/>
  <c r="O751" i="5"/>
  <c r="O750" i="5"/>
  <c r="O749" i="5"/>
  <c r="O748" i="5"/>
  <c r="O747" i="5"/>
  <c r="O746" i="5"/>
  <c r="O745" i="5"/>
  <c r="O744" i="5"/>
  <c r="O743" i="5"/>
  <c r="O742" i="5"/>
  <c r="O741" i="5"/>
  <c r="O740" i="5"/>
  <c r="O739" i="5"/>
  <c r="O738" i="5"/>
  <c r="O737" i="5"/>
  <c r="O736" i="5"/>
  <c r="O735" i="5"/>
  <c r="O734" i="5"/>
  <c r="O733" i="5"/>
  <c r="O732" i="5"/>
  <c r="O731" i="5"/>
  <c r="O730" i="5"/>
  <c r="O729" i="5"/>
  <c r="O728" i="5"/>
  <c r="O727" i="5"/>
  <c r="O726" i="5"/>
  <c r="O725" i="5"/>
  <c r="O724" i="5"/>
  <c r="O723" i="5"/>
  <c r="O722" i="5"/>
  <c r="O721" i="5"/>
  <c r="O720" i="5"/>
  <c r="O719" i="5"/>
  <c r="O718" i="5"/>
  <c r="O717" i="5"/>
  <c r="O716" i="5"/>
  <c r="O715" i="5"/>
  <c r="O714" i="5"/>
  <c r="O713" i="5"/>
  <c r="O712" i="5"/>
  <c r="O711" i="5"/>
  <c r="O710" i="5"/>
  <c r="O709" i="5"/>
  <c r="O708" i="5"/>
  <c r="O707" i="5"/>
  <c r="O706" i="5"/>
  <c r="O705" i="5"/>
  <c r="O704" i="5"/>
  <c r="O703" i="5"/>
  <c r="O702" i="5"/>
  <c r="O701" i="5"/>
  <c r="O700" i="5"/>
  <c r="O699" i="5"/>
  <c r="O698" i="5"/>
  <c r="O697" i="5"/>
  <c r="O696" i="5"/>
  <c r="O695" i="5"/>
  <c r="O694" i="5"/>
  <c r="O693" i="5"/>
  <c r="O692" i="5"/>
  <c r="O691" i="5"/>
  <c r="O690" i="5"/>
  <c r="O689" i="5"/>
  <c r="O688" i="5"/>
  <c r="O687" i="5"/>
  <c r="O686" i="5"/>
  <c r="O685" i="5"/>
  <c r="O684" i="5"/>
  <c r="O683" i="5"/>
  <c r="O682" i="5"/>
  <c r="O681" i="5"/>
  <c r="O680" i="5"/>
  <c r="O679" i="5"/>
  <c r="O678" i="5"/>
  <c r="O677" i="5"/>
  <c r="O676" i="5"/>
  <c r="O675" i="5"/>
  <c r="O674" i="5"/>
  <c r="O673" i="5"/>
  <c r="O672" i="5"/>
  <c r="O671" i="5"/>
  <c r="O670" i="5"/>
  <c r="O669" i="5"/>
  <c r="O668" i="5"/>
  <c r="O667" i="5"/>
  <c r="O666" i="5"/>
  <c r="O665" i="5"/>
  <c r="O664" i="5"/>
  <c r="O663" i="5"/>
  <c r="O662" i="5"/>
  <c r="O661" i="5"/>
  <c r="O660" i="5"/>
  <c r="O659" i="5"/>
  <c r="O658" i="5"/>
  <c r="O657" i="5"/>
  <c r="O656" i="5"/>
  <c r="O655" i="5"/>
  <c r="O654" i="5"/>
  <c r="O653" i="5"/>
  <c r="O652" i="5"/>
  <c r="O651" i="5"/>
  <c r="O650" i="5"/>
  <c r="O649" i="5"/>
  <c r="O648" i="5"/>
  <c r="O647" i="5"/>
  <c r="O646" i="5"/>
  <c r="O645" i="5"/>
  <c r="O644" i="5"/>
  <c r="O643" i="5"/>
  <c r="O642" i="5"/>
  <c r="O641" i="5"/>
  <c r="O640" i="5"/>
  <c r="O639" i="5"/>
  <c r="O638" i="5"/>
  <c r="O637" i="5"/>
  <c r="O636" i="5"/>
  <c r="O635" i="5"/>
  <c r="O634" i="5"/>
  <c r="O633" i="5"/>
  <c r="O632" i="5"/>
  <c r="O631" i="5"/>
  <c r="O630" i="5"/>
  <c r="O629" i="5"/>
  <c r="O628" i="5"/>
  <c r="O627" i="5"/>
  <c r="O626" i="5"/>
  <c r="O625" i="5"/>
  <c r="O624" i="5"/>
  <c r="O623" i="5"/>
  <c r="O622" i="5"/>
  <c r="O621" i="5"/>
  <c r="O620" i="5"/>
  <c r="O619" i="5"/>
  <c r="O618" i="5"/>
  <c r="O617" i="5"/>
  <c r="O616" i="5"/>
  <c r="O615" i="5"/>
  <c r="O614" i="5"/>
  <c r="O613" i="5"/>
  <c r="O612" i="5"/>
  <c r="O611" i="5"/>
  <c r="O610" i="5"/>
  <c r="O609" i="5"/>
  <c r="O608" i="5"/>
  <c r="O607" i="5"/>
  <c r="O606" i="5"/>
  <c r="O605" i="5"/>
  <c r="O604" i="5"/>
  <c r="O603" i="5"/>
  <c r="O602" i="5"/>
  <c r="O601" i="5"/>
  <c r="O600" i="5"/>
  <c r="O599" i="5"/>
  <c r="O598" i="5"/>
  <c r="O597" i="5"/>
  <c r="O596" i="5"/>
  <c r="O595" i="5"/>
  <c r="O594" i="5"/>
  <c r="O593" i="5"/>
  <c r="O592" i="5"/>
  <c r="O591" i="5"/>
  <c r="O590" i="5"/>
  <c r="O589" i="5"/>
  <c r="O588" i="5"/>
  <c r="O587" i="5"/>
  <c r="O586" i="5"/>
  <c r="O585" i="5"/>
  <c r="O584" i="5"/>
  <c r="O583" i="5"/>
  <c r="O582" i="5"/>
  <c r="O581" i="5"/>
  <c r="O580" i="5"/>
  <c r="O579" i="5"/>
  <c r="O578" i="5"/>
  <c r="O577" i="5"/>
  <c r="O576" i="5"/>
  <c r="O575" i="5"/>
  <c r="O574" i="5"/>
  <c r="O573" i="5"/>
  <c r="O572" i="5"/>
  <c r="O571" i="5"/>
  <c r="O570" i="5"/>
  <c r="O569" i="5"/>
  <c r="O568" i="5"/>
  <c r="O567" i="5"/>
  <c r="O566" i="5"/>
  <c r="O565" i="5"/>
  <c r="O564" i="5"/>
  <c r="O563" i="5"/>
  <c r="O562" i="5"/>
  <c r="O561" i="5"/>
  <c r="O560" i="5"/>
  <c r="O559" i="5"/>
  <c r="O558" i="5"/>
  <c r="O557" i="5"/>
  <c r="O556" i="5"/>
  <c r="O555" i="5"/>
  <c r="O554" i="5"/>
  <c r="O553" i="5"/>
  <c r="O552" i="5"/>
  <c r="O551" i="5"/>
  <c r="O550" i="5"/>
  <c r="O549" i="5"/>
  <c r="O548" i="5"/>
  <c r="O547" i="5"/>
  <c r="O546" i="5"/>
  <c r="O545" i="5"/>
  <c r="O544" i="5"/>
  <c r="O543" i="5"/>
  <c r="O542" i="5"/>
  <c r="O541" i="5"/>
  <c r="O540" i="5"/>
  <c r="O539" i="5"/>
  <c r="O538" i="5"/>
  <c r="O537" i="5"/>
  <c r="O536" i="5"/>
  <c r="O535" i="5"/>
  <c r="O534" i="5"/>
  <c r="O533" i="5"/>
  <c r="O532" i="5"/>
  <c r="O531" i="5"/>
  <c r="O530" i="5"/>
  <c r="O529" i="5"/>
  <c r="O528" i="5"/>
  <c r="O527" i="5"/>
  <c r="O526" i="5"/>
  <c r="O525" i="5"/>
  <c r="O524" i="5"/>
  <c r="O523" i="5"/>
  <c r="O522" i="5"/>
  <c r="O521" i="5"/>
  <c r="O520" i="5"/>
  <c r="O519" i="5"/>
  <c r="O518" i="5"/>
  <c r="O517" i="5"/>
  <c r="O516" i="5"/>
  <c r="O515" i="5"/>
  <c r="O514" i="5"/>
  <c r="O513" i="5"/>
  <c r="O512" i="5"/>
  <c r="O511" i="5"/>
  <c r="O510" i="5"/>
  <c r="O509" i="5"/>
  <c r="O508" i="5"/>
  <c r="O507" i="5"/>
  <c r="O506" i="5"/>
  <c r="O505" i="5"/>
  <c r="O504" i="5"/>
  <c r="O503" i="5"/>
  <c r="O502" i="5"/>
  <c r="O501" i="5"/>
  <c r="O500" i="5"/>
  <c r="O499" i="5"/>
  <c r="O498" i="5"/>
  <c r="O497" i="5"/>
  <c r="O496" i="5"/>
  <c r="O495" i="5"/>
  <c r="O494" i="5"/>
  <c r="O493" i="5"/>
  <c r="O492" i="5"/>
  <c r="O491" i="5"/>
  <c r="O490" i="5"/>
  <c r="O489" i="5"/>
  <c r="O488" i="5"/>
  <c r="O487" i="5"/>
  <c r="O486" i="5"/>
  <c r="O485" i="5"/>
  <c r="O484" i="5"/>
  <c r="O483" i="5"/>
  <c r="O482" i="5"/>
  <c r="O481" i="5"/>
  <c r="O480" i="5"/>
  <c r="O479" i="5"/>
  <c r="O478" i="5"/>
  <c r="O477" i="5"/>
  <c r="O476" i="5"/>
  <c r="O475" i="5"/>
  <c r="O474" i="5"/>
  <c r="O473" i="5"/>
  <c r="O472" i="5"/>
  <c r="O471" i="5"/>
  <c r="O470" i="5"/>
  <c r="O469" i="5"/>
  <c r="O468" i="5"/>
  <c r="O467" i="5"/>
  <c r="O466" i="5"/>
  <c r="O465" i="5"/>
  <c r="O464" i="5"/>
  <c r="O463" i="5"/>
  <c r="O462" i="5"/>
  <c r="O461" i="5"/>
  <c r="O460" i="5"/>
  <c r="O459" i="5"/>
  <c r="O458" i="5"/>
  <c r="O457" i="5"/>
  <c r="O456" i="5"/>
  <c r="O455" i="5"/>
  <c r="O454" i="5"/>
  <c r="O453" i="5"/>
  <c r="O452" i="5"/>
  <c r="O451" i="5"/>
  <c r="O450" i="5"/>
  <c r="O449" i="5"/>
  <c r="O448" i="5"/>
  <c r="O447" i="5"/>
  <c r="O446" i="5"/>
  <c r="O445" i="5"/>
  <c r="O444" i="5"/>
  <c r="O443" i="5"/>
  <c r="O442" i="5"/>
  <c r="O441" i="5"/>
  <c r="O440" i="5"/>
  <c r="O439" i="5"/>
  <c r="O438" i="5"/>
  <c r="O437" i="5"/>
  <c r="O436" i="5"/>
  <c r="O435" i="5"/>
  <c r="O434" i="5"/>
  <c r="O433" i="5"/>
  <c r="O432" i="5"/>
  <c r="O431" i="5"/>
  <c r="O430" i="5"/>
  <c r="O429" i="5"/>
  <c r="O428" i="5"/>
  <c r="O427" i="5"/>
  <c r="O426" i="5"/>
  <c r="O425" i="5"/>
  <c r="O424" i="5"/>
  <c r="O423" i="5"/>
  <c r="O422" i="5"/>
  <c r="O421" i="5"/>
  <c r="O420" i="5"/>
  <c r="O419" i="5"/>
  <c r="O418" i="5"/>
  <c r="O417" i="5"/>
  <c r="O416" i="5"/>
  <c r="O415" i="5"/>
  <c r="O414" i="5"/>
  <c r="O413" i="5"/>
  <c r="O412" i="5"/>
  <c r="O411" i="5"/>
  <c r="O410" i="5"/>
  <c r="O409" i="5"/>
  <c r="O408" i="5"/>
  <c r="O407" i="5"/>
  <c r="O406" i="5"/>
  <c r="O405" i="5"/>
  <c r="O404" i="5"/>
  <c r="O403" i="5"/>
  <c r="O402" i="5"/>
  <c r="O401" i="5"/>
  <c r="O400" i="5"/>
  <c r="O399" i="5"/>
  <c r="O398" i="5"/>
  <c r="O397" i="5"/>
  <c r="O396" i="5"/>
  <c r="O395" i="5"/>
  <c r="O394" i="5"/>
  <c r="O393" i="5"/>
  <c r="O392" i="5"/>
  <c r="O391" i="5"/>
  <c r="O390" i="5"/>
  <c r="O389" i="5"/>
  <c r="O388" i="5"/>
  <c r="O387" i="5"/>
  <c r="O386" i="5"/>
  <c r="O385" i="5"/>
  <c r="O384" i="5"/>
  <c r="O383" i="5"/>
  <c r="O382" i="5"/>
  <c r="O381" i="5"/>
  <c r="O380" i="5"/>
  <c r="O379" i="5"/>
  <c r="O378" i="5"/>
  <c r="O377" i="5"/>
  <c r="O376" i="5"/>
  <c r="O375" i="5"/>
  <c r="O374" i="5"/>
  <c r="O373" i="5"/>
  <c r="O372" i="5"/>
  <c r="O371" i="5"/>
  <c r="O370" i="5"/>
  <c r="O369" i="5"/>
  <c r="O368" i="5"/>
  <c r="O367" i="5"/>
  <c r="O366" i="5"/>
  <c r="O365" i="5"/>
  <c r="O364" i="5"/>
  <c r="O363" i="5"/>
  <c r="O362" i="5"/>
  <c r="O361" i="5"/>
  <c r="O360" i="5"/>
  <c r="O359" i="5"/>
  <c r="O358" i="5"/>
  <c r="O357" i="5"/>
  <c r="O356" i="5"/>
  <c r="O355" i="5"/>
  <c r="O354" i="5"/>
  <c r="O353" i="5"/>
  <c r="O352" i="5"/>
  <c r="O351" i="5"/>
  <c r="O350" i="5"/>
  <c r="O349" i="5"/>
  <c r="O348" i="5"/>
  <c r="O347" i="5"/>
  <c r="O346" i="5"/>
  <c r="O345" i="5"/>
  <c r="O344" i="5"/>
  <c r="O343" i="5"/>
  <c r="O342" i="5"/>
  <c r="O341" i="5"/>
  <c r="O340" i="5"/>
  <c r="O339" i="5"/>
  <c r="O338" i="5"/>
  <c r="O337" i="5"/>
  <c r="O336" i="5"/>
  <c r="O335" i="5"/>
  <c r="O334" i="5"/>
  <c r="O333" i="5"/>
  <c r="O332" i="5"/>
  <c r="O331" i="5"/>
  <c r="O330" i="5"/>
  <c r="O329" i="5"/>
  <c r="O328" i="5"/>
  <c r="O327" i="5"/>
  <c r="O326" i="5"/>
  <c r="O325" i="5"/>
  <c r="O324" i="5"/>
  <c r="O323" i="5"/>
  <c r="O322" i="5"/>
  <c r="O321" i="5"/>
  <c r="O320" i="5"/>
  <c r="O319" i="5"/>
  <c r="O318" i="5"/>
  <c r="O317" i="5"/>
  <c r="O316" i="5"/>
  <c r="O315" i="5"/>
  <c r="O314" i="5"/>
  <c r="O313" i="5"/>
  <c r="O312" i="5"/>
  <c r="O311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294" i="5"/>
  <c r="O293" i="5"/>
  <c r="O29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O269" i="5"/>
  <c r="O268" i="5"/>
  <c r="O267" i="5"/>
  <c r="O266" i="5"/>
  <c r="O265" i="5"/>
  <c r="O264" i="5"/>
  <c r="O263" i="5"/>
  <c r="O262" i="5"/>
  <c r="O261" i="5"/>
  <c r="O260" i="5"/>
  <c r="O259" i="5"/>
  <c r="O258" i="5"/>
  <c r="O257" i="5"/>
  <c r="O256" i="5"/>
  <c r="O255" i="5"/>
  <c r="O254" i="5"/>
  <c r="O253" i="5"/>
  <c r="O252" i="5"/>
  <c r="O251" i="5"/>
  <c r="O250" i="5"/>
  <c r="O249" i="5"/>
  <c r="O248" i="5"/>
  <c r="O247" i="5"/>
  <c r="O246" i="5"/>
  <c r="O245" i="5"/>
  <c r="O244" i="5"/>
  <c r="O243" i="5"/>
  <c r="O242" i="5"/>
  <c r="O241" i="5"/>
  <c r="O240" i="5"/>
  <c r="O239" i="5"/>
  <c r="O238" i="5"/>
  <c r="O237" i="5"/>
  <c r="O236" i="5"/>
  <c r="O235" i="5"/>
  <c r="O234" i="5"/>
  <c r="O233" i="5"/>
  <c r="O232" i="5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7" i="5"/>
  <c r="O206" i="5"/>
  <c r="O205" i="5"/>
  <c r="O204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9" i="5"/>
  <c r="O8" i="5"/>
  <c r="O7" i="5"/>
  <c r="O6" i="5"/>
  <c r="AE1210" i="5"/>
  <c r="O3" i="5"/>
  <c r="O4" i="5"/>
  <c r="O5" i="5"/>
  <c r="AE1208" i="5"/>
  <c r="C1208" i="5"/>
  <c r="AG1213" i="5"/>
  <c r="AG1210" i="5"/>
  <c r="AE1213" i="5"/>
  <c r="AC1208" i="5"/>
  <c r="AC1213" i="5"/>
  <c r="AC1210" i="5"/>
  <c r="AA1208" i="5"/>
  <c r="AA1213" i="5"/>
  <c r="C1213" i="5"/>
  <c r="C1224" i="5" s="1"/>
  <c r="AA1210" i="5"/>
  <c r="Y1208" i="5"/>
  <c r="Y1213" i="5"/>
  <c r="Y1210" i="5"/>
  <c r="W1208" i="5"/>
  <c r="W1213" i="5"/>
  <c r="W1210" i="5"/>
  <c r="C1210" i="5"/>
  <c r="C1209" i="5"/>
  <c r="W1209" i="5"/>
  <c r="Y1209" i="5"/>
  <c r="AA1209" i="5"/>
  <c r="AC1209" i="5"/>
  <c r="AE1209" i="5"/>
  <c r="AG1209" i="5"/>
  <c r="C1211" i="5"/>
  <c r="W1211" i="5"/>
  <c r="Y1211" i="5"/>
  <c r="AA1211" i="5"/>
  <c r="AC1211" i="5"/>
  <c r="AE1211" i="5"/>
  <c r="AG1211" i="5"/>
  <c r="C1212" i="5"/>
  <c r="C1214" i="5"/>
  <c r="C1215" i="5"/>
  <c r="C1216" i="5"/>
  <c r="C1217" i="5"/>
  <c r="C1218" i="5"/>
  <c r="C1219" i="5"/>
  <c r="W1212" i="5"/>
  <c r="Y1212" i="5"/>
  <c r="AA1212" i="5"/>
  <c r="AC1212" i="5"/>
  <c r="AE1212" i="5"/>
  <c r="AG1212" i="5"/>
  <c r="W1214" i="5"/>
  <c r="Y1214" i="5"/>
  <c r="AA1214" i="5"/>
  <c r="K1214" i="5" s="1"/>
  <c r="L1214" i="5" s="1"/>
  <c r="AC1214" i="5"/>
  <c r="AE1214" i="5"/>
  <c r="AG1214" i="5"/>
  <c r="W1215" i="5"/>
  <c r="Y1215" i="5"/>
  <c r="AA1215" i="5"/>
  <c r="AC1215" i="5"/>
  <c r="M1215" i="5"/>
  <c r="N1215" i="5" s="1"/>
  <c r="AE1215" i="5"/>
  <c r="AG1215" i="5"/>
  <c r="W1216" i="5"/>
  <c r="Y1216" i="5"/>
  <c r="AA1216" i="5"/>
  <c r="AC1216" i="5"/>
  <c r="AE1216" i="5"/>
  <c r="AG1216" i="5"/>
  <c r="W1217" i="5"/>
  <c r="Y1217" i="5"/>
  <c r="AA1217" i="5"/>
  <c r="AC1217" i="5"/>
  <c r="AE1217" i="5"/>
  <c r="AG1217" i="5"/>
  <c r="W1218" i="5"/>
  <c r="G1218" i="5" s="1"/>
  <c r="H1218" i="5" s="1"/>
  <c r="Y1218" i="5"/>
  <c r="AA1218" i="5"/>
  <c r="AC1218" i="5"/>
  <c r="AE1218" i="5"/>
  <c r="AG1218" i="5"/>
  <c r="W1219" i="5"/>
  <c r="Y1219" i="5"/>
  <c r="AA1219" i="5"/>
  <c r="AC1219" i="5"/>
  <c r="AE1219" i="5"/>
  <c r="AG1219" i="5"/>
  <c r="O3" i="4"/>
  <c r="Y2275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927" i="4"/>
  <c r="O928" i="4"/>
  <c r="O929" i="4"/>
  <c r="O930" i="4"/>
  <c r="O931" i="4"/>
  <c r="O932" i="4"/>
  <c r="O933" i="4"/>
  <c r="O934" i="4"/>
  <c r="O935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49" i="4"/>
  <c r="O950" i="4"/>
  <c r="O951" i="4"/>
  <c r="O952" i="4"/>
  <c r="O953" i="4"/>
  <c r="O954" i="4"/>
  <c r="O955" i="4"/>
  <c r="O956" i="4"/>
  <c r="O957" i="4"/>
  <c r="O958" i="4"/>
  <c r="O959" i="4"/>
  <c r="O960" i="4"/>
  <c r="O961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8" i="4"/>
  <c r="O979" i="4"/>
  <c r="O980" i="4"/>
  <c r="O981" i="4"/>
  <c r="O982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O1001" i="4"/>
  <c r="O1002" i="4"/>
  <c r="O1003" i="4"/>
  <c r="O1004" i="4"/>
  <c r="O1005" i="4"/>
  <c r="O1006" i="4"/>
  <c r="O1007" i="4"/>
  <c r="O1008" i="4"/>
  <c r="O1009" i="4"/>
  <c r="O1010" i="4"/>
  <c r="O1011" i="4"/>
  <c r="O1012" i="4"/>
  <c r="O1013" i="4"/>
  <c r="O1014" i="4"/>
  <c r="O1015" i="4"/>
  <c r="O1016" i="4"/>
  <c r="O1017" i="4"/>
  <c r="O1018" i="4"/>
  <c r="O1019" i="4"/>
  <c r="O1020" i="4"/>
  <c r="O1021" i="4"/>
  <c r="O1022" i="4"/>
  <c r="O1023" i="4"/>
  <c r="O1024" i="4"/>
  <c r="O1025" i="4"/>
  <c r="O1026" i="4"/>
  <c r="O1027" i="4"/>
  <c r="O1028" i="4"/>
  <c r="O1029" i="4"/>
  <c r="O1030" i="4"/>
  <c r="O1031" i="4"/>
  <c r="O1032" i="4"/>
  <c r="O1033" i="4"/>
  <c r="O1034" i="4"/>
  <c r="O1035" i="4"/>
  <c r="O1036" i="4"/>
  <c r="O1037" i="4"/>
  <c r="O1038" i="4"/>
  <c r="O1039" i="4"/>
  <c r="O1040" i="4"/>
  <c r="O1041" i="4"/>
  <c r="O1042" i="4"/>
  <c r="O1043" i="4"/>
  <c r="O1044" i="4"/>
  <c r="O1045" i="4"/>
  <c r="O1046" i="4"/>
  <c r="O1047" i="4"/>
  <c r="O1048" i="4"/>
  <c r="O1049" i="4"/>
  <c r="O1050" i="4"/>
  <c r="O1051" i="4"/>
  <c r="O1052" i="4"/>
  <c r="O1053" i="4"/>
  <c r="O1054" i="4"/>
  <c r="O1055" i="4"/>
  <c r="O1056" i="4"/>
  <c r="O1057" i="4"/>
  <c r="O1058" i="4"/>
  <c r="O1059" i="4"/>
  <c r="O1060" i="4"/>
  <c r="O1061" i="4"/>
  <c r="O1062" i="4"/>
  <c r="O1063" i="4"/>
  <c r="O1064" i="4"/>
  <c r="O1065" i="4"/>
  <c r="O1066" i="4"/>
  <c r="O1067" i="4"/>
  <c r="O1068" i="4"/>
  <c r="O1069" i="4"/>
  <c r="O1070" i="4"/>
  <c r="O1071" i="4"/>
  <c r="O1072" i="4"/>
  <c r="O1073" i="4"/>
  <c r="O1074" i="4"/>
  <c r="O1075" i="4"/>
  <c r="O1076" i="4"/>
  <c r="O1077" i="4"/>
  <c r="O1078" i="4"/>
  <c r="O1079" i="4"/>
  <c r="O1080" i="4"/>
  <c r="O1081" i="4"/>
  <c r="O1082" i="4"/>
  <c r="O1083" i="4"/>
  <c r="O1084" i="4"/>
  <c r="O1085" i="4"/>
  <c r="O1086" i="4"/>
  <c r="O1087" i="4"/>
  <c r="O1088" i="4"/>
  <c r="O1089" i="4"/>
  <c r="O1090" i="4"/>
  <c r="O1091" i="4"/>
  <c r="O1092" i="4"/>
  <c r="O1093" i="4"/>
  <c r="O1094" i="4"/>
  <c r="O1095" i="4"/>
  <c r="O1096" i="4"/>
  <c r="O1097" i="4"/>
  <c r="O1098" i="4"/>
  <c r="O1099" i="4"/>
  <c r="O1100" i="4"/>
  <c r="O1101" i="4"/>
  <c r="O1102" i="4"/>
  <c r="O1103" i="4"/>
  <c r="O1104" i="4"/>
  <c r="O1105" i="4"/>
  <c r="O1106" i="4"/>
  <c r="O1107" i="4"/>
  <c r="O1108" i="4"/>
  <c r="O1109" i="4"/>
  <c r="O1110" i="4"/>
  <c r="O1111" i="4"/>
  <c r="O1112" i="4"/>
  <c r="O1113" i="4"/>
  <c r="O1114" i="4"/>
  <c r="O1115" i="4"/>
  <c r="O1116" i="4"/>
  <c r="O1117" i="4"/>
  <c r="O1118" i="4"/>
  <c r="O1119" i="4"/>
  <c r="O1120" i="4"/>
  <c r="O1121" i="4"/>
  <c r="O1122" i="4"/>
  <c r="O1123" i="4"/>
  <c r="O1124" i="4"/>
  <c r="O1125" i="4"/>
  <c r="O1126" i="4"/>
  <c r="O1127" i="4"/>
  <c r="O1128" i="4"/>
  <c r="O1129" i="4"/>
  <c r="O1130" i="4"/>
  <c r="O1131" i="4"/>
  <c r="O1132" i="4"/>
  <c r="O1133" i="4"/>
  <c r="O1134" i="4"/>
  <c r="O1135" i="4"/>
  <c r="O1136" i="4"/>
  <c r="O1137" i="4"/>
  <c r="O1138" i="4"/>
  <c r="O1139" i="4"/>
  <c r="O1140" i="4"/>
  <c r="O1141" i="4"/>
  <c r="O1142" i="4"/>
  <c r="O1143" i="4"/>
  <c r="O1144" i="4"/>
  <c r="O1145" i="4"/>
  <c r="O1146" i="4"/>
  <c r="O1147" i="4"/>
  <c r="O1148" i="4"/>
  <c r="O1149" i="4"/>
  <c r="O1150" i="4"/>
  <c r="O1151" i="4"/>
  <c r="O1152" i="4"/>
  <c r="O1153" i="4"/>
  <c r="O1154" i="4"/>
  <c r="O1155" i="4"/>
  <c r="O1156" i="4"/>
  <c r="O1157" i="4"/>
  <c r="O1158" i="4"/>
  <c r="O1159" i="4"/>
  <c r="O1160" i="4"/>
  <c r="O1161" i="4"/>
  <c r="O1162" i="4"/>
  <c r="O1163" i="4"/>
  <c r="O1164" i="4"/>
  <c r="O1165" i="4"/>
  <c r="O1166" i="4"/>
  <c r="O1167" i="4"/>
  <c r="O1168" i="4"/>
  <c r="O1169" i="4"/>
  <c r="O1170" i="4"/>
  <c r="O1171" i="4"/>
  <c r="O1172" i="4"/>
  <c r="O1173" i="4"/>
  <c r="O1174" i="4"/>
  <c r="O1175" i="4"/>
  <c r="O1176" i="4"/>
  <c r="O1177" i="4"/>
  <c r="O1178" i="4"/>
  <c r="O1179" i="4"/>
  <c r="O1180" i="4"/>
  <c r="O1181" i="4"/>
  <c r="O1182" i="4"/>
  <c r="O1183" i="4"/>
  <c r="O1184" i="4"/>
  <c r="O1185" i="4"/>
  <c r="O1186" i="4"/>
  <c r="O1187" i="4"/>
  <c r="O1188" i="4"/>
  <c r="O1189" i="4"/>
  <c r="O1190" i="4"/>
  <c r="O1191" i="4"/>
  <c r="O1192" i="4"/>
  <c r="O1193" i="4"/>
  <c r="O1194" i="4"/>
  <c r="O1195" i="4"/>
  <c r="O1196" i="4"/>
  <c r="O1197" i="4"/>
  <c r="O1198" i="4"/>
  <c r="O1199" i="4"/>
  <c r="O1200" i="4"/>
  <c r="O1201" i="4"/>
  <c r="O1202" i="4"/>
  <c r="O1203" i="4"/>
  <c r="O1204" i="4"/>
  <c r="O1205" i="4"/>
  <c r="O1206" i="4"/>
  <c r="O1207" i="4"/>
  <c r="O1208" i="4"/>
  <c r="O1209" i="4"/>
  <c r="O1210" i="4"/>
  <c r="O1211" i="4"/>
  <c r="O1212" i="4"/>
  <c r="O1213" i="4"/>
  <c r="O1214" i="4"/>
  <c r="O1215" i="4"/>
  <c r="O1216" i="4"/>
  <c r="O1217" i="4"/>
  <c r="O1218" i="4"/>
  <c r="O1219" i="4"/>
  <c r="O1220" i="4"/>
  <c r="O1221" i="4"/>
  <c r="O1222" i="4"/>
  <c r="O1223" i="4"/>
  <c r="O1224" i="4"/>
  <c r="O1225" i="4"/>
  <c r="O1226" i="4"/>
  <c r="O1227" i="4"/>
  <c r="O1228" i="4"/>
  <c r="O1229" i="4"/>
  <c r="O1230" i="4"/>
  <c r="O1231" i="4"/>
  <c r="O1232" i="4"/>
  <c r="O1233" i="4"/>
  <c r="O1234" i="4"/>
  <c r="O1235" i="4"/>
  <c r="O1236" i="4"/>
  <c r="O1237" i="4"/>
  <c r="O1238" i="4"/>
  <c r="O1239" i="4"/>
  <c r="O1240" i="4"/>
  <c r="O1241" i="4"/>
  <c r="O1242" i="4"/>
  <c r="O1243" i="4"/>
  <c r="O1244" i="4"/>
  <c r="O1245" i="4"/>
  <c r="O1246" i="4"/>
  <c r="O1247" i="4"/>
  <c r="O1248" i="4"/>
  <c r="O1249" i="4"/>
  <c r="O1250" i="4"/>
  <c r="O1251" i="4"/>
  <c r="O1252" i="4"/>
  <c r="O1253" i="4"/>
  <c r="O1254" i="4"/>
  <c r="O1255" i="4"/>
  <c r="O1256" i="4"/>
  <c r="O1257" i="4"/>
  <c r="O1258" i="4"/>
  <c r="O1259" i="4"/>
  <c r="O1260" i="4"/>
  <c r="O1261" i="4"/>
  <c r="O1262" i="4"/>
  <c r="O1263" i="4"/>
  <c r="O1264" i="4"/>
  <c r="O1265" i="4"/>
  <c r="O1266" i="4"/>
  <c r="O1267" i="4"/>
  <c r="O1268" i="4"/>
  <c r="O1269" i="4"/>
  <c r="O1270" i="4"/>
  <c r="O1271" i="4"/>
  <c r="O1272" i="4"/>
  <c r="O1273" i="4"/>
  <c r="O1274" i="4"/>
  <c r="O1275" i="4"/>
  <c r="O1276" i="4"/>
  <c r="O1277" i="4"/>
  <c r="O1278" i="4"/>
  <c r="O1279" i="4"/>
  <c r="O1280" i="4"/>
  <c r="O1281" i="4"/>
  <c r="O1282" i="4"/>
  <c r="O1283" i="4"/>
  <c r="O1284" i="4"/>
  <c r="O1285" i="4"/>
  <c r="O1286" i="4"/>
  <c r="O1287" i="4"/>
  <c r="O1288" i="4"/>
  <c r="O1289" i="4"/>
  <c r="O1290" i="4"/>
  <c r="O1291" i="4"/>
  <c r="O1292" i="4"/>
  <c r="O1293" i="4"/>
  <c r="O1294" i="4"/>
  <c r="O1295" i="4"/>
  <c r="O1296" i="4"/>
  <c r="O1297" i="4"/>
  <c r="O1298" i="4"/>
  <c r="O1299" i="4"/>
  <c r="O1300" i="4"/>
  <c r="O1301" i="4"/>
  <c r="O1302" i="4"/>
  <c r="O1303" i="4"/>
  <c r="O1304" i="4"/>
  <c r="O1305" i="4"/>
  <c r="O1306" i="4"/>
  <c r="O1307" i="4"/>
  <c r="O1308" i="4"/>
  <c r="O1309" i="4"/>
  <c r="O1310" i="4"/>
  <c r="O1311" i="4"/>
  <c r="O1312" i="4"/>
  <c r="O1313" i="4"/>
  <c r="O1314" i="4"/>
  <c r="O1315" i="4"/>
  <c r="O1316" i="4"/>
  <c r="O1317" i="4"/>
  <c r="O1318" i="4"/>
  <c r="O1319" i="4"/>
  <c r="O1320" i="4"/>
  <c r="O1321" i="4"/>
  <c r="O1322" i="4"/>
  <c r="O1323" i="4"/>
  <c r="O1324" i="4"/>
  <c r="O1325" i="4"/>
  <c r="O1326" i="4"/>
  <c r="O1327" i="4"/>
  <c r="O1328" i="4"/>
  <c r="O1329" i="4"/>
  <c r="O1330" i="4"/>
  <c r="O1331" i="4"/>
  <c r="O1332" i="4"/>
  <c r="O1333" i="4"/>
  <c r="O1334" i="4"/>
  <c r="O1335" i="4"/>
  <c r="O1336" i="4"/>
  <c r="O1337" i="4"/>
  <c r="O1338" i="4"/>
  <c r="O1339" i="4"/>
  <c r="O1340" i="4"/>
  <c r="O1341" i="4"/>
  <c r="O1342" i="4"/>
  <c r="O1343" i="4"/>
  <c r="O1344" i="4"/>
  <c r="O1345" i="4"/>
  <c r="O1346" i="4"/>
  <c r="O1347" i="4"/>
  <c r="O1348" i="4"/>
  <c r="O1349" i="4"/>
  <c r="O1350" i="4"/>
  <c r="O1351" i="4"/>
  <c r="O1352" i="4"/>
  <c r="O1353" i="4"/>
  <c r="O1354" i="4"/>
  <c r="O1355" i="4"/>
  <c r="O1356" i="4"/>
  <c r="O1357" i="4"/>
  <c r="O1358" i="4"/>
  <c r="O1359" i="4"/>
  <c r="O1360" i="4"/>
  <c r="O1361" i="4"/>
  <c r="O1362" i="4"/>
  <c r="O1363" i="4"/>
  <c r="O1364" i="4"/>
  <c r="O1365" i="4"/>
  <c r="O1366" i="4"/>
  <c r="O1367" i="4"/>
  <c r="O1368" i="4"/>
  <c r="O1369" i="4"/>
  <c r="O1370" i="4"/>
  <c r="O1371" i="4"/>
  <c r="O1372" i="4"/>
  <c r="O1373" i="4"/>
  <c r="O1374" i="4"/>
  <c r="O1375" i="4"/>
  <c r="O1376" i="4"/>
  <c r="O1377" i="4"/>
  <c r="O1378" i="4"/>
  <c r="O1379" i="4"/>
  <c r="O1380" i="4"/>
  <c r="O1381" i="4"/>
  <c r="O1382" i="4"/>
  <c r="O1383" i="4"/>
  <c r="O1384" i="4"/>
  <c r="O1385" i="4"/>
  <c r="O1386" i="4"/>
  <c r="O1387" i="4"/>
  <c r="O1388" i="4"/>
  <c r="O1389" i="4"/>
  <c r="O1390" i="4"/>
  <c r="O1391" i="4"/>
  <c r="O1392" i="4"/>
  <c r="O1393" i="4"/>
  <c r="O1394" i="4"/>
  <c r="O1395" i="4"/>
  <c r="O1396" i="4"/>
  <c r="O1397" i="4"/>
  <c r="O1398" i="4"/>
  <c r="O1399" i="4"/>
  <c r="O1400" i="4"/>
  <c r="O1401" i="4"/>
  <c r="O1402" i="4"/>
  <c r="O1403" i="4"/>
  <c r="O1404" i="4"/>
  <c r="O1405" i="4"/>
  <c r="O1406" i="4"/>
  <c r="O1407" i="4"/>
  <c r="O1408" i="4"/>
  <c r="O1409" i="4"/>
  <c r="O1410" i="4"/>
  <c r="O1411" i="4"/>
  <c r="O1412" i="4"/>
  <c r="O1413" i="4"/>
  <c r="O1414" i="4"/>
  <c r="O1415" i="4"/>
  <c r="O1416" i="4"/>
  <c r="O1417" i="4"/>
  <c r="O1418" i="4"/>
  <c r="O1419" i="4"/>
  <c r="O1420" i="4"/>
  <c r="O1421" i="4"/>
  <c r="O1422" i="4"/>
  <c r="O1423" i="4"/>
  <c r="O1424" i="4"/>
  <c r="O1425" i="4"/>
  <c r="O1426" i="4"/>
  <c r="O1427" i="4"/>
  <c r="O1428" i="4"/>
  <c r="O1429" i="4"/>
  <c r="O1430" i="4"/>
  <c r="O1431" i="4"/>
  <c r="O1432" i="4"/>
  <c r="O1433" i="4"/>
  <c r="O1434" i="4"/>
  <c r="O1435" i="4"/>
  <c r="O1436" i="4"/>
  <c r="O1437" i="4"/>
  <c r="O1438" i="4"/>
  <c r="O1439" i="4"/>
  <c r="O1440" i="4"/>
  <c r="O1441" i="4"/>
  <c r="O1442" i="4"/>
  <c r="O1443" i="4"/>
  <c r="O1444" i="4"/>
  <c r="O1445" i="4"/>
  <c r="O1446" i="4"/>
  <c r="O1447" i="4"/>
  <c r="O1448" i="4"/>
  <c r="O1449" i="4"/>
  <c r="O1450" i="4"/>
  <c r="O1451" i="4"/>
  <c r="O1452" i="4"/>
  <c r="O1453" i="4"/>
  <c r="O1454" i="4"/>
  <c r="O1455" i="4"/>
  <c r="O1456" i="4"/>
  <c r="O1457" i="4"/>
  <c r="O1458" i="4"/>
  <c r="O1459" i="4"/>
  <c r="O1460" i="4"/>
  <c r="O1461" i="4"/>
  <c r="O1462" i="4"/>
  <c r="O1463" i="4"/>
  <c r="O1464" i="4"/>
  <c r="O1465" i="4"/>
  <c r="O1466" i="4"/>
  <c r="O1467" i="4"/>
  <c r="O1468" i="4"/>
  <c r="O1469" i="4"/>
  <c r="O1470" i="4"/>
  <c r="O1471" i="4"/>
  <c r="O1472" i="4"/>
  <c r="O1473" i="4"/>
  <c r="O1474" i="4"/>
  <c r="O1475" i="4"/>
  <c r="O1476" i="4"/>
  <c r="O1477" i="4"/>
  <c r="O1478" i="4"/>
  <c r="O1479" i="4"/>
  <c r="O1480" i="4"/>
  <c r="O1481" i="4"/>
  <c r="O1482" i="4"/>
  <c r="O1483" i="4"/>
  <c r="O1484" i="4"/>
  <c r="O1485" i="4"/>
  <c r="O1486" i="4"/>
  <c r="O1487" i="4"/>
  <c r="O1488" i="4"/>
  <c r="O1489" i="4"/>
  <c r="O1490" i="4"/>
  <c r="O1491" i="4"/>
  <c r="O1492" i="4"/>
  <c r="O1493" i="4"/>
  <c r="O1494" i="4"/>
  <c r="O1495" i="4"/>
  <c r="O1496" i="4"/>
  <c r="O1497" i="4"/>
  <c r="O1498" i="4"/>
  <c r="O1499" i="4"/>
  <c r="O1500" i="4"/>
  <c r="O1501" i="4"/>
  <c r="O1502" i="4"/>
  <c r="O1503" i="4"/>
  <c r="O1504" i="4"/>
  <c r="O1505" i="4"/>
  <c r="O1506" i="4"/>
  <c r="O1507" i="4"/>
  <c r="O1508" i="4"/>
  <c r="O1509" i="4"/>
  <c r="O1510" i="4"/>
  <c r="O1511" i="4"/>
  <c r="O1512" i="4"/>
  <c r="O1513" i="4"/>
  <c r="O1514" i="4"/>
  <c r="O1515" i="4"/>
  <c r="O1516" i="4"/>
  <c r="O1517" i="4"/>
  <c r="O1518" i="4"/>
  <c r="O1519" i="4"/>
  <c r="O1520" i="4"/>
  <c r="O1521" i="4"/>
  <c r="O1522" i="4"/>
  <c r="O1523" i="4"/>
  <c r="O1524" i="4"/>
  <c r="O1525" i="4"/>
  <c r="O1526" i="4"/>
  <c r="O1527" i="4"/>
  <c r="O1528" i="4"/>
  <c r="O1529" i="4"/>
  <c r="O1530" i="4"/>
  <c r="O1531" i="4"/>
  <c r="O1532" i="4"/>
  <c r="O1533" i="4"/>
  <c r="O1534" i="4"/>
  <c r="O1535" i="4"/>
  <c r="O1536" i="4"/>
  <c r="O1537" i="4"/>
  <c r="O1538" i="4"/>
  <c r="O1539" i="4"/>
  <c r="O1540" i="4"/>
  <c r="O1541" i="4"/>
  <c r="O1542" i="4"/>
  <c r="O1543" i="4"/>
  <c r="O1544" i="4"/>
  <c r="O1545" i="4"/>
  <c r="O1546" i="4"/>
  <c r="O1547" i="4"/>
  <c r="O1548" i="4"/>
  <c r="O1549" i="4"/>
  <c r="O1550" i="4"/>
  <c r="O1551" i="4"/>
  <c r="O1552" i="4"/>
  <c r="O1553" i="4"/>
  <c r="O1554" i="4"/>
  <c r="O1555" i="4"/>
  <c r="O1556" i="4"/>
  <c r="O1557" i="4"/>
  <c r="O1558" i="4"/>
  <c r="O1559" i="4"/>
  <c r="O1560" i="4"/>
  <c r="O1561" i="4"/>
  <c r="O1562" i="4"/>
  <c r="O1563" i="4"/>
  <c r="O1564" i="4"/>
  <c r="O1565" i="4"/>
  <c r="O1566" i="4"/>
  <c r="O1567" i="4"/>
  <c r="O1568" i="4"/>
  <c r="O1569" i="4"/>
  <c r="O1570" i="4"/>
  <c r="O1571" i="4"/>
  <c r="O1572" i="4"/>
  <c r="O1573" i="4"/>
  <c r="O1574" i="4"/>
  <c r="O1575" i="4"/>
  <c r="O1576" i="4"/>
  <c r="O1577" i="4"/>
  <c r="O1578" i="4"/>
  <c r="O1579" i="4"/>
  <c r="O1580" i="4"/>
  <c r="O1581" i="4"/>
  <c r="O1582" i="4"/>
  <c r="O1583" i="4"/>
  <c r="O1584" i="4"/>
  <c r="O1585" i="4"/>
  <c r="O1586" i="4"/>
  <c r="O1587" i="4"/>
  <c r="O1588" i="4"/>
  <c r="O1589" i="4"/>
  <c r="O1590" i="4"/>
  <c r="O1591" i="4"/>
  <c r="O1592" i="4"/>
  <c r="O1593" i="4"/>
  <c r="O1594" i="4"/>
  <c r="O1595" i="4"/>
  <c r="O1596" i="4"/>
  <c r="O1597" i="4"/>
  <c r="O1598" i="4"/>
  <c r="O1599" i="4"/>
  <c r="O1600" i="4"/>
  <c r="O1601" i="4"/>
  <c r="O1602" i="4"/>
  <c r="O1603" i="4"/>
  <c r="O1604" i="4"/>
  <c r="O1605" i="4"/>
  <c r="O1606" i="4"/>
  <c r="O1607" i="4"/>
  <c r="O1608" i="4"/>
  <c r="O1609" i="4"/>
  <c r="O1610" i="4"/>
  <c r="O1611" i="4"/>
  <c r="O1612" i="4"/>
  <c r="O1613" i="4"/>
  <c r="O1614" i="4"/>
  <c r="O1615" i="4"/>
  <c r="O1616" i="4"/>
  <c r="O1617" i="4"/>
  <c r="O1618" i="4"/>
  <c r="O1619" i="4"/>
  <c r="O1620" i="4"/>
  <c r="O1621" i="4"/>
  <c r="O1622" i="4"/>
  <c r="O1623" i="4"/>
  <c r="O1624" i="4"/>
  <c r="O1625" i="4"/>
  <c r="O1626" i="4"/>
  <c r="O1627" i="4"/>
  <c r="O1628" i="4"/>
  <c r="O1629" i="4"/>
  <c r="O1630" i="4"/>
  <c r="O1631" i="4"/>
  <c r="O1632" i="4"/>
  <c r="O1633" i="4"/>
  <c r="O1634" i="4"/>
  <c r="O1635" i="4"/>
  <c r="O1636" i="4"/>
  <c r="O1637" i="4"/>
  <c r="O1638" i="4"/>
  <c r="O1639" i="4"/>
  <c r="O1640" i="4"/>
  <c r="O1641" i="4"/>
  <c r="O1642" i="4"/>
  <c r="O1643" i="4"/>
  <c r="O1644" i="4"/>
  <c r="O1645" i="4"/>
  <c r="O1646" i="4"/>
  <c r="O1647" i="4"/>
  <c r="O1648" i="4"/>
  <c r="O1649" i="4"/>
  <c r="O1650" i="4"/>
  <c r="O1651" i="4"/>
  <c r="O1652" i="4"/>
  <c r="O1653" i="4"/>
  <c r="O1654" i="4"/>
  <c r="O1655" i="4"/>
  <c r="O1656" i="4"/>
  <c r="O1657" i="4"/>
  <c r="O1658" i="4"/>
  <c r="O1659" i="4"/>
  <c r="O1660" i="4"/>
  <c r="O1661" i="4"/>
  <c r="O1662" i="4"/>
  <c r="O1663" i="4"/>
  <c r="O1664" i="4"/>
  <c r="O1665" i="4"/>
  <c r="O1666" i="4"/>
  <c r="O1667" i="4"/>
  <c r="O1668" i="4"/>
  <c r="O1669" i="4"/>
  <c r="O1670" i="4"/>
  <c r="O1671" i="4"/>
  <c r="O1672" i="4"/>
  <c r="O1673" i="4"/>
  <c r="O1674" i="4"/>
  <c r="O1675" i="4"/>
  <c r="O1676" i="4"/>
  <c r="O1677" i="4"/>
  <c r="O1678" i="4"/>
  <c r="O1679" i="4"/>
  <c r="O1680" i="4"/>
  <c r="O1681" i="4"/>
  <c r="O1682" i="4"/>
  <c r="O1683" i="4"/>
  <c r="O1684" i="4"/>
  <c r="O1685" i="4"/>
  <c r="O1686" i="4"/>
  <c r="O1687" i="4"/>
  <c r="O1688" i="4"/>
  <c r="O1689" i="4"/>
  <c r="O1690" i="4"/>
  <c r="O1691" i="4"/>
  <c r="O1692" i="4"/>
  <c r="O1693" i="4"/>
  <c r="O1694" i="4"/>
  <c r="O1695" i="4"/>
  <c r="O1696" i="4"/>
  <c r="O1697" i="4"/>
  <c r="O1698" i="4"/>
  <c r="O1699" i="4"/>
  <c r="O1700" i="4"/>
  <c r="O1701" i="4"/>
  <c r="O1702" i="4"/>
  <c r="O1703" i="4"/>
  <c r="O1704" i="4"/>
  <c r="O1705" i="4"/>
  <c r="O1706" i="4"/>
  <c r="O1707" i="4"/>
  <c r="O1708" i="4"/>
  <c r="O1709" i="4"/>
  <c r="O1710" i="4"/>
  <c r="O1711" i="4"/>
  <c r="O1712" i="4"/>
  <c r="O1713" i="4"/>
  <c r="O1714" i="4"/>
  <c r="O1715" i="4"/>
  <c r="O1716" i="4"/>
  <c r="O1717" i="4"/>
  <c r="O1718" i="4"/>
  <c r="O1719" i="4"/>
  <c r="O1720" i="4"/>
  <c r="O1721" i="4"/>
  <c r="O1722" i="4"/>
  <c r="O1723" i="4"/>
  <c r="O1724" i="4"/>
  <c r="O1725" i="4"/>
  <c r="O1726" i="4"/>
  <c r="O1727" i="4"/>
  <c r="O1728" i="4"/>
  <c r="O1729" i="4"/>
  <c r="O1730" i="4"/>
  <c r="O1731" i="4"/>
  <c r="O1732" i="4"/>
  <c r="O1733" i="4"/>
  <c r="O1734" i="4"/>
  <c r="O1735" i="4"/>
  <c r="O1736" i="4"/>
  <c r="O1737" i="4"/>
  <c r="O1738" i="4"/>
  <c r="O1739" i="4"/>
  <c r="O1740" i="4"/>
  <c r="O1741" i="4"/>
  <c r="O1742" i="4"/>
  <c r="O1743" i="4"/>
  <c r="O1744" i="4"/>
  <c r="O1745" i="4"/>
  <c r="O1746" i="4"/>
  <c r="O1747" i="4"/>
  <c r="O1748" i="4"/>
  <c r="O1749" i="4"/>
  <c r="O1750" i="4"/>
  <c r="O1751" i="4"/>
  <c r="O1752" i="4"/>
  <c r="O1753" i="4"/>
  <c r="O1754" i="4"/>
  <c r="O1755" i="4"/>
  <c r="O1756" i="4"/>
  <c r="O1757" i="4"/>
  <c r="O1758" i="4"/>
  <c r="O1759" i="4"/>
  <c r="O1760" i="4"/>
  <c r="O1761" i="4"/>
  <c r="O1762" i="4"/>
  <c r="O1763" i="4"/>
  <c r="O1764" i="4"/>
  <c r="O1765" i="4"/>
  <c r="O1766" i="4"/>
  <c r="O1767" i="4"/>
  <c r="O1768" i="4"/>
  <c r="O1769" i="4"/>
  <c r="O1770" i="4"/>
  <c r="O1771" i="4"/>
  <c r="O1772" i="4"/>
  <c r="O1773" i="4"/>
  <c r="O1774" i="4"/>
  <c r="O1775" i="4"/>
  <c r="O1776" i="4"/>
  <c r="O1777" i="4"/>
  <c r="O1778" i="4"/>
  <c r="O1779" i="4"/>
  <c r="O1780" i="4"/>
  <c r="O1781" i="4"/>
  <c r="O1782" i="4"/>
  <c r="O1783" i="4"/>
  <c r="O1784" i="4"/>
  <c r="O1785" i="4"/>
  <c r="O1786" i="4"/>
  <c r="O1787" i="4"/>
  <c r="O1788" i="4"/>
  <c r="O1789" i="4"/>
  <c r="O1790" i="4"/>
  <c r="O1791" i="4"/>
  <c r="O1792" i="4"/>
  <c r="O1793" i="4"/>
  <c r="O1794" i="4"/>
  <c r="O1795" i="4"/>
  <c r="O1796" i="4"/>
  <c r="O1797" i="4"/>
  <c r="O1798" i="4"/>
  <c r="O1799" i="4"/>
  <c r="O1800" i="4"/>
  <c r="O1801" i="4"/>
  <c r="O1802" i="4"/>
  <c r="O1803" i="4"/>
  <c r="O1804" i="4"/>
  <c r="O1805" i="4"/>
  <c r="O1806" i="4"/>
  <c r="O1807" i="4"/>
  <c r="O1808" i="4"/>
  <c r="O1809" i="4"/>
  <c r="O1810" i="4"/>
  <c r="O1811" i="4"/>
  <c r="O1812" i="4"/>
  <c r="O1813" i="4"/>
  <c r="O1814" i="4"/>
  <c r="O1815" i="4"/>
  <c r="O1816" i="4"/>
  <c r="O1817" i="4"/>
  <c r="O1818" i="4"/>
  <c r="O1819" i="4"/>
  <c r="O1820" i="4"/>
  <c r="O1821" i="4"/>
  <c r="O1822" i="4"/>
  <c r="O1823" i="4"/>
  <c r="O1824" i="4"/>
  <c r="O1825" i="4"/>
  <c r="O1826" i="4"/>
  <c r="O1827" i="4"/>
  <c r="O1828" i="4"/>
  <c r="O1829" i="4"/>
  <c r="O1830" i="4"/>
  <c r="O1831" i="4"/>
  <c r="O1832" i="4"/>
  <c r="O1833" i="4"/>
  <c r="O1834" i="4"/>
  <c r="O1835" i="4"/>
  <c r="O1836" i="4"/>
  <c r="O1837" i="4"/>
  <c r="O1838" i="4"/>
  <c r="O1839" i="4"/>
  <c r="O1840" i="4"/>
  <c r="O1841" i="4"/>
  <c r="O1842" i="4"/>
  <c r="O1843" i="4"/>
  <c r="O1844" i="4"/>
  <c r="O1845" i="4"/>
  <c r="O1846" i="4"/>
  <c r="O1847" i="4"/>
  <c r="O1848" i="4"/>
  <c r="O1849" i="4"/>
  <c r="O1850" i="4"/>
  <c r="O1851" i="4"/>
  <c r="O1852" i="4"/>
  <c r="O1853" i="4"/>
  <c r="O1854" i="4"/>
  <c r="O1855" i="4"/>
  <c r="O1856" i="4"/>
  <c r="O1857" i="4"/>
  <c r="O1858" i="4"/>
  <c r="O1859" i="4"/>
  <c r="O1860" i="4"/>
  <c r="O1861" i="4"/>
  <c r="O1862" i="4"/>
  <c r="O1863" i="4"/>
  <c r="O1864" i="4"/>
  <c r="O1865" i="4"/>
  <c r="O1866" i="4"/>
  <c r="O1867" i="4"/>
  <c r="O1868" i="4"/>
  <c r="O1869" i="4"/>
  <c r="O1870" i="4"/>
  <c r="O1871" i="4"/>
  <c r="O1872" i="4"/>
  <c r="O1873" i="4"/>
  <c r="O1874" i="4"/>
  <c r="O1875" i="4"/>
  <c r="O1876" i="4"/>
  <c r="O1877" i="4"/>
  <c r="O1878" i="4"/>
  <c r="O1879" i="4"/>
  <c r="O1880" i="4"/>
  <c r="O1881" i="4"/>
  <c r="O1882" i="4"/>
  <c r="O1883" i="4"/>
  <c r="O1884" i="4"/>
  <c r="O1885" i="4"/>
  <c r="O1886" i="4"/>
  <c r="O1887" i="4"/>
  <c r="O1888" i="4"/>
  <c r="O1889" i="4"/>
  <c r="O1890" i="4"/>
  <c r="O1891" i="4"/>
  <c r="O1892" i="4"/>
  <c r="O1893" i="4"/>
  <c r="O1894" i="4"/>
  <c r="O1895" i="4"/>
  <c r="O1896" i="4"/>
  <c r="O1897" i="4"/>
  <c r="O1898" i="4"/>
  <c r="O1899" i="4"/>
  <c r="O1900" i="4"/>
  <c r="O1901" i="4"/>
  <c r="O1902" i="4"/>
  <c r="O1903" i="4"/>
  <c r="O1904" i="4"/>
  <c r="O1905" i="4"/>
  <c r="O1906" i="4"/>
  <c r="O1907" i="4"/>
  <c r="O1908" i="4"/>
  <c r="O1909" i="4"/>
  <c r="O1910" i="4"/>
  <c r="O1911" i="4"/>
  <c r="O1912" i="4"/>
  <c r="O1913" i="4"/>
  <c r="O1914" i="4"/>
  <c r="O1915" i="4"/>
  <c r="O1916" i="4"/>
  <c r="O1917" i="4"/>
  <c r="O1918" i="4"/>
  <c r="O1919" i="4"/>
  <c r="O1920" i="4"/>
  <c r="O1921" i="4"/>
  <c r="O1922" i="4"/>
  <c r="O1923" i="4"/>
  <c r="O1924" i="4"/>
  <c r="O1925" i="4"/>
  <c r="O1926" i="4"/>
  <c r="O1927" i="4"/>
  <c r="O1928" i="4"/>
  <c r="O1929" i="4"/>
  <c r="O1930" i="4"/>
  <c r="O1931" i="4"/>
  <c r="O1932" i="4"/>
  <c r="O1933" i="4"/>
  <c r="O1934" i="4"/>
  <c r="O1935" i="4"/>
  <c r="O1936" i="4"/>
  <c r="O1937" i="4"/>
  <c r="O1938" i="4"/>
  <c r="O1939" i="4"/>
  <c r="O1940" i="4"/>
  <c r="O1941" i="4"/>
  <c r="O1942" i="4"/>
  <c r="O1943" i="4"/>
  <c r="O1944" i="4"/>
  <c r="O1945" i="4"/>
  <c r="O1946" i="4"/>
  <c r="O1947" i="4"/>
  <c r="O1948" i="4"/>
  <c r="O1949" i="4"/>
  <c r="O1950" i="4"/>
  <c r="O1951" i="4"/>
  <c r="O1952" i="4"/>
  <c r="O1953" i="4"/>
  <c r="O1954" i="4"/>
  <c r="O1955" i="4"/>
  <c r="O1956" i="4"/>
  <c r="O1957" i="4"/>
  <c r="O1958" i="4"/>
  <c r="O1959" i="4"/>
  <c r="O1960" i="4"/>
  <c r="O1961" i="4"/>
  <c r="O1962" i="4"/>
  <c r="O1963" i="4"/>
  <c r="O1964" i="4"/>
  <c r="O1965" i="4"/>
  <c r="O1966" i="4"/>
  <c r="O1967" i="4"/>
  <c r="O1968" i="4"/>
  <c r="O1969" i="4"/>
  <c r="O1970" i="4"/>
  <c r="O1971" i="4"/>
  <c r="O1972" i="4"/>
  <c r="O1973" i="4"/>
  <c r="O1974" i="4"/>
  <c r="O1975" i="4"/>
  <c r="O1976" i="4"/>
  <c r="O1977" i="4"/>
  <c r="O1978" i="4"/>
  <c r="O1979" i="4"/>
  <c r="O1980" i="4"/>
  <c r="O1981" i="4"/>
  <c r="O1982" i="4"/>
  <c r="O1983" i="4"/>
  <c r="O1984" i="4"/>
  <c r="O1985" i="4"/>
  <c r="O1986" i="4"/>
  <c r="O1987" i="4"/>
  <c r="O1988" i="4"/>
  <c r="O1989" i="4"/>
  <c r="O1990" i="4"/>
  <c r="O1991" i="4"/>
  <c r="O1992" i="4"/>
  <c r="O1993" i="4"/>
  <c r="O1994" i="4"/>
  <c r="O1995" i="4"/>
  <c r="O1996" i="4"/>
  <c r="O1997" i="4"/>
  <c r="O1998" i="4"/>
  <c r="O1999" i="4"/>
  <c r="O2000" i="4"/>
  <c r="O2001" i="4"/>
  <c r="O2002" i="4"/>
  <c r="O2003" i="4"/>
  <c r="O2004" i="4"/>
  <c r="O2005" i="4"/>
  <c r="O2006" i="4"/>
  <c r="O2007" i="4"/>
  <c r="O2008" i="4"/>
  <c r="O2009" i="4"/>
  <c r="O2010" i="4"/>
  <c r="O2011" i="4"/>
  <c r="O2012" i="4"/>
  <c r="O2013" i="4"/>
  <c r="O2014" i="4"/>
  <c r="O2015" i="4"/>
  <c r="O2016" i="4"/>
  <c r="O2017" i="4"/>
  <c r="O2018" i="4"/>
  <c r="O2019" i="4"/>
  <c r="O2020" i="4"/>
  <c r="O2021" i="4"/>
  <c r="O2022" i="4"/>
  <c r="O2023" i="4"/>
  <c r="O2024" i="4"/>
  <c r="O2025" i="4"/>
  <c r="O2026" i="4"/>
  <c r="O2027" i="4"/>
  <c r="O2028" i="4"/>
  <c r="O2029" i="4"/>
  <c r="O2030" i="4"/>
  <c r="O2031" i="4"/>
  <c r="O2032" i="4"/>
  <c r="O2033" i="4"/>
  <c r="O2034" i="4"/>
  <c r="O2035" i="4"/>
  <c r="O2036" i="4"/>
  <c r="O2037" i="4"/>
  <c r="O2038" i="4"/>
  <c r="O2039" i="4"/>
  <c r="O2040" i="4"/>
  <c r="O2041" i="4"/>
  <c r="O2042" i="4"/>
  <c r="O2043" i="4"/>
  <c r="O2044" i="4"/>
  <c r="O2045" i="4"/>
  <c r="O2046" i="4"/>
  <c r="O2047" i="4"/>
  <c r="O2048" i="4"/>
  <c r="O2049" i="4"/>
  <c r="O2050" i="4"/>
  <c r="O2051" i="4"/>
  <c r="O2052" i="4"/>
  <c r="O2053" i="4"/>
  <c r="O2054" i="4"/>
  <c r="O2055" i="4"/>
  <c r="O2056" i="4"/>
  <c r="O2057" i="4"/>
  <c r="O2058" i="4"/>
  <c r="O2059" i="4"/>
  <c r="O2060" i="4"/>
  <c r="O2061" i="4"/>
  <c r="O2062" i="4"/>
  <c r="O2063" i="4"/>
  <c r="O2064" i="4"/>
  <c r="O2065" i="4"/>
  <c r="O2066" i="4"/>
  <c r="O2067" i="4"/>
  <c r="O2068" i="4"/>
  <c r="O2069" i="4"/>
  <c r="O2070" i="4"/>
  <c r="O2071" i="4"/>
  <c r="O2072" i="4"/>
  <c r="O2073" i="4"/>
  <c r="O2074" i="4"/>
  <c r="O2075" i="4"/>
  <c r="O2076" i="4"/>
  <c r="O2077" i="4"/>
  <c r="O2078" i="4"/>
  <c r="O2079" i="4"/>
  <c r="O2080" i="4"/>
  <c r="O2081" i="4"/>
  <c r="O2082" i="4"/>
  <c r="O2083" i="4"/>
  <c r="O2084" i="4"/>
  <c r="O2085" i="4"/>
  <c r="O2086" i="4"/>
  <c r="O2087" i="4"/>
  <c r="O2088" i="4"/>
  <c r="O2089" i="4"/>
  <c r="O2090" i="4"/>
  <c r="O2091" i="4"/>
  <c r="O2092" i="4"/>
  <c r="O2093" i="4"/>
  <c r="O2094" i="4"/>
  <c r="O2095" i="4"/>
  <c r="O2096" i="4"/>
  <c r="O2097" i="4"/>
  <c r="O2098" i="4"/>
  <c r="O2099" i="4"/>
  <c r="O2100" i="4"/>
  <c r="O2101" i="4"/>
  <c r="O2102" i="4"/>
  <c r="O2103" i="4"/>
  <c r="O2104" i="4"/>
  <c r="O2105" i="4"/>
  <c r="O2106" i="4"/>
  <c r="O2107" i="4"/>
  <c r="O2108" i="4"/>
  <c r="O2109" i="4"/>
  <c r="O2110" i="4"/>
  <c r="O2111" i="4"/>
  <c r="O2112" i="4"/>
  <c r="O2113" i="4"/>
  <c r="O2114" i="4"/>
  <c r="O2115" i="4"/>
  <c r="O2116" i="4"/>
  <c r="O2117" i="4"/>
  <c r="O2118" i="4"/>
  <c r="O2119" i="4"/>
  <c r="O2120" i="4"/>
  <c r="O2121" i="4"/>
  <c r="O2122" i="4"/>
  <c r="O2123" i="4"/>
  <c r="O2124" i="4"/>
  <c r="O2125" i="4"/>
  <c r="O2126" i="4"/>
  <c r="O2127" i="4"/>
  <c r="O2128" i="4"/>
  <c r="O2129" i="4"/>
  <c r="O2130" i="4"/>
  <c r="O2131" i="4"/>
  <c r="O2132" i="4"/>
  <c r="O2133" i="4"/>
  <c r="O2134" i="4"/>
  <c r="O2135" i="4"/>
  <c r="O2136" i="4"/>
  <c r="O2137" i="4"/>
  <c r="O2138" i="4"/>
  <c r="O2139" i="4"/>
  <c r="O2140" i="4"/>
  <c r="O2141" i="4"/>
  <c r="O2142" i="4"/>
  <c r="O2143" i="4"/>
  <c r="O2144" i="4"/>
  <c r="O2145" i="4"/>
  <c r="O2146" i="4"/>
  <c r="O2147" i="4"/>
  <c r="O2148" i="4"/>
  <c r="O2149" i="4"/>
  <c r="O2150" i="4"/>
  <c r="O2151" i="4"/>
  <c r="O2152" i="4"/>
  <c r="O2153" i="4"/>
  <c r="O2154" i="4"/>
  <c r="O2155" i="4"/>
  <c r="O2156" i="4"/>
  <c r="O2157" i="4"/>
  <c r="O2158" i="4"/>
  <c r="O2159" i="4"/>
  <c r="O2160" i="4"/>
  <c r="O2161" i="4"/>
  <c r="O2162" i="4"/>
  <c r="O2163" i="4"/>
  <c r="O2164" i="4"/>
  <c r="O2165" i="4"/>
  <c r="O2166" i="4"/>
  <c r="O2167" i="4"/>
  <c r="O2168" i="4"/>
  <c r="O2169" i="4"/>
  <c r="O2170" i="4"/>
  <c r="O2171" i="4"/>
  <c r="O2172" i="4"/>
  <c r="O2173" i="4"/>
  <c r="O2174" i="4"/>
  <c r="O2175" i="4"/>
  <c r="O2176" i="4"/>
  <c r="O2177" i="4"/>
  <c r="O2178" i="4"/>
  <c r="O2179" i="4"/>
  <c r="O2180" i="4"/>
  <c r="O2181" i="4"/>
  <c r="O2182" i="4"/>
  <c r="O2183" i="4"/>
  <c r="O2184" i="4"/>
  <c r="O2185" i="4"/>
  <c r="O2186" i="4"/>
  <c r="O2187" i="4"/>
  <c r="O2188" i="4"/>
  <c r="O2189" i="4"/>
  <c r="O2190" i="4"/>
  <c r="O2191" i="4"/>
  <c r="O2192" i="4"/>
  <c r="O2193" i="4"/>
  <c r="O2194" i="4"/>
  <c r="O2195" i="4"/>
  <c r="O2196" i="4"/>
  <c r="O2197" i="4"/>
  <c r="O2198" i="4"/>
  <c r="O2199" i="4"/>
  <c r="O2200" i="4"/>
  <c r="O2201" i="4"/>
  <c r="O2202" i="4"/>
  <c r="O2203" i="4"/>
  <c r="O2204" i="4"/>
  <c r="O2205" i="4"/>
  <c r="O2206" i="4"/>
  <c r="O2207" i="4"/>
  <c r="O2208" i="4"/>
  <c r="O2209" i="4"/>
  <c r="O2210" i="4"/>
  <c r="O2211" i="4"/>
  <c r="O2212" i="4"/>
  <c r="O2213" i="4"/>
  <c r="O2214" i="4"/>
  <c r="O2215" i="4"/>
  <c r="O2216" i="4"/>
  <c r="O2217" i="4"/>
  <c r="O2218" i="4"/>
  <c r="O2219" i="4"/>
  <c r="O2220" i="4"/>
  <c r="O2221" i="4"/>
  <c r="O2222" i="4"/>
  <c r="O2223" i="4"/>
  <c r="O2224" i="4"/>
  <c r="O2225" i="4"/>
  <c r="O2226" i="4"/>
  <c r="O2227" i="4"/>
  <c r="O2228" i="4"/>
  <c r="O2229" i="4"/>
  <c r="O2230" i="4"/>
  <c r="O2231" i="4"/>
  <c r="O2232" i="4"/>
  <c r="O2233" i="4"/>
  <c r="O2234" i="4"/>
  <c r="O2235" i="4"/>
  <c r="O2236" i="4"/>
  <c r="O2237" i="4"/>
  <c r="O2238" i="4"/>
  <c r="O2239" i="4"/>
  <c r="O2240" i="4"/>
  <c r="O2241" i="4"/>
  <c r="O2242" i="4"/>
  <c r="O2243" i="4"/>
  <c r="O2244" i="4"/>
  <c r="O2245" i="4"/>
  <c r="O2246" i="4"/>
  <c r="O2247" i="4"/>
  <c r="O2248" i="4"/>
  <c r="O2249" i="4"/>
  <c r="O2250" i="4"/>
  <c r="O2251" i="4"/>
  <c r="O2252" i="4"/>
  <c r="O2253" i="4"/>
  <c r="O2254" i="4"/>
  <c r="O2255" i="4"/>
  <c r="O2256" i="4"/>
  <c r="O2257" i="4"/>
  <c r="O2258" i="4"/>
  <c r="O2259" i="4"/>
  <c r="O2260" i="4"/>
  <c r="O2261" i="4"/>
  <c r="O2262" i="4"/>
  <c r="O2263" i="4"/>
  <c r="O2264" i="4"/>
  <c r="O2265" i="4"/>
  <c r="O2266" i="4"/>
  <c r="O2267" i="4"/>
  <c r="I2275" i="4"/>
  <c r="C2275" i="4"/>
  <c r="J2275" i="4"/>
  <c r="AA2281" i="4"/>
  <c r="K2281" i="4"/>
  <c r="C2281" i="4"/>
  <c r="L2281" i="4"/>
  <c r="C2273" i="4"/>
  <c r="W2273" i="4"/>
  <c r="Y2273" i="4"/>
  <c r="AA2273" i="4"/>
  <c r="K2273" i="4" s="1"/>
  <c r="AC2273" i="4"/>
  <c r="M2273" i="4" s="1"/>
  <c r="AE2273" i="4"/>
  <c r="AG2273" i="4"/>
  <c r="C2274" i="4"/>
  <c r="C2286" i="4" s="1"/>
  <c r="W2274" i="4"/>
  <c r="Y2274" i="4"/>
  <c r="AA2274" i="4"/>
  <c r="K2274" i="4"/>
  <c r="L2274" i="4" s="1"/>
  <c r="AC2274" i="4"/>
  <c r="M2274" i="4" s="1"/>
  <c r="AE2274" i="4"/>
  <c r="AG2274" i="4"/>
  <c r="W2275" i="4"/>
  <c r="AA2275" i="4"/>
  <c r="AC2275" i="4"/>
  <c r="M2275" i="4"/>
  <c r="N2275" i="4" s="1"/>
  <c r="AE2275" i="4"/>
  <c r="AG2275" i="4"/>
  <c r="C2276" i="4"/>
  <c r="W2276" i="4"/>
  <c r="Y2276" i="4"/>
  <c r="AA2276" i="4"/>
  <c r="K2276" i="4" s="1"/>
  <c r="AC2276" i="4"/>
  <c r="AE2276" i="4"/>
  <c r="AG2276" i="4"/>
  <c r="C2277" i="4"/>
  <c r="W2277" i="4"/>
  <c r="Y2277" i="4"/>
  <c r="I2277" i="4"/>
  <c r="J2277" i="4" s="1"/>
  <c r="AA2277" i="4"/>
  <c r="AC2277" i="4"/>
  <c r="M2277" i="4"/>
  <c r="N2277" i="4" s="1"/>
  <c r="AE2277" i="4"/>
  <c r="AG2277" i="4"/>
  <c r="C2278" i="4"/>
  <c r="W2278" i="4"/>
  <c r="Y2278" i="4"/>
  <c r="AA2278" i="4"/>
  <c r="K2278" i="4"/>
  <c r="L2278" i="4" s="1"/>
  <c r="AC2278" i="4"/>
  <c r="AE2278" i="4"/>
  <c r="AG2278" i="4"/>
  <c r="Q2278" i="4" s="1"/>
  <c r="R2278" i="4" s="1"/>
  <c r="C2279" i="4"/>
  <c r="W2279" i="4"/>
  <c r="Y2279" i="4"/>
  <c r="AA2279" i="4"/>
  <c r="AC2279" i="4"/>
  <c r="AE2279" i="4"/>
  <c r="O2279" i="4" s="1"/>
  <c r="P2279" i="4" s="1"/>
  <c r="AG2279" i="4"/>
  <c r="C2280" i="4"/>
  <c r="W2280" i="4"/>
  <c r="Y2280" i="4"/>
  <c r="AA2280" i="4"/>
  <c r="AC2280" i="4"/>
  <c r="AE2280" i="4"/>
  <c r="AG2280" i="4"/>
  <c r="W2281" i="4"/>
  <c r="Y2281" i="4"/>
  <c r="AC2281" i="4"/>
  <c r="M2281" i="4"/>
  <c r="N2281" i="4" s="1"/>
  <c r="AE2281" i="4"/>
  <c r="AG2281" i="4"/>
  <c r="C2282" i="4"/>
  <c r="W2282" i="4"/>
  <c r="G2282" i="4"/>
  <c r="H2282" i="4" s="1"/>
  <c r="Y2282" i="4"/>
  <c r="AA2282" i="4"/>
  <c r="AC2282" i="4"/>
  <c r="AE2282" i="4"/>
  <c r="AG2282" i="4"/>
  <c r="C2283" i="4"/>
  <c r="C2284" i="4"/>
  <c r="W2283" i="4"/>
  <c r="Y2283" i="4"/>
  <c r="I2283" i="4"/>
  <c r="J2283" i="4" s="1"/>
  <c r="AA2283" i="4"/>
  <c r="AC2283" i="4"/>
  <c r="AE2283" i="4"/>
  <c r="AG2283" i="4"/>
  <c r="W2284" i="4"/>
  <c r="G2284" i="4" s="1"/>
  <c r="H2284" i="4" s="1"/>
  <c r="Y2284" i="4"/>
  <c r="AA2284" i="4"/>
  <c r="AC2284" i="4"/>
  <c r="AE2284" i="4"/>
  <c r="O2284" i="4" s="1"/>
  <c r="P2284" i="4" s="1"/>
  <c r="AG2284" i="4"/>
  <c r="AG2333" i="1"/>
  <c r="Q2333" i="1" s="1"/>
  <c r="R2333" i="1" s="1"/>
  <c r="O3" i="1"/>
  <c r="O4" i="1"/>
  <c r="E2333" i="1" s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C2333" i="1"/>
  <c r="AE2330" i="1"/>
  <c r="O2330" i="1" s="1"/>
  <c r="P2330" i="1" s="1"/>
  <c r="C2330" i="1"/>
  <c r="AG2332" i="1"/>
  <c r="Q2332" i="1" s="1"/>
  <c r="R2332" i="1" s="1"/>
  <c r="C2332" i="1"/>
  <c r="AG2331" i="1"/>
  <c r="C2331" i="1"/>
  <c r="AG2330" i="1"/>
  <c r="AG2329" i="1"/>
  <c r="Q2329" i="1"/>
  <c r="R2329" i="1" s="1"/>
  <c r="C2329" i="1"/>
  <c r="AG2328" i="1"/>
  <c r="Q2328" i="1" s="1"/>
  <c r="C2328" i="1"/>
  <c r="AG2327" i="1"/>
  <c r="C2327" i="1"/>
  <c r="AG2326" i="1"/>
  <c r="C2326" i="1"/>
  <c r="AG2325" i="1"/>
  <c r="C2325" i="1"/>
  <c r="AG2324" i="1"/>
  <c r="Q2324" i="1"/>
  <c r="C2324" i="1"/>
  <c r="AG2323" i="1"/>
  <c r="C2323" i="1"/>
  <c r="AG2322" i="1"/>
  <c r="C2322" i="1"/>
  <c r="C2335" i="1" s="1"/>
  <c r="AE2333" i="1"/>
  <c r="AE2332" i="1"/>
  <c r="AE2331" i="1"/>
  <c r="O2331" i="1"/>
  <c r="P2331" i="1" s="1"/>
  <c r="AE2329" i="1"/>
  <c r="AE2328" i="1"/>
  <c r="O2328" i="1"/>
  <c r="P2328" i="1" s="1"/>
  <c r="AE2327" i="1"/>
  <c r="AE2326" i="1"/>
  <c r="O2326" i="1"/>
  <c r="P2326" i="1" s="1"/>
  <c r="AE2325" i="1"/>
  <c r="AE2324" i="1"/>
  <c r="AE2323" i="1"/>
  <c r="O2323" i="1" s="1"/>
  <c r="P2323" i="1" s="1"/>
  <c r="AE2322" i="1"/>
  <c r="AC2333" i="1"/>
  <c r="AC2332" i="1"/>
  <c r="AC2331" i="1"/>
  <c r="M2331" i="1" s="1"/>
  <c r="N2331" i="1"/>
  <c r="AC2330" i="1"/>
  <c r="M2330" i="1"/>
  <c r="N2330" i="1" s="1"/>
  <c r="AC2329" i="1"/>
  <c r="AC2328" i="1"/>
  <c r="AC2327" i="1"/>
  <c r="M2327" i="1" s="1"/>
  <c r="N2327" i="1"/>
  <c r="AC2326" i="1"/>
  <c r="AC2325" i="1"/>
  <c r="AC2324" i="1"/>
  <c r="AC2323" i="1"/>
  <c r="AC2322" i="1"/>
  <c r="M2322" i="1"/>
  <c r="AA2333" i="1"/>
  <c r="K2333" i="1"/>
  <c r="L2333" i="1" s="1"/>
  <c r="AA2332" i="1"/>
  <c r="AA2331" i="1"/>
  <c r="K2331" i="1"/>
  <c r="L2331" i="1" s="1"/>
  <c r="AA2330" i="1"/>
  <c r="AA2329" i="1"/>
  <c r="AA2328" i="1"/>
  <c r="AA2327" i="1"/>
  <c r="AA2326" i="1"/>
  <c r="K2326" i="1" s="1"/>
  <c r="L2326" i="1" s="1"/>
  <c r="AA2325" i="1"/>
  <c r="K2325" i="1"/>
  <c r="AA2324" i="1"/>
  <c r="AA2323" i="1"/>
  <c r="K2323" i="1" s="1"/>
  <c r="L2323" i="1"/>
  <c r="AA2322" i="1"/>
  <c r="Y2333" i="1"/>
  <c r="Y2332" i="1"/>
  <c r="Y2331" i="1"/>
  <c r="Y2330" i="1"/>
  <c r="Y2329" i="1"/>
  <c r="Y2328" i="1"/>
  <c r="Y2327" i="1"/>
  <c r="I2327" i="1" s="1"/>
  <c r="J2327" i="1" s="1"/>
  <c r="Y2326" i="1"/>
  <c r="Y2325" i="1"/>
  <c r="Y2324" i="1"/>
  <c r="I2324" i="1"/>
  <c r="J2324" i="1" s="1"/>
  <c r="Y2323" i="1"/>
  <c r="Y2322" i="1"/>
  <c r="I2322" i="1"/>
  <c r="J2322" i="1" s="1"/>
  <c r="W2333" i="1"/>
  <c r="W2332" i="1"/>
  <c r="W2331" i="1"/>
  <c r="G2331" i="1" s="1"/>
  <c r="H2331" i="1"/>
  <c r="W2330" i="1"/>
  <c r="W2329" i="1"/>
  <c r="G2329" i="1" s="1"/>
  <c r="W2328" i="1"/>
  <c r="G2328" i="1" s="1"/>
  <c r="H2328" i="1"/>
  <c r="W2327" i="1"/>
  <c r="W2326" i="1"/>
  <c r="W2325" i="1"/>
  <c r="W2324" i="1"/>
  <c r="W2323" i="1"/>
  <c r="G2323" i="1"/>
  <c r="H2323" i="1" s="1"/>
  <c r="W2322" i="1"/>
  <c r="R224" i="13"/>
  <c r="Q191" i="12"/>
  <c r="Q176" i="12"/>
  <c r="Q190" i="12" s="1"/>
  <c r="R174" i="12"/>
  <c r="N224" i="13"/>
  <c r="E2327" i="1"/>
  <c r="H2329" i="1"/>
  <c r="G2273" i="4"/>
  <c r="H2273" i="4"/>
  <c r="Q2275" i="4"/>
  <c r="R2275" i="4"/>
  <c r="K1218" i="5"/>
  <c r="L1218" i="5"/>
  <c r="Q1216" i="5"/>
  <c r="R1216" i="5"/>
  <c r="G1216" i="5"/>
  <c r="H1216" i="5"/>
  <c r="Q1215" i="5"/>
  <c r="R1215" i="5"/>
  <c r="K1215" i="5"/>
  <c r="L1215" i="5"/>
  <c r="Q1214" i="5"/>
  <c r="R1214" i="5"/>
  <c r="M1214" i="5"/>
  <c r="N1214" i="5"/>
  <c r="I1214" i="5"/>
  <c r="J1214" i="5"/>
  <c r="G1211" i="5"/>
  <c r="H1211" i="5"/>
  <c r="K1209" i="5"/>
  <c r="L1209" i="5"/>
  <c r="I1208" i="5"/>
  <c r="J1208" i="5"/>
  <c r="C619" i="7"/>
  <c r="M621" i="8"/>
  <c r="N621" i="8" s="1"/>
  <c r="Q620" i="8"/>
  <c r="R620" i="8" s="1"/>
  <c r="Q619" i="8"/>
  <c r="R619" i="8" s="1"/>
  <c r="K619" i="8"/>
  <c r="I615" i="8"/>
  <c r="Q1210" i="5"/>
  <c r="R1210" i="5" s="1"/>
  <c r="O1213" i="5"/>
  <c r="P1213" i="5" s="1"/>
  <c r="K1208" i="5"/>
  <c r="M1209" i="5"/>
  <c r="N1209" i="5"/>
  <c r="I1211" i="5"/>
  <c r="J1211" i="5"/>
  <c r="M1208" i="5"/>
  <c r="N1208" i="5"/>
  <c r="K1210" i="5"/>
  <c r="L1210" i="5"/>
  <c r="Q1208" i="5"/>
  <c r="C620" i="7"/>
  <c r="D620" i="7" s="1"/>
  <c r="Q624" i="8"/>
  <c r="R624" i="8" s="1"/>
  <c r="Q623" i="8"/>
  <c r="R623" i="8" s="1"/>
  <c r="K623" i="8"/>
  <c r="I618" i="8"/>
  <c r="G630" i="8"/>
  <c r="G615" i="8"/>
  <c r="P614" i="8"/>
  <c r="M616" i="8"/>
  <c r="N616" i="8"/>
  <c r="M618" i="8"/>
  <c r="K620" i="8"/>
  <c r="R621" i="8"/>
  <c r="M622" i="8"/>
  <c r="N622" i="8" s="1"/>
  <c r="G624" i="8"/>
  <c r="O624" i="8"/>
  <c r="P624" i="8"/>
  <c r="I613" i="8"/>
  <c r="Q613" i="8"/>
  <c r="Q630" i="8" s="1"/>
  <c r="Q618" i="8"/>
  <c r="O615" i="8"/>
  <c r="P615" i="8"/>
  <c r="R616" i="8"/>
  <c r="M617" i="8"/>
  <c r="N617" i="8" s="1"/>
  <c r="K618" i="8"/>
  <c r="M619" i="8"/>
  <c r="N619" i="8"/>
  <c r="G621" i="8"/>
  <c r="O621" i="8"/>
  <c r="P621" i="8" s="1"/>
  <c r="Q622" i="8"/>
  <c r="R622" i="8" s="1"/>
  <c r="I623" i="8"/>
  <c r="N623" i="8"/>
  <c r="K2275" i="4"/>
  <c r="L2275" i="4" s="1"/>
  <c r="Q2273" i="4"/>
  <c r="O1218" i="5"/>
  <c r="P1218" i="5"/>
  <c r="I1218" i="5"/>
  <c r="J1218" i="5"/>
  <c r="O1217" i="5"/>
  <c r="P1217" i="5"/>
  <c r="K1216" i="5"/>
  <c r="L1216" i="5"/>
  <c r="O1215" i="5"/>
  <c r="P1215" i="5"/>
  <c r="O1212" i="5"/>
  <c r="K1212" i="5"/>
  <c r="L1212" i="5" s="1"/>
  <c r="G1212" i="5"/>
  <c r="H1212" i="5" s="1"/>
  <c r="Q1209" i="5"/>
  <c r="R1209" i="5" s="1"/>
  <c r="G1209" i="5"/>
  <c r="H1209" i="5" s="1"/>
  <c r="G1208" i="5"/>
  <c r="H1208" i="5" s="1"/>
  <c r="Q1213" i="5"/>
  <c r="R1213" i="5"/>
  <c r="C626" i="8"/>
  <c r="M624" i="8"/>
  <c r="N624" i="8" s="1"/>
  <c r="O623" i="8"/>
  <c r="P623" i="8" s="1"/>
  <c r="G623" i="8"/>
  <c r="G622" i="8"/>
  <c r="Q617" i="8"/>
  <c r="R617" i="8" s="1"/>
  <c r="K617" i="8"/>
  <c r="O616" i="8"/>
  <c r="P616" i="8"/>
  <c r="I614" i="8"/>
  <c r="K613" i="8"/>
  <c r="R604" i="7"/>
  <c r="G603" i="7"/>
  <c r="G620" i="7" s="1"/>
  <c r="G608" i="7"/>
  <c r="H608" i="7" s="1"/>
  <c r="G605" i="7"/>
  <c r="G619" i="7"/>
  <c r="K603" i="7"/>
  <c r="K620" i="7" s="1"/>
  <c r="O603" i="7"/>
  <c r="O620" i="7"/>
  <c r="P620" i="7" s="1"/>
  <c r="O608" i="7"/>
  <c r="O605" i="7"/>
  <c r="O619" i="7" s="1"/>
  <c r="G604" i="7"/>
  <c r="H604" i="7"/>
  <c r="O604" i="7"/>
  <c r="P604" i="7"/>
  <c r="K605" i="7"/>
  <c r="L605" i="7"/>
  <c r="G606" i="7"/>
  <c r="H606" i="7"/>
  <c r="O606" i="7"/>
  <c r="P606" i="7"/>
  <c r="M614" i="7"/>
  <c r="N614" i="7"/>
  <c r="O613" i="7"/>
  <c r="P613" i="7"/>
  <c r="I613" i="7"/>
  <c r="J613" i="7"/>
  <c r="K612" i="7"/>
  <c r="L612" i="7"/>
  <c r="Q611" i="7"/>
  <c r="R611" i="7"/>
  <c r="G611" i="7"/>
  <c r="H611" i="7"/>
  <c r="M610" i="7"/>
  <c r="N610" i="7"/>
  <c r="O609" i="7"/>
  <c r="P609" i="7"/>
  <c r="I609" i="7"/>
  <c r="K607" i="7"/>
  <c r="L607" i="7" s="1"/>
  <c r="K614" i="8"/>
  <c r="G614" i="8"/>
  <c r="O614" i="7"/>
  <c r="P614" i="7" s="1"/>
  <c r="I614" i="7"/>
  <c r="J614" i="7" s="1"/>
  <c r="K613" i="7"/>
  <c r="L613" i="7" s="1"/>
  <c r="Q612" i="7"/>
  <c r="R612" i="7" s="1"/>
  <c r="G612" i="7"/>
  <c r="H612" i="7" s="1"/>
  <c r="M611" i="7"/>
  <c r="N611" i="7" s="1"/>
  <c r="O610" i="7"/>
  <c r="P610" i="7" s="1"/>
  <c r="I610" i="7"/>
  <c r="J610" i="7" s="1"/>
  <c r="K609" i="7"/>
  <c r="L609" i="7" s="1"/>
  <c r="Q607" i="7"/>
  <c r="R607" i="7" s="1"/>
  <c r="G607" i="7"/>
  <c r="H607" i="7" s="1"/>
  <c r="K606" i="7"/>
  <c r="L606" i="7" s="1"/>
  <c r="H605" i="7"/>
  <c r="K604" i="7"/>
  <c r="L604" i="7"/>
  <c r="M603" i="7"/>
  <c r="N603" i="7"/>
  <c r="C187" i="12"/>
  <c r="K614" i="7"/>
  <c r="L614" i="7" s="1"/>
  <c r="Q613" i="7"/>
  <c r="R613" i="7" s="1"/>
  <c r="G613" i="7"/>
  <c r="H613" i="7" s="1"/>
  <c r="M612" i="7"/>
  <c r="N612" i="7"/>
  <c r="O611" i="7"/>
  <c r="P611" i="7"/>
  <c r="I611" i="7"/>
  <c r="J611" i="7"/>
  <c r="K610" i="7"/>
  <c r="L610" i="7"/>
  <c r="Q609" i="7"/>
  <c r="R609" i="7"/>
  <c r="G609" i="7"/>
  <c r="H609" i="7"/>
  <c r="K608" i="7"/>
  <c r="L608" i="7"/>
  <c r="M607" i="7"/>
  <c r="N607" i="7"/>
  <c r="D191" i="12"/>
  <c r="P179" i="12"/>
  <c r="G179" i="12"/>
  <c r="G176" i="12"/>
  <c r="Q178" i="12"/>
  <c r="R178" i="12"/>
  <c r="K178" i="12"/>
  <c r="G178" i="12"/>
  <c r="Q177" i="12"/>
  <c r="R177" i="12"/>
  <c r="K177" i="12"/>
  <c r="G177" i="12"/>
  <c r="K176" i="12"/>
  <c r="K190" i="12"/>
  <c r="L191" i="12" s="1"/>
  <c r="Q175" i="12"/>
  <c r="R175" i="12" s="1"/>
  <c r="K175" i="12"/>
  <c r="G175" i="12"/>
  <c r="M174" i="12"/>
  <c r="M191" i="12" s="1"/>
  <c r="K630" i="8"/>
  <c r="G1225" i="5"/>
  <c r="R2273" i="4"/>
  <c r="M1225" i="5"/>
  <c r="L2273" i="4"/>
  <c r="P603" i="7"/>
  <c r="P1212" i="5"/>
  <c r="N618" i="8"/>
  <c r="L1208" i="5"/>
  <c r="K1225" i="5"/>
  <c r="P613" i="8"/>
  <c r="O630" i="8"/>
  <c r="J609" i="7"/>
  <c r="L603" i="7"/>
  <c r="R613" i="8"/>
  <c r="Q1225" i="5"/>
  <c r="R1208" i="5"/>
  <c r="P608" i="7"/>
  <c r="H603" i="7"/>
  <c r="Q1224" i="5"/>
  <c r="R1225" i="5" s="1"/>
  <c r="I630" i="8"/>
  <c r="N2273" i="4"/>
  <c r="Q620" i="7"/>
  <c r="R603" i="7"/>
  <c r="N2322" i="1"/>
  <c r="M620" i="7"/>
  <c r="G2276" i="4"/>
  <c r="H2276" i="4"/>
  <c r="E2325" i="1"/>
  <c r="I2329" i="1"/>
  <c r="J2329" i="1" s="1"/>
  <c r="E2326" i="1"/>
  <c r="E2328" i="1"/>
  <c r="E2323" i="1"/>
  <c r="G2332" i="1"/>
  <c r="H2332" i="1"/>
  <c r="I2331" i="1"/>
  <c r="J2331" i="1"/>
  <c r="I2333" i="1"/>
  <c r="J2333" i="1"/>
  <c r="K2324" i="1"/>
  <c r="L2324" i="1"/>
  <c r="K2329" i="1"/>
  <c r="L2329" i="1"/>
  <c r="K2332" i="1"/>
  <c r="L2332" i="1"/>
  <c r="O2324" i="1"/>
  <c r="P2324" i="1"/>
  <c r="O2329" i="1"/>
  <c r="P2329" i="1"/>
  <c r="O2332" i="1"/>
  <c r="P2332" i="1"/>
  <c r="Q2283" i="4"/>
  <c r="R2283" i="4"/>
  <c r="K2282" i="4"/>
  <c r="L2282" i="4"/>
  <c r="M2280" i="4"/>
  <c r="N2280" i="4" s="1"/>
  <c r="M2279" i="4"/>
  <c r="N2279" i="4" s="1"/>
  <c r="Q1218" i="5"/>
  <c r="R1218" i="5" s="1"/>
  <c r="M1218" i="5"/>
  <c r="N1218" i="5" s="1"/>
  <c r="M1216" i="5"/>
  <c r="N1216" i="5" s="1"/>
  <c r="I1216" i="5"/>
  <c r="J1216" i="5" s="1"/>
  <c r="G1214" i="5"/>
  <c r="H1214" i="5" s="1"/>
  <c r="Q1211" i="5"/>
  <c r="R1211" i="5" s="1"/>
  <c r="M1211" i="5"/>
  <c r="N1211" i="5" s="1"/>
  <c r="G1210" i="5"/>
  <c r="C1225" i="5"/>
  <c r="C1221" i="5"/>
  <c r="D630" i="8"/>
  <c r="I621" i="8"/>
  <c r="M613" i="8"/>
  <c r="M630" i="8"/>
  <c r="K611" i="7"/>
  <c r="L611" i="7" s="1"/>
  <c r="G610" i="7"/>
  <c r="H610" i="7" s="1"/>
  <c r="M609" i="7"/>
  <c r="N609" i="7" s="1"/>
  <c r="Q608" i="7"/>
  <c r="Q606" i="7"/>
  <c r="R606" i="7"/>
  <c r="Q605" i="7"/>
  <c r="R605" i="7"/>
  <c r="I603" i="7"/>
  <c r="I620" i="7"/>
  <c r="P230" i="13"/>
  <c r="K219" i="13"/>
  <c r="K235" i="13"/>
  <c r="O221" i="13"/>
  <c r="P221" i="13"/>
  <c r="M220" i="13"/>
  <c r="N220" i="13"/>
  <c r="G614" i="7"/>
  <c r="H614" i="7"/>
  <c r="I608" i="7"/>
  <c r="I606" i="7"/>
  <c r="J606" i="7" s="1"/>
  <c r="I604" i="7"/>
  <c r="J604" i="7" s="1"/>
  <c r="K220" i="13"/>
  <c r="G219" i="13"/>
  <c r="E2322" i="1"/>
  <c r="G2326" i="1"/>
  <c r="H2326" i="1"/>
  <c r="E2331" i="1"/>
  <c r="G2322" i="1"/>
  <c r="G2325" i="1"/>
  <c r="H2325" i="1"/>
  <c r="G2327" i="1"/>
  <c r="H2327" i="1"/>
  <c r="I2326" i="1"/>
  <c r="J2326" i="1"/>
  <c r="I2330" i="1"/>
  <c r="J2330" i="1"/>
  <c r="K2328" i="1"/>
  <c r="L2328" i="1"/>
  <c r="M2325" i="1"/>
  <c r="N2325" i="1"/>
  <c r="M2329" i="1"/>
  <c r="N2329" i="1" s="1"/>
  <c r="M2333" i="1"/>
  <c r="N2333" i="1" s="1"/>
  <c r="O2325" i="1"/>
  <c r="P2325" i="1" s="1"/>
  <c r="O2333" i="1"/>
  <c r="P2333" i="1" s="1"/>
  <c r="Q2322" i="1"/>
  <c r="Q2323" i="1"/>
  <c r="R2323" i="1"/>
  <c r="Q2326" i="1"/>
  <c r="R2326" i="1"/>
  <c r="Q2327" i="1"/>
  <c r="R2327" i="1"/>
  <c r="Q2330" i="1"/>
  <c r="R2330" i="1"/>
  <c r="Q2331" i="1"/>
  <c r="R2331" i="1" s="1"/>
  <c r="O2283" i="4"/>
  <c r="P2283" i="4" s="1"/>
  <c r="Q2282" i="4"/>
  <c r="R2282" i="4" s="1"/>
  <c r="I2282" i="4"/>
  <c r="J2282" i="4" s="1"/>
  <c r="O2280" i="4"/>
  <c r="P2280" i="4" s="1"/>
  <c r="I2278" i="4"/>
  <c r="J2278" i="4" s="1"/>
  <c r="O2274" i="4"/>
  <c r="P2274" i="4" s="1"/>
  <c r="G2274" i="4"/>
  <c r="H2274" i="4" s="1"/>
  <c r="O1219" i="5"/>
  <c r="P1219" i="5" s="1"/>
  <c r="G1219" i="5"/>
  <c r="H1219" i="5" s="1"/>
  <c r="K1217" i="5"/>
  <c r="L1217" i="5" s="1"/>
  <c r="O1216" i="5"/>
  <c r="P1216" i="5" s="1"/>
  <c r="O1214" i="5"/>
  <c r="P1214" i="5" s="1"/>
  <c r="Q1212" i="5"/>
  <c r="R1212" i="5" s="1"/>
  <c r="M1212" i="5"/>
  <c r="N1212" i="5" s="1"/>
  <c r="I1212" i="5"/>
  <c r="J1212" i="5" s="1"/>
  <c r="O1209" i="5"/>
  <c r="I219" i="13"/>
  <c r="I235" i="13"/>
  <c r="Q219" i="13"/>
  <c r="O220" i="13"/>
  <c r="P220" i="13" s="1"/>
  <c r="I221" i="13"/>
  <c r="M221" i="13"/>
  <c r="N221" i="13"/>
  <c r="I222" i="13"/>
  <c r="M222" i="13"/>
  <c r="N222" i="13" s="1"/>
  <c r="I223" i="13"/>
  <c r="M223" i="13"/>
  <c r="N223" i="13"/>
  <c r="I224" i="13"/>
  <c r="O224" i="13"/>
  <c r="P224" i="13" s="1"/>
  <c r="I1225" i="5"/>
  <c r="K619" i="7"/>
  <c r="L620" i="7" s="1"/>
  <c r="M2326" i="1"/>
  <c r="N2326" i="1" s="1"/>
  <c r="Q2281" i="4"/>
  <c r="R2281" i="4" s="1"/>
  <c r="Q2325" i="1"/>
  <c r="R2325" i="1" s="1"/>
  <c r="E2330" i="1"/>
  <c r="E2324" i="1"/>
  <c r="E2329" i="1"/>
  <c r="G2324" i="1"/>
  <c r="H2324" i="1"/>
  <c r="G2330" i="1"/>
  <c r="H2330" i="1"/>
  <c r="G2333" i="1"/>
  <c r="H2333" i="1"/>
  <c r="I2323" i="1"/>
  <c r="J2323" i="1"/>
  <c r="I2325" i="1"/>
  <c r="J2325" i="1"/>
  <c r="I2328" i="1"/>
  <c r="J2328" i="1"/>
  <c r="K2322" i="1"/>
  <c r="K2327" i="1"/>
  <c r="L2327" i="1" s="1"/>
  <c r="K2330" i="1"/>
  <c r="L2330" i="1" s="1"/>
  <c r="M2324" i="1"/>
  <c r="N2324" i="1" s="1"/>
  <c r="M2328" i="1"/>
  <c r="N2328" i="1" s="1"/>
  <c r="M2332" i="1"/>
  <c r="N2332" i="1" s="1"/>
  <c r="O2322" i="1"/>
  <c r="O2327" i="1"/>
  <c r="P2327" i="1" s="1"/>
  <c r="M2284" i="4"/>
  <c r="N2284" i="4" s="1"/>
  <c r="G2283" i="4"/>
  <c r="H2283" i="4" s="1"/>
  <c r="K2280" i="4"/>
  <c r="L2280" i="4" s="1"/>
  <c r="G2280" i="4"/>
  <c r="H2280" i="4" s="1"/>
  <c r="Q2279" i="4"/>
  <c r="R2279" i="4" s="1"/>
  <c r="I2279" i="4"/>
  <c r="J2279" i="4" s="1"/>
  <c r="K2277" i="4"/>
  <c r="L2277" i="4" s="1"/>
  <c r="M2276" i="4"/>
  <c r="N2276" i="4" s="1"/>
  <c r="O2275" i="4"/>
  <c r="P2275" i="4" s="1"/>
  <c r="Q2274" i="4"/>
  <c r="R2274" i="4" s="1"/>
  <c r="I2274" i="4"/>
  <c r="J2274" i="4" s="1"/>
  <c r="O2273" i="4"/>
  <c r="I2273" i="4"/>
  <c r="J2273" i="4"/>
  <c r="Q1219" i="5"/>
  <c r="R1219" i="5"/>
  <c r="I1219" i="5"/>
  <c r="J1219" i="5"/>
  <c r="Q1217" i="5"/>
  <c r="R1217" i="5"/>
  <c r="M1217" i="5"/>
  <c r="N1217" i="5"/>
  <c r="G1217" i="5"/>
  <c r="H1217" i="5"/>
  <c r="G1215" i="5"/>
  <c r="H1215" i="5"/>
  <c r="O1211" i="5"/>
  <c r="P1211" i="5"/>
  <c r="K1211" i="5"/>
  <c r="M1210" i="5"/>
  <c r="N1210" i="5" s="1"/>
  <c r="G619" i="8"/>
  <c r="K616" i="8"/>
  <c r="Q614" i="8"/>
  <c r="R614" i="8" s="1"/>
  <c r="G616" i="8"/>
  <c r="Q614" i="7"/>
  <c r="R614" i="7"/>
  <c r="M613" i="7"/>
  <c r="N613" i="7"/>
  <c r="Q610" i="7"/>
  <c r="R610" i="7"/>
  <c r="M608" i="7"/>
  <c r="M606" i="7"/>
  <c r="N606" i="7" s="1"/>
  <c r="M605" i="7"/>
  <c r="N605" i="7" s="1"/>
  <c r="I605" i="7"/>
  <c r="J605" i="7" s="1"/>
  <c r="Q185" i="12"/>
  <c r="R185" i="12" s="1"/>
  <c r="M185" i="12"/>
  <c r="N185" i="12" s="1"/>
  <c r="I185" i="12"/>
  <c r="O184" i="12"/>
  <c r="P184" i="12"/>
  <c r="K183" i="12"/>
  <c r="K187" i="12" s="1"/>
  <c r="G183" i="12"/>
  <c r="G187" i="12" s="1"/>
  <c r="Q181" i="12"/>
  <c r="M181" i="12"/>
  <c r="N181" i="12" s="1"/>
  <c r="I181" i="12"/>
  <c r="O180" i="12"/>
  <c r="P180" i="12"/>
  <c r="M179" i="12"/>
  <c r="I178" i="12"/>
  <c r="M177" i="12"/>
  <c r="N177" i="12" s="1"/>
  <c r="I176" i="12"/>
  <c r="M175" i="12"/>
  <c r="G174" i="12"/>
  <c r="M229" i="13"/>
  <c r="N229" i="13" s="1"/>
  <c r="O228" i="13"/>
  <c r="P228" i="13" s="1"/>
  <c r="K227" i="13"/>
  <c r="G227" i="13"/>
  <c r="Q225" i="13"/>
  <c r="R225" i="13" s="1"/>
  <c r="M225" i="13"/>
  <c r="N225" i="13" s="1"/>
  <c r="I225" i="13"/>
  <c r="G224" i="13"/>
  <c r="G235" i="13"/>
  <c r="G222" i="13"/>
  <c r="G220" i="13"/>
  <c r="O219" i="13"/>
  <c r="M219" i="13"/>
  <c r="N219" i="13" s="1"/>
  <c r="F32" i="51"/>
  <c r="I5" i="49"/>
  <c r="E5" i="49"/>
  <c r="D18" i="49"/>
  <c r="C44" i="51"/>
  <c r="E13" i="49"/>
  <c r="E11" i="49"/>
  <c r="E16" i="49"/>
  <c r="C49" i="51"/>
  <c r="F27" i="51"/>
  <c r="F41" i="51"/>
  <c r="F20" i="51"/>
  <c r="H13" i="51"/>
  <c r="H50" i="51"/>
  <c r="E50" i="51"/>
  <c r="F50" i="51"/>
  <c r="F9" i="51"/>
  <c r="B9" i="51"/>
  <c r="B36" i="51" s="1"/>
  <c r="E10" i="49"/>
  <c r="E14" i="49"/>
  <c r="J9" i="49"/>
  <c r="B56" i="51"/>
  <c r="I56" i="51" s="1"/>
  <c r="C32" i="51"/>
  <c r="C5" i="51" s="1"/>
  <c r="O21" i="52"/>
  <c r="S21" i="52" s="1"/>
  <c r="E12" i="49"/>
  <c r="E9" i="49"/>
  <c r="I32" i="51"/>
  <c r="I15" i="51"/>
  <c r="F28" i="51"/>
  <c r="C43" i="51"/>
  <c r="I43" i="51"/>
  <c r="I51" i="51"/>
  <c r="H6" i="51"/>
  <c r="O8" i="52"/>
  <c r="S8" i="52"/>
  <c r="E17" i="49"/>
  <c r="E8" i="49"/>
  <c r="E7" i="49"/>
  <c r="E6" i="49"/>
  <c r="B18" i="49"/>
  <c r="B23" i="51"/>
  <c r="C22" i="51"/>
  <c r="B46" i="51"/>
  <c r="C46" i="51" s="1"/>
  <c r="S13" i="52"/>
  <c r="S25" i="52"/>
  <c r="S27" i="52" s="1"/>
  <c r="M236" i="13"/>
  <c r="G190" i="12"/>
  <c r="G191" i="12"/>
  <c r="L1211" i="5"/>
  <c r="L2322" i="1"/>
  <c r="Q236" i="13"/>
  <c r="Q235" i="13"/>
  <c r="R219" i="13"/>
  <c r="G232" i="13"/>
  <c r="G236" i="13"/>
  <c r="H236" i="13" s="1"/>
  <c r="K236" i="13"/>
  <c r="L236" i="13" s="1"/>
  <c r="R608" i="7"/>
  <c r="M629" i="8"/>
  <c r="N613" i="8"/>
  <c r="G616" i="7"/>
  <c r="M616" i="7"/>
  <c r="I50" i="51"/>
  <c r="I6" i="49"/>
  <c r="I7" i="49" s="1"/>
  <c r="N175" i="12"/>
  <c r="R181" i="12"/>
  <c r="Q187" i="12"/>
  <c r="P2273" i="4"/>
  <c r="I236" i="13"/>
  <c r="I232" i="13"/>
  <c r="I619" i="7"/>
  <c r="J608" i="7"/>
  <c r="J603" i="7"/>
  <c r="H1210" i="5"/>
  <c r="K616" i="7"/>
  <c r="E9" i="51"/>
  <c r="P219" i="13"/>
  <c r="O236" i="13"/>
  <c r="O232" i="13"/>
  <c r="N179" i="12"/>
  <c r="M190" i="12"/>
  <c r="C23" i="51"/>
  <c r="P2322" i="1"/>
  <c r="P1209" i="5"/>
  <c r="H2322" i="1"/>
  <c r="I190" i="12"/>
  <c r="J191" i="12"/>
  <c r="N608" i="7"/>
  <c r="O235" i="13"/>
  <c r="P236" i="13"/>
  <c r="R2322" i="1"/>
  <c r="Q1221" i="5"/>
  <c r="H9" i="51"/>
  <c r="R236" i="13"/>
  <c r="H191" i="12"/>
  <c r="F67" i="130"/>
  <c r="N2274" i="4"/>
  <c r="L2276" i="4"/>
  <c r="J236" i="13"/>
  <c r="G2335" i="1"/>
  <c r="D1225" i="5"/>
  <c r="L2325" i="1"/>
  <c r="K2335" i="1"/>
  <c r="K2283" i="4"/>
  <c r="L2283" i="4" s="1"/>
  <c r="M2282" i="4"/>
  <c r="N2282" i="4" s="1"/>
  <c r="O2281" i="4"/>
  <c r="P2281" i="4" s="1"/>
  <c r="Q2280" i="4"/>
  <c r="R2280" i="4" s="1"/>
  <c r="I2280" i="4"/>
  <c r="J2280" i="4" s="1"/>
  <c r="K2279" i="4"/>
  <c r="L2279" i="4" s="1"/>
  <c r="M2278" i="4"/>
  <c r="N2278" i="4" s="1"/>
  <c r="O2277" i="4"/>
  <c r="P2277" i="4" s="1"/>
  <c r="G2277" i="4"/>
  <c r="H2277" i="4" s="1"/>
  <c r="Q2276" i="4"/>
  <c r="R2276" i="4" s="1"/>
  <c r="I2276" i="4"/>
  <c r="O1210" i="5"/>
  <c r="P1210" i="5" s="1"/>
  <c r="I1210" i="5"/>
  <c r="J1210" i="5" s="1"/>
  <c r="G1213" i="5"/>
  <c r="G1221" i="5" s="1"/>
  <c r="C616" i="7"/>
  <c r="K622" i="8"/>
  <c r="O618" i="8"/>
  <c r="M614" i="8"/>
  <c r="M626" i="8" s="1"/>
  <c r="O622" i="8"/>
  <c r="P622" i="8"/>
  <c r="I620" i="8"/>
  <c r="I626" i="8"/>
  <c r="O617" i="8"/>
  <c r="P617" i="8"/>
  <c r="G617" i="8"/>
  <c r="G626" i="8"/>
  <c r="G618" i="8"/>
  <c r="G629" i="8"/>
  <c r="H630" i="8" s="1"/>
  <c r="Q615" i="8"/>
  <c r="R615" i="8" s="1"/>
  <c r="O620" i="8"/>
  <c r="P620" i="8"/>
  <c r="K615" i="8"/>
  <c r="K621" i="8"/>
  <c r="Q2335" i="1"/>
  <c r="C56" i="51"/>
  <c r="J5" i="49"/>
  <c r="J6" i="49" s="1"/>
  <c r="Q616" i="7"/>
  <c r="Q619" i="7"/>
  <c r="R620" i="7" s="1"/>
  <c r="K232" i="13"/>
  <c r="Q232" i="13"/>
  <c r="M235" i="13"/>
  <c r="N236" i="13" s="1"/>
  <c r="R618" i="8"/>
  <c r="P605" i="7"/>
  <c r="I629" i="8"/>
  <c r="J630" i="8"/>
  <c r="R191" i="12"/>
  <c r="R2324" i="1"/>
  <c r="R2328" i="1"/>
  <c r="E2332" i="1"/>
  <c r="E2335" i="1" s="1"/>
  <c r="M2323" i="1"/>
  <c r="M2335" i="1" s="1"/>
  <c r="I2332" i="1"/>
  <c r="Q2284" i="4"/>
  <c r="R2284" i="4" s="1"/>
  <c r="K2284" i="4"/>
  <c r="L2284" i="4" s="1"/>
  <c r="I2284" i="4"/>
  <c r="J2284" i="4" s="1"/>
  <c r="M2283" i="4"/>
  <c r="N2283" i="4" s="1"/>
  <c r="O2282" i="4"/>
  <c r="P2282" i="4" s="1"/>
  <c r="I2281" i="4"/>
  <c r="J2281" i="4" s="1"/>
  <c r="G2281" i="4"/>
  <c r="H2281" i="4" s="1"/>
  <c r="G2279" i="4"/>
  <c r="H2279" i="4" s="1"/>
  <c r="O2278" i="4"/>
  <c r="P2278" i="4" s="1"/>
  <c r="G2278" i="4"/>
  <c r="H2278" i="4" s="1"/>
  <c r="Q2277" i="4"/>
  <c r="R2277" i="4" s="1"/>
  <c r="O2276" i="4"/>
  <c r="P2276" i="4" s="1"/>
  <c r="G2275" i="4"/>
  <c r="H2275" i="4" s="1"/>
  <c r="M1219" i="5"/>
  <c r="N1219" i="5"/>
  <c r="K1219" i="5"/>
  <c r="L1219" i="5"/>
  <c r="I1217" i="5"/>
  <c r="J1217" i="5"/>
  <c r="I1215" i="5"/>
  <c r="J1215" i="5"/>
  <c r="I1209" i="5"/>
  <c r="I1213" i="5"/>
  <c r="J1213" i="5" s="1"/>
  <c r="K1213" i="5"/>
  <c r="M1213" i="5"/>
  <c r="N1213" i="5" s="1"/>
  <c r="O1208" i="5"/>
  <c r="K624" i="8"/>
  <c r="O612" i="7"/>
  <c r="P612" i="7"/>
  <c r="I612" i="7"/>
  <c r="J612" i="7"/>
  <c r="P185" i="12"/>
  <c r="R184" i="12"/>
  <c r="R183" i="12"/>
  <c r="N183" i="12"/>
  <c r="O174" i="12"/>
  <c r="P225" i="13"/>
  <c r="E53" i="51"/>
  <c r="F53" i="51" s="1"/>
  <c r="H15" i="51"/>
  <c r="H53" i="51"/>
  <c r="O12" i="52"/>
  <c r="S12" i="52"/>
  <c r="O7" i="52"/>
  <c r="S7" i="52"/>
  <c r="O10" i="52"/>
  <c r="S10" i="52"/>
  <c r="O9" i="52"/>
  <c r="S9" i="52"/>
  <c r="I53" i="51"/>
  <c r="O191" i="12"/>
  <c r="O187" i="12"/>
  <c r="O190" i="12"/>
  <c r="P174" i="12"/>
  <c r="P1208" i="5"/>
  <c r="O1225" i="5"/>
  <c r="K1224" i="5"/>
  <c r="L1225" i="5" s="1"/>
  <c r="L1213" i="5"/>
  <c r="K1221" i="5"/>
  <c r="J1209" i="5"/>
  <c r="J2332" i="1"/>
  <c r="I2335" i="1"/>
  <c r="O616" i="7"/>
  <c r="I616" i="7"/>
  <c r="O629" i="8"/>
  <c r="P630" i="8" s="1"/>
  <c r="P618" i="8"/>
  <c r="J2276" i="4"/>
  <c r="I2286" i="4"/>
  <c r="M2286" i="4"/>
  <c r="M1224" i="5"/>
  <c r="N1225" i="5" s="1"/>
  <c r="M1221" i="5"/>
  <c r="I1224" i="5"/>
  <c r="J1225" i="5" s="1"/>
  <c r="G2286" i="4"/>
  <c r="N2323" i="1"/>
  <c r="O626" i="8"/>
  <c r="J10" i="49"/>
  <c r="K626" i="8"/>
  <c r="K629" i="8"/>
  <c r="L630" i="8"/>
  <c r="Q626" i="8"/>
  <c r="N614" i="8"/>
  <c r="H1213" i="5"/>
  <c r="Q2286" i="4"/>
  <c r="P191" i="12"/>
  <c r="M232" i="13" l="1"/>
  <c r="O27" i="52"/>
  <c r="O28" i="52" s="1"/>
  <c r="M187" i="12"/>
  <c r="I187" i="12"/>
  <c r="O2335" i="1"/>
  <c r="N191" i="12"/>
  <c r="Q629" i="8"/>
  <c r="R630" i="8" s="1"/>
  <c r="G1224" i="5"/>
  <c r="H1225" i="5" s="1"/>
  <c r="O2286" i="4"/>
  <c r="K2286" i="4"/>
  <c r="I1221" i="5"/>
  <c r="O1224" i="5"/>
  <c r="P1225" i="5" s="1"/>
  <c r="O1221" i="5"/>
  <c r="E18" i="49"/>
  <c r="F18" i="49" s="1"/>
  <c r="M619" i="7"/>
  <c r="N620" i="7" s="1"/>
  <c r="J620" i="7"/>
  <c r="N630" i="8"/>
  <c r="N174" i="12"/>
  <c r="R176" i="12"/>
  <c r="H620" i="7"/>
  <c r="D236" i="13"/>
  <c r="I24" i="49"/>
  <c r="E31" i="49"/>
  <c r="J24" i="49" s="1"/>
  <c r="E23" i="51"/>
  <c r="I12" i="51"/>
  <c r="E49" i="51"/>
  <c r="F13" i="51"/>
  <c r="F17" i="51"/>
  <c r="F26" i="51"/>
  <c r="F19" i="51"/>
  <c r="S11" i="52"/>
  <c r="P27" i="52"/>
  <c r="P28" i="52" s="1"/>
  <c r="E9" i="130"/>
  <c r="F77" i="130"/>
  <c r="F9" i="130" s="1"/>
  <c r="C5" i="130"/>
  <c r="C10" i="130" s="1"/>
  <c r="C19" i="130" s="1"/>
  <c r="E47" i="130"/>
  <c r="F45" i="51"/>
  <c r="F42" i="51"/>
  <c r="H12" i="51"/>
  <c r="D23" i="49"/>
  <c r="B36" i="49"/>
  <c r="F25" i="51"/>
  <c r="F30" i="51" s="1"/>
  <c r="F18" i="51"/>
  <c r="F16" i="51"/>
  <c r="F29" i="51"/>
  <c r="B54" i="51"/>
  <c r="F43" i="51"/>
  <c r="F51" i="51"/>
  <c r="E14" i="51"/>
  <c r="H32" i="51"/>
  <c r="H56" i="51" s="1"/>
  <c r="S6" i="52"/>
  <c r="D57" i="130"/>
  <c r="F52" i="130"/>
  <c r="E36" i="130"/>
  <c r="E5" i="130" s="1"/>
  <c r="E10" i="130" l="1"/>
  <c r="E19" i="130" s="1"/>
  <c r="F19" i="130" s="1"/>
  <c r="F21" i="130" s="1"/>
  <c r="F22" i="130" s="1"/>
  <c r="D7" i="130"/>
  <c r="D10" i="130" s="1"/>
  <c r="D19" i="130" s="1"/>
  <c r="F57" i="130"/>
  <c r="F7" i="130" s="1"/>
  <c r="C54" i="51"/>
  <c r="B58" i="51"/>
  <c r="E23" i="49"/>
  <c r="I23" i="49"/>
  <c r="D36" i="49"/>
  <c r="E6" i="130"/>
  <c r="F47" i="130"/>
  <c r="F6" i="130" s="1"/>
  <c r="E52" i="51"/>
  <c r="H14" i="51"/>
  <c r="H52" i="51" s="1"/>
  <c r="I14" i="51"/>
  <c r="H23" i="51"/>
  <c r="H49" i="51"/>
  <c r="H54" i="51" s="1"/>
  <c r="E34" i="51"/>
  <c r="F36" i="130"/>
  <c r="I49" i="51"/>
  <c r="E54" i="51"/>
  <c r="F49" i="51"/>
  <c r="F23" i="51"/>
  <c r="I23" i="51"/>
  <c r="I25" i="49"/>
  <c r="E36" i="49" l="1"/>
  <c r="J23" i="49"/>
  <c r="C58" i="51"/>
  <c r="C38" i="51" s="1"/>
  <c r="F34" i="51"/>
  <c r="I34" i="51"/>
  <c r="E22" i="51"/>
  <c r="E36" i="51"/>
  <c r="I36" i="51" s="1"/>
  <c r="H34" i="51"/>
  <c r="H36" i="51" s="1"/>
  <c r="F54" i="51"/>
  <c r="F34" i="130"/>
  <c r="F5" i="130"/>
  <c r="F10" i="130" s="1"/>
  <c r="F52" i="51"/>
  <c r="I52" i="51"/>
  <c r="I54" i="51"/>
  <c r="H22" i="51" l="1"/>
  <c r="H44" i="51" s="1"/>
  <c r="H46" i="51" s="1"/>
  <c r="H58" i="51" s="1"/>
  <c r="E44" i="51"/>
  <c r="F22" i="51"/>
  <c r="I22" i="51"/>
  <c r="F36" i="51"/>
  <c r="F5" i="51"/>
  <c r="J26" i="49"/>
  <c r="J25" i="49"/>
  <c r="E46" i="51" l="1"/>
  <c r="I44" i="51"/>
  <c r="F44" i="51"/>
  <c r="F46" i="51" l="1"/>
  <c r="I46" i="51"/>
  <c r="E58" i="51"/>
  <c r="F58" i="51" l="1"/>
  <c r="F38" i="51" s="1"/>
  <c r="I58" i="51"/>
  <c r="I38" i="51" s="1"/>
</calcChain>
</file>

<file path=xl/comments1.xml><?xml version="1.0" encoding="utf-8"?>
<comments xmlns="http://schemas.openxmlformats.org/spreadsheetml/2006/main">
  <authors>
    <author>Martin, Alex</author>
  </authors>
  <commentList>
    <comment ref="B62" authorId="0" shapeId="0">
      <text>
        <r>
          <rPr>
            <b/>
            <sz val="9"/>
            <color indexed="81"/>
            <rFont val="Tahoma"/>
            <family val="2"/>
          </rPr>
          <t>Martin, Alex:</t>
        </r>
        <r>
          <rPr>
            <sz val="9"/>
            <color indexed="81"/>
            <rFont val="Tahoma"/>
            <family val="2"/>
          </rPr>
          <t xml:space="preserve">
could be a fine, a data breach, system failure impacting productivity, a huge CAT loss, etc.</t>
        </r>
      </text>
    </comment>
  </commentList>
</comments>
</file>

<file path=xl/sharedStrings.xml><?xml version="1.0" encoding="utf-8"?>
<sst xmlns="http://schemas.openxmlformats.org/spreadsheetml/2006/main" count="49439" uniqueCount="24591">
  <si>
    <t>608-848-5338</t>
  </si>
  <si>
    <t>9629 Shadow Wood Dr</t>
  </si>
  <si>
    <t>Insight Wealth Management, Inc.</t>
  </si>
  <si>
    <t>John Robert Pugh</t>
  </si>
  <si>
    <t>703-753-6082</t>
  </si>
  <si>
    <t>7250 Heritage Village Plaza</t>
  </si>
  <si>
    <t>Inspire Capital Management LLC</t>
  </si>
  <si>
    <t>Michael Patrick McKee</t>
  </si>
  <si>
    <t>407-331-0076</t>
  </si>
  <si>
    <t>1681 Maitland Avenue</t>
  </si>
  <si>
    <t>Lundquist, Schiltz And Associates, Inc.</t>
  </si>
  <si>
    <t>David John Lundquist</t>
  </si>
  <si>
    <t>515-284-1011</t>
  </si>
  <si>
    <t>2600 Grand Avenue</t>
  </si>
  <si>
    <t>Lunsford Financial Planning, Inc.</t>
  </si>
  <si>
    <t>M&amp;C Financial Services, Inc.</t>
  </si>
  <si>
    <t>Frank Fulton Galer</t>
  </si>
  <si>
    <t>540-344-4983</t>
  </si>
  <si>
    <t>410 First Street</t>
  </si>
  <si>
    <t>M. Grier Investment Counsel, Inc.</t>
  </si>
  <si>
    <t>Marcia Ann Grier</t>
  </si>
  <si>
    <t>252-633-4784</t>
  </si>
  <si>
    <t>M. Griffith Investment Services, Inc.</t>
  </si>
  <si>
    <t>Mary Elizabeth Ford</t>
  </si>
  <si>
    <t>860-875-5753</t>
  </si>
  <si>
    <t>7 Keynote Drive, Suite E</t>
  </si>
  <si>
    <t>Keystone Financial Consultants, Inc.</t>
  </si>
  <si>
    <t>Robert Ashley Corbitt</t>
  </si>
  <si>
    <t>404-869-0131</t>
  </si>
  <si>
    <t>3384 Peachtree Road Ne</t>
  </si>
  <si>
    <t>acorbitt@relico.com</t>
  </si>
  <si>
    <t>Keystone Financial Group, Inc.</t>
  </si>
  <si>
    <t>Gary Stephen Fortier</t>
  </si>
  <si>
    <t>770-698-9816</t>
  </si>
  <si>
    <t>610-965-4537</t>
  </si>
  <si>
    <t>Macungie</t>
  </si>
  <si>
    <t>Keystone Financial Planning, Inc.</t>
  </si>
  <si>
    <t>Guidance Point Advisors, LLC</t>
  </si>
  <si>
    <t>Wesley Austin Delcol</t>
  </si>
  <si>
    <t>617-869-6653</t>
  </si>
  <si>
    <t>Martin J Costello</t>
  </si>
  <si>
    <t>201-445-3873</t>
  </si>
  <si>
    <t>C/oa.J. Graziano Esq</t>
  </si>
  <si>
    <t>Precision Capital Partners, LLC</t>
  </si>
  <si>
    <t>David Russell Millar</t>
  </si>
  <si>
    <t>616-766-2622</t>
  </si>
  <si>
    <t>Thomas Edward Wright</t>
  </si>
  <si>
    <t>614-545-3000</t>
  </si>
  <si>
    <t>1721 Bethel Road</t>
  </si>
  <si>
    <t>Thomas Financial Services</t>
  </si>
  <si>
    <t>William A Thomas</t>
  </si>
  <si>
    <t>440-235-2218</t>
  </si>
  <si>
    <t>7293 Pine Woods Way</t>
  </si>
  <si>
    <t>racknrack@aol.com</t>
  </si>
  <si>
    <t>Thomas G. Geha &amp; Associates, Inc.</t>
  </si>
  <si>
    <t>Thomas George Geha</t>
  </si>
  <si>
    <t>816-531-3595</t>
  </si>
  <si>
    <t>Young Equity Services, Inc.</t>
  </si>
  <si>
    <t>Kenneth Clark Young</t>
  </si>
  <si>
    <t>301-668-7595</t>
  </si>
  <si>
    <t>2694 Bishop Drive, Suite 290</t>
  </si>
  <si>
    <t>Keatley Wealth Management, LLC</t>
  </si>
  <si>
    <t>Karen R. Keatley</t>
  </si>
  <si>
    <t>Cheryl Morris Barnett</t>
  </si>
  <si>
    <t>Money Consultants Advisory, Inc.</t>
  </si>
  <si>
    <t>Mary Eileen Dorsey</t>
  </si>
  <si>
    <t>314-963-9813</t>
  </si>
  <si>
    <t>7420 Williamsburg Colonial Ln</t>
  </si>
  <si>
    <t>1100 Johnson Ferry Road</t>
  </si>
  <si>
    <t>Sargent Financial Services, Inc.</t>
  </si>
  <si>
    <t>Charles O. Sargent</t>
  </si>
  <si>
    <t>678-947-8220</t>
  </si>
  <si>
    <t>2020 Ridge Gate Dr</t>
  </si>
  <si>
    <t>Sather Financial Group, Inc.</t>
  </si>
  <si>
    <t>David Scott Sather</t>
  </si>
  <si>
    <t>361-570-1800</t>
  </si>
  <si>
    <t>120 E. Constitution</t>
  </si>
  <si>
    <t>dave@dsather.com</t>
  </si>
  <si>
    <t>Sauberan &amp; Company, Ltd.</t>
  </si>
  <si>
    <t>Charles Keith Sauberan</t>
  </si>
  <si>
    <t>716-439-1265</t>
  </si>
  <si>
    <t>Ulrich City Centre Suite #6</t>
  </si>
  <si>
    <t>Jason Anthony Mirabella</t>
  </si>
  <si>
    <t>971-207-5632</t>
  </si>
  <si>
    <t>5303 SE Boise St</t>
  </si>
  <si>
    <t>Pebble Valley Wealth Management</t>
  </si>
  <si>
    <t>Kirk A. Kreikemeier</t>
  </si>
  <si>
    <t>708-246-2366</t>
  </si>
  <si>
    <t>4365 Lawn Avenue</t>
  </si>
  <si>
    <t>Western Sprinsg</t>
  </si>
  <si>
    <t>Peck &amp; Associates, LLC</t>
  </si>
  <si>
    <t>Paula S. Peck</t>
  </si>
  <si>
    <t>216-520-1323</t>
  </si>
  <si>
    <t>4600 Rockside Rd. Suite 100</t>
  </si>
  <si>
    <t>Peerless Advisors</t>
  </si>
  <si>
    <t>7400 Beaufont Springs Dr</t>
  </si>
  <si>
    <t>Savage And Associates, Inc.</t>
  </si>
  <si>
    <t>Mark C Smigelski</t>
  </si>
  <si>
    <t>419-475-8665</t>
  </si>
  <si>
    <t>4427 Talmadge Road</t>
  </si>
  <si>
    <t>mark.smigelski@savageandassociates.com</t>
  </si>
  <si>
    <t>Savant Investment Advisers, Inc.</t>
  </si>
  <si>
    <t>Elizabeth Anne Savant</t>
  </si>
  <si>
    <t>708-799-7477</t>
  </si>
  <si>
    <t>1135 W. 175th Street</t>
  </si>
  <si>
    <t>Homewood</t>
  </si>
  <si>
    <t>Saxony Capital Management, LLC</t>
  </si>
  <si>
    <t>Brian Lesley Clark</t>
  </si>
  <si>
    <t>314-963-9336</t>
  </si>
  <si>
    <t>Daryl Samuel Martino</t>
  </si>
  <si>
    <t>215-753-7600</t>
  </si>
  <si>
    <t>7100 Cresheim Road</t>
  </si>
  <si>
    <t>dmartino@martinomiles.com</t>
  </si>
  <si>
    <t>Pelican Investment Management</t>
  </si>
  <si>
    <t>John Sebastian Paolella</t>
  </si>
  <si>
    <t>617-757-8700</t>
  </si>
  <si>
    <t>Pelleton Capital Management, Ltd.</t>
  </si>
  <si>
    <t>Charles Curtis Scott</t>
  </si>
  <si>
    <t>Magrathea Financial Services, L.L.C.</t>
  </si>
  <si>
    <t>Theodore Michael Mulvaney</t>
  </si>
  <si>
    <t>775-851-8914</t>
  </si>
  <si>
    <t>5717 Cedar Trace Ct</t>
  </si>
  <si>
    <t>Mahalo Advisory Services, LLC</t>
  </si>
  <si>
    <t>Stephen David Gibbs</t>
  </si>
  <si>
    <t>714-465-3167</t>
  </si>
  <si>
    <t>16458 Bolsa Chica St. #410</t>
  </si>
  <si>
    <t>steve@mahalofinancial.com</t>
  </si>
  <si>
    <t>Maido Corp</t>
  </si>
  <si>
    <t>Corey Amado Johnson</t>
  </si>
  <si>
    <t>914-664-0521</t>
  </si>
  <si>
    <t>P.O. Box 448</t>
  </si>
  <si>
    <t>Main &amp; Wall Financial Advisors, Inc.</t>
  </si>
  <si>
    <t>Robert Emil Sefcik</t>
  </si>
  <si>
    <t>Intelligent Financial Strategies</t>
  </si>
  <si>
    <t>Charles Edward Garrity</t>
  </si>
  <si>
    <t>952-941-2795</t>
  </si>
  <si>
    <t>7900 West 78th Street</t>
  </si>
  <si>
    <t>Intellivest, LLC</t>
  </si>
  <si>
    <t>Michael Leland Gay</t>
  </si>
  <si>
    <t>810-923-0165</t>
  </si>
  <si>
    <t>14165 N Fenton Rd</t>
  </si>
  <si>
    <t>Inteo Capital</t>
  </si>
  <si>
    <t>Patrick Van Hue Loc</t>
  </si>
  <si>
    <t>7514 Girard Ave</t>
  </si>
  <si>
    <t>patloc7@cs.com</t>
  </si>
  <si>
    <t>Interactive Capital Management Company</t>
  </si>
  <si>
    <t>Curtis Arnold Smith</t>
  </si>
  <si>
    <t>713-521-9525</t>
  </si>
  <si>
    <t>14090 Southwest Freeway, Suite 300</t>
  </si>
  <si>
    <t>Intercapital Financial</t>
  </si>
  <si>
    <t>Schaeffer Financial LLC</t>
  </si>
  <si>
    <t>Karen Patricia Schaeffer</t>
  </si>
  <si>
    <t>301-933-5550</t>
  </si>
  <si>
    <t>One Church Street</t>
  </si>
  <si>
    <t>72 Bernice Ave</t>
  </si>
  <si>
    <t>Tillman Hartley LLC</t>
  </si>
  <si>
    <t>Michael Gerard Tillman</t>
  </si>
  <si>
    <t>352-335-9015</t>
  </si>
  <si>
    <t>The Retirement Group, LLC</t>
  </si>
  <si>
    <t>John Alexander Jastremski</t>
  </si>
  <si>
    <t>800-900-5867</t>
  </si>
  <si>
    <t>10509 Vista Sorrento Parkway</t>
  </si>
  <si>
    <t>The Robare Group, Ltd.</t>
  </si>
  <si>
    <t>Mark Lee Robare</t>
  </si>
  <si>
    <t>281-374-0756</t>
  </si>
  <si>
    <t>20405 State Hwy 249</t>
  </si>
  <si>
    <t>punkchick4him@hotmail.com</t>
  </si>
  <si>
    <t>The Robert G. Wheeler Capital Management Company, Inc.</t>
  </si>
  <si>
    <t>Robert Grundy Wheeler</t>
  </si>
  <si>
    <t>918-747-0008</t>
  </si>
  <si>
    <t>5216 East 69th Place</t>
  </si>
  <si>
    <t>James Douglas Horn</t>
  </si>
  <si>
    <t>865-984-3550</t>
  </si>
  <si>
    <t>Stark Strategic Capital Management, Inc.</t>
  </si>
  <si>
    <t>Scot L Stark</t>
  </si>
  <si>
    <t>410-357-0668</t>
  </si>
  <si>
    <t>scot@sscm-inc.com</t>
  </si>
  <si>
    <t>Starks Financial Group, Inc.</t>
  </si>
  <si>
    <t>Dawn Gabrielle Starks</t>
  </si>
  <si>
    <t>Suckstorf Financial Consulting, LLC</t>
  </si>
  <si>
    <t>Dennis S. Suckstorf</t>
  </si>
  <si>
    <t>410-707-1508</t>
  </si>
  <si>
    <t>1900 Pine Knob Rd</t>
  </si>
  <si>
    <t>centsability@comcast.net</t>
  </si>
  <si>
    <t>Sudbury Wealth Management, Inc</t>
  </si>
  <si>
    <t>Darlene Marie Murphy</t>
  </si>
  <si>
    <t>978-440-8776</t>
  </si>
  <si>
    <t>22 Union Avenue</t>
  </si>
  <si>
    <t>Sudbury</t>
  </si>
  <si>
    <t>Sugar Creek Group</t>
  </si>
  <si>
    <t>Calvin Cornelius Hunt</t>
  </si>
  <si>
    <t>281-494-3339</t>
  </si>
  <si>
    <t>12946 Dairy Ashford</t>
  </si>
  <si>
    <t>calvin@sugarcreekgroup.net</t>
  </si>
  <si>
    <t>Sugarloaf Wealth Management, LLC</t>
  </si>
  <si>
    <t>Jeffrey Deforest Manry</t>
  </si>
  <si>
    <t>770-985-5473</t>
  </si>
  <si>
    <t>2736 Meadow Church Rd.</t>
  </si>
  <si>
    <t>nmulcahy@swmllc.com</t>
  </si>
  <si>
    <t>Summit Advisors, LLC</t>
  </si>
  <si>
    <t>West &amp; Howard Inc</t>
  </si>
  <si>
    <t>Kristen Liv Starkman</t>
  </si>
  <si>
    <t>Rockbridge Asset Management, LLC</t>
  </si>
  <si>
    <t>Mark Lee Baggerly</t>
  </si>
  <si>
    <t>251-990-3456</t>
  </si>
  <si>
    <t>9812 Millwood Circle</t>
  </si>
  <si>
    <t>Rocket Science Capital Advisors, LLC</t>
  </si>
  <si>
    <t>Lloyd Michael Nirenberg</t>
  </si>
  <si>
    <t>408-399-7445</t>
  </si>
  <si>
    <t>PO Box 1344</t>
  </si>
  <si>
    <t>lloyd@rocketcap.com</t>
  </si>
  <si>
    <t>Rocky Mountain Planning Group, Inc.</t>
  </si>
  <si>
    <t>Grace Catherine Wellwerts</t>
  </si>
  <si>
    <t>970-949-9281</t>
  </si>
  <si>
    <t>48 E. Beaver Creek Suite 308</t>
  </si>
  <si>
    <t>Scot Samuel Fairchild</t>
  </si>
  <si>
    <t>702-307-1888</t>
  </si>
  <si>
    <t>1080 Wigwam Parkway</t>
  </si>
  <si>
    <t>129 Bolinas Avenue</t>
  </si>
  <si>
    <t>fhborden@comcast.net</t>
  </si>
  <si>
    <t>ON Track Financial Services LLC</t>
  </si>
  <si>
    <t>Saunders Retirement Advisors, Inc.</t>
  </si>
  <si>
    <t>Harold Mark Saunders</t>
  </si>
  <si>
    <t>317-215-2473</t>
  </si>
  <si>
    <t>7320 Us 31 South</t>
  </si>
  <si>
    <t>cadgrpinc@aol.com</t>
  </si>
  <si>
    <t>The Financial Network Group, LLC</t>
  </si>
  <si>
    <t>Patrick Lyte</t>
  </si>
  <si>
    <t>617-965-1600</t>
  </si>
  <si>
    <t>701 Washington St</t>
  </si>
  <si>
    <t>The Financial Strategies Group, Inc.</t>
  </si>
  <si>
    <t>Robert Karras</t>
  </si>
  <si>
    <t>216-573-3788</t>
  </si>
  <si>
    <t>5005 Rockside Road</t>
  </si>
  <si>
    <t>rkarras@fsgadvisor.com</t>
  </si>
  <si>
    <t>The Floridan Group</t>
  </si>
  <si>
    <t>Peter Fisher Crowell</t>
  </si>
  <si>
    <t>850-224-5513</t>
  </si>
  <si>
    <t>3848 Killearn Court</t>
  </si>
  <si>
    <t>pete@floridangroup.com</t>
  </si>
  <si>
    <t>The Foundry Financial Group, Inc.</t>
  </si>
  <si>
    <t>Michael Harrington Fogarty</t>
  </si>
  <si>
    <t>603-528-5171</t>
  </si>
  <si>
    <t>67 Water Street</t>
  </si>
  <si>
    <t>Laconia</t>
  </si>
  <si>
    <t>The Gardner Group</t>
  </si>
  <si>
    <t>Gregory Duane Gardner</t>
  </si>
  <si>
    <t>Daniel R Riley</t>
  </si>
  <si>
    <t>831-484-9831</t>
  </si>
  <si>
    <t>25751 Cross Creek Rd</t>
  </si>
  <si>
    <t>dan@rileyfa.com</t>
  </si>
  <si>
    <t>Riley-Hutto Wealth Management LLC</t>
  </si>
  <si>
    <t>William Eugene Riley</t>
  </si>
  <si>
    <t>817-870-4680</t>
  </si>
  <si>
    <t>512 Main Street Suite 1400</t>
  </si>
  <si>
    <t>3131 Turtle Creek Blvd</t>
  </si>
  <si>
    <t>WIN Team Insurance Services, Inc.</t>
  </si>
  <si>
    <t>David Winston Crist</t>
  </si>
  <si>
    <t>949-916-7500</t>
  </si>
  <si>
    <t>23 Orchard</t>
  </si>
  <si>
    <t>Win Win Investment Planning</t>
  </si>
  <si>
    <t>Keith Ryan Dorson</t>
  </si>
  <si>
    <t>480-890-0100</t>
  </si>
  <si>
    <t>616 East Southern Ave.</t>
  </si>
  <si>
    <t>kdorson@wwinvestment.com</t>
  </si>
  <si>
    <t>Winer Wealth Management, Inc.</t>
  </si>
  <si>
    <t>Richard Scott Winer</t>
  </si>
  <si>
    <t>818-673-1695</t>
  </si>
  <si>
    <t>rich@winerwealth.com</t>
  </si>
  <si>
    <t>Winkler Financial Planning, LLC</t>
  </si>
  <si>
    <t>914-239-3538</t>
  </si>
  <si>
    <t>800 Central Park Avenue</t>
  </si>
  <si>
    <t>T.E. Zimmerman, Investment Services</t>
  </si>
  <si>
    <t>Newtown Wealth Management Inc.</t>
  </si>
  <si>
    <t>11944 Justice Avenue, Suite C</t>
  </si>
  <si>
    <t>RJ Pace Financial</t>
  </si>
  <si>
    <t>Robert John Pace Jr.</t>
  </si>
  <si>
    <t>623-566-1924</t>
  </si>
  <si>
    <t>P.O. Box 11-123</t>
  </si>
  <si>
    <t>RJJ Pasadena Securities, Inc.</t>
  </si>
  <si>
    <t>Shapour Javadizadeh</t>
  </si>
  <si>
    <t>626-792-1244</t>
  </si>
  <si>
    <t>625 Fair Oaks Avenue</t>
  </si>
  <si>
    <t>South Pasadena</t>
  </si>
  <si>
    <t>shahpourj@yahoo.com</t>
  </si>
  <si>
    <t>RJM Associates</t>
  </si>
  <si>
    <t>Robert John McKenna</t>
  </si>
  <si>
    <t>518-935-2575</t>
  </si>
  <si>
    <t>Robert John Valeriano</t>
  </si>
  <si>
    <t>412-278-0965</t>
  </si>
  <si>
    <t>101 West Main Street #104</t>
  </si>
  <si>
    <t>Carnegie</t>
  </si>
  <si>
    <t>Valhalla Investment Advisory, Inc.</t>
  </si>
  <si>
    <t>Simon Capital Management Inc</t>
  </si>
  <si>
    <t>James Winston Smith</t>
  </si>
  <si>
    <t>540-433-0344</t>
  </si>
  <si>
    <t>P.O. Box 2190</t>
  </si>
  <si>
    <t>Trustmont Advisory Group, Inc.</t>
  </si>
  <si>
    <t>Peter Daniel Dochinez</t>
  </si>
  <si>
    <t>724-468-5665</t>
  </si>
  <si>
    <t>Scenic Drive Professional Center</t>
  </si>
  <si>
    <t>Trustwell Financial Advisors, LLC</t>
  </si>
  <si>
    <t>Christopher Fredrick Daunhauer</t>
  </si>
  <si>
    <t>904-996-7800</t>
  </si>
  <si>
    <t>8825 Perimeter Park Blvd.</t>
  </si>
  <si>
    <t>TS Financial, Inc.</t>
  </si>
  <si>
    <t>Thomas Edward Sikes</t>
  </si>
  <si>
    <t>919-644-0090</t>
  </si>
  <si>
    <t>904-280-3700</t>
  </si>
  <si>
    <t>910-639-7230</t>
  </si>
  <si>
    <t>120 Applecross Rd.</t>
  </si>
  <si>
    <t>pottlefin@nc.rr.com</t>
  </si>
  <si>
    <t>Power Wealth Management, LLC</t>
  </si>
  <si>
    <t>John Paul Power</t>
  </si>
  <si>
    <t>701-255-7259</t>
  </si>
  <si>
    <t>Po Box 862</t>
  </si>
  <si>
    <t>2600 Century Parkway</t>
  </si>
  <si>
    <t>elbertmcwilliams@msn.com</t>
  </si>
  <si>
    <t>Mdic Investment Advisory Service, LLC</t>
  </si>
  <si>
    <t>Daniel Stuart MacDonald</t>
  </si>
  <si>
    <t>914-793-4095</t>
  </si>
  <si>
    <t>116 Kraft Ave</t>
  </si>
  <si>
    <t>Bronxville</t>
  </si>
  <si>
    <t>macdonald@mdicinc.com</t>
  </si>
  <si>
    <t>Meadows Financial Group</t>
  </si>
  <si>
    <t>Sean Michael Meadows</t>
  </si>
  <si>
    <t>6800 W. 107th St.</t>
  </si>
  <si>
    <t>rf@kc.rr.com</t>
  </si>
  <si>
    <t>510-864-9990</t>
  </si>
  <si>
    <t>1517 Fountain St</t>
  </si>
  <si>
    <t>Moneywise Financial Advisors</t>
  </si>
  <si>
    <t>Charles Thomas Berry</t>
  </si>
  <si>
    <t>802-253-9339</t>
  </si>
  <si>
    <t>3523 Stowe Hollow Rd</t>
  </si>
  <si>
    <t>Stowe</t>
  </si>
  <si>
    <t>cberry@vtlink.net</t>
  </si>
  <si>
    <t>Moneywise, Inc.</t>
  </si>
  <si>
    <t>Eugene Castle</t>
  </si>
  <si>
    <t>859-266-3207</t>
  </si>
  <si>
    <t>3141 Beaumont Centre Circle</t>
  </si>
  <si>
    <t>Monitor Wealth Group</t>
  </si>
  <si>
    <t>Stefan Joaquin Garcia</t>
  </si>
  <si>
    <t>330-264-8580</t>
  </si>
  <si>
    <t>2285 Eagle Pass Suite C</t>
  </si>
  <si>
    <t>Wooster</t>
  </si>
  <si>
    <t>stefan@monitorwealthgroup.com</t>
  </si>
  <si>
    <t>Monte Vista Wealth Management Inc.</t>
  </si>
  <si>
    <t>Marc Stephen Thiltgen</t>
  </si>
  <si>
    <t>214-519-1209</t>
  </si>
  <si>
    <t>2411 Lilyfield Drive</t>
  </si>
  <si>
    <t>Trophy Club</t>
  </si>
  <si>
    <t>Montecito Capital Management</t>
  </si>
  <si>
    <t>Kipley James Lytel</t>
  </si>
  <si>
    <t>805-965-7955</t>
  </si>
  <si>
    <t>225 East Carrillo</t>
  </si>
  <si>
    <t>kjl@mcapitalmgt.com</t>
  </si>
  <si>
    <t>Montecito Group</t>
  </si>
  <si>
    <t>Yona Liebersohn Munro</t>
  </si>
  <si>
    <t>425-894-5493</t>
  </si>
  <si>
    <t>P.O. Box 2387</t>
  </si>
  <si>
    <t>Montecito Private Asset Management, LLC</t>
  </si>
  <si>
    <t>Money Professionals Group LLC</t>
  </si>
  <si>
    <t>Wayne Milner Blanchard</t>
  </si>
  <si>
    <t>321-752-5656</t>
  </si>
  <si>
    <t>1751 Sarno Rd, #5</t>
  </si>
  <si>
    <t>1327 South 800 East Suite 100</t>
  </si>
  <si>
    <t>Orem</t>
  </si>
  <si>
    <t>richard@keelerthomas.com</t>
  </si>
  <si>
    <t>Keim &amp; Associates, Inc</t>
  </si>
  <si>
    <t>Timothy Keim</t>
  </si>
  <si>
    <t>770-347-7717</t>
  </si>
  <si>
    <t>508 Caxton Court</t>
  </si>
  <si>
    <t>tmthykm@bellsouth.net</t>
  </si>
  <si>
    <t>Keith Mesecher</t>
  </si>
  <si>
    <t>619-263-2165</t>
  </si>
  <si>
    <t>6448 Scimitar Dr</t>
  </si>
  <si>
    <t>316 Willow Oak Ct</t>
  </si>
  <si>
    <t>dgcodner@bellsouth.net</t>
  </si>
  <si>
    <t>Money Matters, LLC</t>
  </si>
  <si>
    <t>Michael Francis McGrath</t>
  </si>
  <si>
    <t>5 Boysenberry Dr</t>
  </si>
  <si>
    <t>Money Mystique Asset Management Co.</t>
  </si>
  <si>
    <t>Karen Halliday Sheridan</t>
  </si>
  <si>
    <t>503-620-5098</t>
  </si>
  <si>
    <t>Five Centerpointe Drive</t>
  </si>
  <si>
    <t>karen@moneymystique.com</t>
  </si>
  <si>
    <t>5 Clinton Square, 2nd Floor</t>
  </si>
  <si>
    <t>Empyrion Wealth Management, Inc.</t>
  </si>
  <si>
    <t>Kaufman Advisory Services, Inc.</t>
  </si>
  <si>
    <t>Great Lakes Investment Advisors Inc.</t>
  </si>
  <si>
    <t>Jason F Cryderman</t>
  </si>
  <si>
    <t>989-835-7203</t>
  </si>
  <si>
    <t>314 Eastman</t>
  </si>
  <si>
    <t>Great Lakes Retirement, Inc.</t>
  </si>
  <si>
    <t>William Allen Smith</t>
  </si>
  <si>
    <t>419-626-8600</t>
  </si>
  <si>
    <t>410-788-8811</t>
  </si>
  <si>
    <t>Green Family Wealth Management</t>
  </si>
  <si>
    <t>Stephen Edward Green</t>
  </si>
  <si>
    <t>Damian Chima Mbadugha</t>
  </si>
  <si>
    <t>781-849-3090</t>
  </si>
  <si>
    <t>Ten Forbes Road West</t>
  </si>
  <si>
    <t>Kempf &amp; Company</t>
  </si>
  <si>
    <t>Raymond August Kempf</t>
  </si>
  <si>
    <t>425-881-8572</t>
  </si>
  <si>
    <t>8195 166th Ave Ne</t>
  </si>
  <si>
    <t>Redmond</t>
  </si>
  <si>
    <t>auggie@kempfco.com</t>
  </si>
  <si>
    <t>Kemple Capital, LLC</t>
  </si>
  <si>
    <t>Glenda Diane Kemple</t>
  </si>
  <si>
    <t>972-980-9790</t>
  </si>
  <si>
    <t>12001 North Central Expressway</t>
  </si>
  <si>
    <t>Kendall Asset Management</t>
  </si>
  <si>
    <t>David Laurence Kendall</t>
  </si>
  <si>
    <t>276-619-3982</t>
  </si>
  <si>
    <t>236 Baugh Lane NE</t>
  </si>
  <si>
    <t>Kendall Capital Management</t>
  </si>
  <si>
    <t>Clark Alan Kendall</t>
  </si>
  <si>
    <t>301-260-7935</t>
  </si>
  <si>
    <t>17810 Meeting House Road Suite 100</t>
  </si>
  <si>
    <t>Sandy Spring</t>
  </si>
  <si>
    <t>Kende Investments LLC</t>
  </si>
  <si>
    <t>Robert Elsworth Deken</t>
  </si>
  <si>
    <t>480-802-7716</t>
  </si>
  <si>
    <t>9530 E Sunridge Drive</t>
  </si>
  <si>
    <t>Chandler</t>
  </si>
  <si>
    <t>Kenfield Capital Strategies</t>
  </si>
  <si>
    <t>Kenneth Brian Waltzer</t>
  </si>
  <si>
    <t>310-734-4740</t>
  </si>
  <si>
    <t>11900 W. Olympic Blvd.</t>
  </si>
  <si>
    <t>ken@kenfieldcapital.com</t>
  </si>
  <si>
    <t>Kennedy Wealth Management, LLC</t>
  </si>
  <si>
    <t>Mark Steven Kennedy</t>
  </si>
  <si>
    <t>818-224-6074</t>
  </si>
  <si>
    <t>21550 Oxnard Street</t>
  </si>
  <si>
    <t>Kenneth Charles Butler</t>
  </si>
  <si>
    <t>805-373-1553</t>
  </si>
  <si>
    <t>340 N. Westlake Blvd</t>
  </si>
  <si>
    <t>Kenneth E Charlton</t>
  </si>
  <si>
    <t>Kenneth Eric Charlton</t>
  </si>
  <si>
    <t>949-509-6578</t>
  </si>
  <si>
    <t>4199 Campus Drive Suite 550</t>
  </si>
  <si>
    <t>Group H Advisory Corporation</t>
  </si>
  <si>
    <t>James Rodney Keith Hardy</t>
  </si>
  <si>
    <t>703-506-1550</t>
  </si>
  <si>
    <t>181 Spinnaker Sail Court</t>
  </si>
  <si>
    <t>Moneta</t>
  </si>
  <si>
    <t>thegrouph@yahoo.com</t>
  </si>
  <si>
    <t>GRS Financial Services LLC</t>
  </si>
  <si>
    <t>Glynn David Shaw</t>
  </si>
  <si>
    <t>949-369-1420</t>
  </si>
  <si>
    <t>Po Box 73757</t>
  </si>
  <si>
    <t>grsfinancial@cox.net</t>
  </si>
  <si>
    <t>GSM Advisory, LLC</t>
  </si>
  <si>
    <t>George Scott Maxwell</t>
  </si>
  <si>
    <t>321-794-4060</t>
  </si>
  <si>
    <t>909 E. New Haven Avenue</t>
  </si>
  <si>
    <t>GSP Financial Strategies</t>
  </si>
  <si>
    <t>Daurene Lee</t>
  </si>
  <si>
    <t>702-405-9563</t>
  </si>
  <si>
    <t>2700 E. Sunset Rd</t>
  </si>
  <si>
    <t>dlee@gspfinancial.com</t>
  </si>
  <si>
    <t>GTC Financial Services</t>
  </si>
  <si>
    <t>Kenneth Huntington Scribner</t>
  </si>
  <si>
    <t>262-784-7205</t>
  </si>
  <si>
    <t>214-987-2201</t>
  </si>
  <si>
    <t>3405 Centenary Ave</t>
  </si>
  <si>
    <t>Stevens First Principles Investment Advisors</t>
  </si>
  <si>
    <t>Steven Yamshon</t>
  </si>
  <si>
    <t>949-251-9333</t>
  </si>
  <si>
    <t>4100 Newport Place Dr.</t>
  </si>
  <si>
    <t>Stevenson Investment Management, Inc.</t>
  </si>
  <si>
    <t>Richard Andrew Stevenson</t>
  </si>
  <si>
    <t>319-351-2528</t>
  </si>
  <si>
    <t>930 Forest Edge Drive</t>
  </si>
  <si>
    <t>richybfg@yahoo.com</t>
  </si>
  <si>
    <t>Stewardship Concepts</t>
  </si>
  <si>
    <t>437 Newman Springs Rd</t>
  </si>
  <si>
    <t>INS Capital Management, LLC</t>
  </si>
  <si>
    <t>Paul Edward Dickey</t>
  </si>
  <si>
    <t>920-202-3765</t>
  </si>
  <si>
    <t>1981 Midway Road Suite C</t>
  </si>
  <si>
    <t>Menasha</t>
  </si>
  <si>
    <t>Wealthcare Asset Management, LLC</t>
  </si>
  <si>
    <t>James E Knight</t>
  </si>
  <si>
    <t>281-488-8000</t>
  </si>
  <si>
    <t>2200 Space Park Drive</t>
  </si>
  <si>
    <t>Wealthcare Consultants, Inc.</t>
  </si>
  <si>
    <t>Schmitt Anthony Gerald</t>
  </si>
  <si>
    <t>8000 East Prentice Avenue Suite #b-4</t>
  </si>
  <si>
    <t>Monarch Financial Corporation of America</t>
  </si>
  <si>
    <t>Phillip Ernest Cook</t>
  </si>
  <si>
    <t>310-325-9002</t>
  </si>
  <si>
    <t>22937 Arlington Ave.</t>
  </si>
  <si>
    <t>phil@cookandassoc.com</t>
  </si>
  <si>
    <t>Mohlman Asset Management, LLC</t>
  </si>
  <si>
    <t>Louis Gerald Mohlman</t>
  </si>
  <si>
    <t>260-402-5511</t>
  </si>
  <si>
    <t>Molotsky Tax Advisory Group, LLC</t>
  </si>
  <si>
    <t>Lee Stuart Molotsky</t>
  </si>
  <si>
    <t>856-854-2224</t>
  </si>
  <si>
    <t>Shm Bldg 100 Richey Ave</t>
  </si>
  <si>
    <t>Oaklyn</t>
  </si>
  <si>
    <t>Monaco Capital Management, LLC</t>
  </si>
  <si>
    <t>Christopher John Broderick</t>
  </si>
  <si>
    <t>937-898-5010</t>
  </si>
  <si>
    <t>865 South Dixie Drive</t>
  </si>
  <si>
    <t>Vandalia</t>
  </si>
  <si>
    <t>cbroderick@westminsterfinancial.com</t>
  </si>
  <si>
    <t>Westport Capital Markets, LLC</t>
  </si>
  <si>
    <t>Christopher Edward Mcclure</t>
  </si>
  <si>
    <t>203-222-8933</t>
  </si>
  <si>
    <t>Westport Resources Management, Inc.</t>
  </si>
  <si>
    <t>Joseph Anthony Tatusko</t>
  </si>
  <si>
    <t>203-226-0222</t>
  </si>
  <si>
    <t>315 Post Road West</t>
  </si>
  <si>
    <t>jtatusko@hotmail.com</t>
  </si>
  <si>
    <t>Westport Wealth Management LLC</t>
  </si>
  <si>
    <t>Shawn Moran</t>
  </si>
  <si>
    <t>304-346-7782</t>
  </si>
  <si>
    <t>Steven Arthur Zabriskie</t>
  </si>
  <si>
    <t>210-979-0485</t>
  </si>
  <si>
    <t>5635 East Thomas Road</t>
  </si>
  <si>
    <t>Serents Tax &amp; Financial Services</t>
  </si>
  <si>
    <t>Thomas Michael Sereni</t>
  </si>
  <si>
    <t>609-890-6716</t>
  </si>
  <si>
    <t>68 Country Ln</t>
  </si>
  <si>
    <t>serenistfs@aol.com</t>
  </si>
  <si>
    <t>Serious Stewardship, LLC</t>
  </si>
  <si>
    <t>A Andrew Marwede</t>
  </si>
  <si>
    <t>847-234-0808</t>
  </si>
  <si>
    <t>Wealthkare.Com, Inc.</t>
  </si>
  <si>
    <t>Bruce Jehu Smith</t>
  </si>
  <si>
    <t>814-542-5433</t>
  </si>
  <si>
    <t>Dianne Marie Martin</t>
  </si>
  <si>
    <t>404-607-8014</t>
  </si>
  <si>
    <t>1440 Dutch Valley Place</t>
  </si>
  <si>
    <t>The Marshall Financial Group, LLC</t>
  </si>
  <si>
    <t>Roderick Terrell Marshall</t>
  </si>
  <si>
    <t>832-603-7515</t>
  </si>
  <si>
    <t>7323 Colony Bend Ln</t>
  </si>
  <si>
    <t>3775 Via Nona Marie Suite 220</t>
  </si>
  <si>
    <t>Prairie Asset Management, Inc.</t>
  </si>
  <si>
    <t>Thomas Hickey</t>
  </si>
  <si>
    <t>864-836-2396</t>
  </si>
  <si>
    <t>117 Upper Ridge Way</t>
  </si>
  <si>
    <t>Travelers Rest</t>
  </si>
  <si>
    <t>Prairieview Partners, LLC</t>
  </si>
  <si>
    <t>Jonathan Mark Jaranson</t>
  </si>
  <si>
    <t>651-233-1100</t>
  </si>
  <si>
    <t>413 Wacouta St., Suite 300</t>
  </si>
  <si>
    <t>Preakness Retirement Advisors, LLC</t>
  </si>
  <si>
    <t>Markel Specialty Commercial</t>
  </si>
  <si>
    <t>John Alan Favre</t>
  </si>
  <si>
    <t>303-331-0123</t>
  </si>
  <si>
    <t>4600 S. Syracuse, Suite 250</t>
  </si>
  <si>
    <t>Pearl Wealth LLC</t>
  </si>
  <si>
    <t>610-972-4116</t>
  </si>
  <si>
    <t>5 Krauser Road</t>
  </si>
  <si>
    <t>Downingtown</t>
  </si>
  <si>
    <t>glenn_large@yahoo.com</t>
  </si>
  <si>
    <t>Magnolia Financial Planning Services, Inc.</t>
  </si>
  <si>
    <t>Robby Thomas Bryant</t>
  </si>
  <si>
    <t>864-886-9766</t>
  </si>
  <si>
    <t>1215 Cane Creek Dr</t>
  </si>
  <si>
    <t>Seneca</t>
  </si>
  <si>
    <t>Spencer Jay David</t>
  </si>
  <si>
    <t>305-441-1410</t>
  </si>
  <si>
    <t>255 Alhambra Circle</t>
  </si>
  <si>
    <t>sdavid@pflegerfin.com</t>
  </si>
  <si>
    <t>Integrative Financial Advisors LLC</t>
  </si>
  <si>
    <t>Andrew Chan</t>
  </si>
  <si>
    <t>508-663-4878</t>
  </si>
  <si>
    <t>James Louis Corbeau</t>
  </si>
  <si>
    <t>888-354-6227</t>
  </si>
  <si>
    <t>1163 37th Avenue</t>
  </si>
  <si>
    <t>Forest Grove</t>
  </si>
  <si>
    <t>jim@maascapital.com</t>
  </si>
  <si>
    <t>MAC Adams Wealth Advisors, LLC</t>
  </si>
  <si>
    <t>Jane Zaika MacAdams</t>
  </si>
  <si>
    <t>214-273-3630</t>
  </si>
  <si>
    <t>12770 Coit Road</t>
  </si>
  <si>
    <t>Macaulay &amp; Associates</t>
  </si>
  <si>
    <t>David Jarvis MacAulay</t>
  </si>
  <si>
    <t>803-802-7224</t>
  </si>
  <si>
    <t>111 Clebourne Street, Suite 200a</t>
  </si>
  <si>
    <t>Fort Mill</t>
  </si>
  <si>
    <t>david@macaulay-associates.com</t>
  </si>
  <si>
    <t>Mack Investment Securities, Inc.</t>
  </si>
  <si>
    <t>Edward Walter Gjertsen II</t>
  </si>
  <si>
    <t>847-657-6600</t>
  </si>
  <si>
    <t>1939 Waukegan Rd</t>
  </si>
  <si>
    <t>Glenview</t>
  </si>
  <si>
    <t>MacKensen &amp; Co., Inc.</t>
  </si>
  <si>
    <t>Patricia Ann MacKensen</t>
  </si>
  <si>
    <t>603-926-1775</t>
  </si>
  <si>
    <t>6 Merrill Drive</t>
  </si>
  <si>
    <t>Hampton</t>
  </si>
  <si>
    <t>Peak Asset Management LLC</t>
  </si>
  <si>
    <t>John Joseph Glasman</t>
  </si>
  <si>
    <t>303-926-0100</t>
  </si>
  <si>
    <t>1371 Hecla Drive</t>
  </si>
  <si>
    <t>Peak Capital Management</t>
  </si>
  <si>
    <t>Monique Madden-Bray</t>
  </si>
  <si>
    <t>904-296-1127</t>
  </si>
  <si>
    <t>4190 Belfort Road Suite 245</t>
  </si>
  <si>
    <t>moniquemadden@yahoo.com</t>
  </si>
  <si>
    <t>Madden Funds Management</t>
  </si>
  <si>
    <t>Joseph Madden</t>
  </si>
  <si>
    <t>708-848-3200</t>
  </si>
  <si>
    <t>1010 Lake Street Suite 604</t>
  </si>
  <si>
    <t>Oak Park</t>
  </si>
  <si>
    <t>Maddox Financial Group</t>
  </si>
  <si>
    <t>Bill Douglas Maddox</t>
  </si>
  <si>
    <t>559-635-1104</t>
  </si>
  <si>
    <t>810 W. Main St Ste D</t>
  </si>
  <si>
    <t>Visalia</t>
  </si>
  <si>
    <t>Magis Group, Inc.</t>
  </si>
  <si>
    <t>Jai Ramsawak</t>
  </si>
  <si>
    <t>914-366-4830</t>
  </si>
  <si>
    <t>660 White Plains Road</t>
  </si>
  <si>
    <t>Magna Financial Planning, LLC</t>
  </si>
  <si>
    <t>Scheibel &amp; Associates</t>
  </si>
  <si>
    <t>Timothy John Scheibel</t>
  </si>
  <si>
    <t>203-377-4528</t>
  </si>
  <si>
    <t>22 Woodcrest Ave</t>
  </si>
  <si>
    <t>tjssr8@netscape.net</t>
  </si>
  <si>
    <t>Scheller Harris And Associates / Scheller Financial Services</t>
  </si>
  <si>
    <t>Fred Christian Scheller</t>
  </si>
  <si>
    <t>503-297-5288</t>
  </si>
  <si>
    <t>9780 Sw Shady Lane, Suite 101</t>
  </si>
  <si>
    <t>Schiavi + Dattani</t>
  </si>
  <si>
    <t>Ravi Pravin Dattani</t>
  </si>
  <si>
    <t>302-994-4444</t>
  </si>
  <si>
    <t>Voyager Capital Management, LLC</t>
  </si>
  <si>
    <t>Robert Jay Anderson</t>
  </si>
  <si>
    <t>262-348-9981</t>
  </si>
  <si>
    <t>875 Townline Rd.</t>
  </si>
  <si>
    <t>Lake Geneva</t>
  </si>
  <si>
    <t>VPG Wealth Management</t>
  </si>
  <si>
    <t>John Morris Hudson</t>
  </si>
  <si>
    <t>904-860-4198</t>
  </si>
  <si>
    <t>VW Advisors, LLC</t>
  </si>
  <si>
    <t>Douglas Deam Vander Weide</t>
  </si>
  <si>
    <t>515-223-6068</t>
  </si>
  <si>
    <t>3408 Woodland Ave</t>
  </si>
  <si>
    <t>VWR Financial Advisory Services</t>
  </si>
  <si>
    <t>Vincent William Ruddy</t>
  </si>
  <si>
    <t>937-427-1227</t>
  </si>
  <si>
    <t>1636 Westbrook Dr</t>
  </si>
  <si>
    <t>vruddy@woh.rr.com</t>
  </si>
  <si>
    <t>W.A. Wimberly &amp; Associates, Inc.</t>
  </si>
  <si>
    <t>601-982-8000</t>
  </si>
  <si>
    <t>1555 Post Road East</t>
  </si>
  <si>
    <t>Retirement Distribution Planning, Inc.</t>
  </si>
  <si>
    <t>Michael Charles Walsh</t>
  </si>
  <si>
    <t>508-786-1915</t>
  </si>
  <si>
    <t>33 Boston Post Road West</t>
  </si>
  <si>
    <t>Marlborough</t>
  </si>
  <si>
    <t>mwalsh8014@aol.com</t>
  </si>
  <si>
    <t>Retirement Doctor, LLC</t>
  </si>
  <si>
    <t>Enrique Jose Alvarez</t>
  </si>
  <si>
    <t>860-668-9700</t>
  </si>
  <si>
    <t>178 Mountain Road</t>
  </si>
  <si>
    <t>Suffield</t>
  </si>
  <si>
    <t>eja@retirementdoctor.com</t>
  </si>
  <si>
    <t>Retirement Income Advisors, LLC</t>
  </si>
  <si>
    <t>Nancy Elizabeth Mcnair</t>
  </si>
  <si>
    <t>386-676-9851</t>
  </si>
  <si>
    <t>P.O.Box 730464</t>
  </si>
  <si>
    <t>Ormond Beach</t>
  </si>
  <si>
    <t>Retirement Investment Advisors, Inc.</t>
  </si>
  <si>
    <t>Joseph Wayne Bowie</t>
  </si>
  <si>
    <t>405-842-3443</t>
  </si>
  <si>
    <t>3001 United Founders Blvd</t>
  </si>
  <si>
    <t>Thomas Benson Gau</t>
  </si>
  <si>
    <t>541-482-0138</t>
  </si>
  <si>
    <t>645 A Street</t>
  </si>
  <si>
    <t>Retirement Planning Specialists, LLC</t>
  </si>
  <si>
    <t>Theodore R Kolman</t>
  </si>
  <si>
    <t>517-783-1695</t>
  </si>
  <si>
    <t>1212 Wildwood Ave</t>
  </si>
  <si>
    <t>tedk_jk@hotmail.com</t>
  </si>
  <si>
    <t>Betty Harris Rainier</t>
  </si>
  <si>
    <t>724-745-6800</t>
  </si>
  <si>
    <t>160 Technology Drive</t>
  </si>
  <si>
    <t>parisbj007@aol.com</t>
  </si>
  <si>
    <t>Summit Family Wealth Counseling, Inc.</t>
  </si>
  <si>
    <t>Joseph Francis Rowek</t>
  </si>
  <si>
    <t>973-285-3600</t>
  </si>
  <si>
    <t>Moneysmith, LLC</t>
  </si>
  <si>
    <t>132 Terrane Ridge</t>
  </si>
  <si>
    <t>des@quigleyfinancial.com</t>
  </si>
  <si>
    <t>Quilici Asset Management, LLC</t>
  </si>
  <si>
    <t>Thomas Angelo Quilici</t>
  </si>
  <si>
    <t>208-859-4084</t>
  </si>
  <si>
    <t>P.O. Box 44800</t>
  </si>
  <si>
    <t>William J. Bedell, PC</t>
  </si>
  <si>
    <t>William Jackson Bedell</t>
  </si>
  <si>
    <t>303-670-7995</t>
  </si>
  <si>
    <t>228 Kings Road</t>
  </si>
  <si>
    <t>William L. Reich &amp; Associates, Inc.</t>
  </si>
  <si>
    <t>William Lee Reich</t>
  </si>
  <si>
    <t>760-771-4753</t>
  </si>
  <si>
    <t>William M. Pedace, Investment Advisor</t>
  </si>
  <si>
    <t>William Mark Pedace</t>
  </si>
  <si>
    <t>617-331-9595</t>
  </si>
  <si>
    <t>William Murray Hamner</t>
  </si>
  <si>
    <t>561-439-3588</t>
  </si>
  <si>
    <t>1860 Forest Hill Blvd</t>
  </si>
  <si>
    <t>William P. Donohue Associates, Inc.</t>
  </si>
  <si>
    <t>William Donohue</t>
  </si>
  <si>
    <t>856-234-1321</t>
  </si>
  <si>
    <t>7900 Se 28th Street, Fifth Floor</t>
  </si>
  <si>
    <t>Strategic Wealth Management LLC</t>
  </si>
  <si>
    <t>Anthony John Daria</t>
  </si>
  <si>
    <t>646-220-3327</t>
  </si>
  <si>
    <t>555 Pleasantville Rd.</t>
  </si>
  <si>
    <t>Briarcliff Manor</t>
  </si>
  <si>
    <t>Strategic Wealth Management, LLC</t>
  </si>
  <si>
    <t>David Wayne Smith</t>
  </si>
  <si>
    <t>541-385-6263</t>
  </si>
  <si>
    <t>19800 Village Office Ct.</t>
  </si>
  <si>
    <t>Strategic Wealth Partners, Ltd.</t>
  </si>
  <si>
    <t>Mark M Tepper</t>
  </si>
  <si>
    <t>216-407-6109</t>
  </si>
  <si>
    <t>6000 Lombardo Ctr, Suite 120</t>
  </si>
  <si>
    <t>Seven Hills</t>
  </si>
  <si>
    <t>mmtepper@aol.com</t>
  </si>
  <si>
    <t>Strategic Wealth Planning</t>
  </si>
  <si>
    <t>Stephen Jacob Blum</t>
  </si>
  <si>
    <t>817-563-3400</t>
  </si>
  <si>
    <t>Siligmueller Financial Management LLC</t>
  </si>
  <si>
    <t>Steven Ross Norvid</t>
  </si>
  <si>
    <t>630-858-3651</t>
  </si>
  <si>
    <t>586 Duane St.</t>
  </si>
  <si>
    <t>Glen Ellyn</t>
  </si>
  <si>
    <t>Silver Maple Financial, LLC</t>
  </si>
  <si>
    <t>Thad Joseph Ackerman</t>
  </si>
  <si>
    <t>603-969-7257</t>
  </si>
  <si>
    <t>PO Box 2214</t>
  </si>
  <si>
    <t>ackermanthad@yahoo.com</t>
  </si>
  <si>
    <t>Silver Oak Securities, Inc.</t>
  </si>
  <si>
    <t>George Thomas Allen</t>
  </si>
  <si>
    <t>731-668-3825</t>
  </si>
  <si>
    <t>3339 North Highland Avenue</t>
  </si>
  <si>
    <t>Silverback Wealth Management LLC</t>
  </si>
  <si>
    <t>Rawleigh Lee White</t>
  </si>
  <si>
    <t>541-815-7336</t>
  </si>
  <si>
    <t>2594 Ne Quail Valley Lane</t>
  </si>
  <si>
    <t>Prineville</t>
  </si>
  <si>
    <t>Silvermam Investment Advisors</t>
  </si>
  <si>
    <t>818-905-0845</t>
  </si>
  <si>
    <t>16482 Dorado Dr</t>
  </si>
  <si>
    <t>Simansky Investments, LLC</t>
  </si>
  <si>
    <t>Harold Mark Simansky</t>
  </si>
  <si>
    <t>617-469-9018</t>
  </si>
  <si>
    <t>251 Harvard St</t>
  </si>
  <si>
    <t>262-650-1099</t>
  </si>
  <si>
    <t>1620 Silvernail Road</t>
  </si>
  <si>
    <t>Lasalle St. Investment Advisors, L.L.C.</t>
  </si>
  <si>
    <t>Daniel John Schlesser</t>
  </si>
  <si>
    <t>630-600-0500</t>
  </si>
  <si>
    <t>940 N. Industrial Dr.</t>
  </si>
  <si>
    <t>dan@lasallest.com</t>
  </si>
  <si>
    <t>Lashbrook Financial Advisors, Pa</t>
  </si>
  <si>
    <t>Garth David Lashbrook</t>
  </si>
  <si>
    <t>954-581-8112</t>
  </si>
  <si>
    <t>4481 Stirling Road</t>
  </si>
  <si>
    <t>Laura J. Boxer Registered Investment Advisors, LLC</t>
  </si>
  <si>
    <t>Laura Boxer</t>
  </si>
  <si>
    <t>510-525-7835</t>
  </si>
  <si>
    <t>7564 Terrace Dr</t>
  </si>
  <si>
    <t>Lauric &amp; Associates CPAs, Inc.</t>
  </si>
  <si>
    <t>Ted John Lauric</t>
  </si>
  <si>
    <t>440-974-1040</t>
  </si>
  <si>
    <t>8952 Tyler Blvd.</t>
  </si>
  <si>
    <t>Next Generation Wealth Management, Inc.</t>
  </si>
  <si>
    <t>Gregory Russell Brown</t>
  </si>
  <si>
    <t>480-460-3790</t>
  </si>
  <si>
    <t>2141 E. Broadway Rd. Suite 104</t>
  </si>
  <si>
    <t>West Coast Financial, LLC</t>
  </si>
  <si>
    <t>Steven A Weintraub</t>
  </si>
  <si>
    <t>805-962-9131</t>
  </si>
  <si>
    <t>1525 State St., Ste 104</t>
  </si>
  <si>
    <t>West End Consulting Group, LLC</t>
  </si>
  <si>
    <t>Gary A Schmidt</t>
  </si>
  <si>
    <t>626-395-9350</t>
  </si>
  <si>
    <t>West Texas Senior Resources</t>
  </si>
  <si>
    <t>James Kenneth Johnson</t>
  </si>
  <si>
    <t>806-368-8091</t>
  </si>
  <si>
    <t>8302 Indiana Avenue</t>
  </si>
  <si>
    <t>West Wind Wealth Management, LLC</t>
  </si>
  <si>
    <t>George Blanchard Watkins</t>
  </si>
  <si>
    <t>757-619-0456</t>
  </si>
  <si>
    <t>Westco Advisory Services, Inc.</t>
  </si>
  <si>
    <t>Barbara Diane Fulcher</t>
  </si>
  <si>
    <t>516-593-5070</t>
  </si>
  <si>
    <t>77 Hempstead Ave</t>
  </si>
  <si>
    <t>bfrock@aol.com</t>
  </si>
  <si>
    <t>Westcott Investment Advisors LLC</t>
  </si>
  <si>
    <t>Gary Wayne Peloquin</t>
  </si>
  <si>
    <t>860-774-4009</t>
  </si>
  <si>
    <t>Sundance Wealth Management</t>
  </si>
  <si>
    <t>John Robert De Pasquale</t>
  </si>
  <si>
    <t>928-634-4848</t>
  </si>
  <si>
    <t>887 E Desert Park Ln</t>
  </si>
  <si>
    <t>Cottonwood</t>
  </si>
  <si>
    <t>Sundvold Financial</t>
  </si>
  <si>
    <t>Gregory D Holloway</t>
  </si>
  <si>
    <t>573-443-1000</t>
  </si>
  <si>
    <t>1000 W. Nifong</t>
  </si>
  <si>
    <t>William Augustus Siegele</t>
  </si>
  <si>
    <t>610-691-4608</t>
  </si>
  <si>
    <t>William A. Turnage, Ria</t>
  </si>
  <si>
    <t>William Turnage</t>
  </si>
  <si>
    <t>William H. Langdon, Ph.D.</t>
  </si>
  <si>
    <t>William Harold Langdon</t>
  </si>
  <si>
    <t>770-565-5889</t>
  </si>
  <si>
    <t>4078 Oak Forest Cir</t>
  </si>
  <si>
    <t>lcmmi@aol.com</t>
  </si>
  <si>
    <t>William H. Lee</t>
  </si>
  <si>
    <t>William H Lee</t>
  </si>
  <si>
    <t>415-306-1699</t>
  </si>
  <si>
    <t>323-939-3100</t>
  </si>
  <si>
    <t>4520 Wilshire Blvd</t>
  </si>
  <si>
    <t>carolcory@aol.com</t>
  </si>
  <si>
    <t>Surevest Capital Management</t>
  </si>
  <si>
    <t>Robert J Luna</t>
  </si>
  <si>
    <t>480-272-7116</t>
  </si>
  <si>
    <t>9841 E Bell Rd. Ste 140</t>
  </si>
  <si>
    <t>Susan A. Nestor, P.C.</t>
  </si>
  <si>
    <t>Susan Ann Nestor</t>
  </si>
  <si>
    <t>503-245-8090</t>
  </si>
  <si>
    <t>9600 Sw Capitol Hwy</t>
  </si>
  <si>
    <t>susann1070@aol.com</t>
  </si>
  <si>
    <t>Susan Carlisle</t>
  </si>
  <si>
    <t>818-888-3223</t>
  </si>
  <si>
    <t>21243 Ventura Blvd</t>
  </si>
  <si>
    <t>carlislecpa@sbcglobal.net</t>
  </si>
  <si>
    <t>Nyack Business Center</t>
  </si>
  <si>
    <t>William R Diepenbrock, Jr.</t>
  </si>
  <si>
    <t>William R Diepenbrock</t>
  </si>
  <si>
    <t>314-849-2270</t>
  </si>
  <si>
    <t>5714 S. Lindbergh</t>
  </si>
  <si>
    <t>William R. Verhagen, CFP, CPA, Cfs, Clu, Casl</t>
  </si>
  <si>
    <t>Jodie Fishel</t>
  </si>
  <si>
    <t>812-337-1999</t>
  </si>
  <si>
    <t>357 East Winslow Road</t>
  </si>
  <si>
    <t>jodief@ioms.com</t>
  </si>
  <si>
    <t>William Todd Weithman</t>
  </si>
  <si>
    <t>tweithman@aol.com</t>
  </si>
  <si>
    <t>Williams Advisory Group, LLC</t>
  </si>
  <si>
    <t>John Williams</t>
  </si>
  <si>
    <t>770-667-1177</t>
  </si>
  <si>
    <t>4015 Nine Mcfarland Drive, # 200</t>
  </si>
  <si>
    <t>Williams Financial Group, Inc.</t>
  </si>
  <si>
    <t>John David Williams</t>
  </si>
  <si>
    <t>304-346-6400</t>
  </si>
  <si>
    <t>950 United Center</t>
  </si>
  <si>
    <t>Williams Wealth Management Group, Inc.</t>
  </si>
  <si>
    <t>Derek Ryan Williams</t>
  </si>
  <si>
    <t>941-756-4500</t>
  </si>
  <si>
    <t>3639 Cortez Rd.W.</t>
  </si>
  <si>
    <t>Willie J. Price, Inc.</t>
  </si>
  <si>
    <t>Willie Jefferson Price</t>
  </si>
  <si>
    <t>651-636-0869</t>
  </si>
  <si>
    <t>Willink Asset Management LLC</t>
  </si>
  <si>
    <t>Frederick Raymond Fadel</t>
  </si>
  <si>
    <t>716-655-0097</t>
  </si>
  <si>
    <t>25 Hamburg St.</t>
  </si>
  <si>
    <t>East Aurora</t>
  </si>
  <si>
    <t>Gilbert Joseph Ribera</t>
  </si>
  <si>
    <t>510-521-3172</t>
  </si>
  <si>
    <t>James William Thompson</t>
  </si>
  <si>
    <t>515-244-5141</t>
  </si>
  <si>
    <t>6150 Village View Drive</t>
  </si>
  <si>
    <t>Swan Advisors, LLC</t>
  </si>
  <si>
    <t>Kevin Daniel McCarthy</t>
  </si>
  <si>
    <t>5 Mott Ave.</t>
  </si>
  <si>
    <t>Swan Consulting, Inc.</t>
  </si>
  <si>
    <t>Randall William Swan</t>
  </si>
  <si>
    <t>970-382-8901</t>
  </si>
  <si>
    <t>101 W 9th St.</t>
  </si>
  <si>
    <t>SWBC Investment Company</t>
  </si>
  <si>
    <t>Jim Cash</t>
  </si>
  <si>
    <t>210-321-7252</t>
  </si>
  <si>
    <t>9311 San Pedro Avenue</t>
  </si>
  <si>
    <t>jcash@swbcinvestments.com</t>
  </si>
  <si>
    <t>Sweetspot Investments LLC</t>
  </si>
  <si>
    <t>Neil Hilsum Stoloff</t>
  </si>
  <si>
    <t>734-417-5667</t>
  </si>
  <si>
    <t>6484 Maple Hills Drive</t>
  </si>
  <si>
    <t>Sycamore Financial Group</t>
  </si>
  <si>
    <t>Craig Allen Smith</t>
  </si>
  <si>
    <t>765-455-1554</t>
  </si>
  <si>
    <t>2713 Rockford Lane</t>
  </si>
  <si>
    <t>csmith@sycamoreweb.com</t>
  </si>
  <si>
    <t>Symmetric Advisors, Inc.</t>
  </si>
  <si>
    <t>Clancy J. Potter</t>
  </si>
  <si>
    <t>952-541-1605</t>
  </si>
  <si>
    <t>13911 Ridgedale Dr</t>
  </si>
  <si>
    <t>Synergist Wealth Advisors LLC</t>
  </si>
  <si>
    <t>Paula Francesca De Vos</t>
  </si>
  <si>
    <t>831-626-1442</t>
  </si>
  <si>
    <t>Heather Glen Court, Mission St. At 8th</t>
  </si>
  <si>
    <t>Carmel By The Sea</t>
  </si>
  <si>
    <t>Edwin Robert Hill</t>
  </si>
  <si>
    <t>509-443-0845</t>
  </si>
  <si>
    <t>Kim Suzanne Knoch</t>
  </si>
  <si>
    <t>954-481-1619</t>
  </si>
  <si>
    <t>481 E. Hillsboro Blvd.</t>
  </si>
  <si>
    <t>562-355-6193</t>
  </si>
  <si>
    <t>3020 E. 5th Street</t>
  </si>
  <si>
    <t>Moses Financial Management, Inc.</t>
  </si>
  <si>
    <t>F Moses</t>
  </si>
  <si>
    <t>360-943-7782</t>
  </si>
  <si>
    <t>208 Rogers St Nw</t>
  </si>
  <si>
    <t>mfmi@aol.com</t>
  </si>
  <si>
    <t>Motive Advisory Group, LLC</t>
  </si>
  <si>
    <t>Steven Dale Boose</t>
  </si>
  <si>
    <t>512-218-0984</t>
  </si>
  <si>
    <t>711 Botany Bay Cir</t>
  </si>
  <si>
    <t>675 N.Barker Road, Suite #200</t>
  </si>
  <si>
    <t>rramiah@ramiahgroup.com</t>
  </si>
  <si>
    <t>Randall Financial Group, LLC</t>
  </si>
  <si>
    <t>785-537-8844</t>
  </si>
  <si>
    <t>104 S. 4th Street</t>
  </si>
  <si>
    <t>kay@drkayplanning.com</t>
  </si>
  <si>
    <t>Stillman Capital Group</t>
  </si>
  <si>
    <t>John Joseph Bruno</t>
  </si>
  <si>
    <t>317-581-4000</t>
  </si>
  <si>
    <t>9000 Keystone Crossing</t>
  </si>
  <si>
    <t>Tiedemann &amp; Associates Investment Advisors, Inc.</t>
  </si>
  <si>
    <t>Henry Alfred Tiedemann</t>
  </si>
  <si>
    <t>781-235-1099</t>
  </si>
  <si>
    <t>htcpa@tiedemanncpa.com</t>
  </si>
  <si>
    <t>Tierney Investment Advisor</t>
  </si>
  <si>
    <t>John Thomas Tierney</t>
  </si>
  <si>
    <t>314-421-3904</t>
  </si>
  <si>
    <t>30 Plaza Sq.</t>
  </si>
  <si>
    <t>twinstock@sbcglobal.net</t>
  </si>
  <si>
    <t>Tighe Wealth</t>
  </si>
  <si>
    <t>Michael Shawn McTighe</t>
  </si>
  <si>
    <t>916-412-0223</t>
  </si>
  <si>
    <t>The Design Capital Planning Group, Inc.</t>
  </si>
  <si>
    <t>Patrick Christian Mcgovern</t>
  </si>
  <si>
    <t>631-979-6161</t>
  </si>
  <si>
    <t>122 Route 111</t>
  </si>
  <si>
    <t>Smithtown</t>
  </si>
  <si>
    <t>pmcgovern@designcapital.com</t>
  </si>
  <si>
    <t>The Donner Group</t>
  </si>
  <si>
    <t>Charles Schuler Odonnell</t>
  </si>
  <si>
    <t>910-692-6408</t>
  </si>
  <si>
    <t>103 Downing Pl</t>
  </si>
  <si>
    <t>pennysouthpines@aol.com</t>
  </si>
  <si>
    <t>The Ducoat Financial Group</t>
  </si>
  <si>
    <t>Bradley Adam Ducoat</t>
  </si>
  <si>
    <t>Judson Dean Mallard</t>
  </si>
  <si>
    <t>706-613-2474</t>
  </si>
  <si>
    <t>855 Sunset Dr</t>
  </si>
  <si>
    <t>conceptv@bellsouth.net</t>
  </si>
  <si>
    <t>Vision Financial Consultants, LLC</t>
  </si>
  <si>
    <t>Stuart Michael Sakwa</t>
  </si>
  <si>
    <t>248-358-4128</t>
  </si>
  <si>
    <t>29200 Northwestern Hwy.</t>
  </si>
  <si>
    <t>Vision Financial Group</t>
  </si>
  <si>
    <t>Trina Norine Tracy</t>
  </si>
  <si>
    <t>812-523-2323</t>
  </si>
  <si>
    <t>111 N. Poplar Street</t>
  </si>
  <si>
    <t>Seymour</t>
  </si>
  <si>
    <t>Vision Financial Planning, Inc.</t>
  </si>
  <si>
    <t>Phillips Herbert Ruben</t>
  </si>
  <si>
    <t>617-728-3600</t>
  </si>
  <si>
    <t>275 Grove St.</t>
  </si>
  <si>
    <t>Vision Financial Services, Inc</t>
  </si>
  <si>
    <t>Gregory Johnson</t>
  </si>
  <si>
    <t>480-833-1553</t>
  </si>
  <si>
    <t>1423 South Higley Rd #112</t>
  </si>
  <si>
    <t>George Michael Simon</t>
  </si>
  <si>
    <t>305-639-1884</t>
  </si>
  <si>
    <t>7925 Nw 12 Street</t>
  </si>
  <si>
    <t>Doral</t>
  </si>
  <si>
    <t>springscpa@yahoo.com</t>
  </si>
  <si>
    <t>Simons Financial Network</t>
  </si>
  <si>
    <t>Eric Ward Simons</t>
  </si>
  <si>
    <t>917-267-7800</t>
  </si>
  <si>
    <t>175 W. 93rd St. #1d</t>
  </si>
  <si>
    <t>eric@simonsfinancialnetwork.com</t>
  </si>
  <si>
    <t>Simplifinancial, Inc.</t>
  </si>
  <si>
    <t>Aaron Lee Johnson</t>
  </si>
  <si>
    <t>949-769-3947</t>
  </si>
  <si>
    <t>540 Wald Street</t>
  </si>
  <si>
    <t>aaron.johnson@simplifinancial.com</t>
  </si>
  <si>
    <t>Simplyrich</t>
  </si>
  <si>
    <t>Lester Murray Antman</t>
  </si>
  <si>
    <t>760-213-7424</t>
  </si>
  <si>
    <t>31113 Old River Road</t>
  </si>
  <si>
    <t>Bonsall</t>
  </si>
  <si>
    <t>less@simplyrich.com</t>
  </si>
  <si>
    <t>Simpson Investment Counsel</t>
  </si>
  <si>
    <t>Alan Carter Simpson</t>
  </si>
  <si>
    <t>781-863-0250</t>
  </si>
  <si>
    <t>9 Grapevine Ave</t>
  </si>
  <si>
    <t>lyoes1234@yahoo.com</t>
  </si>
  <si>
    <t>Simran Investments</t>
  </si>
  <si>
    <t>Siridya Singh Khalsa</t>
  </si>
  <si>
    <t>520-825-2189</t>
  </si>
  <si>
    <t>1414 Raleigh Rd</t>
  </si>
  <si>
    <t>Wealth Strategies of America, Inc.</t>
  </si>
  <si>
    <t>Richard Edward Mayer</t>
  </si>
  <si>
    <t>516-747-2274</t>
  </si>
  <si>
    <t>200 Old Country Road</t>
  </si>
  <si>
    <t>Mineola</t>
  </si>
  <si>
    <t>Wealth Trak Financial Services, LLC</t>
  </si>
  <si>
    <t>513-396-6000</t>
  </si>
  <si>
    <t>7449 Montgomery Road</t>
  </si>
  <si>
    <t>Valian Advisers, LLC</t>
  </si>
  <si>
    <t>Valerio Iannalfo</t>
  </si>
  <si>
    <t>978-681-8122</t>
  </si>
  <si>
    <t>800 Turnpike Street</t>
  </si>
  <si>
    <t>2505 North Plano Road, Suite 3600</t>
  </si>
  <si>
    <t>Richardson</t>
  </si>
  <si>
    <t>leigh@rlbrownfinancial.com</t>
  </si>
  <si>
    <t>RLM Financial</t>
  </si>
  <si>
    <t>Michael Robert Spencer</t>
  </si>
  <si>
    <t>810-732-2722</t>
  </si>
  <si>
    <t>Dexter Allan McCormick</t>
  </si>
  <si>
    <t>317-844-2226</t>
  </si>
  <si>
    <t>10401 N. Meridian Street Suite 220</t>
  </si>
  <si>
    <t>insourcemg@aol.com</t>
  </si>
  <si>
    <t>The McCutchen Company, Inc.</t>
  </si>
  <si>
    <t>Deborah Sue Mccutchen</t>
  </si>
  <si>
    <t>251-344-4440</t>
  </si>
  <si>
    <t>524-A Boulevard Park West</t>
  </si>
  <si>
    <t>The McGriff Alliance</t>
  </si>
  <si>
    <t>Lisa Jean Gamble</t>
  </si>
  <si>
    <t>205-991-4448</t>
  </si>
  <si>
    <t>2201 Providence Park</t>
  </si>
  <si>
    <t>The Monitor Group, Inc.</t>
  </si>
  <si>
    <t>Derrick James Dansereau</t>
  </si>
  <si>
    <t>703-288-0500</t>
  </si>
  <si>
    <t>1430 Spring Hill Road</t>
  </si>
  <si>
    <t>The Montgomery Financial Group, Inc.</t>
  </si>
  <si>
    <t>Herbert Elwin Montgomery</t>
  </si>
  <si>
    <t>Pinnacle Financial Group LLC</t>
  </si>
  <si>
    <t>James J Stork</t>
  </si>
  <si>
    <t>708-246-6262</t>
  </si>
  <si>
    <t>915 W. 55th Street</t>
  </si>
  <si>
    <t>jamesjstork@aol.com</t>
  </si>
  <si>
    <t>Pinnacle Financial Group, Inc.</t>
  </si>
  <si>
    <t>Robert Allyn Royster</t>
  </si>
  <si>
    <t>812-477-5585</t>
  </si>
  <si>
    <t>2029 Washington Ave, Suite 205</t>
  </si>
  <si>
    <t>Pinnacle Financial Planning, LLC</t>
  </si>
  <si>
    <t>Stephen William Walden</t>
  </si>
  <si>
    <t>828-693-3607</t>
  </si>
  <si>
    <t>302 N Windsong Lne</t>
  </si>
  <si>
    <t>Flat Rock</t>
  </si>
  <si>
    <t>Pinnacle Investment Advisory</t>
  </si>
  <si>
    <t>Hugh Maclin Johnston</t>
  </si>
  <si>
    <t>615-744-3715</t>
  </si>
  <si>
    <t>211 Commerce St</t>
  </si>
  <si>
    <t>Sequoia Financial Advisors, Inc.</t>
  </si>
  <si>
    <t>16 E. Beauregard Avenue</t>
  </si>
  <si>
    <t>San Angelo</t>
  </si>
  <si>
    <t>Siegel/ Yocum Asset Management, LLC</t>
  </si>
  <si>
    <t>Gregory Courtland Yocum</t>
  </si>
  <si>
    <t>480-634-1915</t>
  </si>
  <si>
    <t>10149 N. 92nd Street</t>
  </si>
  <si>
    <t>Sierra Nevada Wealth Management, LLC</t>
  </si>
  <si>
    <t>Gregory Erwin Crawford</t>
  </si>
  <si>
    <t>775-297-4681</t>
  </si>
  <si>
    <t>10471 Double R Blvd.</t>
  </si>
  <si>
    <t>Sierra Wealth Advisors</t>
  </si>
  <si>
    <t>Keith Andrew Merson</t>
  </si>
  <si>
    <t>530-887-8887</t>
  </si>
  <si>
    <t>2492 Cascade Trl</t>
  </si>
  <si>
    <t>Cool</t>
  </si>
  <si>
    <t>Signature Investments, Inc.</t>
  </si>
  <si>
    <t>Frank Charles Hayer</t>
  </si>
  <si>
    <t>515-223-7394</t>
  </si>
  <si>
    <t>1001 Office Park Rd. #115b</t>
  </si>
  <si>
    <t>SignatureFD, LLC</t>
  </si>
  <si>
    <t>David Scott Fisher</t>
  </si>
  <si>
    <t>404-253-7600</t>
  </si>
  <si>
    <t>600 Peachtree Street, Ne</t>
  </si>
  <si>
    <t>david@signaturefd.com</t>
  </si>
  <si>
    <t>Silicon Valley Securities, Inc.</t>
  </si>
  <si>
    <t>Paul Hugo Magnuson</t>
  </si>
  <si>
    <t>408-243-6801</t>
  </si>
  <si>
    <t>4880 Stevens Creek Blvd., Suite 100</t>
  </si>
  <si>
    <t>650-726-0850</t>
  </si>
  <si>
    <t>755 Main Street</t>
  </si>
  <si>
    <t>Half Moon Bay</t>
  </si>
  <si>
    <t>scott@ponderfinancial.com</t>
  </si>
  <si>
    <t>Ponzo Capital Management, Inc.</t>
  </si>
  <si>
    <t>Kevin Ross Ponzo</t>
  </si>
  <si>
    <t>817-424-1700</t>
  </si>
  <si>
    <t>1205 Westmont Drive</t>
  </si>
  <si>
    <t>Southlake</t>
  </si>
  <si>
    <t>ksponzo@hotmail.com</t>
  </si>
  <si>
    <t>Pooled Resources</t>
  </si>
  <si>
    <t>David N. Poole</t>
  </si>
  <si>
    <t>Janice Kaye Chapman</t>
  </si>
  <si>
    <t>410-280-0440</t>
  </si>
  <si>
    <t>700 Melvin Ave</t>
  </si>
  <si>
    <t>janc1000@yahoo.com</t>
  </si>
  <si>
    <t>Post Asset Management LLC</t>
  </si>
  <si>
    <t>Ian Andrew Post</t>
  </si>
  <si>
    <t>212-757-1840</t>
  </si>
  <si>
    <t>1230 Avenue of the Americas</t>
  </si>
  <si>
    <t>stephsayres@knology.net</t>
  </si>
  <si>
    <t>Portfolio Diversification Group</t>
  </si>
  <si>
    <t>847-517-1717</t>
  </si>
  <si>
    <t>830 E. Higgins Road</t>
  </si>
  <si>
    <t>828-285-8777</t>
  </si>
  <si>
    <t>56 Clayton Street</t>
  </si>
  <si>
    <t>dawn@starksfinancial.com</t>
  </si>
  <si>
    <t>Starr Investment Advisors, LLC</t>
  </si>
  <si>
    <t>Ronald Michael Starr</t>
  </si>
  <si>
    <t>212-759-6556</t>
  </si>
  <si>
    <t>850 Third Avenue</t>
  </si>
  <si>
    <t>Statler Financial Services, Inc.</t>
  </si>
  <si>
    <t>Phillip Wayne Statler</t>
  </si>
  <si>
    <t>863-382-0037</t>
  </si>
  <si>
    <t>3531 U.S. Highway 27 South</t>
  </si>
  <si>
    <t>Sebring</t>
  </si>
  <si>
    <t>pstatler@statlerfinancial.com</t>
  </si>
  <si>
    <t>Steadfast Advisors LLC</t>
  </si>
  <si>
    <t>Nathan Lee Wilson</t>
  </si>
  <si>
    <t>972-540-1925</t>
  </si>
  <si>
    <t>1115 W. Abrams St</t>
  </si>
  <si>
    <t>Stearns Financial Services Group, Inc.</t>
  </si>
  <si>
    <t>Pamela Stearns</t>
  </si>
  <si>
    <t>336-230-1811</t>
  </si>
  <si>
    <t>324 W Wendover, Ste 204</t>
  </si>
  <si>
    <t>Steckler &amp; Wynns Financial Group</t>
  </si>
  <si>
    <t>Larry Jerome Steckler</t>
  </si>
  <si>
    <t>858-513-8445</t>
  </si>
  <si>
    <t>14259 Danielson Street</t>
  </si>
  <si>
    <t>Poway</t>
  </si>
  <si>
    <t>Steed Investments, LLC</t>
  </si>
  <si>
    <t>Wessel Investment Counsel, LLC</t>
  </si>
  <si>
    <t>Elmer Glenn Frederick Wessel</t>
  </si>
  <si>
    <t>828-232-2000</t>
  </si>
  <si>
    <t>22 South Pack Square</t>
  </si>
  <si>
    <t>glennwes@bellsouth.net</t>
  </si>
  <si>
    <t>Parker/Rentz Financial Advisors, LLC</t>
  </si>
  <si>
    <t>Kenneth Lawrence Parker</t>
  </si>
  <si>
    <t>678-938-7026</t>
  </si>
  <si>
    <t>6954 Goddard Road</t>
  </si>
  <si>
    <t>parkerkl@bellsouth.net</t>
  </si>
  <si>
    <t>Parrish &amp; Company Private Wealth Management, LLC</t>
  </si>
  <si>
    <t>Edgar Lee Parrish</t>
  </si>
  <si>
    <t>301-656-8326</t>
  </si>
  <si>
    <t>3 Bethesda Metro Center</t>
  </si>
  <si>
    <t>Partners In Financial Counseling</t>
  </si>
  <si>
    <t>Donald James Best</t>
  </si>
  <si>
    <t>303-756-9753</t>
  </si>
  <si>
    <t>5800 East Evans Ave.</t>
  </si>
  <si>
    <t>Partnersinwealth, Inc</t>
  </si>
  <si>
    <t>James Rodney Waters</t>
  </si>
  <si>
    <t>713-964-4028</t>
  </si>
  <si>
    <t>3400 Bissonnet Ste 145</t>
  </si>
  <si>
    <t>Paskin &amp; Kahr Capital Management LLC</t>
  </si>
  <si>
    <t>Joan Casper Kahr</t>
  </si>
  <si>
    <t>Sage Capital Management LLC</t>
  </si>
  <si>
    <t>Ronald Edward Deutsch</t>
  </si>
  <si>
    <t>212-201-2222</t>
  </si>
  <si>
    <t>Sage Financial Services, Inc.</t>
  </si>
  <si>
    <t>John Lee Puttman</t>
  </si>
  <si>
    <t>503-221-1862</t>
  </si>
  <si>
    <t>5200 Sw Macadam Avenue</t>
  </si>
  <si>
    <t>Sage Financial, LLC</t>
  </si>
  <si>
    <t>Chauncy Clinger Young</t>
  </si>
  <si>
    <t>585-742-1068</t>
  </si>
  <si>
    <t>Po Box 426</t>
  </si>
  <si>
    <t>Sage Hill Advisory And Management LLC</t>
  </si>
  <si>
    <t>Francis Michael Antalek</t>
  </si>
  <si>
    <t>Sage Investment Advisors</t>
  </si>
  <si>
    <t>Bryan Kyle Burris</t>
  </si>
  <si>
    <t>303-697-1891</t>
  </si>
  <si>
    <t>7855 Swaps Trl</t>
  </si>
  <si>
    <t>Sage Wealth Advisors LLC</t>
  </si>
  <si>
    <t>Kathleen Anne Anderson</t>
  </si>
  <si>
    <t>123 South Railroad Avenue</t>
  </si>
  <si>
    <t>Brookhaven</t>
  </si>
  <si>
    <t>Pathways Financial</t>
  </si>
  <si>
    <t>Charles Theodore Roupas</t>
  </si>
  <si>
    <t>919-967-8882</t>
  </si>
  <si>
    <t>615-370-1253</t>
  </si>
  <si>
    <t>320 Seven Springs Way</t>
  </si>
  <si>
    <t>Saint Louis Investment Advisors Inc</t>
  </si>
  <si>
    <t>Lawrence Bell Fuller</t>
  </si>
  <si>
    <t>618-344-5808</t>
  </si>
  <si>
    <t>907-463-5511</t>
  </si>
  <si>
    <t>614-436-8926</t>
  </si>
  <si>
    <t>6797 N. High Street</t>
  </si>
  <si>
    <t>Solomon Investment Group, Inc.</t>
  </si>
  <si>
    <t>Alice Jean Solomon</t>
  </si>
  <si>
    <t>732-291-7642</t>
  </si>
  <si>
    <t>181 E Westminster Rd</t>
  </si>
  <si>
    <t>Services Investments</t>
  </si>
  <si>
    <t>Robert C Service</t>
  </si>
  <si>
    <t>631-351-1118</t>
  </si>
  <si>
    <t>3 Woodfield Ct</t>
  </si>
  <si>
    <t>Lloyd Harbor</t>
  </si>
  <si>
    <t>Sessions Financial Group, Inc.</t>
  </si>
  <si>
    <t>bnmcpa@yahoo.com</t>
  </si>
  <si>
    <t>Viagem, LLC</t>
  </si>
  <si>
    <t>909-335-7440</t>
  </si>
  <si>
    <t>412 East State Street</t>
  </si>
  <si>
    <t>Redlands</t>
  </si>
  <si>
    <t>Thornton Financial Management And Services</t>
  </si>
  <si>
    <t>John David Thornton</t>
  </si>
  <si>
    <t>832-358-2020</t>
  </si>
  <si>
    <t>820 Gessner</t>
  </si>
  <si>
    <t>Thoroughbred Financial Services, LLC</t>
  </si>
  <si>
    <t>Daniel James Kelly</t>
  </si>
  <si>
    <t>615-371-0001</t>
  </si>
  <si>
    <t>5110 Maryland Way, Suite 300</t>
  </si>
  <si>
    <t>White Pine Investments</t>
  </si>
  <si>
    <t>Andrew Louis Kustas</t>
  </si>
  <si>
    <t>503 10th Street Sw</t>
  </si>
  <si>
    <t>Semmax Financial Advisors, Inc.</t>
  </si>
  <si>
    <t>John Ellis Tyner</t>
  </si>
  <si>
    <t>336-856-0080</t>
  </si>
  <si>
    <t>2300 W Meadowview Rd, Suite 101</t>
  </si>
  <si>
    <t>Senior Advisory Group, LLC</t>
  </si>
  <si>
    <t>Shane Elden Earle</t>
  </si>
  <si>
    <t>225-667-3159</t>
  </si>
  <si>
    <t>32290 Bradley Street</t>
  </si>
  <si>
    <t>Walker</t>
  </si>
  <si>
    <t>Senior Estate Financial LLC</t>
  </si>
  <si>
    <t>Brian Wayne Andersen</t>
  </si>
  <si>
    <t>772-539-2091</t>
  </si>
  <si>
    <t>1575 Indian River Blvd</t>
  </si>
  <si>
    <t>seniorestate@bellsouth.net</t>
  </si>
  <si>
    <t>Senior Financial Advisors, LLC</t>
  </si>
  <si>
    <t>William Thomas Leavitt</t>
  </si>
  <si>
    <t>203-795-7080</t>
  </si>
  <si>
    <t>57b Robinson Blvd</t>
  </si>
  <si>
    <t>Senior Financial And Realty Assoc.</t>
  </si>
  <si>
    <t>Keith Daniel Maderer</t>
  </si>
  <si>
    <t>716-662-4470</t>
  </si>
  <si>
    <t>5205 Chestnut Ridge Rd</t>
  </si>
  <si>
    <t>Orchard Park</t>
  </si>
  <si>
    <t>Senior Planning Resource Center</t>
  </si>
  <si>
    <t>Justin Alan Jean</t>
  </si>
  <si>
    <t>858-740-4240</t>
  </si>
  <si>
    <t>11440 W. Bernardo Court</t>
  </si>
  <si>
    <t>golden_eye_89200@yahoo.com</t>
  </si>
  <si>
    <t>Retirement Navigators Investment Advisory Group LLC</t>
  </si>
  <si>
    <t>Jon Kenneth Magoch</t>
  </si>
  <si>
    <t>520-399-6340</t>
  </si>
  <si>
    <t>268 E. River Road</t>
  </si>
  <si>
    <t>Jmagoch@retirenav.Com</t>
  </si>
  <si>
    <t>marc@usaassetmanagement.com</t>
  </si>
  <si>
    <t>USA Financial Planning Partners, Inc.</t>
  </si>
  <si>
    <t>Nancy Lago De Jabbour</t>
  </si>
  <si>
    <t>703-821-7676</t>
  </si>
  <si>
    <t>7600 East Leesburg Pike</t>
  </si>
  <si>
    <t>USA Tax &amp; Insurance Services, Inc.</t>
  </si>
  <si>
    <t>Stephen Robert Hand</t>
  </si>
  <si>
    <t>727-450-0970</t>
  </si>
  <si>
    <t>4114 Woodlands Pkwy</t>
  </si>
  <si>
    <t>USA Wealth Management LLC</t>
  </si>
  <si>
    <t>Carl W Falkenstern</t>
  </si>
  <si>
    <t>800-553-7526</t>
  </si>
  <si>
    <t>50 Louis Street Nw</t>
  </si>
  <si>
    <t>Valeriano &amp; Associates, Inc.</t>
  </si>
  <si>
    <t>andra@pinkstonconsulting.com</t>
  </si>
  <si>
    <t>Larry Clint Belcher</t>
  </si>
  <si>
    <t>817-909-9304</t>
  </si>
  <si>
    <t>P.O. Box 102</t>
  </si>
  <si>
    <t>Keller</t>
  </si>
  <si>
    <t>Larry C. Serr</t>
  </si>
  <si>
    <t>Larry Chris Serr</t>
  </si>
  <si>
    <t>970-856-6758</t>
  </si>
  <si>
    <t>19752 Ward Creek Rd</t>
  </si>
  <si>
    <t>Cedaredge</t>
  </si>
  <si>
    <t>Larry Heller &amp; Associates</t>
  </si>
  <si>
    <t>Lawrence Eliot Heller</t>
  </si>
  <si>
    <t>631-293-2806</t>
  </si>
  <si>
    <t>445 Broadhollow Road</t>
  </si>
  <si>
    <t>Larson Financial Advisors, Inc.</t>
  </si>
  <si>
    <t>Randall Glenn Larson</t>
  </si>
  <si>
    <t>949-333-1420</t>
  </si>
  <si>
    <t>4801 Woodway Drive, Suite 300 East</t>
  </si>
  <si>
    <t>Newsholme Financial Group, Inc.</t>
  </si>
  <si>
    <t>Donald Eugene Newsholme</t>
  </si>
  <si>
    <t>914-243-6700</t>
  </si>
  <si>
    <t>2326 Crompond Road</t>
  </si>
  <si>
    <t>Yorktown Heights</t>
  </si>
  <si>
    <t>donnfs@aol.com</t>
  </si>
  <si>
    <t>Fixed</t>
  </si>
  <si>
    <t>Total Fixed</t>
  </si>
  <si>
    <t>Variable</t>
  </si>
  <si>
    <t>Total Variable</t>
  </si>
  <si>
    <t>Corp Overhead</t>
  </si>
  <si>
    <t>825 West State Street</t>
  </si>
  <si>
    <t>Anthony Michael Bracco</t>
  </si>
  <si>
    <t>212-697-6900</t>
  </si>
  <si>
    <t>1430 Broadway</t>
  </si>
  <si>
    <t>6181 Grovedale Court</t>
  </si>
  <si>
    <t>Tromans Investment Advisors, LLC</t>
  </si>
  <si>
    <t>Frederick Arthur Tromans</t>
  </si>
  <si>
    <t>816-295-3100</t>
  </si>
  <si>
    <t>3100 Broadway</t>
  </si>
  <si>
    <t>Trotter Capital Management, Inc.</t>
  </si>
  <si>
    <t>Ide Peebles Trotter</t>
  </si>
  <si>
    <t>972-396-7167</t>
  </si>
  <si>
    <t>2504 Indian Paint Dr</t>
  </si>
  <si>
    <t>Troy Ronald Spratley Investment Advisory</t>
  </si>
  <si>
    <t>Troy Spratley</t>
  </si>
  <si>
    <t>877-556-9555</t>
  </si>
  <si>
    <t>722 Dulaney Valley Rd. Suite 384</t>
  </si>
  <si>
    <t>True Wealth LLC</t>
  </si>
  <si>
    <t>Thomas James Mullan</t>
  </si>
  <si>
    <t>518-798-2005</t>
  </si>
  <si>
    <t>1910 Sanford Ridge Road</t>
  </si>
  <si>
    <t>Queensbury</t>
  </si>
  <si>
    <t>Truepath Financial Planning</t>
  </si>
  <si>
    <t>David Mark Citron</t>
  </si>
  <si>
    <t>734-480-2611</t>
  </si>
  <si>
    <t>878 South Grove Rd</t>
  </si>
  <si>
    <t>Ypsilanti</t>
  </si>
  <si>
    <t>wolakota@comcast.net</t>
  </si>
  <si>
    <t>Wolf Financial Management, LLC</t>
  </si>
  <si>
    <t>Kenneth Edward Masick</t>
  </si>
  <si>
    <t>630-545-4747</t>
  </si>
  <si>
    <t>2100 Clearwater Drive</t>
  </si>
  <si>
    <t>davidb@bendixfinancial.com</t>
  </si>
  <si>
    <t>The Blakeley Group, Inc.</t>
  </si>
  <si>
    <t>Dick Eugene Blakeley</t>
  </si>
  <si>
    <t>650-968-4862</t>
  </si>
  <si>
    <t>387 Bryant Ave</t>
  </si>
  <si>
    <t>The Burge Company</t>
  </si>
  <si>
    <t>Pat Stanley Burge</t>
  </si>
  <si>
    <t>713-252-0910</t>
  </si>
  <si>
    <t>5318 Theall Rd</t>
  </si>
  <si>
    <t>The Butler Group LLC</t>
  </si>
  <si>
    <t>Tabor Williams Butler</t>
  </si>
  <si>
    <t>212-706-7992</t>
  </si>
  <si>
    <t>1 Union Sq. S.</t>
  </si>
  <si>
    <t>The Caring Advisor, Inc.</t>
  </si>
  <si>
    <t>Elizabeth Brickman</t>
  </si>
  <si>
    <t>305-822-0069</t>
  </si>
  <si>
    <t>16969 Nw 67th Ave, Ste 101</t>
  </si>
  <si>
    <t>Hialeah</t>
  </si>
  <si>
    <t>ebrickman@yahoo.com</t>
  </si>
  <si>
    <t>The Chancellor Group, Inc.</t>
  </si>
  <si>
    <t>Herschel Vincent Clanton</t>
  </si>
  <si>
    <t>770-661-0283</t>
  </si>
  <si>
    <t>200 Galleria Parkway Se</t>
  </si>
  <si>
    <t>The College Market, Inc.</t>
  </si>
  <si>
    <t>Alfred Guy Cali</t>
  </si>
  <si>
    <t>631-421-0797</t>
  </si>
  <si>
    <t>116 Hillwood Dr</t>
  </si>
  <si>
    <t>Huntington Station</t>
  </si>
  <si>
    <t>acali@optonline.net</t>
  </si>
  <si>
    <t>The Conte-Browne Group, LLC</t>
  </si>
  <si>
    <t>Dennis Ronald Browne</t>
  </si>
  <si>
    <t>717-975-8800</t>
  </si>
  <si>
    <t>2009 Market Street</t>
  </si>
  <si>
    <t>denny.browne@verizon.net</t>
  </si>
  <si>
    <t>The Custom Planning Group, LLC</t>
  </si>
  <si>
    <t>The Delta Group</t>
  </si>
  <si>
    <t>650-988-0490</t>
  </si>
  <si>
    <t>5050 El Camino Real</t>
  </si>
  <si>
    <t>315-399-5199</t>
  </si>
  <si>
    <t>108 West Jefferson St</t>
  </si>
  <si>
    <t>US Advisory Group Inc</t>
  </si>
  <si>
    <t>Frederick Vincent McDonald</t>
  </si>
  <si>
    <t>781-246-0222</t>
  </si>
  <si>
    <t>301 Edgewater Place</t>
  </si>
  <si>
    <t>rick@usadvisory.com</t>
  </si>
  <si>
    <t>USA Asset Management, LLC</t>
  </si>
  <si>
    <t>Marcus Anthony Mendez</t>
  </si>
  <si>
    <t>888-872-8898</t>
  </si>
  <si>
    <t>2300 W Sahara Ave Ste 800</t>
  </si>
  <si>
    <t>7307 N. Division St., Suite 205</t>
  </si>
  <si>
    <t>ehill@stewardshipconcepts1.com</t>
  </si>
  <si>
    <t>Stewardship Wealth Management</t>
  </si>
  <si>
    <t>Matthew R Alexander</t>
  </si>
  <si>
    <t>913-696-1106</t>
  </si>
  <si>
    <t>6240 W 135th Street</t>
  </si>
  <si>
    <t>Stewart Advisory Services, LLC</t>
  </si>
  <si>
    <t>612-924-6505</t>
  </si>
  <si>
    <t>64886 E. Via El Milagro</t>
  </si>
  <si>
    <t>Sims Financial Advisors, Inc.</t>
  </si>
  <si>
    <t>Earl Russell Sims</t>
  </si>
  <si>
    <t>972-403-2386</t>
  </si>
  <si>
    <t>5912 Davenhill Ct</t>
  </si>
  <si>
    <t>Sims Financial Services, LLC</t>
  </si>
  <si>
    <t>Linda Denise Sims</t>
  </si>
  <si>
    <t>610-687-5050</t>
  </si>
  <si>
    <t>531 E Lancaster Avenue</t>
  </si>
  <si>
    <t>Singer, Leeman &amp; Associates, Inc.</t>
  </si>
  <si>
    <t>Michael David Singer</t>
  </si>
  <si>
    <t>Bismarck</t>
  </si>
  <si>
    <t>Powers Financial Planning</t>
  </si>
  <si>
    <t>David Joel Powers</t>
  </si>
  <si>
    <t>727-577-6995</t>
  </si>
  <si>
    <t>4001 89th Ave</t>
  </si>
  <si>
    <t>Pinellas Park</t>
  </si>
  <si>
    <t>djplan@excite.com</t>
  </si>
  <si>
    <t>Powers Investment Advisory Corp</t>
  </si>
  <si>
    <t>Andrew J. Powers</t>
  </si>
  <si>
    <t>440-442-4483</t>
  </si>
  <si>
    <t>279 Sky Road</t>
  </si>
  <si>
    <t>Highland Hts</t>
  </si>
  <si>
    <t>Powis Capital Management, LLC</t>
  </si>
  <si>
    <t>Christopher McClave</t>
  </si>
  <si>
    <t>954-701-3097</t>
  </si>
  <si>
    <t>bachuluss@aol.com</t>
  </si>
  <si>
    <t>PPA Advisory Services, Inc.</t>
  </si>
  <si>
    <t>Thomas M Kettering</t>
  </si>
  <si>
    <t>770-998-8721</t>
  </si>
  <si>
    <t>500 Colonial Center Parkway,</t>
  </si>
  <si>
    <t>609-714-0546</t>
  </si>
  <si>
    <t>150 Himmelein Road</t>
  </si>
  <si>
    <t>bphoguet@yahoo.com</t>
  </si>
  <si>
    <t>Meehan Capital Management Group, Inc.</t>
  </si>
  <si>
    <t>11898 Arrowhead Way</t>
  </si>
  <si>
    <t>Mount Union</t>
  </si>
  <si>
    <t>Wealthmark, LLC</t>
  </si>
  <si>
    <t>Benjamin Arthur Esget</t>
  </si>
  <si>
    <t>360-544-0119</t>
  </si>
  <si>
    <t>2200 Rimland Drive, Suite 205</t>
  </si>
  <si>
    <t>Wealthwise Financial Solutions, LLC</t>
  </si>
  <si>
    <t>Allison Ross Mitchamore</t>
  </si>
  <si>
    <t>770-982-5654</t>
  </si>
  <si>
    <t>1034 Cromwell Pt</t>
  </si>
  <si>
    <t>allison.mitchamore@wealthwisefs.com</t>
  </si>
  <si>
    <t>Weatherly &amp; Company</t>
  </si>
  <si>
    <t>Robert Hines Weatherly</t>
  </si>
  <si>
    <t>601-661-8442</t>
  </si>
  <si>
    <t>2133 Washington St.</t>
  </si>
  <si>
    <t>Vicksburg</t>
  </si>
  <si>
    <t>weatherlycompany@bellsouth.net</t>
  </si>
  <si>
    <t>Webb Financial Group, LLC</t>
  </si>
  <si>
    <t>Jerome Terry Webb</t>
  </si>
  <si>
    <t>952-837-3200</t>
  </si>
  <si>
    <t>jerry@webbfinancial.com</t>
  </si>
  <si>
    <t>Missouri City</t>
  </si>
  <si>
    <t>The McBride Group, LLC</t>
  </si>
  <si>
    <t>James Allen Mcbride</t>
  </si>
  <si>
    <t>707-658-4433</t>
  </si>
  <si>
    <t>755 Baywood Drive</t>
  </si>
  <si>
    <t>The McCormick Group, LLC</t>
  </si>
  <si>
    <t>meg@meggreen.com</t>
  </si>
  <si>
    <t>Megstar Financial Management Inc.</t>
  </si>
  <si>
    <t>Mark Mcnally</t>
  </si>
  <si>
    <t>201-802-1895</t>
  </si>
  <si>
    <t>Mehta Services Company</t>
  </si>
  <si>
    <t>Ketan Jashwant Mehta</t>
  </si>
  <si>
    <t>703-623-8230</t>
  </si>
  <si>
    <t>1338 Park Garden Lane</t>
  </si>
  <si>
    <t>keetsmehta@gmail.com</t>
  </si>
  <si>
    <t>Meld Financial, Inc.</t>
  </si>
  <si>
    <t>neil@thewealthcreatorcompany.com</t>
  </si>
  <si>
    <t>Webb Investment Services, Inc.</t>
  </si>
  <si>
    <t>John Franklin Webb</t>
  </si>
  <si>
    <t>828-252-5132</t>
  </si>
  <si>
    <t>82 Patton Ave</t>
  </si>
  <si>
    <t>Weber Financial Management</t>
  </si>
  <si>
    <t>Denis Joseph Weber</t>
  </si>
  <si>
    <t>949-240-9619</t>
  </si>
  <si>
    <t>Dana Point</t>
  </si>
  <si>
    <t>weberfinancialmanagement@cox.net</t>
  </si>
  <si>
    <t>Weber Wealth Management, LLC</t>
  </si>
  <si>
    <t>Michael Martin Weber</t>
  </si>
  <si>
    <t>920-432-2320</t>
  </si>
  <si>
    <t>1445 North Road</t>
  </si>
  <si>
    <t>Weeks Financial Planning, Investments And Mortgage Service</t>
  </si>
  <si>
    <t>Robin Weeks</t>
  </si>
  <si>
    <t>504-831-7861</t>
  </si>
  <si>
    <t>526 Ridgeway Dr</t>
  </si>
  <si>
    <t>Weinberger Asset Management, Inc.</t>
  </si>
  <si>
    <t>Leslie Faye Vermut</t>
  </si>
  <si>
    <t>310-442-8472</t>
  </si>
  <si>
    <t>Wealth Architects LLC</t>
  </si>
  <si>
    <t>Wendy Ann Jankoski</t>
  </si>
  <si>
    <t>941-475-5311</t>
  </si>
  <si>
    <t>1451 Lemon Bay Dr</t>
  </si>
  <si>
    <t>Wealth Asset Management, Inc.</t>
  </si>
  <si>
    <t>John Gordon Danz</t>
  </si>
  <si>
    <t>410-583-6874</t>
  </si>
  <si>
    <t>Wealth Associates, Inc.</t>
  </si>
  <si>
    <t>Douglas Evans Reese</t>
  </si>
  <si>
    <t>303-738-1698</t>
  </si>
  <si>
    <t>Wealth Bridge Advisory Services</t>
  </si>
  <si>
    <t>William Monos Greenfield</t>
  </si>
  <si>
    <t>856-795-8134</t>
  </si>
  <si>
    <t>1613 Plymouth Rock Drive</t>
  </si>
  <si>
    <t>bill@wealthbridgeadvisory.com</t>
  </si>
  <si>
    <t>Danielson</t>
  </si>
  <si>
    <t>Stonington</t>
  </si>
  <si>
    <t>Pathway Planning, Inc.</t>
  </si>
  <si>
    <t>Michael Wayne Land</t>
  </si>
  <si>
    <t>601-833-2129</t>
  </si>
  <si>
    <t>Lynch Investment Management</t>
  </si>
  <si>
    <t>James David Lynch</t>
  </si>
  <si>
    <t>209-575-9624</t>
  </si>
  <si>
    <t>1601 I Street, Suite 340</t>
  </si>
  <si>
    <t>Lynch Investment Planning</t>
  </si>
  <si>
    <t>James Lynch</t>
  </si>
  <si>
    <t>484-472-8956</t>
  </si>
  <si>
    <t>Lynch, Winton &amp; Associates, LLC</t>
  </si>
  <si>
    <t>Randolph Bennett Winton</t>
  </si>
  <si>
    <t>610-543-5480</t>
  </si>
  <si>
    <t>416 Haverford Pl</t>
  </si>
  <si>
    <t>Swarthmore</t>
  </si>
  <si>
    <t>rbwinton@aol.com</t>
  </si>
  <si>
    <t>Lyons Asset Management</t>
  </si>
  <si>
    <t>Joshua Charles Lyons</t>
  </si>
  <si>
    <t>860-572-8529</t>
  </si>
  <si>
    <t>Rosalind Deborah Herman</t>
  </si>
  <si>
    <t>119 Marion St. Ext.</t>
  </si>
  <si>
    <t>rherman14@cox.net</t>
  </si>
  <si>
    <t>Insight Wealth Management</t>
  </si>
  <si>
    <t>Thomas Vaughn Demergian</t>
  </si>
  <si>
    <t>Joel Edward Nance</t>
  </si>
  <si>
    <t>505-797-7765</t>
  </si>
  <si>
    <t>10900 Menaul Blvd. Ne</t>
  </si>
  <si>
    <t>Truepoint, Inc.</t>
  </si>
  <si>
    <t>Steven Condon</t>
  </si>
  <si>
    <t>513-792-6648</t>
  </si>
  <si>
    <t>4901 Hunt Road, Suite 200</t>
  </si>
  <si>
    <t>s.condon@truepointcapital.com</t>
  </si>
  <si>
    <t>Trumbower Financial Advisors, LLC</t>
  </si>
  <si>
    <t>Victoria Martha Trumbower</t>
  </si>
  <si>
    <t>301-215-8340</t>
  </si>
  <si>
    <t>4800 Montgomery Lane</t>
  </si>
  <si>
    <t>Trust Advisory Group Ltd</t>
  </si>
  <si>
    <t>William Henry Mccance</t>
  </si>
  <si>
    <t>781-942-5070</t>
  </si>
  <si>
    <t>161 Ash Street</t>
  </si>
  <si>
    <t>wmccance@yahoo.com</t>
  </si>
  <si>
    <t>Trustcore Financial Services, Inc.</t>
  </si>
  <si>
    <t>Darryl Lynn Edmonds</t>
  </si>
  <si>
    <t>315-797-0130</t>
  </si>
  <si>
    <t>555 French Rd Bldg 2</t>
  </si>
  <si>
    <t>New Hartford</t>
  </si>
  <si>
    <t>M. J. Smith And Associates</t>
  </si>
  <si>
    <t>Mark Joseph Smith</t>
  </si>
  <si>
    <t>303-768-0007</t>
  </si>
  <si>
    <t>9635 Maroon Circle</t>
  </si>
  <si>
    <t>525 Pickering Station Dr</t>
  </si>
  <si>
    <t>pkopey@yahoo.com</t>
  </si>
  <si>
    <t>Pauley Financial Services, Inc.</t>
  </si>
  <si>
    <t>R. Pauley</t>
  </si>
  <si>
    <t>512-773-6844</t>
  </si>
  <si>
    <t>3500 Jefferson St</t>
  </si>
  <si>
    <t>Payne Financial Management, LLC</t>
  </si>
  <si>
    <t>503-327-5592</t>
  </si>
  <si>
    <t>17780 S Anderson Rd</t>
  </si>
  <si>
    <t>Oregon City</t>
  </si>
  <si>
    <t>dwp.irs@gmail.com</t>
  </si>
  <si>
    <t>Integrated Wealth Management</t>
  </si>
  <si>
    <t>Gary Kurt Hager</t>
  </si>
  <si>
    <t>732-510-1610</t>
  </si>
  <si>
    <t>Raritan Plaza 111</t>
  </si>
  <si>
    <t>ghager@iwmco.com</t>
  </si>
  <si>
    <t>Integrated Wealth Management, Inc.</t>
  </si>
  <si>
    <t>Edward Michael Grosko</t>
  </si>
  <si>
    <t>330-896-1644</t>
  </si>
  <si>
    <t>M. Lou Shapiro</t>
  </si>
  <si>
    <t>Manuel Shapiro</t>
  </si>
  <si>
    <t>818-461-1250</t>
  </si>
  <si>
    <t>15910 Ventura Boulevard</t>
  </si>
  <si>
    <t>Encino</t>
  </si>
  <si>
    <t>15715 S. Dixie Highway</t>
  </si>
  <si>
    <t>Palmetto Bay</t>
  </si>
  <si>
    <t>Upstate Financial Services</t>
  </si>
  <si>
    <t>John Salvator Argiro</t>
  </si>
  <si>
    <t>paul@launchnet.com</t>
  </si>
  <si>
    <t>6500 Poe Avenue</t>
  </si>
  <si>
    <t>Sidener Asset Management</t>
  </si>
  <si>
    <t>325-655-9060</t>
  </si>
  <si>
    <t>Peachtree Capital Corporation Inc.</t>
  </si>
  <si>
    <t>Steven Ray Harless</t>
  </si>
  <si>
    <t>404-364-2100</t>
  </si>
  <si>
    <t>3060 Peachtree Rd N.W.</t>
  </si>
  <si>
    <t>sharless@flatcreeklodge.com</t>
  </si>
  <si>
    <t>Richard Mueller</t>
  </si>
  <si>
    <t>719-260-1390</t>
  </si>
  <si>
    <t>5825 Delmonico Drive, Suite 310</t>
  </si>
  <si>
    <t>peakinvestments@cs.com</t>
  </si>
  <si>
    <t>Peak Performance Capital, LLC</t>
  </si>
  <si>
    <t>970-420-8479</t>
  </si>
  <si>
    <t>5376 Trade Wind Court</t>
  </si>
  <si>
    <t>Peak Wealth Group, LLC</t>
  </si>
  <si>
    <t>Allan Lawson Harkness</t>
  </si>
  <si>
    <t>770-642-9855</t>
  </si>
  <si>
    <t>624 Holcomb Bridge Rd, Suite 1</t>
  </si>
  <si>
    <t>Peak Wealth Management LLC</t>
  </si>
  <si>
    <t>410 West 12th Street</t>
  </si>
  <si>
    <t>Newgate Financial Services, LLC</t>
  </si>
  <si>
    <t>John Richard Joseph</t>
  </si>
  <si>
    <t>508-224-3719</t>
  </si>
  <si>
    <t>P. O. Box 1749</t>
  </si>
  <si>
    <t>Manomet</t>
  </si>
  <si>
    <t>Newmyer Wealth Management</t>
  </si>
  <si>
    <t>Bryan Neely</t>
  </si>
  <si>
    <t>713-964-2750</t>
  </si>
  <si>
    <t>Retirement Planners, Inc.</t>
  </si>
  <si>
    <t>Norman Peter Chiodras</t>
  </si>
  <si>
    <t>630-495-9700</t>
  </si>
  <si>
    <t>2001 Midwest Road Suite 107</t>
  </si>
  <si>
    <t>Retirement Planning Advisors, LLC</t>
  </si>
  <si>
    <t>Osmond Archibald Baptist</t>
  </si>
  <si>
    <t>404-377-1616</t>
  </si>
  <si>
    <t>315 West Ponce De Leon Avenue</t>
  </si>
  <si>
    <t>obaptist1@bellsouth.net</t>
  </si>
  <si>
    <t>Retirement Planning Services, Inc.</t>
  </si>
  <si>
    <t>Gerald Anthony Cannizzaro</t>
  </si>
  <si>
    <t>703-716-1233</t>
  </si>
  <si>
    <t>3605 Twilight Ct</t>
  </si>
  <si>
    <t>Oakton</t>
  </si>
  <si>
    <t>Retirement Planning Solutions, LLC</t>
  </si>
  <si>
    <t>William Patrick McDonald</t>
  </si>
  <si>
    <t>608-831-9788</t>
  </si>
  <si>
    <t>5614 Sandhill Dr</t>
  </si>
  <si>
    <t>Retirement Planning Specialists, Inc.</t>
  </si>
  <si>
    <t>Next Generation Investing, LLC</t>
  </si>
  <si>
    <t>Roger Wayne Shumaker</t>
  </si>
  <si>
    <t>785-228-0222</t>
  </si>
  <si>
    <t>5909 Sw 28th St. #100</t>
  </si>
  <si>
    <t>Retirement Resource Advisors</t>
  </si>
  <si>
    <t>Terry Lane Coleman</t>
  </si>
  <si>
    <t>719 Parkview Dr</t>
  </si>
  <si>
    <t>Gibsonia</t>
  </si>
  <si>
    <t>Summit Financial Advisory Services</t>
  </si>
  <si>
    <t>415-469-8862</t>
  </si>
  <si>
    <t>Summit Financial Concepts, Inc.</t>
  </si>
  <si>
    <t>Charles Stephen Thompson</t>
  </si>
  <si>
    <t>303-912-8285</t>
  </si>
  <si>
    <t>Summit Financial Planning, Inc.</t>
  </si>
  <si>
    <t>Jennifer Helton Luzzatto</t>
  </si>
  <si>
    <t>804-360-8092</t>
  </si>
  <si>
    <t>5231 Hickory Park Drive, Suite A</t>
  </si>
  <si>
    <t>Summit Financial Solutions</t>
  </si>
  <si>
    <t>Julie Ann Kimball</t>
  </si>
  <si>
    <t>770-928-8100</t>
  </si>
  <si>
    <t>1816 Eagle Drive</t>
  </si>
  <si>
    <t>julie@sfsga.com</t>
  </si>
  <si>
    <t>Summit Financial Strategies, Inc</t>
  </si>
  <si>
    <t>David L Fadel</t>
  </si>
  <si>
    <t>716-636-0169</t>
  </si>
  <si>
    <t>100 Corporate Parkway</t>
  </si>
  <si>
    <t>Amherst</t>
  </si>
  <si>
    <t>dfadel9835@aol.com</t>
  </si>
  <si>
    <t>Summit Investment Advisors, LLC</t>
  </si>
  <si>
    <t>Richard H Sullenger</t>
  </si>
  <si>
    <t>661-325-7361</t>
  </si>
  <si>
    <t>2000 Oak Street</t>
  </si>
  <si>
    <t>Summit Investment Group, LLC</t>
  </si>
  <si>
    <t>Sydney Diane Wilson</t>
  </si>
  <si>
    <t>918-266-8844</t>
  </si>
  <si>
    <t>7101 College Blvd.</t>
  </si>
  <si>
    <t>Lucey Investment Management, LLC</t>
  </si>
  <si>
    <t>Kevin Christopher Lucey</t>
  </si>
  <si>
    <t>860-633-4490</t>
  </si>
  <si>
    <t>123 Feldspar Rdg</t>
  </si>
  <si>
    <t>kevlucey@gmail.com</t>
  </si>
  <si>
    <t>Lucidamp Financial</t>
  </si>
  <si>
    <t>Nicholas James Croglio</t>
  </si>
  <si>
    <t>818-559-2477</t>
  </si>
  <si>
    <t>452 E Providencia Ave</t>
  </si>
  <si>
    <t>6417 S Oak Hill Cir</t>
  </si>
  <si>
    <t>jim@pasztor.com</t>
  </si>
  <si>
    <t>Patap Financial Services</t>
  </si>
  <si>
    <t>630-717-0600</t>
  </si>
  <si>
    <t>Pathfinder Advisory, Inc.</t>
  </si>
  <si>
    <t>Philip Warren Guske</t>
  </si>
  <si>
    <t>815-399-9806</t>
  </si>
  <si>
    <t>6981 Redansa Dr</t>
  </si>
  <si>
    <t>pwguske@pathfinderadvisory.com</t>
  </si>
  <si>
    <t>Pathways Financial Partners, Inc.</t>
  </si>
  <si>
    <t>Deirdre Marie Kochanski</t>
  </si>
  <si>
    <t>520-299-5875</t>
  </si>
  <si>
    <t>4703 E. Camp Lowell</t>
  </si>
  <si>
    <t>dkochanski@2pathways.com</t>
  </si>
  <si>
    <t>Patrick Joseph Carey</t>
  </si>
  <si>
    <t>212-754-4415</t>
  </si>
  <si>
    <t>247 E 52 Street</t>
  </si>
  <si>
    <t>emmettcarey@yahoo.com</t>
  </si>
  <si>
    <t>Patrick Money Management Co.</t>
  </si>
  <si>
    <t>Patrick William Hogan</t>
  </si>
  <si>
    <t>513-863-4570</t>
  </si>
  <si>
    <t>301 High St. Ste 510</t>
  </si>
  <si>
    <t>Patrick W. Svrcek Financial Services</t>
  </si>
  <si>
    <t>Patrick William Svrcek</t>
  </si>
  <si>
    <t>281-579-2374</t>
  </si>
  <si>
    <t>16360 Park Ten Place</t>
  </si>
  <si>
    <t>212-405-1609</t>
  </si>
  <si>
    <t>anja@luesinkfinancial.com</t>
  </si>
  <si>
    <t>Luma Capital</t>
  </si>
  <si>
    <t>Daniel Nicholas Keller</t>
  </si>
  <si>
    <t>239-659-2888</t>
  </si>
  <si>
    <t>1167 Third Street, South</t>
  </si>
  <si>
    <t>dkeller@lumacapital.com</t>
  </si>
  <si>
    <t>Pathfinder Financial Services, LLC</t>
  </si>
  <si>
    <t>David Jacobs</t>
  </si>
  <si>
    <t>808-728-4396</t>
  </si>
  <si>
    <t>555 Paakiki Pl</t>
  </si>
  <si>
    <t>Pathway Financial Advisors, LLC</t>
  </si>
  <si>
    <t>Scott Anthony Beaudin</t>
  </si>
  <si>
    <t>802-660-7086</t>
  </si>
  <si>
    <t>110 Main Street</t>
  </si>
  <si>
    <t>scottbeaudin@yahoo.com</t>
  </si>
  <si>
    <t>Jeffrey William Little</t>
  </si>
  <si>
    <t>805-686-5766</t>
  </si>
  <si>
    <t>1603 Copenhagen Drive</t>
  </si>
  <si>
    <t>Solvang</t>
  </si>
  <si>
    <t>jeff@financialtelesis.com</t>
  </si>
  <si>
    <t>917-254-4333</t>
  </si>
  <si>
    <t>410 Park Avenue</t>
  </si>
  <si>
    <t>Finley Financial, LLC</t>
  </si>
  <si>
    <t>Jason Donald Finley</t>
  </si>
  <si>
    <t>503-474-3535</t>
  </si>
  <si>
    <t>1709 Ne 27th Street</t>
  </si>
  <si>
    <t>McMinnville</t>
  </si>
  <si>
    <t>First American Financial Advisors, Inc.</t>
  </si>
  <si>
    <t>David Kennedy Richards</t>
  </si>
  <si>
    <t>913-384-1800</t>
  </si>
  <si>
    <t>6025 Metcalf Lane</t>
  </si>
  <si>
    <t>First Annapolis Financial Corporation</t>
  </si>
  <si>
    <t>Eugene Dominic Schnell</t>
  </si>
  <si>
    <t>410-224-2410</t>
  </si>
  <si>
    <t>Insight Onsite Financial Solutions</t>
  </si>
  <si>
    <t>4 Campus Drive</t>
  </si>
  <si>
    <t>Summit Financial Advisors</t>
  </si>
  <si>
    <t>Paul J Koepfer</t>
  </si>
  <si>
    <t>724-796-1500</t>
  </si>
  <si>
    <t>Wightman Financial Network, LLC</t>
  </si>
  <si>
    <t>Steven Darwin Wightman</t>
  </si>
  <si>
    <t>781-862-6642</t>
  </si>
  <si>
    <t>1 Aaron Rd</t>
  </si>
  <si>
    <t>Wilbur And Wilbur, Inc.</t>
  </si>
  <si>
    <t>James Ronald Wilbur</t>
  </si>
  <si>
    <t>425-957-0985</t>
  </si>
  <si>
    <t>P.O. Box 6427</t>
  </si>
  <si>
    <t>Wilcox Investment, Inc.</t>
  </si>
  <si>
    <t>Jarrod Whitfield Wilcox</t>
  </si>
  <si>
    <t>617-322-4666</t>
  </si>
  <si>
    <t>950 Centre St</t>
  </si>
  <si>
    <t>Newton Center</t>
  </si>
  <si>
    <t>Wild Wind Financial LLC</t>
  </si>
  <si>
    <t>j.knight@rsmi.com</t>
  </si>
  <si>
    <t>Winter Harbor Advisors, LLC</t>
  </si>
  <si>
    <t>Carlton Alexander Getz</t>
  </si>
  <si>
    <t>888-414-6750</t>
  </si>
  <si>
    <t>207 Fourth Ave</t>
  </si>
  <si>
    <t>Wintour Capital Management</t>
  </si>
  <si>
    <t>Christian Ronald Wintour</t>
  </si>
  <si>
    <t>516-414-4933</t>
  </si>
  <si>
    <t>Wise Wealth Solutions, LLC</t>
  </si>
  <si>
    <t>Thomas James Wise</t>
  </si>
  <si>
    <t>719-590-6003</t>
  </si>
  <si>
    <t>Tanner Capital Management, LLC</t>
  </si>
  <si>
    <t>Jerry David Tanner</t>
  </si>
  <si>
    <t>801-377-1144</t>
  </si>
  <si>
    <t>3610 N. University Avenue</t>
  </si>
  <si>
    <t>Provo</t>
  </si>
  <si>
    <t>Tapparo Capital Management</t>
  </si>
  <si>
    <t>Andrew J Tapparo</t>
  </si>
  <si>
    <t>978-887-1121</t>
  </si>
  <si>
    <t>58 Main St.</t>
  </si>
  <si>
    <t>Tara Financial Group, Inc.</t>
  </si>
  <si>
    <t>Noel Kenneth Edwards</t>
  </si>
  <si>
    <t>770-471-1099</t>
  </si>
  <si>
    <t>191 North Main Street</t>
  </si>
  <si>
    <t>gregeking@aol.com</t>
  </si>
  <si>
    <t>Target Investment Advisory Service</t>
  </si>
  <si>
    <t>John Youngs</t>
  </si>
  <si>
    <t>203-259-1268</t>
  </si>
  <si>
    <t>P.O.Box 549</t>
  </si>
  <si>
    <t>Southport</t>
  </si>
  <si>
    <t>youngsjr@aol.com</t>
  </si>
  <si>
    <t>Tarheel Advisors, LLC</t>
  </si>
  <si>
    <t>Ryan Verne Glover</t>
  </si>
  <si>
    <t>336-510-7255</t>
  </si>
  <si>
    <t>Tarpon Capital Management, Inc</t>
  </si>
  <si>
    <t>Britian Greenberry Bickley</t>
  </si>
  <si>
    <t>49 Haymarket Square</t>
  </si>
  <si>
    <t>william.riley@rileyhutto.com</t>
  </si>
  <si>
    <t>Rinaldi Financial Services</t>
  </si>
  <si>
    <t>Stephen Ross Rinaldi</t>
  </si>
  <si>
    <t>973-492-5798</t>
  </si>
  <si>
    <t>80 Reservoir Ave</t>
  </si>
  <si>
    <t>Rinehart &amp; Associates</t>
  </si>
  <si>
    <t>Mary Appleton Cosby Rinehart</t>
  </si>
  <si>
    <t>704-374-0646</t>
  </si>
  <si>
    <t>521 E. Morehead St</t>
  </si>
  <si>
    <t>Ringeisen &amp; Worrell</t>
  </si>
  <si>
    <t>Dan Worrell</t>
  </si>
  <si>
    <t>904-280-0771</t>
  </si>
  <si>
    <t>200 Solana Rd., Ste. C</t>
  </si>
  <si>
    <t>donna@rwadvisor.com</t>
  </si>
  <si>
    <t>Rioux &amp; Company, LLC</t>
  </si>
  <si>
    <t>Pablo Rene Rossetti</t>
  </si>
  <si>
    <t>860-589-8754</t>
  </si>
  <si>
    <t>Larry W Busch</t>
  </si>
  <si>
    <t>208-772-3637</t>
  </si>
  <si>
    <t>16200 N Rising Star Rd</t>
  </si>
  <si>
    <t>Hayden</t>
  </si>
  <si>
    <t>Rising Tide, Inc.</t>
  </si>
  <si>
    <t>Timothy Craig Hucks</t>
  </si>
  <si>
    <t>207-879-1127</t>
  </si>
  <si>
    <t>415 Congress St. Suite 202</t>
  </si>
  <si>
    <t>Nutfield Financial</t>
  </si>
  <si>
    <t>David Harold McLaughlin</t>
  </si>
  <si>
    <t>603-644-4855</t>
  </si>
  <si>
    <t>952-475-1844</t>
  </si>
  <si>
    <t>155 Gleason Lake Road</t>
  </si>
  <si>
    <t>Wayzata</t>
  </si>
  <si>
    <t>West Branch Capital LLC</t>
  </si>
  <si>
    <t>James Andrew Gass</t>
  </si>
  <si>
    <t>781-860-0353</t>
  </si>
  <si>
    <t>West Coast Capital Management, LLC</t>
  </si>
  <si>
    <t>vafishgold@aol.com</t>
  </si>
  <si>
    <t>Fisk Financial Services</t>
  </si>
  <si>
    <t>William Nelson Fisk</t>
  </si>
  <si>
    <t>310-308-4903</t>
  </si>
  <si>
    <t>8807 Lilienthal Avenue</t>
  </si>
  <si>
    <t>nelson@fiskfinancialservices.com</t>
  </si>
  <si>
    <t>Fitzgerald Financial Management LLC</t>
  </si>
  <si>
    <t>Raymond Patrick Fitzgerald</t>
  </si>
  <si>
    <t>415-641-5365</t>
  </si>
  <si>
    <t>669 Grand View Ave.</t>
  </si>
  <si>
    <t>rpfitzgeraldjr@aol.com</t>
  </si>
  <si>
    <t>Fitzgerald Financial Partners, LLC</t>
  </si>
  <si>
    <t>1790 Town Park Blvd.</t>
  </si>
  <si>
    <t>Uniontown</t>
  </si>
  <si>
    <t>449 Delaware Ave</t>
  </si>
  <si>
    <t>1177 High Ridge Road</t>
  </si>
  <si>
    <t>Oak Financial Services Group, Ltd.</t>
  </si>
  <si>
    <t>Donald Joseph Pierce</t>
  </si>
  <si>
    <t>610-935-1420</t>
  </si>
  <si>
    <t>181 Crossways Park Drive</t>
  </si>
  <si>
    <t>Woodbury</t>
  </si>
  <si>
    <t>eflynn@tridentpartnersltd.com</t>
  </si>
  <si>
    <t>Trilogy Research &amp; Analysis Co., Inc.</t>
  </si>
  <si>
    <t>J Sheldon Brandenburger</t>
  </si>
  <si>
    <t>650-572-7192</t>
  </si>
  <si>
    <t>1611 Borel Place, Suite 5</t>
  </si>
  <si>
    <t>Trinity Advisors, LLC</t>
  </si>
  <si>
    <t>Kathryn Wishtischin Bickford</t>
  </si>
  <si>
    <t>239-641-7574</t>
  </si>
  <si>
    <t>5961 Golden Oaks Ln</t>
  </si>
  <si>
    <t>5000 Sawgrass Circle</t>
  </si>
  <si>
    <t>UMA Financial Services, Inc.</t>
  </si>
  <si>
    <t>Gordon Daniels Brown</t>
  </si>
  <si>
    <t>801-747-3500</t>
  </si>
  <si>
    <t>310 East 4500 South, #500</t>
  </si>
  <si>
    <t>Umbaugh Financial</t>
  </si>
  <si>
    <t>Jeffrey Alan Umbaugh</t>
  </si>
  <si>
    <t>574-936-9910</t>
  </si>
  <si>
    <t>2901 Miller Drive, Suite B</t>
  </si>
  <si>
    <t>jeffumbaugh@comcast.net</t>
  </si>
  <si>
    <t>Underwood Asset Management, Inc.</t>
  </si>
  <si>
    <t>Ronald Alexander Samuel</t>
  </si>
  <si>
    <t>773-775-2598</t>
  </si>
  <si>
    <t>6701 N Octavia Ave</t>
  </si>
  <si>
    <t>Unified Wealth Management, LLC</t>
  </si>
  <si>
    <t>Richard Andrew Boehm</t>
  </si>
  <si>
    <t>480-668-3016</t>
  </si>
  <si>
    <t>7025 N. Scottsdale Rd.</t>
  </si>
  <si>
    <t>rboehm73@aol.com</t>
  </si>
  <si>
    <t>Union Hill Financial Planning</t>
  </si>
  <si>
    <t>Michael Christopher Dayoub</t>
  </si>
  <si>
    <t>770-361-3139</t>
  </si>
  <si>
    <t>2625 Bethany Creek Ct.</t>
  </si>
  <si>
    <t>United Financial Planning Group LLC</t>
  </si>
  <si>
    <t>Gerard Barrasso</t>
  </si>
  <si>
    <t>631-584-2233</t>
  </si>
  <si>
    <t>888 Veterans Memorial Hwy.</t>
  </si>
  <si>
    <t>Douglas J Ulrich</t>
  </si>
  <si>
    <t>United Solutions</t>
  </si>
  <si>
    <t>Anant K Jain</t>
  </si>
  <si>
    <t>972-774-9600</t>
  </si>
  <si>
    <t>777 South Central Expressway</t>
  </si>
  <si>
    <t>akjain@flash.net</t>
  </si>
  <si>
    <t>United States Growth Company, LLC</t>
  </si>
  <si>
    <t>Johannes Frans Vanbergen</t>
  </si>
  <si>
    <t>973-644-0349</t>
  </si>
  <si>
    <t>Unity Financial LLC</t>
  </si>
  <si>
    <t>Andrew Michael Schneider</t>
  </si>
  <si>
    <t>920-756-2272</t>
  </si>
  <si>
    <t>950 West Ryan Street</t>
  </si>
  <si>
    <t>Brillion</t>
  </si>
  <si>
    <t>Universal Financial Planning Consultants, Inc.</t>
  </si>
  <si>
    <t>Richard A Glenn</t>
  </si>
  <si>
    <t>314-721-5522</t>
  </si>
  <si>
    <t>7751 Carondelet Ave., Suite 708</t>
  </si>
  <si>
    <t>Univest Investments, Inc.</t>
  </si>
  <si>
    <t>Kenneth Dean Hochstetler</t>
  </si>
  <si>
    <t>215-721-2438</t>
  </si>
  <si>
    <t>14 North Main Street</t>
  </si>
  <si>
    <t>Craig Douglas Allen</t>
  </si>
  <si>
    <t>805-898-1400</t>
  </si>
  <si>
    <t>craigdallen@msn.com</t>
  </si>
  <si>
    <t>Monticello Investment Services, Inc.</t>
  </si>
  <si>
    <t>Shaun Darnell Young</t>
  </si>
  <si>
    <t>417-623-9500</t>
  </si>
  <si>
    <t>1007 E. 20th Street</t>
  </si>
  <si>
    <t>Joplin</t>
  </si>
  <si>
    <t>43 Blanchard Rd</t>
  </si>
  <si>
    <t>Cumberland Center</t>
  </si>
  <si>
    <t>R. Seelaus &amp; Co., Inc.</t>
  </si>
  <si>
    <t>Richard Paul Seelaus</t>
  </si>
  <si>
    <t>908-273-3011</t>
  </si>
  <si>
    <t>25 De Forest Avenue</t>
  </si>
  <si>
    <t>R.H. Hansford &amp; Co., Inc</t>
  </si>
  <si>
    <t>Sheila Jaffe</t>
  </si>
  <si>
    <t>305-868-9200</t>
  </si>
  <si>
    <t>5632 Lagorce Dr</t>
  </si>
  <si>
    <t>Miami Beach</t>
  </si>
  <si>
    <t>Rademacher Financial, Inc.</t>
  </si>
  <si>
    <t>Phillip Adam Rademacher</t>
  </si>
  <si>
    <t>785-865-5308</t>
  </si>
  <si>
    <t>515 Rockledge Road</t>
  </si>
  <si>
    <t>Radiance Investments LLC</t>
  </si>
  <si>
    <t>Leo Ledesma Gonzalez</t>
  </si>
  <si>
    <t>734-972-6299</t>
  </si>
  <si>
    <t>leo@radianceinvestments.com</t>
  </si>
  <si>
    <t>Ragain Financial</t>
  </si>
  <si>
    <t>Christopher Guy Ragain</t>
  </si>
  <si>
    <t>877-472-4246</t>
  </si>
  <si>
    <t>401 N. Michigan Ave.</t>
  </si>
  <si>
    <t>RAI Financial Services, Inc.</t>
  </si>
  <si>
    <t>Joseph Michael Rosano</t>
  </si>
  <si>
    <t>781-598-4466</t>
  </si>
  <si>
    <t>210 Broadway, Suite 103</t>
  </si>
  <si>
    <t>Raimond Financial Planning</t>
  </si>
  <si>
    <t>719-328-1944</t>
  </si>
  <si>
    <t>sb21136@hotmail.com</t>
  </si>
  <si>
    <t>Steve King Advisors, Inc.</t>
  </si>
  <si>
    <t>Roger Steven King</t>
  </si>
  <si>
    <t>317-202-9596</t>
  </si>
  <si>
    <t>8520 Allison Pointe Blvd</t>
  </si>
  <si>
    <t>Steve P. Hagan &amp; Associates</t>
  </si>
  <si>
    <t>Jacki Spillars</t>
  </si>
  <si>
    <t>573-581-0121</t>
  </si>
  <si>
    <t>201 E. Monroe</t>
  </si>
  <si>
    <t>Mexico</t>
  </si>
  <si>
    <t>jspillars@itwebs.com</t>
  </si>
  <si>
    <t>Steve Robbins, Inc.</t>
  </si>
  <si>
    <t>Stephen Douglas Robbins</t>
  </si>
  <si>
    <t>314-839-4600</t>
  </si>
  <si>
    <t>325 Rue Saint Francois</t>
  </si>
  <si>
    <t>Florissant</t>
  </si>
  <si>
    <t>Steven C. Hull Financial Planning</t>
  </si>
  <si>
    <t>Steven Craig Hull</t>
  </si>
  <si>
    <t>714-524-7400</t>
  </si>
  <si>
    <t>2650 E. Imperial Hwy</t>
  </si>
  <si>
    <t>hullcpa@aol.com</t>
  </si>
  <si>
    <t>Steven C. Nelson, CFP</t>
  </si>
  <si>
    <t>271 Sylvan Knoll Rd</t>
  </si>
  <si>
    <t>rscott271@hotmail.com</t>
  </si>
  <si>
    <t>Steven Schippel</t>
  </si>
  <si>
    <t>623-551-1899</t>
  </si>
  <si>
    <t>2335 W Muirfield Drive</t>
  </si>
  <si>
    <t>Anthem</t>
  </si>
  <si>
    <t>Steven Nordlinger Inc.</t>
  </si>
  <si>
    <t>Steven Nordlinger</t>
  </si>
  <si>
    <t>212-772-7937</t>
  </si>
  <si>
    <t>600 Columbus Ave.</t>
  </si>
  <si>
    <t>snordlinger@nyc.rr.com</t>
  </si>
  <si>
    <t>Steven Robert Jakowchik</t>
  </si>
  <si>
    <t>310-476-5142</t>
  </si>
  <si>
    <t>522 S. Sepulveda Blvd., #207</t>
  </si>
  <si>
    <t>Steven Wayne Matsen</t>
  </si>
  <si>
    <t>Steven W Matsen</t>
  </si>
  <si>
    <t>951-285-2459</t>
  </si>
  <si>
    <t>smatsen@yahoo.com</t>
  </si>
  <si>
    <t>Steven Welch, CPA</t>
  </si>
  <si>
    <t>James Steven Welch</t>
  </si>
  <si>
    <t>541-474-6616</t>
  </si>
  <si>
    <t>313 Nw A Street</t>
  </si>
  <si>
    <t>Steven Young Financial Planning</t>
  </si>
  <si>
    <t>Steven Bruce Young</t>
  </si>
  <si>
    <t>877-679-3746</t>
  </si>
  <si>
    <t>910 W Battlefield St</t>
  </si>
  <si>
    <t>steven@stevenyoungfp.com</t>
  </si>
  <si>
    <t>Steven Zabriskie</t>
  </si>
  <si>
    <t>jamesking@rameyking.com</t>
  </si>
  <si>
    <t>Ramiah Investment Group</t>
  </si>
  <si>
    <t>Ramu Ramiah</t>
  </si>
  <si>
    <t>billp@usinternet.com</t>
  </si>
  <si>
    <t>Second Look Financial, LLC.</t>
  </si>
  <si>
    <t>Michael Charles Dillon</t>
  </si>
  <si>
    <t>602-300-9777</t>
  </si>
  <si>
    <t>Secure Financial Futures, LLC</t>
  </si>
  <si>
    <t>Michael Fredrick Schmenk</t>
  </si>
  <si>
    <t>937-642-8905</t>
  </si>
  <si>
    <t>615 Timberview Dr</t>
  </si>
  <si>
    <t>Marysville</t>
  </si>
  <si>
    <t>Secure Retirement Financial &amp; Insurance Services Corp.</t>
  </si>
  <si>
    <t>Richard Ree Morey</t>
  </si>
  <si>
    <t>925-855-4300</t>
  </si>
  <si>
    <t>Francestown</t>
  </si>
  <si>
    <t>Preferred Wealth Management, LLC</t>
  </si>
  <si>
    <t>John Mark Diehl</t>
  </si>
  <si>
    <t>800-304-1232</t>
  </si>
  <si>
    <t>2323 Clear Lake City Blvd. Suite 180 -144</t>
  </si>
  <si>
    <t>mark@preferredinvest.com</t>
  </si>
  <si>
    <t>Preiva Wealth</t>
  </si>
  <si>
    <t>Ashwini Bhatnagar</t>
  </si>
  <si>
    <t>609-462-5756</t>
  </si>
  <si>
    <t>Premier Estate Planners, LLC</t>
  </si>
  <si>
    <t>Thomas Roy Mazza</t>
  </si>
  <si>
    <t>586-228-7772</t>
  </si>
  <si>
    <t>16950 19 Mile Rd</t>
  </si>
  <si>
    <t>Premier Financial Advisors, Inc.</t>
  </si>
  <si>
    <t>Timothy Lyn Ford</t>
  </si>
  <si>
    <t>313-359-3333</t>
  </si>
  <si>
    <t>22360 Garrison</t>
  </si>
  <si>
    <t>Premier Financial Advisory Services, LLC</t>
  </si>
  <si>
    <t>Landon Keith Kelt</t>
  </si>
  <si>
    <t>1150 Walnut St</t>
  </si>
  <si>
    <t>Kenneth Allen Allshouse</t>
  </si>
  <si>
    <t>1150 Walnut Street</t>
  </si>
  <si>
    <t>5910 N. Central Expwy, Suite 1955</t>
  </si>
  <si>
    <t>1624 Franklin Street</t>
  </si>
  <si>
    <t>louis@louisbarajas.com</t>
  </si>
  <si>
    <t>Loveland &amp; Bastian Financial Services Group, LLC</t>
  </si>
  <si>
    <t>David Gray Loveland</t>
  </si>
  <si>
    <t>843-884-3002</t>
  </si>
  <si>
    <t>220 Church Street, Suite 101</t>
  </si>
  <si>
    <t>Lovetere Financial, LLC</t>
  </si>
  <si>
    <t>Arthur J Lovetere</t>
  </si>
  <si>
    <t>203-578-5418</t>
  </si>
  <si>
    <t>402 High Ridge Rd</t>
  </si>
  <si>
    <t>Southbury</t>
  </si>
  <si>
    <t>Lowe Fs</t>
  </si>
  <si>
    <t>Gregory Alan Lowe</t>
  </si>
  <si>
    <t>443-766-7160</t>
  </si>
  <si>
    <t>6230 Old Dobbin Lane</t>
  </si>
  <si>
    <t>Lowell And Company Inc</t>
  </si>
  <si>
    <t>William Hamilton Lowell</t>
  </si>
  <si>
    <t>806-747-2644</t>
  </si>
  <si>
    <t>4021 84th</t>
  </si>
  <si>
    <t>blowell@lowellandco.com</t>
  </si>
  <si>
    <t>274 Saint David Dr</t>
  </si>
  <si>
    <t>wpda@comcast.net</t>
  </si>
  <si>
    <t>William Paolino</t>
  </si>
  <si>
    <t>845-348-7663</t>
  </si>
  <si>
    <t>65 Lafayette Ave. Ne #3</t>
  </si>
  <si>
    <t>Preferred Financial Advisors, LLC</t>
  </si>
  <si>
    <t>Arthur Melvin Gelman</t>
  </si>
  <si>
    <t>301-838-1940</t>
  </si>
  <si>
    <t>401 E. Jefferson Street</t>
  </si>
  <si>
    <t>Preferred Financial Planning</t>
  </si>
  <si>
    <t>Clement Shugerman</t>
  </si>
  <si>
    <t>301-229-4088</t>
  </si>
  <si>
    <t>hamrejp@aol.com</t>
  </si>
  <si>
    <t>Preferred Tax And Investment Advisors, Inc.</t>
  </si>
  <si>
    <t>David Charles Avery</t>
  </si>
  <si>
    <t>603-547-2100</t>
  </si>
  <si>
    <t>5850 Interstate 20 West</t>
  </si>
  <si>
    <t>Retirement Asset Managers, Inc.</t>
  </si>
  <si>
    <t>Garry Ford Liday</t>
  </si>
  <si>
    <t>503-620-3531</t>
  </si>
  <si>
    <t>15405 Sw 116th Ave</t>
  </si>
  <si>
    <t>King City</t>
  </si>
  <si>
    <t>Robert Brooks Kehoe</t>
  </si>
  <si>
    <t>503-667-4186</t>
  </si>
  <si>
    <t>886 Nw Council Drive</t>
  </si>
  <si>
    <t>bob@wtoffice.com</t>
  </si>
  <si>
    <t>Wealthabundance Wealth Management, LLC</t>
  </si>
  <si>
    <t>Derick J Schuhart</t>
  </si>
  <si>
    <t>Retirement Collaborative LLC</t>
  </si>
  <si>
    <t>Spratt Wealth Management Group, Inc.</t>
  </si>
  <si>
    <t>Dennis Michael Spratt</t>
  </si>
  <si>
    <t>913-491-4070</t>
  </si>
  <si>
    <t>4124 Goldfield St</t>
  </si>
  <si>
    <t>spratt@sunflower.com</t>
  </si>
  <si>
    <t>Springfield Wealth Advisors, Inc.</t>
  </si>
  <si>
    <t>Michael Eugene Horn</t>
  </si>
  <si>
    <t>417-886-8500</t>
  </si>
  <si>
    <t>3556 Culpepper Circle</t>
  </si>
  <si>
    <t>Mhorn@springfieldwealthadvisors.Com</t>
  </si>
  <si>
    <t>Squar Milner Financial Services, LLC</t>
  </si>
  <si>
    <t>Alec Bruce Abbott</t>
  </si>
  <si>
    <t>949-222-2999</t>
  </si>
  <si>
    <t>4100 Newport Place 3rd Floor</t>
  </si>
  <si>
    <t>SR Financial Services, Inc.</t>
  </si>
  <si>
    <t>Steven Rzucidlo</t>
  </si>
  <si>
    <t>216-328-0639</t>
  </si>
  <si>
    <t>srfinancia@aol.com</t>
  </si>
  <si>
    <t>SS + D Financial</t>
  </si>
  <si>
    <t>Joseph Anthony Monaco</t>
  </si>
  <si>
    <t>801-990-4383</t>
  </si>
  <si>
    <t>2150 S 1300 E</t>
  </si>
  <si>
    <t>KCD Financial, Inc.</t>
  </si>
  <si>
    <t>Linda Jean Bradle</t>
  </si>
  <si>
    <t>920-347-3400</t>
  </si>
  <si>
    <t>3313 S. Packerland Drive</t>
  </si>
  <si>
    <t>De Pere</t>
  </si>
  <si>
    <t>KDHH Investments, LLC</t>
  </si>
  <si>
    <t>Richard John Dietzler</t>
  </si>
  <si>
    <t>262-334-2341</t>
  </si>
  <si>
    <t>627 Elm Street</t>
  </si>
  <si>
    <t>West Bend</t>
  </si>
  <si>
    <t>KDI Financial Planning LLC</t>
  </si>
  <si>
    <t>James Sebastian Gallo</t>
  </si>
  <si>
    <t>908-464-2011</t>
  </si>
  <si>
    <t>52 Greenwood Rd</t>
  </si>
  <si>
    <t>New Providence</t>
  </si>
  <si>
    <t>james-gallo@kdifinancialplanning.com</t>
  </si>
  <si>
    <t>Kearney-Burch Financial Services, Inc.</t>
  </si>
  <si>
    <t>Robert Alan Burch</t>
  </si>
  <si>
    <t>925-275-4940</t>
  </si>
  <si>
    <t>Kevin James Orourke</t>
  </si>
  <si>
    <t>858-436-2400</t>
  </si>
  <si>
    <t>322 Eighth Street, Suite 100</t>
  </si>
  <si>
    <t>Westfall And Brookins Financial Services</t>
  </si>
  <si>
    <t>Robert Bailey Westfall</t>
  </si>
  <si>
    <t>937-865-5235</t>
  </si>
  <si>
    <t>7333 Paragon Road, Suite 175</t>
  </si>
  <si>
    <t>Westhampton Capital</t>
  </si>
  <si>
    <t>Brant Rittenhouse Snavely</t>
  </si>
  <si>
    <t>336-725-5579</t>
  </si>
  <si>
    <t>Trident Advisors LLC</t>
  </si>
  <si>
    <t>Edward Patrick Flynn</t>
  </si>
  <si>
    <t>516-681-9100</t>
  </si>
  <si>
    <t>Bryon N Milby</t>
  </si>
  <si>
    <t>270-789-0592</t>
  </si>
  <si>
    <t>Po Box 1091</t>
  </si>
  <si>
    <t>Campbellsville</t>
  </si>
  <si>
    <t>Pines Wealth Management, LLC</t>
  </si>
  <si>
    <t>Jeffrey P Schneiderman</t>
  </si>
  <si>
    <t>314-576-6767</t>
  </si>
  <si>
    <t>11475 Olde Cabin Road</t>
  </si>
  <si>
    <t>Pinkston Consulting, PLLC</t>
  </si>
  <si>
    <t>Andra Janene Pinkston</t>
  </si>
  <si>
    <t>918-698-1580</t>
  </si>
  <si>
    <t>Leon Verne Mason</t>
  </si>
  <si>
    <t>303-530-5515</t>
  </si>
  <si>
    <t>P.O. Box 3555</t>
  </si>
  <si>
    <t>Mason &amp; Associates, Inc.</t>
  </si>
  <si>
    <t>Elgonde Magdalena Scheffy</t>
  </si>
  <si>
    <t>323-254-3072</t>
  </si>
  <si>
    <t>7474 North Figueroa Street</t>
  </si>
  <si>
    <t>Massucci &amp; Associates Financial Planning &amp; Investment Services,</t>
  </si>
  <si>
    <t>Daniel Francis Massucci</t>
  </si>
  <si>
    <t>860-628-0434</t>
  </si>
  <si>
    <t>648 Main Street</t>
  </si>
  <si>
    <t>Plantsville</t>
  </si>
  <si>
    <t>Masterpiece Planning, Inc.</t>
  </si>
  <si>
    <t>Grady William Boles</t>
  </si>
  <si>
    <t>720-304-3590</t>
  </si>
  <si>
    <t>Pinnacle Investments, LLC</t>
  </si>
  <si>
    <t>David Wayne Kamp</t>
  </si>
  <si>
    <t>J Floyd Swilley, Investment Advisors</t>
  </si>
  <si>
    <t>John Floyd Swilley</t>
  </si>
  <si>
    <t>843-492-7335</t>
  </si>
  <si>
    <t>338 Jesse Street</t>
  </si>
  <si>
    <t>Myrtle Beach</t>
  </si>
  <si>
    <t>jfs@sage-tax.com</t>
  </si>
  <si>
    <t>J L Star Advisory Group, LLC</t>
  </si>
  <si>
    <t>Joseph Alfred Lobaito</t>
  </si>
  <si>
    <t>917-474-7689</t>
  </si>
  <si>
    <t>332 Naughton Avenue</t>
  </si>
  <si>
    <t>J M Brown &amp; Associates, Inc.</t>
  </si>
  <si>
    <t>Ludo Brown</t>
  </si>
  <si>
    <t>918-496-5460</t>
  </si>
  <si>
    <t>7060 S. Yale</t>
  </si>
  <si>
    <t>ludo@perfectcalendar.com</t>
  </si>
  <si>
    <t>J W Paul Asset Management Inc.</t>
  </si>
  <si>
    <t>Jeffrey Wilson Paul</t>
  </si>
  <si>
    <t>727-799-9938</t>
  </si>
  <si>
    <t>4041 Hanover Avenue, Suite 100</t>
  </si>
  <si>
    <t>grady@gradyboles.com</t>
  </si>
  <si>
    <t>jdyhr.capital@verizon.net</t>
  </si>
  <si>
    <t>J. Fierstein Financial Advisors</t>
  </si>
  <si>
    <t>Jeanette Fierstein</t>
  </si>
  <si>
    <t>508-366-4900</t>
  </si>
  <si>
    <t>Po Box 138</t>
  </si>
  <si>
    <t>J. Stephens Wealth Management, LLC</t>
  </si>
  <si>
    <t>Stephen John Lupkas</t>
  </si>
  <si>
    <t>203-922-1192</t>
  </si>
  <si>
    <t>7 Bruce Dr</t>
  </si>
  <si>
    <t>Shelton</t>
  </si>
  <si>
    <t>steve@jswealth.com</t>
  </si>
  <si>
    <t>J. W. Dunn Asset Management</t>
  </si>
  <si>
    <t>James William Dunn</t>
  </si>
  <si>
    <t>618-622-1606</t>
  </si>
  <si>
    <t>832 Lincoln Highway</t>
  </si>
  <si>
    <t>Fairview Heights</t>
  </si>
  <si>
    <t>J.T. Stratford Advisors, LLC</t>
  </si>
  <si>
    <t>Dwayne Todd Ferguson</t>
  </si>
  <si>
    <t>770-534-6046</t>
  </si>
  <si>
    <t>211 Forrest Avenue</t>
  </si>
  <si>
    <t>tferg84059@aol.com</t>
  </si>
  <si>
    <t>J/M Financial Advisers, Inc.</t>
  </si>
  <si>
    <t>Mary Halukiewicz Hofmann</t>
  </si>
  <si>
    <t>203-261-7117</t>
  </si>
  <si>
    <t>6515 Main Street, Suite 4</t>
  </si>
  <si>
    <t>Trumbull</t>
  </si>
  <si>
    <t>3015 Main Street</t>
  </si>
  <si>
    <t>neonmpi@yahoo.com</t>
  </si>
  <si>
    <t>Matson Financial Advisors, Inc.</t>
  </si>
  <si>
    <t>Laura Brush Matson</t>
  </si>
  <si>
    <t>203-743-0131</t>
  </si>
  <si>
    <t>103 Newtown Road</t>
  </si>
  <si>
    <t>Matthew Fields &amp; Associates, LLC</t>
  </si>
  <si>
    <t>Matthew H Fields</t>
  </si>
  <si>
    <t>614-565-6663</t>
  </si>
  <si>
    <t>65 Sheffield Road</t>
  </si>
  <si>
    <t>mfields3@gmail.com</t>
  </si>
  <si>
    <t>Matthew J. Williams</t>
  </si>
  <si>
    <t>Matthew J Williams</t>
  </si>
  <si>
    <t>510-530-5259</t>
  </si>
  <si>
    <t>309-258-0583</t>
  </si>
  <si>
    <t>200 Fairview Road</t>
  </si>
  <si>
    <t>Sgmg Enterprise LLC</t>
  </si>
  <si>
    <t>119 Seward Street</t>
  </si>
  <si>
    <t>Sanchez &amp; Zures, LLC</t>
  </si>
  <si>
    <t>Sanders Smith Ltd.</t>
  </si>
  <si>
    <t>Steven B Sanders</t>
  </si>
  <si>
    <t>914-524-9800</t>
  </si>
  <si>
    <t>120 White Plains Rd Suite 100</t>
  </si>
  <si>
    <t>Sandpoint Advisors Inc.</t>
  </si>
  <si>
    <t>Robert Glenn Teffeteller</t>
  </si>
  <si>
    <t>208-290-0013</t>
  </si>
  <si>
    <t>P.O. Box 2107</t>
  </si>
  <si>
    <t>robert@sandpointadvisors.com</t>
  </si>
  <si>
    <t>Sanskar Investments, Inc.</t>
  </si>
  <si>
    <t>Jay Taparia</t>
  </si>
  <si>
    <t>630-881-3900</t>
  </si>
  <si>
    <t>512 N Mcclurg Ct</t>
  </si>
  <si>
    <t>jtaparia@sanskar.com</t>
  </si>
  <si>
    <t>Sanson, Dehaven Bright</t>
  </si>
  <si>
    <t>Dehaven Bright Sanson</t>
  </si>
  <si>
    <t>925-370-2180</t>
  </si>
  <si>
    <t>500 Ygnacio Valley Rd, Suite 150</t>
  </si>
  <si>
    <t>Sansone &amp; Associates</t>
  </si>
  <si>
    <t>Anthony Sansone</t>
  </si>
  <si>
    <t>Thoubboron &amp; Associates, Inc.</t>
  </si>
  <si>
    <t>James Edward Thoubboron</t>
  </si>
  <si>
    <t>973-299-1330</t>
  </si>
  <si>
    <t>66 Stoneybrook Rd</t>
  </si>
  <si>
    <t>Sledrunner Advisory Services</t>
  </si>
  <si>
    <t>269-552-9233</t>
  </si>
  <si>
    <t>244 North Rose Street</t>
  </si>
  <si>
    <t>Sligh Financial Group, LLC</t>
  </si>
  <si>
    <t>David Richard Sligh</t>
  </si>
  <si>
    <t>803-202-9200</t>
  </si>
  <si>
    <t>P.O. Box 7256</t>
  </si>
  <si>
    <t>North Augusta</t>
  </si>
  <si>
    <t>Sloan Investment Advisors LLC</t>
  </si>
  <si>
    <t>James Curtis Ackerman</t>
  </si>
  <si>
    <t>201-592-9900</t>
  </si>
  <si>
    <t>Two Executive Drive, 5th Floor</t>
  </si>
  <si>
    <t>Sloy Dahl &amp; Holst Inc</t>
  </si>
  <si>
    <t>James Craig Holst</t>
  </si>
  <si>
    <t>503-248-9800</t>
  </si>
  <si>
    <t>1230 Sw First Avenue</t>
  </si>
  <si>
    <t>Smart Financial Advisors, LLC</t>
  </si>
  <si>
    <t>James Phillip Quinlan</t>
  </si>
  <si>
    <t>610-254-0700</t>
  </si>
  <si>
    <t>80 Lancaster Avenue</t>
  </si>
  <si>
    <t>Devon</t>
  </si>
  <si>
    <t>jpqgolf@comcast.net</t>
  </si>
  <si>
    <t>Smart Money Advisors, LLC</t>
  </si>
  <si>
    <t>Eric Raymond Sullivan</t>
  </si>
  <si>
    <t>850-221-4490</t>
  </si>
  <si>
    <t>Smart Money Advisory Service, LLC</t>
  </si>
  <si>
    <t>David Joseph Crouch</t>
  </si>
  <si>
    <t>913-693-4734</t>
  </si>
  <si>
    <t>7300 W. 110th St, 7th Floor</t>
  </si>
  <si>
    <t>smc@everestkc.net</t>
  </si>
  <si>
    <t>Smart Money Strategies</t>
  </si>
  <si>
    <t>Fredric Jeffrey Lowe</t>
  </si>
  <si>
    <t>847-540-9275</t>
  </si>
  <si>
    <t>1435 Cheswick Ln</t>
  </si>
  <si>
    <t>Lake Zurich</t>
  </si>
  <si>
    <t>Retirement Navigators Advisory Group, LLC</t>
  </si>
  <si>
    <t>R&amp;M Wealth Management Services, LLC</t>
  </si>
  <si>
    <t>David Albert</t>
  </si>
  <si>
    <t>301-564-3636</t>
  </si>
  <si>
    <t>6903 Rockledge Drive</t>
  </si>
  <si>
    <t>dave11419@aol.com</t>
  </si>
  <si>
    <t>R. C. Whitmore Advisors Inc.</t>
  </si>
  <si>
    <t>Roy Carlos Whitmore</t>
  </si>
  <si>
    <t>740-594-4545</t>
  </si>
  <si>
    <t>roy@rcwhitmore.com</t>
  </si>
  <si>
    <t>R. F. Lafferty &amp; Co., Inc.</t>
  </si>
  <si>
    <t>Henry Hackel</t>
  </si>
  <si>
    <t>212-293-9090</t>
  </si>
  <si>
    <t>80 Broad St. - 26 Floor</t>
  </si>
  <si>
    <t>R. J. Ron Marroy, Ria</t>
  </si>
  <si>
    <t>Ronald Joseph Marroy</t>
  </si>
  <si>
    <t>225-930-0882</t>
  </si>
  <si>
    <t>8676 Goodwood Blvd</t>
  </si>
  <si>
    <t>R. R. Wolfe And Company, Inc.</t>
  </si>
  <si>
    <t>Richard Robert Wolfe</t>
  </si>
  <si>
    <t>207-409-8386</t>
  </si>
  <si>
    <t>dschriner@harrisondouglas.net</t>
  </si>
  <si>
    <t>Stephen F. Peters CPA CFP</t>
  </si>
  <si>
    <t>Stephen Peters</t>
  </si>
  <si>
    <t>425-747-1229</t>
  </si>
  <si>
    <t>2025 112th Ave Ne</t>
  </si>
  <si>
    <t>Stephen Mathias &amp; Co., Inc.</t>
  </si>
  <si>
    <t>Stephen Andrew Mathias</t>
  </si>
  <si>
    <t>314-878-6364</t>
  </si>
  <si>
    <t>408-399-6600</t>
  </si>
  <si>
    <t>315 University Ave</t>
  </si>
  <si>
    <t>joanp@takechargefinancial.com</t>
  </si>
  <si>
    <t>Tallgrass Advisors, LLC</t>
  </si>
  <si>
    <t>Arthur Hurlbut Tichenor</t>
  </si>
  <si>
    <t>913-322-4600</t>
  </si>
  <si>
    <t>6310 Lamar Ave.</t>
  </si>
  <si>
    <t>Jay Anthony Riggs</t>
  </si>
  <si>
    <t>801-221-7923</t>
  </si>
  <si>
    <t>584 S. State Street</t>
  </si>
  <si>
    <t>riggscapmgt@aol.com</t>
  </si>
  <si>
    <t>Rightpath Investments &amp; Financial Planning, Inc.</t>
  </si>
  <si>
    <t>Steven Ronald Smith</t>
  </si>
  <si>
    <t>970-668-3374</t>
  </si>
  <si>
    <t>P.O. Box 208</t>
  </si>
  <si>
    <t>steve@rightpathinvestments.com</t>
  </si>
  <si>
    <t>Riley Financial Advisors</t>
  </si>
  <si>
    <t>Robert Bergstrom Varn</t>
  </si>
  <si>
    <t>404-495-4717</t>
  </si>
  <si>
    <t>3715 Northside Parkway</t>
  </si>
  <si>
    <t>robvarn@mindspring.com</t>
  </si>
  <si>
    <t>Varner CPA, Pa</t>
  </si>
  <si>
    <t>Mary Helen Varner</t>
  </si>
  <si>
    <t>662-846-6636</t>
  </si>
  <si>
    <t>325 Cotton Row</t>
  </si>
  <si>
    <t>Vascorp Financial Group</t>
  </si>
  <si>
    <t>Perry Jon Vasquez</t>
  </si>
  <si>
    <t>303-467-3776</t>
  </si>
  <si>
    <t>8108 Ralston Road</t>
  </si>
  <si>
    <t>Vaughan And Company Securities, Inc.</t>
  </si>
  <si>
    <t>James Daniel Vaughan Jr.</t>
  </si>
  <si>
    <t>201-444-1361</t>
  </si>
  <si>
    <t>68 Passaic Street</t>
  </si>
  <si>
    <t>vaughanandco@usa.net</t>
  </si>
  <si>
    <t>Vault Financial, LLC</t>
  </si>
  <si>
    <t>Branch Robert Johnson</t>
  </si>
  <si>
    <t>602-999-0717</t>
  </si>
  <si>
    <t>16625 N. 67th Place</t>
  </si>
  <si>
    <t>Vautin Investment Management Company LLC</t>
  </si>
  <si>
    <t>William Vautin</t>
  </si>
  <si>
    <t>425-391-5522</t>
  </si>
  <si>
    <t>P.O. Box 861</t>
  </si>
  <si>
    <t>Vawter Financial Ltd.</t>
  </si>
  <si>
    <t>Lynne Amato</t>
  </si>
  <si>
    <t>614-451-1002</t>
  </si>
  <si>
    <t>1161 Bethel Road</t>
  </si>
  <si>
    <t>Velikanje Financial Services, Inc.</t>
  </si>
  <si>
    <t>32 S Beach Dr</t>
  </si>
  <si>
    <t>Sound Guidance Financial Advice, LLC</t>
  </si>
  <si>
    <t>Simmons Financial Services, Inc.</t>
  </si>
  <si>
    <t>Kenneth Lyle Simmons</t>
  </si>
  <si>
    <t>586-727-1727</t>
  </si>
  <si>
    <t>68311 S Main St</t>
  </si>
  <si>
    <t>Portfolios Northwest, Inc.</t>
  </si>
  <si>
    <t>Suzanne Rague</t>
  </si>
  <si>
    <t>503-531-9051</t>
  </si>
  <si>
    <t>935 Nw 170th Pl</t>
  </si>
  <si>
    <t>Portfoliosboston</t>
  </si>
  <si>
    <t>Salem Heights Financial LLC</t>
  </si>
  <si>
    <t>Deena Groher Spector</t>
  </si>
  <si>
    <t>203-261-8004</t>
  </si>
  <si>
    <t>60 Salem Rd</t>
  </si>
  <si>
    <t>Sally Claeys Advisors</t>
  </si>
  <si>
    <t>Sally J Claeys</t>
  </si>
  <si>
    <t>952-237-2246</t>
  </si>
  <si>
    <t>4737 County Road 101</t>
  </si>
  <si>
    <t>Salyn Capital Management LLC</t>
  </si>
  <si>
    <t>Brenda Nease</t>
  </si>
  <si>
    <t>405-275-1650</t>
  </si>
  <si>
    <t>601 N. Broadway</t>
  </si>
  <si>
    <t>Shawnee</t>
  </si>
  <si>
    <t>90 Westcott Road</t>
  </si>
  <si>
    <t>scottmartin@finsvcs.com</t>
  </si>
  <si>
    <t>5910 North Central Expwy</t>
  </si>
  <si>
    <t>greg.gardner@gardnergrp.com</t>
  </si>
  <si>
    <t>36 Warren St.</t>
  </si>
  <si>
    <t>Washington Investment Management Co.</t>
  </si>
  <si>
    <t>Roosevelt Washington</t>
  </si>
  <si>
    <t>940-382-1350</t>
  </si>
  <si>
    <t>2125 Woodbrook St</t>
  </si>
  <si>
    <t>Waterford Financial Management, LLC</t>
  </si>
  <si>
    <t>$</t>
  </si>
  <si>
    <t>PAC</t>
  </si>
  <si>
    <t>AG</t>
  </si>
  <si>
    <t>MRS</t>
  </si>
  <si>
    <t>Wills Financial Group</t>
  </si>
  <si>
    <t>Richard Blackwell Wills</t>
  </si>
  <si>
    <t>804-330-3100</t>
  </si>
  <si>
    <t>Po Box 18338</t>
  </si>
  <si>
    <t>Wilmington Family Office, Inc.</t>
  </si>
  <si>
    <t>Mark Augustus Graham</t>
  </si>
  <si>
    <t>302-651-8160</t>
  </si>
  <si>
    <t>1100 North Market Street</t>
  </si>
  <si>
    <t>Wilson &amp; Browning, Inc.</t>
  </si>
  <si>
    <t>Kathleen Marie Browning Ceicys</t>
  </si>
  <si>
    <t>216-464-2133</t>
  </si>
  <si>
    <t>29425 Chagrin Blvd Suite 104</t>
  </si>
  <si>
    <t>Pepper Pike</t>
  </si>
  <si>
    <t>Wilson Advisory Services, DBA</t>
  </si>
  <si>
    <t>Dennis Arnold Wilson</t>
  </si>
  <si>
    <t>801-259-3466</t>
  </si>
  <si>
    <t>jwizziam@yahoo.com</t>
  </si>
  <si>
    <t>Wilson Investment Advisory Services, LLC</t>
  </si>
  <si>
    <t>7700 East Arapahoe Road</t>
  </si>
  <si>
    <t>Montville</t>
  </si>
  <si>
    <t>Thun Financial Advisors</t>
  </si>
  <si>
    <t>David Alan Kuenzi</t>
  </si>
  <si>
    <t>608-237-1318</t>
  </si>
  <si>
    <t>313 Price Place</t>
  </si>
  <si>
    <t>Thunderbird Financial Group, LLC</t>
  </si>
  <si>
    <t>Thomas James Ross</t>
  </si>
  <si>
    <t>602-788-1156</t>
  </si>
  <si>
    <t>1720 East Thunderbird Road</t>
  </si>
  <si>
    <t>Thurn Financial Planning, LLC</t>
  </si>
  <si>
    <t>Steven Finley Thurn</t>
  </si>
  <si>
    <t>859-276-3782</t>
  </si>
  <si>
    <t>2134 Nicholasville Road</t>
  </si>
  <si>
    <t>steve@thurncpa.com</t>
  </si>
  <si>
    <t>Thurston Hall Investment Research, LLC</t>
  </si>
  <si>
    <t>Craig Alan Wolpert</t>
  </si>
  <si>
    <t>732-780-6656</t>
  </si>
  <si>
    <t>21 Locust Street</t>
  </si>
  <si>
    <t>Thurston, Springer, Miller, Herd &amp; Titak, Inc.</t>
  </si>
  <si>
    <t>John C. Farrell, CFP(R), ChFC</t>
  </si>
  <si>
    <t>John Clinton Farrell</t>
  </si>
  <si>
    <t>740-363-6248</t>
  </si>
  <si>
    <t>103 N Union</t>
  </si>
  <si>
    <t>Linwood Clayton Meehan</t>
  </si>
  <si>
    <t>321-221-2910</t>
  </si>
  <si>
    <t>13750 West Colonial Drive</t>
  </si>
  <si>
    <t>Winter Garden</t>
  </si>
  <si>
    <t>Meehan, Bernard</t>
  </si>
  <si>
    <t>Bernard Norman Meehan</t>
  </si>
  <si>
    <t>718-626-7814</t>
  </si>
  <si>
    <t>1224 31st Ave</t>
  </si>
  <si>
    <t>Astoria</t>
  </si>
  <si>
    <t>forgefinancial@verizon.net</t>
  </si>
  <si>
    <t>Meg Green &amp; Associates</t>
  </si>
  <si>
    <t>Meg Green</t>
  </si>
  <si>
    <t>305-931-1400</t>
  </si>
  <si>
    <t>2627 Ives Dairy Road, Suite 201</t>
  </si>
  <si>
    <t>North Miami Beach</t>
  </si>
  <si>
    <t>1601 New Stine Rd, Suite 180</t>
  </si>
  <si>
    <t>Mentor Financial Advisory Group, Ltd.</t>
  </si>
  <si>
    <t>Tankhoa Ngo Coligado</t>
  </si>
  <si>
    <t>817-849-8911</t>
  </si>
  <si>
    <t>P.O. Box 2065</t>
  </si>
  <si>
    <t>Mercer Financial Group, Inc.</t>
  </si>
  <si>
    <t>Ralph Puzio</t>
  </si>
  <si>
    <t>609-586-7676</t>
  </si>
  <si>
    <t>1517 Richmond Ave</t>
  </si>
  <si>
    <t>Merchant Advisory, Inc.</t>
  </si>
  <si>
    <t>Philip Everett Merchant</t>
  </si>
  <si>
    <t>509-886-7204</t>
  </si>
  <si>
    <t>P.O. Box 1129</t>
  </si>
  <si>
    <t>Wenatchee</t>
  </si>
  <si>
    <t>Mercuri Asset Management, Inc.</t>
  </si>
  <si>
    <t>Frank Mercuri</t>
  </si>
  <si>
    <t>951-817-1070</t>
  </si>
  <si>
    <t>19800 Macarthur Blvd</t>
  </si>
  <si>
    <t>The Wealth Enhancement Group, Inc.</t>
  </si>
  <si>
    <t>Steven Francis Petcovic</t>
  </si>
  <si>
    <t>770-777-1845</t>
  </si>
  <si>
    <t>1075 Powers Place</t>
  </si>
  <si>
    <t>The Westerman Group, LLC</t>
  </si>
  <si>
    <t>Vincent Edward Westerman</t>
  </si>
  <si>
    <t>330-467-3111</t>
  </si>
  <si>
    <t>114 East Aurora Road</t>
  </si>
  <si>
    <t>Sagamore Hills</t>
  </si>
  <si>
    <t>11661 San Vicente Blvd, Suite 820</t>
  </si>
  <si>
    <t>allt@aol.com</t>
  </si>
  <si>
    <t>Weisberg Financial Services</t>
  </si>
  <si>
    <t>Philip Sidney Weisberg</t>
  </si>
  <si>
    <t>585-467-3266</t>
  </si>
  <si>
    <t>80 Peaceful Trail</t>
  </si>
  <si>
    <t>603-569-1009</t>
  </si>
  <si>
    <t>60 North Main Street</t>
  </si>
  <si>
    <t>Whitehall Financial Services, Inc.</t>
  </si>
  <si>
    <t>Stuart Charles Brazie</t>
  </si>
  <si>
    <t>513-733-0004</t>
  </si>
  <si>
    <t>4015 Executive Park Dr.</t>
  </si>
  <si>
    <t>sbrazie@gaa.net</t>
  </si>
  <si>
    <t>Whitehall-Parker Securities, Inc.</t>
  </si>
  <si>
    <t>Robert James Yuloo</t>
  </si>
  <si>
    <t>415-421-5935</t>
  </si>
  <si>
    <t>477 Pacific Avenue</t>
  </si>
  <si>
    <t>Whitehead Wealth Management, Inc.</t>
  </si>
  <si>
    <t>Sam James Mineo</t>
  </si>
  <si>
    <t>702-367-7526</t>
  </si>
  <si>
    <t>Nelson Page Brown</t>
  </si>
  <si>
    <t>225-291-7878</t>
  </si>
  <si>
    <t>4979 Bluebonnet Blvd.</t>
  </si>
  <si>
    <t>The Networth Financial Group</t>
  </si>
  <si>
    <t>Carl Edward Cook</t>
  </si>
  <si>
    <t>202-726-3533</t>
  </si>
  <si>
    <t>1930 18th Street Nw</t>
  </si>
  <si>
    <t>RWM Asset Management, LLC</t>
  </si>
  <si>
    <t>Robert Wilson Morris</t>
  </si>
  <si>
    <t>717-582-8135</t>
  </si>
  <si>
    <t>17 East Main Street</t>
  </si>
  <si>
    <t>RWS Financial Group, LLC</t>
  </si>
  <si>
    <t>Rocco Joseph Scarsella</t>
  </si>
  <si>
    <t>734-513-7370</t>
  </si>
  <si>
    <t>32003 Plymouth Rd</t>
  </si>
  <si>
    <t>rocco@rwsf.com</t>
  </si>
  <si>
    <t>Ryan Darwish</t>
  </si>
  <si>
    <t>541-345-9025</t>
  </si>
  <si>
    <t>5070 Donald Street</t>
  </si>
  <si>
    <t>Ryan Vaughan, Registered Investment Advisor</t>
  </si>
  <si>
    <t>Patrick Ryan Vaughan</t>
  </si>
  <si>
    <t>434-409-3021</t>
  </si>
  <si>
    <t>Ryder Asset Management</t>
  </si>
  <si>
    <t>James Joseph Ryder</t>
  </si>
  <si>
    <t>570-585-0841</t>
  </si>
  <si>
    <t>The Oak Ridge Financial Services Group, Inc.</t>
  </si>
  <si>
    <t>Michael David Leonard</t>
  </si>
  <si>
    <t>763-923-2272</t>
  </si>
  <si>
    <t>106 Brooks Street</t>
  </si>
  <si>
    <t>Westrate Capital Management, Inc.</t>
  </si>
  <si>
    <t>Aaron Daniel Westrate</t>
  </si>
  <si>
    <t>630-784-0686</t>
  </si>
  <si>
    <t>1749 South Naperville Road</t>
  </si>
  <si>
    <t>WFA Asset Management Corp</t>
  </si>
  <si>
    <t>Nicholas Enea</t>
  </si>
  <si>
    <t>414-421-8282</t>
  </si>
  <si>
    <t>Western Financial Advisors</t>
  </si>
  <si>
    <t>Richard Samuel Bryson</t>
  </si>
  <si>
    <t>404-713-7679</t>
  </si>
  <si>
    <t>631 Sweetfern Ln</t>
  </si>
  <si>
    <t>Sugar Hill</t>
  </si>
  <si>
    <t>Premier Financial Associates</t>
  </si>
  <si>
    <t>Garth Howard Knox</t>
  </si>
  <si>
    <t>251-648-3740</t>
  </si>
  <si>
    <t>1014-C Stanton Road</t>
  </si>
  <si>
    <t>Premier Financial Group, Inc.</t>
  </si>
  <si>
    <t>Wayne Oliver Caldwell</t>
  </si>
  <si>
    <t>707-443-2741</t>
  </si>
  <si>
    <t>William Howell Smathers</t>
  </si>
  <si>
    <t>352-561-3060</t>
  </si>
  <si>
    <t>1950 Laurel Manor Drive</t>
  </si>
  <si>
    <t>The Villages</t>
  </si>
  <si>
    <t>smathersfg@gmail.com</t>
  </si>
  <si>
    <t>SMC Portfolio Management</t>
  </si>
  <si>
    <t>513-354-1250</t>
  </si>
  <si>
    <t>11311 Cornell Park Drive</t>
  </si>
  <si>
    <t>SMI Management &amp; Research LLC</t>
  </si>
  <si>
    <t>Mark Edward Andrews</t>
  </si>
  <si>
    <t>207-563-1934</t>
  </si>
  <si>
    <t>4 Hammond Street</t>
  </si>
  <si>
    <t>Damariscotta</t>
  </si>
  <si>
    <t>mandrews@tidewater.net</t>
  </si>
  <si>
    <t>Smith Asset Management, Inc.</t>
  </si>
  <si>
    <t>Frank Michael Smith</t>
  </si>
  <si>
    <t>215-321-6663</t>
  </si>
  <si>
    <t>16 South Main Street</t>
  </si>
  <si>
    <t>smithasset@aol.com</t>
  </si>
  <si>
    <t>Smith Capital, LLC</t>
  </si>
  <si>
    <t>Chad Robert Smith</t>
  </si>
  <si>
    <t>770-631-0600</t>
  </si>
  <si>
    <t>500 Westpark Drive</t>
  </si>
  <si>
    <t>Smith Financial Advisors Inc.</t>
  </si>
  <si>
    <t>Mark Roger Smith</t>
  </si>
  <si>
    <t>630-510-3262</t>
  </si>
  <si>
    <t>1755 South Naperville Road</t>
  </si>
  <si>
    <t>mark@smithfinancialadvisors.com</t>
  </si>
  <si>
    <t>Smith Moore &amp; Co.</t>
  </si>
  <si>
    <t>Robert Philip Plack</t>
  </si>
  <si>
    <t>314-727-5225</t>
  </si>
  <si>
    <t>7777 Bonhomme Ave., Suite 2400</t>
  </si>
  <si>
    <t>Smith, Leftwich &amp; Wetsel, LP</t>
  </si>
  <si>
    <t>Chad Alan Smith</t>
  </si>
  <si>
    <t>817-326-6347</t>
  </si>
  <si>
    <t>3230 Fall Creek Hwy.Suite # 200</t>
  </si>
  <si>
    <t>Granbury</t>
  </si>
  <si>
    <t>SMS Capital Management</t>
  </si>
  <si>
    <t>Steven Mark Sheldon</t>
  </si>
  <si>
    <t>713-623-1534</t>
  </si>
  <si>
    <t>6575 West Loop South</t>
  </si>
  <si>
    <t>Pinnacle Family Advisors, LLC</t>
  </si>
  <si>
    <t>Charles Thomas Kohout</t>
  </si>
  <si>
    <t>417-886-6590</t>
  </si>
  <si>
    <t>3010 E. Battlefield Street</t>
  </si>
  <si>
    <t>Quest Financial Services, Inc.</t>
  </si>
  <si>
    <t>Margaret Mary Curry</t>
  </si>
  <si>
    <t>781-224-3456</t>
  </si>
  <si>
    <t>40 Salem Street - Bldg. 2</t>
  </si>
  <si>
    <t>Lynnfield</t>
  </si>
  <si>
    <t>Peter Thomas Guttman</t>
  </si>
  <si>
    <t>916-771-4089</t>
  </si>
  <si>
    <t>1441 Foxenwood Dr</t>
  </si>
  <si>
    <t>Santa Maria</t>
  </si>
  <si>
    <t>ptguttman@aol.com</t>
  </si>
  <si>
    <t>Quigley Associates, Inc.</t>
  </si>
  <si>
    <t>Money Strategies, Inc.</t>
  </si>
  <si>
    <t>James Alexander Farrish</t>
  </si>
  <si>
    <t>321-723-0101</t>
  </si>
  <si>
    <t>7145 Turner Road</t>
  </si>
  <si>
    <t>Rockledge</t>
  </si>
  <si>
    <t>jim@moneystrategiesinc.com</t>
  </si>
  <si>
    <t>Moneyminders, LLC</t>
  </si>
  <si>
    <t>William Duncan Brown</t>
  </si>
  <si>
    <t>973-366-2183</t>
  </si>
  <si>
    <t>596 Grizzly Peak Blvd</t>
  </si>
  <si>
    <t>rsk@kelling.com</t>
  </si>
  <si>
    <t>Kelly And Associates</t>
  </si>
  <si>
    <t>David James Kelly</t>
  </si>
  <si>
    <t>512-329-2993</t>
  </si>
  <si>
    <t>2 Cielo Center, 3rd Floor</t>
  </si>
  <si>
    <t>Kelly Financial Services</t>
  </si>
  <si>
    <t>Michael Joseph Fischer</t>
  </si>
  <si>
    <t>480-421-0600</t>
  </si>
  <si>
    <t>R.W. Duke Capital Management, LLC</t>
  </si>
  <si>
    <t>Randy Wayne Duke</t>
  </si>
  <si>
    <t>573-334-2664</t>
  </si>
  <si>
    <t>5303 Old Cape Rd East</t>
  </si>
  <si>
    <t>Raco Investment Advisors LLC</t>
  </si>
  <si>
    <t>kc@charltonfp.com</t>
  </si>
  <si>
    <t>Kenneth H. Scribner, LLC</t>
  </si>
  <si>
    <t>midamshaun@hotmail.com</t>
  </si>
  <si>
    <t>Mooberry Financial Management, LLC</t>
  </si>
  <si>
    <t>Doni Lynn Mooberry</t>
  </si>
  <si>
    <t>785-842-6662</t>
  </si>
  <si>
    <t>901 Kentucky</t>
  </si>
  <si>
    <t>Joseph Vincent Raimond</t>
  </si>
  <si>
    <t>716-692-8648</t>
  </si>
  <si>
    <t>978-526-8007</t>
  </si>
  <si>
    <t>15 Washington Street</t>
  </si>
  <si>
    <t>dje@mfadvisors.com</t>
  </si>
  <si>
    <t>Moring Advisory Services, Inc.</t>
  </si>
  <si>
    <t>980 Pico Point</t>
  </si>
  <si>
    <t>Rainy Day Planning, LLC</t>
  </si>
  <si>
    <t>David L Johnson</t>
  </si>
  <si>
    <t>425-271-5500</t>
  </si>
  <si>
    <t>2003 Maple Valley Highway</t>
  </si>
  <si>
    <t>Rajah Asset Management</t>
  </si>
  <si>
    <t>Gary Benjamin Rajah</t>
  </si>
  <si>
    <t>616-984-6050</t>
  </si>
  <si>
    <t>13378 W Cannonsville Rd</t>
  </si>
  <si>
    <t>Coral</t>
  </si>
  <si>
    <t>invest@grajah.com</t>
  </si>
  <si>
    <t>Raju Gadiraju</t>
  </si>
  <si>
    <t>972-758-7983</t>
  </si>
  <si>
    <t>2100 Deerfield Dr</t>
  </si>
  <si>
    <t>Rall Capital Management, Inc.</t>
  </si>
  <si>
    <t>Robert Joseph Rall</t>
  </si>
  <si>
    <t>321-453-1251</t>
  </si>
  <si>
    <t>4730 Seminole Trl</t>
  </si>
  <si>
    <t>Merritt Island</t>
  </si>
  <si>
    <t>bob@rallcapital.com</t>
  </si>
  <si>
    <t>Ralph Upton Scott</t>
  </si>
  <si>
    <t>203-323-6948</t>
  </si>
  <si>
    <t>620 W. Roosevelt Rd</t>
  </si>
  <si>
    <t>karma@mfsadvisor.com</t>
  </si>
  <si>
    <t>Morrow Wealth Management Inc</t>
  </si>
  <si>
    <t>Michael Don Morrow</t>
  </si>
  <si>
    <t>888-556-5958</t>
  </si>
  <si>
    <t>1701 West Northwest Highway</t>
  </si>
  <si>
    <t>michael@morrownetwork.com</t>
  </si>
  <si>
    <t>Morse Capital Partners, LLC</t>
  </si>
  <si>
    <t>Robert Roland Wake</t>
  </si>
  <si>
    <t>804-767-2156</t>
  </si>
  <si>
    <t>420 North Ridge Road</t>
  </si>
  <si>
    <t>Mosaic Advisory Group</t>
  </si>
  <si>
    <t>Donald William Zimmerman</t>
  </si>
  <si>
    <t>772-781-0737</t>
  </si>
  <si>
    <t>8379 SW Bent Oak Ct</t>
  </si>
  <si>
    <t>Mosaic Financial Advisors, LLC</t>
  </si>
  <si>
    <t>Kathryn Karen Lund</t>
  </si>
  <si>
    <t>978-692-4475</t>
  </si>
  <si>
    <t>6 Crusade Rd</t>
  </si>
  <si>
    <t>kklund@gmail.com</t>
  </si>
  <si>
    <t>Moseley Investment Management, Inc.</t>
  </si>
  <si>
    <t>Susan Shepard Moseley</t>
  </si>
  <si>
    <t>Smart Tax And Financial Services</t>
  </si>
  <si>
    <t>Ravi Raghavan</t>
  </si>
  <si>
    <t>440-878-7900</t>
  </si>
  <si>
    <t>14486 Pearl Road</t>
  </si>
  <si>
    <t>Strongsville</t>
  </si>
  <si>
    <t>Smathers Financial Group, Inc.</t>
  </si>
  <si>
    <t>Walker Capital Advisory Services, Inc.</t>
  </si>
  <si>
    <t>Vickie Padgett</t>
  </si>
  <si>
    <t>770-441-2603</t>
  </si>
  <si>
    <t>3930 East Jones Bridge Rd.</t>
  </si>
  <si>
    <t>Walker Wealth Management, LLC</t>
  </si>
  <si>
    <t>Henry Lee Walker</t>
  </si>
  <si>
    <t>904-395-5622</t>
  </si>
  <si>
    <t>1186 Orvington Rd</t>
  </si>
  <si>
    <t>Wall &amp; Associates</t>
  </si>
  <si>
    <t>Colleen May Wall</t>
  </si>
  <si>
    <t>630-213-8885</t>
  </si>
  <si>
    <t>1182 Lakeside Ln</t>
  </si>
  <si>
    <t>Carol Stream</t>
  </si>
  <si>
    <t>Wall Street Asset Management, LLC</t>
  </si>
  <si>
    <t>Gary Wray Parks</t>
  </si>
  <si>
    <t>526 West Broughton Street</t>
  </si>
  <si>
    <t>Bainbridge</t>
  </si>
  <si>
    <t>Warren Financial Group, Inc</t>
  </si>
  <si>
    <t>James Edward Warren</t>
  </si>
  <si>
    <t>816-842-4455</t>
  </si>
  <si>
    <t>1201 Walnut Street</t>
  </si>
  <si>
    <t>jewarrn@aol.com</t>
  </si>
  <si>
    <t>Warren Ward Associates, Financial Planning</t>
  </si>
  <si>
    <t>Warren Albert Ward</t>
  </si>
  <si>
    <t>812-379-1120</t>
  </si>
  <si>
    <t>205 Washington St</t>
  </si>
  <si>
    <t>warren@warrenwardassociates.com</t>
  </si>
  <si>
    <t>Warsitz Associates Inc.</t>
  </si>
  <si>
    <t>Kathryn Marie Warsitz</t>
  </si>
  <si>
    <t>716-204-4435</t>
  </si>
  <si>
    <t>5500 Main Street</t>
  </si>
  <si>
    <t>Warther Consulting</t>
  </si>
  <si>
    <t>Kimberly S Miller</t>
  </si>
  <si>
    <t>330-867-6999</t>
  </si>
  <si>
    <t>1075 West Market St.</t>
  </si>
  <si>
    <t>kimmiller32@hotmail.com</t>
  </si>
  <si>
    <t>Vision Investment Advisors, LLC</t>
  </si>
  <si>
    <t>Lloyd George King</t>
  </si>
  <si>
    <t>Veronica Anne Murphy</t>
  </si>
  <si>
    <t>203-245-1666</t>
  </si>
  <si>
    <t>70 Wall Street</t>
  </si>
  <si>
    <t>Vision Capital Investment Management</t>
  </si>
  <si>
    <t>David Soungkwon Kim</t>
  </si>
  <si>
    <t>415-731-7270</t>
  </si>
  <si>
    <t>3450 Geary Blvd #203</t>
  </si>
  <si>
    <t>dskim1vcap@yahoo.com</t>
  </si>
  <si>
    <t>Vision Capital Partners, Inc.</t>
  </si>
  <si>
    <t>Thomas Wesley Duncan</t>
  </si>
  <si>
    <t>616-361-9308</t>
  </si>
  <si>
    <t>6290 Jupiter Avenue</t>
  </si>
  <si>
    <t>Vision Financial Concepts</t>
  </si>
  <si>
    <t>Wallkill Valley Financial Advisors</t>
  </si>
  <si>
    <t>Scott Darrow MacEwan</t>
  </si>
  <si>
    <t>845-895-3687</t>
  </si>
  <si>
    <t>95 Lavoletta Street</t>
  </si>
  <si>
    <t>Wallkill</t>
  </si>
  <si>
    <t>Wallstreete Investment Advisors</t>
  </si>
  <si>
    <t>Carlos Francisco Otalvaro</t>
  </si>
  <si>
    <t>305-266-9133</t>
  </si>
  <si>
    <t>3111 Ponce De Leon Blvd</t>
  </si>
  <si>
    <t>Walnut Investment Services, LLC</t>
  </si>
  <si>
    <t>Mark Blinderman</t>
  </si>
  <si>
    <t>718-788-1972</t>
  </si>
  <si>
    <t>1018 8th Avenue</t>
  </si>
  <si>
    <t>pdesjardins@att.net</t>
  </si>
  <si>
    <t>PAN American Financial Advisors</t>
  </si>
  <si>
    <t>Adolfo Sierra</t>
  </si>
  <si>
    <t>210-682-2121</t>
  </si>
  <si>
    <t>8026 Vantage Drive</t>
  </si>
  <si>
    <t>bbryson74@aol.com</t>
  </si>
  <si>
    <t>Panther Financial Planning, LLC</t>
  </si>
  <si>
    <t>Cheryl Courtney Panther</t>
  </si>
  <si>
    <t>615-507-2093</t>
  </si>
  <si>
    <t>Paolilli &amp; Co., LLC</t>
  </si>
  <si>
    <t>Gerald F Paolilli</t>
  </si>
  <si>
    <t>978-392-3400</t>
  </si>
  <si>
    <t>319 Littleton Road</t>
  </si>
  <si>
    <t>Paradigm Financial Advisors LLC</t>
  </si>
  <si>
    <t>Robert John Spindel</t>
  </si>
  <si>
    <t>314-966-3400</t>
  </si>
  <si>
    <t>12231 Manchester Road</t>
  </si>
  <si>
    <t>Paradigm Financial Corporation</t>
  </si>
  <si>
    <t>Joel Howard Solomon</t>
  </si>
  <si>
    <t>786-425-9200</t>
  </si>
  <si>
    <t>80 Sw 8th St</t>
  </si>
  <si>
    <t>joel@prsplan.com</t>
  </si>
  <si>
    <t>Paradigm Wealth Advisors, LLC</t>
  </si>
  <si>
    <t>Stacey Leigh Cheek</t>
  </si>
  <si>
    <t>Paragon Advisors, LLC</t>
  </si>
  <si>
    <t>William Jene Tebeaux</t>
  </si>
  <si>
    <t>979-693-3907</t>
  </si>
  <si>
    <t>215 Rock Prairie Rd.</t>
  </si>
  <si>
    <t>College Station</t>
  </si>
  <si>
    <t>Paragon Capital Management</t>
  </si>
  <si>
    <t>Henry Bernard Lester</t>
  </si>
  <si>
    <t>303-293-3680</t>
  </si>
  <si>
    <t>999 18th St., Ste 1220</t>
  </si>
  <si>
    <t>hblester07@pcm-net.com</t>
  </si>
  <si>
    <t>Paragon Financial Advisors</t>
  </si>
  <si>
    <t>Dana Jean Levit</t>
  </si>
  <si>
    <t>508-308-6664</t>
  </si>
  <si>
    <t>Thomas Benjamin Hatfield</t>
  </si>
  <si>
    <t>832-488-0011</t>
  </si>
  <si>
    <t>mrr3g@aol.com</t>
  </si>
  <si>
    <t>TCS Financial Services</t>
  </si>
  <si>
    <t>Lawrence Wood Wiswall</t>
  </si>
  <si>
    <t>TAX &amp; Financial Management</t>
  </si>
  <si>
    <t>Donald Alan Tessmer</t>
  </si>
  <si>
    <t>770-980-2575</t>
  </si>
  <si>
    <t>1870 The Exchange, Suite 100</t>
  </si>
  <si>
    <t>7 Fieldstone Ct</t>
  </si>
  <si>
    <t>Randolph</t>
  </si>
  <si>
    <t>7720 Rivers Edge Drive</t>
  </si>
  <si>
    <t>Strategic Point Investment Advisors LLC</t>
  </si>
  <si>
    <t>David Francis Brochu</t>
  </si>
  <si>
    <t>401-273-1500</t>
  </si>
  <si>
    <t>220 West Exchange Street</t>
  </si>
  <si>
    <t>Strategic Retirement Advisors, LLC</t>
  </si>
  <si>
    <t>John Finley Howell</t>
  </si>
  <si>
    <t>209-599-7309</t>
  </si>
  <si>
    <t>688 Anna Drive</t>
  </si>
  <si>
    <t>Ripon</t>
  </si>
  <si>
    <t>Strategic Retirement Planning, LLC</t>
  </si>
  <si>
    <t>George N Koutsakis</t>
  </si>
  <si>
    <t>305-254-7170</t>
  </si>
  <si>
    <t>Strategic Solutions Center, LLC</t>
  </si>
  <si>
    <t>Major Franklin Riddick</t>
  </si>
  <si>
    <t>301-577-8900</t>
  </si>
  <si>
    <t>8181 Professional Place</t>
  </si>
  <si>
    <t>Landover</t>
  </si>
  <si>
    <t>William Harry Wilson</t>
  </si>
  <si>
    <t>972-612-1382</t>
  </si>
  <si>
    <t>13760 Noel Road, Suite 330</t>
  </si>
  <si>
    <t>wwilson@gaa.net</t>
  </si>
  <si>
    <t>Wilson Wealth Management Group, LLC</t>
  </si>
  <si>
    <t>Maurice Laval Wilson</t>
  </si>
  <si>
    <t>704-222-4162</t>
  </si>
  <si>
    <t>15720 John J. Delaney Dr.</t>
  </si>
  <si>
    <t>maurice@wilsonwealth.com</t>
  </si>
  <si>
    <t>Wimmer Consulting, LLC</t>
  </si>
  <si>
    <t>Jay Stephen Wimmer</t>
  </si>
  <si>
    <t>214-219-7762</t>
  </si>
  <si>
    <t>41 Manchester Rd</t>
  </si>
  <si>
    <t>Mount Holly</t>
  </si>
  <si>
    <t>xobrittanyleighxo@yahoo.com</t>
  </si>
  <si>
    <t>Triangle Wealth Management</t>
  </si>
  <si>
    <t>Jeff Arthur Seymour</t>
  </si>
  <si>
    <t>919-654-7321</t>
  </si>
  <si>
    <t>201 Shannon Oaks Circle</t>
  </si>
  <si>
    <t>920-854-3034</t>
  </si>
  <si>
    <t>10579 Country Walk Ln, Unit #22</t>
  </si>
  <si>
    <t>Sister Bay</t>
  </si>
  <si>
    <t>Vfinance Advisors, Inc.</t>
  </si>
  <si>
    <t>561-981-1000</t>
  </si>
  <si>
    <t>3010 North Military Trail</t>
  </si>
  <si>
    <t>Via Financial Insight, Inc.</t>
  </si>
  <si>
    <t>Michael F. Rolph</t>
  </si>
  <si>
    <t>941-587-9938</t>
  </si>
  <si>
    <t>1729 Caribbean Drive</t>
  </si>
  <si>
    <t>VIA Wealth Management, Inc</t>
  </si>
  <si>
    <t>248-643-0033</t>
  </si>
  <si>
    <t>1739 West Big Beaver</t>
  </si>
  <si>
    <t>Spectrum Financial Strategies, Inc.</t>
  </si>
  <si>
    <t>Bryan Paul Bogen</t>
  </si>
  <si>
    <t>203-248-8587</t>
  </si>
  <si>
    <t>2525 Whitney Avenue</t>
  </si>
  <si>
    <t>Theodore Edward Zimmerman</t>
  </si>
  <si>
    <t>215-757-2239</t>
  </si>
  <si>
    <t>T.G. Chipain Financial Group LLC</t>
  </si>
  <si>
    <t>Zemenick &amp; Walker, Inc.</t>
  </si>
  <si>
    <t>John Michael Johnson</t>
  </si>
  <si>
    <t>314-862-5525</t>
  </si>
  <si>
    <t>Scott Mason Winkler</t>
  </si>
  <si>
    <t>770-447-0059</t>
  </si>
  <si>
    <t>6015 Atlantic Blvd., Suite G</t>
  </si>
  <si>
    <t>swinkler@mindspring.com</t>
  </si>
  <si>
    <t>Winslow Financial LLC</t>
  </si>
  <si>
    <t>Daniel Edward Winslow</t>
  </si>
  <si>
    <t>Purtill Financial LLC</t>
  </si>
  <si>
    <t>Donald Lee Purtill</t>
  </si>
  <si>
    <t>440-449-1196</t>
  </si>
  <si>
    <t>397 Sandhurst Dr</t>
  </si>
  <si>
    <t>Highland Heights</t>
  </si>
  <si>
    <t>dpurtill@aol.com</t>
  </si>
  <si>
    <t>PW Advisers Inc</t>
  </si>
  <si>
    <t>Dwight Vincent Percy</t>
  </si>
  <si>
    <t>205-252-3681</t>
  </si>
  <si>
    <t>Margaret Ann McNabb</t>
  </si>
  <si>
    <t>781-235-3855</t>
  </si>
  <si>
    <t>27 Mica Lane Suite 107</t>
  </si>
  <si>
    <t>Portland Financial Advisors, Inc.</t>
  </si>
  <si>
    <t>Russell Dean Francis</t>
  </si>
  <si>
    <t>503-684-6116</t>
  </si>
  <si>
    <t>12655 Sw Center St. #520</t>
  </si>
  <si>
    <t>Posey Capital</t>
  </si>
  <si>
    <t>Thomas Lawson Posey</t>
  </si>
  <si>
    <t>713-490-7000</t>
  </si>
  <si>
    <t>2415 Sunset Boulevard</t>
  </si>
  <si>
    <t>Positive Financial Advisors, Inc.</t>
  </si>
  <si>
    <t>Stellar Financial Planning</t>
  </si>
  <si>
    <t>ian.post@postasset.com</t>
  </si>
  <si>
    <t>Pottle Financial Services, Inc.</t>
  </si>
  <si>
    <t>Peter Lang Pottle</t>
  </si>
  <si>
    <t>Greene &amp; Company Financial Services LLC</t>
  </si>
  <si>
    <t>Douglas Heywood Greene</t>
  </si>
  <si>
    <t>860-868-3410</t>
  </si>
  <si>
    <t>630-990-7174</t>
  </si>
  <si>
    <t>2015 Spring Road, Suite 500</t>
  </si>
  <si>
    <t>monimgr@aol.com</t>
  </si>
  <si>
    <t>Money Managers, Inc.</t>
  </si>
  <si>
    <t>Joseph Bedford James</t>
  </si>
  <si>
    <t>210-349-9494</t>
  </si>
  <si>
    <t>Quintessence Capital And Research</t>
  </si>
  <si>
    <t>Mark Alan Hauserman</t>
  </si>
  <si>
    <t>303-809-7702</t>
  </si>
  <si>
    <t>5105 Dtc Pkwy</t>
  </si>
  <si>
    <t>Qwon Investment Consultants,</t>
  </si>
  <si>
    <t>David Lewis Overton</t>
  </si>
  <si>
    <t>303-573-6660</t>
  </si>
  <si>
    <t>1873 S. Bellaire Street</t>
  </si>
  <si>
    <t>R &amp; R Financial Services Group</t>
  </si>
  <si>
    <t>William Scott Deegan</t>
  </si>
  <si>
    <t>772-221-0656</t>
  </si>
  <si>
    <t>176 SW Fernleaf Trl</t>
  </si>
  <si>
    <t>Port Saint Lucie</t>
  </si>
  <si>
    <t>R &amp; R Financial Services, LLC</t>
  </si>
  <si>
    <t>Ronald Gene Roccaforte</t>
  </si>
  <si>
    <t>409-963-3700</t>
  </si>
  <si>
    <t>4200 Main Ave</t>
  </si>
  <si>
    <t>Groves</t>
  </si>
  <si>
    <t>R L Capital, LLC</t>
  </si>
  <si>
    <t>Randy Lawrence Freed</t>
  </si>
  <si>
    <t>913-341-8450</t>
  </si>
  <si>
    <t>Norman Joseph Santori</t>
  </si>
  <si>
    <t>412-373-6904</t>
  </si>
  <si>
    <t>3824 Northern Pike</t>
  </si>
  <si>
    <t>Sapient Wealth Advisors, LLC</t>
  </si>
  <si>
    <t>William Ryan</t>
  </si>
  <si>
    <t>415-260-8864</t>
  </si>
  <si>
    <t>Saposh &amp; Malter, Inc.</t>
  </si>
  <si>
    <t>Harlan Mitchell Malter</t>
  </si>
  <si>
    <t>212-983-8825</t>
  </si>
  <si>
    <t>60 East 42nd St.</t>
  </si>
  <si>
    <t>SAR Services, Inc.</t>
  </si>
  <si>
    <t>Roger Main Ramsay</t>
  </si>
  <si>
    <t>585-473-3750</t>
  </si>
  <si>
    <t>208 Westfall Road</t>
  </si>
  <si>
    <t>ramjet@aol.com</t>
  </si>
  <si>
    <t>Silver Lake Executive Campus</t>
  </si>
  <si>
    <t>One Gateway Center, Suite 600</t>
  </si>
  <si>
    <t>Yardley Wealth Management LLC</t>
  </si>
  <si>
    <t>Michael Joseph Garry</t>
  </si>
  <si>
    <t>267-573-1019</t>
  </si>
  <si>
    <t>Wesling Financial Planning Services Corp.</t>
  </si>
  <si>
    <t>Timothy Robert Wesling</t>
  </si>
  <si>
    <t>703-535-8280</t>
  </si>
  <si>
    <t>101 N. Columbus St.,</t>
  </si>
  <si>
    <t>Strategic Financial Consultants, Inc.</t>
  </si>
  <si>
    <t>Christopher Michael Becks</t>
  </si>
  <si>
    <t>407-982-5314</t>
  </si>
  <si>
    <t>1855 West State Road 434</t>
  </si>
  <si>
    <t>chris@strategicfinancialria.com</t>
  </si>
  <si>
    <t>Strategic Financial Designs, Inc.</t>
  </si>
  <si>
    <t>Ellen Shayman Rogin</t>
  </si>
  <si>
    <t>847-441-8700</t>
  </si>
  <si>
    <t>1780 Ash Street</t>
  </si>
  <si>
    <t>Strategic Financial Inc.</t>
  </si>
  <si>
    <t>Jerald Ray Hoffner</t>
  </si>
  <si>
    <t>701-356-5239</t>
  </si>
  <si>
    <t>3509 Interstate Blvd. S. Ste D</t>
  </si>
  <si>
    <t>Strategic Investment Advisors, Inc.</t>
  </si>
  <si>
    <t>Roger Lee Dick</t>
  </si>
  <si>
    <t>704-983-5959</t>
  </si>
  <si>
    <t>132 North First Street</t>
  </si>
  <si>
    <t>Albemarle</t>
  </si>
  <si>
    <t>cynthiacd_2003@yahoo.com</t>
  </si>
  <si>
    <t>Strategic Investment Partners LLC</t>
  </si>
  <si>
    <t>Timothy Joseph Mcintosh</t>
  </si>
  <si>
    <t>813-973-1100</t>
  </si>
  <si>
    <t>400 North Tampa Street</t>
  </si>
  <si>
    <t>macker100@aim.com</t>
  </si>
  <si>
    <t>Strategic Legacy Advisors, Inc.</t>
  </si>
  <si>
    <t>bmizer@insight.rr.com</t>
  </si>
  <si>
    <t>MJB Financial Planning</t>
  </si>
  <si>
    <t>Matthew James Buckwalter</t>
  </si>
  <si>
    <t>402-327-2689</t>
  </si>
  <si>
    <t>7140 Lincolnshire Rd</t>
  </si>
  <si>
    <t>MJM Financial Advisors, LLC</t>
  </si>
  <si>
    <t>Mark J. Mcgaunn</t>
  </si>
  <si>
    <t>978-405-3133</t>
  </si>
  <si>
    <t>114 Turnpike Road, Suite 107</t>
  </si>
  <si>
    <t>mark@mjmfa.com</t>
  </si>
  <si>
    <t>MJW Plans</t>
  </si>
  <si>
    <t>Michael John Woods</t>
  </si>
  <si>
    <t>734-913-9440</t>
  </si>
  <si>
    <t>3800 Packard Rd</t>
  </si>
  <si>
    <t>uits@msn.com</t>
  </si>
  <si>
    <t>MK Capital Group</t>
  </si>
  <si>
    <t>Mara Kathleen Konrad</t>
  </si>
  <si>
    <t>626-431-2665</t>
  </si>
  <si>
    <t>260 S. Los Robles Ave.</t>
  </si>
  <si>
    <t>MKG Capital Advisors</t>
  </si>
  <si>
    <t>Robert Edwin Davies</t>
  </si>
  <si>
    <t>503-226-6700</t>
  </si>
  <si>
    <t>1500 Sw First Ave.</t>
  </si>
  <si>
    <t>MKS Investment Management, Inc.</t>
  </si>
  <si>
    <t>Donald A. David</t>
  </si>
  <si>
    <t>860-228-1040</t>
  </si>
  <si>
    <t>Po Box 1554</t>
  </si>
  <si>
    <t>Hebron</t>
  </si>
  <si>
    <t>MMI Investments, LLC</t>
  </si>
  <si>
    <t>Kevin Wayne Miller</t>
  </si>
  <si>
    <t>757-229-7003</t>
  </si>
  <si>
    <t>1315 Jamestown Rd</t>
  </si>
  <si>
    <t>Williamsburg</t>
  </si>
  <si>
    <t>MN Bartakke &amp; Associates</t>
  </si>
  <si>
    <t>Manohar Nathubhai Bartakke</t>
  </si>
  <si>
    <t>703-476-0338</t>
  </si>
  <si>
    <t>1991 Solaridge Ct</t>
  </si>
  <si>
    <t>manoharbartakke@yahoo.com</t>
  </si>
  <si>
    <t>Modica Financial &amp; Tax Services</t>
  </si>
  <si>
    <t>Joseph Nicholas Modica</t>
  </si>
  <si>
    <t>805-461-5903</t>
  </si>
  <si>
    <t>5812 Traffic Way</t>
  </si>
  <si>
    <t>Atascadero</t>
  </si>
  <si>
    <t>modica@charterinternet.com</t>
  </si>
  <si>
    <t>Modiri Asset Management</t>
  </si>
  <si>
    <t>Ramin Modiri</t>
  </si>
  <si>
    <t>949-680-4399</t>
  </si>
  <si>
    <t>25283 Cabot Rd,</t>
  </si>
  <si>
    <t>Laguna Hills</t>
  </si>
  <si>
    <t>rmodiri@aol.com</t>
  </si>
  <si>
    <t>Moeller, Michael William</t>
  </si>
  <si>
    <t>Michael William Moeller</t>
  </si>
  <si>
    <t>614-873-0763</t>
  </si>
  <si>
    <t>265 West Main St.</t>
  </si>
  <si>
    <t>Richard Albert Kaufman</t>
  </si>
  <si>
    <t>610-775-1490</t>
  </si>
  <si>
    <t>1609 Lancaster Avenue</t>
  </si>
  <si>
    <t>Reading</t>
  </si>
  <si>
    <t>llcoolk34@aol.com</t>
  </si>
  <si>
    <t>KAY Quinn Financial, LLC</t>
  </si>
  <si>
    <t>Catherine Quinn V</t>
  </si>
  <si>
    <t>Kenneth Jeffrey Watten</t>
  </si>
  <si>
    <t>310-207-5293</t>
  </si>
  <si>
    <t>11835 West Olympic Blvd</t>
  </si>
  <si>
    <t>KB Financial Advisors, Inc.</t>
  </si>
  <si>
    <t>Jackie Kleinman</t>
  </si>
  <si>
    <t>301-989-9355</t>
  </si>
  <si>
    <t>P.O. Box 4760</t>
  </si>
  <si>
    <t>KB Financial Advisory</t>
  </si>
  <si>
    <t>Jackie Lynn Kleinman</t>
  </si>
  <si>
    <t>415-905-5449</t>
  </si>
  <si>
    <t>90 New Montgomery St, #1001</t>
  </si>
  <si>
    <t>KB Financial LLC</t>
  </si>
  <si>
    <t>Kurrin Richard Bickmore</t>
  </si>
  <si>
    <t>314-569-0700</t>
  </si>
  <si>
    <t>10435 Clayton Road</t>
  </si>
  <si>
    <t>Washington Depot</t>
  </si>
  <si>
    <t>Greenleaf Financial Group</t>
  </si>
  <si>
    <t>Jennifer Sue Hartman</t>
  </si>
  <si>
    <t>317-576-1727</t>
  </si>
  <si>
    <t>6525 E. 82nd St.</t>
  </si>
  <si>
    <t>704-540-5535</t>
  </si>
  <si>
    <t>3514 Kingsmeade Ct</t>
  </si>
  <si>
    <t>k_squared@bellsouth.net</t>
  </si>
  <si>
    <t>Keats Connelly And Associates Inc.</t>
  </si>
  <si>
    <t>Wayne Arthur Tibbetts</t>
  </si>
  <si>
    <t>602-955-5007</t>
  </si>
  <si>
    <t>Keeble &amp; Pyke Financial Advisors, Inc.</t>
  </si>
  <si>
    <t>John Bell Keeble</t>
  </si>
  <si>
    <t>203-375-7100</t>
  </si>
  <si>
    <t>115 Pinewood Trail</t>
  </si>
  <si>
    <t>kscribs@sbcglobal.net</t>
  </si>
  <si>
    <t>Kenneth R. Ziegler</t>
  </si>
  <si>
    <t>Kenneth Robert Ziegler</t>
  </si>
  <si>
    <t>805-845-6421</t>
  </si>
  <si>
    <t>Kenneth Shavelson Investment Advisors, LLC</t>
  </si>
  <si>
    <t>Kenneth Mark Shavelson</t>
  </si>
  <si>
    <t>561-241-8708</t>
  </si>
  <si>
    <t>3850 Nw 53rd Street</t>
  </si>
  <si>
    <t>kens11@comcast.net</t>
  </si>
  <si>
    <t>Kensington Securities, LLC</t>
  </si>
  <si>
    <t>Filiep Paul Sackx</t>
  </si>
  <si>
    <t>831-440-0714</t>
  </si>
  <si>
    <t>Moody Reid Financial Advisors L.P.</t>
  </si>
  <si>
    <t>Douglas Wendell Coe</t>
  </si>
  <si>
    <t>816-753-7552</t>
  </si>
  <si>
    <t>4435 Main Street</t>
  </si>
  <si>
    <t>douglaswcoe@yahoo.com</t>
  </si>
  <si>
    <t>Moore Financial Advisors, Ltd.</t>
  </si>
  <si>
    <t>Patricia Susan Moore</t>
  </si>
  <si>
    <t>Equity Research &amp; Portfolio Evaluation, Inc.</t>
  </si>
  <si>
    <t>John Joseph Gardner</t>
  </si>
  <si>
    <t>925-361-4787</t>
  </si>
  <si>
    <t>3000F Danville Blvd</t>
  </si>
  <si>
    <t>Eric B.Johnson Financial Advising</t>
  </si>
  <si>
    <t>Eric Bennett Johnson</t>
  </si>
  <si>
    <t>507-238-1926</t>
  </si>
  <si>
    <t>923 Martin Street</t>
  </si>
  <si>
    <t>Fairmont</t>
  </si>
  <si>
    <t>ecjohn@frontiernet.net</t>
  </si>
  <si>
    <t>Eric Krone Associates, Inc.</t>
  </si>
  <si>
    <t>Eric James Krone</t>
  </si>
  <si>
    <t>212-953-1104</t>
  </si>
  <si>
    <t>100 Park Ave 20th Fl.</t>
  </si>
  <si>
    <t>Erisa Fiduciary Advisors, Inc.</t>
  </si>
  <si>
    <t>Bradley Lewis Larsen</t>
  </si>
  <si>
    <t>954-385-5331</t>
  </si>
  <si>
    <t>1160 Birchwood Rd</t>
  </si>
  <si>
    <t>303-778-0688</t>
  </si>
  <si>
    <t>321 S Humboldt St.</t>
  </si>
  <si>
    <t>Insight Asset Management</t>
  </si>
  <si>
    <t>Philip Isaac Frank</t>
  </si>
  <si>
    <t>212-223-2715</t>
  </si>
  <si>
    <t>440 E 57th St</t>
  </si>
  <si>
    <t>Insight Financial Planning</t>
  </si>
  <si>
    <t>Paul Alexander Dube</t>
  </si>
  <si>
    <t>207-439-4762</t>
  </si>
  <si>
    <t>9 Whitetail Ln</t>
  </si>
  <si>
    <t>Kittery</t>
  </si>
  <si>
    <t>Insight Financial Services</t>
  </si>
  <si>
    <t>415-392-7893</t>
  </si>
  <si>
    <t>712 Montgomery Street</t>
  </si>
  <si>
    <t>Pasqua, CPA</t>
  </si>
  <si>
    <t>Thomas Pasqua</t>
  </si>
  <si>
    <t>845-790-4302</t>
  </si>
  <si>
    <t>37 Baron Dr.</t>
  </si>
  <si>
    <t>Hopewell Jct</t>
  </si>
  <si>
    <t>tompasqua@yahoo.com</t>
  </si>
  <si>
    <t>Pasztor &amp; Associates</t>
  </si>
  <si>
    <t>James Pasztor</t>
  </si>
  <si>
    <t>303-680-3100</t>
  </si>
  <si>
    <t>100 Cummings Center-Suite 322a</t>
  </si>
  <si>
    <t>SAK Financial, LLC</t>
  </si>
  <si>
    <t>Joel Howard Kabaker</t>
  </si>
  <si>
    <t>Keynote Financial Services, LLC</t>
  </si>
  <si>
    <t>Kent David Zahner</t>
  </si>
  <si>
    <t>dmbadugha@yahoo.com</t>
  </si>
  <si>
    <t>English &amp; Associates, Inc.</t>
  </si>
  <si>
    <t>Linda Vasquez English</t>
  </si>
  <si>
    <t>703-448-0550</t>
  </si>
  <si>
    <t>7700 Leesburg Pike, Suite 205</t>
  </si>
  <si>
    <t>lve3427@aol.com</t>
  </si>
  <si>
    <t>Enright, Mollin, Cascio And Ramusevic</t>
  </si>
  <si>
    <t>Michael Cascio</t>
  </si>
  <si>
    <t>718-803-1817</t>
  </si>
  <si>
    <t>91-31 Queens Blvd.</t>
  </si>
  <si>
    <t>Elmhurst</t>
  </si>
  <si>
    <t>Enterprise Wealth Partners, LLC</t>
  </si>
  <si>
    <t>Scott A Houston</t>
  </si>
  <si>
    <t>770-408-0425</t>
  </si>
  <si>
    <t>mesecher@cox.net</t>
  </si>
  <si>
    <t>KEJ Financial Advisors</t>
  </si>
  <si>
    <t>Jonathan M Heller</t>
  </si>
  <si>
    <t>215-860-3605</t>
  </si>
  <si>
    <t>536 Sterling Street</t>
  </si>
  <si>
    <t>Kellam Financial Planning, Inc.</t>
  </si>
  <si>
    <t>Glen Russell Kellam</t>
  </si>
  <si>
    <t>269-226-9570</t>
  </si>
  <si>
    <t>Guidepost Financial Planning</t>
  </si>
  <si>
    <t>Arlen Thomas Olberding</t>
  </si>
  <si>
    <t>970-419-8212</t>
  </si>
  <si>
    <t>19 Old Town Square, Suite #238</t>
  </si>
  <si>
    <t>tessmerd@msn.com</t>
  </si>
  <si>
    <t>TAX &amp; Financial Strategies, Inc.</t>
  </si>
  <si>
    <t>Robert Charles Hughes</t>
  </si>
  <si>
    <t>425-392-5206</t>
  </si>
  <si>
    <t>20014 Se 19th St</t>
  </si>
  <si>
    <t>Sammamish</t>
  </si>
  <si>
    <t>rchughes@metlife.com</t>
  </si>
  <si>
    <t>TAX + Investment Advisory Services</t>
  </si>
  <si>
    <t>Steven Keith Hays</t>
  </si>
  <si>
    <t>118 W 5th St</t>
  </si>
  <si>
    <t>Young Financial &amp; Insurance Services</t>
  </si>
  <si>
    <t>Guy Cameron Young</t>
  </si>
  <si>
    <t>415-398-1400</t>
  </si>
  <si>
    <t>Thomas Martin Morris</t>
  </si>
  <si>
    <t>703-938-2999</t>
  </si>
  <si>
    <t>115 Park Street Se</t>
  </si>
  <si>
    <t>twmorrisjr@cox.net</t>
  </si>
  <si>
    <t>Park Sutton Advisors</t>
  </si>
  <si>
    <t>Steven Mark Levitt</t>
  </si>
  <si>
    <t>212-823-0814</t>
  </si>
  <si>
    <t>mgrisz@aol.com</t>
  </si>
  <si>
    <t>Paratus Wealth Management, LLC</t>
  </si>
  <si>
    <t>Judd David Axelson</t>
  </si>
  <si>
    <t>952-345-6895</t>
  </si>
  <si>
    <t>10800 Lyndale Avenue South</t>
  </si>
  <si>
    <t>Lowell Blake &amp; Associates, Inc.</t>
  </si>
  <si>
    <t>Carrie Anne Endries</t>
  </si>
  <si>
    <t>617-422-0064</t>
  </si>
  <si>
    <t>141 Tremont Street, Ste 200</t>
  </si>
  <si>
    <t>LP Littlewood And Associates, Inc.</t>
  </si>
  <si>
    <t>Lawrence Prescott Littlewood</t>
  </si>
  <si>
    <t>708-798-9360</t>
  </si>
  <si>
    <t>2713 Flossmoor Road</t>
  </si>
  <si>
    <t>Flossmoor</t>
  </si>
  <si>
    <t>fatmanb0b9@yahoo.com</t>
  </si>
  <si>
    <t>LSY Financial Group</t>
  </si>
  <si>
    <t>Lloyd Shigeto Yamada</t>
  </si>
  <si>
    <t>408-888-9834</t>
  </si>
  <si>
    <t>20177 Northbrook Square</t>
  </si>
  <si>
    <t>LTG Capital LLC</t>
  </si>
  <si>
    <t>Kathleen Muriel Cox</t>
  </si>
  <si>
    <t>888-445-0111</t>
  </si>
  <si>
    <t>275 Grove Street</t>
  </si>
  <si>
    <t>Luby Advisory Services, LLC</t>
  </si>
  <si>
    <t>Lynne J Luby</t>
  </si>
  <si>
    <t>214-522-6273</t>
  </si>
  <si>
    <t>4514 Cole Avenue</t>
  </si>
  <si>
    <t>Lucern Wealth Management, LLC</t>
  </si>
  <si>
    <t>David Hershel Simon</t>
  </si>
  <si>
    <t>407-422-5400</t>
  </si>
  <si>
    <t>100 W. Lucerne Circle</t>
  </si>
  <si>
    <t>George Michael Parker</t>
  </si>
  <si>
    <t>860-881-9035</t>
  </si>
  <si>
    <t>gmp1954@snet.net</t>
  </si>
  <si>
    <t>4653 Carmel Mountain Road</t>
  </si>
  <si>
    <t>Svanoe &amp; Thompson LLC</t>
  </si>
  <si>
    <t>The Mutual Fund Advisor</t>
  </si>
  <si>
    <t>Jerry Bruce Anderson</t>
  </si>
  <si>
    <t>808-324-8637</t>
  </si>
  <si>
    <t>78-6831 Alii Drive</t>
  </si>
  <si>
    <t>Kailua Kona</t>
  </si>
  <si>
    <t>nander1210@msn.com</t>
  </si>
  <si>
    <t>The Mutual Fund Store</t>
  </si>
  <si>
    <t>Norris Eugene Waalen</t>
  </si>
  <si>
    <t>612-253-5093</t>
  </si>
  <si>
    <t>3433 Broadway St. Ne</t>
  </si>
  <si>
    <t>Russ Trading, Inc.</t>
  </si>
  <si>
    <t>Nicolas Russo</t>
  </si>
  <si>
    <t>480-816-1619</t>
  </si>
  <si>
    <t>Po Box 17510</t>
  </si>
  <si>
    <t>Russell Doe Financial Services</t>
  </si>
  <si>
    <t>Russell Tupper Doe</t>
  </si>
  <si>
    <t>818-767-4229</t>
  </si>
  <si>
    <t>3500 W. Olive Avenue, #300</t>
  </si>
  <si>
    <t>rdfinance@aol.com</t>
  </si>
  <si>
    <t>Russell Hawkes Assoc. Inc.</t>
  </si>
  <si>
    <t>Russell Arthur Hawkes</t>
  </si>
  <si>
    <t>607-773-8055</t>
  </si>
  <si>
    <t>721 Chenango St</t>
  </si>
  <si>
    <t>Russo Investment Management</t>
  </si>
  <si>
    <t>Bruce Edward Russo</t>
  </si>
  <si>
    <t>513-522-7838</t>
  </si>
  <si>
    <t>9667 Timbermill Ct</t>
  </si>
  <si>
    <t>brusso@ohiocpa.net</t>
  </si>
  <si>
    <t>RVR Wealth Advisors, LLC</t>
  </si>
  <si>
    <t>Robert William Miller</t>
  </si>
  <si>
    <t>419-824-8200</t>
  </si>
  <si>
    <t>6012 Renaissance Place</t>
  </si>
  <si>
    <t>RWI Wealth Management, LLC</t>
  </si>
  <si>
    <t>Kenneth Earl Sweet</t>
  </si>
  <si>
    <t>847-495-6605</t>
  </si>
  <si>
    <t>1250 Barclay Blvd</t>
  </si>
  <si>
    <t>701 Xenia Avenue South</t>
  </si>
  <si>
    <t>The Oxford Private Client Group, LLC</t>
  </si>
  <si>
    <t>Jason Bo-Alan Beckman</t>
  </si>
  <si>
    <t>612-236-2008</t>
  </si>
  <si>
    <t>1900 Lasalle Ave. N. Suite 200</t>
  </si>
  <si>
    <t>The Parrish Group</t>
  </si>
  <si>
    <t>Walter Cornelius Parrish</t>
  </si>
  <si>
    <t>973-230-2434</t>
  </si>
  <si>
    <t>19 Clover Ln</t>
  </si>
  <si>
    <t>wlparr3@aol.com</t>
  </si>
  <si>
    <t>The Planning Center, Inc.</t>
  </si>
  <si>
    <t>Matt Sivertsen</t>
  </si>
  <si>
    <t>309-797-4030</t>
  </si>
  <si>
    <t>1701 River Drive</t>
  </si>
  <si>
    <t>matt@theplanningcenter.com</t>
  </si>
  <si>
    <t>The Putney Financial Group, Registered Investment Advisors</t>
  </si>
  <si>
    <t>415-922-7772</t>
  </si>
  <si>
    <t>870 N Point St</t>
  </si>
  <si>
    <t>don.ryndak@verizon.net</t>
  </si>
  <si>
    <t>S &amp; P Investors, Inc.</t>
  </si>
  <si>
    <t>Elizabeth Mitchell Potter</t>
  </si>
  <si>
    <t>972-385-9486</t>
  </si>
  <si>
    <t>12720 Hillcrest Road</t>
  </si>
  <si>
    <t>S D Clifford Advisors, LLC</t>
  </si>
  <si>
    <t>Steven Dale Clifford</t>
  </si>
  <si>
    <t>330-493-1814</t>
  </si>
  <si>
    <t>4150 Belden Village St Nw Suite 601</t>
  </si>
  <si>
    <t>cas1@neo.rr.com</t>
  </si>
  <si>
    <t>S R Schill &amp; Associates, Inc.</t>
  </si>
  <si>
    <t>Stephen Leonard Kessler</t>
  </si>
  <si>
    <t>206-275-2700</t>
  </si>
  <si>
    <t>600 Madison Avenue</t>
  </si>
  <si>
    <t>Parker Financial LLC</t>
  </si>
  <si>
    <t>Jason Randall Parker</t>
  </si>
  <si>
    <t>360-337-2701</t>
  </si>
  <si>
    <t>9057 Washington Ave Nw #104</t>
  </si>
  <si>
    <t>Silverdale</t>
  </si>
  <si>
    <t>Parker, George Michael</t>
  </si>
  <si>
    <t>330-725-3162</t>
  </si>
  <si>
    <t>805 E. Washington Street</t>
  </si>
  <si>
    <t>Medina</t>
  </si>
  <si>
    <t>Saddle River Capital Management, LLC</t>
  </si>
  <si>
    <t>Richard Charles Wolfe</t>
  </si>
  <si>
    <t>201-497-5930</t>
  </si>
  <si>
    <t>Po Box 635</t>
  </si>
  <si>
    <t>Saddle River</t>
  </si>
  <si>
    <t>Safe Harbor Advisors, Inc.</t>
  </si>
  <si>
    <t>Steven Howard Oberle</t>
  </si>
  <si>
    <t>214-827-0660</t>
  </si>
  <si>
    <t>Safe Harbor Financial Planning</t>
  </si>
  <si>
    <t>Steven Paul Copeland</t>
  </si>
  <si>
    <t>914-771-5277</t>
  </si>
  <si>
    <t>53 Rossmore Avenue</t>
  </si>
  <si>
    <t>Safe Money Advisors Inc.</t>
  </si>
  <si>
    <t>Sam Shanmuga Prasad</t>
  </si>
  <si>
    <t>973-540-1663</t>
  </si>
  <si>
    <t>14 Bryce Way</t>
  </si>
  <si>
    <t>Morris Plains</t>
  </si>
  <si>
    <t>Safeguard Investment Advisory Group</t>
  </si>
  <si>
    <t>Reid Abedeen</t>
  </si>
  <si>
    <t>Po Box 10959</t>
  </si>
  <si>
    <t>1000 South Cypress Road</t>
  </si>
  <si>
    <t>Teton Wealth Management, Inc.</t>
  </si>
  <si>
    <t>Richard Dale Bloom</t>
  </si>
  <si>
    <t>307-690-5273</t>
  </si>
  <si>
    <t>125 East Pearl Avenue, Suite 208</t>
  </si>
  <si>
    <t>synthesis@bresnan.net</t>
  </si>
  <si>
    <t>Tetrad Capital LLC</t>
  </si>
  <si>
    <t>Norman Niece Wahab</t>
  </si>
  <si>
    <t>310-424-9353</t>
  </si>
  <si>
    <t>515 S. Flower St.</t>
  </si>
  <si>
    <t>630-545-4700</t>
  </si>
  <si>
    <t>dulrich@wolffinancial.com</t>
  </si>
  <si>
    <t>Wolf Weissman Financial Advisors, Inc.</t>
  </si>
  <si>
    <t>Gary Paul Weissman</t>
  </si>
  <si>
    <t>212-967-7300</t>
  </si>
  <si>
    <t>1 Pennsylvania Plaza</t>
  </si>
  <si>
    <t>Wolfbridge Financial Corporation</t>
  </si>
  <si>
    <t>Michael Gerard Kothakota</t>
  </si>
  <si>
    <t>919-247-9854</t>
  </si>
  <si>
    <t>1011 Pemberton Hill Road, Suite 203</t>
  </si>
  <si>
    <t>Apex</t>
  </si>
  <si>
    <t>michael.kothakota@edwardjones.com</t>
  </si>
  <si>
    <t>Wolfe Financial, LLC</t>
  </si>
  <si>
    <t>Matthew Robert Wolfe</t>
  </si>
  <si>
    <t>614-436-1400</t>
  </si>
  <si>
    <t>Mavis Velikanje</t>
  </si>
  <si>
    <t>509-573-9768</t>
  </si>
  <si>
    <t>622 Voltaire Ave</t>
  </si>
  <si>
    <t>Valrico</t>
  </si>
  <si>
    <t>Wealth Conservancy</t>
  </si>
  <si>
    <t>Charles Paul Bianchi</t>
  </si>
  <si>
    <t>540-548-3009</t>
  </si>
  <si>
    <t>tomdming@yahoo.com</t>
  </si>
  <si>
    <t>Towneley Capital Management, Inc.</t>
  </si>
  <si>
    <t>Wesley George McCain</t>
  </si>
  <si>
    <t>805-962-2900</t>
  </si>
  <si>
    <t>2050 Alameda Padre Serra</t>
  </si>
  <si>
    <t>dododothegogo@yahoo.com</t>
  </si>
  <si>
    <t>The Kingsbury Financial Group</t>
  </si>
  <si>
    <t>Patricia Ann Kingsbury</t>
  </si>
  <si>
    <t>781-278-0106</t>
  </si>
  <si>
    <t>P.O. Box 405</t>
  </si>
  <si>
    <t>tkfg@msn.com</t>
  </si>
  <si>
    <t>Smyth Landis Asset Management, Inc.</t>
  </si>
  <si>
    <t>Paul Frederick Smyth</t>
  </si>
  <si>
    <t>561-848-9300</t>
  </si>
  <si>
    <t>712 U.S. Highway One</t>
  </si>
  <si>
    <t>North Palm Beach</t>
  </si>
  <si>
    <t>Snake River Investment Advisory Services, Inc.</t>
  </si>
  <si>
    <t>Ricky George Basterrechea</t>
  </si>
  <si>
    <t>208-934-8411</t>
  </si>
  <si>
    <t>714 Main Street</t>
  </si>
  <si>
    <t>Gooding</t>
  </si>
  <si>
    <t>Snider Retirement Strategies</t>
  </si>
  <si>
    <t>Monte Lee Snider</t>
  </si>
  <si>
    <t>1502 West 117th Court South</t>
  </si>
  <si>
    <t>Jenks</t>
  </si>
  <si>
    <t>Mountaintop</t>
  </si>
  <si>
    <t>maincitti@aol.com</t>
  </si>
  <si>
    <t>Strategic Capital Management, Inc.</t>
  </si>
  <si>
    <t>Satyen Chatterjee</t>
  </si>
  <si>
    <t>206-682-2787</t>
  </si>
  <si>
    <t>1001 4th Avenue,</t>
  </si>
  <si>
    <t>Strategic Capital Management, LLC</t>
  </si>
  <si>
    <t>Michael Joseph Breton</t>
  </si>
  <si>
    <t>781-239-9990</t>
  </si>
  <si>
    <t>57 River Street, Suite 104</t>
  </si>
  <si>
    <t>Strategic Capital Planning, Inc.</t>
  </si>
  <si>
    <t>Joe G Richardson</t>
  </si>
  <si>
    <t>912-842-7171</t>
  </si>
  <si>
    <t>Brooklet</t>
  </si>
  <si>
    <t>Strategic Capital Solutions, LLC</t>
  </si>
  <si>
    <t>Jeffrey Eugene Walker</t>
  </si>
  <si>
    <t>321-356-1099</t>
  </si>
  <si>
    <t>1710 Mercy Drive</t>
  </si>
  <si>
    <t>William Chester Wolk</t>
  </si>
  <si>
    <t>215-860-9050</t>
  </si>
  <si>
    <t>660 Newtown-Yardley Rd, Suite 108</t>
  </si>
  <si>
    <t>ldlarson@pacbell.net</t>
  </si>
  <si>
    <t>Lasalle Investment &amp; Business Management Services Inc</t>
  </si>
  <si>
    <t>John Stephen Maresh</t>
  </si>
  <si>
    <t>Strategic Edge Wealth Management, LLC</t>
  </si>
  <si>
    <t>Srbo Radisavljevic</t>
  </si>
  <si>
    <t>847-849-5550</t>
  </si>
  <si>
    <t>1500 Skokie Blvd.</t>
  </si>
  <si>
    <t>Strategic Finance &amp; Management, LLC</t>
  </si>
  <si>
    <t>Scott Allen Langguth</t>
  </si>
  <si>
    <t>612-708-9330</t>
  </si>
  <si>
    <t>20956 Lynn Drive</t>
  </si>
  <si>
    <t>Robert Francis Mahoney</t>
  </si>
  <si>
    <t>561-451-9990</t>
  </si>
  <si>
    <t>TFG Wealth Management, LLC</t>
  </si>
  <si>
    <t>Mark David Fried</t>
  </si>
  <si>
    <t>866-296-8156</t>
  </si>
  <si>
    <t>12 Penns Trail</t>
  </si>
  <si>
    <t>TFR Advisors LLP</t>
  </si>
  <si>
    <t>Bobby Glenn James</t>
  </si>
  <si>
    <t>972-599-3388</t>
  </si>
  <si>
    <t>5040 Tennyson Parkway</t>
  </si>
  <si>
    <t>bjames@tfr-inc.com</t>
  </si>
  <si>
    <t>TGS Financial Advisors</t>
  </si>
  <si>
    <t>Marvin Barron</t>
  </si>
  <si>
    <t>610-892-9900</t>
  </si>
  <si>
    <t>170 N. Radnor Chester Road</t>
  </si>
  <si>
    <t>marvin.barron@tgsfinancial.com</t>
  </si>
  <si>
    <t>The Advisors, Inc.</t>
  </si>
  <si>
    <t>Edward Charles Vonlange</t>
  </si>
  <si>
    <t>410-461-5955</t>
  </si>
  <si>
    <t>David Alan Massart</t>
  </si>
  <si>
    <t>414-257-4248</t>
  </si>
  <si>
    <t>10700 Research Drive</t>
  </si>
  <si>
    <t>2200 S. Utica Pl. #525</t>
  </si>
  <si>
    <t>Summit Wealth Management, LLC</t>
  </si>
  <si>
    <t>Richard Arnold Nilsen</t>
  </si>
  <si>
    <t>703-383-1830</t>
  </si>
  <si>
    <t>rich@personalsummit.com</t>
  </si>
  <si>
    <t>Andrew C Wilson</t>
  </si>
  <si>
    <t>303-543-1264</t>
  </si>
  <si>
    <t>Alison Kimberly Gross</t>
  </si>
  <si>
    <t>860-282-8292</t>
  </si>
  <si>
    <t>333 East River Drive</t>
  </si>
  <si>
    <t>East Hartford</t>
  </si>
  <si>
    <t>Suncoast Advisory Group</t>
  </si>
  <si>
    <t>Rick Orin Helbing</t>
  </si>
  <si>
    <t>941-955-9978</t>
  </si>
  <si>
    <t>1800 Second Street</t>
  </si>
  <si>
    <t>rick@suncoastadvisorygroup.com</t>
  </si>
  <si>
    <t>Quality Financial Services Group, Inc.</t>
  </si>
  <si>
    <t>Robert Darwin Abrams</t>
  </si>
  <si>
    <t>425-289-3475</t>
  </si>
  <si>
    <t>12715 Bel-Red Road</t>
  </si>
  <si>
    <t>Quality Wealth Care, LLC</t>
  </si>
  <si>
    <t>Phuong Thi Nguyen</t>
  </si>
  <si>
    <t>Raymond Frederick Willeford</t>
  </si>
  <si>
    <t>770-552-8500</t>
  </si>
  <si>
    <t>600 Houze Way</t>
  </si>
  <si>
    <t>William A. Siegele</t>
  </si>
  <si>
    <t>Wealth Builder Advisor</t>
  </si>
  <si>
    <t>Mary Ann Reinoehl</t>
  </si>
  <si>
    <t>215-646-0160</t>
  </si>
  <si>
    <t>805 Bethlehem Pike</t>
  </si>
  <si>
    <t>Spring House</t>
  </si>
  <si>
    <t>Wealth Capital Management Group, LLC</t>
  </si>
  <si>
    <t>Anthony Daniel Delfre</t>
  </si>
  <si>
    <t>440-582-9264</t>
  </si>
  <si>
    <t>10143 Royalton Road</t>
  </si>
  <si>
    <t>951-279-8838</t>
  </si>
  <si>
    <t>Safeguard Securities, Inc.</t>
  </si>
  <si>
    <t>Kevin Owen Conway</t>
  </si>
  <si>
    <t>216-825-4000</t>
  </si>
  <si>
    <t>Safety of Principle, Inc.</t>
  </si>
  <si>
    <t>Kenneth Scott Feyers</t>
  </si>
  <si>
    <t>954-796-0704</t>
  </si>
  <si>
    <t>12082 Nw 30th Street</t>
  </si>
  <si>
    <t>Sage 360 Advisors LLC</t>
  </si>
  <si>
    <t>Kathleen Cecelia Peer</t>
  </si>
  <si>
    <t>518-465-3530</t>
  </si>
  <si>
    <t>16 The Sage Estate</t>
  </si>
  <si>
    <t>Sage Asset Management, LLC</t>
  </si>
  <si>
    <t>David Clarence Van Engelen</t>
  </si>
  <si>
    <t>208-734-3736</t>
  </si>
  <si>
    <t>864 Filer Avenue</t>
  </si>
  <si>
    <t>Twin Falls</t>
  </si>
  <si>
    <t>Sage Capital Advisors</t>
  </si>
  <si>
    <t>Mark Donald Sherwin</t>
  </si>
  <si>
    <t>813-831-4300</t>
  </si>
  <si>
    <t>3006 Julia St</t>
  </si>
  <si>
    <t>Seniors First Financial Advisors LLC</t>
  </si>
  <si>
    <t>Donald Forrest Mohler</t>
  </si>
  <si>
    <t>512-502-1730</t>
  </si>
  <si>
    <t>9600 Great Hills Trail</t>
  </si>
  <si>
    <t>Seniors Only Financial, Inc.</t>
  </si>
  <si>
    <t>Dale Lewis Stringer</t>
  </si>
  <si>
    <t>903-880-5041</t>
  </si>
  <si>
    <t>165 Meadow Heath Street</t>
  </si>
  <si>
    <t>Gun Barrel</t>
  </si>
  <si>
    <t>Seniorsolutions</t>
  </si>
  <si>
    <t>Glenn Geoffrey Adams</t>
  </si>
  <si>
    <t>585-343-0101</t>
  </si>
  <si>
    <t>9820 Francis Rd</t>
  </si>
  <si>
    <t>gadams@iinc.com</t>
  </si>
  <si>
    <t>Sentinel Wealth Advisors, LLC</t>
  </si>
  <si>
    <t>Andrea C. Wilson</t>
  </si>
  <si>
    <t>913-647-1340</t>
  </si>
  <si>
    <t>1901 West 47th Place</t>
  </si>
  <si>
    <t>Sentry Consulting, Inc.</t>
  </si>
  <si>
    <t>Kathy Goodwin Stanley</t>
  </si>
  <si>
    <t>704-552-1970</t>
  </si>
  <si>
    <t>208 Manning Dr</t>
  </si>
  <si>
    <t>319-369-4920</t>
  </si>
  <si>
    <t>Gerald Thomas Quigley</t>
  </si>
  <si>
    <t>973-257-7227</t>
  </si>
  <si>
    <t>1246 Route 46 West</t>
  </si>
  <si>
    <t>Quigley Financial LLC</t>
  </si>
  <si>
    <t>Desmond Paul Quigley</t>
  </si>
  <si>
    <t>678-267-2726</t>
  </si>
  <si>
    <t>770-305-7900</t>
  </si>
  <si>
    <t>255 Racetrack Road</t>
  </si>
  <si>
    <t>McDonough</t>
  </si>
  <si>
    <t>bss323@aol.com</t>
  </si>
  <si>
    <t>Star Advanced Growth Group LLC</t>
  </si>
  <si>
    <t>Rami Sassoon</t>
  </si>
  <si>
    <t>917-864-9731</t>
  </si>
  <si>
    <t>185-12 Union Turnpike, Suite 203</t>
  </si>
  <si>
    <t>Star Financial Services</t>
  </si>
  <si>
    <t>Charles Edmond Tobler</t>
  </si>
  <si>
    <t>303-904-0749</t>
  </si>
  <si>
    <t>2 Wren</t>
  </si>
  <si>
    <t>chucketobler@netzero.net</t>
  </si>
  <si>
    <t>1011 Longfellow Drive</t>
  </si>
  <si>
    <t>Hiawatha</t>
  </si>
  <si>
    <t>msteele@steeleworks.net</t>
  </si>
  <si>
    <t>Stegent Equity Advisors, Inc.</t>
  </si>
  <si>
    <t>Loyd James Stegent</t>
  </si>
  <si>
    <t>713-840-9300</t>
  </si>
  <si>
    <t>24 Greenway Plaza</t>
  </si>
  <si>
    <t>Steigerwald, Gordon &amp; Koch - Wealth Advisors</t>
  </si>
  <si>
    <t>Jeffrey Andrew Gordon</t>
  </si>
  <si>
    <t>703-777-8826</t>
  </si>
  <si>
    <t>891-A Harrison Street, S.E.</t>
  </si>
  <si>
    <t>73 Grandview Dr</t>
  </si>
  <si>
    <t>New England Financial Planning Group</t>
  </si>
  <si>
    <t>Richard Joseph Wojcik</t>
  </si>
  <si>
    <t>781-272-2200</t>
  </si>
  <si>
    <t>69 Winn Street</t>
  </si>
  <si>
    <t>New England Private Wealth Advisors, LLC</t>
  </si>
  <si>
    <t>Jennifer K Votano</t>
  </si>
  <si>
    <t>781-416-1700</t>
  </si>
  <si>
    <t>36 Washington Street, Suite 395</t>
  </si>
  <si>
    <t>Wellesley</t>
  </si>
  <si>
    <t>New Jam Financial Strategists, LLC</t>
  </si>
  <si>
    <t>Glenford George Newman</t>
  </si>
  <si>
    <t>914-645-1651</t>
  </si>
  <si>
    <t>P O Box 2481</t>
  </si>
  <si>
    <t>Peekskill</t>
  </si>
  <si>
    <t>newjamco@gmail.com</t>
  </si>
  <si>
    <t>Synergy Brokerage</t>
  </si>
  <si>
    <t>Michael A. Scott</t>
  </si>
  <si>
    <t>770-304-9492</t>
  </si>
  <si>
    <t>43 Temple Ave</t>
  </si>
  <si>
    <t>Thomas George Chipain</t>
  </si>
  <si>
    <t>941-792-8700</t>
  </si>
  <si>
    <t>1912 78 Street</t>
  </si>
  <si>
    <t>tom@tgcfinancialgroup.com</t>
  </si>
  <si>
    <t>TA Berthel Advisory Services, LLC</t>
  </si>
  <si>
    <t>Timothy Alan Berthel</t>
  </si>
  <si>
    <t>217-504-3148</t>
  </si>
  <si>
    <t>14 Chester</t>
  </si>
  <si>
    <t>Table Mountain Investments, LLC</t>
  </si>
  <si>
    <t>Joseph Michael Hleboski</t>
  </si>
  <si>
    <t>602-952-1202</t>
  </si>
  <si>
    <t>4455 East Camelback Rd</t>
  </si>
  <si>
    <t>j_hleb@hotmail.com</t>
  </si>
  <si>
    <t>Table Rock Asset Management LLC</t>
  </si>
  <si>
    <t>David Arthur Halloran</t>
  </si>
  <si>
    <t>864-704-0549</t>
  </si>
  <si>
    <t>George Erwin Stillman</t>
  </si>
  <si>
    <t>805-737-7308</t>
  </si>
  <si>
    <t>1201 East Ocean Ave. Suite K</t>
  </si>
  <si>
    <t>Stinson Financial Planning</t>
  </si>
  <si>
    <t>Robert Kevin Stinson</t>
  </si>
  <si>
    <t>615-665-9119</t>
  </si>
  <si>
    <t>616 Summerwind Cir</t>
  </si>
  <si>
    <t>Stobba Financial Planning</t>
  </si>
  <si>
    <t>Daniel Stobba</t>
  </si>
  <si>
    <t>414-425-3610</t>
  </si>
  <si>
    <t>10258 W Cascade Dr</t>
  </si>
  <si>
    <t>kms883@aol.com</t>
  </si>
  <si>
    <t>Stock Market Income Advisors, Inc.</t>
  </si>
  <si>
    <t>Robert Graham Yetman</t>
  </si>
  <si>
    <t>407-719-7255</t>
  </si>
  <si>
    <t>Stockbridge Financial Services, LLC</t>
  </si>
  <si>
    <t>Dennis William Sinclair</t>
  </si>
  <si>
    <t>949-261-7900</t>
  </si>
  <si>
    <t>17052 Baruna Ln</t>
  </si>
  <si>
    <t>Stocker Woods Financial, Inc</t>
  </si>
  <si>
    <t>Carl Harrison Stocker</t>
  </si>
  <si>
    <t>Witt Financial Advsors, Inc.</t>
  </si>
  <si>
    <t>Jayesh M Shah</t>
  </si>
  <si>
    <t>303-771-2810</t>
  </si>
  <si>
    <t>6300 S. Syracuse Way, Suite 430</t>
  </si>
  <si>
    <t>wittfinancial@gmail.com</t>
  </si>
  <si>
    <t>Witthoff Consulting Services, LLC</t>
  </si>
  <si>
    <t>Julie Ann Witthoff</t>
  </si>
  <si>
    <t>515-727-5758</t>
  </si>
  <si>
    <t>WJ Interests, LLC</t>
  </si>
  <si>
    <t>Jared William Jameson</t>
  </si>
  <si>
    <t>281-634-9400</t>
  </si>
  <si>
    <t>2333 Town Center Drive</t>
  </si>
  <si>
    <t>WJM Financial, LLC</t>
  </si>
  <si>
    <t>William Joseph Moeckel</t>
  </si>
  <si>
    <t>603-589-8010</t>
  </si>
  <si>
    <t>15 Constitution Drive</t>
  </si>
  <si>
    <t>WJR Financial, LLC</t>
  </si>
  <si>
    <t>William Joseph Ryan</t>
  </si>
  <si>
    <t>203-659-4099</t>
  </si>
  <si>
    <t>107 John Street #7</t>
  </si>
  <si>
    <t>joe@wjrfinancial.com</t>
  </si>
  <si>
    <t>WMS Partners, LLC</t>
  </si>
  <si>
    <t>478-254-4871</t>
  </si>
  <si>
    <t>305 Carrick Way</t>
  </si>
  <si>
    <t>Tassel Capital Management, Inc.</t>
  </si>
  <si>
    <t>William Boroughs Ertel</t>
  </si>
  <si>
    <t>704-814-6780</t>
  </si>
  <si>
    <t>1258 Mann Drive</t>
  </si>
  <si>
    <t>Matthews</t>
  </si>
  <si>
    <t>Tate Wealth Management</t>
  </si>
  <si>
    <t>James Fallin Tate</t>
  </si>
  <si>
    <t>800-313-7713</t>
  </si>
  <si>
    <t>76 Montego Bay Dr</t>
  </si>
  <si>
    <t>jtate02@comcast.net</t>
  </si>
  <si>
    <t>Taurus Financial Corp</t>
  </si>
  <si>
    <t>R Neil Barnes</t>
  </si>
  <si>
    <t>602-424-0490</t>
  </si>
  <si>
    <t>4545 E. Shea Blvd.; Ste 130</t>
  </si>
  <si>
    <t>nbarnes@aag-us.com</t>
  </si>
  <si>
    <t>TAX &amp; Financial Empowerment, Inc.</t>
  </si>
  <si>
    <t>Ronald Fredrick Silich</t>
  </si>
  <si>
    <t>800-249-7808</t>
  </si>
  <si>
    <t>748 California Trail E.</t>
  </si>
  <si>
    <t>5650 Blazer Pkwy</t>
  </si>
  <si>
    <t>Zimmerman Capital Management</t>
  </si>
  <si>
    <t>Jeffrey M Zimmerman</t>
  </si>
  <si>
    <t>330-332-4261</t>
  </si>
  <si>
    <t>1450 Franklin Ave.</t>
  </si>
  <si>
    <t>jeff@zimmermancapital.com</t>
  </si>
  <si>
    <t>Zunic Advisory Services</t>
  </si>
  <si>
    <t>Jeffrey Joseph Zunic</t>
  </si>
  <si>
    <t>717-764-8992</t>
  </si>
  <si>
    <t>342 Bruaw Dr</t>
  </si>
  <si>
    <t>jzezsz@aol.com</t>
  </si>
  <si>
    <t>Zurcrowner</t>
  </si>
  <si>
    <t>Scott Allen Whitney</t>
  </si>
  <si>
    <t>541-979-4279</t>
  </si>
  <si>
    <t>2010 Marten Ave Sw</t>
  </si>
  <si>
    <t>Zynergy Financial Planning, LLC</t>
  </si>
  <si>
    <t>Ryan Patrick Zacharczyk</t>
  </si>
  <si>
    <t>732-784-2380</t>
  </si>
  <si>
    <t>331 Newman Springs Rd.</t>
  </si>
  <si>
    <t>ryguy1999@hotmail.com</t>
  </si>
  <si>
    <t>Eric Tyler House</t>
  </si>
  <si>
    <t>Fredrick L Standfield</t>
  </si>
  <si>
    <t>404-641-7799</t>
  </si>
  <si>
    <t>4850 Sugarloaf Pkwy</t>
  </si>
  <si>
    <t>Libertiny Financial LLC</t>
  </si>
  <si>
    <t>Thomas Gabor Libertiny</t>
  </si>
  <si>
    <t>248-877-2535</t>
  </si>
  <si>
    <t>PO Box 2534</t>
  </si>
  <si>
    <t>Farmington Hills</t>
  </si>
  <si>
    <t>Liberty Financial Advisors, LLC</t>
  </si>
  <si>
    <t>Craig Lee Dunn</t>
  </si>
  <si>
    <t>765-457-1134</t>
  </si>
  <si>
    <t>1213 E. Hoffer St.</t>
  </si>
  <si>
    <t>Kokomo</t>
  </si>
  <si>
    <t>Liberty Financial Group, LLC</t>
  </si>
  <si>
    <t>Walter David Sawchuk</t>
  </si>
  <si>
    <t>404-329-7139</t>
  </si>
  <si>
    <t>1547 Coolwater Ct.</t>
  </si>
  <si>
    <t>Liberty Hill Asset Management LLC</t>
  </si>
  <si>
    <t>Aram Sean Durphy</t>
  </si>
  <si>
    <t>415-205-0394</t>
  </si>
  <si>
    <t>4778 Davenport Ave</t>
  </si>
  <si>
    <t>aram.durphy@gmail.com</t>
  </si>
  <si>
    <t>John Michael Scherer</t>
  </si>
  <si>
    <t>214-727-6000</t>
  </si>
  <si>
    <t>14900 Landmark Blvd.</t>
  </si>
  <si>
    <t>sjblum@awealthplan.com</t>
  </si>
  <si>
    <t>Strategicglobal Insight, LLC</t>
  </si>
  <si>
    <t>Arthur Allan Hall</t>
  </si>
  <si>
    <t>703-598-2789</t>
  </si>
  <si>
    <t>Stratton Lamb Advisors LLC</t>
  </si>
  <si>
    <t>Gardner Nichols Stratton</t>
  </si>
  <si>
    <t>978-458-4410</t>
  </si>
  <si>
    <t>145 Pinckney St</t>
  </si>
  <si>
    <t>508-240-6899</t>
  </si>
  <si>
    <t>195 Route6a</t>
  </si>
  <si>
    <t>2150 Country Club Rd</t>
  </si>
  <si>
    <t>Westlake Advisors</t>
  </si>
  <si>
    <t>David Michael Zolt</t>
  </si>
  <si>
    <t>440-250-9744</t>
  </si>
  <si>
    <t>24960 Center Ridge Road</t>
  </si>
  <si>
    <t>davidzzzz@sbcglobal.net</t>
  </si>
  <si>
    <t>Westlake Financial Advisors LLC</t>
  </si>
  <si>
    <t>Daniel Francis Casey</t>
  </si>
  <si>
    <t>805-371-4777</t>
  </si>
  <si>
    <t>4195 E. Thousand Oaks</t>
  </si>
  <si>
    <t>Westminster Financial Advisory Corp</t>
  </si>
  <si>
    <t>OBrien Asset Management LLC</t>
  </si>
  <si>
    <t>Barry William Obrien</t>
  </si>
  <si>
    <t>207-457-0346</t>
  </si>
  <si>
    <t>382 Goodwin Rd</t>
  </si>
  <si>
    <t>Eliot</t>
  </si>
  <si>
    <t>bwobrien@gmail.com</t>
  </si>
  <si>
    <t>OBrien Financial Planning, Inc.</t>
  </si>
  <si>
    <t>David John Obrien</t>
  </si>
  <si>
    <t>804-419-6002</t>
  </si>
  <si>
    <t>14241 Midlothian Turnpike</t>
  </si>
  <si>
    <t>dobrien@finsvcs.com</t>
  </si>
  <si>
    <t>Stevens Financial Services</t>
  </si>
  <si>
    <t>Robert Stanley Stevens</t>
  </si>
  <si>
    <t>250 Oak Grove Avenue</t>
  </si>
  <si>
    <t>Valued Retirements</t>
  </si>
  <si>
    <t>Alfred Marsh Sanders</t>
  </si>
  <si>
    <t>713-821-3242</t>
  </si>
  <si>
    <t>710 North Post Oak Road</t>
  </si>
  <si>
    <t>Valued Wealth Advisors, LLC</t>
  </si>
  <si>
    <t>Richard Lee Wagner</t>
  </si>
  <si>
    <t>1245 E Brickyard Rd.</t>
  </si>
  <si>
    <t>Van Der Noord Financial Advisors, Inc.</t>
  </si>
  <si>
    <t>425-453-7080</t>
  </si>
  <si>
    <t>330 112th Avenue Ne</t>
  </si>
  <si>
    <t>SNL</t>
  </si>
  <si>
    <t>Enrique Alvarez</t>
  </si>
  <si>
    <t>678-966-9445</t>
  </si>
  <si>
    <t>3525 Holcomb Bridge Road</t>
  </si>
  <si>
    <t>Snug Harbor Financial Planning, Inc.</t>
  </si>
  <si>
    <t>Susan Burns</t>
  </si>
  <si>
    <t>781-834-4099</t>
  </si>
  <si>
    <t>164 Partridge Brook Cir</t>
  </si>
  <si>
    <t>Marshfield</t>
  </si>
  <si>
    <t>Soares Financial, Inc.</t>
  </si>
  <si>
    <t>Colleen Soares</t>
  </si>
  <si>
    <t>707-255-6900</t>
  </si>
  <si>
    <t>2033 First Street</t>
  </si>
  <si>
    <t>colleen@soaresfinancial.com</t>
  </si>
  <si>
    <t>Society Hill Financial Planning</t>
  </si>
  <si>
    <t>Michael Kapustin</t>
  </si>
  <si>
    <t>856-770-0220</t>
  </si>
  <si>
    <t>10 Radcliffe Dr</t>
  </si>
  <si>
    <t>Voorhees</t>
  </si>
  <si>
    <t>brisbee984@aol.com</t>
  </si>
  <si>
    <t>Society Investment Management</t>
  </si>
  <si>
    <t>Gregory Scott Fridley</t>
  </si>
  <si>
    <t>410-744-0052</t>
  </si>
  <si>
    <t>5910 Foxhall Manor Dr</t>
  </si>
  <si>
    <t>gsfridley@comcast.net</t>
  </si>
  <si>
    <t>Sojourn Financial Strategies, LLC</t>
  </si>
  <si>
    <t>Steven Dale Landis</t>
  </si>
  <si>
    <t>Pwjohnson Wealth Management</t>
  </si>
  <si>
    <t>Arthur Fredric Green</t>
  </si>
  <si>
    <t>408-747-1222</t>
  </si>
  <si>
    <t>1153 Bordeaux Dr</t>
  </si>
  <si>
    <t>Sunnyvale</t>
  </si>
  <si>
    <t>Q Wealth Management, Inc</t>
  </si>
  <si>
    <t>Eric Nathaniel Schmickle</t>
  </si>
  <si>
    <t>417-326-2075</t>
  </si>
  <si>
    <t>793 E 419th Rd</t>
  </si>
  <si>
    <t>Bolivar</t>
  </si>
  <si>
    <t>eric@investwithq.com</t>
  </si>
  <si>
    <t>QEX Capital Management Inc</t>
  </si>
  <si>
    <t>Gordon Irvin Thompson</t>
  </si>
  <si>
    <t>650-324-1100</t>
  </si>
  <si>
    <t>250 Oak Grove Ave, Suite A</t>
  </si>
  <si>
    <t>gordon@onemail.com</t>
  </si>
  <si>
    <t>QP Consulting</t>
  </si>
  <si>
    <t>george.hill@morganstanley.com</t>
  </si>
  <si>
    <t>Standard Planning Company</t>
  </si>
  <si>
    <t>Bruce Edward Holdridge</t>
  </si>
  <si>
    <t>978-546-9800</t>
  </si>
  <si>
    <t>Stainbrook Financial Services, Inc.</t>
  </si>
  <si>
    <t>James Richard Stainbrook</t>
  </si>
  <si>
    <t>740-368-5969</t>
  </si>
  <si>
    <t>440 North Old State Road</t>
  </si>
  <si>
    <t>Stan Monk</t>
  </si>
  <si>
    <t>Stanley Earl Monk</t>
  </si>
  <si>
    <t>212-663-0724</t>
  </si>
  <si>
    <t>600 W 111th St</t>
  </si>
  <si>
    <t>knomman@aol.com</t>
  </si>
  <si>
    <t>Standard Investment Advisors</t>
  </si>
  <si>
    <t>George Eugene Hill</t>
  </si>
  <si>
    <t>714-444-4300</t>
  </si>
  <si>
    <t>2801 Brisol St. #100</t>
  </si>
  <si>
    <t>Raymond Lawrence Lent</t>
  </si>
  <si>
    <t>415-460-1990</t>
  </si>
  <si>
    <t>1099 E Street</t>
  </si>
  <si>
    <t>ray@putneyfinancial.com</t>
  </si>
  <si>
    <t>The Qinsight Group</t>
  </si>
  <si>
    <t>David Norman Nawrocki</t>
  </si>
  <si>
    <t>619-460-0984</t>
  </si>
  <si>
    <t>5480 Baltimore Drive</t>
  </si>
  <si>
    <t>jodin158@aol.com</t>
  </si>
  <si>
    <t>The Renn Wealth Management Group, Inc.</t>
  </si>
  <si>
    <t>Patrick George Renn</t>
  </si>
  <si>
    <t>404-467-9882</t>
  </si>
  <si>
    <t>14 Piedmont Center</t>
  </si>
  <si>
    <t>The Resource Group Asset And Trust Managers</t>
  </si>
  <si>
    <t>Michele Marie Moore</t>
  </si>
  <si>
    <t>760-836-9052</t>
  </si>
  <si>
    <t>78-000 Fred Waring Drive</t>
  </si>
  <si>
    <t>North Compass Financial Advisors, LLC</t>
  </si>
  <si>
    <t>Raymond Lee Nikkel</t>
  </si>
  <si>
    <t>218-326-4722</t>
  </si>
  <si>
    <t>21 Ne 5th Street, Suite 301</t>
  </si>
  <si>
    <t>North East Asset Management</t>
  </si>
  <si>
    <t>Gregory Anthony Zandlo</t>
  </si>
  <si>
    <t>763-785-9541</t>
  </si>
  <si>
    <t>310-867-2916</t>
  </si>
  <si>
    <t>10250 Constellation Blvd., Suite 2700</t>
  </si>
  <si>
    <t>Richardson Financial Services</t>
  </si>
  <si>
    <t>Judee Precourt</t>
  </si>
  <si>
    <t>508-533-2335</t>
  </si>
  <si>
    <t>165 Village St</t>
  </si>
  <si>
    <t>Medway</t>
  </si>
  <si>
    <t>Richter Financial Inc.</t>
  </si>
  <si>
    <t>Alex Steven Richter</t>
  </si>
  <si>
    <t>512-358-6612</t>
  </si>
  <si>
    <t>11008 Los Comancheros</t>
  </si>
  <si>
    <t>Rickey A. Herndon, CPA, PFS, CFP</t>
  </si>
  <si>
    <t>Rickey Herndon</t>
  </si>
  <si>
    <t>480-994-7308</t>
  </si>
  <si>
    <t>4300 N Miller Rd</t>
  </si>
  <si>
    <t>Ridge Capital Management</t>
  </si>
  <si>
    <t>Scott Joseph Adams</t>
  </si>
  <si>
    <t>770-516-7747</t>
  </si>
  <si>
    <t>2230 Towne Lake Pakeway</t>
  </si>
  <si>
    <t>sadams@sjadams.com</t>
  </si>
  <si>
    <t>81 N. Main Street</t>
  </si>
  <si>
    <t>Ripley Knickerbocker</t>
  </si>
  <si>
    <t>Stacy Van Dyke</t>
  </si>
  <si>
    <t>207-942-0656</t>
  </si>
  <si>
    <t>NTB Advisers, A Division of Neidiger, Tucker, Bruner Inc.</t>
  </si>
  <si>
    <t>Paul Benjamin Davis</t>
  </si>
  <si>
    <t>303-825-1825</t>
  </si>
  <si>
    <t>1331 17th St</t>
  </si>
  <si>
    <t>NTO Advisors LLC</t>
  </si>
  <si>
    <t>Steven Insoo Jun</t>
  </si>
  <si>
    <t>443-485-0310</t>
  </si>
  <si>
    <t>5932 Northern Ct</t>
  </si>
  <si>
    <t>NUA Advisors</t>
  </si>
  <si>
    <t>Laurie Ann Bachelder</t>
  </si>
  <si>
    <t>Henry Spencer Harris</t>
  </si>
  <si>
    <t>704-295-6603</t>
  </si>
  <si>
    <t>8320 University Executive Park Dr</t>
  </si>
  <si>
    <t>hharris456@yahoo.com</t>
  </si>
  <si>
    <t>Northshore Advisors, Inc.</t>
  </si>
  <si>
    <t>Michael F Boccard</t>
  </si>
  <si>
    <t>631-523-9003</t>
  </si>
  <si>
    <t>Northstar Financial Partners, Inc.</t>
  </si>
  <si>
    <t>Kelley Faustin Snook Jr.</t>
  </si>
  <si>
    <t>248-290-5273</t>
  </si>
  <si>
    <t>2150 Butterfield Dr.</t>
  </si>
  <si>
    <t>ksnook@nstarfp.com</t>
  </si>
  <si>
    <t>Northstar Financial Planners, Inc.</t>
  </si>
  <si>
    <t>Gary Steven Glanz</t>
  </si>
  <si>
    <t>954-693-0030</t>
  </si>
  <si>
    <t>278 S. University Drive</t>
  </si>
  <si>
    <t>Plantation</t>
  </si>
  <si>
    <t>garyglanz@yahoo.com</t>
  </si>
  <si>
    <t>Northstar Wealth Advisors, LLC</t>
  </si>
  <si>
    <t>Paul David Troyer</t>
  </si>
  <si>
    <t>281-657-3362</t>
  </si>
  <si>
    <t>2700 Post Oak Boulevard, Suite 1400</t>
  </si>
  <si>
    <t>Northwest Capital Management, Inc.</t>
  </si>
  <si>
    <t>Axel Herbert Flichtbeil</t>
  </si>
  <si>
    <t>503-597-1600</t>
  </si>
  <si>
    <t>12511 Sw 68th Avenue</t>
  </si>
  <si>
    <t>Northwest Financial Choices</t>
  </si>
  <si>
    <t>Cindi Ranon Schiel</t>
  </si>
  <si>
    <t>425-990-1541</t>
  </si>
  <si>
    <t>10900 Ne 4th St</t>
  </si>
  <si>
    <t>Northwest Financial Services, Inc.</t>
  </si>
  <si>
    <t>Kathleen Elizabeth Reno</t>
  </si>
  <si>
    <t>317-844-0448</t>
  </si>
  <si>
    <t>9333 N Meridian St</t>
  </si>
  <si>
    <t>Northwest Investment Advisors, Inc</t>
  </si>
  <si>
    <t>Sean Michael Grubb</t>
  </si>
  <si>
    <t>509-252-4140</t>
  </si>
  <si>
    <t>9 S Washington St</t>
  </si>
  <si>
    <t>Norton Capital Management, Inc.</t>
  </si>
  <si>
    <t>Raymond John Norton</t>
  </si>
  <si>
    <t>757-623-1200</t>
  </si>
  <si>
    <t>999 Waterside Dr. Ste 2206</t>
  </si>
  <si>
    <t>Nostrand Financial Planning, LLC</t>
  </si>
  <si>
    <t>Benjamin Edward Nostrand</t>
  </si>
  <si>
    <t>617-448-8861</t>
  </si>
  <si>
    <t>Nova Financial Management</t>
  </si>
  <si>
    <t>Jay Martin Nova</t>
  </si>
  <si>
    <t>704-975-9065</t>
  </si>
  <si>
    <t>jaynova@novafinancialmgmt.com</t>
  </si>
  <si>
    <t>Noven Financial Group, Inc.</t>
  </si>
  <si>
    <t>Daniel Albert Noven</t>
  </si>
  <si>
    <t>303-782-9100</t>
  </si>
  <si>
    <t>1777 S. Harrison Street</t>
  </si>
  <si>
    <t>650-329-8800</t>
  </si>
  <si>
    <t>214-706-4369</t>
  </si>
  <si>
    <t>Roka Wealth Strategists</t>
  </si>
  <si>
    <t>Kari M March</t>
  </si>
  <si>
    <t>770-817-0412</t>
  </si>
  <si>
    <t>2303 Macy Drive</t>
  </si>
  <si>
    <t>kmarch@rokawealthstrategists.com</t>
  </si>
  <si>
    <t>Roman Butler Fullerton &amp; Co.</t>
  </si>
  <si>
    <t>Robert William Butler</t>
  </si>
  <si>
    <t>314-997-1652</t>
  </si>
  <si>
    <t>11500 Olive St Ste 106</t>
  </si>
  <si>
    <t>Romano Brothers and Company</t>
  </si>
  <si>
    <t>Michael James Marek</t>
  </si>
  <si>
    <t>847-866-7700</t>
  </si>
  <si>
    <t>One Rotary Center</t>
  </si>
  <si>
    <t>P.O. Box 802689</t>
  </si>
  <si>
    <t>Waterford Investor Services, Inc.</t>
  </si>
  <si>
    <t>Roger Farrell Leibowitz</t>
  </si>
  <si>
    <t>727-441-1616</t>
  </si>
  <si>
    <t>Ronald Joseph Wagner</t>
  </si>
  <si>
    <t>925-930-7176</t>
  </si>
  <si>
    <t>3478 Buskirk Avenue</t>
  </si>
  <si>
    <t>rwagner@wlisinvest.com</t>
  </si>
  <si>
    <t>Wakefield Financial Planning, LLC</t>
  </si>
  <si>
    <t>Michael S Blawas</t>
  </si>
  <si>
    <t>919-488-3330</t>
  </si>
  <si>
    <t>Walker &amp; Associates</t>
  </si>
  <si>
    <t>Ronald Oliver Walker</t>
  </si>
  <si>
    <t>4905 Palo Alto Rd</t>
  </si>
  <si>
    <t>schadewj@yahoo.com</t>
  </si>
  <si>
    <t>Stephen Louis Zielinski</t>
  </si>
  <si>
    <t>Robert Samuel Oberstein</t>
  </si>
  <si>
    <t>818-933-2800</t>
  </si>
  <si>
    <t>14724 Ventura Bl. #800</t>
  </si>
  <si>
    <t>bob@osfcpa.com</t>
  </si>
  <si>
    <t>Objective Financial Planning LLC</t>
  </si>
  <si>
    <t>Jason Sidney John</t>
  </si>
  <si>
    <t>614-559-4535</t>
  </si>
  <si>
    <t>Jonathan Alan Phelan</t>
  </si>
  <si>
    <t>William Johnstone Schade</t>
  </si>
  <si>
    <t>360-681-8514</t>
  </si>
  <si>
    <t>1701 Golfview Drive</t>
  </si>
  <si>
    <t>Saint-Laurent Associates</t>
  </si>
  <si>
    <t>Richard Ernest Saintlaurent</t>
  </si>
  <si>
    <t>978-232-9990</t>
  </si>
  <si>
    <t>12655 Olive Blvd.</t>
  </si>
  <si>
    <t>samathias@aol.com</t>
  </si>
  <si>
    <t>Stephens Capital Management, Inc.</t>
  </si>
  <si>
    <t>630-232-9390</t>
  </si>
  <si>
    <t>bbishop4@verizon.net</t>
  </si>
  <si>
    <t>Robert C Armanino</t>
  </si>
  <si>
    <t>Robert Carl Armanino</t>
  </si>
  <si>
    <t>707-553-9993</t>
  </si>
  <si>
    <t>331 Stinson Street #5</t>
  </si>
  <si>
    <t>Vallejo</t>
  </si>
  <si>
    <t>bob@armanino.com</t>
  </si>
  <si>
    <t>Robert Charles Macek</t>
  </si>
  <si>
    <t>734-741-8663</t>
  </si>
  <si>
    <t>320 N. Main Street #300</t>
  </si>
  <si>
    <t>rober98@aol.com</t>
  </si>
  <si>
    <t>Robert Cutright Associates, Inc.</t>
  </si>
  <si>
    <t>Robert Clinton Cutright</t>
  </si>
  <si>
    <t>408-356-6481</t>
  </si>
  <si>
    <t>Value Financial Services Corp.</t>
  </si>
  <si>
    <t>Narendra N Kapadia</t>
  </si>
  <si>
    <t>978-256-1533</t>
  </si>
  <si>
    <t>11 Eldorado Road</t>
  </si>
  <si>
    <t>Value Investments, LLC</t>
  </si>
  <si>
    <t>John Timothy Burgess</t>
  </si>
  <si>
    <t>808-228-8796</t>
  </si>
  <si>
    <t>Value Monitoring, Inc.</t>
  </si>
  <si>
    <t>Howard Paul Smith</t>
  </si>
  <si>
    <t>410-337-7575</t>
  </si>
  <si>
    <t>305 Washington Avenue, Suite 200</t>
  </si>
  <si>
    <t>Wolakota Financial Advisors</t>
  </si>
  <si>
    <t>Michael Rudy</t>
  </si>
  <si>
    <t>Benny Miles Turner</t>
  </si>
  <si>
    <t>850-995-1797</t>
  </si>
  <si>
    <t>4655 Woodbine Road</t>
  </si>
  <si>
    <t>Pace</t>
  </si>
  <si>
    <t>Turning Point Financial</t>
  </si>
  <si>
    <t>Mark Lynn Kenison</t>
  </si>
  <si>
    <t>704-887-4984</t>
  </si>
  <si>
    <t>8200 Avanti Dr</t>
  </si>
  <si>
    <t>Waxhaw</t>
  </si>
  <si>
    <t>mark@kenisonfinancial.com</t>
  </si>
  <si>
    <t>650-638-2339</t>
  </si>
  <si>
    <t>177 Bovet Road, Suite 600</t>
  </si>
  <si>
    <t>paulroach@rcn.com</t>
  </si>
  <si>
    <t>Robert A. Underhill, PC</t>
  </si>
  <si>
    <t>Michelle E Lindblom</t>
  </si>
  <si>
    <t>206-357-3033</t>
  </si>
  <si>
    <t>601 Union Street</t>
  </si>
  <si>
    <t>Robert Allen Quayle</t>
  </si>
  <si>
    <t>810-238-5000</t>
  </si>
  <si>
    <t>1063 W Hill Road. Suite G</t>
  </si>
  <si>
    <t>Robert Arden, Gemmer</t>
  </si>
  <si>
    <t>Robert Arden Gemmer</t>
  </si>
  <si>
    <t>707-473-0100</t>
  </si>
  <si>
    <t>115 Foss Creek Circle</t>
  </si>
  <si>
    <t>Healdsburg</t>
  </si>
  <si>
    <t>halbohm@sbcglobal.net</t>
  </si>
  <si>
    <t>Tweddell Goldberg Investment Management</t>
  </si>
  <si>
    <t>Jerold N Tweddell</t>
  </si>
  <si>
    <t>209-536-9734</t>
  </si>
  <si>
    <t>608-829-1010</t>
  </si>
  <si>
    <t>6405 Century Ave #104</t>
  </si>
  <si>
    <t>john@trinfin.com</t>
  </si>
  <si>
    <t>Trinity Financial Services, Inc</t>
  </si>
  <si>
    <t>Jeffrey Lee Noyes</t>
  </si>
  <si>
    <t>316-683-4200</t>
  </si>
  <si>
    <t>1 Brittany Place</t>
  </si>
  <si>
    <t>Trinity Wealth Advisors LLC</t>
  </si>
  <si>
    <t>James Edward Matush</t>
  </si>
  <si>
    <t>314-966-0033</t>
  </si>
  <si>
    <t>132 W Washington Ave Suite 200</t>
  </si>
  <si>
    <t>matush@postnet.com</t>
  </si>
  <si>
    <t>Tripp Financial Consultants, Inc.</t>
  </si>
  <si>
    <t>Tricia Lynne Tripp</t>
  </si>
  <si>
    <t>301-721-1800</t>
  </si>
  <si>
    <t>2400 Research Blvd</t>
  </si>
  <si>
    <t>Tri-Quest Investment Advisors</t>
  </si>
  <si>
    <t>Ozeme Jeanne Bonnette</t>
  </si>
  <si>
    <t>559-323-8300</t>
  </si>
  <si>
    <t>7946 N. Maple Ave #113</t>
  </si>
  <si>
    <t>Trisperity Wealth Advisory Group, LLC</t>
  </si>
  <si>
    <t>Craig Scott Narum</t>
  </si>
  <si>
    <t>281-693-3777</t>
  </si>
  <si>
    <t>22202 Highland Knolls Drive</t>
  </si>
  <si>
    <t>Katy</t>
  </si>
  <si>
    <t>Triton Financial, LLC</t>
  </si>
  <si>
    <t>Kurt Branham Barton</t>
  </si>
  <si>
    <t>512-692-4942</t>
  </si>
  <si>
    <t>12117 Bee Cave Road</t>
  </si>
  <si>
    <t>Triton Wealth Management, LLC</t>
  </si>
  <si>
    <t>Wayne Bruce Zussman</t>
  </si>
  <si>
    <t>866-880-7500</t>
  </si>
  <si>
    <t>116 S. Piney Road</t>
  </si>
  <si>
    <t>Wayne@tritonwm.Com</t>
  </si>
  <si>
    <t>Triune Capital Advisors LLC</t>
  </si>
  <si>
    <t>Robert Gregory Fontana</t>
  </si>
  <si>
    <t>704-714-2200</t>
  </si>
  <si>
    <t>201 S College St Suite 100</t>
  </si>
  <si>
    <t>TRJ &amp; Associates, Inc.</t>
  </si>
  <si>
    <t>Kay Carol Stewart</t>
  </si>
  <si>
    <t>Richard Van Der Noord</t>
  </si>
  <si>
    <t>864-801-1977</t>
  </si>
  <si>
    <t>The Village At Thornblade</t>
  </si>
  <si>
    <t>Greer</t>
  </si>
  <si>
    <t>Van Nostrand &amp; Associates, Inc.</t>
  </si>
  <si>
    <t>Mary Lynn Vannostrand</t>
  </si>
  <si>
    <t>858-487-5195</t>
  </si>
  <si>
    <t>10845 Rancho Bernardo Road</t>
  </si>
  <si>
    <t>mlv@vanncap.com</t>
  </si>
  <si>
    <t>Van Reed Wealth Management LLC</t>
  </si>
  <si>
    <t>Elizabeth Mary Gallen Mastromarino</t>
  </si>
  <si>
    <t>610-678-8999</t>
  </si>
  <si>
    <t>2950 Van Red Rd</t>
  </si>
  <si>
    <t>Readnig</t>
  </si>
  <si>
    <t>bmastro@vanreedwealth.com</t>
  </si>
  <si>
    <t>Van Rensselaer Management LLC</t>
  </si>
  <si>
    <t>Patricia Houlihan Winter</t>
  </si>
  <si>
    <t>203-984-0659</t>
  </si>
  <si>
    <t>15 Stonewall Lane</t>
  </si>
  <si>
    <t>Van Sant &amp; Mewshaw, Inc.</t>
  </si>
  <si>
    <t>Robert Frank Mewshaw</t>
  </si>
  <si>
    <t>410-825-8844</t>
  </si>
  <si>
    <t>The Foxleigh Bldg</t>
  </si>
  <si>
    <t>Taxbridge Financial Group Inc.</t>
  </si>
  <si>
    <t>Robert Grant Murray</t>
  </si>
  <si>
    <t>617-868-7922</t>
  </si>
  <si>
    <t>678 Mass. Ave</t>
  </si>
  <si>
    <t>Tayloe Financial Services</t>
  </si>
  <si>
    <t>Deborah Cook Tayloe</t>
  </si>
  <si>
    <t>252-571-0222</t>
  </si>
  <si>
    <t>790 Cardinal Road</t>
  </si>
  <si>
    <t>k_tayloe@hotmail.com</t>
  </si>
  <si>
    <t>Taylor &amp; Williams, Inc.</t>
  </si>
  <si>
    <t>Brent Lon Williams</t>
  </si>
  <si>
    <t>813-936-0222</t>
  </si>
  <si>
    <t>288 Crystal Grove Blvd.</t>
  </si>
  <si>
    <t>Lutz</t>
  </si>
  <si>
    <t>Soltis Investment Advisors, Inc.</t>
  </si>
  <si>
    <t>Kim Dean Anderson</t>
  </si>
  <si>
    <t>2. North Cascade</t>
  </si>
  <si>
    <t>Wise Wealth, LLC</t>
  </si>
  <si>
    <t>Stephen Stricklin</t>
  </si>
  <si>
    <t>816-889-9473</t>
  </si>
  <si>
    <t>4963 Ne Goodview Circle</t>
  </si>
  <si>
    <t>Lee'S Summit</t>
  </si>
  <si>
    <t>stephen@wisewealthkc.com</t>
  </si>
  <si>
    <t>Wisewealth, Inc.</t>
  </si>
  <si>
    <t>Brendan Lyons McNamar</t>
  </si>
  <si>
    <t>lyonsfin@aol.com</t>
  </si>
  <si>
    <t>David Madison Lyons</t>
  </si>
  <si>
    <t>337-310-1635</t>
  </si>
  <si>
    <t>3100 Lake Street</t>
  </si>
  <si>
    <t>Lake Charles</t>
  </si>
  <si>
    <t>Lyons Den Capital, LLC</t>
  </si>
  <si>
    <t>Patrick Alan Lyons</t>
  </si>
  <si>
    <t>919-656-4097</t>
  </si>
  <si>
    <t>Lyons Financial Resources</t>
  </si>
  <si>
    <t>Robert Francis Lyons</t>
  </si>
  <si>
    <t>239-793-6318</t>
  </si>
  <si>
    <t>Lytle Investments</t>
  </si>
  <si>
    <t>Thomas Allen Lytle</t>
  </si>
  <si>
    <t>716-773-6626</t>
  </si>
  <si>
    <t>101 Lang Blvd</t>
  </si>
  <si>
    <t>Grand Island</t>
  </si>
  <si>
    <t>M &amp; I Financial Planning Services</t>
  </si>
  <si>
    <t>Irwin Marc Milch</t>
  </si>
  <si>
    <t>914-741-5779</t>
  </si>
  <si>
    <t>Policarpio Garcia Sanchez</t>
  </si>
  <si>
    <t>703-349-0330</t>
  </si>
  <si>
    <t>8300 Greensboro Drive</t>
  </si>
  <si>
    <t>Sanders Financial Management, Inc.</t>
  </si>
  <si>
    <t>Jeffrey C. Payne Jr.</t>
  </si>
  <si>
    <t>770-980-6661</t>
  </si>
  <si>
    <t>3350 Riverwood Parkway</t>
  </si>
  <si>
    <t>PBGH Financial Advisors, Inc.</t>
  </si>
  <si>
    <t>Sean Roger O'Connell</t>
  </si>
  <si>
    <t>540-371-3566</t>
  </si>
  <si>
    <t>725 Jackson Street</t>
  </si>
  <si>
    <t>Fredericksburg</t>
  </si>
  <si>
    <t>PCG Wealth Advisory, LLC</t>
  </si>
  <si>
    <t>Richard Charles Urbealis</t>
  </si>
  <si>
    <t>212-560-0690</t>
  </si>
  <si>
    <t>960 Avenue Of The Americas</t>
  </si>
  <si>
    <t>PCK Investments</t>
  </si>
  <si>
    <t>Terry Lynn Roberts</t>
  </si>
  <si>
    <t>512-357-6679</t>
  </si>
  <si>
    <t>PO Box 288</t>
  </si>
  <si>
    <t>281 Winter Street</t>
  </si>
  <si>
    <t>pran@peak-financial.com</t>
  </si>
  <si>
    <t>Peak Investment Advisors, Inc.</t>
  </si>
  <si>
    <t>Saratoga Investment Solutions Inc.</t>
  </si>
  <si>
    <t>Cynthia Elizabeth Zalewsky</t>
  </si>
  <si>
    <t>518-584-5995</t>
  </si>
  <si>
    <t>358 Broadway Suite 205</t>
  </si>
  <si>
    <t>siscz@nycap.rr.com</t>
  </si>
  <si>
    <t>Sard Wealth Management Group, LLC</t>
  </si>
  <si>
    <t>Jonathan Sard</t>
  </si>
  <si>
    <t>404-843-4483</t>
  </si>
  <si>
    <t>Po Box 1770</t>
  </si>
  <si>
    <t>Agoura Hills</t>
  </si>
  <si>
    <t>pmfinance@aol.com</t>
  </si>
  <si>
    <t>Paul P. St. Onge Co.</t>
  </si>
  <si>
    <t>Paul Philip St. Onge</t>
  </si>
  <si>
    <t>401-884-9080</t>
  </si>
  <si>
    <t>5586 Post Rd</t>
  </si>
  <si>
    <t>East Greenwich</t>
  </si>
  <si>
    <t>patty@paulst.com</t>
  </si>
  <si>
    <t>Paul R. Kopey &amp; Associates</t>
  </si>
  <si>
    <t>Paul Robert Kopey</t>
  </si>
  <si>
    <t>610-594-8737</t>
  </si>
  <si>
    <t>Sampeck Wealth Management, Inc.</t>
  </si>
  <si>
    <t>Paul Andrew Sampeck</t>
  </si>
  <si>
    <t>972-943-1998</t>
  </si>
  <si>
    <t>720 E. Park Boulevard</t>
  </si>
  <si>
    <t>Samuel D. Skaggs Investments</t>
  </si>
  <si>
    <t>Samuel Dwight Skaggs</t>
  </si>
  <si>
    <t>1437 Pequot Trail</t>
  </si>
  <si>
    <t>Michael Joseph Mazzola</t>
  </si>
  <si>
    <t>248-526-6700</t>
  </si>
  <si>
    <t>3150 Livernois St.</t>
  </si>
  <si>
    <t>mmazzola@yhpro.com</t>
  </si>
  <si>
    <t>Vincent Financial Group</t>
  </si>
  <si>
    <t>Jeffrey James Vincent</t>
  </si>
  <si>
    <t>617-458-2593</t>
  </si>
  <si>
    <t>60 State Street</t>
  </si>
  <si>
    <t>Vincenti Investment Partners</t>
  </si>
  <si>
    <t>Antone Armand Vincenti</t>
  </si>
  <si>
    <t>734-728-9548</t>
  </si>
  <si>
    <t>34635 Richard St.</t>
  </si>
  <si>
    <t>Vining Financial</t>
  </si>
  <si>
    <t>Karen Campbell Vining</t>
  </si>
  <si>
    <t>770-971-9141</t>
  </si>
  <si>
    <t>4994 Lower Roswell Road</t>
  </si>
  <si>
    <t>karen@viningfinancial.com</t>
  </si>
  <si>
    <t>Charles John McCarn</t>
  </si>
  <si>
    <t>205-871-0591</t>
  </si>
  <si>
    <t>P.O. Box 530726</t>
  </si>
  <si>
    <t>Pioneer Financial Advisors</t>
  </si>
  <si>
    <t>James Wallace Kinyon</t>
  </si>
  <si>
    <t>913-599-3653</t>
  </si>
  <si>
    <t>Pioneer Financial, Inc.</t>
  </si>
  <si>
    <t>3890 S. Lindbergh Blvd</t>
  </si>
  <si>
    <t>SFG Investment Advisors, Inc.</t>
  </si>
  <si>
    <t>Patricia Jane Kreschollek</t>
  </si>
  <si>
    <t>215-345-5601</t>
  </si>
  <si>
    <t>3655 Route 202, Suite 140</t>
  </si>
  <si>
    <t>2173 Francisco Blvd. E.</t>
  </si>
  <si>
    <t>alexandra@wealthplusinc.com</t>
  </si>
  <si>
    <t>Wealth Preservation Group, LLC</t>
  </si>
  <si>
    <t>Vance Ansel Syphers</t>
  </si>
  <si>
    <t>919-309-1406</t>
  </si>
  <si>
    <t>1911 Hillandale Road</t>
  </si>
  <si>
    <t>Wealth Steward Consulting</t>
  </si>
  <si>
    <t>Richard Louis Schaper</t>
  </si>
  <si>
    <t>415-381-8910</t>
  </si>
  <si>
    <t>646 Ridgewood Ave</t>
  </si>
  <si>
    <t>richard@wealthsteward.net</t>
  </si>
  <si>
    <t>Wealth Strategies Consultants, LLC</t>
  </si>
  <si>
    <t>909 Gypsy Hill Road</t>
  </si>
  <si>
    <t>Lower Gwynedd</t>
  </si>
  <si>
    <t>The Jung Financial Group Ltd.</t>
  </si>
  <si>
    <t>Gary Bruce Jung</t>
  </si>
  <si>
    <t>808-982-6020</t>
  </si>
  <si>
    <t>1188 Bishop St</t>
  </si>
  <si>
    <t>gjung@awshi.com</t>
  </si>
  <si>
    <t>The Justin Company</t>
  </si>
  <si>
    <t>Phillip Justin Faker</t>
  </si>
  <si>
    <t>619-497-2525</t>
  </si>
  <si>
    <t>The Karras Company, Inc.</t>
  </si>
  <si>
    <t>Brett Nolan Karras</t>
  </si>
  <si>
    <t>801-825-3000</t>
  </si>
  <si>
    <t>4695 S 1900 West</t>
  </si>
  <si>
    <t>Roy</t>
  </si>
  <si>
    <t>615-377-1177</t>
  </si>
  <si>
    <t>105 Westwood Place</t>
  </si>
  <si>
    <t>Trusted Financial Advisory Services, LLC</t>
  </si>
  <si>
    <t>540-953-2847</t>
  </si>
  <si>
    <t>P.O. Box 31</t>
  </si>
  <si>
    <t>Blacksburg</t>
  </si>
  <si>
    <t>Royal American Financial Advisors, LLC</t>
  </si>
  <si>
    <t>Scott Christian Buchanan</t>
  </si>
  <si>
    <t>951-679-2065</t>
  </si>
  <si>
    <t>The Kinney Group</t>
  </si>
  <si>
    <t>Dan M Kinney</t>
  </si>
  <si>
    <t>770-449-9079</t>
  </si>
  <si>
    <t>The Klausman Group</t>
  </si>
  <si>
    <t>Henry Martin Klausman</t>
  </si>
  <si>
    <t>770-640-6906</t>
  </si>
  <si>
    <t>874 Hyde Rd</t>
  </si>
  <si>
    <t>gsabrina@bellsouth.net</t>
  </si>
  <si>
    <t>The Kocen Financial Group, Inc.</t>
  </si>
  <si>
    <t>Bryan Stuart Kocen</t>
  </si>
  <si>
    <t>760-324-4015</t>
  </si>
  <si>
    <t>35900 Bob Hope Dr., Suite 202</t>
  </si>
  <si>
    <t>Rancho Mirage</t>
  </si>
  <si>
    <t>763-560-2278</t>
  </si>
  <si>
    <t>8524 W River Rd</t>
  </si>
  <si>
    <t>M2 Financial Services Company</t>
  </si>
  <si>
    <t>James Samuel Minor</t>
  </si>
  <si>
    <t>619-542-7856</t>
  </si>
  <si>
    <t>4025 Camino Del Rio South #300</t>
  </si>
  <si>
    <t>minor_james@yahoo.com</t>
  </si>
  <si>
    <t>Maas Capital Advisors, LLC</t>
  </si>
  <si>
    <t>Martindale</t>
  </si>
  <si>
    <t>rberry@rwbaird.com</t>
  </si>
  <si>
    <t>Peabody River Asset Management, LLC</t>
  </si>
  <si>
    <t>Adam Jared Apt</t>
  </si>
  <si>
    <t>617-497-6358</t>
  </si>
  <si>
    <t>P.O. Box 382128</t>
  </si>
  <si>
    <t>Peace of Money</t>
  </si>
  <si>
    <t>Charlo Jean Maurer</t>
  </si>
  <si>
    <t>617-744-0193</t>
  </si>
  <si>
    <t>5 Appleton St</t>
  </si>
  <si>
    <t>The Legacy Group, Ltd.</t>
  </si>
  <si>
    <t>Ronald Weston LeBlanc</t>
  </si>
  <si>
    <t>503-581-6020</t>
  </si>
  <si>
    <t>2720 Commercial Street Se</t>
  </si>
  <si>
    <t>Gerard Frederick Stellwagen</t>
  </si>
  <si>
    <t>941-485-2990</t>
  </si>
  <si>
    <t>901 Venetia Bay Blvd.</t>
  </si>
  <si>
    <t>daveolund@aol.com</t>
  </si>
  <si>
    <t>Jeremiah Frank McCarthy</t>
  </si>
  <si>
    <t>937-748-4765</t>
  </si>
  <si>
    <t>115 South Main Street</t>
  </si>
  <si>
    <t>Springboro</t>
  </si>
  <si>
    <t>Steinberg Planning And Investment Management, Ltd.</t>
  </si>
  <si>
    <t>Robert Kevin Steinberg</t>
  </si>
  <si>
    <t>248-848-1111</t>
  </si>
  <si>
    <t>37525 Enterprise Court</t>
  </si>
  <si>
    <t>jdcpacfp@yahoo.com</t>
  </si>
  <si>
    <t>Stelac Advisory Services LLC</t>
  </si>
  <si>
    <t>Thomas John Grimm</t>
  </si>
  <si>
    <t>212-920-3880</t>
  </si>
  <si>
    <t>598 Madison Avenue, Floor 5</t>
  </si>
  <si>
    <t>vicgracie@yahoo.com</t>
  </si>
  <si>
    <t>Newcastle Financial Advisors</t>
  </si>
  <si>
    <t>Timothy Glen Redmond</t>
  </si>
  <si>
    <t>714-257-7400</t>
  </si>
  <si>
    <t>2286 N. State College Blvd</t>
  </si>
  <si>
    <t>Newfocus Financial Group, LLC</t>
  </si>
  <si>
    <t>Robert Francis Black</t>
  </si>
  <si>
    <t>888-762-2423</t>
  </si>
  <si>
    <t>Runestone Wealth Advisors LLC</t>
  </si>
  <si>
    <t>Ricardo Dehnert Ayala</t>
  </si>
  <si>
    <t>561-963-7002</t>
  </si>
  <si>
    <t>2135 S. Congress Ave., Suite 1c</t>
  </si>
  <si>
    <t>Palmer Capital Management, Inc.</t>
  </si>
  <si>
    <t>Greg Scott Palmer</t>
  </si>
  <si>
    <t>859-282-1220</t>
  </si>
  <si>
    <t>7430 Us 42, Suite 216</t>
  </si>
  <si>
    <t>Florence</t>
  </si>
  <si>
    <t>Palmer Jones &amp; Associates, Inc.</t>
  </si>
  <si>
    <t>Glendon Merchant Jones</t>
  </si>
  <si>
    <t>843-757-0050</t>
  </si>
  <si>
    <t>8 Tidelands Ct</t>
  </si>
  <si>
    <t>teaka@hargray.com</t>
  </si>
  <si>
    <t>ksweet@rwiadvisors.com</t>
  </si>
  <si>
    <t>Parallel Advisors, LLC</t>
  </si>
  <si>
    <t>Jerry Eilert Rendic</t>
  </si>
  <si>
    <t>415-839-8439</t>
  </si>
  <si>
    <t>Four Embarcadero Center, Suite 2620</t>
  </si>
  <si>
    <t>Paratus Financial, Inc.</t>
  </si>
  <si>
    <t>Michael Adam Grisz</t>
  </si>
  <si>
    <t>214-378-7400</t>
  </si>
  <si>
    <t>101 West Grove Street</t>
  </si>
  <si>
    <t>Ryen &amp; Associates, Inc.</t>
  </si>
  <si>
    <t>Richard Lee Ryen</t>
  </si>
  <si>
    <t>206-728-7936</t>
  </si>
  <si>
    <t>Po Box 70307</t>
  </si>
  <si>
    <t>Ryndak Asset Management</t>
  </si>
  <si>
    <t>Donald S Ryndak</t>
  </si>
  <si>
    <t>Pariter Wealth Management Group LLC</t>
  </si>
  <si>
    <t>Francisco Jose Rivera</t>
  </si>
  <si>
    <t>787-781-2555</t>
  </si>
  <si>
    <t>243 Carretera #2</t>
  </si>
  <si>
    <t>Park Place Financial Group</t>
  </si>
  <si>
    <t>Mark Denton Hopper</t>
  </si>
  <si>
    <t>313-381-4628</t>
  </si>
  <si>
    <t>9841 Reeck Rd.</t>
  </si>
  <si>
    <t>Park Street Investments Advisory LLC</t>
  </si>
  <si>
    <t>Pamela Ann Christensen</t>
  </si>
  <si>
    <t>916-787-4541</t>
  </si>
  <si>
    <t>531 Oak Street</t>
  </si>
  <si>
    <t>Pamela M. Desjardins, Financial Consultant</t>
  </si>
  <si>
    <t>Pamela Marie Desjardins</t>
  </si>
  <si>
    <t>800-225-0121</t>
  </si>
  <si>
    <t>112 Burnett St</t>
  </si>
  <si>
    <t>Granby</t>
  </si>
  <si>
    <t>Paul Alan Kinneberg</t>
  </si>
  <si>
    <t>763-389-9355</t>
  </si>
  <si>
    <t>29329 152 St NW</t>
  </si>
  <si>
    <t>Zimmerman</t>
  </si>
  <si>
    <t>Longview Wealth Management</t>
  </si>
  <si>
    <t>Michael B Mckay</t>
  </si>
  <si>
    <t>404-843-3100</t>
  </si>
  <si>
    <t>1100 Johnson Ferry Rd Ne</t>
  </si>
  <si>
    <t>michaelbmckay@bellsouth.net</t>
  </si>
  <si>
    <t>Longview Wealth Management, LLC</t>
  </si>
  <si>
    <t>Keith Norman Tufte</t>
  </si>
  <si>
    <t>952-906-1289</t>
  </si>
  <si>
    <t>15268 Boulder Pointe Rd</t>
  </si>
  <si>
    <t>Eden Prairie</t>
  </si>
  <si>
    <t>Longview, Inc.</t>
  </si>
  <si>
    <t>Charles Theodore Black</t>
  </si>
  <si>
    <t>407-260-6999</t>
  </si>
  <si>
    <t>740 Florida Central Parkway, Suite 2000</t>
  </si>
  <si>
    <t>longview@embarqmail.com</t>
  </si>
  <si>
    <t>Lopez Wealth Management, LLC</t>
  </si>
  <si>
    <t>David Thomas Jones</t>
  </si>
  <si>
    <t>276-628-5910</t>
  </si>
  <si>
    <t>955 West Main Street</t>
  </si>
  <si>
    <t>Lorence &amp; Vander Zwart</t>
  </si>
  <si>
    <t>Ryan J Vanderzwart</t>
  </si>
  <si>
    <t>616-394-4994</t>
  </si>
  <si>
    <t>240 South River Avenue</t>
  </si>
  <si>
    <t>rvanderzwart@lvzadvisors.com</t>
  </si>
  <si>
    <t>Lottman Financial Group</t>
  </si>
  <si>
    <t>Brian F Lottman</t>
  </si>
  <si>
    <t>626-599-8071</t>
  </si>
  <si>
    <t>106 W. Lime Ave.</t>
  </si>
  <si>
    <t>brian@lottmangroup.com</t>
  </si>
  <si>
    <t>Loucks &amp; Weaver Financial, Inc.</t>
  </si>
  <si>
    <t>Brock Anthony Weaver</t>
  </si>
  <si>
    <t>574-264-0395</t>
  </si>
  <si>
    <t>719 E. Bristol St.</t>
  </si>
  <si>
    <t>Lough Investment Advisory, LLC</t>
  </si>
  <si>
    <t>David John Lough</t>
  </si>
  <si>
    <t>727-725-3336</t>
  </si>
  <si>
    <t>30345 Us Highway 19n #m</t>
  </si>
  <si>
    <t>dlough1@hotmail.com</t>
  </si>
  <si>
    <t>Louis Barajas &amp; Associates</t>
  </si>
  <si>
    <t>Louis Barajas</t>
  </si>
  <si>
    <t>562-347-0070</t>
  </si>
  <si>
    <t>10330 Pioneer Blvd.</t>
  </si>
  <si>
    <t>860-354-5615</t>
  </si>
  <si>
    <t>23 S Main St</t>
  </si>
  <si>
    <t>New Milford</t>
  </si>
  <si>
    <t>Infinity Financial Services</t>
  </si>
  <si>
    <t>Gregory Burton Gilbert</t>
  </si>
  <si>
    <t>510-628-0671</t>
  </si>
  <si>
    <t>215-943-9069</t>
  </si>
  <si>
    <t>226 Stanford Rd</t>
  </si>
  <si>
    <t>Fairless Hills</t>
  </si>
  <si>
    <t>Innovative Financial, LLC</t>
  </si>
  <si>
    <t>Dede M Jones</t>
  </si>
  <si>
    <t>303-275-7170</t>
  </si>
  <si>
    <t>Innovative Market Trends</t>
  </si>
  <si>
    <t>Joanne Przybylko</t>
  </si>
  <si>
    <t>732-758-9300</t>
  </si>
  <si>
    <t>Carlos Alberto Carbonell</t>
  </si>
  <si>
    <t>305-669-2119</t>
  </si>
  <si>
    <t>1500 San Remo Avenue</t>
  </si>
  <si>
    <t>First Alliance Asset Management Inc</t>
  </si>
  <si>
    <t>Edwin Lee Katz</t>
  </si>
  <si>
    <t>937-643-4400</t>
  </si>
  <si>
    <t>3131 South Dixie Drive</t>
  </si>
  <si>
    <t>Pedro Antonio Martinez</t>
  </si>
  <si>
    <t>913-402-2020</t>
  </si>
  <si>
    <t>Robert J. Mcdermott</t>
  </si>
  <si>
    <t>Neil Raphael Finestone</t>
  </si>
  <si>
    <t>310-432-7010</t>
  </si>
  <si>
    <t>9100 Wilshire Blvd.</t>
  </si>
  <si>
    <t>neil@finestonepartners.com</t>
  </si>
  <si>
    <t>Finexmd, LLC</t>
  </si>
  <si>
    <t>Inglis, Reagan &amp; Associates, LLC</t>
  </si>
  <si>
    <t>Richard Rex Inglis</t>
  </si>
  <si>
    <t>925-525-8891</t>
  </si>
  <si>
    <t>60 Eagle Rock Way</t>
  </si>
  <si>
    <t>Innova Capital Management, LLC</t>
  </si>
  <si>
    <t>Keith Lamar Casey</t>
  </si>
  <si>
    <t>Po Box 132588</t>
  </si>
  <si>
    <t>Innovative Financial Consultants</t>
  </si>
  <si>
    <t>Barbara Anne Brejcak</t>
  </si>
  <si>
    <t>906-863-8069</t>
  </si>
  <si>
    <t>N6682 S Harbor Ln</t>
  </si>
  <si>
    <t>Barry Michael Fine</t>
  </si>
  <si>
    <t>Ludeman Capital Management, Inc.</t>
  </si>
  <si>
    <t>Stephen Paul Ludeman</t>
  </si>
  <si>
    <t>360-738-9600</t>
  </si>
  <si>
    <t>2115 Barkley Bvd #101</t>
  </si>
  <si>
    <t>1188 Bishop Street</t>
  </si>
  <si>
    <t>Fine Plan</t>
  </si>
  <si>
    <t>Henry Scheier</t>
  </si>
  <si>
    <t>802-649-2207</t>
  </si>
  <si>
    <t>20 Palmer Court</t>
  </si>
  <si>
    <t>White River Junction</t>
  </si>
  <si>
    <t>Finestone Partners, Inc.</t>
  </si>
  <si>
    <t>415-489-2100</t>
  </si>
  <si>
    <t>M. Lunsford</t>
  </si>
  <si>
    <t>303-666-6442</t>
  </si>
  <si>
    <t>357 Mccaslin Blvd</t>
  </si>
  <si>
    <t>Lunt Capital Management Inc.</t>
  </si>
  <si>
    <t>Susan Child Lunt</t>
  </si>
  <si>
    <t>801-503-3035</t>
  </si>
  <si>
    <t>275 East South Temple Ste. 250</t>
  </si>
  <si>
    <t>Lustgarten Financial Services, Inc.</t>
  </si>
  <si>
    <t>Arthur M Lustgarten</t>
  </si>
  <si>
    <t>607-256-1947</t>
  </si>
  <si>
    <t>106 E. Court Street</t>
  </si>
  <si>
    <t>Ithaca</t>
  </si>
  <si>
    <t>Lynch &amp; Associates</t>
  </si>
  <si>
    <t>William Joseph Lynch</t>
  </si>
  <si>
    <t>617-247-7000</t>
  </si>
  <si>
    <t>535 Boylston St., Suite 1104</t>
  </si>
  <si>
    <t>gramcrakka@aol.com</t>
  </si>
  <si>
    <t>Integral Financial Management</t>
  </si>
  <si>
    <t>Ernest Howard Rudd</t>
  </si>
  <si>
    <t>916-773-9330</t>
  </si>
  <si>
    <t>2390 Professional Dr</t>
  </si>
  <si>
    <t>howard@ehrudd.com</t>
  </si>
  <si>
    <t>Integrated Financial Consulting, LLC</t>
  </si>
  <si>
    <t>James Marc Vorchheimer</t>
  </si>
  <si>
    <t>845-426-6300</t>
  </si>
  <si>
    <t>2 Perlman Drive</t>
  </si>
  <si>
    <t>Spring Valley</t>
  </si>
  <si>
    <t>Bangor</t>
  </si>
  <si>
    <t>Rising Capital, Inc.</t>
  </si>
  <si>
    <t>Edward Han Chin</t>
  </si>
  <si>
    <t>415-888-2268</t>
  </si>
  <si>
    <t>460 Edgwood Ave</t>
  </si>
  <si>
    <t>Rising Star Asset Management</t>
  </si>
  <si>
    <t>1105 Schrock Road</t>
  </si>
  <si>
    <t>mrw@wolfe-cpa.com</t>
  </si>
  <si>
    <t>Wolfers Asset Management</t>
  </si>
  <si>
    <t>919-968-8675</t>
  </si>
  <si>
    <t>7312 Crescent</t>
  </si>
  <si>
    <t>Riverplace Capital Management, Inc.</t>
  </si>
  <si>
    <t>Terri Cason Kimball</t>
  </si>
  <si>
    <t>904-346-3460</t>
  </si>
  <si>
    <t>1301 Riverplace Blvd</t>
  </si>
  <si>
    <t>Riverstone Wealth Management</t>
  </si>
  <si>
    <t>Kyle Aaron Weeks</t>
  </si>
  <si>
    <t>512-476-5554</t>
  </si>
  <si>
    <t>7801 Capital Of Texas Hwy</t>
  </si>
  <si>
    <t>Riverview Capital Advisers LLC</t>
  </si>
  <si>
    <t>Alan Leonard Arcadipane</t>
  </si>
  <si>
    <t>617-423-0080</t>
  </si>
  <si>
    <t>21 Custom House Street</t>
  </si>
  <si>
    <t>Rizzutto Financial Group</t>
  </si>
  <si>
    <t>Anthony Vince Rizzutto</t>
  </si>
  <si>
    <t>225-925-0000</t>
  </si>
  <si>
    <t>Valerie Ann Fishgold</t>
  </si>
  <si>
    <t>480-563-9590</t>
  </si>
  <si>
    <t>Pinnacle Peak</t>
  </si>
  <si>
    <t>Carefree</t>
  </si>
  <si>
    <t>650-328-4311</t>
  </si>
  <si>
    <t>1120 May Brown Ave</t>
  </si>
  <si>
    <t>fisman@pacbell.net</t>
  </si>
  <si>
    <t>Fishgold Financial</t>
  </si>
  <si>
    <t>6120 Earle Brown Drive</t>
  </si>
  <si>
    <t>Firestone Capital Management, Inc.</t>
  </si>
  <si>
    <t>209 Us 27 South</t>
  </si>
  <si>
    <t>D/W Financial Consultants LLC</t>
  </si>
  <si>
    <t>Benjamin Yost White</t>
  </si>
  <si>
    <t>301-251-0444</t>
  </si>
  <si>
    <t>bw@dwfinancialconsultants.com</t>
  </si>
  <si>
    <t>D3 Financial Counselors LLC</t>
  </si>
  <si>
    <t>Rebecca Hensley Connery</t>
  </si>
  <si>
    <t>630-271-0033</t>
  </si>
  <si>
    <t>5151 Mochel Drive</t>
  </si>
  <si>
    <t>Downers Grove</t>
  </si>
  <si>
    <t>Institute For Financial Planning, Inc.</t>
  </si>
  <si>
    <t>Walter W. Kerrigan</t>
  </si>
  <si>
    <t>248-473-0400</t>
  </si>
  <si>
    <t>39570 Westminster Cir</t>
  </si>
  <si>
    <t>Institutional Advisors, LLC</t>
  </si>
  <si>
    <t>513-381-3939</t>
  </si>
  <si>
    <t>700 Walnut Street</t>
  </si>
  <si>
    <t>Institutional Investment Advisors Corp</t>
  </si>
  <si>
    <t>Clifford Michaels</t>
  </si>
  <si>
    <t>212-869-7266</t>
  </si>
  <si>
    <t>Integrated Wealth Services, Inc.</t>
  </si>
  <si>
    <t>tricia.gunter@lpl.com</t>
  </si>
  <si>
    <t>First Security Capital Management, Inc.</t>
  </si>
  <si>
    <t>Joseph Luhman Garbade</t>
  </si>
  <si>
    <t>Daniel E Sutton, CFP</t>
  </si>
  <si>
    <t>Daniel Eric Sutton</t>
  </si>
  <si>
    <t>916-783-2259</t>
  </si>
  <si>
    <t>2510 Douglas Blvd, Ste 100</t>
  </si>
  <si>
    <t>Daniel F. Mulcahy, CFP</t>
  </si>
  <si>
    <t>Daniel Fred Mulcahy</t>
  </si>
  <si>
    <t>505-822-0727</t>
  </si>
  <si>
    <t>Trinity Capital Management, LLC</t>
  </si>
  <si>
    <t>James Lee Fisher</t>
  </si>
  <si>
    <t>805-963-0500</t>
  </si>
  <si>
    <t>Trinity Capital Partners</t>
  </si>
  <si>
    <t>Terence Michael Gatt</t>
  </si>
  <si>
    <t>315-510-6799</t>
  </si>
  <si>
    <t>59 State St.</t>
  </si>
  <si>
    <t>Tully</t>
  </si>
  <si>
    <t>Trinity Financial Group, LLC</t>
  </si>
  <si>
    <t>Michael Andrew Sheriff</t>
  </si>
  <si>
    <t>949-842-5672</t>
  </si>
  <si>
    <t>Trinity Financial Partners</t>
  </si>
  <si>
    <t>909-481-4000</t>
  </si>
  <si>
    <t>701 N. Haven Ave, Suite 280</t>
  </si>
  <si>
    <t>Ontario</t>
  </si>
  <si>
    <t>Trinity Financial Partners, LLC</t>
  </si>
  <si>
    <t>Stephen James Wilensky</t>
  </si>
  <si>
    <t>214-520-3333</t>
  </si>
  <si>
    <t>3878 Oak Lawn</t>
  </si>
  <si>
    <t>wantabigpickle@aol.com</t>
  </si>
  <si>
    <t>Trinity Financial Planning</t>
  </si>
  <si>
    <t>Violaine DAmour</t>
  </si>
  <si>
    <t>Violaine D'Amour</t>
  </si>
  <si>
    <t>415-388-5525</t>
  </si>
  <si>
    <t>Virginia Global Asset Management, LLC</t>
  </si>
  <si>
    <t>David Ryder Kenerson</t>
  </si>
  <si>
    <t>757-962-7976</t>
  </si>
  <si>
    <t>409 Yarmouth Street</t>
  </si>
  <si>
    <t>Visible Investment Advisors</t>
  </si>
  <si>
    <t>Leoanrd Martin Steinberg</t>
  </si>
  <si>
    <t>714-621-1511</t>
  </si>
  <si>
    <t>1781 Capetown Circle</t>
  </si>
  <si>
    <t>rkeenan@stbernardfinancial.com</t>
  </si>
  <si>
    <t>ST. Louis Asset Management, Inc.</t>
  </si>
  <si>
    <t>Gary Paul Notch</t>
  </si>
  <si>
    <t>314-909-1001</t>
  </si>
  <si>
    <t>13537 Barrett Parkway Dr.</t>
  </si>
  <si>
    <t>Ballwin</t>
  </si>
  <si>
    <t>St. Louis Financial Planners, Inc.</t>
  </si>
  <si>
    <t>Thomas Anthony Kieffer</t>
  </si>
  <si>
    <t>281-822-8800</t>
  </si>
  <si>
    <t>One Citycentre</t>
  </si>
  <si>
    <t>Vision Asset Management, LLC</t>
  </si>
  <si>
    <t>315-251-1101</t>
  </si>
  <si>
    <t>507 Plum St, Ste 120</t>
  </si>
  <si>
    <t>Pinnacle Retirement &amp; Financial Planning</t>
  </si>
  <si>
    <t>415-454-0661</t>
  </si>
  <si>
    <t>523 Fourth Street, Ste. 224</t>
  </si>
  <si>
    <t>Pinnacle Wealth Management, LLC</t>
  </si>
  <si>
    <t>Kevin Smith</t>
  </si>
  <si>
    <t>206-525-1283</t>
  </si>
  <si>
    <t>4963 NE 85th St</t>
  </si>
  <si>
    <t>pinnacle4963@comcast.net</t>
  </si>
  <si>
    <t>Pinnacle Wealth Planning Services, Inc.</t>
  </si>
  <si>
    <t>Pinoak Advisors, LLC</t>
  </si>
  <si>
    <t>Matreyek Capital Inc.</t>
  </si>
  <si>
    <t>Ryan Leonhard Matreyek</t>
  </si>
  <si>
    <t>973-896-0787</t>
  </si>
  <si>
    <t>Po Box 703</t>
  </si>
  <si>
    <t>Clark</t>
  </si>
  <si>
    <t>Matrix Capital Management</t>
  </si>
  <si>
    <t>Jay Thomas Hattori</t>
  </si>
  <si>
    <t>310-787-0133</t>
  </si>
  <si>
    <t>2800 Plaza Del Amo</t>
  </si>
  <si>
    <t>Matrix Financial Advisors LLC</t>
  </si>
  <si>
    <t>Jeff Haveson</t>
  </si>
  <si>
    <t>732-329-2230</t>
  </si>
  <si>
    <t>P.O. Box 2375</t>
  </si>
  <si>
    <t>jhaveson@matrixfa.com</t>
  </si>
  <si>
    <t>Matrix Planning Inc</t>
  </si>
  <si>
    <t>Roberta Jean Smith</t>
  </si>
  <si>
    <t>310-399-0457</t>
  </si>
  <si>
    <t>Edward G. Wall</t>
  </si>
  <si>
    <t>413-532-8392</t>
  </si>
  <si>
    <t>34 Bridge Street</t>
  </si>
  <si>
    <t>South Hadley</t>
  </si>
  <si>
    <t>stephanie3472@msn.com</t>
  </si>
  <si>
    <t>Pioneer Wealth Management Group, Inc</t>
  </si>
  <si>
    <t>Milad Taghehchian</t>
  </si>
  <si>
    <t>512-334-6800</t>
  </si>
  <si>
    <t>701 Brazos St</t>
  </si>
  <si>
    <t>Piper Financial</t>
  </si>
  <si>
    <t>Carolyn Shiflet Rogers</t>
  </si>
  <si>
    <t>828-687-1867</t>
  </si>
  <si>
    <t>2 Town Square Blvd.</t>
  </si>
  <si>
    <t>SFM Financial Planning</t>
  </si>
  <si>
    <t>Scott Francis Mccrossin</t>
  </si>
  <si>
    <t>203-329-8917</t>
  </si>
  <si>
    <t>53 Mill Road</t>
  </si>
  <si>
    <t>SFM, LLC</t>
  </si>
  <si>
    <t>Glenn P Sweeney</t>
  </si>
  <si>
    <t>603-625-8400</t>
  </si>
  <si>
    <t>575 Front Street</t>
  </si>
  <si>
    <t>SGCAG</t>
  </si>
  <si>
    <t>Monika Ramstein</t>
  </si>
  <si>
    <t>Hauptstrasse 82</t>
  </si>
  <si>
    <t>Muttenz</t>
  </si>
  <si>
    <t>SGK Wealth Management, Inc.</t>
  </si>
  <si>
    <t>Anant Suryakant Kasture</t>
  </si>
  <si>
    <t>North Royalton</t>
  </si>
  <si>
    <t>anthonydelfre@yahoo.com</t>
  </si>
  <si>
    <t>Wealth Care LLC</t>
  </si>
  <si>
    <t>Stephen Daniel Podnos</t>
  </si>
  <si>
    <t>321-459-3775</t>
  </si>
  <si>
    <t>405 Sims Way</t>
  </si>
  <si>
    <t>sssweettart9@aol.com</t>
  </si>
  <si>
    <t>Wealth Care Professionals, LLC</t>
  </si>
  <si>
    <t>Malcolm Bruce Harriman</t>
  </si>
  <si>
    <t>813-416-4165</t>
  </si>
  <si>
    <t>4316 New River Hills Parkway</t>
  </si>
  <si>
    <t>SD Perron &amp; Co. Investment Services</t>
  </si>
  <si>
    <t>Scott David Perron</t>
  </si>
  <si>
    <t>561-540-2600</t>
  </si>
  <si>
    <t>Po Box 243577</t>
  </si>
  <si>
    <t>perron@ix.netcom.com</t>
  </si>
  <si>
    <t>SDC Financial, LLC</t>
  </si>
  <si>
    <t>Susan Marie Comeau</t>
  </si>
  <si>
    <t>617-267-0798</t>
  </si>
  <si>
    <t>330 Beacon St.</t>
  </si>
  <si>
    <t>SDK Adviser Services, LLC</t>
  </si>
  <si>
    <t>Steve D Kiourtsis</t>
  </si>
  <si>
    <t>614-717-1040</t>
  </si>
  <si>
    <t>1040 Arcaro Dr</t>
  </si>
  <si>
    <t>Gahanna</t>
  </si>
  <si>
    <t>Seacrest Wealth Management, LLC</t>
  </si>
  <si>
    <t>Rajesh Kumar Gupta</t>
  </si>
  <si>
    <t>914-502-1900</t>
  </si>
  <si>
    <t>3010 Westchester Avenue</t>
  </si>
  <si>
    <t>Purchase</t>
  </si>
  <si>
    <t>Seahorse Capital, Inc.</t>
  </si>
  <si>
    <t>Michael Raymond Frager</t>
  </si>
  <si>
    <t>888-732-3388</t>
  </si>
  <si>
    <t>7590 Fay Avenue</t>
  </si>
  <si>
    <t>Seamount Financial Group, Inc.</t>
  </si>
  <si>
    <t>Rebecca Luzzi Colafrancesco</t>
  </si>
  <si>
    <t>719-471-1171</t>
  </si>
  <si>
    <t>90 So Cascade Avenue</t>
  </si>
  <si>
    <t>Seastrunk Financial Management, LLC</t>
  </si>
  <si>
    <t>Conrad Eric Seastrunk</t>
  </si>
  <si>
    <t>843-661-0220</t>
  </si>
  <si>
    <t>2231 W Palmetto St.</t>
  </si>
  <si>
    <t>Sebold Capital Management, Inc.</t>
  </si>
  <si>
    <t>Sean Thomas Sebold</t>
  </si>
  <si>
    <t>630-548-9700</t>
  </si>
  <si>
    <t>1979 N. Mill Street</t>
  </si>
  <si>
    <t>Second Avenue Capital</t>
  </si>
  <si>
    <t>William Oliver Patterson</t>
  </si>
  <si>
    <t>952-215-2012</t>
  </si>
  <si>
    <t>4218 Snnyside Rd</t>
  </si>
  <si>
    <t>One Financial Place, 297 North Street</t>
  </si>
  <si>
    <t>Hyannis</t>
  </si>
  <si>
    <t>tiffpfleger@hotmail.com</t>
  </si>
  <si>
    <t>Togwotee Financial Company, Inc.</t>
  </si>
  <si>
    <t>Cody Wade Kidwell</t>
  </si>
  <si>
    <t>512-402-1568</t>
  </si>
  <si>
    <t>10837 Pointview Dr</t>
  </si>
  <si>
    <t>Tom Lancaster</t>
  </si>
  <si>
    <t>Thomas Joseph Lancaster</t>
  </si>
  <si>
    <t>949-837-6700</t>
  </si>
  <si>
    <t>22954 El Toro Road</t>
  </si>
  <si>
    <t>tomlancaster@cox.net</t>
  </si>
  <si>
    <t>Tomasetti Investment Group, LLC</t>
  </si>
  <si>
    <t>David Francis Tomasetti</t>
  </si>
  <si>
    <t>617-454-1200</t>
  </si>
  <si>
    <t>Paragon Towers</t>
  </si>
  <si>
    <t>Tomlin Financial Advisors, Inc.</t>
  </si>
  <si>
    <t>Mary Ellen Tomlin</t>
  </si>
  <si>
    <t>757-365-0144</t>
  </si>
  <si>
    <t>Po Box 642</t>
  </si>
  <si>
    <t>Smithfield</t>
  </si>
  <si>
    <t>Toomey Financial Advisors</t>
  </si>
  <si>
    <t>Brendan Richard Toomey</t>
  </si>
  <si>
    <t>203-949-1710</t>
  </si>
  <si>
    <t>420 Center Street</t>
  </si>
  <si>
    <t>Young Investment Research Group</t>
  </si>
  <si>
    <t>Paul Young</t>
  </si>
  <si>
    <t>508-989-5679</t>
  </si>
  <si>
    <t>90 Lakeshore Dr</t>
  </si>
  <si>
    <t>Winchendon</t>
  </si>
  <si>
    <t>paulyoung@net1plus.com</t>
  </si>
  <si>
    <t>Youngblood Financial, Inc.</t>
  </si>
  <si>
    <t>Roy Dennis Youngblood</t>
  </si>
  <si>
    <t>312-214-3336</t>
  </si>
  <si>
    <t>53 West Jackson Blvd</t>
  </si>
  <si>
    <t>Your Choice Financial, LLC</t>
  </si>
  <si>
    <t>Richard Joseph Branchaud</t>
  </si>
  <si>
    <t>860-601-5984</t>
  </si>
  <si>
    <t>94 Woodhaven Road</t>
  </si>
  <si>
    <t>ritbranchaud@gmail.com</t>
  </si>
  <si>
    <t>Your Money Coach Financial Services</t>
  </si>
  <si>
    <t>Douglas Martin Fair</t>
  </si>
  <si>
    <t>805-497-0641</t>
  </si>
  <si>
    <t>530 Los Angeles Ave</t>
  </si>
  <si>
    <t>dougfair@yourmoneycoach.com</t>
  </si>
  <si>
    <t>Your Money Matters Wealth Management, LLC</t>
  </si>
  <si>
    <t>Michael Robert Dinich</t>
  </si>
  <si>
    <t>570-888-1817</t>
  </si>
  <si>
    <t>2382 Elmira St</t>
  </si>
  <si>
    <t>Sayre</t>
  </si>
  <si>
    <t>kd777@aol.com</t>
  </si>
  <si>
    <t>Your Retirement Coach, Inc.</t>
  </si>
  <si>
    <t>Randall Jay Yeomans</t>
  </si>
  <si>
    <t>770-427-5227</t>
  </si>
  <si>
    <t>540 Powder Springs Street</t>
  </si>
  <si>
    <t>Yube Financial Planning &amp; Asset Management</t>
  </si>
  <si>
    <t>Koichi Yube</t>
  </si>
  <si>
    <t>408-865-0589</t>
  </si>
  <si>
    <t>1601 S. De Anza Blvd., Suite 270</t>
  </si>
  <si>
    <t>Puyallup</t>
  </si>
  <si>
    <t>Scott Scherrer Financial Services</t>
  </si>
  <si>
    <t>Scott Charles Scherrer</t>
  </si>
  <si>
    <t>630-960-1274</t>
  </si>
  <si>
    <t>6739 Bradley Ct</t>
  </si>
  <si>
    <t>Scott Snow (Financial Advisors) , LLC</t>
  </si>
  <si>
    <t>Scott P. Snow</t>
  </si>
  <si>
    <t>440-871-7669</t>
  </si>
  <si>
    <t>24601 Center Ridge Road, Suite 175</t>
  </si>
  <si>
    <t>Scott White Advisors</t>
  </si>
  <si>
    <t>Anthony Scott White</t>
  </si>
  <si>
    <t>239-936-6300</t>
  </si>
  <si>
    <t>1510 Royal Palm Square Blvd</t>
  </si>
  <si>
    <t>Scout Investment Advisors, LLC</t>
  </si>
  <si>
    <t>800 W. 47th Street</t>
  </si>
  <si>
    <t>garryliday@garryliday.com</t>
  </si>
  <si>
    <t>Scott P. Hurst &amp; Asscoiates</t>
  </si>
  <si>
    <t>Scott Patrick Hurst</t>
  </si>
  <si>
    <t>253-770-1113</t>
  </si>
  <si>
    <t>2832 South Meridian</t>
  </si>
  <si>
    <t>Schwarz Dygos Wheeler Investment Advisors LLC</t>
  </si>
  <si>
    <t>Joseph William Schwarz</t>
  </si>
  <si>
    <t>612-355-4363</t>
  </si>
  <si>
    <t>tgeha@tgeha.com</t>
  </si>
  <si>
    <t>Thomas Group Capital</t>
  </si>
  <si>
    <t>Thomas Borbone</t>
  </si>
  <si>
    <t>404-504-6050</t>
  </si>
  <si>
    <t>3414 Peachtree Road, Ne</t>
  </si>
  <si>
    <t>Thomas Investment Advisors</t>
  </si>
  <si>
    <t>Daniel Thomas</t>
  </si>
  <si>
    <t>949-252-0165</t>
  </si>
  <si>
    <t>3991 Macarthur Blvd</t>
  </si>
  <si>
    <t>Thomas J. Birch Financial Advisory Services</t>
  </si>
  <si>
    <t>Thomas Joseph Birch</t>
  </si>
  <si>
    <t>kneejames@hotmail.com</t>
  </si>
  <si>
    <t>Sterling Newton, Inc.</t>
  </si>
  <si>
    <t>William Sterling Newton</t>
  </si>
  <si>
    <t>904-482-1131</t>
  </si>
  <si>
    <t>4315 Pablo Oaks Ct</t>
  </si>
  <si>
    <t>Steur Investment Advisors, LLC</t>
  </si>
  <si>
    <t>Laura Steur Alvarez</t>
  </si>
  <si>
    <t>720-304-2520</t>
  </si>
  <si>
    <t>1975 Tincup Ct</t>
  </si>
  <si>
    <t>Steve A. Swords</t>
  </si>
  <si>
    <t>Steve Anthony Swords</t>
  </si>
  <si>
    <t>903-881-0444</t>
  </si>
  <si>
    <t>17074 Ih 20 W</t>
  </si>
  <si>
    <t>Lindale</t>
  </si>
  <si>
    <t>Steve Bass &amp; Associates, Inc.</t>
  </si>
  <si>
    <t>Steven Howard Bass</t>
  </si>
  <si>
    <t>James Douglas Rickey</t>
  </si>
  <si>
    <t>937-220-4915</t>
  </si>
  <si>
    <t>40 N. Main Street</t>
  </si>
  <si>
    <t>ST. Bernard Financial Services, Inc.</t>
  </si>
  <si>
    <t>206-417-5600</t>
  </si>
  <si>
    <t>4022 Stone Way North #100</t>
  </si>
  <si>
    <t>Rainsberger Wealth Advisors, Inc.</t>
  </si>
  <si>
    <t>Ellis Dwight Rainsberger</t>
  </si>
  <si>
    <t>Thomas Edward Hanson</t>
  </si>
  <si>
    <t>858-677-0377</t>
  </si>
  <si>
    <t>6020 Cornerstone Court W</t>
  </si>
  <si>
    <t>Western Growers Financial Services</t>
  </si>
  <si>
    <t>Mee-Fung Shen</t>
  </si>
  <si>
    <t>888-737-8483</t>
  </si>
  <si>
    <t>17620 Fitch Street</t>
  </si>
  <si>
    <t>Western International Securities</t>
  </si>
  <si>
    <t>Donald Michael Bizub</t>
  </si>
  <si>
    <t>626-793-7717</t>
  </si>
  <si>
    <t>70 S. Lake Ave, Suite 700</t>
  </si>
  <si>
    <t>Western Pacific Capital Management, LLC</t>
  </si>
  <si>
    <t>2013 Live Oak Blvd</t>
  </si>
  <si>
    <t>703-443-8684</t>
  </si>
  <si>
    <t>608 South King Street</t>
  </si>
  <si>
    <t>Touchpoint Investment Advisers</t>
  </si>
  <si>
    <t>Thomas Michael Jerige</t>
  </si>
  <si>
    <t>203-675-4944</t>
  </si>
  <si>
    <t>tjerige@yahoo.com</t>
  </si>
  <si>
    <t>Tower Keep, LLC</t>
  </si>
  <si>
    <t>Kathryn Ann Bax</t>
  </si>
  <si>
    <t>531 New Boston Rd</t>
  </si>
  <si>
    <t>Williams &amp; Woon, Inc.</t>
  </si>
  <si>
    <t>Loretta Dodson Williams</t>
  </si>
  <si>
    <t>804-673-8888</t>
  </si>
  <si>
    <t>Virginia Ann Arnold</t>
  </si>
  <si>
    <t>406-586-3570</t>
  </si>
  <si>
    <t>3095 Sourdough Rd</t>
  </si>
  <si>
    <t>traxarnold@aol.com</t>
  </si>
  <si>
    <t>Yeske Buie Inc.</t>
  </si>
  <si>
    <t>David Brent Yeske</t>
  </si>
  <si>
    <t>703-538-2116</t>
  </si>
  <si>
    <t>301 Maple Ave. West</t>
  </si>
  <si>
    <t>Yorkville Management Co.</t>
  </si>
  <si>
    <t>Michael Joseph Davey</t>
  </si>
  <si>
    <t>440 E 81st St #5e</t>
  </si>
  <si>
    <t>Yosemite Capital Management</t>
  </si>
  <si>
    <t>Paul Henry Heckler</t>
  </si>
  <si>
    <t>714-730-3310</t>
  </si>
  <si>
    <t>17501 East 17th Street</t>
  </si>
  <si>
    <t>Young Capital Management, Inc.</t>
  </si>
  <si>
    <t>Patrick John Young</t>
  </si>
  <si>
    <t>865-599-3377</t>
  </si>
  <si>
    <t>Sterling Capital Management, Inc.</t>
  </si>
  <si>
    <t>Thomas John Portz</t>
  </si>
  <si>
    <t>262-970-9700</t>
  </si>
  <si>
    <t>1801 Jennifer Lane</t>
  </si>
  <si>
    <t>Sterling Financial Advisors LLC</t>
  </si>
  <si>
    <t>Mary H Jochim</t>
  </si>
  <si>
    <t>402-970-9300</t>
  </si>
  <si>
    <t>7024 N 102 Cir</t>
  </si>
  <si>
    <t>michel80@bellsouth.net</t>
  </si>
  <si>
    <t>Sterling Financial Management, Inc.</t>
  </si>
  <si>
    <t>David Cohen</t>
  </si>
  <si>
    <t>973-285-0200</t>
  </si>
  <si>
    <t>65 Madison Ave.</t>
  </si>
  <si>
    <t>Sterling Financial Management, LLC</t>
  </si>
  <si>
    <t>Scott Allen Chelberg</t>
  </si>
  <si>
    <t>760-603-6737</t>
  </si>
  <si>
    <t>5857 Owens Ave.</t>
  </si>
  <si>
    <t>chelberg@2rsi.com</t>
  </si>
  <si>
    <t>Sterling Financial Services, LLC</t>
  </si>
  <si>
    <t>James Edward Knee</t>
  </si>
  <si>
    <t>603-224-1010</t>
  </si>
  <si>
    <t>6 Loudon Road, Suite 505</t>
  </si>
  <si>
    <t>1876 Niagara Falls Blvd.</t>
  </si>
  <si>
    <t>Tonawanda</t>
  </si>
  <si>
    <t>Rain Rock, LLC</t>
  </si>
  <si>
    <t>Richard Christopher Johnson</t>
  </si>
  <si>
    <t>440-331-4656</t>
  </si>
  <si>
    <t>21268 North Park Drive</t>
  </si>
  <si>
    <t>cjohnson@rainrock.net</t>
  </si>
  <si>
    <t>Rainier Financial Group, Inc.</t>
  </si>
  <si>
    <t>Chad Allen Hartvigson</t>
  </si>
  <si>
    <t>Wealth Management Group, Inc.</t>
  </si>
  <si>
    <t>Michael Gavan Griesmeyer</t>
  </si>
  <si>
    <t>937-877-1280</t>
  </si>
  <si>
    <t>Wealth Management Group, LLC</t>
  </si>
  <si>
    <t>Frank Edward Pare</t>
  </si>
  <si>
    <t>800-750-5764</t>
  </si>
  <si>
    <t>1999 Harrison Street</t>
  </si>
  <si>
    <t>frank@pfwealthgroup.com</t>
  </si>
  <si>
    <t>Wealth Management Institute, Ltd.</t>
  </si>
  <si>
    <t>508-748-2550</t>
  </si>
  <si>
    <t>Po Box 659</t>
  </si>
  <si>
    <t>Sahara Investment Advisors, Inc.</t>
  </si>
  <si>
    <t>Mercilee Blyden Dixon</t>
  </si>
  <si>
    <t>718-928-9508</t>
  </si>
  <si>
    <t>2528 Laconia Avenue</t>
  </si>
  <si>
    <t>Bronx</t>
  </si>
  <si>
    <t>Sailer Financial, Inc.</t>
  </si>
  <si>
    <t>Amy Sailer</t>
  </si>
  <si>
    <t>Tricapital Financial Group, Inc.</t>
  </si>
  <si>
    <t>Cindy Reninger</t>
  </si>
  <si>
    <t>704-571-8778</t>
  </si>
  <si>
    <t>6000 Fairview Road</t>
  </si>
  <si>
    <t>Tricor Advisory Services, LLC</t>
  </si>
  <si>
    <t>Frank Aguilar</t>
  </si>
  <si>
    <t>702-254-1263</t>
  </si>
  <si>
    <t>7201 W. Lake Mead Blvd.</t>
  </si>
  <si>
    <t>Tricord Investment Advisors, Inc.</t>
  </si>
  <si>
    <t>Lawrence Joseph McDonald</t>
  </si>
  <si>
    <t>678-819-4861</t>
  </si>
  <si>
    <t>1275 Shiloh Rd</t>
  </si>
  <si>
    <t>601-925-8099</t>
  </si>
  <si>
    <t>205 E. Main Street</t>
  </si>
  <si>
    <t>Clinton</t>
  </si>
  <si>
    <t>Maseco Financial</t>
  </si>
  <si>
    <t>James Sellon</t>
  </si>
  <si>
    <t>10 Charles Ii Street</t>
  </si>
  <si>
    <t>London</t>
  </si>
  <si>
    <t>SW1Y 4AA</t>
  </si>
  <si>
    <t>Mashood Z. Siddiqi</t>
  </si>
  <si>
    <t>Mashhood Zafar Siddiqi</t>
  </si>
  <si>
    <t>609-243-9300</t>
  </si>
  <si>
    <t>116 Village Blvd</t>
  </si>
  <si>
    <t>msiddiqi@aigfinancialadvisor.com</t>
  </si>
  <si>
    <t>Masland &amp; Barrick Advisory, Inc</t>
  </si>
  <si>
    <t>Isabel Carpenter Masland</t>
  </si>
  <si>
    <t>717-761-6606</t>
  </si>
  <si>
    <t>3600 Trindle Road</t>
  </si>
  <si>
    <t>Camp Hill</t>
  </si>
  <si>
    <t>Mason &amp; Associates</t>
  </si>
  <si>
    <t>Richard Charles Irr</t>
  </si>
  <si>
    <t>724-457-2823</t>
  </si>
  <si>
    <t>1520 Purdy Rd</t>
  </si>
  <si>
    <t>Coraopolis</t>
  </si>
  <si>
    <t>Steven Hansuk Gim</t>
  </si>
  <si>
    <t>713-471-9632</t>
  </si>
  <si>
    <t>Shade Tree Partners LLC</t>
  </si>
  <si>
    <t>Stanley Earnest Pyndus</t>
  </si>
  <si>
    <t>214-530-8120</t>
  </si>
  <si>
    <t>7920 Beltline Road, Suite 900</t>
  </si>
  <si>
    <t>Shaffer Capital Advisers, LLC</t>
  </si>
  <si>
    <t>Matthew Edward Shaffer</t>
  </si>
  <si>
    <t>614-891-1200</t>
  </si>
  <si>
    <t>550 Polaris Parkway</t>
  </si>
  <si>
    <t>Shaffer Capital Management, LLC</t>
  </si>
  <si>
    <t>Andrew Baker Shaffer</t>
  </si>
  <si>
    <t>303-443-6594</t>
  </si>
  <si>
    <t>2425 Canyon Blvd</t>
  </si>
  <si>
    <t>Shaller Associates</t>
  </si>
  <si>
    <t>Toni Stepanek</t>
  </si>
  <si>
    <t>617-244-4977</t>
  </si>
  <si>
    <t>1553 Beacon St</t>
  </si>
  <si>
    <t>Waban</t>
  </si>
  <si>
    <t>Donald Michael Burleigh</t>
  </si>
  <si>
    <t>772-334-9592</t>
  </si>
  <si>
    <t>951 Ne Jensen Bch Blvd</t>
  </si>
  <si>
    <t>Jensen Beach</t>
  </si>
  <si>
    <t>dmicb@msn.com</t>
  </si>
  <si>
    <t>Peak Financial Management Inc</t>
  </si>
  <si>
    <t>Pran Nath Tiku</t>
  </si>
  <si>
    <t>781-487-9500</t>
  </si>
  <si>
    <t>Yavapai Financial Planning, LLC</t>
  </si>
  <si>
    <t>Carl Dwayne Warrick</t>
  </si>
  <si>
    <t>928-445-1673</t>
  </si>
  <si>
    <t>1456 West Gurley St</t>
  </si>
  <si>
    <t>Yegen Financial Group, Ltd</t>
  </si>
  <si>
    <t>Edward Cardwell Yegen</t>
  </si>
  <si>
    <t>301-230-1500</t>
  </si>
  <si>
    <t>11001 Huntover Drive</t>
  </si>
  <si>
    <t>yegenfin@yahoo.com</t>
  </si>
  <si>
    <t>Yellow Brick Road LLC</t>
  </si>
  <si>
    <t>Mark Roy Barendt</t>
  </si>
  <si>
    <t>970-375-2868</t>
  </si>
  <si>
    <t>1065 Main ave</t>
  </si>
  <si>
    <t>Yellow Dog Financial, Inc.</t>
  </si>
  <si>
    <t>William Terrell Nickles</t>
  </si>
  <si>
    <t>404-607-9914</t>
  </si>
  <si>
    <t>850 Piedmont Ave Ne</t>
  </si>
  <si>
    <t>william.nickles@gmail.com</t>
  </si>
  <si>
    <t>Yellowstone Investment Planners, Inc.</t>
  </si>
  <si>
    <t>SIP Financial Services</t>
  </si>
  <si>
    <t>Lanny Kevin Rosenbaum</t>
  </si>
  <si>
    <t>518-384-2800</t>
  </si>
  <si>
    <t>6 Miracle lane</t>
  </si>
  <si>
    <t>Schenectady</t>
  </si>
  <si>
    <t>Sivel Capital Management, Inc</t>
  </si>
  <si>
    <t>Joseph Francis Sivel</t>
  </si>
  <si>
    <t>267-923-8500</t>
  </si>
  <si>
    <t>1017 Briar Way</t>
  </si>
  <si>
    <t>East Greenville</t>
  </si>
  <si>
    <t>Sizemore Capital Management, LLC</t>
  </si>
  <si>
    <t>Charles Sizemore</t>
  </si>
  <si>
    <t>817-713-3443</t>
  </si>
  <si>
    <t>2633 Mckinney Avenue</t>
  </si>
  <si>
    <t>SJ Financial Consultants, Inc.</t>
  </si>
  <si>
    <t>303-268-2117</t>
  </si>
  <si>
    <t>9250 E Costilla Ave</t>
  </si>
  <si>
    <t>Skidaway Financial Planning, Inc.</t>
  </si>
  <si>
    <t>Lyman Keith Black</t>
  </si>
  <si>
    <t>912-598-4100</t>
  </si>
  <si>
    <t>2 Skidaway Village Walk, Suite 203</t>
  </si>
  <si>
    <t>Skinner Advisory, Ltd.</t>
  </si>
  <si>
    <t>Robert Skinner</t>
  </si>
  <si>
    <t>630-682-0100</t>
  </si>
  <si>
    <t>2027 Richton Dr</t>
  </si>
  <si>
    <t>skinnerbob@aol.com</t>
  </si>
  <si>
    <t>Skip Kern Advisory</t>
  </si>
  <si>
    <t>Harold Gambill Kern</t>
  </si>
  <si>
    <t>408-238-8077</t>
  </si>
  <si>
    <t>4142 Yerba Buena Ave</t>
  </si>
  <si>
    <t>86 Kenrick Plaza</t>
  </si>
  <si>
    <t>SC Financial Services, Inc.</t>
  </si>
  <si>
    <t>Sharlee Lorene Cretors</t>
  </si>
  <si>
    <t>480-391-9091</t>
  </si>
  <si>
    <t>9375 E. Shea Blvd., Suite 100</t>
  </si>
  <si>
    <t>sharlee@scfinancialservices.com</t>
  </si>
  <si>
    <t>John Thomas Thornes</t>
  </si>
  <si>
    <t>602-569-6126</t>
  </si>
  <si>
    <t>5424 E Ludlow Drive</t>
  </si>
  <si>
    <t>charcscott@aol.com</t>
  </si>
  <si>
    <t>Scamardo Financial LLC</t>
  </si>
  <si>
    <t>Luke Pete Scamardo</t>
  </si>
  <si>
    <t>512-797-6393</t>
  </si>
  <si>
    <t>P.O. Box 29705</t>
  </si>
  <si>
    <t>Scanwood Ltd. Inc.</t>
  </si>
  <si>
    <t>Peter Alvin Bill</t>
  </si>
  <si>
    <t>603-752-1999</t>
  </si>
  <si>
    <t>12 Green Square</t>
  </si>
  <si>
    <t>Schaefer Financial Management, Inc.</t>
  </si>
  <si>
    <t>Kenneth Ray Schaefer</t>
  </si>
  <si>
    <t>303-770-6700</t>
  </si>
  <si>
    <t>616-662-1983</t>
  </si>
  <si>
    <t>1416 444th St SW</t>
  </si>
  <si>
    <t>James Alfred Rossman</t>
  </si>
  <si>
    <t>301-352-1877</t>
  </si>
  <si>
    <t>2903 Tapered Ln</t>
  </si>
  <si>
    <t>jimrossman@variphase.com</t>
  </si>
  <si>
    <t>Varn Investment Counsel, Inc.</t>
  </si>
  <si>
    <t>719-260-9200</t>
  </si>
  <si>
    <t>6290 Lehman Drive, Suite 200</t>
  </si>
  <si>
    <t>Planning Strategies, Inc.</t>
  </si>
  <si>
    <t>Judi Ann Voytek</t>
  </si>
  <si>
    <t>719-576-9700</t>
  </si>
  <si>
    <t>201 W. 8th St.</t>
  </si>
  <si>
    <t>Pueblo</t>
  </si>
  <si>
    <t>Steven Mark Mitchell</t>
  </si>
  <si>
    <t>717-207-7123</t>
  </si>
  <si>
    <t>147 N. Shippen Street</t>
  </si>
  <si>
    <t>Planprep</t>
  </si>
  <si>
    <t>Burton Francis Williamson</t>
  </si>
  <si>
    <t>858-259-5436</t>
  </si>
  <si>
    <t>11112 Vista Sorrento Pkwy</t>
  </si>
  <si>
    <t>bw@planprep.com</t>
  </si>
  <si>
    <t>Plans To Prosper, LLC</t>
  </si>
  <si>
    <t>Robert Peter Choiniere</t>
  </si>
  <si>
    <t>724-935-5553</t>
  </si>
  <si>
    <t>103 N. Meadows Drive</t>
  </si>
  <si>
    <t>Plan-Vest</t>
  </si>
  <si>
    <t>Stanley Harold Smith</t>
  </si>
  <si>
    <t>281-579-3729</t>
  </si>
  <si>
    <t>Sound Investment Management, Inc.</t>
  </si>
  <si>
    <t>John Lowell Child</t>
  </si>
  <si>
    <t>503-691-7030</t>
  </si>
  <si>
    <t>8215 Tualatin Sherwood Road, Suite 200</t>
  </si>
  <si>
    <t>Tualatin</t>
  </si>
  <si>
    <t>Sound Planning And Investments, LLC</t>
  </si>
  <si>
    <t>122 S. Churton Street</t>
  </si>
  <si>
    <t>Salem Asset Management</t>
  </si>
  <si>
    <t>Sunho Lee</t>
  </si>
  <si>
    <t>914-514-8035</t>
  </si>
  <si>
    <t>John Lewis Shipley</t>
  </si>
  <si>
    <t>859-781-9300</t>
  </si>
  <si>
    <t>654 Highland Avenue</t>
  </si>
  <si>
    <t>Fort Thomas</t>
  </si>
  <si>
    <t>johnshipley@fuse.net</t>
  </si>
  <si>
    <t>Shirley Brokaw Azim</t>
  </si>
  <si>
    <t>Shirley Brokaw Glaze Azim</t>
  </si>
  <si>
    <t>530-673-0502</t>
  </si>
  <si>
    <t>1469 Butte House Road</t>
  </si>
  <si>
    <t>Yuba City</t>
  </si>
  <si>
    <t>azimfinancial@sbcglobal.net</t>
  </si>
  <si>
    <t>United Securities Alliance, Inc.</t>
  </si>
  <si>
    <t>Ronald Keith Bloomingkemper</t>
  </si>
  <si>
    <t>303-256-8033</t>
  </si>
  <si>
    <t>19751 E. Mainstreet Suite 220</t>
  </si>
  <si>
    <t>brendan@finley-cook.com</t>
  </si>
  <si>
    <t>Sam Sinopoli, Registered Investment Advisor</t>
  </si>
  <si>
    <t>Salvadore Alfred Sinopoli</t>
  </si>
  <si>
    <t>702-940-7998</t>
  </si>
  <si>
    <t>Samanipour Financial, Inc.</t>
  </si>
  <si>
    <t>727-236-3979</t>
  </si>
  <si>
    <t>9215 Ruger Drive</t>
  </si>
  <si>
    <t>New Port Richey</t>
  </si>
  <si>
    <t>Same</t>
  </si>
  <si>
    <t>Kevin Michael Brady</t>
  </si>
  <si>
    <t>303-738-9337</t>
  </si>
  <si>
    <t>1800 W. Littleton Boulevard</t>
  </si>
  <si>
    <t>Samoset Asset Management Company LLC</t>
  </si>
  <si>
    <t>Thomas Grant Hoffman</t>
  </si>
  <si>
    <t>203-656-3730</t>
  </si>
  <si>
    <t>1540 Boston Post Road</t>
  </si>
  <si>
    <t>Charles Cameron Lewis Bell</t>
  </si>
  <si>
    <t>301-926-7276</t>
  </si>
  <si>
    <t>702 Russell Ave.</t>
  </si>
  <si>
    <t>cameron.bell@verizon.net</t>
  </si>
  <si>
    <t>Wealth Management LLC</t>
  </si>
  <si>
    <t>James Earl Putman</t>
  </si>
  <si>
    <t>920-731-3525</t>
  </si>
  <si>
    <t>W6272 Communication Court</t>
  </si>
  <si>
    <t>Wealth Management Network LLC</t>
  </si>
  <si>
    <t>Mark Louis Moehlman</t>
  </si>
  <si>
    <t>949-720-9980</t>
  </si>
  <si>
    <t>Wealth Management Nw, Inc.</t>
  </si>
  <si>
    <t>Lloyd J Galbraith</t>
  </si>
  <si>
    <t>425-672-1003</t>
  </si>
  <si>
    <t>19221 36th Avenue West Suite 201</t>
  </si>
  <si>
    <t>Emily C Sanders</t>
  </si>
  <si>
    <t>770-448-5111</t>
  </si>
  <si>
    <t>5550 Triangle Parkway</t>
  </si>
  <si>
    <t>esanders@sandersfmi.com</t>
  </si>
  <si>
    <t>fredfadel@willinkservices.com</t>
  </si>
  <si>
    <t>Willow Street Advisors, LLC</t>
  </si>
  <si>
    <t>Christopher Paul Bray</t>
  </si>
  <si>
    <t>239-596-9080</t>
  </si>
  <si>
    <t>8970 Fontana Del Sol Way, Suite 4</t>
  </si>
  <si>
    <t>Thomas Alfred Swanson</t>
  </si>
  <si>
    <t>800-386-3786</t>
  </si>
  <si>
    <t>4220 Park Newport</t>
  </si>
  <si>
    <t>nedivorcesolutions@comcast.net</t>
  </si>
  <si>
    <t>McNary Investments</t>
  </si>
  <si>
    <t>Mark McNary</t>
  </si>
  <si>
    <t>720-353-4015</t>
  </si>
  <si>
    <t>8493 Winter Berry Dr</t>
  </si>
  <si>
    <t>mark@mcnaryinvestments.com</t>
  </si>
  <si>
    <t>McPherson Wealth Management</t>
  </si>
  <si>
    <t>Robert Andrew McPherson</t>
  </si>
  <si>
    <t>916-359-1731</t>
  </si>
  <si>
    <t>2070 Canterbury Rd</t>
  </si>
  <si>
    <t>ram@winfirst.com</t>
  </si>
  <si>
    <t>McRae Capital Management, LLC</t>
  </si>
  <si>
    <t>Peter Byron McRae</t>
  </si>
  <si>
    <t>425-673-4090</t>
  </si>
  <si>
    <t>110 James Street</t>
  </si>
  <si>
    <t>MCS Financial Advisors</t>
  </si>
  <si>
    <t>3033 Excelsior Blvd</t>
  </si>
  <si>
    <t>Mecklenburg Financial Group, LLC</t>
  </si>
  <si>
    <t>John Michael Tiddy</t>
  </si>
  <si>
    <t>704-461-1680</t>
  </si>
  <si>
    <t>jotiddy@carolina.rr.com</t>
  </si>
  <si>
    <t>Medford Financial Group, LLC</t>
  </si>
  <si>
    <t>Brian Hoguet</t>
  </si>
  <si>
    <t>John Michael Lotshaw</t>
  </si>
  <si>
    <t>636-294-7288</t>
  </si>
  <si>
    <t>JMM Financial, LLC</t>
  </si>
  <si>
    <t>Judith Mina Mindock</t>
  </si>
  <si>
    <t>610-776-7949</t>
  </si>
  <si>
    <t>1925 Molinaro Dr</t>
  </si>
  <si>
    <t>jmmindock@rcn.com</t>
  </si>
  <si>
    <t>JMR Advisory Services, LLC</t>
  </si>
  <si>
    <t>Jeffrey Stephen Horvath</t>
  </si>
  <si>
    <t>303-808-7304</t>
  </si>
  <si>
    <t>7600 E. Arapahoe Rd. Ste. 219</t>
  </si>
  <si>
    <t>Jochems Financial Services, Inc.</t>
  </si>
  <si>
    <t>Peter E Jochems</t>
  </si>
  <si>
    <t>970-674-1902</t>
  </si>
  <si>
    <t>1270 Automation Dr, Ste 500</t>
  </si>
  <si>
    <t>Joel R Mellor &amp; Associates LLC</t>
  </si>
  <si>
    <t>425-827-2527</t>
  </si>
  <si>
    <t>11000 Ne 33rd Place</t>
  </si>
  <si>
    <t>John A Bysko Associates</t>
  </si>
  <si>
    <t>John Allan Bysko</t>
  </si>
  <si>
    <t>860-434-3632</t>
  </si>
  <si>
    <t>100 Halls Road</t>
  </si>
  <si>
    <t>Old Lyme</t>
  </si>
  <si>
    <t>John Boyer, Inc.</t>
  </si>
  <si>
    <t>John Richard Boyer</t>
  </si>
  <si>
    <t>813-254-9500</t>
  </si>
  <si>
    <t>1601 West Platt Street</t>
  </si>
  <si>
    <t>John C. Collins, Jr.</t>
  </si>
  <si>
    <t>John Charles Collins</t>
  </si>
  <si>
    <t>781-894-4987</t>
  </si>
  <si>
    <t>86 Florence Rd</t>
  </si>
  <si>
    <t>johnccollinsjr@verizon.net</t>
  </si>
  <si>
    <t>718-767-4135</t>
  </si>
  <si>
    <t>2007 149th St</t>
  </si>
  <si>
    <t>chad.shoultz@shoultzfinancial.com</t>
  </si>
  <si>
    <t>SHR Financial Advisors, Inc.</t>
  </si>
  <si>
    <t>Selwyn H Rose</t>
  </si>
  <si>
    <t>302-477-1857</t>
  </si>
  <si>
    <t>3524 Silverside Road</t>
  </si>
  <si>
    <t>Shrader Financial Consulting</t>
  </si>
  <si>
    <t>Patricia Helen Shrader</t>
  </si>
  <si>
    <t>936-291-8825</t>
  </si>
  <si>
    <t>1204 Sam Houston Ave</t>
  </si>
  <si>
    <t>Shrier Associates, LLC</t>
  </si>
  <si>
    <t>Richard Marc Shrier</t>
  </si>
  <si>
    <t>508-898-9500</t>
  </si>
  <si>
    <t>29 Long Dr</t>
  </si>
  <si>
    <t>rms000@gmail.com</t>
  </si>
  <si>
    <t>Shriver Investments</t>
  </si>
  <si>
    <t>William Howard Shriver</t>
  </si>
  <si>
    <t>303-805-9800</t>
  </si>
  <si>
    <t>217-597-1516</t>
  </si>
  <si>
    <t>505 Sumter Ct</t>
  </si>
  <si>
    <t>philip.ferguson@libertymutual.com</t>
  </si>
  <si>
    <t>Polaris Financial Services, Inc.</t>
  </si>
  <si>
    <t>Elliott Remer Chernin</t>
  </si>
  <si>
    <t>415-927-0722</t>
  </si>
  <si>
    <t>300 Tamal Plaza, Suite 175</t>
  </si>
  <si>
    <t>803-343-0393</t>
  </si>
  <si>
    <t>1812 Lincoln St.</t>
  </si>
  <si>
    <t>Porath Financial Advisory, L.L.C.</t>
  </si>
  <si>
    <t>Daniel George Porath</t>
  </si>
  <si>
    <t>814-835-3337</t>
  </si>
  <si>
    <t>2820 West 21st St</t>
  </si>
  <si>
    <t>Portfolio Advisory Group, Inc.</t>
  </si>
  <si>
    <t>David Allen Sendi</t>
  </si>
  <si>
    <t>703-461-9193</t>
  </si>
  <si>
    <t>5425 Duke Street</t>
  </si>
  <si>
    <t>Portfolio Audit, LLC Fiduciary Investment Advisor</t>
  </si>
  <si>
    <t>Stephanie Watson Sayres</t>
  </si>
  <si>
    <t>888-461-2444</t>
  </si>
  <si>
    <t>869 Dorset Dr</t>
  </si>
  <si>
    <t>Plumpe Investments, LLC</t>
  </si>
  <si>
    <t>Karl Joseph Plumpe</t>
  </si>
  <si>
    <t>417-890-1807</t>
  </si>
  <si>
    <t>Polaris Retirement Advisors, Inc.</t>
  </si>
  <si>
    <t>Joseph Dennis Roddy</t>
  </si>
  <si>
    <t>314-725-2242</t>
  </si>
  <si>
    <t>222 S. Meramec, Ste. 301</t>
  </si>
  <si>
    <t>Pollock Advisory Group, Inc.</t>
  </si>
  <si>
    <t>John David Pollock</t>
  </si>
  <si>
    <t>972-396-0449</t>
  </si>
  <si>
    <t>800 North Watters Road</t>
  </si>
  <si>
    <t>Allen</t>
  </si>
  <si>
    <t>Ponder Financial Group</t>
  </si>
  <si>
    <t>Randall Scott Ponder</t>
  </si>
  <si>
    <t>Polaris Financial Planning, LLC.</t>
  </si>
  <si>
    <t>Philip Lee Ferguson</t>
  </si>
  <si>
    <t>503-597-2222</t>
  </si>
  <si>
    <t>12455 Sw 68th Avenue</t>
  </si>
  <si>
    <t>McGillicuddy Financial Advisors, Inc.</t>
  </si>
  <si>
    <t>Paul Mcgillicuddy</t>
  </si>
  <si>
    <t>410-385-0482</t>
  </si>
  <si>
    <t>207 E. Redwood St.</t>
  </si>
  <si>
    <t>McGinn, Smith &amp; Co., Inc.</t>
  </si>
  <si>
    <t>Frank Henry Chiappone</t>
  </si>
  <si>
    <t>518-449-5131</t>
  </si>
  <si>
    <t>One Capital Center</t>
  </si>
  <si>
    <t>McGlynn Advisors</t>
  </si>
  <si>
    <t>Peter Harward McGlynn</t>
  </si>
  <si>
    <t>303-949-5451</t>
  </si>
  <si>
    <t>100 Jackson Street</t>
  </si>
  <si>
    <t>McGraw Investment Group, LLC</t>
  </si>
  <si>
    <t>Bridget M McGraw</t>
  </si>
  <si>
    <t>985-674-1848</t>
  </si>
  <si>
    <t>160 Wisteria Lane</t>
  </si>
  <si>
    <t>McGregor Financial Advisors, LLC</t>
  </si>
  <si>
    <t>Barry T Kight</t>
  </si>
  <si>
    <t>803-787-0003</t>
  </si>
  <si>
    <t>3830 Forest Dr</t>
  </si>
  <si>
    <t>McHenry Capital, L.L.C.</t>
  </si>
  <si>
    <t>Michael Carleton McHenry</t>
  </si>
  <si>
    <t>888-968-9815</t>
  </si>
  <si>
    <t>4265 San Felipe, Suite 1100</t>
  </si>
  <si>
    <t>McInerney Investment Advisors</t>
  </si>
  <si>
    <t>John Joseph Mcinerney</t>
  </si>
  <si>
    <t>407-587-2034</t>
  </si>
  <si>
    <t>200 E. Robinson Street</t>
  </si>
  <si>
    <t>McIntosh Capital Advisors, LLC</t>
  </si>
  <si>
    <t>Alfred Lee McIntosh</t>
  </si>
  <si>
    <t>10801 National Boulevard</t>
  </si>
  <si>
    <t>amc@mcintoshcapital.com</t>
  </si>
  <si>
    <t>McIntyre Financial Advisers, LLC</t>
  </si>
  <si>
    <t>Michael John McIntyre</t>
  </si>
  <si>
    <t>858-568-3422</t>
  </si>
  <si>
    <t>5802 Stadium Street</t>
  </si>
  <si>
    <t>5129 W Franklin Dr</t>
  </si>
  <si>
    <t>WFG Advisors, LP</t>
  </si>
  <si>
    <t>David Wilson Williams</t>
  </si>
  <si>
    <t>972-661-8700</t>
  </si>
  <si>
    <t>david@4wfg.com</t>
  </si>
  <si>
    <t>WGI LLC</t>
  </si>
  <si>
    <t>Ross Anthony Iannarelli</t>
  </si>
  <si>
    <t>480-889-2162</t>
  </si>
  <si>
    <t>1126 N Scottsdale Rd</t>
  </si>
  <si>
    <t>WH McDonald, LLC</t>
  </si>
  <si>
    <t>William Harold McDonald</t>
  </si>
  <si>
    <t>985-893-5557</t>
  </si>
  <si>
    <t>74504 Holly Ln</t>
  </si>
  <si>
    <t>w_h_mcdonald@bellsouth.net</t>
  </si>
  <si>
    <t>Wharton Financial Group</t>
  </si>
  <si>
    <t>Harold Ray Tincher</t>
  </si>
  <si>
    <t>508-833-9700</t>
  </si>
  <si>
    <t>114 State Road, Unit A-6</t>
  </si>
  <si>
    <t>marytincher@aol.com</t>
  </si>
  <si>
    <t>Wheatland Financial Services, LLC</t>
  </si>
  <si>
    <t>Brenda Lee Lenz</t>
  </si>
  <si>
    <t>785-749-3115</t>
  </si>
  <si>
    <t>1012 Massachusetts</t>
  </si>
  <si>
    <t>lenzsri@aol.com</t>
  </si>
  <si>
    <t>Wheeler Frost Associates, Inc.</t>
  </si>
  <si>
    <t>Kenneth Grover Frost</t>
  </si>
  <si>
    <t>619-491-0225</t>
  </si>
  <si>
    <t>2665 Fourth Avenue</t>
  </si>
  <si>
    <t>kfrost92103@yahoo.com</t>
  </si>
  <si>
    <t>Whitcomb &amp; Hess, Inc.</t>
  </si>
  <si>
    <t>Money Managers Advisory</t>
  </si>
  <si>
    <t>Nancy Grace Coutu</t>
  </si>
  <si>
    <t>Robert William Quatkemeyer</t>
  </si>
  <si>
    <t>513-777-4430</t>
  </si>
  <si>
    <t>7817 Manor Dr</t>
  </si>
  <si>
    <t>Quest Capital Management, Inc.</t>
  </si>
  <si>
    <t>Kalita Beck Blessing</t>
  </si>
  <si>
    <t>214-691-6090</t>
  </si>
  <si>
    <t>8235 Douglas Avenue, Suite 500</t>
  </si>
  <si>
    <t>One Huntington Quadrangle</t>
  </si>
  <si>
    <t>Jim Everett Company, LLC</t>
  </si>
  <si>
    <t>Timothy James Rowsey</t>
  </si>
  <si>
    <t>419-289-7007</t>
  </si>
  <si>
    <t>1020 Cleveland Avenue</t>
  </si>
  <si>
    <t>trowsey@whitcomb.com</t>
  </si>
  <si>
    <t>White &amp; Company Financial Planning, Inc.</t>
  </si>
  <si>
    <t>Thomas Albert White</t>
  </si>
  <si>
    <t>509-837-6700</t>
  </si>
  <si>
    <t>910 E. Franklin</t>
  </si>
  <si>
    <t>Sunnyside</t>
  </si>
  <si>
    <t>White Oak Capital Management</t>
  </si>
  <si>
    <t>Christopher Mathew Moran</t>
  </si>
  <si>
    <t>719-584-3000</t>
  </si>
  <si>
    <t>White Oak Systems</t>
  </si>
  <si>
    <t>Kenneth J Harringer</t>
  </si>
  <si>
    <t>240-432-4707</t>
  </si>
  <si>
    <t>2614 S Everly Dive</t>
  </si>
  <si>
    <t>Frederick</t>
  </si>
  <si>
    <t>Priority One Advisors, LLC</t>
  </si>
  <si>
    <t>Ganeen Lee Harstick</t>
  </si>
  <si>
    <t>602-326-4484</t>
  </si>
  <si>
    <t>10219 E. Fenimore Rd</t>
  </si>
  <si>
    <t>Prism Financial Group, Inc.</t>
  </si>
  <si>
    <t>Patricia Bigelow Whiddon</t>
  </si>
  <si>
    <t>786-242-6633</t>
  </si>
  <si>
    <t>435-674-1600</t>
  </si>
  <si>
    <t>20 North Main</t>
  </si>
  <si>
    <t>Saint George</t>
  </si>
  <si>
    <t>Solutions 4 Wealth</t>
  </si>
  <si>
    <t>William Anthony Kelly</t>
  </si>
  <si>
    <t>ss1619@aol.com</t>
  </si>
  <si>
    <t>R.S. Petrell &amp; Associates, LLC D/B/A Strategic Wealth Advisors</t>
  </si>
  <si>
    <t>Richard S. Petrell</t>
  </si>
  <si>
    <t>315-218-7350</t>
  </si>
  <si>
    <t>211 West Jefferson</t>
  </si>
  <si>
    <t>Principle Wealth Management</t>
  </si>
  <si>
    <t>Harold Craig Anderson</t>
  </si>
  <si>
    <t>916-357-6776</t>
  </si>
  <si>
    <t>1024 Iron Point Road</t>
  </si>
  <si>
    <t>harold@pwmadvisor.com</t>
  </si>
  <si>
    <t>Printz Capital Management, LLC</t>
  </si>
  <si>
    <t>Alfred Clay Ludlum</t>
  </si>
  <si>
    <t>215-925-7445</t>
  </si>
  <si>
    <t>401 S. 2nd Street</t>
  </si>
  <si>
    <t>Priority Financial Advisors, LLC</t>
  </si>
  <si>
    <t>Roy Paul Beyer</t>
  </si>
  <si>
    <t>301-668-6499</t>
  </si>
  <si>
    <t>1100 East Southlake Blvd., Suite 250</t>
  </si>
  <si>
    <t>Van Wieren Financial Group, Inc.</t>
  </si>
  <si>
    <t>Jon Eric Van Wieren</t>
  </si>
  <si>
    <t>404-230-8474</t>
  </si>
  <si>
    <t>260 Peachtree Street Nw Suite 2200</t>
  </si>
  <si>
    <t>jvanwieren@cpcadvisors.com</t>
  </si>
  <si>
    <t>Vanderkloot &amp; Company, PC</t>
  </si>
  <si>
    <t>Mathew Adrian Vanderkloot</t>
  </si>
  <si>
    <t>847-821-8230</t>
  </si>
  <si>
    <t>2275 Half Day Road, Suite 350</t>
  </si>
  <si>
    <t>Bannockburn</t>
  </si>
  <si>
    <t>Vann Investments LLC</t>
  </si>
  <si>
    <t>Thomas Deane Vann</t>
  </si>
  <si>
    <t>303-688-6853</t>
  </si>
  <si>
    <t>5445 Dtc Parkway</t>
  </si>
  <si>
    <t>Vari Investor Services Inc</t>
  </si>
  <si>
    <t>Jack Thomas McCord</t>
  </si>
  <si>
    <t>858-454-3557</t>
  </si>
  <si>
    <t>7777 Fay Ave Ste 230</t>
  </si>
  <si>
    <t>Variphase Financial Partners, LLC</t>
  </si>
  <si>
    <t>8084 Cincinnati Dayton Rd</t>
  </si>
  <si>
    <t>Sound Financial Advisors, Inc.</t>
  </si>
  <si>
    <t>Susan Risner</t>
  </si>
  <si>
    <t>206-448-6222</t>
  </si>
  <si>
    <t>16 West Harrison St</t>
  </si>
  <si>
    <t>Sound Financial Management, Inc.</t>
  </si>
  <si>
    <t>William Brown Sloan</t>
  </si>
  <si>
    <t>919-845-6600</t>
  </si>
  <si>
    <t>8362 Six Forks Rd. Suite 202</t>
  </si>
  <si>
    <t>wbsloan@unidial.com</t>
  </si>
  <si>
    <t>Sound Financial Management, LLC</t>
  </si>
  <si>
    <t>Michael Scott Madigan</t>
  </si>
  <si>
    <t>203-853-6030</t>
  </si>
  <si>
    <t>Douglas Reed Bean</t>
  </si>
  <si>
    <t>425-498-2320</t>
  </si>
  <si>
    <t>16640ne 83rd Street</t>
  </si>
  <si>
    <t>Private Client Services</t>
  </si>
  <si>
    <t>Kamyar Faraji Shadan</t>
  </si>
  <si>
    <t>415-899-7272</t>
  </si>
  <si>
    <t>1202 Grant Avenue, Suite E</t>
  </si>
  <si>
    <t>Novato</t>
  </si>
  <si>
    <t>kam@pcsfamilyoffice.com</t>
  </si>
  <si>
    <t>Private Financial Consulting, Inc.</t>
  </si>
  <si>
    <t>Dennis Holifield</t>
  </si>
  <si>
    <t>832-585-0900</t>
  </si>
  <si>
    <t>10 Rockledge Drive</t>
  </si>
  <si>
    <t>Private Fund Advisors, Inc.</t>
  </si>
  <si>
    <t>Erik Dorsey Johnson</t>
  </si>
  <si>
    <t>410-384-9100</t>
  </si>
  <si>
    <t>523 Benfield Road</t>
  </si>
  <si>
    <t>941-745-2799</t>
  </si>
  <si>
    <t>1724 Manatee Avenue W</t>
  </si>
  <si>
    <t>smoseley@moseleyinvestment.com</t>
  </si>
  <si>
    <t>Moseman &amp; Associates</t>
  </si>
  <si>
    <t>Yvette Moseman</t>
  </si>
  <si>
    <t>Ramey King Financial Solutions, LLC</t>
  </si>
  <si>
    <t>James Edward King</t>
  </si>
  <si>
    <t>940-382-9691</t>
  </si>
  <si>
    <t>510 North I-35 E</t>
  </si>
  <si>
    <t>Keystone Wealth Management, LLC</t>
  </si>
  <si>
    <t>Michael Bennie Ahlers</t>
  </si>
  <si>
    <t>210-698-0037</t>
  </si>
  <si>
    <t>11467 Huebner Rd.</t>
  </si>
  <si>
    <t>mikeahlers65@yahoo.com</t>
  </si>
  <si>
    <t>KG Investment Advisors, Inc.</t>
  </si>
  <si>
    <t>617-393-9999</t>
  </si>
  <si>
    <t>7 Clyde Rd</t>
  </si>
  <si>
    <t>Watertown</t>
  </si>
  <si>
    <t>Moore Financial Group</t>
  </si>
  <si>
    <t>Robert Lee Moore</t>
  </si>
  <si>
    <t>303-225-8400</t>
  </si>
  <si>
    <t>10390 W. Bradford Road</t>
  </si>
  <si>
    <t>Moore Financial Planning Advisors, LLC</t>
  </si>
  <si>
    <t>Hugh Anthony Washington Moore</t>
  </si>
  <si>
    <t>954-382-8877</t>
  </si>
  <si>
    <t>10200 W State Rd 84</t>
  </si>
  <si>
    <t>Davie</t>
  </si>
  <si>
    <t>Moore Financial Strategies, LLC</t>
  </si>
  <si>
    <t>Jason Michael Moore</t>
  </si>
  <si>
    <t>586-764-9072</t>
  </si>
  <si>
    <t>33 Bloomfield Hills Pky</t>
  </si>
  <si>
    <t>Moors Capital Management, Inc.</t>
  </si>
  <si>
    <t>Mark Steven Moors</t>
  </si>
  <si>
    <t>507-645-9300</t>
  </si>
  <si>
    <t>220 Division St. S.</t>
  </si>
  <si>
    <t>Robert Hyde Moring</t>
  </si>
  <si>
    <t>305-670-6897</t>
  </si>
  <si>
    <t>9411 Old Dixie Hwy</t>
  </si>
  <si>
    <t>Morr Capital Management, Inc.</t>
  </si>
  <si>
    <t>Daniel Rafferty</t>
  </si>
  <si>
    <t>770-777-8309</t>
  </si>
  <si>
    <t>2050 Marconi Drive</t>
  </si>
  <si>
    <t>Morrill Financial Services</t>
  </si>
  <si>
    <t>Wayne Smith Morrill</t>
  </si>
  <si>
    <t>781-775-4677</t>
  </si>
  <si>
    <t>4 Indian Wind Dr</t>
  </si>
  <si>
    <t>Scituate</t>
  </si>
  <si>
    <t>Morrison Financial Services, Ltd.</t>
  </si>
  <si>
    <t>Karma A Otten</t>
  </si>
  <si>
    <t>630-752-1155</t>
  </si>
  <si>
    <t>Keith L. Sechler</t>
  </si>
  <si>
    <t>440-234-6323</t>
  </si>
  <si>
    <t>7261 Engle Road #308</t>
  </si>
  <si>
    <t>Middleburg Heights</t>
  </si>
  <si>
    <t>Keystone Investment Advisors, LLC</t>
  </si>
  <si>
    <t>Gregory Alan Burd</t>
  </si>
  <si>
    <t>724-944-8227</t>
  </si>
  <si>
    <t>10521 Perry Highway, Suite 115</t>
  </si>
  <si>
    <t>Keystone Wealth Management, Inc.</t>
  </si>
  <si>
    <t>Stephen Derrick Ribble</t>
  </si>
  <si>
    <t>813-746-8208</t>
  </si>
  <si>
    <t>Po Box 354</t>
  </si>
  <si>
    <t>Odessa</t>
  </si>
  <si>
    <t>steveribble@yahoo.com</t>
  </si>
  <si>
    <t>Christopher Michael Jones</t>
  </si>
  <si>
    <t>940-566-1212</t>
  </si>
  <si>
    <t>2412 Old North Road, #103</t>
  </si>
  <si>
    <t>carl@stockerwoods.com</t>
  </si>
  <si>
    <t>Stoecker Financial, LLC</t>
  </si>
  <si>
    <t>Mark Allan Stoecker</t>
  </si>
  <si>
    <t>972-539-0204</t>
  </si>
  <si>
    <t>3121 Cross Timbers Road</t>
  </si>
  <si>
    <t>Flower Mound</t>
  </si>
  <si>
    <t>Stoeckler Financial Advisory Services, LLC</t>
  </si>
  <si>
    <t>Russell D Stoeckler</t>
  </si>
  <si>
    <t>262-797-8188</t>
  </si>
  <si>
    <t>12545 W. Burleigh Road</t>
  </si>
  <si>
    <t>Stokes Investment Group, LLC</t>
  </si>
  <si>
    <t>Samuel Davis Stokes III</t>
  </si>
  <si>
    <t>479-271-6810</t>
  </si>
  <si>
    <t>P.O. Box 808</t>
  </si>
  <si>
    <t>Bentonville</t>
  </si>
  <si>
    <t>brent@taylorandwilliams.com</t>
  </si>
  <si>
    <t>Taylor Financial Management, Inc.</t>
  </si>
  <si>
    <t>James Hazelwood Taylor</t>
  </si>
  <si>
    <t>614-235-6710</t>
  </si>
  <si>
    <t>2700 E. Main Street</t>
  </si>
  <si>
    <t>Bexley</t>
  </si>
  <si>
    <t>Taylor Financial, LLC</t>
  </si>
  <si>
    <t>Samuel Edmond Taylor</t>
  </si>
  <si>
    <t>910-620-7531</t>
  </si>
  <si>
    <t>1213 Culbreth Dr.</t>
  </si>
  <si>
    <t>Taylors Accounting &amp; Income Tax</t>
  </si>
  <si>
    <t>303-237-6695</t>
  </si>
  <si>
    <t>1780 Kipling St</t>
  </si>
  <si>
    <t>TBH Financial Group LLC</t>
  </si>
  <si>
    <t>117 Cherry Street</t>
  </si>
  <si>
    <t>World Capital Advisors, LLC</t>
  </si>
  <si>
    <t>Robert Elwood Fleck</t>
  </si>
  <si>
    <t>804-267-7405</t>
  </si>
  <si>
    <t>5219 Hickory Park Drive</t>
  </si>
  <si>
    <t>fleck@efleck.com</t>
  </si>
  <si>
    <t>Worth Financial Group Inc.</t>
  </si>
  <si>
    <t>James Willard Clark</t>
  </si>
  <si>
    <t>469-916-4287</t>
  </si>
  <si>
    <t>16660 Dallas Parkway</t>
  </si>
  <si>
    <t>WR Rice Financial Services, Inc.</t>
  </si>
  <si>
    <t>William Roger Rice</t>
  </si>
  <si>
    <t>207-797-2090</t>
  </si>
  <si>
    <t>938 Forest Avenue</t>
  </si>
  <si>
    <t>brice1@maine.rr.com</t>
  </si>
  <si>
    <t>Xpyria Investment Advisors, Inc.</t>
  </si>
  <si>
    <t>Michael Bernard Giammatteo</t>
  </si>
  <si>
    <t>412-232-3310</t>
  </si>
  <si>
    <t>614-802-0170</t>
  </si>
  <si>
    <t>234 Kinderkamack Rd</t>
  </si>
  <si>
    <t>Treece Advisory Group, LLC</t>
  </si>
  <si>
    <t>David Allen Treece</t>
  </si>
  <si>
    <t>305-751-8855</t>
  </si>
  <si>
    <t>9999 Ne 2nd Ave., Suite 203</t>
  </si>
  <si>
    <t>david@davidtreece.com</t>
  </si>
  <si>
    <t>Treger &amp; Associates</t>
  </si>
  <si>
    <t>Neil Thomas Treger</t>
  </si>
  <si>
    <t>800-944-9509</t>
  </si>
  <si>
    <t>P.O. Box 919</t>
  </si>
  <si>
    <t>neil@financegatekeeper.com</t>
  </si>
  <si>
    <t>Trend Financial</t>
  </si>
  <si>
    <t>Steven T Hefele</t>
  </si>
  <si>
    <t>610-398-8252</t>
  </si>
  <si>
    <t>Trendline Capital Management</t>
  </si>
  <si>
    <t>John Howell Smart</t>
  </si>
  <si>
    <t>804-323-9100</t>
  </si>
  <si>
    <t>9020 Stony Point Pkwy</t>
  </si>
  <si>
    <t>Trends And Strategies</t>
  </si>
  <si>
    <t>J Kevin Rogers</t>
  </si>
  <si>
    <t>609-265-0615</t>
  </si>
  <si>
    <t>201-262-0841</t>
  </si>
  <si>
    <t>317-781-9300</t>
  </si>
  <si>
    <t>5955 South Emerson Ave.</t>
  </si>
  <si>
    <t>Vest Assured, Inc.</t>
  </si>
  <si>
    <t>Michael T. Pagano</t>
  </si>
  <si>
    <t>516-678-1927</t>
  </si>
  <si>
    <t>119 North Park Avenue</t>
  </si>
  <si>
    <t>Rockville Centre</t>
  </si>
  <si>
    <t>Vestal Capital Management, Inc.</t>
  </si>
  <si>
    <t>Jason Wayne Vestal</t>
  </si>
  <si>
    <t>954-493-5400</t>
  </si>
  <si>
    <t>110 East Broward Blvd.</t>
  </si>
  <si>
    <t>jv@vestalcapital.com</t>
  </si>
  <si>
    <t>Vestura, LLC</t>
  </si>
  <si>
    <t>Jason Douglas Perkins</t>
  </si>
  <si>
    <t>999 South Shady Grove Road</t>
  </si>
  <si>
    <t>SP Asset Management</t>
  </si>
  <si>
    <t>Sandeep Pandya</t>
  </si>
  <si>
    <t>408-257-7711</t>
  </si>
  <si>
    <t>20380 Town Center Lane</t>
  </si>
  <si>
    <t>Spahr Financial Group, LLC</t>
  </si>
  <si>
    <t>Brian Lee Spahr</t>
  </si>
  <si>
    <t>714-963-5000</t>
  </si>
  <si>
    <t>18682 Beach Blvd.</t>
  </si>
  <si>
    <t>bspahr@spahrfinancial.com</t>
  </si>
  <si>
    <t>Spano Advisory Services, Inc.</t>
  </si>
  <si>
    <t>Ray Spano V</t>
  </si>
  <si>
    <t>845-621-1870</t>
  </si>
  <si>
    <t>Spectrum Wealth Management, LLC</t>
  </si>
  <si>
    <t>Lawrence Richard Buchholz</t>
  </si>
  <si>
    <t>480-998-1798</t>
  </si>
  <si>
    <t>8426 E. Shea Blvd</t>
  </si>
  <si>
    <t>Strategic Wealth Management Group, Inc.</t>
  </si>
  <si>
    <t>Kimberly Ann Martin</t>
  </si>
  <si>
    <t>6910 Pacific Street, Suite 214</t>
  </si>
  <si>
    <t>Spectrum Financial Resources</t>
  </si>
  <si>
    <t>Daniel Thomas Hoban</t>
  </si>
  <si>
    <t>Mark J Mazzone</t>
  </si>
  <si>
    <t>860-257-4554</t>
  </si>
  <si>
    <t>21 New Britain Avenue</t>
  </si>
  <si>
    <t>Rocky Hill</t>
  </si>
  <si>
    <t>Sovereign Investment Advisors</t>
  </si>
  <si>
    <t>David Paul Dassoulas</t>
  </si>
  <si>
    <t>301-948-6767</t>
  </si>
  <si>
    <t>7611-G Rickenbacker Drive</t>
  </si>
  <si>
    <t>Douglas De Wayne Peterson</t>
  </si>
  <si>
    <t>308-534-8210</t>
  </si>
  <si>
    <t>303-757-5020</t>
  </si>
  <si>
    <t>523 E Mexico Ave</t>
  </si>
  <si>
    <t>Spence Asset Management</t>
  </si>
  <si>
    <t>James William Spence</t>
  </si>
  <si>
    <t>575-556-8500</t>
  </si>
  <si>
    <t>2455 East Missouri</t>
  </si>
  <si>
    <t>Las Cruces</t>
  </si>
  <si>
    <t>15 Richard Arrington Jr., Blvd North</t>
  </si>
  <si>
    <t>Plain City</t>
  </si>
  <si>
    <t>Mogul Wealth Management, Inc.</t>
  </si>
  <si>
    <t>Mark Joseph Ivcevich</t>
  </si>
  <si>
    <t>757-333-7676</t>
  </si>
  <si>
    <t>621 Lynnhaven Pkwy. Suite 208</t>
  </si>
  <si>
    <t>Monaghan Financial Services, Inc.</t>
  </si>
  <si>
    <t>Thomas J Monaghan</t>
  </si>
  <si>
    <t>303-782-0303</t>
  </si>
  <si>
    <t>Greenbook Investment Management, Inc.</t>
  </si>
  <si>
    <t>Luanne Marie Borowski</t>
  </si>
  <si>
    <t>866-350-4237</t>
  </si>
  <si>
    <t>655 West Broadway</t>
  </si>
  <si>
    <t>Spenser T. Vago, Registered Investment Adviser</t>
  </si>
  <si>
    <t>Spenser Thomas Vago</t>
  </si>
  <si>
    <t>440-572-2126</t>
  </si>
  <si>
    <t>18953 Stony Point Dr</t>
  </si>
  <si>
    <t>svago@vago401k.com</t>
  </si>
  <si>
    <t>301-774-6600</t>
  </si>
  <si>
    <t>15200 Shady Grove Rd</t>
  </si>
  <si>
    <t>gparks7@aol.com</t>
  </si>
  <si>
    <t>Wall Street Financial Planners, Inc.</t>
  </si>
  <si>
    <t>Steven Michael Kinkead</t>
  </si>
  <si>
    <t>970-242-8535</t>
  </si>
  <si>
    <t>Strategic Wealth Advisors, LLC</t>
  </si>
  <si>
    <t>Darin Lawrence Martinelli</t>
  </si>
  <si>
    <t>925-922-7550</t>
  </si>
  <si>
    <t>2060 Farallon Drive</t>
  </si>
  <si>
    <t>Laurie Beth Bagley</t>
  </si>
  <si>
    <t>Lynnwood</t>
  </si>
  <si>
    <t>Wealth Management Partners LLC</t>
  </si>
  <si>
    <t>Jon Grenville Bucklin</t>
  </si>
  <si>
    <t>517-655-6200</t>
  </si>
  <si>
    <t>301 Williamston Center Rd.</t>
  </si>
  <si>
    <t>Wealth Management Services of Austin, LLC</t>
  </si>
  <si>
    <t>John Michael Gillespie</t>
  </si>
  <si>
    <t>512-478-0008</t>
  </si>
  <si>
    <t>901 S. Mopac Expressway</t>
  </si>
  <si>
    <t>Wealth Management Services, LLC</t>
  </si>
  <si>
    <t>Jerald T. Barkmeier</t>
  </si>
  <si>
    <t>2 Lawrence Square, Suite B</t>
  </si>
  <si>
    <t>Wealth Management, Inc.</t>
  </si>
  <si>
    <t>Kevin Brosious</t>
  </si>
  <si>
    <t>484-264-6270</t>
  </si>
  <si>
    <t>210-558-7218</t>
  </si>
  <si>
    <t>1100 Nw Loop 410, Suite 700</t>
  </si>
  <si>
    <t>ifsgroup@aol.com</t>
  </si>
  <si>
    <t>Santori &amp; Peters</t>
  </si>
  <si>
    <t>Provident Capital Management, Inc.</t>
  </si>
  <si>
    <t>John Norman Dalton</t>
  </si>
  <si>
    <t>214-739-1934</t>
  </si>
  <si>
    <t>3141 Hood Street</t>
  </si>
  <si>
    <t>Provident Financial Security, Inc.</t>
  </si>
  <si>
    <t>Laura Lee Collins</t>
  </si>
  <si>
    <t>336-584-8884</t>
  </si>
  <si>
    <t>2855 S. Church Street</t>
  </si>
  <si>
    <t>Provident Wealth Management, LLC</t>
  </si>
  <si>
    <t>Lee Ann Knell</t>
  </si>
  <si>
    <t>615-656-4050</t>
  </si>
  <si>
    <t>105 Westwood Place, Suite 220</t>
  </si>
  <si>
    <t>Richard Mitchell</t>
  </si>
  <si>
    <t>251-471-2027</t>
  </si>
  <si>
    <t>P. O. Box 7338</t>
  </si>
  <si>
    <t>Mobile</t>
  </si>
  <si>
    <t>lkolb@mmpwadviser.com</t>
  </si>
  <si>
    <t>Mitco Asset Management</t>
  </si>
  <si>
    <t>Robert W. Mitchell III</t>
  </si>
  <si>
    <t>703-938-6660</t>
  </si>
  <si>
    <t>Eastgate Business Center</t>
  </si>
  <si>
    <t>Purcell Group</t>
  </si>
  <si>
    <t>William Edward Purcell</t>
  </si>
  <si>
    <t>214-549-8676</t>
  </si>
  <si>
    <t>Purdy - McHenry Investments LLP</t>
  </si>
  <si>
    <t>James Lowell Purdy</t>
  </si>
  <si>
    <t>406-452-5833</t>
  </si>
  <si>
    <t>1601 2nd Avenue North, Suite 600</t>
  </si>
  <si>
    <t>Pure Financial Advisors, Inc.</t>
  </si>
  <si>
    <t>Paul Martin Miller</t>
  </si>
  <si>
    <t>619-814-4100</t>
  </si>
  <si>
    <t>3131 Camino Del Rio N</t>
  </si>
  <si>
    <t>Purpose Wealth Management, LLC</t>
  </si>
  <si>
    <t>Derek Rogell Tinnin</t>
  </si>
  <si>
    <t>877-604-8183</t>
  </si>
  <si>
    <t>1607 Marietta Drive</t>
  </si>
  <si>
    <t>111 E. Kilbourn Ave Ste 1850</t>
  </si>
  <si>
    <t>124 Park Street Se</t>
  </si>
  <si>
    <t>mitcobob@aol.com</t>
  </si>
  <si>
    <t>Mizer Financial Services, LLC</t>
  </si>
  <si>
    <t>Bruce Scott Mizer</t>
  </si>
  <si>
    <t>614-794-9715</t>
  </si>
  <si>
    <t>P.O. Box 2250</t>
  </si>
  <si>
    <t>Westerville</t>
  </si>
  <si>
    <t>Kamlot Investments, LLC</t>
  </si>
  <si>
    <t>Rachel K Lasky</t>
  </si>
  <si>
    <t>612-986-4106</t>
  </si>
  <si>
    <t>7023 Oak Pointe Curve</t>
  </si>
  <si>
    <t>Kamson Financial</t>
  </si>
  <si>
    <t>Dolapo Anthony Kamson</t>
  </si>
  <si>
    <t>404-512-4319</t>
  </si>
  <si>
    <t>tkamson@lsfonline.com</t>
  </si>
  <si>
    <t>Kane Capital Management, LLC</t>
  </si>
  <si>
    <t>Steven Martin Kane</t>
  </si>
  <si>
    <t>210-497-6425</t>
  </si>
  <si>
    <t>3838 Medical Dr</t>
  </si>
  <si>
    <t>Kaner Financial</t>
  </si>
  <si>
    <t>Craig Alan Kaner</t>
  </si>
  <si>
    <t>323-351-0048</t>
  </si>
  <si>
    <t>2333 Oak Street</t>
  </si>
  <si>
    <t>craig@astralcom.com</t>
  </si>
  <si>
    <t>Kapusta Financial Group</t>
  </si>
  <si>
    <t>George Michael Kapusta</t>
  </si>
  <si>
    <t>412-851-1400</t>
  </si>
  <si>
    <t>110 Fort Couch Road, Suite 108</t>
  </si>
  <si>
    <t>Karagosian Financial Services, Inc.</t>
  </si>
  <si>
    <t>Fred Jack Karagosian</t>
  </si>
  <si>
    <t>201-567-9255</t>
  </si>
  <si>
    <t>560 Sylvan Ave</t>
  </si>
  <si>
    <t>Englewood Cliffs</t>
  </si>
  <si>
    <t>kfs@toinvest.com</t>
  </si>
  <si>
    <t>Karber Financial, LLC</t>
  </si>
  <si>
    <t>Curtis Dwight Karber</t>
  </si>
  <si>
    <t>580-227-4488</t>
  </si>
  <si>
    <t>115 E. Broadway</t>
  </si>
  <si>
    <t>Fairview</t>
  </si>
  <si>
    <t>ckarber@io2online.com</t>
  </si>
  <si>
    <t>Karen A. Meredith, CPA</t>
  </si>
  <si>
    <t>Karen Ann Meredith</t>
  </si>
  <si>
    <t>214-492-1986</t>
  </si>
  <si>
    <t>251 O'Connor Ridge Blvd.</t>
  </si>
  <si>
    <t>Karp Financial Advisors, Inc.</t>
  </si>
  <si>
    <t>Thomas Stuart Karp</t>
  </si>
  <si>
    <t>651-209-8980</t>
  </si>
  <si>
    <t>400 West Selby Avenue, Suite P</t>
  </si>
  <si>
    <t>tkarp@integraonline.com</t>
  </si>
  <si>
    <t>Kathleen Lenover, Inc.</t>
  </si>
  <si>
    <t>Eileen Grace Evans</t>
  </si>
  <si>
    <t>303-388-2466</t>
  </si>
  <si>
    <t>1770 High Street</t>
  </si>
  <si>
    <t>Katz Financial, LLC</t>
  </si>
  <si>
    <t>Irving Rudolph Katz</t>
  </si>
  <si>
    <t>949-468-4224</t>
  </si>
  <si>
    <t>2301 Dupont Drive</t>
  </si>
  <si>
    <t>Kaufman + Bernstein, Inc.</t>
  </si>
  <si>
    <t>Howard Marshall Bernstein</t>
  </si>
  <si>
    <t>310-277-1900</t>
  </si>
  <si>
    <t>1925 Century Park East,</t>
  </si>
  <si>
    <t>615-297-3434</t>
  </si>
  <si>
    <t>2000 Glen Echo Road</t>
  </si>
  <si>
    <t>Kaye Capital Management</t>
  </si>
  <si>
    <t>5004 Timber Commons Dr.</t>
  </si>
  <si>
    <t>Great Plans Capital Management, LLC</t>
  </si>
  <si>
    <t>David Alan Fruchter</t>
  </si>
  <si>
    <t>919-463-7588</t>
  </si>
  <si>
    <t>102 Pacoval Pl</t>
  </si>
  <si>
    <t>Great Wall Financial Group, Inc.</t>
  </si>
  <si>
    <t>Roger Cunhui Yang</t>
  </si>
  <si>
    <t>978-262-0888</t>
  </si>
  <si>
    <t>572 Boston Rd</t>
  </si>
  <si>
    <t>Billerica</t>
  </si>
  <si>
    <t>rchyang@yahoo.com</t>
  </si>
  <si>
    <t>10 Titus Road</t>
  </si>
  <si>
    <t>360 Route 101</t>
  </si>
  <si>
    <t>dan@granitestateretirement.com</t>
  </si>
  <si>
    <t>Grantham Poole Advisors</t>
  </si>
  <si>
    <t>James Thomas Grantham</t>
  </si>
  <si>
    <t>601-957-5050</t>
  </si>
  <si>
    <t>6360 I-55 North</t>
  </si>
  <si>
    <t>Grattan Financial Strategies, Inc.</t>
  </si>
  <si>
    <t>Georgene Marie Grattan</t>
  </si>
  <si>
    <t>626-451-0840</t>
  </si>
  <si>
    <t>8814 E Huntington Drive</t>
  </si>
  <si>
    <t>San Gabriel</t>
  </si>
  <si>
    <t>dan@gfs-s.com</t>
  </si>
  <si>
    <t>Gratus Capital Management, LLC</t>
  </si>
  <si>
    <t>Amy Christine Tierney</t>
  </si>
  <si>
    <t>404-961-6000</t>
  </si>
  <si>
    <t>1300 Parkwood Circle</t>
  </si>
  <si>
    <t>Gray Equity Management, LLC</t>
  </si>
  <si>
    <t>Michael Leonard Cecere</t>
  </si>
  <si>
    <t>781-407-0300</t>
  </si>
  <si>
    <t>Elizabeth Ellen Baer</t>
  </si>
  <si>
    <t>517-321-4832</t>
  </si>
  <si>
    <t>6056 Madeira Dr</t>
  </si>
  <si>
    <t>Elkhorn Investment Management, LLC</t>
  </si>
  <si>
    <t>John Peter Plungis</t>
  </si>
  <si>
    <t>502-868-0110</t>
  </si>
  <si>
    <t>104 Seahawk Trl</t>
  </si>
  <si>
    <t>7800 West Interstate 10</t>
  </si>
  <si>
    <t>jjames@moneymanagersinctx.com</t>
  </si>
  <si>
    <t>Money Map Advisor LLP</t>
  </si>
  <si>
    <t>Mark Leon Ragusa</t>
  </si>
  <si>
    <t>936-273-5559</t>
  </si>
  <si>
    <t>16610 I-45 North</t>
  </si>
  <si>
    <t>angelaragusa@houston.rr.com</t>
  </si>
  <si>
    <t>Money Matters</t>
  </si>
  <si>
    <t>Marilyn Shapiro Steinmetz</t>
  </si>
  <si>
    <t>860-674-2466</t>
  </si>
  <si>
    <t>30 Tower Lane</t>
  </si>
  <si>
    <t>Money Matters, Inc.</t>
  </si>
  <si>
    <t>Diane Gower Codner</t>
  </si>
  <si>
    <t>864-643-4323</t>
  </si>
  <si>
    <t>Derrick Boyd Smith</t>
  </si>
  <si>
    <t>480-474-4170</t>
  </si>
  <si>
    <t>Moneytree Capital Management, LLC</t>
  </si>
  <si>
    <t>Matthew Stephen Arnett</t>
  </si>
  <si>
    <t>270-389-2556</t>
  </si>
  <si>
    <t>109 South Morgan Street</t>
  </si>
  <si>
    <t>Morganfield</t>
  </si>
  <si>
    <t>msa@mtcmllc.com</t>
  </si>
  <si>
    <t>Moneywell</t>
  </si>
  <si>
    <t>Susan Gavrich</t>
  </si>
  <si>
    <t>276 Union Avenue</t>
  </si>
  <si>
    <t>Grayeli Investment Management</t>
  </si>
  <si>
    <t>Errold F. Moody, Jr.</t>
  </si>
  <si>
    <t>4113 Scotts Valley Drive</t>
  </si>
  <si>
    <t>Scotts Valley</t>
  </si>
  <si>
    <t>Kettering Financial Investment Advisory Group, Ltd.</t>
  </si>
  <si>
    <t>David M Farnum</t>
  </si>
  <si>
    <t>540-772-8200</t>
  </si>
  <si>
    <t>2103-A Electric Road</t>
  </si>
  <si>
    <t>Kettler Financial Services</t>
  </si>
  <si>
    <t>James Robert Kettler</t>
  </si>
  <si>
    <t>810-233-3433</t>
  </si>
  <si>
    <t>503 South Saginaw St Ste 815</t>
  </si>
  <si>
    <t>Kevin Gustafson Financial</t>
  </si>
  <si>
    <t>Kevin Michael Gustafson</t>
  </si>
  <si>
    <t>920-739-7757</t>
  </si>
  <si>
    <t>1121 West Valley Road</t>
  </si>
  <si>
    <t>Kevin J. Woods</t>
  </si>
  <si>
    <t>Kevin James Woods</t>
  </si>
  <si>
    <t>508-238-5857</t>
  </si>
  <si>
    <t>28 Main St, Off Oliver Bldg 8</t>
  </si>
  <si>
    <t>North Easton</t>
  </si>
  <si>
    <t>kwoods370@verizon.net</t>
  </si>
  <si>
    <t>Key Financial Concepts, Inc.</t>
  </si>
  <si>
    <t>Moreton Financial Solutions, LLC</t>
  </si>
  <si>
    <t>Richard H Tanner</t>
  </si>
  <si>
    <t>801-715-7032</t>
  </si>
  <si>
    <t>709 East South Temple</t>
  </si>
  <si>
    <t>Morgan Financial Advisors, Inc.</t>
  </si>
  <si>
    <t>David John Ellrich</t>
  </si>
  <si>
    <t>Robert Merrill Emerson</t>
  </si>
  <si>
    <t>814-437-6081</t>
  </si>
  <si>
    <t>514 Gurney Rd</t>
  </si>
  <si>
    <t>Emerson Equity LLC</t>
  </si>
  <si>
    <t>Dominic Julio Baldini</t>
  </si>
  <si>
    <t>908-927-9911</t>
  </si>
  <si>
    <t>3322 Us Highway 22</t>
  </si>
  <si>
    <t>Somerville</t>
  </si>
  <si>
    <t>ppasson@fiadvisor.com</t>
  </si>
  <si>
    <t>Endwell Advisors, LLC</t>
  </si>
  <si>
    <t>P.O. Box 1287</t>
  </si>
  <si>
    <t>155 Head Avenue, Suite A</t>
  </si>
  <si>
    <t>Tallapoosa</t>
  </si>
  <si>
    <t>jhartman@greenleaf-fg.com</t>
  </si>
  <si>
    <t>Greentree Global Advisors, Inc.</t>
  </si>
  <si>
    <t>Warren Henry West</t>
  </si>
  <si>
    <t>215-569-1980</t>
  </si>
  <si>
    <t>1700 Market Street, Suite 1420</t>
  </si>
  <si>
    <t>warrenw@e-greentree.com</t>
  </si>
  <si>
    <t>Greg Hodges Financial Advisory, Inc.</t>
  </si>
  <si>
    <t>Gregory LaVerne Hodges</t>
  </si>
  <si>
    <t>317-203-0425</t>
  </si>
  <si>
    <t>Greg S. Porter</t>
  </si>
  <si>
    <t>Gregory Steven Porter</t>
  </si>
  <si>
    <t>916-351-5609</t>
  </si>
  <si>
    <t>gporter3@pacbell.net</t>
  </si>
  <si>
    <t>Gregory A. Barford, CPA</t>
  </si>
  <si>
    <t>Gregory A. Barford</t>
  </si>
  <si>
    <t>301-865-4648</t>
  </si>
  <si>
    <t>3970 Rye Ln</t>
  </si>
  <si>
    <t>Monrovia</t>
  </si>
  <si>
    <t>gbas@erols.com</t>
  </si>
  <si>
    <t>Gregory J. Schwartz &amp; Co., Inc.</t>
  </si>
  <si>
    <t>Edward Augustine Schwartz</t>
  </si>
  <si>
    <t>248-644-2701</t>
  </si>
  <si>
    <t>3562 Sandhill Ln</t>
  </si>
  <si>
    <t>Portage</t>
  </si>
  <si>
    <t>Keller Financial Group</t>
  </si>
  <si>
    <t>410-295-9510</t>
  </si>
  <si>
    <t>28 Franklin St.</t>
  </si>
  <si>
    <t>5409 Gateway Centre</t>
  </si>
  <si>
    <t>ktg317@aol.com</t>
  </si>
  <si>
    <t>RLS Financial Group, Inc.</t>
  </si>
  <si>
    <t>Robert Lloyd Shohet</t>
  </si>
  <si>
    <t>203-270-9180</t>
  </si>
  <si>
    <t>51 Scudder Rd</t>
  </si>
  <si>
    <t>RM Duncan Capital Management Corporation</t>
  </si>
  <si>
    <t>creinhardt@reinhardtadvisory.com</t>
  </si>
  <si>
    <t>Ro &amp; Lambert</t>
  </si>
  <si>
    <t>Chahn D Ro</t>
  </si>
  <si>
    <t>213-393-8823</t>
  </si>
  <si>
    <t>706 S. Detroit Street</t>
  </si>
  <si>
    <t>Roach Financial Services</t>
  </si>
  <si>
    <t>Paul Douglas Roach</t>
  </si>
  <si>
    <t>295 Main Street, Suite 933</t>
  </si>
  <si>
    <t>Oberstein Wealth Management, Inc.</t>
  </si>
  <si>
    <t>William Robert Davis</t>
  </si>
  <si>
    <t>716-856-7555</t>
  </si>
  <si>
    <t>Wendell Wayne Cayton</t>
  </si>
  <si>
    <t>509-663-0216</t>
  </si>
  <si>
    <t>23 S. Wenatchee Ave Suite 213</t>
  </si>
  <si>
    <t>Wendell Miller And Associates</t>
  </si>
  <si>
    <t>Wendell Donald Miller</t>
  </si>
  <si>
    <t>847-234-2515</t>
  </si>
  <si>
    <t>351 Birkdale Rd</t>
  </si>
  <si>
    <t>mememiller@aol.com</t>
  </si>
  <si>
    <t>Wendl Financial Services, Inc.</t>
  </si>
  <si>
    <t>Victor John Wendl</t>
  </si>
  <si>
    <t>314-845-7979</t>
  </si>
  <si>
    <t>7321 S. Lindbergh</t>
  </si>
  <si>
    <t>Wentley Financial Services, LLC</t>
  </si>
  <si>
    <t>David William Wentley</t>
  </si>
  <si>
    <t>561-965-2360</t>
  </si>
  <si>
    <t>5891 South Military Trail</t>
  </si>
  <si>
    <t>dave@wentley-advisors.com</t>
  </si>
  <si>
    <t>Werba &amp; Davis Advisory Services, LLC</t>
  </si>
  <si>
    <t>Alan Bruce Werba</t>
  </si>
  <si>
    <t>408-260-3109</t>
  </si>
  <si>
    <t>3055 Olin Avenue</t>
  </si>
  <si>
    <t>Werlinich Asset Management, LLC</t>
  </si>
  <si>
    <t>Gregory Scott Werlinich</t>
  </si>
  <si>
    <t>914-741-6839</t>
  </si>
  <si>
    <t>400 Columbus Ave</t>
  </si>
  <si>
    <t>Werner Financial, Inc.</t>
  </si>
  <si>
    <t>Robert James Werner</t>
  </si>
  <si>
    <t>949-420-3053</t>
  </si>
  <si>
    <t>281 Belblosoom Way</t>
  </si>
  <si>
    <t>Robert E. Cohn Financial Planning, Inc.</t>
  </si>
  <si>
    <t>Robert Edward Cohn</t>
  </si>
  <si>
    <t>205-969-3447</t>
  </si>
  <si>
    <t>3747 Dover Dr</t>
  </si>
  <si>
    <t>robertcohn@hotmail.com</t>
  </si>
  <si>
    <t>Robert F. Mahoney, P.A., CPA</t>
  </si>
  <si>
    <t>11 School Street</t>
  </si>
  <si>
    <t>Rockport</t>
  </si>
  <si>
    <t>Stanley Financial Services, LLC</t>
  </si>
  <si>
    <t>William Richard Stanley</t>
  </si>
  <si>
    <t>719-593-9161</t>
  </si>
  <si>
    <t>7074 Oak Valley Dr</t>
  </si>
  <si>
    <t>Stannard Advisors, LLC</t>
  </si>
  <si>
    <t>Todd William Morgan</t>
  </si>
  <si>
    <t>507-825-4300</t>
  </si>
  <si>
    <t>504 East Main Street</t>
  </si>
  <si>
    <t>Pipestone</t>
  </si>
  <si>
    <t>6930 Carroll Avenue</t>
  </si>
  <si>
    <t>Takoma Park</t>
  </si>
  <si>
    <t>mivcevich@hotmail.com</t>
  </si>
  <si>
    <t>Quadrant Capital Management, LLC</t>
  </si>
  <si>
    <t>Jeffrey Fisher</t>
  </si>
  <si>
    <t>973-783-8030</t>
  </si>
  <si>
    <t>7 North Mountain Avenue</t>
  </si>
  <si>
    <t>Quadrant Partners</t>
  </si>
  <si>
    <t>Patrick Alan Lafley</t>
  </si>
  <si>
    <t>513-871-5500</t>
  </si>
  <si>
    <t>4536 Airport Road</t>
  </si>
  <si>
    <t>Qualitas Wealth Counsel</t>
  </si>
  <si>
    <t>Jaime Sean Mcmillan</t>
  </si>
  <si>
    <t>949-936-2575</t>
  </si>
  <si>
    <t>8105 Irvine Center Dr Ste 900</t>
  </si>
  <si>
    <t>Jaime@qualitaswealth.Com</t>
  </si>
  <si>
    <t>Quality Financial Concepts</t>
  </si>
  <si>
    <t>Dennis Eric Seff</t>
  </si>
  <si>
    <t>212-332-7000</t>
  </si>
  <si>
    <t>230 Park Avenue</t>
  </si>
  <si>
    <t>Monetary Solutions, Ltd.</t>
  </si>
  <si>
    <t>Michael Scott Lamb</t>
  </si>
  <si>
    <t>937-297-1140</t>
  </si>
  <si>
    <t>3066 Kettering Blvd.</t>
  </si>
  <si>
    <t>Money Advisors Group, Inc.</t>
  </si>
  <si>
    <t>Stephen Matthew Brotz</t>
  </si>
  <si>
    <t>Benjamin Eli Mourad</t>
  </si>
  <si>
    <t>301-834-3961</t>
  </si>
  <si>
    <t>3826 Olive School Rd</t>
  </si>
  <si>
    <t>ben@wildwindfinancial.com</t>
  </si>
  <si>
    <t>Wiley Bros.-Aintree Capital, LLC</t>
  </si>
  <si>
    <t>Christian Messemer</t>
  </si>
  <si>
    <t>615-255-6431</t>
  </si>
  <si>
    <t>40 Burton Hills Blvd.</t>
  </si>
  <si>
    <t>cmessemer@aintreecap.com</t>
  </si>
  <si>
    <t>Wilk Financial Services Inc</t>
  </si>
  <si>
    <t>Joshua Brian Wilk</t>
  </si>
  <si>
    <t>646-251-6226</t>
  </si>
  <si>
    <t>Wilkison Investment Services</t>
  </si>
  <si>
    <t>Vogt Daniel Wilkison</t>
  </si>
  <si>
    <t>425-292-9224</t>
  </si>
  <si>
    <t>4462 141st Pl Se</t>
  </si>
  <si>
    <t>WillefordCPA Wealth Advisors, LLC</t>
  </si>
  <si>
    <t>Michael Starr</t>
  </si>
  <si>
    <t>510-656-3233</t>
  </si>
  <si>
    <t>Po Box 3398</t>
  </si>
  <si>
    <t>stellarfp@comcast.net</t>
  </si>
  <si>
    <t>Stembrook Asset Management, LLC</t>
  </si>
  <si>
    <t>Peter David D'Agati</t>
  </si>
  <si>
    <t>201-484-0063</t>
  </si>
  <si>
    <t>83 Wayne Street</t>
  </si>
  <si>
    <t>Jersey City</t>
  </si>
  <si>
    <t>Stephan Financial Services</t>
  </si>
  <si>
    <t>Peter Douglas Burnes</t>
  </si>
  <si>
    <t>702-735-3200</t>
  </si>
  <si>
    <t>2030 East Flamingo Road</t>
  </si>
  <si>
    <t>Stephanie E. Doyle Investment Management</t>
  </si>
  <si>
    <t>Stephanie Elizabeth Doyle</t>
  </si>
  <si>
    <t>713-447-5319</t>
  </si>
  <si>
    <t>14111 Bloomingdale manor</t>
  </si>
  <si>
    <t>christiand@entouch.net</t>
  </si>
  <si>
    <t>Stephen C. Yager, CFP</t>
  </si>
  <si>
    <t>Stephen Collins Yager</t>
  </si>
  <si>
    <t>316-264-5444</t>
  </si>
  <si>
    <t>300 W. Douglas</t>
  </si>
  <si>
    <t>syager@aigfinancialadvisor.com</t>
  </si>
  <si>
    <t>Stephen Douglas Investment Advisory, Inc.</t>
  </si>
  <si>
    <t>Douglas Wayne Schriner</t>
  </si>
  <si>
    <t>303-597-1985</t>
  </si>
  <si>
    <t>3025 S. Parker Road</t>
  </si>
  <si>
    <t>Richard John Gordon Tudor</t>
  </si>
  <si>
    <t>Sentry, LLC</t>
  </si>
  <si>
    <t>Joseph Mccaughan Morrison</t>
  </si>
  <si>
    <t>901-820-0515</t>
  </si>
  <si>
    <t>Sequent Asset Management, LLC</t>
  </si>
  <si>
    <t>David Matthew Doll</t>
  </si>
  <si>
    <t>713-467-0008</t>
  </si>
  <si>
    <t>952 Echo Lane, Suite 115</t>
  </si>
  <si>
    <t>919-658-4997</t>
  </si>
  <si>
    <t>955 N. Breazeale Avenue</t>
  </si>
  <si>
    <t>Mount Olive</t>
  </si>
  <si>
    <t>Ted Buchan &amp; Company</t>
  </si>
  <si>
    <t>Edward John Buchan</t>
  </si>
  <si>
    <t>858-605-0686</t>
  </si>
  <si>
    <t>shays1040@yahoo.com</t>
  </si>
  <si>
    <t>TAX Advantage Advisors, Inc.</t>
  </si>
  <si>
    <t>Mark S Januszewski</t>
  </si>
  <si>
    <t>913-269-7771</t>
  </si>
  <si>
    <t>10314shawnee Mission Parkway</t>
  </si>
  <si>
    <t>Leigh Ann Hicks</t>
  </si>
  <si>
    <t>972-783-7523</t>
  </si>
  <si>
    <t>RJM Capital Management</t>
  </si>
  <si>
    <t>Rajeev Munjal</t>
  </si>
  <si>
    <t>408-725-8232</t>
  </si>
  <si>
    <t>rjmunjal@gmail.com</t>
  </si>
  <si>
    <t>RKM Advisors Inc</t>
  </si>
  <si>
    <t>Christopher Peter Blakely</t>
  </si>
  <si>
    <t>610-696-3689</t>
  </si>
  <si>
    <t>21 South High Street</t>
  </si>
  <si>
    <t>RL Brown Financial</t>
  </si>
  <si>
    <t>Oaktree Portfolio Management</t>
  </si>
  <si>
    <t>Talbot Jones Albert IV</t>
  </si>
  <si>
    <t>410-435-3200</t>
  </si>
  <si>
    <t>2 Village Square</t>
  </si>
  <si>
    <t>Roy Franklin Schichtl</t>
  </si>
  <si>
    <t>501-280-0200</t>
  </si>
  <si>
    <t>501 North University Avenue</t>
  </si>
  <si>
    <t>RMC Financial Advisors, LLC</t>
  </si>
  <si>
    <t>Mark Joseph Wong</t>
  </si>
  <si>
    <t>530-756-4722</t>
  </si>
  <si>
    <t>2744 Del Rio Place, Suite 100</t>
  </si>
  <si>
    <t>Davis</t>
  </si>
  <si>
    <t>Rmin Securities, Inc.</t>
  </si>
  <si>
    <t>Stephen Joseph Padwe</t>
  </si>
  <si>
    <t>303-863-9123</t>
  </si>
  <si>
    <t>1775 Sherman Street,</t>
  </si>
  <si>
    <t>RNC Financial Services, LLC</t>
  </si>
  <si>
    <t>336-841-2198</t>
  </si>
  <si>
    <t>1026 Hutton Lane</t>
  </si>
  <si>
    <t>RNP Advisory Services, Inc.</t>
  </si>
  <si>
    <t>Erich Karl Reinhardt</t>
  </si>
  <si>
    <t>408-779-0699</t>
  </si>
  <si>
    <t>17190 S Monterey Road</t>
  </si>
  <si>
    <t>Morgan Hill</t>
  </si>
  <si>
    <t>Welhouse &amp; Associates, Inc.</t>
  </si>
  <si>
    <t>Mark Peter Welhouse</t>
  </si>
  <si>
    <t>920-731-8000</t>
  </si>
  <si>
    <t>3601 Commercie Court Suite 4</t>
  </si>
  <si>
    <t>Wellness Financial Advisers, LLC</t>
  </si>
  <si>
    <t>Robert Vance Burnette</t>
  </si>
  <si>
    <t>614-305-5160</t>
  </si>
  <si>
    <t>rburnette@wellness-financial.com</t>
  </si>
  <si>
    <t>Wellspring Wealth Management LLC</t>
  </si>
  <si>
    <t>Kurt Edward Wachholz</t>
  </si>
  <si>
    <t>404-634-1998</t>
  </si>
  <si>
    <t>2200century Parkway</t>
  </si>
  <si>
    <t>Wendel Andrew Martin</t>
  </si>
  <si>
    <t>Andrew Martin Wendel</t>
  </si>
  <si>
    <t>914-937-1984</t>
  </si>
  <si>
    <t>2 Wilton Cricle</t>
  </si>
  <si>
    <t>Rye Brook</t>
  </si>
  <si>
    <t>amjwendel@gmail.com</t>
  </si>
  <si>
    <t>Wendell Cayton</t>
  </si>
  <si>
    <t>6 Dale Drive</t>
  </si>
  <si>
    <t>Reapp Investment Management Services, LLC</t>
  </si>
  <si>
    <t>Stephen Ray Hudson</t>
  </si>
  <si>
    <t>913-338-4000</t>
  </si>
  <si>
    <t>11225 College Blvd.</t>
  </si>
  <si>
    <t>Red Rock Capital Advisors, LLC</t>
  </si>
  <si>
    <t>Lawrence Gaylord McGuire</t>
  </si>
  <si>
    <t>218-262-3638</t>
  </si>
  <si>
    <t>417 East Howard Street</t>
  </si>
  <si>
    <t>Hibbing</t>
  </si>
  <si>
    <t>845-348-0252</t>
  </si>
  <si>
    <t>12 Edsam Rd</t>
  </si>
  <si>
    <t>Valley Cottage</t>
  </si>
  <si>
    <t>richard@rdkfinancial.com</t>
  </si>
  <si>
    <t>RDM Enterprises</t>
  </si>
  <si>
    <t>Ralph Daniel Macy</t>
  </si>
  <si>
    <t>360-956-7448</t>
  </si>
  <si>
    <t>P.O. Box 4151</t>
  </si>
  <si>
    <t>Reaction Financial Group, LLC</t>
  </si>
  <si>
    <t>Joel Gregory Johnson</t>
  </si>
  <si>
    <t>972-381-2761</t>
  </si>
  <si>
    <t>6860 N Dallas Parkway</t>
  </si>
  <si>
    <t>joeljohnsoncpa@comcast.net</t>
  </si>
  <si>
    <t>Reap Financial Group, LLC</t>
  </si>
  <si>
    <t>Sandra Kay Newman</t>
  </si>
  <si>
    <t>512-249-7300</t>
  </si>
  <si>
    <t>9414 Anderson Mill Road</t>
  </si>
  <si>
    <t>Mutual Modeling Associates, Inc.</t>
  </si>
  <si>
    <t>Richard Paul Krochmal</t>
  </si>
  <si>
    <t>803-547-5665</t>
  </si>
  <si>
    <t>7066 St. Pauli Street</t>
  </si>
  <si>
    <t>larrymcguire@redrockcapitaladvisors.com</t>
  </si>
  <si>
    <t>klangguth@juno.com</t>
  </si>
  <si>
    <t>Strategic Financial Advisors Corporation</t>
  </si>
  <si>
    <t>Victor Alexander Tedesco</t>
  </si>
  <si>
    <t>856-983-1001</t>
  </si>
  <si>
    <t>Marlton Executive Park - Bldg. 2</t>
  </si>
  <si>
    <t>Strategic Financial Alliance, LLC</t>
  </si>
  <si>
    <t>Michael Eric Sly</t>
  </si>
  <si>
    <t>27281 Las Ramblas</t>
  </si>
  <si>
    <t>rwerner@rjwfinancial.com</t>
  </si>
  <si>
    <t>Wertime Financial Services, Inc.</t>
  </si>
  <si>
    <t>Steven Fredrick Wertime</t>
  </si>
  <si>
    <t>703-237-0003</t>
  </si>
  <si>
    <t>310 N Underwood St</t>
  </si>
  <si>
    <t>swertime@verizon.net</t>
  </si>
  <si>
    <t>P.O. Box 6333</t>
  </si>
  <si>
    <t>The Advisory Firm</t>
  </si>
  <si>
    <t>James Adam Daniel</t>
  </si>
  <si>
    <t>678-566-3711</t>
  </si>
  <si>
    <t>12600 Deerfield Parkway</t>
  </si>
  <si>
    <t>james@theadvisoryfirm.net</t>
  </si>
  <si>
    <t>The Advisory Firm of Katherine L.Brown Limited Liability Company</t>
  </si>
  <si>
    <t>Katherine Lynette Brown</t>
  </si>
  <si>
    <t>757-847-3040</t>
  </si>
  <si>
    <t>813-288-0055</t>
  </si>
  <si>
    <t>4211 West Boy Scout Blvd.</t>
  </si>
  <si>
    <t>steve@moneyadvisorsgroup.com</t>
  </si>
  <si>
    <t>Money Cat Advisors, LLC</t>
  </si>
  <si>
    <t>Pamela K Wilcut</t>
  </si>
  <si>
    <t>425-827-9099</t>
  </si>
  <si>
    <t>149 Seventh Avenue West</t>
  </si>
  <si>
    <t>Money Concepts Capital Corp</t>
  </si>
  <si>
    <t>115 West Broadway Avenue</t>
  </si>
  <si>
    <t>Maryville</t>
  </si>
  <si>
    <t>jdhorn@qualityfinancial.com</t>
  </si>
  <si>
    <t>Albert Thomas Thornton Cook</t>
  </si>
  <si>
    <t>303-572-6650</t>
  </si>
  <si>
    <t>One Tabor Center</t>
  </si>
  <si>
    <t>The Aspen Equity Group</t>
  </si>
  <si>
    <t>Robert Lee Cluck</t>
  </si>
  <si>
    <t>970-925-1499</t>
  </si>
  <si>
    <t>P.O. Box 2824</t>
  </si>
  <si>
    <t>Aspen</t>
  </si>
  <si>
    <t>bobby@aspenequitygroup.com</t>
  </si>
  <si>
    <t>The Barclay Group, Inc.</t>
  </si>
  <si>
    <t>Georgeanna Fischetti</t>
  </si>
  <si>
    <t>312-464-8100</t>
  </si>
  <si>
    <t>330 N Wabash Ave</t>
  </si>
  <si>
    <t>The Bendix Financial Group, Inc.</t>
  </si>
  <si>
    <t>David Bendix</t>
  </si>
  <si>
    <t>516-228-8300</t>
  </si>
  <si>
    <t>585 Stewart Ave., Suite 314</t>
  </si>
  <si>
    <t>804-320-8800</t>
  </si>
  <si>
    <t>573-635-9296</t>
  </si>
  <si>
    <t>720 Madison</t>
  </si>
  <si>
    <t>281-591-0674</t>
  </si>
  <si>
    <t>6002 Maywood Forest Dr</t>
  </si>
  <si>
    <t>Quality Wealth Management</t>
  </si>
  <si>
    <t>Jaime Alberto Hinojosa</t>
  </si>
  <si>
    <t>925-685-4050</t>
  </si>
  <si>
    <t>2255 Contra Costa Boulevard Suite 312</t>
  </si>
  <si>
    <t>Pleasant Hill</t>
  </si>
  <si>
    <t>jaturcall@qualitywealth.com</t>
  </si>
  <si>
    <t>Quantitative Advisors Inc</t>
  </si>
  <si>
    <t>Thomas Eugene Wagner</t>
  </si>
  <si>
    <t>800-792-5715</t>
  </si>
  <si>
    <t>Quantitative Wealth And Investment Management, LLC</t>
  </si>
  <si>
    <t>Stewart Lee Fossceco</t>
  </si>
  <si>
    <t>317-855-7564</t>
  </si>
  <si>
    <t>12657 Shorevista Dr</t>
  </si>
  <si>
    <t>stew_qwim@comcast.net</t>
  </si>
  <si>
    <t>Quantix Equity Management, LLC</t>
  </si>
  <si>
    <t>David Lawrence Joiner</t>
  </si>
  <si>
    <t>916-934-5118</t>
  </si>
  <si>
    <t>80 Iron Point Circle, Ste 118</t>
  </si>
  <si>
    <t>Quantum Financial Partners LLC</t>
  </si>
  <si>
    <t>Kenrick H Moore</t>
  </si>
  <si>
    <t>913-538-5753</t>
  </si>
  <si>
    <t>11020 Oakmont</t>
  </si>
  <si>
    <t>Quantum Wealth Management</t>
  </si>
  <si>
    <t>Brian K Humes</t>
  </si>
  <si>
    <t>132 W. Washington</t>
  </si>
  <si>
    <t>Quatkemeyer Jr. Assoc. Agency, Inc.</t>
  </si>
  <si>
    <t>Gelasia Steed</t>
  </si>
  <si>
    <t>817-238-0417</t>
  </si>
  <si>
    <t>Steele Capital Management, Inc.</t>
  </si>
  <si>
    <t>Kathryn Lynn Moran</t>
  </si>
  <si>
    <t>563-588-2097</t>
  </si>
  <si>
    <t>788 Main St</t>
  </si>
  <si>
    <t>Dubuque</t>
  </si>
  <si>
    <t>Steele Financial Inc.</t>
  </si>
  <si>
    <t>Tamara Rae Steele</t>
  </si>
  <si>
    <t>765-778-8878</t>
  </si>
  <si>
    <t>131 N. Pendleton Avenue</t>
  </si>
  <si>
    <t>Pendleton</t>
  </si>
  <si>
    <t>tsfinancial@yahoo.com</t>
  </si>
  <si>
    <t>Steele Financial Services, LLC</t>
  </si>
  <si>
    <t>Alton Andrew Steele</t>
  </si>
  <si>
    <t>307-587-2600</t>
  </si>
  <si>
    <t>1285 Sheridan Ave.</t>
  </si>
  <si>
    <t>Cody</t>
  </si>
  <si>
    <t>Steele Larson Anderson Wealth Management</t>
  </si>
  <si>
    <t>Chris Leland Anderson</t>
  </si>
  <si>
    <t>480-699-5721</t>
  </si>
  <si>
    <t>1760 E. Pecos Rd.</t>
  </si>
  <si>
    <t>Steeleworks Wealth Management</t>
  </si>
  <si>
    <t>Michael James Steele</t>
  </si>
  <si>
    <t>310-544-5619</t>
  </si>
  <si>
    <t>4166 Rousseau</t>
  </si>
  <si>
    <t>Palos Verdes</t>
  </si>
  <si>
    <t>rs@thespinelligroup.com</t>
  </si>
  <si>
    <t>The Stewardship Center, Inc.</t>
  </si>
  <si>
    <t>Robert Joseph Bamberger</t>
  </si>
  <si>
    <t>314-291-0500</t>
  </si>
  <si>
    <t>3415 Bridgeland Drive</t>
  </si>
  <si>
    <t>robertbamberger@yahoo.com</t>
  </si>
  <si>
    <t>The Third Age Association</t>
  </si>
  <si>
    <t>Charles Alden Ferris</t>
  </si>
  <si>
    <t>847-818-1470</t>
  </si>
  <si>
    <t>21 N. Wilke Road</t>
  </si>
  <si>
    <t>The Viable Group, Inc.</t>
  </si>
  <si>
    <t>Timothy Lee Brown</t>
  </si>
  <si>
    <t>210-824-1750</t>
  </si>
  <si>
    <t>8700 Crownhill</t>
  </si>
  <si>
    <t>The Wealth Advantage Group, Inc.</t>
  </si>
  <si>
    <t>Kenny Alan Dodson</t>
  </si>
  <si>
    <t>614-459-9000</t>
  </si>
  <si>
    <t>3650 Olentangy River Road</t>
  </si>
  <si>
    <t>The Wealth Creator Company, Inc.</t>
  </si>
  <si>
    <t>Neil Palache</t>
  </si>
  <si>
    <t>818-874-4005</t>
  </si>
  <si>
    <t>5706 Corsa Ave</t>
  </si>
  <si>
    <t>Kevin Daniel Quinn</t>
  </si>
  <si>
    <t>413-527-2516</t>
  </si>
  <si>
    <t>117 Pleasant Street</t>
  </si>
  <si>
    <t>Easthampton</t>
  </si>
  <si>
    <t>Wealth Strategies Consulting, LLC</t>
  </si>
  <si>
    <t>Nathaniel Elliott Clement</t>
  </si>
  <si>
    <t>919-929-9298</t>
  </si>
  <si>
    <t>Jamie Suzanne Lapin</t>
  </si>
  <si>
    <t>301-838-4111</t>
  </si>
  <si>
    <t>966 Hungerford Dr.</t>
  </si>
  <si>
    <t>Rockville</t>
  </si>
  <si>
    <t>lapinjs@aol.com</t>
  </si>
  <si>
    <t>Larimer Capital Corporation</t>
  </si>
  <si>
    <t>Adam Morman Carmel</t>
  </si>
  <si>
    <t>303-573-5511</t>
  </si>
  <si>
    <t>1720 South Bellaire Street</t>
  </si>
  <si>
    <t>Larkins &amp; Associates Financial Services, LLC</t>
  </si>
  <si>
    <t>Sylvester Larkins</t>
  </si>
  <si>
    <t>706-798-0031</t>
  </si>
  <si>
    <t>3108 Peach Orchard Rd</t>
  </si>
  <si>
    <t>insurance@lbafs.com</t>
  </si>
  <si>
    <t>Larmer &amp; Elstun LLC</t>
  </si>
  <si>
    <t>Douglas Eugene Elstun</t>
  </si>
  <si>
    <t>Louis Kokernak</t>
  </si>
  <si>
    <t>512-514-6250</t>
  </si>
  <si>
    <t>7000 N. Mo-Pac Expressway</t>
  </si>
  <si>
    <t>New Mexico Investment Advisors</t>
  </si>
  <si>
    <t>Carol Ann Jones</t>
  </si>
  <si>
    <t>505-883-5779</t>
  </si>
  <si>
    <t>2041 1/2 South Plaza St. Nw</t>
  </si>
  <si>
    <t>cjones@nminvest.com</t>
  </si>
  <si>
    <t>New West Advisors, LLC</t>
  </si>
  <si>
    <t>Victor Joseph Visockis</t>
  </si>
  <si>
    <t>860-666-0837</t>
  </si>
  <si>
    <t>913-451-8351</t>
  </si>
  <si>
    <t>13715 West 109th Street</t>
  </si>
  <si>
    <t>Lenexa</t>
  </si>
  <si>
    <t>Larry C. Belcher, CPA/CFP</t>
  </si>
  <si>
    <t>Hawley Advisors</t>
  </si>
  <si>
    <t>Daniel Vincent Hawley</t>
  </si>
  <si>
    <t>925-906-9800</t>
  </si>
  <si>
    <t>1600 South Main St., Ste 190</t>
  </si>
  <si>
    <t>Tactical Capital Management</t>
  </si>
  <si>
    <t>Charles Deturk</t>
  </si>
  <si>
    <t>360-280-5356</t>
  </si>
  <si>
    <t>Pob 11456</t>
  </si>
  <si>
    <t>c_deturk@yahoo.com</t>
  </si>
  <si>
    <t>847-217-0366</t>
  </si>
  <si>
    <t>222 E. Wisconsin Avenue</t>
  </si>
  <si>
    <t>dan.winslow@winslow-financial.com</t>
  </si>
  <si>
    <t>Winslow, Evans &amp; Crocker, Inc.</t>
  </si>
  <si>
    <t>Leonid Berline</t>
  </si>
  <si>
    <t>617-227-4300</t>
  </si>
  <si>
    <t>175 Federal Street</t>
  </si>
  <si>
    <t>lberline@e-winslow.com</t>
  </si>
  <si>
    <t>Winston Paul Capital Management, Inc.</t>
  </si>
  <si>
    <t>J Thomas Knight</t>
  </si>
  <si>
    <t>954-673-8738</t>
  </si>
  <si>
    <t>404-966-8383</t>
  </si>
  <si>
    <t>TAG Capital Management, Inc.</t>
  </si>
  <si>
    <t>Johnny Mack Parker</t>
  </si>
  <si>
    <t>817-226-6100</t>
  </si>
  <si>
    <t>921 W Lamar Blvd</t>
  </si>
  <si>
    <t>jparker@parkercpas.com</t>
  </si>
  <si>
    <t>Take Charge Financial !</t>
  </si>
  <si>
    <t>Joan Anne Perry</t>
  </si>
  <si>
    <t>211 Macleans Cross Lane Se</t>
  </si>
  <si>
    <t>Synergy Financial Management, LLC</t>
  </si>
  <si>
    <t>Joseph Merrell Maas</t>
  </si>
  <si>
    <t>206-386-5455</t>
  </si>
  <si>
    <t>701 Fifth Ave Suite 3520</t>
  </si>
  <si>
    <t>Synergy Investment Group, LLC</t>
  </si>
  <si>
    <t>Burton Troy Medlin</t>
  </si>
  <si>
    <t>704-333-7637</t>
  </si>
  <si>
    <t>8320 University Executive Park Dr.</t>
  </si>
  <si>
    <t>Syverson &amp; Company, LLC</t>
  </si>
  <si>
    <t>Matthew Johnne Syverson</t>
  </si>
  <si>
    <t>913-317-6000</t>
  </si>
  <si>
    <t>7500 College Boulevard,</t>
  </si>
  <si>
    <t>matt@syversonco.com</t>
  </si>
  <si>
    <t>T&amp;D Financial, LLC</t>
  </si>
  <si>
    <t>Daniel Alan Timins</t>
  </si>
  <si>
    <t>Richard Dudley Key</t>
  </si>
  <si>
    <t>307-367-6661</t>
  </si>
  <si>
    <t>141 E B St.</t>
  </si>
  <si>
    <t>Pinedale</t>
  </si>
  <si>
    <t>Richards Capital Management LLC</t>
  </si>
  <si>
    <t>Laurence Boyd Richards</t>
  </si>
  <si>
    <t>6 Parker Way</t>
  </si>
  <si>
    <t>Nvest Wealth Strategies, Inc.</t>
  </si>
  <si>
    <t>William Gary Henderly</t>
  </si>
  <si>
    <t>740-917-9234</t>
  </si>
  <si>
    <t>2310 Home Road</t>
  </si>
  <si>
    <t>Nwkgroup</t>
  </si>
  <si>
    <t>Marte Robert Werner</t>
  </si>
  <si>
    <t>415-362-0122</t>
  </si>
  <si>
    <t>155 Montgomery Street</t>
  </si>
  <si>
    <t>Nye Investment Advisors, LLC</t>
  </si>
  <si>
    <t>Thomas James Nye</t>
  </si>
  <si>
    <t>860-589-3300</t>
  </si>
  <si>
    <t>273 Central St</t>
  </si>
  <si>
    <t>Bristol</t>
  </si>
  <si>
    <t>Oak Financial Group, Inc.</t>
  </si>
  <si>
    <t>Neil David Hackman</t>
  </si>
  <si>
    <t>203-329-9043</t>
  </si>
  <si>
    <t>Lewis &amp; Mathews Investment Management, Inc.</t>
  </si>
  <si>
    <t>Stephen Lewis</t>
  </si>
  <si>
    <t>140 Whitaker Avenue</t>
  </si>
  <si>
    <t>Mont Clare</t>
  </si>
  <si>
    <t>Oak Tree Securities, Inc.</t>
  </si>
  <si>
    <t>925-245-0577</t>
  </si>
  <si>
    <t>1576 Second Street</t>
  </si>
  <si>
    <t>Livermore</t>
  </si>
  <si>
    <t>Oakdale Wealth Management, LLP</t>
  </si>
  <si>
    <t>James G Daly</t>
  </si>
  <si>
    <t>508-359-1914</t>
  </si>
  <si>
    <t>266 Main St.,</t>
  </si>
  <si>
    <t>Medfield</t>
  </si>
  <si>
    <t>Oakmont Financial Services, LLC</t>
  </si>
  <si>
    <t>Steven Michael Pierce</t>
  </si>
  <si>
    <t>972-529-2141</t>
  </si>
  <si>
    <t>5100 Eldorado Pkwy</t>
  </si>
  <si>
    <t>Jack Chia-Chen Tsai</t>
  </si>
  <si>
    <t>626-744-5150</t>
  </si>
  <si>
    <t>100 East Corson Street</t>
  </si>
  <si>
    <t>Liang-Khoon Koh</t>
  </si>
  <si>
    <t>408-207-7500</t>
  </si>
  <si>
    <t>matkohlk@yahoo.com</t>
  </si>
  <si>
    <t>Liberate, Inc.</t>
  </si>
  <si>
    <t>William G. Tharp II &amp; Associates</t>
  </si>
  <si>
    <t>William Granison Tharp</t>
  </si>
  <si>
    <t>925-735-8820</t>
  </si>
  <si>
    <t>3412 Java Dr.</t>
  </si>
  <si>
    <t>Leveen</t>
  </si>
  <si>
    <t>jdl@strattonlamb.com</t>
  </si>
  <si>
    <t>Strauss &amp; Co., Inc.</t>
  </si>
  <si>
    <t>Leo Jerome Strauss</t>
  </si>
  <si>
    <t>616-897-6186</t>
  </si>
  <si>
    <t>Strauss Financial Group, Inc.</t>
  </si>
  <si>
    <t>John Walter Strauss</t>
  </si>
  <si>
    <t>205-967-9595</t>
  </si>
  <si>
    <t>2201 Cahaba Valley Drive</t>
  </si>
  <si>
    <t>Streettalk Advisors, LLC</t>
  </si>
  <si>
    <t>Lance Eric Roberts</t>
  </si>
  <si>
    <t>OBrien And Associates, Inc.</t>
  </si>
  <si>
    <t>Valerie Kay O'brien</t>
  </si>
  <si>
    <t>563-422-3440</t>
  </si>
  <si>
    <t>10002 Harding Rd</t>
  </si>
  <si>
    <t>West Union</t>
  </si>
  <si>
    <t>RG Financial Partners, Inc.</t>
  </si>
  <si>
    <t>Harold King Porter</t>
  </si>
  <si>
    <t>925-927-1900</t>
  </si>
  <si>
    <t>1990 N. California Blvd., Suite 612</t>
  </si>
  <si>
    <t>RG Hurley &amp; Associates, Inc.</t>
  </si>
  <si>
    <t>805 N. Brown St.</t>
  </si>
  <si>
    <t>RG Capital Investment Advisory Services, LLC</t>
  </si>
  <si>
    <t>Robert Shaw Graham</t>
  </si>
  <si>
    <t>480-612-6400</t>
  </si>
  <si>
    <t>Noble Financial Advisory, Inc.</t>
  </si>
  <si>
    <t>John Robert Feeney</t>
  </si>
  <si>
    <t>508-888-4455</t>
  </si>
  <si>
    <t>18 Stonefield Dr</t>
  </si>
  <si>
    <t>OBrien Management, LLC</t>
  </si>
  <si>
    <t>Strmski &amp; Associates, CPAS</t>
  </si>
  <si>
    <t>Vlado Strmski</t>
  </si>
  <si>
    <t>513-281-3201</t>
  </si>
  <si>
    <t>3276 Jefferson Avenue</t>
  </si>
  <si>
    <t>jpayne3303@aol.com</t>
  </si>
  <si>
    <t>Strong Foundation Advisors, LLC</t>
  </si>
  <si>
    <t>David Randall Sheppard</t>
  </si>
  <si>
    <t>321-249-9920</t>
  </si>
  <si>
    <t>1724 Oakmont Lane</t>
  </si>
  <si>
    <t>davshe@yahoo.com</t>
  </si>
  <si>
    <t>Stronghold Advisory Services, LLC</t>
  </si>
  <si>
    <t>Paul Rudy Mansdoerfer</t>
  </si>
  <si>
    <t>314-542-9530</t>
  </si>
  <si>
    <t>1001 Craig Road</t>
  </si>
  <si>
    <t>Creve Coeur</t>
  </si>
  <si>
    <t>Structural Wealth</t>
  </si>
  <si>
    <t>Joel David Hornstein</t>
  </si>
  <si>
    <t>415-963-4900</t>
  </si>
  <si>
    <t>themarkus@excite.com</t>
  </si>
  <si>
    <t>Walton &amp; Company, CPAs, PLLC</t>
  </si>
  <si>
    <t>Robert Keith Walton</t>
  </si>
  <si>
    <t>561-395-6653</t>
  </si>
  <si>
    <t>2101 Nw 2nd Ave Ste 5</t>
  </si>
  <si>
    <t>Wanda Neislar, CPA, CFP LLC</t>
  </si>
  <si>
    <t>Wanda Halski Neislar</t>
  </si>
  <si>
    <t>706-254-0332</t>
  </si>
  <si>
    <t>1051 Holly Berry Ln</t>
  </si>
  <si>
    <t>wneislar@bellsouth.net</t>
  </si>
  <si>
    <t>Wanda P. Sears</t>
  </si>
  <si>
    <t>Wanda Pittman Sears</t>
  </si>
  <si>
    <t>540-767-9050</t>
  </si>
  <si>
    <t>Ward Financial</t>
  </si>
  <si>
    <t>Karen Elizabeth Stadjuhar</t>
  </si>
  <si>
    <t>916-721-1000</t>
  </si>
  <si>
    <t>1420 Rocky Ridge Drive</t>
  </si>
  <si>
    <t>Stafford Wells Advisors, Inc.</t>
  </si>
  <si>
    <t>Susan Jean Templeton</t>
  </si>
  <si>
    <t>630-368-1288</t>
  </si>
  <si>
    <t>Two Mid America Plaza</t>
  </si>
  <si>
    <t>Oakbrook Terrace</t>
  </si>
  <si>
    <t>stempleton@comcast.net</t>
  </si>
  <si>
    <t>Norsk Investment Advisers, LLC</t>
  </si>
  <si>
    <t>Ross Arne Pedersen</t>
  </si>
  <si>
    <t>608-663-1586</t>
  </si>
  <si>
    <t>2923 Marketplace Drive</t>
  </si>
  <si>
    <t>North &amp; Company, LLC</t>
  </si>
  <si>
    <t>Peter Allen North</t>
  </si>
  <si>
    <t>207-319-7580</t>
  </si>
  <si>
    <t>100 Front Street</t>
  </si>
  <si>
    <t>Bath</t>
  </si>
  <si>
    <t>northco@suscom-maine.net</t>
  </si>
  <si>
    <t>Rice Pontes Capital, Inc.</t>
  </si>
  <si>
    <t>David Robert Rice</t>
  </si>
  <si>
    <t>925-362-9571</t>
  </si>
  <si>
    <t>2001 Crow Canyon Road</t>
  </si>
  <si>
    <t>Rich Retirement Solutions LLC</t>
  </si>
  <si>
    <t>Raymond Michael Richey</t>
  </si>
  <si>
    <t>317-652-5878</t>
  </si>
  <si>
    <t>Richard A. Stebbins, CPA CFP CMFC</t>
  </si>
  <si>
    <t>Richard Arthur Stebbins</t>
  </si>
  <si>
    <t>586-992-1955</t>
  </si>
  <si>
    <t>14191 Longneedle Ct</t>
  </si>
  <si>
    <t>Richard Arduino Investment Advisory Services</t>
  </si>
  <si>
    <t>Richard Pete Arduino</t>
  </si>
  <si>
    <t>714-964-2060</t>
  </si>
  <si>
    <t>9550 Warner Avenue Suite 250-04</t>
  </si>
  <si>
    <t>richardarduino@cox.net</t>
  </si>
  <si>
    <t>Richard Dombrow</t>
  </si>
  <si>
    <t>Richard Lyle Dombrow</t>
  </si>
  <si>
    <t>714-835-2242</t>
  </si>
  <si>
    <t>444 W. 10th St.</t>
  </si>
  <si>
    <t>rdcomanche@aol.com</t>
  </si>
  <si>
    <t>Richard G. Slater, Ria</t>
  </si>
  <si>
    <t>Newnan</t>
  </si>
  <si>
    <t>cowetascott@hotmail.com</t>
  </si>
  <si>
    <t>Synergy Capital Management, Inc.</t>
  </si>
  <si>
    <t>Daniel Dean Parcel</t>
  </si>
  <si>
    <t>405-495-0100</t>
  </si>
  <si>
    <t>8101 N.W. 10th Street</t>
  </si>
  <si>
    <t>Synergy Capital Management, LLC</t>
  </si>
  <si>
    <t>Carl J Macko</t>
  </si>
  <si>
    <t>713-355-7171</t>
  </si>
  <si>
    <t>1800 West Loop South</t>
  </si>
  <si>
    <t>Legacy Capital Group California, Inc.</t>
  </si>
  <si>
    <t>Kim Ann Lawson</t>
  </si>
  <si>
    <t>408-399-6330</t>
  </si>
  <si>
    <t>459 Monterey Avenue</t>
  </si>
  <si>
    <t>Los Gatos</t>
  </si>
  <si>
    <t>kim@legacycapitalgroup.com</t>
  </si>
  <si>
    <t>Legacy Capital Group LLC</t>
  </si>
  <si>
    <t>James P Dowd</t>
  </si>
  <si>
    <t>415-315-9916</t>
  </si>
  <si>
    <t>315 Montgomery Street</t>
  </si>
  <si>
    <t>5090 Keane Dr</t>
  </si>
  <si>
    <t>Carmichael</t>
  </si>
  <si>
    <t>richslat@comcast.net</t>
  </si>
  <si>
    <t>Richard H. Wells CPA, A Professional Corporation</t>
  </si>
  <si>
    <t>Richard Harry Wells</t>
  </si>
  <si>
    <t>510-530-5386</t>
  </si>
  <si>
    <t>6101 Chelton Dr</t>
  </si>
  <si>
    <t>Richard J. Getek</t>
  </si>
  <si>
    <t>Richard John Getek</t>
  </si>
  <si>
    <t>410-974-4423</t>
  </si>
  <si>
    <t>715 White Swan Drive</t>
  </si>
  <si>
    <t>Arnold</t>
  </si>
  <si>
    <t>Richard L Robinson</t>
  </si>
  <si>
    <t>Richard Lee Robinson</t>
  </si>
  <si>
    <t>310-470-2442</t>
  </si>
  <si>
    <t>2930 Westwood Blvd</t>
  </si>
  <si>
    <t>rgrcpa@attglobal.net</t>
  </si>
  <si>
    <t>Richard L. Norman</t>
  </si>
  <si>
    <t>Richard Leslie Norman</t>
  </si>
  <si>
    <t>706-312-1200</t>
  </si>
  <si>
    <t>2916 Professional Parking</t>
  </si>
  <si>
    <t>richardnorman@knology.net</t>
  </si>
  <si>
    <t>Richard M Vermeiren, DBA, The Financial Consultant</t>
  </si>
  <si>
    <t>Richard Vermeiren</t>
  </si>
  <si>
    <t>207-384-2647</t>
  </si>
  <si>
    <t>234 Witchtrot Road</t>
  </si>
  <si>
    <t>South Berwick</t>
  </si>
  <si>
    <t>rvermeiren@comcast.net</t>
  </si>
  <si>
    <t>Ridgewood Capital Management</t>
  </si>
  <si>
    <t>Richard Adam Weinstein</t>
  </si>
  <si>
    <t>Po Box 300</t>
  </si>
  <si>
    <t>Westtown</t>
  </si>
  <si>
    <t>Riggs Capital Management, LLC</t>
  </si>
  <si>
    <t>Northridge Advisors, LLC</t>
  </si>
  <si>
    <t>4860 Cox Rd., Suite 200</t>
  </si>
  <si>
    <t>North Nassau Advisors, LLC</t>
  </si>
  <si>
    <t>Frank Baiata</t>
  </si>
  <si>
    <t>516-921-8082</t>
  </si>
  <si>
    <t>485 Underhill Blvd</t>
  </si>
  <si>
    <t>Syosset</t>
  </si>
  <si>
    <t>North South Capital, LLC</t>
  </si>
  <si>
    <t>Jane Karpinski Ott</t>
  </si>
  <si>
    <t>312-445-5400</t>
  </si>
  <si>
    <t>200 W. Adams St.</t>
  </si>
  <si>
    <t>North Wealth Management Company, LLC</t>
  </si>
  <si>
    <t>866-791-3047</t>
  </si>
  <si>
    <t>Richard N. Sirott Accountancy Corporation</t>
  </si>
  <si>
    <t>Richard Norman Sirott</t>
  </si>
  <si>
    <t>818-700-8711</t>
  </si>
  <si>
    <t>17324 Parthenia Street</t>
  </si>
  <si>
    <t>Northridge</t>
  </si>
  <si>
    <t>rnsac@hotmail.com</t>
  </si>
  <si>
    <t>Richard R. Rysiewski</t>
  </si>
  <si>
    <t>Richard Raymond Rysiewski</t>
  </si>
  <si>
    <t>248-651-8718</t>
  </si>
  <si>
    <t>3001 Hartford Ln</t>
  </si>
  <si>
    <t>Richard Young Associates, Ltd.</t>
  </si>
  <si>
    <t>Walter Stephen Marbert</t>
  </si>
  <si>
    <t>smarbert@ryaltd.com</t>
  </si>
  <si>
    <t>Richarddudley Key DBA Richard D. Key</t>
  </si>
  <si>
    <t>Northport Harbor Asset Management, Inc.</t>
  </si>
  <si>
    <t>Todd Matthew Dudonis</t>
  </si>
  <si>
    <t>631-623-6673</t>
  </si>
  <si>
    <t>Northport Harbor Financial Services, LLC</t>
  </si>
  <si>
    <t>Christopher John Gandia</t>
  </si>
  <si>
    <t>603-296-7935</t>
  </si>
  <si>
    <t>3 Chamberlin Drive</t>
  </si>
  <si>
    <t>Litchfield</t>
  </si>
  <si>
    <t>201 Stillwater</t>
  </si>
  <si>
    <t>Legacy Wealth Partners, LLC</t>
  </si>
  <si>
    <t>Dean Cherpitel</t>
  </si>
  <si>
    <t>913-338-4530</t>
  </si>
  <si>
    <t>10540 Marty St., Suite 200</t>
  </si>
  <si>
    <t>kirk5117@everestkc.net</t>
  </si>
  <si>
    <t>Legacy Wealth Services, LLC</t>
  </si>
  <si>
    <t>Tony Larry Alarcon</t>
  </si>
  <si>
    <t>408-460-4845</t>
  </si>
  <si>
    <t>50 University Ave., Suite B146</t>
  </si>
  <si>
    <t>Legacytexas Wealth Advisors, LLC</t>
  </si>
  <si>
    <t>Earl Jefferson</t>
  </si>
  <si>
    <t>972-461-1525</t>
  </si>
  <si>
    <t>3512 Preston Road</t>
  </si>
  <si>
    <t>Legion Capital Management, LLC</t>
  </si>
  <si>
    <t>Mark Douglas Barker</t>
  </si>
  <si>
    <t>858-427-3800</t>
  </si>
  <si>
    <t>Leither\\s Financial Planning, Inc.</t>
  </si>
  <si>
    <t>Leon Norbert Leither</t>
  </si>
  <si>
    <t>614-488-3862</t>
  </si>
  <si>
    <t>1551 Carlton Way</t>
  </si>
  <si>
    <t>Blacklick</t>
  </si>
  <si>
    <t>Lemley Yarling Management Co</t>
  </si>
  <si>
    <t>Ralph Jacob Lemley</t>
  </si>
  <si>
    <t>630-323-8422</t>
  </si>
  <si>
    <t>42 S. Washington Street</t>
  </si>
  <si>
    <t>Lemon Bay Asset Management, Inc.</t>
  </si>
  <si>
    <t>Christopher John Juall</t>
  </si>
  <si>
    <t>941-473-8561</t>
  </si>
  <si>
    <t>830 Menlo Avenue, Suite 210</t>
  </si>
  <si>
    <t>lewis-maths@mindspring.com</t>
  </si>
  <si>
    <t>Lewis David Jacobs</t>
  </si>
  <si>
    <t>617-738-2965</t>
  </si>
  <si>
    <t>783 Boylston Street #1</t>
  </si>
  <si>
    <t>Lewis Edward OHara, Jr.</t>
  </si>
  <si>
    <t>Lewis Edward O'hara</t>
  </si>
  <si>
    <t>301-608-0840</t>
  </si>
  <si>
    <t>12510 Prosperity Drive</t>
  </si>
  <si>
    <t>Lewis Financial Management, LLC</t>
  </si>
  <si>
    <t>Douglas Joel Lewis</t>
  </si>
  <si>
    <t>919-872-7000</t>
  </si>
  <si>
    <t>4904 Professional Court</t>
  </si>
  <si>
    <t>dlewis@lfmadvisor.com</t>
  </si>
  <si>
    <t>Lewis M. Wallensky Associates</t>
  </si>
  <si>
    <t>Lewis Morton Wallensky</t>
  </si>
  <si>
    <t>310-557-2007</t>
  </si>
  <si>
    <t>1801 Avenue Of The Stars</t>
  </si>
  <si>
    <t>Lex Talionis Capital Management, LLC</t>
  </si>
  <si>
    <t>Joel Marcus Zamora</t>
  </si>
  <si>
    <t>209-846-0056</t>
  </si>
  <si>
    <t>539 Locust</t>
  </si>
  <si>
    <t>jmz@lextalionis.net</t>
  </si>
  <si>
    <t>Lexington Research &amp; Capital Group</t>
  </si>
  <si>
    <t>Dennis Terry Officer</t>
  </si>
  <si>
    <t>859-271-2505</t>
  </si>
  <si>
    <t>4686 Ironbridge Dr</t>
  </si>
  <si>
    <t>sto1990@aol.com</t>
  </si>
  <si>
    <t>LHMP Financial &amp; Insurance Services</t>
  </si>
  <si>
    <t>Hoffman Wealth Solutions</t>
  </si>
  <si>
    <t>Ira Moyer Hoffman</t>
  </si>
  <si>
    <t>215-794-7669</t>
  </si>
  <si>
    <t>5151 Reed Road</t>
  </si>
  <si>
    <t>Objective Investment Advisors, LLC</t>
  </si>
  <si>
    <t>William John Mcbride</t>
  </si>
  <si>
    <t>201-919-1191</t>
  </si>
  <si>
    <t>Robert Bishop Financial Planning &amp; Services</t>
  </si>
  <si>
    <t>Robert Thomas Bishop</t>
  </si>
  <si>
    <t>813-944-2113</t>
  </si>
  <si>
    <t>3823 Tacon Street</t>
  </si>
  <si>
    <t>Glyndon</t>
  </si>
  <si>
    <t>Leonard And Company</t>
  </si>
  <si>
    <t>Novos Planning Associates, Inc.</t>
  </si>
  <si>
    <t>Madeline Isaacs Noveck</t>
  </si>
  <si>
    <t>212-355-1806</t>
  </si>
  <si>
    <t>28 West 44th Street</t>
  </si>
  <si>
    <t>mnoveck@novos.com</t>
  </si>
  <si>
    <t>NPB Financial Group, LLC</t>
  </si>
  <si>
    <t>Albert Bruce Woodward</t>
  </si>
  <si>
    <t>818-827-7132</t>
  </si>
  <si>
    <t>3500 W. Olive Avenue</t>
  </si>
  <si>
    <t>6 Blenheim Drive</t>
  </si>
  <si>
    <t>Boylestown</t>
  </si>
  <si>
    <t>Holcombe Financial, Inc.</t>
  </si>
  <si>
    <t>Russell E Holcombe</t>
  </si>
  <si>
    <t>404-257-3317</t>
  </si>
  <si>
    <t>6065 Roswell Road</t>
  </si>
  <si>
    <t>Sandy Springs</t>
  </si>
  <si>
    <t>Holland &amp; Associates, P.C.</t>
  </si>
  <si>
    <t>Lido Advisors</t>
  </si>
  <si>
    <t>Jeffrey Joseph Westheimer</t>
  </si>
  <si>
    <t>310-278-8232</t>
  </si>
  <si>
    <t>Liebe-Thompson, LLC</t>
  </si>
  <si>
    <t>Roland Lee Thompson</t>
  </si>
  <si>
    <t>509-591-0100</t>
  </si>
  <si>
    <t>5101 W Clearwater Ave</t>
  </si>
  <si>
    <t>Lieblong &amp; Associates, Inc.</t>
  </si>
  <si>
    <t>Jason Ray Lieblong</t>
  </si>
  <si>
    <t>501-219-2003</t>
  </si>
  <si>
    <t>10825 Financial Centre Pkwy</t>
  </si>
  <si>
    <t>lieblong@swbell.net</t>
  </si>
  <si>
    <t>billybobwmc@aol.com</t>
  </si>
  <si>
    <t>222 Sutter Street</t>
  </si>
  <si>
    <t>Strudwick Wealth Strategies, Inc.</t>
  </si>
  <si>
    <t>Martin Barry Strudwick</t>
  </si>
  <si>
    <t>410-727-6444</t>
  </si>
  <si>
    <t>12 East Eager Street</t>
  </si>
  <si>
    <t>650-327-7705</t>
  </si>
  <si>
    <t>Turloff Financial Consulting, Inc.</t>
  </si>
  <si>
    <t>Eric Ernst Turloff</t>
  </si>
  <si>
    <t>206-842-1422</t>
  </si>
  <si>
    <t>2628 47th Ave Sw</t>
  </si>
  <si>
    <t>Turner Financial Group, Inc.</t>
  </si>
  <si>
    <t>North Aurora</t>
  </si>
  <si>
    <t>riapro@msn.com</t>
  </si>
  <si>
    <t>Styer Investment Advisory Co.</t>
  </si>
  <si>
    <t>Richard David Styer</t>
  </si>
  <si>
    <t>215-723-0974</t>
  </si>
  <si>
    <t>20 S. School Lane</t>
  </si>
  <si>
    <t>Success Financial Advisors, LLC</t>
  </si>
  <si>
    <t>Thomas Sullivan</t>
  </si>
  <si>
    <t>781-647-0411</t>
  </si>
  <si>
    <t>707 Main Street</t>
  </si>
  <si>
    <t>Ward Wealth Management Services, Inc.</t>
  </si>
  <si>
    <t>James Cleyon Ward</t>
  </si>
  <si>
    <t>405-372-8440</t>
  </si>
  <si>
    <t>110 West Hall Of Fame Avenue</t>
  </si>
  <si>
    <t>jwwealth@sbcglobal.net</t>
  </si>
  <si>
    <t>Warner Financial Services, LLC</t>
  </si>
  <si>
    <t>Michael S. Warner</t>
  </si>
  <si>
    <t>856-769-0707</t>
  </si>
  <si>
    <t>34 East Avenue</t>
  </si>
  <si>
    <t>Woodstown</t>
  </si>
  <si>
    <t>mdwarner@riverbendgroup.biz</t>
  </si>
  <si>
    <t>Warner Financial, Inc.</t>
  </si>
  <si>
    <t>Barbara Anne Warner</t>
  </si>
  <si>
    <t>301-961-9505</t>
  </si>
  <si>
    <t>4550 Montgomery Ave</t>
  </si>
  <si>
    <t>Warren &amp; Brannen Company</t>
  </si>
  <si>
    <t>James Pierce Warren</t>
  </si>
  <si>
    <t>229-246-1775</t>
  </si>
  <si>
    <t>Staib Financial Planning, LLC</t>
  </si>
  <si>
    <t>Paul F Staib</t>
  </si>
  <si>
    <t>303-346-5336</t>
  </si>
  <si>
    <t>10082 S Fairgate Way</t>
  </si>
  <si>
    <t>330 Primrose #408</t>
  </si>
  <si>
    <t>mcpark333@sbcglobal.net</t>
  </si>
  <si>
    <t>Robert N. Clary</t>
  </si>
  <si>
    <t>Robert Nichols Clary</t>
  </si>
  <si>
    <t>508-238-8868</t>
  </si>
  <si>
    <t>43 Belmont St.Suite B</t>
  </si>
  <si>
    <t>South Easton</t>
  </si>
  <si>
    <t>Robert Ralph Abraham, Jr.</t>
  </si>
  <si>
    <t>Robert Ralph Abraham</t>
  </si>
  <si>
    <t>978-745-9455</t>
  </si>
  <si>
    <t>45 Balcomb St</t>
  </si>
  <si>
    <t>Robert Van Securities, Inc.</t>
  </si>
  <si>
    <t>Carlton N Martin</t>
  </si>
  <si>
    <t>510-208-6100</t>
  </si>
  <si>
    <t>Robinette Wealth Management</t>
  </si>
  <si>
    <t>Craig Stephen Robinette</t>
  </si>
  <si>
    <t>800-807-1257</t>
  </si>
  <si>
    <t>22 Westerville Square # 2</t>
  </si>
  <si>
    <t>Robinswood Financial</t>
  </si>
  <si>
    <t>Edward Lee Ward</t>
  </si>
  <si>
    <t>3425 Carillon Point</t>
  </si>
  <si>
    <t>Rocaton Investment Advisors</t>
  </si>
  <si>
    <t>Elizabeth Delalla</t>
  </si>
  <si>
    <t>203-621-1700</t>
  </si>
  <si>
    <t>601 Merritt 7</t>
  </si>
  <si>
    <t>Norwalk</t>
  </si>
  <si>
    <t>Roche Financial Partners LLC</t>
  </si>
  <si>
    <t>Robert S Gregov</t>
  </si>
  <si>
    <t>609-575-6762</t>
  </si>
  <si>
    <t>P.O. Box 658</t>
  </si>
  <si>
    <t>Rochester Financial Services</t>
  </si>
  <si>
    <t>Jeffrey Mark Feldman</t>
  </si>
  <si>
    <t>585-442-7580</t>
  </si>
  <si>
    <t>7 Hastings Cir</t>
  </si>
  <si>
    <t>jmfeld@aol.com</t>
  </si>
  <si>
    <t>Rock Hill Financial Advisors LLC</t>
  </si>
  <si>
    <t>Wendy Arlene Weiss</t>
  </si>
  <si>
    <t>Joseph Clifton Reeves</t>
  </si>
  <si>
    <t>402-483-5555</t>
  </si>
  <si>
    <t>8000 Regent Dr</t>
  </si>
  <si>
    <t>Trollingerinvestmentservices, Inc.</t>
  </si>
  <si>
    <t>Larry Lee Trollinger</t>
  </si>
  <si>
    <t>703-922-8700</t>
  </si>
  <si>
    <t>480-775-5145</t>
  </si>
  <si>
    <t>2266 S. Dobson Road</t>
  </si>
  <si>
    <t>Joseph Jeffry Sessions</t>
  </si>
  <si>
    <t>763-494-0095</t>
  </si>
  <si>
    <t>7084 E. Fish Lake Road</t>
  </si>
  <si>
    <t>Maple Grove</t>
  </si>
  <si>
    <t>SFC Financial LLC</t>
  </si>
  <si>
    <t>Steve Francis Schueppert</t>
  </si>
  <si>
    <t>314-842-2001</t>
  </si>
  <si>
    <t>8182 Maryland Avenue, Suite 200</t>
  </si>
  <si>
    <t>Zenway.Com Inc.</t>
  </si>
  <si>
    <t>Brian Feng Zen</t>
  </si>
  <si>
    <t>212-786-3018</t>
  </si>
  <si>
    <t>211 N. End Ave. Ste 3d</t>
  </si>
  <si>
    <t>ZHP Capital</t>
  </si>
  <si>
    <t>David Johnson</t>
  </si>
  <si>
    <t>847-400-6982</t>
  </si>
  <si>
    <t>682 Skye Lane</t>
  </si>
  <si>
    <t>ZIK, LLC</t>
  </si>
  <si>
    <t>Ram Yariv</t>
  </si>
  <si>
    <t>212-799-4264</t>
  </si>
  <si>
    <t>200 W 79th St.</t>
  </si>
  <si>
    <t>Zimmerman &amp; Armstrong Investment Advisors</t>
  </si>
  <si>
    <t>Nancy Louise Armstrong</t>
  </si>
  <si>
    <t>309-454-7040</t>
  </si>
  <si>
    <t>1100 Beech Street</t>
  </si>
  <si>
    <t>Normal</t>
  </si>
  <si>
    <t>Zimmerman Advisory Group, LLC</t>
  </si>
  <si>
    <t>L Carl Zimmerman</t>
  </si>
  <si>
    <t>614-734-8458</t>
  </si>
  <si>
    <t>Myron Anthony Owens</t>
  </si>
  <si>
    <t>402-434-2442</t>
  </si>
  <si>
    <t>875 South 48th Street</t>
  </si>
  <si>
    <t>Strategic Lifestyle Advisors, Inc.</t>
  </si>
  <si>
    <t>Kenneth Bruce Mcewen</t>
  </si>
  <si>
    <t>724-588-7091</t>
  </si>
  <si>
    <t>269 Main St.</t>
  </si>
  <si>
    <t>Strategic Money Management</t>
  </si>
  <si>
    <t>Ralph Scott Saunders</t>
  </si>
  <si>
    <t>321-773-6480</t>
  </si>
  <si>
    <t>160 Aforia Lane</t>
  </si>
  <si>
    <t>Strategic Planning Corporation</t>
  </si>
  <si>
    <t>Richard Michael Flanders</t>
  </si>
  <si>
    <t>336-668-4338</t>
  </si>
  <si>
    <t>9 Ivy Brook court</t>
  </si>
  <si>
    <t>kernskip@cs.com</t>
  </si>
  <si>
    <t>Skloff Financial Group</t>
  </si>
  <si>
    <t>Aaron Skloff</t>
  </si>
  <si>
    <t>908-464-3060</t>
  </si>
  <si>
    <t>105 Wentworth Drive</t>
  </si>
  <si>
    <t>Berkeley Heights</t>
  </si>
  <si>
    <t>askloff@skloff.com</t>
  </si>
  <si>
    <t>Skyline Financial Northwest</t>
  </si>
  <si>
    <t>Aaron David Hillman</t>
  </si>
  <si>
    <t>503-504-5818</t>
  </si>
  <si>
    <t>4960 SW 31st Drive</t>
  </si>
  <si>
    <t>Sladek &amp; Witek, LLP</t>
  </si>
  <si>
    <t>John Steven Witek</t>
  </si>
  <si>
    <t>203-268-5988</t>
  </si>
  <si>
    <t>115 Technology Drive</t>
  </si>
  <si>
    <t>David Charles Walters</t>
  </si>
  <si>
    <t>717-395-9380</t>
  </si>
  <si>
    <t>2000 Linglestown Road</t>
  </si>
  <si>
    <t>davidcwalters@verizon.net</t>
  </si>
  <si>
    <t>Retirement Counseling Associates, LLC</t>
  </si>
  <si>
    <t>Susan Jean Hunter</t>
  </si>
  <si>
    <t>203-656-9393</t>
  </si>
  <si>
    <t>397 Post Road</t>
  </si>
  <si>
    <t>Retirement Design &amp; Management, Inc.</t>
  </si>
  <si>
    <t>Stacie Ann Sweeney</t>
  </si>
  <si>
    <t>203-255-0222</t>
  </si>
  <si>
    <t>772-600-0076</t>
  </si>
  <si>
    <t>701 Colorado Ave.</t>
  </si>
  <si>
    <t>Strategic Wealth Management Inc</t>
  </si>
  <si>
    <t>Patrick Lee Sizemore</t>
  </si>
  <si>
    <t>206-288-4100</t>
  </si>
  <si>
    <t>Patriot Investment Management Group Inc</t>
  </si>
  <si>
    <t>Michael Ballinger</t>
  </si>
  <si>
    <t>865-777-2479</t>
  </si>
  <si>
    <t>9721 Cogdill Road</t>
  </si>
  <si>
    <t>Patuxent Financial Planning, LLC</t>
  </si>
  <si>
    <t>John William Ruark</t>
  </si>
  <si>
    <t>410-326-1662</t>
  </si>
  <si>
    <t>11170 Mears Creek Rd</t>
  </si>
  <si>
    <t>Lusby</t>
  </si>
  <si>
    <t>Paul E. Dejarnatt</t>
  </si>
  <si>
    <t>Paul Edward Dejarnatt</t>
  </si>
  <si>
    <t>925-462-1566</t>
  </si>
  <si>
    <t>147 Old Bernal Avenue, Suite 2</t>
  </si>
  <si>
    <t>Paul G. Guidry A.D.B.A. Olsen &amp; Guidry, LLC</t>
  </si>
  <si>
    <t>Paul Gerald Guidry</t>
  </si>
  <si>
    <t>1601 Belle Chasse Highway Suite 200</t>
  </si>
  <si>
    <t>Paul Louis Migliore</t>
  </si>
  <si>
    <t>818-298-4794</t>
  </si>
  <si>
    <t>Tybee Island</t>
  </si>
  <si>
    <t>walkerhhi@aol.com</t>
  </si>
  <si>
    <t>314-307-1090</t>
  </si>
  <si>
    <t>10805 Sunset Office Drive</t>
  </si>
  <si>
    <t>Victoria M. Lechner</t>
  </si>
  <si>
    <t>Victoria Marie Lechner</t>
  </si>
  <si>
    <t>508-695-6229</t>
  </si>
  <si>
    <t>380 Elm Street</t>
  </si>
  <si>
    <t>Vietnamusa Investment Group</t>
  </si>
  <si>
    <t>Duke Vuong</t>
  </si>
  <si>
    <t>877-734-6872</t>
  </si>
  <si>
    <t>dukevuong@yahoo.com</t>
  </si>
  <si>
    <t>Vikas International, Inc.</t>
  </si>
  <si>
    <t>Rohit Chauhan</t>
  </si>
  <si>
    <t>480-467-0322</t>
  </si>
  <si>
    <t>8300 N. Hayden Rd. #207</t>
  </si>
  <si>
    <t>Villanova Financial Services, Inc.</t>
  </si>
  <si>
    <t>William Barrett Mullin</t>
  </si>
  <si>
    <t>610-296-6370</t>
  </si>
  <si>
    <t>40 Darby Road</t>
  </si>
  <si>
    <t>wbmullin@villanovafs.com</t>
  </si>
  <si>
    <t>Vima, LLC</t>
  </si>
  <si>
    <t>William James Robertson</t>
  </si>
  <si>
    <t>952-881-8331</t>
  </si>
  <si>
    <t>6201 Auto Club Rd</t>
  </si>
  <si>
    <t>Wealth Planning, Inc.</t>
  </si>
  <si>
    <t>Morris Lee McKinney</t>
  </si>
  <si>
    <t>757-721-3913</t>
  </si>
  <si>
    <t>morrismckinney@msn.com</t>
  </si>
  <si>
    <t>Wealth Plus</t>
  </si>
  <si>
    <t>Alexandra Cock</t>
  </si>
  <si>
    <t>415-457-8936</t>
  </si>
  <si>
    <t>215-646-0484</t>
  </si>
  <si>
    <t>Rossell &amp; Associates, Inc.</t>
  </si>
  <si>
    <t>Guillermo Dimitris Rossell</t>
  </si>
  <si>
    <t>212-863-9620</t>
  </si>
  <si>
    <t>445 Park Avenue</t>
  </si>
  <si>
    <t>Rossi Financial Associates, Inc.</t>
  </si>
  <si>
    <t>Paul Rossi</t>
  </si>
  <si>
    <t>412-856-4880</t>
  </si>
  <si>
    <t>50 Seco Road</t>
  </si>
  <si>
    <t>Rothschild Consulting Group, Inc.</t>
  </si>
  <si>
    <t>James Edward Otzko</t>
  </si>
  <si>
    <t>239-541-1439</t>
  </si>
  <si>
    <t>2830 Sw 51st Street</t>
  </si>
  <si>
    <t>Cape Coral</t>
  </si>
  <si>
    <t>air23fly@aol.com</t>
  </si>
  <si>
    <t>Round Table Investment Strategies</t>
  </si>
  <si>
    <t>James Philip Ahlschwede</t>
  </si>
  <si>
    <t>402-540-4060</t>
  </si>
  <si>
    <t>1620 Coventry Lne</t>
  </si>
  <si>
    <t>Roventini Financial Services, Inc</t>
  </si>
  <si>
    <t>Philip Christopher Roventini</t>
  </si>
  <si>
    <t>845-634-5400</t>
  </si>
  <si>
    <t>4646 E. Van Buren St.</t>
  </si>
  <si>
    <t>aer@rialtd.com</t>
  </si>
  <si>
    <t>Rosenberg Financial Group, Inc.</t>
  </si>
  <si>
    <t>Stephen Mark Rosenberg</t>
  </si>
  <si>
    <t>478-922-8100</t>
  </si>
  <si>
    <t>The Kelt Group, LLC</t>
  </si>
  <si>
    <t>246 N. Main St</t>
  </si>
  <si>
    <t>New City</t>
  </si>
  <si>
    <t>Roy W. Dodson Financial Planner</t>
  </si>
  <si>
    <t>Roy Wayne Dodson</t>
  </si>
  <si>
    <t>steve@rfmoney.com</t>
  </si>
  <si>
    <t>Rosenthal Collins Asset Management, LLC</t>
  </si>
  <si>
    <t>Thomas Jerome Wall</t>
  </si>
  <si>
    <t>312-984-5900</t>
  </si>
  <si>
    <t>216 W.Jackson Blvd. Suite 300 A</t>
  </si>
  <si>
    <t>tomwallsr@aol.com</t>
  </si>
  <si>
    <t>Ross And Chruszch Inc.</t>
  </si>
  <si>
    <t>Henry Moise Strauss</t>
  </si>
  <si>
    <t>29950 Haun Rd.</t>
  </si>
  <si>
    <t>Menifee</t>
  </si>
  <si>
    <t>royalamericanscott@yahoo.com</t>
  </si>
  <si>
    <t>Royal Asset Management Group Inc.</t>
  </si>
  <si>
    <t>Bahram Khalilzadeh Sabet</t>
  </si>
  <si>
    <t>770-333-0884</t>
  </si>
  <si>
    <t>3407 Leland Trail Way Se</t>
  </si>
  <si>
    <t>tandisabet@aol.com</t>
  </si>
  <si>
    <t>Royal Asset Managers</t>
  </si>
  <si>
    <t>630-587-1250</t>
  </si>
  <si>
    <t>1576 N 5th Ave</t>
  </si>
  <si>
    <t>Royal Financial</t>
  </si>
  <si>
    <t>Mark Charles Royal</t>
  </si>
  <si>
    <t>949-660-8869</t>
  </si>
  <si>
    <t>20101 Sw Birch Street</t>
  </si>
  <si>
    <t>Royal Palm Investment Advisors, Inc</t>
  </si>
  <si>
    <t>Russell Coleman Colbert</t>
  </si>
  <si>
    <t>407-475-0001</t>
  </si>
  <si>
    <t>The Lampert Advisory Group</t>
  </si>
  <si>
    <t>Amy Susan Lampert</t>
  </si>
  <si>
    <t>617-462-2503</t>
  </si>
  <si>
    <t>93 Risley Rd</t>
  </si>
  <si>
    <t>West Newton</t>
  </si>
  <si>
    <t>spencer4k@aol.com</t>
  </si>
  <si>
    <t>The Leber Group Investment Advisory Services, Inc.</t>
  </si>
  <si>
    <t>610-770-1534</t>
  </si>
  <si>
    <t>1105 Bell Ave</t>
  </si>
  <si>
    <t>The Lees Company, LLC</t>
  </si>
  <si>
    <t>Kathleen Bernier Lees</t>
  </si>
  <si>
    <t>303-639-1040</t>
  </si>
  <si>
    <t>P.O. Box 100791</t>
  </si>
  <si>
    <t>207-363-7744</t>
  </si>
  <si>
    <t>Po Box 592</t>
  </si>
  <si>
    <t>York Harbor</t>
  </si>
  <si>
    <t>rpatane@maine.rr.com</t>
  </si>
  <si>
    <t>RPH Financial Services, Inc</t>
  </si>
  <si>
    <t>Robert Paul Hanlon</t>
  </si>
  <si>
    <t>The Lehane Tax And Financial Planning Group</t>
  </si>
  <si>
    <t>Mary-Elizabeth Lehane</t>
  </si>
  <si>
    <t>Wealth Advisory Associates</t>
  </si>
  <si>
    <t>Paul Christopher Music</t>
  </si>
  <si>
    <t>727-588-1540</t>
  </si>
  <si>
    <t>1465 South Fort Harrison</t>
  </si>
  <si>
    <t>pcm@wealthadvisoryassociates.com</t>
  </si>
  <si>
    <t>Wealth Analytics Partners, LLC</t>
  </si>
  <si>
    <t>The Marin Group Inc.</t>
  </si>
  <si>
    <t>timothy@leland-group.net</t>
  </si>
  <si>
    <t>The Maier Group, LLC</t>
  </si>
  <si>
    <t>Keith Alfred Maier</t>
  </si>
  <si>
    <t>585-586-4230</t>
  </si>
  <si>
    <t>15 Fishers Road</t>
  </si>
  <si>
    <t>kmaier@fscorp.com</t>
  </si>
  <si>
    <t>miffinspears@aol.com</t>
  </si>
  <si>
    <t>RS Crum, Inc.</t>
  </si>
  <si>
    <t>Daniel Eric Sexton</t>
  </si>
  <si>
    <t>949-428-9696</t>
  </si>
  <si>
    <t>4 Upper Newport Plaza Drive</t>
  </si>
  <si>
    <t>925-933-1806</t>
  </si>
  <si>
    <t>1990 N California Blvd</t>
  </si>
  <si>
    <t>mrust@protectedinvestors.com</t>
  </si>
  <si>
    <t>Rubicon Wealth Management, LLC</t>
  </si>
  <si>
    <t>Jeffrey Allen Leber</t>
  </si>
  <si>
    <t>610-668-4615</t>
  </si>
  <si>
    <t>50 Monument Road, Suite 225</t>
  </si>
  <si>
    <t>Rudolph Paul &amp; Co.</t>
  </si>
  <si>
    <t>Rudolph Phillip Paul</t>
  </si>
  <si>
    <t>323-273-5048</t>
  </si>
  <si>
    <t>rudypaul@comcast.net</t>
  </si>
  <si>
    <t>Rugh Financial</t>
  </si>
  <si>
    <t>Nicholas A Rugh</t>
  </si>
  <si>
    <t>650-642-6624</t>
  </si>
  <si>
    <t>3039 Alameda De Las Pulgas</t>
  </si>
  <si>
    <t>Jonathan Michael Bergman</t>
  </si>
  <si>
    <t>914-723-5000</t>
  </si>
  <si>
    <t>570-992-1675</t>
  </si>
  <si>
    <t>Highway Contract 1 Box 156</t>
  </si>
  <si>
    <t>Sciota</t>
  </si>
  <si>
    <t>Long Wharf Investors</t>
  </si>
  <si>
    <t>John Frederick Keller</t>
  </si>
  <si>
    <t>617-338-9393</t>
  </si>
  <si>
    <t>12 Post Office Square</t>
  </si>
  <si>
    <t>Longhorn Investments, Inc.</t>
  </si>
  <si>
    <t>2 Overhill Road</t>
  </si>
  <si>
    <t>Scarsdale</t>
  </si>
  <si>
    <t>Palm Beach Capital Corporation</t>
  </si>
  <si>
    <t>John Wesley Townshend</t>
  </si>
  <si>
    <t>479-785-4630</t>
  </si>
  <si>
    <t>4120 Rogers Avenue</t>
  </si>
  <si>
    <t>Fort Smith</t>
  </si>
  <si>
    <t>jwtownshend@yahoo.com</t>
  </si>
  <si>
    <t>Palm Beach Financial Advisors, Inc.</t>
  </si>
  <si>
    <t>Uniondale</t>
  </si>
  <si>
    <t>Long Run Financial, Ltd</t>
  </si>
  <si>
    <t>Dennis C Gravitt</t>
  </si>
  <si>
    <t>815-464-9275</t>
  </si>
  <si>
    <t>19700 S Skye Drive</t>
  </si>
  <si>
    <t>Frankfort</t>
  </si>
  <si>
    <t>William Thomas Urquhart</t>
  </si>
  <si>
    <t>747 Main Street</t>
  </si>
  <si>
    <t>Long-Term Solutions, LLC</t>
  </si>
  <si>
    <t>Richard Lee Intrater</t>
  </si>
  <si>
    <t>415-341-1980</t>
  </si>
  <si>
    <t>345 California Street</t>
  </si>
  <si>
    <t>Longview Financial Advisors, LLC</t>
  </si>
  <si>
    <t>Christian Myers Wagner</t>
  </si>
  <si>
    <t>302-353-4720</t>
  </si>
  <si>
    <t>3512 Silverside Road, Suite 9a</t>
  </si>
  <si>
    <t>Longview Financial Services, LLC</t>
  </si>
  <si>
    <t>Edward Anton Weber</t>
  </si>
  <si>
    <t>252-637-5400</t>
  </si>
  <si>
    <t>3942 Hwy 70 East</t>
  </si>
  <si>
    <t>New Bern</t>
  </si>
  <si>
    <t>Longview Financial, Inc.</t>
  </si>
  <si>
    <t>dtwarogowski@indcap.com</t>
  </si>
  <si>
    <t>Independent Family Office, LLC</t>
  </si>
  <si>
    <t>William Michael Reickert</t>
  </si>
  <si>
    <t>518-452-8050</t>
  </si>
  <si>
    <t>Independent Financial</t>
  </si>
  <si>
    <t>Neil Evan Grossman</t>
  </si>
  <si>
    <t>973-994-4314</t>
  </si>
  <si>
    <t>24 Broadlawn Drive</t>
  </si>
  <si>
    <t>negross@aol.com</t>
  </si>
  <si>
    <t>Independent Financial Advisors</t>
  </si>
  <si>
    <t>David Henry Hofstad</t>
  </si>
  <si>
    <t>301-772-7411</t>
  </si>
  <si>
    <t>5711 Euclid Street</t>
  </si>
  <si>
    <t>Hyattsville</t>
  </si>
  <si>
    <t>Independent Financial Advisory, Inc.</t>
  </si>
  <si>
    <t>Brian D. Goguen</t>
  </si>
  <si>
    <t>978-667-4595</t>
  </si>
  <si>
    <t>164 Concord Road</t>
  </si>
  <si>
    <t>bdgoguen@comcast.net</t>
  </si>
  <si>
    <t>Independent Financial Partners</t>
  </si>
  <si>
    <t>William Eugene Hamm</t>
  </si>
  <si>
    <t>813-341-0960</t>
  </si>
  <si>
    <t>3030 North Rocky Point Dr. West</t>
  </si>
  <si>
    <t>Independent Progressive Advisors, LLC</t>
  </si>
  <si>
    <t>Gail Janet Parker</t>
  </si>
  <si>
    <t>503-291-0278</t>
  </si>
  <si>
    <t>1950 Nw 102nd Ave</t>
  </si>
  <si>
    <t>Independent Tax &amp; Financial Planners, PC</t>
  </si>
  <si>
    <t>Michael Joseph Amato</t>
  </si>
  <si>
    <t>215-354-0500</t>
  </si>
  <si>
    <t>130 Buck Rd, Suite 101</t>
  </si>
  <si>
    <t>amato@itfp.com</t>
  </si>
  <si>
    <t>Independent Wealth Advisors, LLC</t>
  </si>
  <si>
    <t>Jason Charles Cox</t>
  </si>
  <si>
    <t>240-515-0113</t>
  </si>
  <si>
    <t>2439 Braddock Road</t>
  </si>
  <si>
    <t>Mt. Airy</t>
  </si>
  <si>
    <t>Independent Wealth, Inc.</t>
  </si>
  <si>
    <t>Mary Faith Moser</t>
  </si>
  <si>
    <t>770-642-1141</t>
  </si>
  <si>
    <t>1025 Old Roswell Road</t>
  </si>
  <si>
    <t>Index Financial Advisors LLC</t>
  </si>
  <si>
    <t>Raymond P Gadbois</t>
  </si>
  <si>
    <t>510-891-1574</t>
  </si>
  <si>
    <t>99 Inverleith Terrace</t>
  </si>
  <si>
    <t>Piedmont</t>
  </si>
  <si>
    <t>raygadbois@hotmail.com</t>
  </si>
  <si>
    <t>Index Gurus, Inc.</t>
  </si>
  <si>
    <t>Faruk S Jaffer</t>
  </si>
  <si>
    <t>925-354-1090</t>
  </si>
  <si>
    <t>7th street</t>
  </si>
  <si>
    <t>farukjaffer@yahoo.com</t>
  </si>
  <si>
    <t>Index Investors, Inc</t>
  </si>
  <si>
    <t>David Michael Stott</t>
  </si>
  <si>
    <t>608-345-6151</t>
  </si>
  <si>
    <t>9561 Dregers Way</t>
  </si>
  <si>
    <t>Verona</t>
  </si>
  <si>
    <t>Indian River Financial Group, Inc.</t>
  </si>
  <si>
    <t>Paul Bennett Miller</t>
  </si>
  <si>
    <t>561-362-0331</t>
  </si>
  <si>
    <t>7805 Nw Beacon Square Blvd.,</t>
  </si>
  <si>
    <t>paul@paulmilleradvisor.com</t>
  </si>
  <si>
    <t>Infinet Advisory, Inc.</t>
  </si>
  <si>
    <t>Carl Clinton Weisner</t>
  </si>
  <si>
    <t>919-620-9449</t>
  </si>
  <si>
    <t>1858 Hillandale Road Suite 400</t>
  </si>
  <si>
    <t>Infinite Wealth Management, Inc.</t>
  </si>
  <si>
    <t>Michael Joseph Callahan</t>
  </si>
  <si>
    <t>781-589-8165</t>
  </si>
  <si>
    <t>5 Broadway</t>
  </si>
  <si>
    <t>Saugus</t>
  </si>
  <si>
    <t>cally533@yahoo.com</t>
  </si>
  <si>
    <t>Infiniti Wealth Management, LLC</t>
  </si>
  <si>
    <t>P.O. Box 2026</t>
  </si>
  <si>
    <t>Loomis</t>
  </si>
  <si>
    <t>Financial Strategies For Today And Tomorrow--Wealth Mgmt Group</t>
  </si>
  <si>
    <t>Robert Brewer Lawrence</t>
  </si>
  <si>
    <t>714-368-7494</t>
  </si>
  <si>
    <t>17822 E 17th Street</t>
  </si>
  <si>
    <t>Financial Strategies Investment Advisor Services, LLP</t>
  </si>
  <si>
    <t>Edward Andrew Tomasko</t>
  </si>
  <si>
    <t>203-798-9873</t>
  </si>
  <si>
    <t>845-876-1919</t>
  </si>
  <si>
    <t>jwmcunn@aol.com</t>
  </si>
  <si>
    <t>Cunningham Wealth Management</t>
  </si>
  <si>
    <t>Glenn Cunningham</t>
  </si>
  <si>
    <t>440-717-1350</t>
  </si>
  <si>
    <t>60 Eagle Valley Court</t>
  </si>
  <si>
    <t>Broadview Heights</t>
  </si>
  <si>
    <t>gcunningham@cunninghamassociates.net</t>
  </si>
  <si>
    <t>Curbstone Financial Management Corp.</t>
  </si>
  <si>
    <t>Ludwick &amp; Shirman</t>
  </si>
  <si>
    <t>Roy Carl Ludwick</t>
  </si>
  <si>
    <t>303-444-1161</t>
  </si>
  <si>
    <t>3050 Broadway</t>
  </si>
  <si>
    <t>lifeonpage@aol.com</t>
  </si>
  <si>
    <t>Luesink Financial Planning LLC</t>
  </si>
  <si>
    <t>Anja W Luesink</t>
  </si>
  <si>
    <t>8 School Street Unit 12</t>
  </si>
  <si>
    <t>Bethel</t>
  </si>
  <si>
    <t>edward_a_tomasko@sbcglobal.net</t>
  </si>
  <si>
    <t>Financial Strategies, Inc.</t>
  </si>
  <si>
    <t>James Douglas Cantrell</t>
  </si>
  <si>
    <t>262-821-1664</t>
  </si>
  <si>
    <t>13555 Bishops Court</t>
  </si>
  <si>
    <t>jim@fsiinvest.com</t>
  </si>
  <si>
    <t>Financial Strategy Network LLC</t>
  </si>
  <si>
    <t>Samuel Arthur Braun</t>
  </si>
  <si>
    <t>312-831-4370</t>
  </si>
  <si>
    <t>Two North Riverside Plaza</t>
  </si>
  <si>
    <t>sbraun@fsnplan.com</t>
  </si>
  <si>
    <t>Financial Systems</t>
  </si>
  <si>
    <t>Integrated Financial Planning</t>
  </si>
  <si>
    <t>Ahmad D Issa</t>
  </si>
  <si>
    <t>269-375-9727</t>
  </si>
  <si>
    <t>P.O. Box 175</t>
  </si>
  <si>
    <t>Oshtemo</t>
  </si>
  <si>
    <t>a.issa@charter.net</t>
  </si>
  <si>
    <t>Integrated Financial Resources, Inc.</t>
  </si>
  <si>
    <t>Lawrence Portnoff</t>
  </si>
  <si>
    <t>610-649-9500</t>
  </si>
  <si>
    <t>904 Centennial Road</t>
  </si>
  <si>
    <t>Narberth</t>
  </si>
  <si>
    <t>Integrated Financial Solutions</t>
  </si>
  <si>
    <t>Denice Lynn Carnahan</t>
  </si>
  <si>
    <t>206-595-5552</t>
  </si>
  <si>
    <t>12915 Se 162nd St.</t>
  </si>
  <si>
    <t>Renton</t>
  </si>
  <si>
    <t>d.carnahan@earthlink.net</t>
  </si>
  <si>
    <t>Integrated Investment Group</t>
  </si>
  <si>
    <t>Ben Sarsozo</t>
  </si>
  <si>
    <t>303-690-1927</t>
  </si>
  <si>
    <t>6006 S. Netherland Circle</t>
  </si>
  <si>
    <t>iig@vsrfin.com</t>
  </si>
  <si>
    <t>Integrated Planning Strategies, LLC</t>
  </si>
  <si>
    <t>Christopher Lee Matteson</t>
  </si>
  <si>
    <t>405-463-3339</t>
  </si>
  <si>
    <t>5929 N May Ave, Suite 506</t>
  </si>
  <si>
    <t>integratedplanning@yahoo.com</t>
  </si>
  <si>
    <t>Integrated Retirement Strategies</t>
  </si>
  <si>
    <t>David Walter Peterson</t>
  </si>
  <si>
    <t>George Edward Fischer</t>
  </si>
  <si>
    <t>480-483-2222</t>
  </si>
  <si>
    <t>7373 North Scottsdaleroad</t>
  </si>
  <si>
    <t>Fisher Management</t>
  </si>
  <si>
    <t>Neil Brooks Fisher</t>
  </si>
  <si>
    <t>17800 Chillicothe Rd., #200</t>
  </si>
  <si>
    <t>101 California Street</t>
  </si>
  <si>
    <t>CZP Associates</t>
  </si>
  <si>
    <t>Charles Porten</t>
  </si>
  <si>
    <t>203-454-4615</t>
  </si>
  <si>
    <t>9 Little Fox Lane</t>
  </si>
  <si>
    <t>Weston</t>
  </si>
  <si>
    <t>jfinley@finleyfinancial.com</t>
  </si>
  <si>
    <t>Fintegra Financial Solutions</t>
  </si>
  <si>
    <t>Adam Leach</t>
  </si>
  <si>
    <t>763-585-0503</t>
  </si>
  <si>
    <t>Thomas Charles Vaccaro</t>
  </si>
  <si>
    <t>914-372-1744</t>
  </si>
  <si>
    <t>Parkesburg</t>
  </si>
  <si>
    <t>Acorn Advisors, LLC</t>
  </si>
  <si>
    <t>Larry L. Terry</t>
  </si>
  <si>
    <t>918-796-5703</t>
  </si>
  <si>
    <t>1874 S. Boulder Avenue</t>
  </si>
  <si>
    <t>Tulsa</t>
  </si>
  <si>
    <t>larry@acornadvisorsllc.com</t>
  </si>
  <si>
    <t>czp1@optonline.net</t>
  </si>
  <si>
    <t>D &amp; G Advisory Group, LLC</t>
  </si>
  <si>
    <t>David Michael Jones</t>
  </si>
  <si>
    <t>245 Saw Mill River Roadsuite 106</t>
  </si>
  <si>
    <t>Hawthorne</t>
  </si>
  <si>
    <t>tom@bmwa.biz</t>
  </si>
  <si>
    <t>Brick &amp; Kyle Associates, Inc.</t>
  </si>
  <si>
    <t>Edgar Wilson Brick</t>
  </si>
  <si>
    <t>Menominee</t>
  </si>
  <si>
    <t>D. Keith Rhea</t>
  </si>
  <si>
    <t>Donald Keith Rhea</t>
  </si>
  <si>
    <t>985-868-8094</t>
  </si>
  <si>
    <t>1244 Barrow Street</t>
  </si>
  <si>
    <t>Houma</t>
  </si>
  <si>
    <t>D.M. Fink &amp; Associates, P.C.</t>
  </si>
  <si>
    <t>Darlene Maxine Fink</t>
  </si>
  <si>
    <t>DA Cockrell &amp; Associates</t>
  </si>
  <si>
    <t>David Andrew Cockrell</t>
  </si>
  <si>
    <t>623-556-8150</t>
  </si>
  <si>
    <t>14780 W. Mountain View</t>
  </si>
  <si>
    <t>Surprise</t>
  </si>
  <si>
    <t>Dakota Capital Management, LLC</t>
  </si>
  <si>
    <t>Ronald Allen Kerher</t>
  </si>
  <si>
    <t>6751 Academy Road Ne D1</t>
  </si>
  <si>
    <t>Albuquerque</t>
  </si>
  <si>
    <t>Daniel G. Pappano</t>
  </si>
  <si>
    <t>Daniel George Pappano</t>
  </si>
  <si>
    <t>847-340-1614</t>
  </si>
  <si>
    <t>P. O. Box 248</t>
  </si>
  <si>
    <t>Daniel Goldstein, CFP</t>
  </si>
  <si>
    <t>Daniel Karl Goldstein</t>
  </si>
  <si>
    <t>631-757-9258</t>
  </si>
  <si>
    <t>Daniel M. Devine, CPA, P.A.</t>
  </si>
  <si>
    <t>Daniel Mark Devine</t>
  </si>
  <si>
    <t>954-421-2099</t>
  </si>
  <si>
    <t>530 S. Federal Highway</t>
  </si>
  <si>
    <t>Daniel M. Perkins</t>
  </si>
  <si>
    <t>Daniel Matthew Perkins</t>
  </si>
  <si>
    <t>973-966-9500</t>
  </si>
  <si>
    <t>101 Eisenhower Parkway</t>
  </si>
  <si>
    <t>Roseland</t>
  </si>
  <si>
    <t>dperk1857@aol.com</t>
  </si>
  <si>
    <t>Daniels &amp; Erickson Financial Advisors, LLC</t>
  </si>
  <si>
    <t>Jonathan Frederick Erickson</t>
  </si>
  <si>
    <t>214-750-8985</t>
  </si>
  <si>
    <t>12221 Merit Drive</t>
  </si>
  <si>
    <t>945 Concord Street</t>
  </si>
  <si>
    <t>andrew@famfin.com</t>
  </si>
  <si>
    <t>Integris Wealth Management, LLC</t>
  </si>
  <si>
    <t>Michael Aaron Leavy</t>
  </si>
  <si>
    <t>831-620-1717</t>
  </si>
  <si>
    <t>4th Avenue, Between Mission And San Carlos</t>
  </si>
  <si>
    <t>Integritous Asset Management, Inc.</t>
  </si>
  <si>
    <t>Carol Jean Mulch-Korhumel</t>
  </si>
  <si>
    <t>847-295-8144</t>
  </si>
  <si>
    <t>14155 W Little Melody Ln</t>
  </si>
  <si>
    <t>Integrity &amp; Faith Based Wealth Management</t>
  </si>
  <si>
    <t>Stephan Michael Kerby</t>
  </si>
  <si>
    <t>515-225-1929</t>
  </si>
  <si>
    <t>1200 Valley West Drive Suite 300</t>
  </si>
  <si>
    <t>karma7227@yahoo.com</t>
  </si>
  <si>
    <t>Integrity Financial Advisors, LLC</t>
  </si>
  <si>
    <t>Daniel Craig Karatzas</t>
  </si>
  <si>
    <t>718-898-7205</t>
  </si>
  <si>
    <t>78-27 37th Avenue</t>
  </si>
  <si>
    <t>Jackson Heights</t>
  </si>
  <si>
    <t>Integrity Financial Advisory</t>
  </si>
  <si>
    <t>MacNeil Capital Management</t>
  </si>
  <si>
    <t>Glen Richard MacNeil</t>
  </si>
  <si>
    <t>978-742-9198</t>
  </si>
  <si>
    <t>10 Oak Hill Rd</t>
  </si>
  <si>
    <t>Macro Advisors, Inc.</t>
  </si>
  <si>
    <t>Jay Matilal Desai</t>
  </si>
  <si>
    <t>717-764-4566</t>
  </si>
  <si>
    <t>526 Greenbriar Road</t>
  </si>
  <si>
    <t>macromail@macroadv.com</t>
  </si>
  <si>
    <t>Glenn Alan Large</t>
  </si>
  <si>
    <t>513-289-6637</t>
  </si>
  <si>
    <t>190 Bares Run Drive</t>
  </si>
  <si>
    <t>Integroup Financial Advisors</t>
  </si>
  <si>
    <t>Antonio P Aflague</t>
  </si>
  <si>
    <t>415-391-6800</t>
  </si>
  <si>
    <t>870 Market Street</t>
  </si>
  <si>
    <t>Michael Loy Wilson</t>
  </si>
  <si>
    <t>260-829-6319</t>
  </si>
  <si>
    <t>Po Box 44</t>
  </si>
  <si>
    <t>Orland</t>
  </si>
  <si>
    <t>mike@integrityplanner.com</t>
  </si>
  <si>
    <t>Integrity Investing, Inc.</t>
  </si>
  <si>
    <t>Charles Brinkman</t>
  </si>
  <si>
    <t>757-410-0071</t>
  </si>
  <si>
    <t>1021 Eden Way N</t>
  </si>
  <si>
    <t>Integrity Wealth Management, LLC</t>
  </si>
  <si>
    <t>Janet Susanne Zorko</t>
  </si>
  <si>
    <t>2710 Centerville Road</t>
  </si>
  <si>
    <t>Schieffer &amp; Associates, Inc.</t>
  </si>
  <si>
    <t>Jane Mary Schieffer</t>
  </si>
  <si>
    <t>602-956-6805</t>
  </si>
  <si>
    <t>2398 E. Camelback Road</t>
  </si>
  <si>
    <t>Schilling Group Advisors</t>
  </si>
  <si>
    <t>Martha Jean Schilling</t>
  </si>
  <si>
    <t>215-646-2414</t>
  </si>
  <si>
    <t>1649 Jarrettown Rd</t>
  </si>
  <si>
    <t>Dresher</t>
  </si>
  <si>
    <t>mschilling@schillinggroupadvisors.com</t>
  </si>
  <si>
    <t>Schlindwein Associates LLC</t>
  </si>
  <si>
    <t>Timothy Allen Schlindwein</t>
  </si>
  <si>
    <t>312-332-1520</t>
  </si>
  <si>
    <t>20 North Wacker Dr</t>
  </si>
  <si>
    <t>Schlosser Financial Services, Inc.</t>
  </si>
  <si>
    <t>Washburn Capital Management Inc.</t>
  </si>
  <si>
    <t>Robert Everett Washburn</t>
  </si>
  <si>
    <t>772-299-4998</t>
  </si>
  <si>
    <t>3755 7th Terrace Suite 302b</t>
  </si>
  <si>
    <t>Washburn Financial Group, LLC</t>
  </si>
  <si>
    <t>Robert Charles Washburn</t>
  </si>
  <si>
    <t>603-229-0516</t>
  </si>
  <si>
    <t>1650 Lelia Drive</t>
  </si>
  <si>
    <t>W.E. Griffith &amp; Associates, LLC</t>
  </si>
  <si>
    <t>William E. Griffith Jr.</t>
  </si>
  <si>
    <t>724-228-3440</t>
  </si>
  <si>
    <t>1150 Washington Road, Suite 200</t>
  </si>
  <si>
    <t>W.J. Schade Financial Services, LLC</t>
  </si>
  <si>
    <t>Steven Charles Nelson</t>
  </si>
  <si>
    <t>615-595-0520</t>
  </si>
  <si>
    <t>1034 Walesworth Dr</t>
  </si>
  <si>
    <t>thessnelson@bellsouth.net</t>
  </si>
  <si>
    <t>Steven Joel Williams</t>
  </si>
  <si>
    <t>248-362-2485</t>
  </si>
  <si>
    <t>1890 Crooks Rd.</t>
  </si>
  <si>
    <t>Single Track Financial, Inc.</t>
  </si>
  <si>
    <t>630-368-1409</t>
  </si>
  <si>
    <t>210 W 22nd St. Suite 137</t>
  </si>
  <si>
    <t>Wealthcare Management, LLC</t>
  </si>
  <si>
    <t>Alan Dewitte Miller</t>
  </si>
  <si>
    <t>248-335-0677</t>
  </si>
  <si>
    <t>10 West Square Lake Road</t>
  </si>
  <si>
    <t>Wealthcare Senior Advisors</t>
  </si>
  <si>
    <t>Charles Paul Welde</t>
  </si>
  <si>
    <t>610-353-8404</t>
  </si>
  <si>
    <t>17 Bishop Hollow Rd.</t>
  </si>
  <si>
    <t>Newtown Square</t>
  </si>
  <si>
    <t>831-622-9600</t>
  </si>
  <si>
    <t>Thomas McDonald Partners, LLC</t>
  </si>
  <si>
    <t>Kimberly Ann Rudolph</t>
  </si>
  <si>
    <t>216-912-0567</t>
  </si>
  <si>
    <t>959 W. St. Clair Avenue</t>
  </si>
  <si>
    <t>Thomas N. Korenstra</t>
  </si>
  <si>
    <t>Thomas N Korenstra</t>
  </si>
  <si>
    <t>231-652-9847</t>
  </si>
  <si>
    <t>340 Adams</t>
  </si>
  <si>
    <t>Newaygo</t>
  </si>
  <si>
    <t>Thomas OConnor, CFP</t>
  </si>
  <si>
    <t>985-643-2802</t>
  </si>
  <si>
    <t>104 Village Street</t>
  </si>
  <si>
    <t>Slidell</t>
  </si>
  <si>
    <t>Thomas W. Buck, Investment Advisor</t>
  </si>
  <si>
    <t>Thomas Wayne Buck</t>
  </si>
  <si>
    <t>274 Union Blvd. Suite 350</t>
  </si>
  <si>
    <t>Thompson &amp; Thompson CPA PC</t>
  </si>
  <si>
    <t>Scott William Thompson</t>
  </si>
  <si>
    <t>Todd Christopher Lafave</t>
  </si>
  <si>
    <t>906-466-0070</t>
  </si>
  <si>
    <t>4320 D.15 Rd</t>
  </si>
  <si>
    <t>Bark River</t>
  </si>
  <si>
    <t>Todd Pfleger Financial Services</t>
  </si>
  <si>
    <t>Todd Clarence Pfleger</t>
  </si>
  <si>
    <t>508-771-0667</t>
  </si>
  <si>
    <t>Bryan David Hancock</t>
  </si>
  <si>
    <t>205-980-7118</t>
  </si>
  <si>
    <t>1211 Edenton Street</t>
  </si>
  <si>
    <t>Staples &amp; Associates, PC , CPAs</t>
  </si>
  <si>
    <t>Cecil Avis Staples</t>
  </si>
  <si>
    <t>903-723-1040</t>
  </si>
  <si>
    <t>901 N. Mallard</t>
  </si>
  <si>
    <t>Palestine</t>
  </si>
  <si>
    <t>simonssron@aol.com</t>
  </si>
  <si>
    <t>Staples Financial Management, Inc.</t>
  </si>
  <si>
    <t>Brian Scott Staples</t>
  </si>
  <si>
    <t>Timpe &amp; Timpe Financial Advisory Services, L.L.C.</t>
  </si>
  <si>
    <t>Arthur Joseph Timpe</t>
  </si>
  <si>
    <t>317-217-1660</t>
  </si>
  <si>
    <t>4212 West 71st Street</t>
  </si>
  <si>
    <t>Titan Asset Management Company, Limited</t>
  </si>
  <si>
    <t>Arthur Reed Snyder</t>
  </si>
  <si>
    <t>972-991-9555</t>
  </si>
  <si>
    <t>14881 Quorum Dr. Ste 500</t>
  </si>
  <si>
    <t>art.snyder@snydersnyder.com</t>
  </si>
  <si>
    <t>Titan Financial Services, Inc.</t>
  </si>
  <si>
    <t>Wayne R. Pastel</t>
  </si>
  <si>
    <t>978-453-9455</t>
  </si>
  <si>
    <t>6 Courthouse Lane</t>
  </si>
  <si>
    <t>Chelmsford</t>
  </si>
  <si>
    <t>tkettering@ppaadvisors.com</t>
  </si>
  <si>
    <t>PPG Investments, LLC</t>
  </si>
  <si>
    <t>David Paul Gamble</t>
  </si>
  <si>
    <t>972-781-1993</t>
  </si>
  <si>
    <t>2700 Polo Lane</t>
  </si>
  <si>
    <t>Practical Portfolios LLC</t>
  </si>
  <si>
    <t>CINDY Vana</t>
  </si>
  <si>
    <t>920-682-7680</t>
  </si>
  <si>
    <t>901 York Street</t>
  </si>
  <si>
    <t>cvana@practicalportfolios.com</t>
  </si>
  <si>
    <t>Praetorian Guard, A Division of Praetorian Wealth Management, Inc</t>
  </si>
  <si>
    <t>Jerome Michael Ledzinski II</t>
  </si>
  <si>
    <t>Todd MacArthur Douma</t>
  </si>
  <si>
    <t>602-279-2020</t>
  </si>
  <si>
    <t>3800 N. Central Avenue</t>
  </si>
  <si>
    <t>todd@tmd-associatesonline.com</t>
  </si>
  <si>
    <t>Todd C. Lafave, CPA , PC</t>
  </si>
  <si>
    <t>thatsimpsonfellow@yahoo.com</t>
  </si>
  <si>
    <t>Schwarz Financial Services LLC</t>
  </si>
  <si>
    <t>Joshua R. Beal</t>
  </si>
  <si>
    <t>866-753-0333</t>
  </si>
  <si>
    <t>4405 East-West Highway</t>
  </si>
  <si>
    <t>SCN Capital Management LLC</t>
  </si>
  <si>
    <t>Seddon Cabell Nelson</t>
  </si>
  <si>
    <t>703-497-0049</t>
  </si>
  <si>
    <t>2484 Treehouse Dr</t>
  </si>
  <si>
    <t>Score Wealth Management</t>
  </si>
  <si>
    <t>John Andrew Luta</t>
  </si>
  <si>
    <t>317-787-2996</t>
  </si>
  <si>
    <t>Scoresby Financial Management, LLC</t>
  </si>
  <si>
    <t>Royce A Scoresby</t>
  </si>
  <si>
    <t>916-782-3246</t>
  </si>
  <si>
    <t>r_scoresby@yahoo.com</t>
  </si>
  <si>
    <t>Scott James Group</t>
  </si>
  <si>
    <t>Scott Snyder James</t>
  </si>
  <si>
    <t>703-533-2500</t>
  </si>
  <si>
    <t>6700 Arlington Blvd</t>
  </si>
  <si>
    <t>David R Wickersham</t>
  </si>
  <si>
    <t>303-797-9080</t>
  </si>
  <si>
    <t>100 Tyler Street, Number 6</t>
  </si>
  <si>
    <t>nuniruni@yahoo.com</t>
  </si>
  <si>
    <t>Personal Financial Care, Inc.</t>
  </si>
  <si>
    <t>John Ernest Oberdick</t>
  </si>
  <si>
    <t>734-218-0194</t>
  </si>
  <si>
    <t>9288 Silverside</t>
  </si>
  <si>
    <t>South Lyon</t>
  </si>
  <si>
    <t>Personal Financial Consulting, Inc.</t>
  </si>
  <si>
    <t>Robert John Bohner</t>
  </si>
  <si>
    <t>44853 Marigold Dr</t>
  </si>
  <si>
    <t>Schultz Financial Management Corporation</t>
  </si>
  <si>
    <t>Richard Bryon Schultz</t>
  </si>
  <si>
    <t>714-731-0848</t>
  </si>
  <si>
    <t>1171 Appian Way</t>
  </si>
  <si>
    <t>rschultz@rpsassociates.com</t>
  </si>
  <si>
    <t>Schulz Financial, LLC</t>
  </si>
  <si>
    <t>281-705-9189</t>
  </si>
  <si>
    <t>12558 Honeywood Trl</t>
  </si>
  <si>
    <t>Carl Friedman</t>
  </si>
  <si>
    <t>203-357-1046</t>
  </si>
  <si>
    <t>1911 Summer St</t>
  </si>
  <si>
    <t>50 South 6th Street, Suite 1405</t>
  </si>
  <si>
    <t>2200 6th Avenue</t>
  </si>
  <si>
    <t>rickmangan@yahoo.com</t>
  </si>
  <si>
    <t>Nicole Anderes Raphaelson</t>
  </si>
  <si>
    <t>617-429-7581</t>
  </si>
  <si>
    <t>244 Main St</t>
  </si>
  <si>
    <t>Hingham</t>
  </si>
  <si>
    <t>Scramjet Capital LLC</t>
  </si>
  <si>
    <t>Sanford Robert Myers</t>
  </si>
  <si>
    <t>973-467-8222</t>
  </si>
  <si>
    <t>784 Morris Turnpike, Suite 170</t>
  </si>
  <si>
    <t>Wallingford</t>
  </si>
  <si>
    <t>lego1234@aol.com</t>
  </si>
  <si>
    <t>Top Gun Financial Planning</t>
  </si>
  <si>
    <t>916-224-0113</t>
  </si>
  <si>
    <t>9700 Village Center Drive, Suite 50h</t>
  </si>
  <si>
    <t>Granite Bay</t>
  </si>
  <si>
    <t>410-963-2175</t>
  </si>
  <si>
    <t>100 Nob Hill Park Dr</t>
  </si>
  <si>
    <t>4455 S. Pecos Rd.</t>
  </si>
  <si>
    <t>Whitehouse Financial Group</t>
  </si>
  <si>
    <t>Donald Eugene Oates</t>
  </si>
  <si>
    <t>410-239-1808</t>
  </si>
  <si>
    <t>Z Financial Planning LLC</t>
  </si>
  <si>
    <t>James Willard Zeberlein</t>
  </si>
  <si>
    <t>800-918-1790</t>
  </si>
  <si>
    <t>2150 S 1300 E Suite 500</t>
  </si>
  <si>
    <t>jim@zfinancialplanning.com</t>
  </si>
  <si>
    <t>Zappitelli Financial Services</t>
  </si>
  <si>
    <t>Robert Anthony Zappitelli</t>
  </si>
  <si>
    <t>440-354-0375</t>
  </si>
  <si>
    <t>9946 Johnnycake Ridge Road</t>
  </si>
  <si>
    <t>rzappit716@aol.com</t>
  </si>
  <si>
    <t>Zehnder Wealth Management, LLC</t>
  </si>
  <si>
    <t>Christopher Paul Zehnder</t>
  </si>
  <si>
    <t>407-957-0074</t>
  </si>
  <si>
    <t>22 2nd Avenue West</t>
  </si>
  <si>
    <t>Whitney And Associates, Inc.</t>
  </si>
  <si>
    <t>Robert Lawrence Whitney</t>
  </si>
  <si>
    <t>574-875-4655</t>
  </si>
  <si>
    <t>59252 Old County Road 17</t>
  </si>
  <si>
    <t>Whitson Management Group, Ltd.</t>
  </si>
  <si>
    <t>David Robert Whitson</t>
  </si>
  <si>
    <t>480-443-4000</t>
  </si>
  <si>
    <t>6900 E Doubletree Ranch Rd</t>
  </si>
  <si>
    <t>Paradise Valley</t>
  </si>
  <si>
    <t>Larry Triston Nakamura</t>
  </si>
  <si>
    <t>858-952-5721</t>
  </si>
  <si>
    <t>5752 Oberlin Drive</t>
  </si>
  <si>
    <t>Tortoise Investment Management, LLC</t>
  </si>
  <si>
    <t>Ian Jeffrey Yankwitt</t>
  </si>
  <si>
    <t>914-686-0024</t>
  </si>
  <si>
    <t>222 Mamaroneck Avenue</t>
  </si>
  <si>
    <t>ianyankwitt@yahoo.com</t>
  </si>
  <si>
    <t>Total Wealth Mangement Inc.</t>
  </si>
  <si>
    <t>Jacob Keith Cooper</t>
  </si>
  <si>
    <t>619-704-1500</t>
  </si>
  <si>
    <t>8880 Rio San Diego Drive</t>
  </si>
  <si>
    <t>702-291-2202</t>
  </si>
  <si>
    <t>8860 W. Sunset Rd.</t>
  </si>
  <si>
    <t>Tower Rock Advisors, Inc.</t>
  </si>
  <si>
    <t>Thomas Dean Ming</t>
  </si>
  <si>
    <t>661-319-9561</t>
  </si>
  <si>
    <t>3012 Sillect Ave, Suite C</t>
  </si>
  <si>
    <t>2448 - 76th Ave Se</t>
  </si>
  <si>
    <t>Mercer Island</t>
  </si>
  <si>
    <t>S.C. Thomas &amp; Associates, CPA</t>
  </si>
  <si>
    <t>Sandra Catherine Thomas</t>
  </si>
  <si>
    <t>Wealth Enhancement &amp; Preservation, Inc.</t>
  </si>
  <si>
    <t>Benjamin Jeffrey Hill</t>
  </si>
  <si>
    <t>805-449-1132</t>
  </si>
  <si>
    <t>2815 Townsgate Road</t>
  </si>
  <si>
    <t>Wealth Managaement Coach, LLC</t>
  </si>
  <si>
    <t>Barron Taido Yanaga</t>
  </si>
  <si>
    <t>626-757-4323</t>
  </si>
  <si>
    <t>P.O. Box 400</t>
  </si>
  <si>
    <t>Wealth Management Advisers, LLC</t>
  </si>
  <si>
    <t>Peter Joseph Dellagrotte</t>
  </si>
  <si>
    <t>860-614-0456</t>
  </si>
  <si>
    <t>pdellagrotte@snet.net</t>
  </si>
  <si>
    <t>Wealth Management Advisors, Inc.</t>
  </si>
  <si>
    <t>Warland Aurelius Griffith</t>
  </si>
  <si>
    <t>305-238-8511</t>
  </si>
  <si>
    <t>11320 SW 99th Ct</t>
  </si>
  <si>
    <t>wg@wm-advisors.com</t>
  </si>
  <si>
    <t>Sherri Frank Weintrop</t>
  </si>
  <si>
    <t>314-569-3311</t>
  </si>
  <si>
    <t>2275 Schuetz Road</t>
  </si>
  <si>
    <t>weintrop@aol.com</t>
  </si>
  <si>
    <t>Wealth Management Advisors, LLC</t>
  </si>
  <si>
    <t>Vincent Vienna</t>
  </si>
  <si>
    <t>973-439-9900</t>
  </si>
  <si>
    <t>165 Passaic Avenue</t>
  </si>
  <si>
    <t>Wealth Management Associates, Inc.</t>
  </si>
  <si>
    <t>Thomas W Tripp</t>
  </si>
  <si>
    <t>770-565-2422</t>
  </si>
  <si>
    <t>1225 Johnson Ferry Rd.</t>
  </si>
  <si>
    <t>Wealth Management Concepts LLC</t>
  </si>
  <si>
    <t>Robert Sidney Belknap</t>
  </si>
  <si>
    <t>985-624-3432</t>
  </si>
  <si>
    <t>800 Mariners Plaza, Ste 806</t>
  </si>
  <si>
    <t>Wealth Management Consultants, LLC</t>
  </si>
  <si>
    <t>Miles Leigh Ball</t>
  </si>
  <si>
    <t>251-476-2131</t>
  </si>
  <si>
    <t>851 E. I-65 Service Rd. S</t>
  </si>
  <si>
    <t>Wealth Management Group of Kc, Inc.</t>
  </si>
  <si>
    <t>Gary Alvin Nagel</t>
  </si>
  <si>
    <t>913-649-4121</t>
  </si>
  <si>
    <t>10851 W Mastin Blvd. Ste. 120</t>
  </si>
  <si>
    <t>gary@garynagelinc.com</t>
  </si>
  <si>
    <t>San Juan</t>
  </si>
  <si>
    <t>Selk Murphy Financial Services</t>
  </si>
  <si>
    <t>Brian James Murphy</t>
  </si>
  <si>
    <t>319-363-2387</t>
  </si>
  <si>
    <t>tony.laughman.pcm@comcast.net</t>
  </si>
  <si>
    <t>Pine Cone Capital</t>
  </si>
  <si>
    <t>Roger Edwin Clendenning</t>
  </si>
  <si>
    <t>303-290-8699</t>
  </si>
  <si>
    <t>Po Box 2648</t>
  </si>
  <si>
    <t>Pine Tree Financial Services</t>
  </si>
  <si>
    <t>Loyd Arthur Nixon</t>
  </si>
  <si>
    <t>918-245-4131</t>
  </si>
  <si>
    <t>1603 N Mckinley Ave</t>
  </si>
  <si>
    <t>Sand Springs</t>
  </si>
  <si>
    <t>deutch@swbell.net</t>
  </si>
  <si>
    <t>Pine Tree Financial, LLC</t>
  </si>
  <si>
    <t>William Bernard Puishys</t>
  </si>
  <si>
    <t>508-340-4073</t>
  </si>
  <si>
    <t>23 Devils Elbow Rd</t>
  </si>
  <si>
    <t>throwingchakras@hotmail.com</t>
  </si>
  <si>
    <t>Pines Financial Group, Inc.</t>
  </si>
  <si>
    <t>Salvatore M Culella</t>
  </si>
  <si>
    <t>636-733-2399</t>
  </si>
  <si>
    <t>15400 South Outer Forty</t>
  </si>
  <si>
    <t>Maryland Financial Group, Inc.</t>
  </si>
  <si>
    <t>Christopher Lee Cox</t>
  </si>
  <si>
    <t>301-251-8550</t>
  </si>
  <si>
    <t>50 W. Montgomery Ave.</t>
  </si>
  <si>
    <t>Mascagni &amp; Company, Inc.</t>
  </si>
  <si>
    <t>Matthew Patrick Brown</t>
  </si>
  <si>
    <t>Elk Grove Village</t>
  </si>
  <si>
    <t>Martin Glenn Pomrehn</t>
  </si>
  <si>
    <t>630-953-8414</t>
  </si>
  <si>
    <t>1s660 Midwest Rd</t>
  </si>
  <si>
    <t>Villa Park</t>
  </si>
  <si>
    <t>mpomrehn@mpomrehn.com</t>
  </si>
  <si>
    <t>Martin Louis Klotovich</t>
  </si>
  <si>
    <t>Martin L. Klotovich</t>
  </si>
  <si>
    <t>406-587-7077</t>
  </si>
  <si>
    <t>606 N. 7th Avenue</t>
  </si>
  <si>
    <t>Martin Wealth Management, LLC</t>
  </si>
  <si>
    <t>Raymond Thomas Martin</t>
  </si>
  <si>
    <t>949-854-4941</t>
  </si>
  <si>
    <t>4 Andissa</t>
  </si>
  <si>
    <t>Marty Oshea CPA, CFP, M.S. Financial Planner &amp; Tax Advisor</t>
  </si>
  <si>
    <t>Martin Corry O'shea</t>
  </si>
  <si>
    <t>520-742-6205</t>
  </si>
  <si>
    <t>1315 E Thunderhead Cir</t>
  </si>
  <si>
    <t>Marvin Investment Management Co.</t>
  </si>
  <si>
    <t>Daniel Kent Marvin</t>
  </si>
  <si>
    <t>J Ferguson Financial, Inc.</t>
  </si>
  <si>
    <t>James Burl Ferguson</t>
  </si>
  <si>
    <t>727-823-6555</t>
  </si>
  <si>
    <t>14141 46th Street North</t>
  </si>
  <si>
    <t>ferguson.jim.jane@gmail.com</t>
  </si>
  <si>
    <t>J Cubed Financial, Inc.</t>
  </si>
  <si>
    <t>IVY Ridge Asset Management, LLC</t>
  </si>
  <si>
    <t>Friedrichs Financial Alliance, LLC</t>
  </si>
  <si>
    <t>Lawrence Henry Friedrichs</t>
  </si>
  <si>
    <t>480-962-4356</t>
  </si>
  <si>
    <t>4027 E Fairfield St</t>
  </si>
  <si>
    <t>Value Architects Asset Management LLC</t>
  </si>
  <si>
    <t>Richard Harold Konrad</t>
  </si>
  <si>
    <t>201-222-9930</t>
  </si>
  <si>
    <t>50 Harrison Street</t>
  </si>
  <si>
    <t>Hoboken</t>
  </si>
  <si>
    <t>rkonrad@valuearchitects.com</t>
  </si>
  <si>
    <t>3939 Beltline Road</t>
  </si>
  <si>
    <t>Shasta Financial Planning</t>
  </si>
  <si>
    <t>Joshua Andrew Ellis</t>
  </si>
  <si>
    <t>541-482-6007</t>
  </si>
  <si>
    <t>340 A Street, Suite 210</t>
  </si>
  <si>
    <t>jbaysurfer@yahoo.com</t>
  </si>
  <si>
    <t>Shastri Advisors, LLC</t>
  </si>
  <si>
    <t>Dinesh Shastri</t>
  </si>
  <si>
    <t>917-291-5070</t>
  </si>
  <si>
    <t>52 Willet Avenue</t>
  </si>
  <si>
    <t>Shay Ridge Capital</t>
  </si>
  <si>
    <t>Turtle Creek Advisors, Inc</t>
  </si>
  <si>
    <t>Douglas Scott Simmang</t>
  </si>
  <si>
    <t>800-680-6120</t>
  </si>
  <si>
    <t>3100 Carlisle St.</t>
  </si>
  <si>
    <t>dsimmang@hotmail.com</t>
  </si>
  <si>
    <t>Tuttle Financial Services, Ltd.</t>
  </si>
  <si>
    <t>Christopher John Tuttle</t>
  </si>
  <si>
    <t>212-682-1155</t>
  </si>
  <si>
    <t>116 West 23rd Street</t>
  </si>
  <si>
    <t>cjt@tutfin.com</t>
  </si>
  <si>
    <t>Tuvin &amp; Tuvin, Ltd.</t>
  </si>
  <si>
    <t>Edward Scott Tuvin</t>
  </si>
  <si>
    <t>301-767-5942</t>
  </si>
  <si>
    <t>7401 Westlake Ter.</t>
  </si>
  <si>
    <t>949-470-0700</t>
  </si>
  <si>
    <t>22994 El Toro Rd</t>
  </si>
  <si>
    <t>gary@gwsherwold.com</t>
  </si>
  <si>
    <t>Sherwood Investment Services</t>
  </si>
  <si>
    <t>Eric J Linger</t>
  </si>
  <si>
    <t>425-898-8989</t>
  </si>
  <si>
    <t>23705 Ne 61st St</t>
  </si>
  <si>
    <t>elinger@sherwood-investments.com</t>
  </si>
  <si>
    <t>20320 Midland Drive</t>
  </si>
  <si>
    <t>Sonora</t>
  </si>
  <si>
    <t>jerry@tweddell.com</t>
  </si>
  <si>
    <t>Twin Focus Capital Partners, LLC</t>
  </si>
  <si>
    <t>Paul Karger</t>
  </si>
  <si>
    <t>617-720-4500</t>
  </si>
  <si>
    <t>Sixty State Street</t>
  </si>
  <si>
    <t>paul.karger@twinfocuscapital.com</t>
  </si>
  <si>
    <t>Tyler &amp; Associates</t>
  </si>
  <si>
    <t>Todd Matthew Tyler</t>
  </si>
  <si>
    <t>858-587-0222</t>
  </si>
  <si>
    <t>7777 Alvarado Rd</t>
  </si>
  <si>
    <t>toddtylercpa@yahoo.com</t>
  </si>
  <si>
    <t>Uandi Management Group, LLC</t>
  </si>
  <si>
    <t>Scott Michael Weller</t>
  </si>
  <si>
    <t>480-595-4787</t>
  </si>
  <si>
    <t>P.O. Box 5730</t>
  </si>
  <si>
    <t>ma_pagreen@yahoo.com</t>
  </si>
  <si>
    <t>UCS Financial Services</t>
  </si>
  <si>
    <t>Reid E. Schlager</t>
  </si>
  <si>
    <t>678-541-5118</t>
  </si>
  <si>
    <t>5930 Lenox Park Pl</t>
  </si>
  <si>
    <t>reid523@yahoo.com</t>
  </si>
  <si>
    <t>308 Third Street</t>
  </si>
  <si>
    <t>Farwell</t>
  </si>
  <si>
    <t>Sherwold G W Associates Inc.</t>
  </si>
  <si>
    <t>Gary William Sherwold</t>
  </si>
  <si>
    <t>Tomhill@plannedinvest.Com</t>
  </si>
  <si>
    <t>Planned Results, Inc.</t>
  </si>
  <si>
    <t>Robin L Roberts</t>
  </si>
  <si>
    <t>315-422-7096</t>
  </si>
  <si>
    <t>1510 Royal Palm Square Boulevard</t>
  </si>
  <si>
    <t>UHY Capital Advisors, LLC</t>
  </si>
  <si>
    <t>Michael Harvey Richter</t>
  </si>
  <si>
    <t>713-407-3900</t>
  </si>
  <si>
    <t>bball1484@aol.com</t>
  </si>
  <si>
    <t>Ulivi Wealth Management</t>
  </si>
  <si>
    <t>Ricardo Martin Ulivi</t>
  </si>
  <si>
    <t>714-771-6000</t>
  </si>
  <si>
    <t>369 South Glassell St.</t>
  </si>
  <si>
    <t>professor@ulivi.com</t>
  </si>
  <si>
    <t>Ullmann Financial Group, Inc.</t>
  </si>
  <si>
    <t>Deanna Ann Brown</t>
  </si>
  <si>
    <t>Uhler And Vertich Financial Planners</t>
  </si>
  <si>
    <t>John Thomas Uhler</t>
  </si>
  <si>
    <t>Richard Allen Miller</t>
  </si>
  <si>
    <t>Phillip Kay Lyman</t>
  </si>
  <si>
    <t>435-678-2411</t>
  </si>
  <si>
    <t>Gerald Zmikly</t>
  </si>
  <si>
    <t>734-591-1400</t>
  </si>
  <si>
    <t>17197 North Laurel Park Drive</t>
  </si>
  <si>
    <t>Livonia</t>
  </si>
  <si>
    <t>Platinum Planning, Inc.</t>
  </si>
  <si>
    <t>Alyn Lee Towne</t>
  </si>
  <si>
    <t>727-384-6550</t>
  </si>
  <si>
    <t>6827 First Avenue South</t>
  </si>
  <si>
    <t>Playa Financial Advisors</t>
  </si>
  <si>
    <t>Shine Financial, Inc.</t>
  </si>
  <si>
    <t>Randolph Jefferson Shine</t>
  </si>
  <si>
    <t>954-428-4007</t>
  </si>
  <si>
    <t>1191 E. Newport Center Drive</t>
  </si>
  <si>
    <t>shine42@aol.com</t>
  </si>
  <si>
    <t>Shine Investment Advisory Services, Inc.</t>
  </si>
  <si>
    <t>Sandra Eve</t>
  </si>
  <si>
    <t>303-740-8600</t>
  </si>
  <si>
    <t>9892 Rosemont Ave. Suite #100</t>
  </si>
  <si>
    <t>Lone Tree</t>
  </si>
  <si>
    <t>sandra@shineinvestments.com</t>
  </si>
  <si>
    <t>Shipley Financial &amp; Tax Advisors, PLLC</t>
  </si>
  <si>
    <t>112 Sw 6th Ave., Ste 400</t>
  </si>
  <si>
    <t>mark.schneider@planinc.org</t>
  </si>
  <si>
    <t>Plan2Prosper LLC</t>
  </si>
  <si>
    <t>Linda Joanne Neary</t>
  </si>
  <si>
    <t>973-786-7476</t>
  </si>
  <si>
    <t>19 Green Farms Rd</t>
  </si>
  <si>
    <t>Planatlanta Financial, Inc.</t>
  </si>
  <si>
    <t>Marcelino Alicea</t>
  </si>
  <si>
    <t>Maynard Investment Management, LLC</t>
  </si>
  <si>
    <t>Benjamin Hall Maynard</t>
  </si>
  <si>
    <t>504-866-6321</t>
  </si>
  <si>
    <t>6221 S. Claiborne Ave</t>
  </si>
  <si>
    <t>MC Taylor Associates</t>
  </si>
  <si>
    <t>bcshriver@comcast.net</t>
  </si>
  <si>
    <t>Sicner Asset Management, LLC</t>
  </si>
  <si>
    <t>John C. Sicner</t>
  </si>
  <si>
    <t>770-521-0055</t>
  </si>
  <si>
    <t>jsicner@aol.com</t>
  </si>
  <si>
    <t>Sicor Securities Inc.</t>
  </si>
  <si>
    <t>Gregory Lunar Merrick</t>
  </si>
  <si>
    <t>khoch@bellatlantic.net</t>
  </si>
  <si>
    <t>Uniwealth Advisors, Inc.</t>
  </si>
  <si>
    <t>Stefano Ubaldo Fanfani</t>
  </si>
  <si>
    <t>305-969-2622</t>
  </si>
  <si>
    <t>advisors@pleasantonfinancial.com</t>
  </si>
  <si>
    <t>Plenaris Advisory</t>
  </si>
  <si>
    <t>408-293-1888</t>
  </si>
  <si>
    <t>950 S. Bascom Avenue</t>
  </si>
  <si>
    <t>937-890-3101</t>
  </si>
  <si>
    <t>315-701-5857</t>
  </si>
  <si>
    <t>Shope Financial Planning, Inc</t>
  </si>
  <si>
    <t>Camillus</t>
  </si>
  <si>
    <t>Shoreline Financial Advisors, LLC</t>
  </si>
  <si>
    <t>Brendan Thomas Smith</t>
  </si>
  <si>
    <t>203-458-6800</t>
  </si>
  <si>
    <t>246 Goose Lane</t>
  </si>
  <si>
    <t>bsmith@sfadvisors.com</t>
  </si>
  <si>
    <t>Shorr Capital Management</t>
  </si>
  <si>
    <t>Shoultz Financial Services</t>
  </si>
  <si>
    <t>Chad C Shoultz</t>
  </si>
  <si>
    <t>321-779-5186</t>
  </si>
  <si>
    <t>728 Kiwi Ct.</t>
  </si>
  <si>
    <t>Indialantic</t>
  </si>
  <si>
    <t>Portfolio Dynamics, Inc.</t>
  </si>
  <si>
    <t>John Murphy</t>
  </si>
  <si>
    <t>480-897-8700</t>
  </si>
  <si>
    <t>5470 S. Lakeshore Dr.</t>
  </si>
  <si>
    <t>Portfolio Management Network, Inc.</t>
  </si>
  <si>
    <t>Sigmond John Whitehill</t>
  </si>
  <si>
    <t>412-642-2991</t>
  </si>
  <si>
    <t>620 Oliver Building</t>
  </si>
  <si>
    <t>Portfolio Resources Advisor Group, Inc.</t>
  </si>
  <si>
    <t>Antonio Camejo</t>
  </si>
  <si>
    <t>305-372-0299</t>
  </si>
  <si>
    <t>800 Brickell Avenue, Suite 903</t>
  </si>
  <si>
    <t>acamejox@bellsouth.net</t>
  </si>
  <si>
    <t>Portfolio Strategy And Management, Ltd.</t>
  </si>
  <si>
    <t>McBride Financial Advisory</t>
  </si>
  <si>
    <t>Gina Louise Virginia Payn McBride</t>
  </si>
  <si>
    <t>760-918-9361</t>
  </si>
  <si>
    <t>1902 Wright Place, Suite 200</t>
  </si>
  <si>
    <t>gina@mcbridefinancial.com</t>
  </si>
  <si>
    <t>McBride James Henry</t>
  </si>
  <si>
    <t>James Thomas Englert</t>
  </si>
  <si>
    <t>585-935-5300</t>
  </si>
  <si>
    <t>36 West Main Street</t>
  </si>
  <si>
    <t>McCall, Angel B.</t>
  </si>
  <si>
    <t>Angel Benton McCall</t>
  </si>
  <si>
    <t>720-373-4143</t>
  </si>
  <si>
    <t>P. O. Box 52</t>
  </si>
  <si>
    <t>Sedalia</t>
  </si>
  <si>
    <t>angelbmccall@aol.com</t>
  </si>
  <si>
    <t>Mark Gardner Jongewaard</t>
  </si>
  <si>
    <t>310-823-4999</t>
  </si>
  <si>
    <t>8055 West Manchester Avenue</t>
  </si>
  <si>
    <t>Playa Del Rey</t>
  </si>
  <si>
    <t>Plaza Financial Advisors Inc</t>
  </si>
  <si>
    <t>Thomas Gerard Briggs</t>
  </si>
  <si>
    <t>314-726-0600</t>
  </si>
  <si>
    <t>101 S. Hanley Rd</t>
  </si>
  <si>
    <t>karlayesika@hotmail.com</t>
  </si>
  <si>
    <t>Pleasanton Financial Advisors</t>
  </si>
  <si>
    <t>Gary Smith</t>
  </si>
  <si>
    <t>925-846-3768</t>
  </si>
  <si>
    <t>1811 Santa Rita Rd, Suite 211</t>
  </si>
  <si>
    <t>ebouchard@msn.com</t>
  </si>
  <si>
    <t>James G. Ingram, LLC</t>
  </si>
  <si>
    <t>James George Ingram</t>
  </si>
  <si>
    <t>2716 Ocean Park Blvd</t>
  </si>
  <si>
    <t>James G. McClellan, CPA</t>
  </si>
  <si>
    <t>James McClellan</t>
  </si>
  <si>
    <t>Shobe &amp; Associates, Inc.</t>
  </si>
  <si>
    <t>Jason Peter Windham</t>
  </si>
  <si>
    <t>225-291-0343</t>
  </si>
  <si>
    <t>8280 Ymca Plaza Drive</t>
  </si>
  <si>
    <t>Shope Advisors Group</t>
  </si>
  <si>
    <t>Stephen Christopher Shope</t>
  </si>
  <si>
    <t>941 Willora Rd.</t>
  </si>
  <si>
    <t>James P. Hanson Accountancy Corporation</t>
  </si>
  <si>
    <t>James Hanson</t>
  </si>
  <si>
    <t>510-538-0401</t>
  </si>
  <si>
    <t>22973 Sutro St</t>
  </si>
  <si>
    <t>Hayward</t>
  </si>
  <si>
    <t>jim@jphcorp.com</t>
  </si>
  <si>
    <t>James River Asset Management, LLC</t>
  </si>
  <si>
    <t>Robert Lloyd Fitch</t>
  </si>
  <si>
    <t>804-323-0517</t>
  </si>
  <si>
    <t>804 Moorefield Park Drive</t>
  </si>
  <si>
    <t>Janet Hidalgo</t>
  </si>
  <si>
    <t>303-912-3586</t>
  </si>
  <si>
    <t>8652 W Hinsdale Place</t>
  </si>
  <si>
    <t>gajanic@msn.com</t>
  </si>
  <si>
    <t>Janis Financial, LLC</t>
  </si>
  <si>
    <t>Neil Michael Janis</t>
  </si>
  <si>
    <t>360-626-8840</t>
  </si>
  <si>
    <t>McChesney Martin Sagehorn, P.C.</t>
  </si>
  <si>
    <t>Robert Charles McChesney</t>
  </si>
  <si>
    <t>308-532-8850</t>
  </si>
  <si>
    <t>101 South Chestnut</t>
  </si>
  <si>
    <t>North Platte</t>
  </si>
  <si>
    <t>McCloskey &amp; Associates, LLC</t>
  </si>
  <si>
    <t>William Patrick Mccloskey</t>
  </si>
  <si>
    <t>Plexus Financial Group, Inc.</t>
  </si>
  <si>
    <t>Michael Linn Brown</t>
  </si>
  <si>
    <t>949-768-3310</t>
  </si>
  <si>
    <t>23591 El Toro Road, Suite 270</t>
  </si>
  <si>
    <t>mlbpfg@earthlink.net</t>
  </si>
  <si>
    <t>PLN &amp; Associates, Inc.</t>
  </si>
  <si>
    <t>Paul Lawrence Newton</t>
  </si>
  <si>
    <t>301-390-4635</t>
  </si>
  <si>
    <t>PO Box 4363</t>
  </si>
  <si>
    <t>Upper Marlboro</t>
  </si>
  <si>
    <t>pnewton@cfiemail.com</t>
  </si>
  <si>
    <t>Plotkin Financial Advisors, LLC</t>
  </si>
  <si>
    <t>Terri Reed Plotkin</t>
  </si>
  <si>
    <t>301-907-9790</t>
  </si>
  <si>
    <t>8401 Connecticut Avenue</t>
  </si>
  <si>
    <t>PLS Advisory, LLC</t>
  </si>
  <si>
    <t>Benjamin Charles Simiskey</t>
  </si>
  <si>
    <t>281-750-0323</t>
  </si>
  <si>
    <t>1415 Mustang Lake Ct</t>
  </si>
  <si>
    <t>Gardey Financial Advisors LLC</t>
  </si>
  <si>
    <t>Thomas R Chisholm</t>
  </si>
  <si>
    <t>989-791-3880</t>
  </si>
  <si>
    <t>321-541-1262</t>
  </si>
  <si>
    <t>100 Rialto Place</t>
  </si>
  <si>
    <t>McCormack Financial Planning Inc.</t>
  </si>
  <si>
    <t>Linda Rose Kuehn</t>
  </si>
  <si>
    <t>404-236-7316</t>
  </si>
  <si>
    <t>2002 Summit Bldv.</t>
  </si>
  <si>
    <t>styles420@hotmail.com</t>
  </si>
  <si>
    <t>McCracken &amp; Company</t>
  </si>
  <si>
    <t>Matthew Brent McCracken</t>
  </si>
  <si>
    <t>214-954-4300</t>
  </si>
  <si>
    <t>4228 N. Central Expressway</t>
  </si>
  <si>
    <t>McCullough Financial Services</t>
  </si>
  <si>
    <t>812-835-3102</t>
  </si>
  <si>
    <t>2135 E. Sunshine</t>
  </si>
  <si>
    <t>Plutus Investment Advisory Group LLC</t>
  </si>
  <si>
    <t>Eric Dee Davis</t>
  </si>
  <si>
    <t>281-251-4519</t>
  </si>
  <si>
    <t>8111 Winding Oak</t>
  </si>
  <si>
    <t>PMG Capital Advisors</t>
  </si>
  <si>
    <t>Paul Marious Guyot</t>
  </si>
  <si>
    <t>614-431-9991</t>
  </si>
  <si>
    <t>77 S. Liberty St.</t>
  </si>
  <si>
    <t>Powell</t>
  </si>
  <si>
    <t>PMV Investment Advisors, LLC</t>
  </si>
  <si>
    <t>Puthan Madathil Vijayan</t>
  </si>
  <si>
    <t>262-754-1672</t>
  </si>
  <si>
    <t>20720 Watertown Rd.</t>
  </si>
  <si>
    <t>Pocino Associates</t>
  </si>
  <si>
    <t>Mark Christopher Pocino</t>
  </si>
  <si>
    <t>626-574-8605</t>
  </si>
  <si>
    <t>2300 South 5th Avenue</t>
  </si>
  <si>
    <t>pocino@comcast.net</t>
  </si>
  <si>
    <t>Polar Investment Counsel, Inc.</t>
  </si>
  <si>
    <t>Patrick John Retzer</t>
  </si>
  <si>
    <t>218-681-7344</t>
  </si>
  <si>
    <t>19547 210th Ave NE</t>
  </si>
  <si>
    <t>Thief River Falls</t>
  </si>
  <si>
    <t>pjretzer@aol.com</t>
  </si>
  <si>
    <t>Polaris Asset Management, LLC</t>
  </si>
  <si>
    <t>Robert R Doggett</t>
  </si>
  <si>
    <t>206-361-8994</t>
  </si>
  <si>
    <t>13512 40th Ave Ne</t>
  </si>
  <si>
    <t>10420 Jackson Oaks Way</t>
  </si>
  <si>
    <t>JD Senseney &amp; Associates, Inc.</t>
  </si>
  <si>
    <t>John Delmer Senseney</t>
  </si>
  <si>
    <t>602-296-7180</t>
  </si>
  <si>
    <t>P.O. Box 20188</t>
  </si>
  <si>
    <t>Sedona</t>
  </si>
  <si>
    <t>senseneystar@aol.com</t>
  </si>
  <si>
    <t>JDC Planning, LLC</t>
  </si>
  <si>
    <t>James Dirk Cotton</t>
  </si>
  <si>
    <t>919-933-7803</t>
  </si>
  <si>
    <t>425 Deming Road</t>
  </si>
  <si>
    <t>JE Wilson Advisors, LLC</t>
  </si>
  <si>
    <t>James Edmunds Wilson</t>
  </si>
  <si>
    <t>803-799-9203</t>
  </si>
  <si>
    <t>2431 Devine Street</t>
  </si>
  <si>
    <t>james@jewilson.com</t>
  </si>
  <si>
    <t>Jedi Management, Inc.</t>
  </si>
  <si>
    <t>David Stephen Hochstadt</t>
  </si>
  <si>
    <t>201-944-7560</t>
  </si>
  <si>
    <t>2000 Linwood Avenue, Suite 23m</t>
  </si>
  <si>
    <t>Jeff Harris &amp; Associates, Inc.</t>
  </si>
  <si>
    <t>Jeffrey Bryan Harris</t>
  </si>
  <si>
    <t>540-574-2508</t>
  </si>
  <si>
    <t>410 Neff Ave.,</t>
  </si>
  <si>
    <t>Jefferson Douglas Corporation</t>
  </si>
  <si>
    <t>askmac@gmail.com</t>
  </si>
  <si>
    <t>McKee Investment Planning, Inc.</t>
  </si>
  <si>
    <t>Arthur McKee</t>
  </si>
  <si>
    <t>863-401-3937</t>
  </si>
  <si>
    <t>141 East Central Avenue</t>
  </si>
  <si>
    <t>Winter Haven</t>
  </si>
  <si>
    <t>McKenna, Inc.</t>
  </si>
  <si>
    <t>William Mckenna</t>
  </si>
  <si>
    <t>215-364-5770</t>
  </si>
  <si>
    <t>221 West Street Road</t>
  </si>
  <si>
    <t>Feasterville</t>
  </si>
  <si>
    <t>McKinney Financial Management Ltd</t>
  </si>
  <si>
    <t>Kelly William Mckinney</t>
  </si>
  <si>
    <t>612-605-8168</t>
  </si>
  <si>
    <t>211 N 1st St Ste 430</t>
  </si>
  <si>
    <t>kwm@mckinneyfm.com</t>
  </si>
  <si>
    <t>Jeffrey B Yamada</t>
  </si>
  <si>
    <t>541-345-7023</t>
  </si>
  <si>
    <t>360 East 10th Avenue</t>
  </si>
  <si>
    <t>Eugene</t>
  </si>
  <si>
    <t>McWhorter Capital Investments</t>
  </si>
  <si>
    <t>George Michael McWhorter</t>
  </si>
  <si>
    <t>979-693-0187</t>
  </si>
  <si>
    <t>2500 Faulkner Dr.</t>
  </si>
  <si>
    <t>McWilliams Financial Advisory Group LLC</t>
  </si>
  <si>
    <t>Elbert Charles Mcwilliams</t>
  </si>
  <si>
    <t>404-327-5158</t>
  </si>
  <si>
    <t>jfrfnstuff@aol.com</t>
  </si>
  <si>
    <t>JH White Financial Services LLC</t>
  </si>
  <si>
    <t>James White</t>
  </si>
  <si>
    <t>610-469-0647</t>
  </si>
  <si>
    <t>Jill Peetluk Feinstein, CFP</t>
  </si>
  <si>
    <t>Jill Feinstein</t>
  </si>
  <si>
    <t>631-390-5505</t>
  </si>
  <si>
    <t>Jeffrey B. Hall</t>
  </si>
  <si>
    <t>Jeffrey Bryan Hall</t>
  </si>
  <si>
    <t>614-457-0700</t>
  </si>
  <si>
    <t>1515 Bethel Road</t>
  </si>
  <si>
    <t>jbhall@ameritech.net</t>
  </si>
  <si>
    <t>Jeffrey B. Waxman, Inc.</t>
  </si>
  <si>
    <t>Jeffrey Bruce Waxman</t>
  </si>
  <si>
    <t>954-255-9767</t>
  </si>
  <si>
    <t>6930 Nw 116th Ave</t>
  </si>
  <si>
    <t>Jeffrey DArcy</t>
  </si>
  <si>
    <t>30 Chainey Avenue</t>
  </si>
  <si>
    <t>Jeffrey M. Schroeder, P.A.</t>
  </si>
  <si>
    <t>Jeffrey Manning Schroeder</t>
  </si>
  <si>
    <t>407-869-5522</t>
  </si>
  <si>
    <t>2973 West State Rd 434</t>
  </si>
  <si>
    <t>Jeffrey R. Jacobs, CPA</t>
  </si>
  <si>
    <t>Jeffrey R Jacobs</t>
  </si>
  <si>
    <t>johnkvale@hotmail.com</t>
  </si>
  <si>
    <t>James Samuel Everett</t>
  </si>
  <si>
    <t>949-388-8118</t>
  </si>
  <si>
    <t>555 N El Camino Real A-445</t>
  </si>
  <si>
    <t>jeverett@jimeverettcompany.com</t>
  </si>
  <si>
    <t>Jim Poe and Associates Inc.</t>
  </si>
  <si>
    <t>James Emory Poe</t>
  </si>
  <si>
    <t>817-569-7600</t>
  </si>
  <si>
    <t>6040 Camp Bowie Blvd. Suite 3</t>
  </si>
  <si>
    <t>jpoetx@aol.com</t>
  </si>
  <si>
    <t>JJSA Advisors, Ltd.</t>
  </si>
  <si>
    <t>Doreen Sue Roadman</t>
  </si>
  <si>
    <t>757-473-0004</t>
  </si>
  <si>
    <t>4456 Corporation Lane</t>
  </si>
  <si>
    <t>planner@jjsadvisors.com</t>
  </si>
  <si>
    <t>JK Financial, Inc.</t>
  </si>
  <si>
    <t>John Allen Kvale</t>
  </si>
  <si>
    <t>214-706-4300</t>
  </si>
  <si>
    <t>8222 Douglas Ave</t>
  </si>
  <si>
    <t>The Wilkes Johnson Comprehensive Planning Institute</t>
  </si>
  <si>
    <t>32 W. State Strfeet</t>
  </si>
  <si>
    <t>Randy Guy Hatcher</t>
  </si>
  <si>
    <t>817-267-9580</t>
  </si>
  <si>
    <t>Marvin Christopher Brigman</t>
  </si>
  <si>
    <t>Jay Derek Imes</t>
  </si>
  <si>
    <t>706-549-4383</t>
  </si>
  <si>
    <t>191 Wynburn Ave</t>
  </si>
  <si>
    <t>derek@piadv.com</t>
  </si>
  <si>
    <t>Principle Planning Advisors, LLC</t>
  </si>
  <si>
    <t>Charles Gerald Gray</t>
  </si>
  <si>
    <t>500 Colonial Center Pkwy</t>
  </si>
  <si>
    <t>mikebill@comcast.net</t>
  </si>
  <si>
    <t>Thebeau-Kelly, Inc.</t>
  </si>
  <si>
    <t>Gerald William Thebeau</t>
  </si>
  <si>
    <t>314-432-2334</t>
  </si>
  <si>
    <t>11475 Olde Cabin Rd., Suite 220</t>
  </si>
  <si>
    <t>gwt39@charter.net</t>
  </si>
  <si>
    <t>Theodore R. Daniels</t>
  </si>
  <si>
    <t>Theodore Roosevelt Daniels</t>
  </si>
  <si>
    <t>301-292-3528</t>
  </si>
  <si>
    <t>700 Loch Ness Cir</t>
  </si>
  <si>
    <t>Fort Washington</t>
  </si>
  <si>
    <t>candicane_27@hotmail.com</t>
  </si>
  <si>
    <t>THI, Inc.</t>
  </si>
  <si>
    <t>Michael Edward Jehle</t>
  </si>
  <si>
    <t>412-749-8959</t>
  </si>
  <si>
    <t>411 Maple Ln</t>
  </si>
  <si>
    <t>mejehle@hotmail.com</t>
  </si>
  <si>
    <t>Thinkequity LLC</t>
  </si>
  <si>
    <t>Jack Giacomo Monopoli</t>
  </si>
  <si>
    <t>415-249-2900</t>
  </si>
  <si>
    <t>600 Montgomery Street</t>
  </si>
  <si>
    <t>Thinkgrowth, Inc.</t>
  </si>
  <si>
    <t>Mark Richard Schumacher</t>
  </si>
  <si>
    <t>508-625-2300</t>
  </si>
  <si>
    <t>25 Tammer Lane</t>
  </si>
  <si>
    <t>Hopkinton</t>
  </si>
  <si>
    <t>Thomas A. King, Cfa</t>
  </si>
  <si>
    <t>Thomas King</t>
  </si>
  <si>
    <t>301-789-5804</t>
  </si>
  <si>
    <t>Thomas Burdg Consulting, Inc.</t>
  </si>
  <si>
    <t>Thomas Allen Burdg</t>
  </si>
  <si>
    <t>770-486-6286</t>
  </si>
  <si>
    <t>21 Eastbrook Bend</t>
  </si>
  <si>
    <t>thomas@tbci-ria.com</t>
  </si>
  <si>
    <t>Thomas Crociata Financial Svcs.</t>
  </si>
  <si>
    <t>Thomas Anthony Crociata</t>
  </si>
  <si>
    <t>718-370-3805</t>
  </si>
  <si>
    <t>1259 Richmond Avenue</t>
  </si>
  <si>
    <t>tacfinancials@aol.com</t>
  </si>
  <si>
    <t>Thomas D. Mack Financial Services Company, Inc.</t>
  </si>
  <si>
    <t>Thomas Defils Mack</t>
  </si>
  <si>
    <t>704-998-5884</t>
  </si>
  <si>
    <t>16602 Sutters Run Ln</t>
  </si>
  <si>
    <t>Huntersville</t>
  </si>
  <si>
    <t>Thomas Dent Investments, Inc.</t>
  </si>
  <si>
    <t>Thomas W. Dent</t>
  </si>
  <si>
    <t>219-778-1046</t>
  </si>
  <si>
    <t>3072 E 1000 N</t>
  </si>
  <si>
    <t>La Porte</t>
  </si>
  <si>
    <t>Thomas E. Wright</t>
  </si>
  <si>
    <t>Preston Financial Planning</t>
  </si>
  <si>
    <t>Rebecca Robinson Preston</t>
  </si>
  <si>
    <t>401-421-1777</t>
  </si>
  <si>
    <t>1 Richmond Square</t>
  </si>
  <si>
    <t>Prim Advisors, Incorporated</t>
  </si>
  <si>
    <t>Joseph Anthony Lombardo</t>
  </si>
  <si>
    <t>216-830-1111</t>
  </si>
  <si>
    <t>6500 Rockside Road</t>
  </si>
  <si>
    <t>Primary Planners Inc.</t>
  </si>
  <si>
    <t>Daniel Charles Fisher</t>
  </si>
  <si>
    <t>315-781-2588</t>
  </si>
  <si>
    <t>118 Genesee St.</t>
  </si>
  <si>
    <t>daniel.fisher@wachoviasec.com</t>
  </si>
  <si>
    <t>Prime Investment Advisors</t>
  </si>
  <si>
    <t>Stephen Shepard Polan</t>
  </si>
  <si>
    <t>301-951-5233</t>
  </si>
  <si>
    <t>7610 Old Georgetown Road</t>
  </si>
  <si>
    <t>Princeton Asset Management, LLC</t>
  </si>
  <si>
    <t>Rui Guo</t>
  </si>
  <si>
    <t>1350 Beverly Road</t>
  </si>
  <si>
    <t>Mclean</t>
  </si>
  <si>
    <t>Principal Protection Asset Advisors, LLC</t>
  </si>
  <si>
    <t>Private Group Wealth Management, LLC</t>
  </si>
  <si>
    <t>Patrick Lenoyd Moore</t>
  </si>
  <si>
    <t>361-880-5688</t>
  </si>
  <si>
    <t>800 N. Shoreline Blvd.</t>
  </si>
  <si>
    <t>Corpus Christi</t>
  </si>
  <si>
    <t>plm@pgwm.net</t>
  </si>
  <si>
    <t>Private Investors Advisory Services</t>
  </si>
  <si>
    <t>Scott Willison</t>
  </si>
  <si>
    <t>847-562-0992</t>
  </si>
  <si>
    <t>Private Line LLC</t>
  </si>
  <si>
    <t>203-388-2700</t>
  </si>
  <si>
    <t>4 High Ridge Park</t>
  </si>
  <si>
    <t>Vision Specialist Group, LLC</t>
  </si>
  <si>
    <t>Jeffrey Alan Harwood</t>
  </si>
  <si>
    <t>818-857-5080</t>
  </si>
  <si>
    <t>Velisaris Investment Consulting Services, Inc.</t>
  </si>
  <si>
    <t>708-352-8079</t>
  </si>
  <si>
    <t>3805 Raymond Ave</t>
  </si>
  <si>
    <t>TSS Financial Consultants, Inc.</t>
  </si>
  <si>
    <t>Thomas Albert Brennan</t>
  </si>
  <si>
    <t>865-584-5855</t>
  </si>
  <si>
    <t>813 Northshore Dr.</t>
  </si>
  <si>
    <t>TTG Financial Services, Inc.</t>
  </si>
  <si>
    <t>Tarra Talara Grazley-Pfister</t>
  </si>
  <si>
    <t>Valicenti Advisory Services Inc</t>
  </si>
  <si>
    <t>Theresa Rose Stewart</t>
  </si>
  <si>
    <t>607-734-2665</t>
  </si>
  <si>
    <t>400 East Water Street</t>
  </si>
  <si>
    <t>Valor Capital Asset Management, LLC</t>
  </si>
  <si>
    <t>Robert Mark Magee</t>
  </si>
  <si>
    <t>512-402-1848</t>
  </si>
  <si>
    <t>13914 Lone Rider Trl</t>
  </si>
  <si>
    <t>rmm1030@yahoo.com</t>
  </si>
  <si>
    <t>636-532-3900</t>
  </si>
  <si>
    <t>1415 Elbridge Payne Road, Ste 140</t>
  </si>
  <si>
    <t>Stadjuhar Wealth Strategists</t>
  </si>
  <si>
    <t>Prozan Financial Services</t>
  </si>
  <si>
    <t>Lawrence Ira Prozan</t>
  </si>
  <si>
    <t>510-834-3917</t>
  </si>
  <si>
    <t>300 Frank Ogawa Plaza #265</t>
  </si>
  <si>
    <t>larry.prozan@multifin.com</t>
  </si>
  <si>
    <t>Prudent Investor Advisors, LLC</t>
  </si>
  <si>
    <t>Gary Keith Allen</t>
  </si>
  <si>
    <t>707-744-4080</t>
  </si>
  <si>
    <t>791 8th Street, Suite S</t>
  </si>
  <si>
    <t>Arcata</t>
  </si>
  <si>
    <t>Prudent Investors Network, Inc.</t>
  </si>
  <si>
    <t>Jamie Ann Pearson</t>
  </si>
  <si>
    <t>760-597-9255</t>
  </si>
  <si>
    <t>2598 Fortune Way</t>
  </si>
  <si>
    <t>Vista</t>
  </si>
  <si>
    <t>PS Asset Management, Inc.</t>
  </si>
  <si>
    <t>James Paul Poinsett</t>
  </si>
  <si>
    <t>936-449-5852</t>
  </si>
  <si>
    <t>22017 Stone Creek Lane</t>
  </si>
  <si>
    <t>Montgomery</t>
  </si>
  <si>
    <t>PTS Brokerage, LLC</t>
  </si>
  <si>
    <t>Janice Marie Schank</t>
  </si>
  <si>
    <t>856-802-9400</t>
  </si>
  <si>
    <t>Erik Sean Wolfers</t>
  </si>
  <si>
    <t>510-601-1935</t>
  </si>
  <si>
    <t>123 Palm Drive</t>
  </si>
  <si>
    <t>ew@wolfersam.com</t>
  </si>
  <si>
    <t>Wolff Financial Advisors, LLC</t>
  </si>
  <si>
    <t>Derek Matthew Wolff</t>
  </si>
  <si>
    <t>303-250-1696</t>
  </si>
  <si>
    <t>4450 Arapahoe Ave</t>
  </si>
  <si>
    <t>Wolter Capital Management</t>
  </si>
  <si>
    <t>James Scott Wolter</t>
  </si>
  <si>
    <t>904-868-0031</t>
  </si>
  <si>
    <t>1579 The Greens Way</t>
  </si>
  <si>
    <t>Jacksonville Beach</t>
  </si>
  <si>
    <t>Wolters, Hagar &amp; Pratt Financial Planning, Inc.</t>
  </si>
  <si>
    <t>Scott Howard Wolters</t>
  </si>
  <si>
    <t>858-550-7090</t>
  </si>
  <si>
    <t>6390 Greenwich Drive</t>
  </si>
  <si>
    <t>Wolverine Wealth Advisory Services Inc.</t>
  </si>
  <si>
    <t>Anne Therese Breuch</t>
  </si>
  <si>
    <t>248-220-2202</t>
  </si>
  <si>
    <t>21 East Long Lake Rd.</t>
  </si>
  <si>
    <t>Wood Financial Planners</t>
  </si>
  <si>
    <t>William Ferol Wood</t>
  </si>
  <si>
    <t>760-304-4367</t>
  </si>
  <si>
    <t>Wood Smith Advisors LLC</t>
  </si>
  <si>
    <t>Donna Wood</t>
  </si>
  <si>
    <t>703-753-8222</t>
  </si>
  <si>
    <t>P. O. Box 250</t>
  </si>
  <si>
    <t>Haymarket</t>
  </si>
  <si>
    <t>Woodfield Financial Advisors, Inc.</t>
  </si>
  <si>
    <t>James Blake Dobbs</t>
  </si>
  <si>
    <t>847-590-8300</t>
  </si>
  <si>
    <t>3701 Algonquin, Suite 720</t>
  </si>
  <si>
    <t>Rolling Meadows</t>
  </si>
  <si>
    <t>Woodstone Financial, LLC</t>
  </si>
  <si>
    <t>Brian Hunter</t>
  </si>
  <si>
    <t>828-225-1730</t>
  </si>
  <si>
    <t>TR&amp;R Investment Advisors, LLC</t>
  </si>
  <si>
    <t>Weldon Joseph Reeves</t>
  </si>
  <si>
    <t>281-398-5661</t>
  </si>
  <si>
    <t>Trademark Capital Management Inc</t>
  </si>
  <si>
    <t>Steve Athanassie</t>
  </si>
  <si>
    <t>727-772-9500</t>
  </si>
  <si>
    <t>2323 Curlew Road</t>
  </si>
  <si>
    <t>Dunedin</t>
  </si>
  <si>
    <t>Tradition Capital Management, LLC</t>
  </si>
  <si>
    <t>Christopher Joseph Trompeter</t>
  </si>
  <si>
    <t>908-598-0909</t>
  </si>
  <si>
    <t>ctrompeter@traditioncm.com</t>
  </si>
  <si>
    <t>Transition Financial Services, LLC</t>
  </si>
  <si>
    <t>John Toomey</t>
  </si>
  <si>
    <t>717-718-5790</t>
  </si>
  <si>
    <t>2550 Kingston Road</t>
  </si>
  <si>
    <t>Traphagen Financial Group</t>
  </si>
  <si>
    <t>V. Peter Traphagen</t>
  </si>
  <si>
    <t>Sovereign Wealth Management, Inc.</t>
  </si>
  <si>
    <t>Benjamin Troy Warwick</t>
  </si>
  <si>
    <t>901-685-5050</t>
  </si>
  <si>
    <t>Richard Alan Miller</t>
  </si>
  <si>
    <t>210-320-8672</t>
  </si>
  <si>
    <t>3011 Nacogdoches Rd</t>
  </si>
  <si>
    <t>Southworth &amp; Wilson Advisory Corp.</t>
  </si>
  <si>
    <t>Margaret May Southworth</t>
  </si>
  <si>
    <t>248-952-5190</t>
  </si>
  <si>
    <t>Sovereign Financial Group</t>
  </si>
  <si>
    <t>James Christopher Spirko</t>
  </si>
  <si>
    <t>919-573-6110</t>
  </si>
  <si>
    <t>3737 Glenwood Avenue</t>
  </si>
  <si>
    <t>Sovereign Financial Services</t>
  </si>
  <si>
    <t>145 Almeria Avenue</t>
  </si>
  <si>
    <t>Southlake Capital Advisors, Inc.</t>
  </si>
  <si>
    <t>Richard Leroy Sandow</t>
  </si>
  <si>
    <t>817-329-5950</t>
  </si>
  <si>
    <t>P.O. Box 92818</t>
  </si>
  <si>
    <t>960 Route 6</t>
  </si>
  <si>
    <t>spanoadvisory@rcn.com</t>
  </si>
  <si>
    <t>Spartan Planning</t>
  </si>
  <si>
    <t>Andrew John Demos</t>
  </si>
  <si>
    <t>619-286-0818</t>
  </si>
  <si>
    <t>Spectrum Capital, Inc.</t>
  </si>
  <si>
    <t>Robert Charles Grow</t>
  </si>
  <si>
    <t>402-333-1888</t>
  </si>
  <si>
    <t>540-333-1299</t>
  </si>
  <si>
    <t>134 Fravel Road</t>
  </si>
  <si>
    <t>Professional Advisory Group, Inc.</t>
  </si>
  <si>
    <t>Randy Lee Berry</t>
  </si>
  <si>
    <t>Professional Advisory Resources, LLC</t>
  </si>
  <si>
    <t>Andrew Ross Ramsey</t>
  </si>
  <si>
    <t>500 Colonial Center Parkway</t>
  </si>
  <si>
    <t>Professional Analysts, LLC</t>
  </si>
  <si>
    <t>501 South Jeffers</t>
  </si>
  <si>
    <t>dpete@profinadv.com</t>
  </si>
  <si>
    <t>Neal Walter Westendorf</t>
  </si>
  <si>
    <t>712-423-2765</t>
  </si>
  <si>
    <t>Highway 175 West</t>
  </si>
  <si>
    <t>Onawa</t>
  </si>
  <si>
    <t>Professional Financial Planning</t>
  </si>
  <si>
    <t>Douglas Ernest Lundgren</t>
  </si>
  <si>
    <t>775-345-1212</t>
  </si>
  <si>
    <t>P.O. Box 1039</t>
  </si>
  <si>
    <t>Verdi</t>
  </si>
  <si>
    <t>del46@sbcglobal.net</t>
  </si>
  <si>
    <t>Professional Management of Milwaukee, Inc.</t>
  </si>
  <si>
    <t>Richard C. Bock</t>
  </si>
  <si>
    <t>414-461-3636</t>
  </si>
  <si>
    <t>3636 N. 124th Street</t>
  </si>
  <si>
    <t>Professional Planning</t>
  </si>
  <si>
    <t>Debra P Shiebler</t>
  </si>
  <si>
    <t>805-446-4601</t>
  </si>
  <si>
    <t>100 East Thousand Oaks Blvd,</t>
  </si>
  <si>
    <t>Professional Planning Advisors, LLC</t>
  </si>
  <si>
    <t>Ralph Corley Watson</t>
  </si>
  <si>
    <t>james.spence@cambridgeinvestmentresearch.com</t>
  </si>
  <si>
    <t>Spencer Smith Asset Management, Inc.</t>
  </si>
  <si>
    <t>Spencer Henry Smith</t>
  </si>
  <si>
    <t>305-872-2490</t>
  </si>
  <si>
    <t>2076 Long Beach Dr</t>
  </si>
  <si>
    <t>Big Pine Key</t>
  </si>
  <si>
    <t>757-408-4497</t>
  </si>
  <si>
    <t>Waller Financial Planning Group, Inc.</t>
  </si>
  <si>
    <t>Charles Arthur Kerwood</t>
  </si>
  <si>
    <t>614-457-7026</t>
  </si>
  <si>
    <t>941 Chatham Lane</t>
  </si>
  <si>
    <t>Wallington Asset Management</t>
  </si>
  <si>
    <t>Terence Paul Weiss</t>
  </si>
  <si>
    <t>317-575-8670</t>
  </si>
  <si>
    <t>8900 Keystone Crossing, Suite 1015</t>
  </si>
  <si>
    <t>phillip.fournier@legacy-advisors.com</t>
  </si>
  <si>
    <t>Spohn Financial Services, LLC</t>
  </si>
  <si>
    <t>John Berton Spohn</t>
  </si>
  <si>
    <t>309-693-3907</t>
  </si>
  <si>
    <t>6508 N Saint Marys Road</t>
  </si>
  <si>
    <t>Peoria</t>
  </si>
  <si>
    <t>Pronvest, Inc.</t>
  </si>
  <si>
    <t>Jay Colton Jumper</t>
  </si>
  <si>
    <t>423-648-1876</t>
  </si>
  <si>
    <t>Robert Keenan Jr.</t>
  </si>
  <si>
    <t>479-967-1200</t>
  </si>
  <si>
    <t>2621 W. Main Street</t>
  </si>
  <si>
    <t>Russellville</t>
  </si>
  <si>
    <t>George M Spinelli</t>
  </si>
  <si>
    <t>732-564-9404</t>
  </si>
  <si>
    <t>20 Brookside Dr</t>
  </si>
  <si>
    <t>Warren</t>
  </si>
  <si>
    <t>Spire Wealth Management, LLC</t>
  </si>
  <si>
    <t>Phillip Frederick Fournier</t>
  </si>
  <si>
    <t>703-657-6062</t>
  </si>
  <si>
    <t>12355 Sunrise Valley Dr.</t>
  </si>
  <si>
    <t>6240 W. 135th Street</t>
  </si>
  <si>
    <t>scox@pfa-llc.com</t>
  </si>
  <si>
    <t>Providence Wealth Management LLC</t>
  </si>
  <si>
    <t>Paul Warren Cochran</t>
  </si>
  <si>
    <t>865-691-6697</t>
  </si>
  <si>
    <t>2030 Falling Waters Rd.</t>
  </si>
  <si>
    <t>Mission Control Investment Strategies, LLC</t>
  </si>
  <si>
    <t>720-895-1949</t>
  </si>
  <si>
    <t>9800 Mt. Pyramid Court</t>
  </si>
  <si>
    <t>Mission Wealth Management, LLC</t>
  </si>
  <si>
    <t>Matthew Adams</t>
  </si>
  <si>
    <t>805-882-2360</t>
  </si>
  <si>
    <t>1123 Chapala Street</t>
  </si>
  <si>
    <t>Mitchell Clark &amp; Company</t>
  </si>
  <si>
    <t>P Clark</t>
  </si>
  <si>
    <t>979-836-0550</t>
  </si>
  <si>
    <t>P.O. Box 117</t>
  </si>
  <si>
    <t>Brenham</t>
  </si>
  <si>
    <t>Mitchell Financial Corporation</t>
  </si>
  <si>
    <t>Charles Archie Mitchell</t>
  </si>
  <si>
    <t>Kaizen Wealth Advisors, LLC</t>
  </si>
  <si>
    <t>Ken James Koubsky</t>
  </si>
  <si>
    <t>402-330-3366</t>
  </si>
  <si>
    <t>508-548-0399</t>
  </si>
  <si>
    <t>Harrisburg Ave.</t>
  </si>
  <si>
    <t>cmitch2569@aol.com</t>
  </si>
  <si>
    <t>Mitchell, McLeod, Pugh &amp; Williams, Inc.</t>
  </si>
  <si>
    <t>Christopher Bryce Kaiser</t>
  </si>
  <si>
    <t>518-366-4019</t>
  </si>
  <si>
    <t>Greenfield Center</t>
  </si>
  <si>
    <t>17117 Oak Drive, Suite C</t>
  </si>
  <si>
    <t>kenkoub@cox.net</t>
  </si>
  <si>
    <t>Kaizerman + Associates</t>
  </si>
  <si>
    <t>Mark Haskell Kaizerman</t>
  </si>
  <si>
    <t>508-647-0830</t>
  </si>
  <si>
    <t>182 West Central Street</t>
  </si>
  <si>
    <t>ml922@aol.com</t>
  </si>
  <si>
    <t>Kalos Management</t>
  </si>
  <si>
    <t>John Ray Williams</t>
  </si>
  <si>
    <t>678-356-1100</t>
  </si>
  <si>
    <t>3780 Mansell Road</t>
  </si>
  <si>
    <t>cjt4010@yahoo.com</t>
  </si>
  <si>
    <t>Dale Bruce Krieger</t>
  </si>
  <si>
    <t>609-924-2500</t>
  </si>
  <si>
    <t>Po Box 7787</t>
  </si>
  <si>
    <t>K. A. Taylor Associates, Inc.</t>
  </si>
  <si>
    <t>Kathryn Ann Taylor</t>
  </si>
  <si>
    <t>619-839-3189</t>
  </si>
  <si>
    <t>2140 Skye St</t>
  </si>
  <si>
    <t>Cambria</t>
  </si>
  <si>
    <t>kataylorassocinc@yahoo.com</t>
  </si>
  <si>
    <t>K. P. Smith Asset Management</t>
  </si>
  <si>
    <t>Keith Paul Smith</t>
  </si>
  <si>
    <t>402-392-0509</t>
  </si>
  <si>
    <t>9910 N. 48th St.</t>
  </si>
  <si>
    <t>K183 Enterprises LLC</t>
  </si>
  <si>
    <t>Mark Andrew Sifling</t>
  </si>
  <si>
    <t>510-526-4407</t>
  </si>
  <si>
    <t>todd.misenheimer@gamria.com</t>
  </si>
  <si>
    <t>Gordon Kolsch</t>
  </si>
  <si>
    <t>925-831-3000</t>
  </si>
  <si>
    <t>40 Shawn Ct</t>
  </si>
  <si>
    <t>Gordon R. Mackey Financial Services, LLC</t>
  </si>
  <si>
    <t>Gordon Randolph MacKey</t>
  </si>
  <si>
    <t>512-255-7110</t>
  </si>
  <si>
    <t>1516 E. Palm Valley Blvd, Suite A-2</t>
  </si>
  <si>
    <t>Gotta Retirement Services, Inc.</t>
  </si>
  <si>
    <t>Brian Joseph Gotta</t>
  </si>
  <si>
    <t>781-848-7444</t>
  </si>
  <si>
    <t>817 Washington Street</t>
  </si>
  <si>
    <t>mark.sifling@k183.com</t>
  </si>
  <si>
    <t>Kachkovsky &amp; Fisher, Inc.</t>
  </si>
  <si>
    <t>Kristian Robert Fisher</t>
  </si>
  <si>
    <t>602-604-9711</t>
  </si>
  <si>
    <t>3610 N. 44th St.</t>
  </si>
  <si>
    <t>Kademian Financial Group Inc</t>
  </si>
  <si>
    <t>Marsha Ann Kademian</t>
  </si>
  <si>
    <t>414-289-9925</t>
  </si>
  <si>
    <t>Marble Falls</t>
  </si>
  <si>
    <t>goffutt@tstar.net</t>
  </si>
  <si>
    <t>Grady Financial</t>
  </si>
  <si>
    <t>Graceful Frederick Grady</t>
  </si>
  <si>
    <t>770-801-8226</t>
  </si>
  <si>
    <t>4500 West Village Place #1331</t>
  </si>
  <si>
    <t>Vinings</t>
  </si>
  <si>
    <t>iamgraceful@hotmail.com</t>
  </si>
  <si>
    <t>Graebe Financial Services</t>
  </si>
  <si>
    <t>Mathew Dickson</t>
  </si>
  <si>
    <t>718-442-1500</t>
  </si>
  <si>
    <t>698 Forest Avenue</t>
  </si>
  <si>
    <t>Gragg &amp; Gragg, LLP</t>
  </si>
  <si>
    <t>Gary Bryon Gragg</t>
  </si>
  <si>
    <t>704-482-2001</t>
  </si>
  <si>
    <t>Nine East Marion Street</t>
  </si>
  <si>
    <t>Shelby</t>
  </si>
  <si>
    <t>Graham Financial Advisory, LLC</t>
  </si>
  <si>
    <t>Gregory E Graham</t>
  </si>
  <si>
    <t>813-314-2155</t>
  </si>
  <si>
    <t>ddbriggs@gramel.com</t>
  </si>
  <si>
    <t>Grand Valley Investment Management LLC</t>
  </si>
  <si>
    <t>Matthew John Hoogerhyde</t>
  </si>
  <si>
    <t>616-530-5580</t>
  </si>
  <si>
    <t>3000 Ivanrest Ave Suite C</t>
  </si>
  <si>
    <t>Grandville</t>
  </si>
  <si>
    <t>matt@grandvalleyinvestment.com</t>
  </si>
  <si>
    <t>Grand Wealth Management, LLC</t>
  </si>
  <si>
    <t>Jeffrey Scott Williams</t>
  </si>
  <si>
    <t>616-451-4228</t>
  </si>
  <si>
    <t>200 Ottawa Avenue Nw</t>
  </si>
  <si>
    <t>Granderson Wealth Management Group Inc.</t>
  </si>
  <si>
    <t>Gregory Robert Anderson</t>
  </si>
  <si>
    <t>303-388-7708</t>
  </si>
  <si>
    <t>3773 Cherry Creek North Dr</t>
  </si>
  <si>
    <t>gregory@grandersonwealth.com</t>
  </si>
  <si>
    <t>Granite Hill Capital Management, LLC</t>
  </si>
  <si>
    <t>Stephen Paul Tanner</t>
  </si>
  <si>
    <t>203-431-4447</t>
  </si>
  <si>
    <t>115 Mamanasco Road</t>
  </si>
  <si>
    <t>Ridgefield</t>
  </si>
  <si>
    <t>Granite State Retirement Planning, Inc.</t>
  </si>
  <si>
    <t>Dan Pope Hagler</t>
  </si>
  <si>
    <t>603-472-4447</t>
  </si>
  <si>
    <t>605-367-3336</t>
  </si>
  <si>
    <t>122 S Phillips Ave</t>
  </si>
  <si>
    <t>Eliot Finkel Investment Counsel, LLC</t>
  </si>
  <si>
    <t>Peter Heller Finkel</t>
  </si>
  <si>
    <t>310-271-2521</t>
  </si>
  <si>
    <t>9100 Wilshire Boulevard</t>
  </si>
  <si>
    <t>Elite Consultants International</t>
  </si>
  <si>
    <t>Nicolas Antonio Saade</t>
  </si>
  <si>
    <t>Block A-02, Al-Owais Bldg.</t>
  </si>
  <si>
    <t>Dubai, United Arab Emirates</t>
  </si>
  <si>
    <t>Elizabeth Rutter Baer, CFP</t>
  </si>
  <si>
    <t>Chapman &amp; Chapman Advisors, LLC</t>
  </si>
  <si>
    <t>George Byron Chapman</t>
  </si>
  <si>
    <t>Elliott Allen Schonberg</t>
  </si>
  <si>
    <t>973-761-6572</t>
  </si>
  <si>
    <t>Midway</t>
  </si>
  <si>
    <t>Ellen Straebel, Inc.</t>
  </si>
  <si>
    <t>Mary Ellen Straebel</t>
  </si>
  <si>
    <t>630-291-5489</t>
  </si>
  <si>
    <t>635 Persimmon Drive</t>
  </si>
  <si>
    <t>Elliot Investment Management, LLC</t>
  </si>
  <si>
    <t>Steven Elliot Rokeach</t>
  </si>
  <si>
    <t>908-608-1202</t>
  </si>
  <si>
    <t>11 George St</t>
  </si>
  <si>
    <t>10150 Highland Manor Drive</t>
  </si>
  <si>
    <t>Gramel Capital Management LLC</t>
  </si>
  <si>
    <t>Diepriye Daniel Briggs</t>
  </si>
  <si>
    <t>443-451-9978</t>
  </si>
  <si>
    <t>1047 Campbell Meadow Rd</t>
  </si>
  <si>
    <t>Owing Mills</t>
  </si>
  <si>
    <t>Elliott Financial Services, LLC</t>
  </si>
  <si>
    <t>860-346-9661</t>
  </si>
  <si>
    <t>573 Newfield Street</t>
  </si>
  <si>
    <t>Middletown</t>
  </si>
  <si>
    <t>Elliott Financial, LLC</t>
  </si>
  <si>
    <t>Bret Allen Elliott</t>
  </si>
  <si>
    <t>303-926-8802</t>
  </si>
  <si>
    <t>477 Whitetail Cir</t>
  </si>
  <si>
    <t>landbelliott@msn.com</t>
  </si>
  <si>
    <t>mark@chartmark.com</t>
  </si>
  <si>
    <t>Chartwell Treasury Management</t>
  </si>
  <si>
    <t>619-224-4193</t>
  </si>
  <si>
    <t>1322 Scott Street</t>
  </si>
  <si>
    <t>John B Trevor Iv</t>
  </si>
  <si>
    <t>415-391-1200</t>
  </si>
  <si>
    <t>One Ferry Building</t>
  </si>
  <si>
    <t>Ember L. Flack, JD, CFP, CLU, ChFC</t>
  </si>
  <si>
    <t>Ember Louise Flack</t>
  </si>
  <si>
    <t>214-373-4781</t>
  </si>
  <si>
    <t>Mehdi Grayeli</t>
  </si>
  <si>
    <t>703-464-8880</t>
  </si>
  <si>
    <t>11951 Freedom Drive</t>
  </si>
  <si>
    <t>GRC Investments</t>
  </si>
  <si>
    <t>Gerald Ray Chester</t>
  </si>
  <si>
    <t>972-473-8655</t>
  </si>
  <si>
    <t>770-507-0025</t>
  </si>
  <si>
    <t>345 Corporate Center Court</t>
  </si>
  <si>
    <t>Stockbridge</t>
  </si>
  <si>
    <t>jbkeeble@bellsouth.net</t>
  </si>
  <si>
    <t>Keeler Thomas Inc.</t>
  </si>
  <si>
    <t>Richard Keeler Jones</t>
  </si>
  <si>
    <t>801-226-0800</t>
  </si>
  <si>
    <t>ELM Advisors, LLC</t>
  </si>
  <si>
    <t>Elana Mira Lieberman</t>
  </si>
  <si>
    <t>650-697-3013</t>
  </si>
  <si>
    <t>1860 El Camino Real</t>
  </si>
  <si>
    <t>Ely Prudent Portfolios, LLC</t>
  </si>
  <si>
    <t>Guerdon Tisdale Ely</t>
  </si>
  <si>
    <t>530-895-0636</t>
  </si>
  <si>
    <t>10 Declaration Drive</t>
  </si>
  <si>
    <t>Chico</t>
  </si>
  <si>
    <t>gtely@elyportfolios.com</t>
  </si>
  <si>
    <t>Embarcadero Financial Group</t>
  </si>
  <si>
    <t>Great Lakes Benefits And Wealth Management</t>
  </si>
  <si>
    <t>Wayne Kenneth Maslyk</t>
  </si>
  <si>
    <t>419-626-3900</t>
  </si>
  <si>
    <t>4408 Timber Commons Dr.</t>
  </si>
  <si>
    <t>Sandusky</t>
  </si>
  <si>
    <t>dominic@emersonequity.com</t>
  </si>
  <si>
    <t>Empire Asset Management Group, LLC</t>
  </si>
  <si>
    <t>Paul Scott Paska</t>
  </si>
  <si>
    <t>518-465-6447</t>
  </si>
  <si>
    <t>Valhalla</t>
  </si>
  <si>
    <t>Emergent Wealth Advisors</t>
  </si>
  <si>
    <t>Brian Patrick Shriver</t>
  </si>
  <si>
    <t>404-931-0870</t>
  </si>
  <si>
    <t>383 Ninth Street, NE</t>
  </si>
  <si>
    <t>Emerson Capital Management</t>
  </si>
  <si>
    <t>Encompass Financial Advisors, Inc.</t>
  </si>
  <si>
    <t>Patricia Louise Passon</t>
  </si>
  <si>
    <t>503-643-8075</t>
  </si>
  <si>
    <t>6107 Sw Murray Blvd#403</t>
  </si>
  <si>
    <t>Asset Management Strategies, LLC</t>
  </si>
  <si>
    <t>Kevin Antony Williams</t>
  </si>
  <si>
    <t>858-324-1829</t>
  </si>
  <si>
    <t>800 Silverado Street #302</t>
  </si>
  <si>
    <t>Ambler</t>
  </si>
  <si>
    <t>apbogdon@verizon.net</t>
  </si>
  <si>
    <t>AAP Wealth Management LLC</t>
  </si>
  <si>
    <t>Ashish Hemendra Shukla</t>
  </si>
  <si>
    <t>443-325-5745</t>
  </si>
  <si>
    <t>2713 Tallow Tree Rd</t>
  </si>
  <si>
    <t>Aaron James Putman</t>
  </si>
  <si>
    <t>952-888-1211</t>
  </si>
  <si>
    <t>9801 Dupont Avenue, South, Suite 495</t>
  </si>
  <si>
    <t>Bloomington</t>
  </si>
  <si>
    <t>Chesapeake Advisors, Inc.</t>
  </si>
  <si>
    <t>Richard Allen Hiteshew</t>
  </si>
  <si>
    <t>La Jolla</t>
  </si>
  <si>
    <t>989-671-2600</t>
  </si>
  <si>
    <t>1601 Marquette St.</t>
  </si>
  <si>
    <t>Bay City</t>
  </si>
  <si>
    <t>Aid Financial Planning</t>
  </si>
  <si>
    <t>Ronald Lee Thomas</t>
  </si>
  <si>
    <t>321-939-1419</t>
  </si>
  <si>
    <t>504 Mirasol Cir</t>
  </si>
  <si>
    <t>Kissimmee</t>
  </si>
  <si>
    <t>rthom2@hotmail.com</t>
  </si>
  <si>
    <t>Timothy Nicholas Mudd</t>
  </si>
  <si>
    <t>410-823-5442</t>
  </si>
  <si>
    <t>401 Washington Ave, Suite 804</t>
  </si>
  <si>
    <t>Towson</t>
  </si>
  <si>
    <t>Chesney &amp; Company</t>
  </si>
  <si>
    <t>Sheila Marie Chesney</t>
  </si>
  <si>
    <t>888-426-2193</t>
  </si>
  <si>
    <t>Asset One LLC</t>
  </si>
  <si>
    <t>Thomas Baumler</t>
  </si>
  <si>
    <t>303-751-8859</t>
  </si>
  <si>
    <t>Beaufort</t>
  </si>
  <si>
    <t>schesney@chesneyandcompany.com</t>
  </si>
  <si>
    <t>Dwayne David Keller</t>
  </si>
  <si>
    <t>717-243-8553</t>
  </si>
  <si>
    <t>17 East High Street Suite 103</t>
  </si>
  <si>
    <t>Carlisle</t>
  </si>
  <si>
    <t>Kelley Investments</t>
  </si>
  <si>
    <t>Sean Patrick Ohara</t>
  </si>
  <si>
    <t>858-350-1010</t>
  </si>
  <si>
    <t>2175 El Amigo Rd</t>
  </si>
  <si>
    <t>Del Mar</t>
  </si>
  <si>
    <t>Kelling Investment Advisors</t>
  </si>
  <si>
    <t>Robert Somerville Kelling</t>
  </si>
  <si>
    <t>510-898-3468</t>
  </si>
  <si>
    <t>Griffiths, Dreher &amp; Evans, Ps, CPAs</t>
  </si>
  <si>
    <t>Thomas Michael Griffiths</t>
  </si>
  <si>
    <t>509-326-4054</t>
  </si>
  <si>
    <t>906 West Sprague</t>
  </si>
  <si>
    <t>Grigsby &amp; Associates, Inc.</t>
  </si>
  <si>
    <t>Calvin Burchard Grigsby</t>
  </si>
  <si>
    <t>415-392-4800</t>
  </si>
  <si>
    <t>311 California Street</t>
  </si>
  <si>
    <t>grigsbycg@aol.com</t>
  </si>
  <si>
    <t>Grodman Financial Group, LLC</t>
  </si>
  <si>
    <t>Brian Richard Grodman</t>
  </si>
  <si>
    <t>603-647-9999</t>
  </si>
  <si>
    <t>70 Stark St.</t>
  </si>
  <si>
    <t>Gronich Financial Services, Inc.</t>
  </si>
  <si>
    <t>Zachary David Gronich</t>
  </si>
  <si>
    <t>713-666-2235</t>
  </si>
  <si>
    <t>8951 Ruthby Street</t>
  </si>
  <si>
    <t>Gross Domestic Product, Inc</t>
  </si>
  <si>
    <t>Scott Andrew Bell</t>
  </si>
  <si>
    <t>310-341-2890</t>
  </si>
  <si>
    <t>1500 Rosecrans Ave.</t>
  </si>
  <si>
    <t>scott.bell@morganstanley.com</t>
  </si>
  <si>
    <t>Grossman Financial Management</t>
  </si>
  <si>
    <t>Lawrence I Grossman</t>
  </si>
  <si>
    <t>707-745-8756</t>
  </si>
  <si>
    <t>940 Adams Street, Suite L</t>
  </si>
  <si>
    <t>Benicia</t>
  </si>
  <si>
    <t>lawrence@grossmanfinancial.com</t>
  </si>
  <si>
    <t>Group 4 Investment Advisors</t>
  </si>
  <si>
    <t>James Herbert Bope</t>
  </si>
  <si>
    <t>740-366-5001</t>
  </si>
  <si>
    <t>350 Stare Road</t>
  </si>
  <si>
    <t>913-491-3993</t>
  </si>
  <si>
    <t>4601 College Boulevard Suite 285</t>
  </si>
  <si>
    <t>Equity Design Advisors, LLC</t>
  </si>
  <si>
    <t>Kevin John Snow</t>
  </si>
  <si>
    <t>715-848-3778</t>
  </si>
  <si>
    <t>1907 N. Mountain Road</t>
  </si>
  <si>
    <t>Equity Financial Services</t>
  </si>
  <si>
    <t>Raymond Gordon Canant</t>
  </si>
  <si>
    <t>210-653-0428</t>
  </si>
  <si>
    <t>12639 Sandtrap St</t>
  </si>
  <si>
    <t>Equity Management, Inc.</t>
  </si>
  <si>
    <t>Victoria Lee Ragland</t>
  </si>
  <si>
    <t>314-205-9292</t>
  </si>
  <si>
    <t>Po Box 46946</t>
  </si>
  <si>
    <t>Equitas America, LLC</t>
  </si>
  <si>
    <t>Dennis John Brown</t>
  </si>
  <si>
    <t>248-848-7500</t>
  </si>
  <si>
    <t>38505 Country Club Drive</t>
  </si>
  <si>
    <t>Equity Advisors of Kentucky Inc</t>
  </si>
  <si>
    <t>919-493-3669</t>
  </si>
  <si>
    <t>2727 University Drive</t>
  </si>
  <si>
    <t>Christensen, Kim C</t>
  </si>
  <si>
    <t>Kim C. Christensen</t>
  </si>
  <si>
    <t>713-870-6875</t>
  </si>
  <si>
    <t>Christia Li Roberts</t>
  </si>
  <si>
    <t>772-220-8000</t>
  </si>
  <si>
    <t>969 S. Federal Highway</t>
  </si>
  <si>
    <t>Stuart</t>
  </si>
  <si>
    <t>clroberts@bellsouth.net</t>
  </si>
  <si>
    <t>Christian Curry Batchelder, CFP</t>
  </si>
  <si>
    <t>Christian Curry Batchelder</t>
  </si>
  <si>
    <t>510-428-9952</t>
  </si>
  <si>
    <t>91 Glen Avenue</t>
  </si>
  <si>
    <t>Christian Stewardship Retirement LLC</t>
  </si>
  <si>
    <t>Larry Lynn Bleich</t>
  </si>
  <si>
    <t>828-896-5037</t>
  </si>
  <si>
    <t>4871 Woodwinds Drive Ne</t>
  </si>
  <si>
    <t>Christian Values Investing Inc.</t>
  </si>
  <si>
    <t>Errold Francis Moody</t>
  </si>
  <si>
    <t>510-352-4127</t>
  </si>
  <si>
    <t>2232 W Avenue 133rd</t>
  </si>
  <si>
    <t>San Leandro</t>
  </si>
  <si>
    <t>efm@efmoody.com</t>
  </si>
  <si>
    <t>ESD Advisory Services, Inc.</t>
  </si>
  <si>
    <t>Edward Stellwagen Dove</t>
  </si>
  <si>
    <t>301-941-1903</t>
  </si>
  <si>
    <t>7272wisconsin Avenue, Suite 300</t>
  </si>
  <si>
    <t>Essential Financial Ltd</t>
  </si>
  <si>
    <t>Carolyn Yamasaki Santo</t>
  </si>
  <si>
    <t>808-524-6477</t>
  </si>
  <si>
    <t>Grace Soo Choo</t>
  </si>
  <si>
    <t>425-742-0983</t>
  </si>
  <si>
    <t>13433 64th Ave West</t>
  </si>
  <si>
    <t>Edmonds</t>
  </si>
  <si>
    <t>gchoo7@aol.com</t>
  </si>
  <si>
    <t>GTF One</t>
  </si>
  <si>
    <t>Gerald Dean Kelley</t>
  </si>
  <si>
    <t>281-689-2774</t>
  </si>
  <si>
    <t>19138 Willaby Rd</t>
  </si>
  <si>
    <t>New Caney</t>
  </si>
  <si>
    <t>gtfcompany@aol.com</t>
  </si>
  <si>
    <t>Guarascio Consultants, LLC</t>
  </si>
  <si>
    <t>Steven Anthony Guarascio</t>
  </si>
  <si>
    <t>917-597-8873</t>
  </si>
  <si>
    <t>165 N Broadway</t>
  </si>
  <si>
    <t>Nyack</t>
  </si>
  <si>
    <t>sguarascio@hotmail.com</t>
  </si>
  <si>
    <t>Guardian Advisors, LLC</t>
  </si>
  <si>
    <t>Todd Andrew Tindall</t>
  </si>
  <si>
    <t>813-228-4687</t>
  </si>
  <si>
    <t>2202 N. Westshore Blvd.</t>
  </si>
  <si>
    <t>Guardian Capital Management, LLC</t>
  </si>
  <si>
    <t>Brian J Janowski</t>
  </si>
  <si>
    <t>Peter Joseph Jesanis</t>
  </si>
  <si>
    <t>860-871-6114</t>
  </si>
  <si>
    <t>428 Hartford Tpke, Suite 109</t>
  </si>
  <si>
    <t>Vernon</t>
  </si>
  <si>
    <t>lilmoondancer@aol.com</t>
  </si>
  <si>
    <t>janowbj@yahoo.com</t>
  </si>
  <si>
    <t>Guardian Financial Planning, LLC</t>
  </si>
  <si>
    <t>6849 Peachtree Dunwoody Road</t>
  </si>
  <si>
    <t>Keystone Financial Planning</t>
  </si>
  <si>
    <t>Key Financial Group of Jacksonville, Inc.</t>
  </si>
  <si>
    <t>Christopher Phillip Wadley</t>
  </si>
  <si>
    <t>904-443-7996</t>
  </si>
  <si>
    <t>6271 Dupont Station Court</t>
  </si>
  <si>
    <t>540-772-4545</t>
  </si>
  <si>
    <t>101 South Jefferson Street</t>
  </si>
  <si>
    <t>Guerin Financial Services, Ltd.</t>
  </si>
  <si>
    <t>George Raymond Guerin</t>
  </si>
  <si>
    <t>303-758-4866</t>
  </si>
  <si>
    <t>2755 S Locust St. Ste 206</t>
  </si>
  <si>
    <t>Guerrero Financial Services</t>
  </si>
  <si>
    <t>Gabriel Joseph Guerrero</t>
  </si>
  <si>
    <t>530-275-3875</t>
  </si>
  <si>
    <t>Po Box 991827</t>
  </si>
  <si>
    <t>Guilford Financial Group, Inc.</t>
  </si>
  <si>
    <t>Wayne Allan Staschke</t>
  </si>
  <si>
    <t>203-453-3458</t>
  </si>
  <si>
    <t>2415 Boston Post Road</t>
  </si>
  <si>
    <t>Oliver Randall Tutt</t>
  </si>
  <si>
    <t>401-228-0100</t>
  </si>
  <si>
    <t>One Davol Square</t>
  </si>
  <si>
    <t>Randall Investment Group LLC</t>
  </si>
  <si>
    <t>Joseph Charles Randall</t>
  </si>
  <si>
    <t>925-513-8010</t>
  </si>
  <si>
    <t>722 Arbor Ct</t>
  </si>
  <si>
    <t>josephrandalle@hotmail.com</t>
  </si>
  <si>
    <t>877-827-4685</t>
  </si>
  <si>
    <t>7800 Airport Center Dr</t>
  </si>
  <si>
    <t>Team Financial Resources, Inc.</t>
  </si>
  <si>
    <t>Delano Royce Hill</t>
  </si>
  <si>
    <t>Teeple Wealth Management, LLC</t>
  </si>
  <si>
    <t>Matthew Joel Teeple</t>
  </si>
  <si>
    <t>317-362-6264</t>
  </si>
  <si>
    <t>bayardolugo@aol.com</t>
  </si>
  <si>
    <t>Telemus Wealth Advisors, LLC</t>
  </si>
  <si>
    <t>Catherine Elizabeth Farley</t>
  </si>
  <si>
    <t>248-827-1800</t>
  </si>
  <si>
    <t>Two Towne Square</t>
  </si>
  <si>
    <t>Tempest Financial Advisors, L.C.</t>
  </si>
  <si>
    <t>Lance Keith Tempest</t>
  </si>
  <si>
    <t>801-295-8700</t>
  </si>
  <si>
    <t>44 East 100 South</t>
  </si>
  <si>
    <t>Tennessee Wealth Management</t>
  </si>
  <si>
    <t>Toby Roger Green</t>
  </si>
  <si>
    <t>615-261-1388</t>
  </si>
  <si>
    <t>2250 Meridian Blvd.</t>
  </si>
  <si>
    <t>tobygreen40@comcast.net</t>
  </si>
  <si>
    <t>tjalbert@chapindavis.com</t>
  </si>
  <si>
    <t>Oase Financial Services, LLC</t>
  </si>
  <si>
    <t>David Raymond Oase</t>
  </si>
  <si>
    <t>520-790-2738</t>
  </si>
  <si>
    <t>7802 East Escalante Road</t>
  </si>
  <si>
    <t>Oasis Financial Solutions, Inc</t>
  </si>
  <si>
    <t>Daniel Flynn Osberger</t>
  </si>
  <si>
    <t>574-246-1165</t>
  </si>
  <si>
    <t>17903 State Road 23</t>
  </si>
  <si>
    <t>Oatley &amp; Diak, LLC</t>
  </si>
  <si>
    <t>John Joseph Diak</t>
  </si>
  <si>
    <t>303-221-1900</t>
  </si>
  <si>
    <t>5299 Dtc Blvd. Suite 1075</t>
  </si>
  <si>
    <t>jdiak@oatleydiak.com</t>
  </si>
  <si>
    <t>OBannon &amp; Davis Inc.</t>
  </si>
  <si>
    <t>941-918-2777</t>
  </si>
  <si>
    <t>Jeffrey Walter Weiss</t>
  </si>
  <si>
    <t>954-575-1600</t>
  </si>
  <si>
    <t>1397 NW 83rd Ave</t>
  </si>
  <si>
    <t>Coral Springs</t>
  </si>
  <si>
    <t>Welch &amp; Associates, Inc.</t>
  </si>
  <si>
    <t>Anthony Warren Welch</t>
  </si>
  <si>
    <t>Strategic Benefit Solutions, Inc.</t>
  </si>
  <si>
    <t>Chris William Meyer</t>
  </si>
  <si>
    <t>262-784-6906</t>
  </si>
  <si>
    <t>Strategic Capital Advisers, Inc.</t>
  </si>
  <si>
    <t>John Horton Hancock</t>
  </si>
  <si>
    <t>303-333-0060</t>
  </si>
  <si>
    <t>600 Grant Street</t>
  </si>
  <si>
    <t>jhmslmt@yahoo.com</t>
  </si>
  <si>
    <t>Strategic Capital Management</t>
  </si>
  <si>
    <t>Michael Anthony Incitti</t>
  </si>
  <si>
    <t>570-474-9827</t>
  </si>
  <si>
    <t>MY Strategic Mentor</t>
  </si>
  <si>
    <t>James Kevin Powell</t>
  </si>
  <si>
    <t>Richard David Krentz</t>
  </si>
  <si>
    <t>Strategic Asset Management Group, LLC</t>
  </si>
  <si>
    <t>Richard J Tudor</t>
  </si>
  <si>
    <t>858-794-2100</t>
  </si>
  <si>
    <t>12520 High Bluff Drive</t>
  </si>
  <si>
    <t>Gilbert John Raymond</t>
  </si>
  <si>
    <t>520-299-0054</t>
  </si>
  <si>
    <t>6969 E Sunrise Drive, Ste. 100</t>
  </si>
  <si>
    <t>RC Capital Management</t>
  </si>
  <si>
    <t>Michael Gary Ball</t>
  </si>
  <si>
    <t>303-452-4374</t>
  </si>
  <si>
    <t>11152 Huron Street</t>
  </si>
  <si>
    <t>Northglenn</t>
  </si>
  <si>
    <t>Charles Rayburn West</t>
  </si>
  <si>
    <t>615-386-6932</t>
  </si>
  <si>
    <t>4117 Hillsboro Pike</t>
  </si>
  <si>
    <t>Raylign Advisory, LLC</t>
  </si>
  <si>
    <t>Mutual of Omaha Investor Services, Inc.</t>
  </si>
  <si>
    <t>Valerie Clark</t>
  </si>
  <si>
    <t>402-351-6813</t>
  </si>
  <si>
    <t>RED Rock Wealth Management LLC</t>
  </si>
  <si>
    <t>Gregory David Phelps</t>
  </si>
  <si>
    <t>702-987-1607</t>
  </si>
  <si>
    <t>6817 S. Eastern Ave.</t>
  </si>
  <si>
    <t>Redhawk Wealth Advisors, Inc.</t>
  </si>
  <si>
    <t>Samuel Franklin Arndt</t>
  </si>
  <si>
    <t>952-835-4295</t>
  </si>
  <si>
    <t>7400 Metro Blvd</t>
  </si>
  <si>
    <t>Redhead Financial Group</t>
  </si>
  <si>
    <t>Michael Christopher Redhead</t>
  </si>
  <si>
    <t>Wesban Financial Consultants, P.C.</t>
  </si>
  <si>
    <t>Peter Weston</t>
  </si>
  <si>
    <t>205-995-7778</t>
  </si>
  <si>
    <t>1800 Providence Park, Suite 200</t>
  </si>
  <si>
    <t>John Waldon Regan</t>
  </si>
  <si>
    <t>704-358-8844</t>
  </si>
  <si>
    <t>1355 Greenwood Cliff</t>
  </si>
  <si>
    <t>Regan Investments, Inc.</t>
  </si>
  <si>
    <t>Robert M Regan</t>
  </si>
  <si>
    <t>952-473-1080</t>
  </si>
  <si>
    <t>1660 South Highway 100</t>
  </si>
  <si>
    <t>Regency Financial Group</t>
  </si>
  <si>
    <t>Gillian Yedgarian</t>
  </si>
  <si>
    <t>818-790-3969</t>
  </si>
  <si>
    <t>1155 N. Central Ave</t>
  </si>
  <si>
    <t>12388 Warwick Blvd. Suite 202-A</t>
  </si>
  <si>
    <t>The Advisory Group</t>
  </si>
  <si>
    <t>Christian Francis Li</t>
  </si>
  <si>
    <t>888-824-3469</t>
  </si>
  <si>
    <t>20955 Pathfinder Road</t>
  </si>
  <si>
    <t>Diamond Bar</t>
  </si>
  <si>
    <t>cli@tagfinancial.com</t>
  </si>
  <si>
    <t>The Albert T. T. Cook Company</t>
  </si>
  <si>
    <t>Aaron Scott Coates</t>
  </si>
  <si>
    <t>574-206-4454</t>
  </si>
  <si>
    <t>18709 Taft Ct.</t>
  </si>
  <si>
    <t>Goshen</t>
  </si>
  <si>
    <t>Reliance Financial Group, Inc.</t>
  </si>
  <si>
    <t>Joseph Franklin Stover</t>
  </si>
  <si>
    <t>919-489-1720</t>
  </si>
  <si>
    <t>3400 Croasdaile Dr.</t>
  </si>
  <si>
    <t>Reliance Wealth &amp; Trust Partners, LLC</t>
  </si>
  <si>
    <t>Bhavesh Dinubhai Patel</t>
  </si>
  <si>
    <t>813-343-0009</t>
  </si>
  <si>
    <t>101 E. Kennedy Blvd., Suite 1100</t>
  </si>
  <si>
    <t>bhaveshdpatel@msn.com</t>
  </si>
  <si>
    <t>Remington Financial Group, LLC</t>
  </si>
  <si>
    <t>Brooks B Larson</t>
  </si>
  <si>
    <t>Thompson Wealth Management Consultants</t>
  </si>
  <si>
    <t>Jeffrey Scott Thompson</t>
  </si>
  <si>
    <t>704-878-6112</t>
  </si>
  <si>
    <t>156 Gregory Rd</t>
  </si>
  <si>
    <t>Thompson Wealth Management, Inc.</t>
  </si>
  <si>
    <t>Richard Douglas Green</t>
  </si>
  <si>
    <t>503-484-5835</t>
  </si>
  <si>
    <t>4243 SW 58th Ave</t>
  </si>
  <si>
    <t>Thompson Wealth Management, Ltd.</t>
  </si>
  <si>
    <t>Marianne McDonald Thompson</t>
  </si>
  <si>
    <t>978-287-5151</t>
  </si>
  <si>
    <t>9 Damonmill Square</t>
  </si>
  <si>
    <t>Thompson, Diaz, Baxter And Assoc.</t>
  </si>
  <si>
    <t>Eduardo Guillermo Diaz</t>
  </si>
  <si>
    <t>228-385-1055</t>
  </si>
  <si>
    <t>2635 Pass Road</t>
  </si>
  <si>
    <t>Biloxi</t>
  </si>
  <si>
    <t>Thorne Asset Management, Inc.</t>
  </si>
  <si>
    <t>Douglas Reed Thorne</t>
  </si>
  <si>
    <t>415-591-0661</t>
  </si>
  <si>
    <t>716 Montgomery Street</t>
  </si>
  <si>
    <t>Thornes &amp; Associates, Inc.</t>
  </si>
  <si>
    <t>The Robert J. Wilkes Planning Forum</t>
  </si>
  <si>
    <t>Robert James Wilkes</t>
  </si>
  <si>
    <t>607-722-1968</t>
  </si>
  <si>
    <t>32 West State Street</t>
  </si>
  <si>
    <t>The RTA Group, LLC</t>
  </si>
  <si>
    <t>David John Moran</t>
  </si>
  <si>
    <t>954-345-6782</t>
  </si>
  <si>
    <t>11555 Heron Bay Blvd</t>
  </si>
  <si>
    <t>dmoran10@comcast.net</t>
  </si>
  <si>
    <t>The Ruben E. Guerra Company, LLC</t>
  </si>
  <si>
    <t>Ruben Edward Guerra</t>
  </si>
  <si>
    <t>915-760-5551</t>
  </si>
  <si>
    <t>201 E. Main</t>
  </si>
  <si>
    <t>The Ryan Group</t>
  </si>
  <si>
    <t>Howard Shannon Ryan</t>
  </si>
  <si>
    <t>517-339-9309</t>
  </si>
  <si>
    <t>5888 Bayonne Ave</t>
  </si>
  <si>
    <t>Haslett</t>
  </si>
  <si>
    <t>The Savant Group</t>
  </si>
  <si>
    <t>Lock Bingham</t>
  </si>
  <si>
    <t>415-543-9963</t>
  </si>
  <si>
    <t>461 2nd Street</t>
  </si>
  <si>
    <t>wbingham@thesavantgroup.com</t>
  </si>
  <si>
    <t>The Sherry Group, Inc.</t>
  </si>
  <si>
    <t>Harold Raymond Sherry</t>
  </si>
  <si>
    <t>870-425-8252</t>
  </si>
  <si>
    <t>5 E. 6th Street</t>
  </si>
  <si>
    <t>Mountain Home</t>
  </si>
  <si>
    <t>sasherry@hotmail.com</t>
  </si>
  <si>
    <t>The Sorensen Advisory Group, LLC</t>
  </si>
  <si>
    <t>Mark Royal Sorensen</t>
  </si>
  <si>
    <t>352-751-4590</t>
  </si>
  <si>
    <t>1515 Buenos Aires Blvd</t>
  </si>
  <si>
    <t>The Source</t>
  </si>
  <si>
    <t>Maryanna Murtagh</t>
  </si>
  <si>
    <t>704-504-2549</t>
  </si>
  <si>
    <t>9817 Emerald Point Dr</t>
  </si>
  <si>
    <t>maryannamurtagh@yahoo.com</t>
  </si>
  <si>
    <t>The Spinelli Group</t>
  </si>
  <si>
    <t>Robert Bryan Spinelli</t>
  </si>
  <si>
    <t>724-941-8625</t>
  </si>
  <si>
    <t>538 Valley Brook Road</t>
  </si>
  <si>
    <t>Venetia</t>
  </si>
  <si>
    <t>Stephen Michael Haidt</t>
  </si>
  <si>
    <t>251-344-0707</t>
  </si>
  <si>
    <t>1009 Downtowner Blvd</t>
  </si>
  <si>
    <t>Retirement America</t>
  </si>
  <si>
    <t>Lisa Marie Schurhammer</t>
  </si>
  <si>
    <t>320-420-8046</t>
  </si>
  <si>
    <t>1700 2nd Ave North</t>
  </si>
  <si>
    <t>schurh@yahoo.com</t>
  </si>
  <si>
    <t>Retirement Asset Advisory</t>
  </si>
  <si>
    <t>William David Worley</t>
  </si>
  <si>
    <t>310-828-1970</t>
  </si>
  <si>
    <t>926 Harvard Street</t>
  </si>
  <si>
    <t>New England Capital</t>
  </si>
  <si>
    <t>Christopher Booth Milne</t>
  </si>
  <si>
    <t>413-584-9121</t>
  </si>
  <si>
    <t>30 Pleasant St</t>
  </si>
  <si>
    <t>Northampton</t>
  </si>
  <si>
    <t>fishkid8888@aol.com</t>
  </si>
  <si>
    <t>New England Financial Group</t>
  </si>
  <si>
    <t>Alfred Leo Cavacco</t>
  </si>
  <si>
    <t>508-224-0222</t>
  </si>
  <si>
    <t>728 State Road</t>
  </si>
  <si>
    <t>alcavacco@cs.com</t>
  </si>
  <si>
    <t>Langway Capital Management</t>
  </si>
  <si>
    <t>Robert William Langway</t>
  </si>
  <si>
    <t>508-303-8800</t>
  </si>
  <si>
    <t>Po Box 123</t>
  </si>
  <si>
    <t>Southborough</t>
  </si>
  <si>
    <t>lcmfirm@aol.com</t>
  </si>
  <si>
    <t>Lantz Wealth Partners, Ltd.</t>
  </si>
  <si>
    <t>Laura Anne McCormack</t>
  </si>
  <si>
    <t>702-579-7090</t>
  </si>
  <si>
    <t>7881 W. Charleston Boulevard</t>
  </si>
  <si>
    <t>Lapin, Jamie S.</t>
  </si>
  <si>
    <t>12111 Spring Cypress Road</t>
  </si>
  <si>
    <t>Tomball</t>
  </si>
  <si>
    <t>jpessarra-lcmi@sbcglobal.net</t>
  </si>
  <si>
    <t>Lambert Advisors</t>
  </si>
  <si>
    <t>Maryann Lambert</t>
  </si>
  <si>
    <t>215-246-3434</t>
  </si>
  <si>
    <t>1500 Market Street</t>
  </si>
  <si>
    <t>Landfall Financial Advisors, Inc.</t>
  </si>
  <si>
    <t>Joseph Henry Hoffman</t>
  </si>
  <si>
    <t>614-538-8074</t>
  </si>
  <si>
    <t>P.O. Box 20059</t>
  </si>
  <si>
    <t>Landmark Asset Management, LLC</t>
  </si>
  <si>
    <t>Edgar Moore Davidson</t>
  </si>
  <si>
    <t>804-378-9430</t>
  </si>
  <si>
    <t>Haven Wealth Group</t>
  </si>
  <si>
    <t>Richea Powell</t>
  </si>
  <si>
    <t>1111 North Loop West, Suite 1110</t>
  </si>
  <si>
    <t>cmatthews@lanrickgroup.com</t>
  </si>
  <si>
    <t>Landy Investment Management LLC</t>
  </si>
  <si>
    <t>Arnold L Landy</t>
  </si>
  <si>
    <t>862-755-9976</t>
  </si>
  <si>
    <t>118 Aristotle Way</t>
  </si>
  <si>
    <t>East Windsor</t>
  </si>
  <si>
    <t>botan@bellsouth.net</t>
  </si>
  <si>
    <t>Lane Financial Management</t>
  </si>
  <si>
    <t>Edward Charles Lane</t>
  </si>
  <si>
    <t>917-575-0299</t>
  </si>
  <si>
    <t>hawleyfp@pacbell.net</t>
  </si>
  <si>
    <t>Hawthorne Advisory Group</t>
  </si>
  <si>
    <t>William David Heiden</t>
  </si>
  <si>
    <t>860-558-4207</t>
  </si>
  <si>
    <t>P.O. Box 651</t>
  </si>
  <si>
    <t>Hawthorne Asset Management</t>
  </si>
  <si>
    <t>Stephanie Lee Burke</t>
  </si>
  <si>
    <t>713-783-2556</t>
  </si>
  <si>
    <t>2585 Marilee Ln.</t>
  </si>
  <si>
    <t>sgb77057@yahoo.com</t>
  </si>
  <si>
    <t>Hawtree Advisory Group, LLC</t>
  </si>
  <si>
    <t>Samuel Edward Hawtree</t>
  </si>
  <si>
    <t>520-886-5161</t>
  </si>
  <si>
    <t>6069 E. Grant Road</t>
  </si>
  <si>
    <t>Hayashi &amp; Wayland Wealth Management, LLC</t>
  </si>
  <si>
    <t>9070 Irvine Center Drive</t>
  </si>
  <si>
    <t>dolfr@cox.net</t>
  </si>
  <si>
    <t>Larson Retirement Planning Services</t>
  </si>
  <si>
    <t>Larry David Larson</t>
  </si>
  <si>
    <t>714-446-9699</t>
  </si>
  <si>
    <t>1370 Brea Boulevard,</t>
  </si>
  <si>
    <t>Haynes Financial, Inc.</t>
  </si>
  <si>
    <t>John Douglas Haynes</t>
  </si>
  <si>
    <t>517-347-9080</t>
  </si>
  <si>
    <t>148 E. Grand River Rd.</t>
  </si>
  <si>
    <t>Williamston</t>
  </si>
  <si>
    <t>Haysley Financial Services, Inc.</t>
  </si>
  <si>
    <t>Christopher Brian Haysley</t>
  </si>
  <si>
    <t>407-562-1879</t>
  </si>
  <si>
    <t>801 International Parkway</t>
  </si>
  <si>
    <t>Heathrow</t>
  </si>
  <si>
    <t>HB Asset Management, L.C.</t>
  </si>
  <si>
    <t>Herbert Anthony Klukas</t>
  </si>
  <si>
    <t>305-373-9000</t>
  </si>
  <si>
    <t>777 Brickell Avenue,</t>
  </si>
  <si>
    <t>HBS Financial Advisors</t>
  </si>
  <si>
    <t>John Ross Bellingham</t>
  </si>
  <si>
    <t>336-524-9010</t>
  </si>
  <si>
    <t>350a Holly Hill Lane</t>
  </si>
  <si>
    <t>HBW Advisory Services LLC</t>
  </si>
  <si>
    <t>Barnett David Hellenbrand</t>
  </si>
  <si>
    <t>800-473-3856</t>
  </si>
  <si>
    <t>3355 Cochran Street</t>
  </si>
  <si>
    <t>HC Meyer, Inc.</t>
  </si>
  <si>
    <t>Howard Charles Meyer</t>
  </si>
  <si>
    <t>26250 Euclid Avenue #105</t>
  </si>
  <si>
    <t>Headwater Investment Consulting, Inc.</t>
  </si>
  <si>
    <t>Brian John Lawrence</t>
  </si>
  <si>
    <t>503-565-2100</t>
  </si>
  <si>
    <t>2290 Sw 2nd Street</t>
  </si>
  <si>
    <t>Laustsen, David Scott</t>
  </si>
  <si>
    <t>David Scott Laustsen</t>
  </si>
  <si>
    <t>215-230-4250</t>
  </si>
  <si>
    <t>275 S. Main St.</t>
  </si>
  <si>
    <t>kv91@tradenet.net</t>
  </si>
  <si>
    <t>LAW Office of John L. Calton</t>
  </si>
  <si>
    <t>John L. Calton</t>
  </si>
  <si>
    <t>Next Generation Wealth Planning, LLC</t>
  </si>
  <si>
    <t>Yale J Levey</t>
  </si>
  <si>
    <t>973-228-6566</t>
  </si>
  <si>
    <t>Nexus Financial Programs, Inc.</t>
  </si>
  <si>
    <t>Clifford Barry Poulton</t>
  </si>
  <si>
    <t>719-630-7204</t>
  </si>
  <si>
    <t>2910 N. Arcadia</t>
  </si>
  <si>
    <t>NFI Advisors, Inc</t>
  </si>
  <si>
    <t>Diana Barnes</t>
  </si>
  <si>
    <t>800-972-0371</t>
  </si>
  <si>
    <t>39475 W. 13 Mile Rd.</t>
  </si>
  <si>
    <t>NGC Financial, LLC</t>
  </si>
  <si>
    <t>Neil George Carousso</t>
  </si>
  <si>
    <t>718-767-3300</t>
  </si>
  <si>
    <t>24-44 Francis Lewis Blvd</t>
  </si>
  <si>
    <t>rcarousso@aol.com</t>
  </si>
  <si>
    <t>NI Advisors</t>
  </si>
  <si>
    <t>Suihock Goy</t>
  </si>
  <si>
    <t>510-306-7777</t>
  </si>
  <si>
    <t>6132 Johnston Drive</t>
  </si>
  <si>
    <t>Nicholas John DeBenedictis</t>
  </si>
  <si>
    <t>Nicholas John De Benedictis</t>
  </si>
  <si>
    <t>816-453-1888</t>
  </si>
  <si>
    <t>2705 N.E. 67th Place</t>
  </si>
  <si>
    <t>Gladstone</t>
  </si>
  <si>
    <t>scoopert@swbell.net</t>
  </si>
  <si>
    <t>William Alan Kosty CPA</t>
  </si>
  <si>
    <t>William Alan Kosty</t>
  </si>
  <si>
    <t>678-819-3500</t>
  </si>
  <si>
    <t>324 Cherokee St Ne</t>
  </si>
  <si>
    <t>billkosty@aol.com</t>
  </si>
  <si>
    <t>Nicholas M Healy</t>
  </si>
  <si>
    <t>520-326-5075</t>
  </si>
  <si>
    <t>5151 E Broadway Blvd</t>
  </si>
  <si>
    <t>Sunstreet Securities, LLC</t>
  </si>
  <si>
    <t>Munib Said Haddad</t>
  </si>
  <si>
    <t>800-823-1822</t>
  </si>
  <si>
    <t>6918 West Maldonado Road</t>
  </si>
  <si>
    <t>856-848-5633</t>
  </si>
  <si>
    <t>407 Crown Point Rd</t>
  </si>
  <si>
    <t>West Deptford</t>
  </si>
  <si>
    <t>Superior Financial, LLC</t>
  </si>
  <si>
    <t>Peter Scott Melsness</t>
  </si>
  <si>
    <t>507-251-3573</t>
  </si>
  <si>
    <t>2430 5th Ave. Nw</t>
  </si>
  <si>
    <t>Surety Investment Services</t>
  </si>
  <si>
    <t>Carol Cory</t>
  </si>
  <si>
    <t>Marla G Williams</t>
  </si>
  <si>
    <t>713-838-8383</t>
  </si>
  <si>
    <t>5420 Braeburn Dr</t>
  </si>
  <si>
    <t>Reyes Capital Management</t>
  </si>
  <si>
    <t>Alexander Julian Reyes</t>
  </si>
  <si>
    <t>Susan Marie Clancy, Acadia Asset Management</t>
  </si>
  <si>
    <t>Susan Marie Clancy</t>
  </si>
  <si>
    <t>860-442-3277</t>
  </si>
  <si>
    <t>567 Vauxhall Street Ext.</t>
  </si>
  <si>
    <t>alysondougherty@aol.com</t>
  </si>
  <si>
    <t>Sutton &amp; Associates, LLC</t>
  </si>
  <si>
    <t>Andrew William Sutton</t>
  </si>
  <si>
    <t>484-788-4936</t>
  </si>
  <si>
    <t>P.O. Box 125</t>
  </si>
  <si>
    <t>Laurys Station</t>
  </si>
  <si>
    <t>Sutton Wealth Advisors, Inc.</t>
  </si>
  <si>
    <t>Wallace Edward Sutton</t>
  </si>
  <si>
    <t>813-514-1800</t>
  </si>
  <si>
    <t>3708 West Swann Avenue</t>
  </si>
  <si>
    <t>esutton@suttonwealth.com</t>
  </si>
  <si>
    <t>6800 Paragon Place</t>
  </si>
  <si>
    <t>4800 North Scottsdale Road</t>
  </si>
  <si>
    <t>rgraham@rgcapital.net</t>
  </si>
  <si>
    <t>RF Consulting Group, LLC</t>
  </si>
  <si>
    <t>James Scott Raphaely</t>
  </si>
  <si>
    <t>11803 Brinley Ave., Ste 101</t>
  </si>
  <si>
    <t>pt475@aol.com</t>
  </si>
  <si>
    <t>Rexford Capital Inc.</t>
  </si>
  <si>
    <t>248-335-7211</t>
  </si>
  <si>
    <t>7 W. Square Lake Rd.</t>
  </si>
  <si>
    <t>Heaton Financial, PC</t>
  </si>
  <si>
    <t>Kimber Wendel Heaton</t>
  </si>
  <si>
    <t>435-865-9991</t>
  </si>
  <si>
    <t>337 S Main, Suite 120</t>
  </si>
  <si>
    <t>East Sandwich</t>
  </si>
  <si>
    <t>financialhelp@aol.com</t>
  </si>
  <si>
    <t>NOE Investment Planning And Management</t>
  </si>
  <si>
    <t>Robert Joseph Noe</t>
  </si>
  <si>
    <t>630-846-1318</t>
  </si>
  <si>
    <t>1220 Lakewood Cir</t>
  </si>
  <si>
    <t>Naperville</t>
  </si>
  <si>
    <t>rnoe@noeinvest.com</t>
  </si>
  <si>
    <t>No-Load Asset Management</t>
  </si>
  <si>
    <t>Matthew Cochrane King</t>
  </si>
  <si>
    <t>831-626-6103</t>
  </si>
  <si>
    <t>Po Box 221401</t>
  </si>
  <si>
    <t>Nord, Henry John</t>
  </si>
  <si>
    <t>Henry John Nord</t>
  </si>
  <si>
    <t>883 Island Drive, Suite 200</t>
  </si>
  <si>
    <t>Ricap Asset Management, Ltd.</t>
  </si>
  <si>
    <t>Timothy Shane Riley</t>
  </si>
  <si>
    <t>858-794-9204</t>
  </si>
  <si>
    <t>Robert Gerard Hurley</t>
  </si>
  <si>
    <t>973-227-6006</t>
  </si>
  <si>
    <t>1099 Bloomfield Ave. Suite 16</t>
  </si>
  <si>
    <t>West Caldwell</t>
  </si>
  <si>
    <t>RHD Capital Management LLC</t>
  </si>
  <si>
    <t>Robert Harvey Dyas</t>
  </si>
  <si>
    <t>561-972-8238</t>
  </si>
  <si>
    <t>4400 Northcorp Parkway</t>
  </si>
  <si>
    <t>Rhoads Asset Management, LLC</t>
  </si>
  <si>
    <t>Clinton Schanz Rhoads</t>
  </si>
  <si>
    <t>304-525-8030</t>
  </si>
  <si>
    <t>1102 Memorial Blvd W</t>
  </si>
  <si>
    <t>csrhoads@msn.com</t>
  </si>
  <si>
    <t>Ribera Investment Management, LLC</t>
  </si>
  <si>
    <t>Michelle A Nordberg</t>
  </si>
  <si>
    <t>734-426-3102</t>
  </si>
  <si>
    <t>4520 Canterbury Ct</t>
  </si>
  <si>
    <t>Norman, Schuster</t>
  </si>
  <si>
    <t>Norman Jay Schuster</t>
  </si>
  <si>
    <t>631-586-2830</t>
  </si>
  <si>
    <t>646 Long Island Ave</t>
  </si>
  <si>
    <t>Deer Park</t>
  </si>
  <si>
    <t>Norris Financial Group, LLC</t>
  </si>
  <si>
    <t>Terry Lynn Norris</t>
  </si>
  <si>
    <t>864-235-6408</t>
  </si>
  <si>
    <t>600 N. Main Street</t>
  </si>
  <si>
    <t>terrynorris@norrisfinancialgroup.com</t>
  </si>
  <si>
    <t>Norseman Advisory Group, Inc.</t>
  </si>
  <si>
    <t>John Richard Pawlowski</t>
  </si>
  <si>
    <t>757-223-1559</t>
  </si>
  <si>
    <t>109 Herman Melville Ave</t>
  </si>
  <si>
    <t>4380 Georgetown Square</t>
  </si>
  <si>
    <t>Lefkowitz &amp; Company</t>
  </si>
  <si>
    <t>David Leonard Lefkowitz</t>
  </si>
  <si>
    <t>415-788-8858</t>
  </si>
  <si>
    <t>220 Montgomery Street Ph1</t>
  </si>
  <si>
    <t>david@lefko.com</t>
  </si>
  <si>
    <t>Legacy Advisors, LLC</t>
  </si>
  <si>
    <t>Michael Theodore Piotrowicz</t>
  </si>
  <si>
    <t>610-943-3000</t>
  </si>
  <si>
    <t>401 Plymouth Road</t>
  </si>
  <si>
    <t>mtpiotrowicz@ft.newyorklife.com</t>
  </si>
  <si>
    <t>Legacy Advisory Group</t>
  </si>
  <si>
    <t>Jack Kynion</t>
  </si>
  <si>
    <t>913-338-5000</t>
  </si>
  <si>
    <t>9200 Indian Creek Parkway</t>
  </si>
  <si>
    <t>jkynion@finsvcs.com</t>
  </si>
  <si>
    <t>Legacy Asset Management, Inc.</t>
  </si>
  <si>
    <t>Joseph Richard Birkofer</t>
  </si>
  <si>
    <t>301-990-9290</t>
  </si>
  <si>
    <t>4440 Williard</t>
  </si>
  <si>
    <t>Richard Sokol</t>
  </si>
  <si>
    <t>720-320-1047</t>
  </si>
  <si>
    <t>5226 S Hanover Way</t>
  </si>
  <si>
    <t>Legacy Consulting Group</t>
  </si>
  <si>
    <t>Steven Gregg Wachs</t>
  </si>
  <si>
    <t>972-599-4750</t>
  </si>
  <si>
    <t>5000 Legacy Dr., St. #450</t>
  </si>
  <si>
    <t>North Bay Pension</t>
  </si>
  <si>
    <t>Christopher Ray McDonald</t>
  </si>
  <si>
    <t>707-251-5766</t>
  </si>
  <si>
    <t>1300 Clay St</t>
  </si>
  <si>
    <t>mcdonald@sbcuc.net</t>
  </si>
  <si>
    <t>North Capital</t>
  </si>
  <si>
    <t>blureen@heritagefincorp.com</t>
  </si>
  <si>
    <t>Heritage Asset Advisors Ltd., LLP</t>
  </si>
  <si>
    <t>Anne Elizabeth Shinn</t>
  </si>
  <si>
    <t>281-966-3370</t>
  </si>
  <si>
    <t>1155 Dairy Ashford, Suite 120</t>
  </si>
  <si>
    <t>anneshinn06@aol.com</t>
  </si>
  <si>
    <t>Heritage Asset Management, LLC</t>
  </si>
  <si>
    <t>Eric F. Rice</t>
  </si>
  <si>
    <t>360-241-1790</t>
  </si>
  <si>
    <t>19001 NE Grinnell Rd</t>
  </si>
  <si>
    <t>bigorion@msn.com</t>
  </si>
  <si>
    <t>Heritage Capital Management, Inc.</t>
  </si>
  <si>
    <t>1635 Coon Rapids Blvd.</t>
  </si>
  <si>
    <t>Coon Rapids</t>
  </si>
  <si>
    <t>gazcfp@aol.com</t>
  </si>
  <si>
    <t>Richard Garson Slater</t>
  </si>
  <si>
    <t>916-971-4129</t>
  </si>
  <si>
    <t>407-702-6655</t>
  </si>
  <si>
    <t>174 W Comstock Ave</t>
  </si>
  <si>
    <t>arossetti@heritage-advisors.com</t>
  </si>
  <si>
    <t>Heritage House Asset Management</t>
  </si>
  <si>
    <t>Michael Domenic Aquilino</t>
  </si>
  <si>
    <t>617-482-8877</t>
  </si>
  <si>
    <t>50 Congress Street</t>
  </si>
  <si>
    <t>Heritage Planning &amp; Investing Services, LLC</t>
  </si>
  <si>
    <t>Linda Walsh Towe</t>
  </si>
  <si>
    <t>303-679-0771</t>
  </si>
  <si>
    <t>3560 Evergreen Parkway</t>
  </si>
  <si>
    <t>Heritage Planning Financial Group, Inc.</t>
  </si>
  <si>
    <t>Bruce Harold Boyd</t>
  </si>
  <si>
    <t>714-836-5055</t>
  </si>
  <si>
    <t>600 N. Tustin Ave., Suite 260</t>
  </si>
  <si>
    <t>Heritage Wealth Advisors</t>
  </si>
  <si>
    <t>Steven Frederick Cooke</t>
  </si>
  <si>
    <t>804-643-4080</t>
  </si>
  <si>
    <t>11 South 12th Street</t>
  </si>
  <si>
    <t>Heritage Wealth Management Group, Ltd</t>
  </si>
  <si>
    <t>Charles Cody Christie</t>
  </si>
  <si>
    <t>757-321-3725</t>
  </si>
  <si>
    <t>220 West Freemason Street</t>
  </si>
  <si>
    <t>Herman Financial Advisors, Inc.</t>
  </si>
  <si>
    <t>Troy A. Herman</t>
  </si>
  <si>
    <t>North Hill Asset Management, LLC</t>
  </si>
  <si>
    <t>Robert G Castleman</t>
  </si>
  <si>
    <t>804-217-8320</t>
  </si>
  <si>
    <t>shanes@takefinancialaction.com</t>
  </si>
  <si>
    <t>Financial Advantage</t>
  </si>
  <si>
    <t>Dale Hubbard McMullen</t>
  </si>
  <si>
    <t>214-336-8038</t>
  </si>
  <si>
    <t>Financial Advisor Group, LLC</t>
  </si>
  <si>
    <t>Earl Douglas Vanatter</t>
  </si>
  <si>
    <t>727-538-4189</t>
  </si>
  <si>
    <t>308-635-1664</t>
  </si>
  <si>
    <t>1001 E 38th St</t>
  </si>
  <si>
    <t>Scottsbluff</t>
  </si>
  <si>
    <t>troy@hermanfinancialadvisors.com</t>
  </si>
  <si>
    <t>Hermann Financial</t>
  </si>
  <si>
    <t>800 Silverado St.</t>
  </si>
  <si>
    <t>kwilliams@northwealthmanagement.com</t>
  </si>
  <si>
    <t>Northbrook Capital Management</t>
  </si>
  <si>
    <t>Gary William Henson</t>
  </si>
  <si>
    <t>530-889-0400</t>
  </si>
  <si>
    <t>1010 Racquet Club Drive</t>
  </si>
  <si>
    <t>gary@northbrookllc.com</t>
  </si>
  <si>
    <t>Northeast Asset Management, Inc.</t>
  </si>
  <si>
    <t>Robert Allen Bonelli</t>
  </si>
  <si>
    <t>516-222-5300</t>
  </si>
  <si>
    <t>Omni Building, 333 Earle Ovington Boulevard</t>
  </si>
  <si>
    <t>Northgate Wealth Management</t>
  </si>
  <si>
    <t>Brian Waters Albig</t>
  </si>
  <si>
    <t>724-836-7001</t>
  </si>
  <si>
    <t>One Northgate Square</t>
  </si>
  <si>
    <t>Northlake Capital Management, LLC</t>
  </si>
  <si>
    <t>Steven Perry Birenberg</t>
  </si>
  <si>
    <t>847-226-9713</t>
  </si>
  <si>
    <t>460 Winnetka Avenue, Suite 19</t>
  </si>
  <si>
    <t>Winnetka</t>
  </si>
  <si>
    <t>Northpoint Advisory LLC</t>
  </si>
  <si>
    <t>Thomas T. Wiscomb</t>
  </si>
  <si>
    <t>847-448-1304</t>
  </si>
  <si>
    <t>1603 Orrington Avenue</t>
  </si>
  <si>
    <t>twiscomb@gmail.com</t>
  </si>
  <si>
    <t>Legacy Wealth Counselors</t>
  </si>
  <si>
    <t>Stephen Crittenton Brewer</t>
  </si>
  <si>
    <t>512-847-1688</t>
  </si>
  <si>
    <t>Rancho Cucamonga</t>
  </si>
  <si>
    <t>Legacy Squared, LLC</t>
  </si>
  <si>
    <t>Nicholas Charles Maida</t>
  </si>
  <si>
    <t>203-701-0284</t>
  </si>
  <si>
    <t>263 Broadway</t>
  </si>
  <si>
    <t>Legacy Wealth Advisors, LLC</t>
  </si>
  <si>
    <t>813-223-4000</t>
  </si>
  <si>
    <t>11065 Countryway Boulevard</t>
  </si>
  <si>
    <t>HFH Planning Inc.</t>
  </si>
  <si>
    <t>Henry Fred Hanau</t>
  </si>
  <si>
    <t>212-402-5444</t>
  </si>
  <si>
    <t>75 Maiden Lane, Suite 605</t>
  </si>
  <si>
    <t>HFM Advisors</t>
  </si>
  <si>
    <t>Dirk Joseph Huybrechts</t>
  </si>
  <si>
    <t>310-479-7958</t>
  </si>
  <si>
    <t>Po Box 491695</t>
  </si>
  <si>
    <t>hfmadv@aol.com</t>
  </si>
  <si>
    <t>HFO Services Corporation</t>
  </si>
  <si>
    <t>Julianne Marie Straley</t>
  </si>
  <si>
    <t>732-542-6556</t>
  </si>
  <si>
    <t>179 Avenue At The Common</t>
  </si>
  <si>
    <t>HH Investment Counsel, Inc.</t>
  </si>
  <si>
    <t>William Boynton Heffernan</t>
  </si>
  <si>
    <t>610-761-8826</t>
  </si>
  <si>
    <t>189 W Lancaster Ave</t>
  </si>
  <si>
    <t>Hickman Asset Management, LLC</t>
  </si>
  <si>
    <t>Joseph Howard Hickman</t>
  </si>
  <si>
    <t>713-465-0438</t>
  </si>
  <si>
    <t>Higgins Capital Management, Inc.</t>
  </si>
  <si>
    <t>2960 S. Mccall Rd.</t>
  </si>
  <si>
    <t>cjuall@moorscabot.com</t>
  </si>
  <si>
    <t>Lenander Financial Advisory, Inc.</t>
  </si>
  <si>
    <t>LeAnn Adele Lenander</t>
  </si>
  <si>
    <t>612-877-3177</t>
  </si>
  <si>
    <t>6640 Lyndale Avenue South</t>
  </si>
  <si>
    <t>Richfield</t>
  </si>
  <si>
    <t>Lenk Ladner Investment Solutions LLC</t>
  </si>
  <si>
    <t>John Michael Ladner</t>
  </si>
  <si>
    <t>508-428-1645</t>
  </si>
  <si>
    <t>896 Main Street</t>
  </si>
  <si>
    <t>Osterville</t>
  </si>
  <si>
    <t>Lennox Financial</t>
  </si>
  <si>
    <t>John Lennox Boyle</t>
  </si>
  <si>
    <t>781-592-6662</t>
  </si>
  <si>
    <t>168R Humphrey Street</t>
  </si>
  <si>
    <t>Lentz Financial Planning, LLC</t>
  </si>
  <si>
    <t>Kevin Andrew Lentz</t>
  </si>
  <si>
    <t>513-932-6764</t>
  </si>
  <si>
    <t>500 Summerfield Ln</t>
  </si>
  <si>
    <t>Lebanon</t>
  </si>
  <si>
    <t>Lenz Integrity Financial</t>
  </si>
  <si>
    <t>Gary William Lenz</t>
  </si>
  <si>
    <t>410-960-3085</t>
  </si>
  <si>
    <t>4722 Butler Road</t>
  </si>
  <si>
    <t>rveres@highlandusa.net</t>
  </si>
  <si>
    <t>Highland Financial Management, Inc</t>
  </si>
  <si>
    <t>Lewis Moss Newton</t>
  </si>
  <si>
    <t>270-737-6144</t>
  </si>
  <si>
    <t>2935 Dolphin Drive</t>
  </si>
  <si>
    <t>Elizabethtown</t>
  </si>
  <si>
    <t>lmnewton@4hpg.com</t>
  </si>
  <si>
    <t>Highland Investment Advisory, LLC</t>
  </si>
  <si>
    <t>Karen Helene Page</t>
  </si>
  <si>
    <t>404-892-4790</t>
  </si>
  <si>
    <t>675 Seminole Ave</t>
  </si>
  <si>
    <t>kpage@highlandinvest.com</t>
  </si>
  <si>
    <t>Highway Financial Networks</t>
  </si>
  <si>
    <t>Bryan John Erickson</t>
  </si>
  <si>
    <t>530-223-1222</t>
  </si>
  <si>
    <t>David Keith Weber</t>
  </si>
  <si>
    <t>248-952-5858</t>
  </si>
  <si>
    <t>1450 W. Long Lake Road</t>
  </si>
  <si>
    <t>Level Paths LLC</t>
  </si>
  <si>
    <t>Robert Lester Leutwiler</t>
  </si>
  <si>
    <t>303-442-2885</t>
  </si>
  <si>
    <t>2115 Meadow Ave</t>
  </si>
  <si>
    <t>cmcclanahan@lifeplanningpartners.com</t>
  </si>
  <si>
    <t>Life Strategies, LLC</t>
  </si>
  <si>
    <t>Joan Lee Sharp</t>
  </si>
  <si>
    <t>302-324-5363</t>
  </si>
  <si>
    <t>42 Reads Way</t>
  </si>
  <si>
    <t>joansharp@lifestrategiesllc.com</t>
  </si>
  <si>
    <t>Lifegoals Financial Group</t>
  </si>
  <si>
    <t>Robert Michael Zalokar</t>
  </si>
  <si>
    <t>989-725-1116</t>
  </si>
  <si>
    <t>218 N Park St</t>
  </si>
  <si>
    <t>Owosso</t>
  </si>
  <si>
    <t>Lifestyle Financial Planning</t>
  </si>
  <si>
    <t>Peggy O'Dell Kessinger</t>
  </si>
  <si>
    <t>503-610-8628</t>
  </si>
  <si>
    <t>STU Hawver, Cfa, Mba, LLC</t>
  </si>
  <si>
    <t>Stuart Howe Hawver</t>
  </si>
  <si>
    <t>704-608-1219</t>
  </si>
  <si>
    <t>8732 Harbor Circle</t>
  </si>
  <si>
    <t>Terrell</t>
  </si>
  <si>
    <t>Stybr &amp; Associates</t>
  </si>
  <si>
    <t>Daniel Carter Stybr</t>
  </si>
  <si>
    <t>847-253-0900</t>
  </si>
  <si>
    <t>P O Box 367</t>
  </si>
  <si>
    <t>124 Mount Auburn Street Ste 550n</t>
  </si>
  <si>
    <t>Obsidian Investment Advisers, LLC</t>
  </si>
  <si>
    <t>Glenn Anthony Gregory</t>
  </si>
  <si>
    <t>425-558-5658</t>
  </si>
  <si>
    <t>15956 Ne 95th Way</t>
  </si>
  <si>
    <t>gagregory@hotmail.com</t>
  </si>
  <si>
    <t>Obsidian Investment Management</t>
  </si>
  <si>
    <t>Daniel Maffetone</t>
  </si>
  <si>
    <t>516-697-5514</t>
  </si>
  <si>
    <t>5 Colonial Rd</t>
  </si>
  <si>
    <t>Old Bethpage</t>
  </si>
  <si>
    <t>danmaff@hotmail.com</t>
  </si>
  <si>
    <t>Ocean Advisors, LLC</t>
  </si>
  <si>
    <t>Michael F Lomenzo</t>
  </si>
  <si>
    <t>732-291-9861</t>
  </si>
  <si>
    <t>1 Portland Rd</t>
  </si>
  <si>
    <t>Highlands</t>
  </si>
  <si>
    <t>7777 Glades Road, Suite 209</t>
  </si>
  <si>
    <t>Robert Gordon &amp; Associates Inc</t>
  </si>
  <si>
    <t>Robert Allen Gordon</t>
  </si>
  <si>
    <t>217-698-4844</t>
  </si>
  <si>
    <t>1201 Veterans Parkway Ste A</t>
  </si>
  <si>
    <t>Robert J Oberst, Sr. &amp; Associates</t>
  </si>
  <si>
    <t>Jordan Scott Celkupa</t>
  </si>
  <si>
    <t>732-842-2300</t>
  </si>
  <si>
    <t>218 Broad St</t>
  </si>
  <si>
    <t>Robert Jeffrey Capital Management, LLC</t>
  </si>
  <si>
    <t>Robert Jeffrey Halpape</t>
  </si>
  <si>
    <t>303-471-4385</t>
  </si>
  <si>
    <t>jhalpape@tiaa-cref.org</t>
  </si>
  <si>
    <t>Robert L. Bergstrom</t>
  </si>
  <si>
    <t>Robert Lynn Bergstrom</t>
  </si>
  <si>
    <t>425-482-2564</t>
  </si>
  <si>
    <t>1230 206th St Se</t>
  </si>
  <si>
    <t>Robert M.P. Moore DBA Moore Money Management</t>
  </si>
  <si>
    <t>Robert Michael Purman Moore</t>
  </si>
  <si>
    <t>281-531-0793</t>
  </si>
  <si>
    <t>12315 Shadowvista Dr</t>
  </si>
  <si>
    <t>Robert Morenz</t>
  </si>
  <si>
    <t>Robert Eugene Morenz</t>
  </si>
  <si>
    <t>217-787-3917</t>
  </si>
  <si>
    <t>4300 Fielding Dr</t>
  </si>
  <si>
    <t>bmorenz@yahoo.com</t>
  </si>
  <si>
    <t>Robert N Parker, CFP</t>
  </si>
  <si>
    <t>Robert Neal Parker</t>
  </si>
  <si>
    <t>650-348-8725</t>
  </si>
  <si>
    <t>Olsen &amp; Guidry, LLC</t>
  </si>
  <si>
    <t>James William Olsen</t>
  </si>
  <si>
    <t>504-361-7788</t>
  </si>
  <si>
    <t>1601 Belle Chasse Hwy., Suite 200</t>
  </si>
  <si>
    <t>Gretna</t>
  </si>
  <si>
    <t>Olsen Financial Group, LLC</t>
  </si>
  <si>
    <t>Clifford Charles Olsen</t>
  </si>
  <si>
    <t>573-634-8200</t>
  </si>
  <si>
    <t>915 Southwest Blvd.</t>
  </si>
  <si>
    <t>Olson Tax &amp; Financial Planning</t>
  </si>
  <si>
    <t>Daniel Dwain Olson</t>
  </si>
  <si>
    <t>718-551-8244</t>
  </si>
  <si>
    <t>106-19 Metropolitan Avenue</t>
  </si>
  <si>
    <t>OM Investment Management, LLC</t>
  </si>
  <si>
    <t>Gignesh Kalpesh Movalia</t>
  </si>
  <si>
    <t>813-393-0662</t>
  </si>
  <si>
    <t>15310 Amberly Drive</t>
  </si>
  <si>
    <t>gmovalia@gmail.com</t>
  </si>
  <si>
    <t>Omega Financial Network Inc.</t>
  </si>
  <si>
    <t>Homer William Rutherford</t>
  </si>
  <si>
    <t>973-243-0017</t>
  </si>
  <si>
    <t>395 Pleasant Valley Way</t>
  </si>
  <si>
    <t>Old North State Wealth Management, LLC</t>
  </si>
  <si>
    <t>Paul Daniel Knott</t>
  </si>
  <si>
    <t>910-509-3800</t>
  </si>
  <si>
    <t>1985 Eastwood Road</t>
  </si>
  <si>
    <t>617-823-7878</t>
  </si>
  <si>
    <t>27 Manns Hill Road</t>
  </si>
  <si>
    <t>Sharon</t>
  </si>
  <si>
    <t>Rock Lake Capital</t>
  </si>
  <si>
    <t>Stephen Wood Kidner</t>
  </si>
  <si>
    <t>612-824-7504</t>
  </si>
  <si>
    <t>4926 Colfax Ave S</t>
  </si>
  <si>
    <t>West Orange</t>
  </si>
  <si>
    <t>Omni Investment Advisors, Inc.</t>
  </si>
  <si>
    <t>John Alvin Martindale</t>
  </si>
  <si>
    <t>801-484-6004</t>
  </si>
  <si>
    <t>1245 E Brickyard Rd</t>
  </si>
  <si>
    <t>Omni Wealth Advisors, LLC</t>
  </si>
  <si>
    <t>Brian Kelly Hershberger</t>
  </si>
  <si>
    <t>813-281-0028</t>
  </si>
  <si>
    <t>5401 W. Kennedy Blvd.</t>
  </si>
  <si>
    <t>bhershberger@omniadvisors.com</t>
  </si>
  <si>
    <t>Omniwealth</t>
  </si>
  <si>
    <t>Don E Scott</t>
  </si>
  <si>
    <t>303-242-8086</t>
  </si>
  <si>
    <t>1404 Larimer St.</t>
  </si>
  <si>
    <t>ON Keel Capital, LLC</t>
  </si>
  <si>
    <t>Kathleen Ann Miller</t>
  </si>
  <si>
    <t>330-482-0386</t>
  </si>
  <si>
    <t>158 N. Main St.</t>
  </si>
  <si>
    <t>Columbiana</t>
  </si>
  <si>
    <t>kathleen@investsmart.org</t>
  </si>
  <si>
    <t>One Source Advisory Services, LLC</t>
  </si>
  <si>
    <t>Erwin Mondale Matthews</t>
  </si>
  <si>
    <t>404-488-2738</t>
  </si>
  <si>
    <t>8075 Mall Parkway</t>
  </si>
  <si>
    <t>Lithonia</t>
  </si>
  <si>
    <t>One to One Financial Services, LLC</t>
  </si>
  <si>
    <t>Rodney G. Casey</t>
  </si>
  <si>
    <t>Rodney Gene Casey</t>
  </si>
  <si>
    <t>406-259-8691</t>
  </si>
  <si>
    <t>404 N. 31st Street</t>
  </si>
  <si>
    <t>Rodriguez Investment Advisory, Inc.</t>
  </si>
  <si>
    <t>Eric Rodriguez</t>
  </si>
  <si>
    <t>863-248-2265</t>
  </si>
  <si>
    <t>1824 N. Crystal Lake Dr.</t>
  </si>
  <si>
    <t>561-488-2802</t>
  </si>
  <si>
    <t>2385 NW Executive Center Dr.</t>
  </si>
  <si>
    <t>brad@ducoatfinancial.com</t>
  </si>
  <si>
    <t>The Eastrade Asset Management Corporation</t>
  </si>
  <si>
    <t>Michael Roger Dymant</t>
  </si>
  <si>
    <t>914-762-5457</t>
  </si>
  <si>
    <t>10 Fuller Rd</t>
  </si>
  <si>
    <t>Briarcliff</t>
  </si>
  <si>
    <t>teamcorpria@msn.com</t>
  </si>
  <si>
    <t>The Estate Planners Group</t>
  </si>
  <si>
    <t>David Wayne Loesser</t>
  </si>
  <si>
    <t>215-321-4410</t>
  </si>
  <si>
    <t>113 Pondview Dr</t>
  </si>
  <si>
    <t>Washington Crossing</t>
  </si>
  <si>
    <t>The Financial Advisors</t>
  </si>
  <si>
    <t>Shao Chyi Lin</t>
  </si>
  <si>
    <t>714-573-2525</t>
  </si>
  <si>
    <t>2522 Chambers Road</t>
  </si>
  <si>
    <t>The Financial Center, LLC</t>
  </si>
  <si>
    <t>David Gerard Robertson</t>
  </si>
  <si>
    <t>248-344-0799</t>
  </si>
  <si>
    <t>41895 Eleven Mile Road</t>
  </si>
  <si>
    <t>The Financial Junction</t>
  </si>
  <si>
    <t>Mark Aaron Cade</t>
  </si>
  <si>
    <t>Richard Bert</t>
  </si>
  <si>
    <t>727-712-3400</t>
  </si>
  <si>
    <t>200 9th Avenue North</t>
  </si>
  <si>
    <t>Safety Harbor</t>
  </si>
  <si>
    <t>plc@roganfinancial.com</t>
  </si>
  <si>
    <t>Rogers Financial Advisors</t>
  </si>
  <si>
    <t>James Rogers</t>
  </si>
  <si>
    <t>770-971-3598</t>
  </si>
  <si>
    <t>3471 Sheridan Chase Se</t>
  </si>
  <si>
    <t>gafastax@aol.com</t>
  </si>
  <si>
    <t>Rogue Advisors, LLC</t>
  </si>
  <si>
    <t>Christopher Lee Isabell</t>
  </si>
  <si>
    <t>541-474-9700</t>
  </si>
  <si>
    <t>236 Nw B Street</t>
  </si>
  <si>
    <t>Grants Pass</t>
  </si>
  <si>
    <t>Rohrbacher Financial LLC</t>
  </si>
  <si>
    <t>Ann Jenkins Rohrbacher</t>
  </si>
  <si>
    <t>509-773-5374</t>
  </si>
  <si>
    <t>1032 Horseshoe Bend Rd</t>
  </si>
  <si>
    <t>ROI</t>
  </si>
  <si>
    <t>Michael Helveston</t>
  </si>
  <si>
    <t>801-785-3254</t>
  </si>
  <si>
    <t>351 E 140 N</t>
  </si>
  <si>
    <t>Lindon</t>
  </si>
  <si>
    <t>360-694-2752</t>
  </si>
  <si>
    <t>1104 Main Street, Suite 320</t>
  </si>
  <si>
    <t>Lincoln Financial, LLC</t>
  </si>
  <si>
    <t>Jonn Thomas Mason</t>
  </si>
  <si>
    <t>253-582-6505</t>
  </si>
  <si>
    <t>Linda A. Barlow, CFP</t>
  </si>
  <si>
    <t>Linda Ann Barlow</t>
  </si>
  <si>
    <t>714-953-1232</t>
  </si>
  <si>
    <t>2700 N. Main Street</t>
  </si>
  <si>
    <t>Oppenheimer &amp; Close, Inc.</t>
  </si>
  <si>
    <t>Carl Kirby Oppenheimer</t>
  </si>
  <si>
    <t>212-489-7527</t>
  </si>
  <si>
    <t>119 W 57th Street</t>
  </si>
  <si>
    <t>Optimum Capital Management, LLC</t>
  </si>
  <si>
    <t>Ryan Charles Mack</t>
  </si>
  <si>
    <t>912-786-9900</t>
  </si>
  <si>
    <t>Po Box 1898</t>
  </si>
  <si>
    <t>Steven L. Schippel Consulting, LLC</t>
  </si>
  <si>
    <t>3652 Oakwood Trl</t>
  </si>
  <si>
    <t>wealthmanagement1@yahoo.com</t>
  </si>
  <si>
    <t>Wealth Management, LLP</t>
  </si>
  <si>
    <t>David P Dowden</t>
  </si>
  <si>
    <t>850-897-0800</t>
  </si>
  <si>
    <t>4502 E. Highway 20</t>
  </si>
  <si>
    <t>Niceville</t>
  </si>
  <si>
    <t>Wealth Partners, Inc.</t>
  </si>
  <si>
    <t>Bryan Vincent Blair</t>
  </si>
  <si>
    <t>770-301-6017</t>
  </si>
  <si>
    <t>3229 Highway 34 East Suite 102</t>
  </si>
  <si>
    <t>Wealth Planners, LLC</t>
  </si>
  <si>
    <t>James Allen Crow</t>
  </si>
  <si>
    <t>608-835-6437</t>
  </si>
  <si>
    <t>564 Lexington Drive</t>
  </si>
  <si>
    <t>Oregon</t>
  </si>
  <si>
    <t>Wealth Planning Systems</t>
  </si>
  <si>
    <t>The Johnston Group, Inc.</t>
  </si>
  <si>
    <t>Donn Allan Johnston</t>
  </si>
  <si>
    <t>262-650-3175</t>
  </si>
  <si>
    <t>914 S. Grandview Blvd.</t>
  </si>
  <si>
    <t>tomwgamble@yahoo.com</t>
  </si>
  <si>
    <t>Waxman &amp; Waxman P.A.</t>
  </si>
  <si>
    <t>Michael S. Waxman</t>
  </si>
  <si>
    <t>954-972-5505</t>
  </si>
  <si>
    <t>2001 W. Sample Road #404</t>
  </si>
  <si>
    <t>Waypoint Wealth Partners</t>
  </si>
  <si>
    <t>Edward Andres Runyon</t>
  </si>
  <si>
    <t>James Marion Lorenzen</t>
  </si>
  <si>
    <t>805-265-5416</t>
  </si>
  <si>
    <t>Post Office Drawer 119</t>
  </si>
  <si>
    <t>The Investment Advisor Alliance LLC</t>
  </si>
  <si>
    <t>Robert Keeler</t>
  </si>
  <si>
    <t>800-607-3340</t>
  </si>
  <si>
    <t>2517 Moody Road</t>
  </si>
  <si>
    <t>Warner Robins</t>
  </si>
  <si>
    <t>Kathryn E Courain</t>
  </si>
  <si>
    <t>805-688-8562</t>
  </si>
  <si>
    <t>Po Box 66</t>
  </si>
  <si>
    <t>The Jacobs Financial Group</t>
  </si>
  <si>
    <t>Richard C Jacobs</t>
  </si>
  <si>
    <t>281-298-6545</t>
  </si>
  <si>
    <t>20 Wind Trace Ct</t>
  </si>
  <si>
    <t>The Jaffee Financial Group, Inc.</t>
  </si>
  <si>
    <t>Michael Steven Jaffee</t>
  </si>
  <si>
    <t>Paul Barkev Nargiz</t>
  </si>
  <si>
    <t>415-464-9144</t>
  </si>
  <si>
    <t>100 Larkspur Landing Circle</t>
  </si>
  <si>
    <t>The Independent Financial Group</t>
  </si>
  <si>
    <t>119 Calloway Drive</t>
  </si>
  <si>
    <t>Macon</t>
  </si>
  <si>
    <t>garclue@aol.com</t>
  </si>
  <si>
    <t>Rosen Investment Advisors, Ltd.</t>
  </si>
  <si>
    <t>Allan Eugene Rosen</t>
  </si>
  <si>
    <t>602-222-5757</t>
  </si>
  <si>
    <t>920 Kensington Road</t>
  </si>
  <si>
    <t>Coshocton</t>
  </si>
  <si>
    <t>Rose Valley Asset Management LLC</t>
  </si>
  <si>
    <t>Bruce Everett Hunt</t>
  </si>
  <si>
    <t>610-544-0900</t>
  </si>
  <si>
    <t>1501 Baltimore Pike</t>
  </si>
  <si>
    <t>Roseline Capitol Advisors, LLC</t>
  </si>
  <si>
    <t>James Weldon Copley</t>
  </si>
  <si>
    <t>804-545-7440</t>
  </si>
  <si>
    <t>140 Virginia St.</t>
  </si>
  <si>
    <t>Rosen Capital Management, Inc.</t>
  </si>
  <si>
    <t>Glenn Alan Rosen</t>
  </si>
  <si>
    <t>478-742-1667</t>
  </si>
  <si>
    <t>740 Florida Central Parkway</t>
  </si>
  <si>
    <t>russ@royalpalminvestmentadvisors.com</t>
  </si>
  <si>
    <t>Royal Wealth Management Inc.</t>
  </si>
  <si>
    <t>Claude M Royal</t>
  </si>
  <si>
    <t>434-609-4262</t>
  </si>
  <si>
    <t>6320 Logans Lane</t>
  </si>
  <si>
    <t>Rozanna Patane Financial Advisor</t>
  </si>
  <si>
    <t>Rozanna Patane</t>
  </si>
  <si>
    <t>Milton Thomas Herzig</t>
  </si>
  <si>
    <t>516-621-0200</t>
  </si>
  <si>
    <t>631-563-9207</t>
  </si>
  <si>
    <t>194 Connetquot Drive</t>
  </si>
  <si>
    <t>Oakdale</t>
  </si>
  <si>
    <t>marybethlehane@hotmail.com</t>
  </si>
  <si>
    <t>The Leland Group, Inc.</t>
  </si>
  <si>
    <t>Timothy Michael Mcdonald</t>
  </si>
  <si>
    <t>866-353-6065</t>
  </si>
  <si>
    <t>Po Box 1916</t>
  </si>
  <si>
    <t>Lake Arrowhead</t>
  </si>
  <si>
    <t>2355 San Ramon Valley Blvd</t>
  </si>
  <si>
    <t>Pacific Financial Planners, LLC</t>
  </si>
  <si>
    <t>RSG Financial Group Inc</t>
  </si>
  <si>
    <t>Geoffrey Lyle Peterson</t>
  </si>
  <si>
    <t>209-477-4834</t>
  </si>
  <si>
    <t>7510 Shoreline Dr Ste B-1</t>
  </si>
  <si>
    <t>RT Advisors</t>
  </si>
  <si>
    <t>Ronald B Tlougan</t>
  </si>
  <si>
    <t>651-994-1510</t>
  </si>
  <si>
    <t>1260 Yankee Doodle Road</t>
  </si>
  <si>
    <t>RTW Financial Advisors Inc</t>
  </si>
  <si>
    <t>Morris Christopher Williams</t>
  </si>
  <si>
    <t>972-960-1212</t>
  </si>
  <si>
    <t>14114 Dallas Parkway</t>
  </si>
  <si>
    <t>Rubey &amp; Rust Capital Management</t>
  </si>
  <si>
    <t>Margaret Rubey Rust</t>
  </si>
  <si>
    <t>stephanie.harris@padgett-cpa.com</t>
  </si>
  <si>
    <t>Padgett Seep And Associates</t>
  </si>
  <si>
    <t>Andrew Michael Padgett</t>
  </si>
  <si>
    <t>480-632-6070</t>
  </si>
  <si>
    <t>4500 S Lakeshore Dr</t>
  </si>
  <si>
    <t>Paladin Partners</t>
  </si>
  <si>
    <t>William Michael Baxter</t>
  </si>
  <si>
    <t>262-646-3551</t>
  </si>
  <si>
    <t>709d Milwaukee Street</t>
  </si>
  <si>
    <t>Palisades Hudson Asset Management, LP</t>
  </si>
  <si>
    <t>Lone Peak Asset Management, Inc.</t>
  </si>
  <si>
    <t>Walter Frederick Schwarz</t>
  </si>
  <si>
    <t>800-449-2420</t>
  </si>
  <si>
    <t>175 W. Canyon Crest Road</t>
  </si>
  <si>
    <t>Lonestar Registered Investment Advisors, PLLC</t>
  </si>
  <si>
    <t>Michael Jon Byers</t>
  </si>
  <si>
    <t>806-765-8444</t>
  </si>
  <si>
    <t>12404 Slide Rd</t>
  </si>
  <si>
    <t>Long &amp; Associates, LLC</t>
  </si>
  <si>
    <t>Christopher C Long</t>
  </si>
  <si>
    <t>312-373-9265</t>
  </si>
  <si>
    <t>1200 N. Ashland Ave</t>
  </si>
  <si>
    <t>Long Island Wealth Management, Inc.</t>
  </si>
  <si>
    <t>Jeffrey Joseph Myers</t>
  </si>
  <si>
    <t>631-846-3064</t>
  </si>
  <si>
    <t>561-736-7972</t>
  </si>
  <si>
    <t>1245 Nw 13th Ave</t>
  </si>
  <si>
    <t>Longpoint Financial Planning</t>
  </si>
  <si>
    <t>Catherine Birmingham Weigel</t>
  </si>
  <si>
    <t>978-369-1664</t>
  </si>
  <si>
    <t>405-254-3122</t>
  </si>
  <si>
    <t>205 Nw 63rd Street, #330</t>
  </si>
  <si>
    <t>cconner@swsfinancial.com</t>
  </si>
  <si>
    <t>Melissa Joan Imhaus</t>
  </si>
  <si>
    <t>707-338-9257</t>
  </si>
  <si>
    <t>215 Grove Street</t>
  </si>
  <si>
    <t>Immel &amp; Associates</t>
  </si>
  <si>
    <t>James Edward Immel</t>
  </si>
  <si>
    <t>515-249-3857</t>
  </si>
  <si>
    <t>6165 Nw 86th Street, Suite 219</t>
  </si>
  <si>
    <t>Johnston</t>
  </si>
  <si>
    <t>Imyers Corporation</t>
  </si>
  <si>
    <t>Seth Daniel Myers</t>
  </si>
  <si>
    <t>626 Rex Corp Plaza</t>
  </si>
  <si>
    <t>Cathy Lou Lombard-Conner</t>
  </si>
  <si>
    <t>Loewinger Financial Planning</t>
  </si>
  <si>
    <t>Stephen Jay Loewinger</t>
  </si>
  <si>
    <t>703-726-3980</t>
  </si>
  <si>
    <t>208-350-1252</t>
  </si>
  <si>
    <t>P.O. Box 485</t>
  </si>
  <si>
    <t>Hynes Advisory Group LLC</t>
  </si>
  <si>
    <t>Robert Emmett Hynes</t>
  </si>
  <si>
    <t>314-353-0078</t>
  </si>
  <si>
    <t>4530 Hampton Ave</t>
  </si>
  <si>
    <t>rehltd@gmail.com</t>
  </si>
  <si>
    <t>IAM Financial</t>
  </si>
  <si>
    <t>Richard Thomas Feight</t>
  </si>
  <si>
    <t>517-214-5562</t>
  </si>
  <si>
    <t>2164 University Park Dr</t>
  </si>
  <si>
    <t>Okemos</t>
  </si>
  <si>
    <t>IBTC Us, Inc.</t>
  </si>
  <si>
    <t>Garrison Blaine Urette</t>
  </si>
  <si>
    <t>813-598-1777</t>
  </si>
  <si>
    <t>5323 Bayshore Blvd.</t>
  </si>
  <si>
    <t>Icici Group Global Private Clients</t>
  </si>
  <si>
    <t>Gopakumar Puthenveettil</t>
  </si>
  <si>
    <t>609-452-2929</t>
  </si>
  <si>
    <t>300 Alexander Park, Suite 206</t>
  </si>
  <si>
    <t>Princeton</t>
  </si>
  <si>
    <t>Icon Wealth Management, Inc.</t>
  </si>
  <si>
    <t>Andrew Steven Geyer</t>
  </si>
  <si>
    <t>317-284-6010</t>
  </si>
  <si>
    <t>11206-B Fall Creek Road</t>
  </si>
  <si>
    <t>IDP Financial Group, LLC</t>
  </si>
  <si>
    <t>Robert Harvey Voorhees</t>
  </si>
  <si>
    <t>502-227-0031</t>
  </si>
  <si>
    <t>IG Global Inc.</t>
  </si>
  <si>
    <t>Vernon Carleton Gray</t>
  </si>
  <si>
    <t>781-489-5287</t>
  </si>
  <si>
    <t>IMC</t>
  </si>
  <si>
    <t>David John Bodmer</t>
  </si>
  <si>
    <t>503-248-9064</t>
  </si>
  <si>
    <t>111 Sw Columbia</t>
  </si>
  <si>
    <t>dbodmer@imc-inv.com</t>
  </si>
  <si>
    <t>Imhaus Investment Advisors LLC</t>
  </si>
  <si>
    <t>Karen Ilene Malkoff-Hatton</t>
  </si>
  <si>
    <t>818-344-7177</t>
  </si>
  <si>
    <t>206-251-2721</t>
  </si>
  <si>
    <t>Income Solutions Management LLC</t>
  </si>
  <si>
    <t>James Patrick Philbin</t>
  </si>
  <si>
    <t>908-595-2178</t>
  </si>
  <si>
    <t>991 Us Hwy 22w, Suite 200</t>
  </si>
  <si>
    <t>Bridgewater</t>
  </si>
  <si>
    <t>jphilbinais@msn.com</t>
  </si>
  <si>
    <t>Independence Capital Co., Inc.</t>
  </si>
  <si>
    <t>Dennis Clarence Twarogowski</t>
  </si>
  <si>
    <t>440-888-7000</t>
  </si>
  <si>
    <t>5579 Pearl Road, Ste 100</t>
  </si>
  <si>
    <t>Parma</t>
  </si>
  <si>
    <t>3944 Rte. 9g</t>
  </si>
  <si>
    <t>Red Hook</t>
  </si>
  <si>
    <t>Financial Services Group</t>
  </si>
  <si>
    <t>Aleea Madelyn McGuire</t>
  </si>
  <si>
    <t>415-956-3677</t>
  </si>
  <si>
    <t>mcguire@fsgadvisor.net</t>
  </si>
  <si>
    <t>Financial Services Network, Inc.</t>
  </si>
  <si>
    <t>Randall Thomas Arnaud</t>
  </si>
  <si>
    <t>941-366-0110</t>
  </si>
  <si>
    <t>766 Hudson Avenue</t>
  </si>
  <si>
    <t>randallt@yahoo.com</t>
  </si>
  <si>
    <t>Financial Solution Advisors Corp.</t>
  </si>
  <si>
    <t>Theresa Ann Kurtenbach</t>
  </si>
  <si>
    <t>720-488-2616</t>
  </si>
  <si>
    <t>6160 S. Syracuse Way</t>
  </si>
  <si>
    <t>Financial Solutions</t>
  </si>
  <si>
    <t>Michael Dorn Boulton</t>
  </si>
  <si>
    <t>415-388-3975</t>
  </si>
  <si>
    <t>3 Maxwell Lane</t>
  </si>
  <si>
    <t>boulton2@pacbell.net</t>
  </si>
  <si>
    <t>Financial Solutions Advisory Group</t>
  </si>
  <si>
    <t>Scot A Jurczyk</t>
  </si>
  <si>
    <t>773-714-1540</t>
  </si>
  <si>
    <t>8700 W. Bryn Mawr Avenue, Suite 410-N</t>
  </si>
  <si>
    <t>Financial Spectrum, Inc.</t>
  </si>
  <si>
    <t>Wayne Robert Gifford</t>
  </si>
  <si>
    <t>215-659-5723</t>
  </si>
  <si>
    <t>1802 Lycoming Ave</t>
  </si>
  <si>
    <t>Abington</t>
  </si>
  <si>
    <t>Financial Strategies</t>
  </si>
  <si>
    <t>Fred Lynn Rudd</t>
  </si>
  <si>
    <t>916-434-6134</t>
  </si>
  <si>
    <t>417 N. 8th Street</t>
  </si>
  <si>
    <t>Cunningham &amp; Associates, PLLC</t>
  </si>
  <si>
    <t>John William Cunningham</t>
  </si>
  <si>
    <t>248-952-1502</t>
  </si>
  <si>
    <t>1301 W. Long Lake Rd</t>
  </si>
  <si>
    <t>18401 Burbank Blvd., Suite 209</t>
  </si>
  <si>
    <t>Tarzana</t>
  </si>
  <si>
    <t>Financial Services Center Asset Management Inc.</t>
  </si>
  <si>
    <t>Joseph Francis Christiana</t>
  </si>
  <si>
    <t>will_kell@hotmail.com</t>
  </si>
  <si>
    <t>Cumberland Brokerage Corporation</t>
  </si>
  <si>
    <t>518-523-2443</t>
  </si>
  <si>
    <t>1992 Saranac Avenue - Suite 2, Crestview Plaza</t>
  </si>
  <si>
    <t>Lake Placid</t>
  </si>
  <si>
    <t>Curtis Capital Management</t>
  </si>
  <si>
    <t>Benjamin Franklin Gayman</t>
  </si>
  <si>
    <t>603-624-8462</t>
  </si>
  <si>
    <t>741 Chestnut Street</t>
  </si>
  <si>
    <t>Curcio Financial, Inc.</t>
  </si>
  <si>
    <t>Denis Richard Curcio</t>
  </si>
  <si>
    <t>704-926-6576</t>
  </si>
  <si>
    <t>15720 John J. Delaney Drive</t>
  </si>
  <si>
    <t>Drcurcio@yahoo.Com</t>
  </si>
  <si>
    <t>Curley &amp; Associates</t>
  </si>
  <si>
    <t>Francis Michael Curley</t>
  </si>
  <si>
    <t>410-833-4006</t>
  </si>
  <si>
    <t>801 Nicodemus Rd</t>
  </si>
  <si>
    <t>mike@curley-associates.com</t>
  </si>
  <si>
    <t>Financial Strategies &amp; Investments</t>
  </si>
  <si>
    <t>Michael James Jackson</t>
  </si>
  <si>
    <t>315-568-2610</t>
  </si>
  <si>
    <t>83 Cayuga St</t>
  </si>
  <si>
    <t>Seneca Falls</t>
  </si>
  <si>
    <t>Financial Strategies &amp; Wealth Management, LLC</t>
  </si>
  <si>
    <t>Robert Stuart Cohen</t>
  </si>
  <si>
    <t>908-326-3126</t>
  </si>
  <si>
    <t>84 Dorchester Drive</t>
  </si>
  <si>
    <t>3824 Grand Avenue</t>
  </si>
  <si>
    <t>Curtis Wealth Management Group, LLC</t>
  </si>
  <si>
    <t>John W. Honaker</t>
  </si>
  <si>
    <t>941-953-6602</t>
  </si>
  <si>
    <t>1819 Main Street</t>
  </si>
  <si>
    <t>ewarranty@yahoo.com</t>
  </si>
  <si>
    <t>Access Financial Group, Inc.</t>
  </si>
  <si>
    <t>Malachi P Sturlin</t>
  </si>
  <si>
    <t>405-491-0235</t>
  </si>
  <si>
    <t>6632 Nw 39th Expressway</t>
  </si>
  <si>
    <t>Bethany</t>
  </si>
  <si>
    <t>Access Investment Advisors, Inc.</t>
  </si>
  <si>
    <t>William Robert Casey</t>
  </si>
  <si>
    <t>Paul Dolce</t>
  </si>
  <si>
    <t>818-780-2150</t>
  </si>
  <si>
    <t>15114 Sherman Way</t>
  </si>
  <si>
    <t>Van Nuys</t>
  </si>
  <si>
    <t>Financial Teamwork LLC</t>
  </si>
  <si>
    <t>512-842-1500</t>
  </si>
  <si>
    <t>950 Fm 2325</t>
  </si>
  <si>
    <t>Financial Telesis Company</t>
  </si>
  <si>
    <t>Custer Management Inc DBA Level Partners</t>
  </si>
  <si>
    <t>William Miller Custer</t>
  </si>
  <si>
    <t>614-855-9980</t>
  </si>
  <si>
    <t>14 South High Street</t>
  </si>
  <si>
    <t>New Albany</t>
  </si>
  <si>
    <t>Customized Portfolios, Ltd.</t>
  </si>
  <si>
    <t>Edward Anthony Kure</t>
  </si>
  <si>
    <t>248-348-6585</t>
  </si>
  <si>
    <t>Financial Triumph Associates</t>
  </si>
  <si>
    <t>Peter Llewllyn Workman</t>
  </si>
  <si>
    <t>215-256-0555</t>
  </si>
  <si>
    <t>345 Main Street/suite 109</t>
  </si>
  <si>
    <t>Financial Vision Advisors, Inc.</t>
  </si>
  <si>
    <t>Elizabeth Warren Jetton</t>
  </si>
  <si>
    <t>770-444-9180</t>
  </si>
  <si>
    <t>3330 Cumberland Boulevard,</t>
  </si>
  <si>
    <t>elizabeth@rtdfinancial.com</t>
  </si>
  <si>
    <t>Financial Vision Advisory Services, LLC.</t>
  </si>
  <si>
    <t>Sheldon Yoshio Shiira</t>
  </si>
  <si>
    <t>808-536-9196</t>
  </si>
  <si>
    <t>Cygnet Financial Freedom House</t>
  </si>
  <si>
    <t>Theodore Lakkides</t>
  </si>
  <si>
    <t>248-673-2900</t>
  </si>
  <si>
    <t>4139 West Walton Blvd.</t>
  </si>
  <si>
    <t>Waterford</t>
  </si>
  <si>
    <t>Cynthia Lynn Hardman, CFP</t>
  </si>
  <si>
    <t>Cynthia Lynn Hardman</t>
  </si>
  <si>
    <t>440-543-0858</t>
  </si>
  <si>
    <t>Merritt Douglas Woodring</t>
  </si>
  <si>
    <t>415-924-5600</t>
  </si>
  <si>
    <t>300 Tamal Plaza, Ste 280</t>
  </si>
  <si>
    <t>Corte Madera</t>
  </si>
  <si>
    <t>Cypress Wealth Advisors</t>
  </si>
  <si>
    <t>Barbara Hayes Young</t>
  </si>
  <si>
    <t>Briarcliff Manor Wealth Advisors</t>
  </si>
  <si>
    <t>Newtown</t>
  </si>
  <si>
    <t>Advanced Investment Strategies, Inc.</t>
  </si>
  <si>
    <t>Laura Joye Miller</t>
  </si>
  <si>
    <t>304-522-8770</t>
  </si>
  <si>
    <t>1016 6th Avenue</t>
  </si>
  <si>
    <t>Huntington</t>
  </si>
  <si>
    <t>Advanced Investment Strategies, Ltd.</t>
  </si>
  <si>
    <t>Nicholas Paul Dolyak</t>
  </si>
  <si>
    <t>203-261-2948</t>
  </si>
  <si>
    <t>4371 Madison Ave</t>
  </si>
  <si>
    <t>Trumball</t>
  </si>
  <si>
    <t>Advanced Investments, Inc.</t>
  </si>
  <si>
    <t>Boyd Don Lennberg</t>
  </si>
  <si>
    <t>303-228-2272</t>
  </si>
  <si>
    <t>7887 E. Belleview Ave Ste 1100</t>
  </si>
  <si>
    <t>Advanced Retirement Strategies Inc.</t>
  </si>
  <si>
    <t>719-321-0507</t>
  </si>
  <si>
    <t>D/B/Acolley Financial Services</t>
  </si>
  <si>
    <t>James Arthur Colley</t>
  </si>
  <si>
    <t>863-465-6473</t>
  </si>
  <si>
    <t>Bridge Investment Advisory Service, LLC</t>
  </si>
  <si>
    <t>303-674-6622</t>
  </si>
  <si>
    <t>28677 Buffalo Park Rd</t>
  </si>
  <si>
    <t>Evergreen</t>
  </si>
  <si>
    <t>Bridgeriver Advisors LLC</t>
  </si>
  <si>
    <t>Daniel Patrick Casey</t>
  </si>
  <si>
    <t>586-894-5931</t>
  </si>
  <si>
    <t>7001 Orchard Lake, St. 120</t>
  </si>
  <si>
    <t>West Bloomfield</t>
  </si>
  <si>
    <t>danc@retirementadvocacy.com</t>
  </si>
  <si>
    <t>Bridgeview Capital Advisors, Inc.</t>
  </si>
  <si>
    <t>David Noble Waldrop</t>
  </si>
  <si>
    <t>530-662-8675</t>
  </si>
  <si>
    <t>1100 Main Street</t>
  </si>
  <si>
    <t>Woodland</t>
  </si>
  <si>
    <t>605-330-0061</t>
  </si>
  <si>
    <t>2101 W 41st St.</t>
  </si>
  <si>
    <t>Sioux Falls</t>
  </si>
  <si>
    <t>ronald.kerher@multifin.com</t>
  </si>
  <si>
    <t>Dale Allison Vetter</t>
  </si>
  <si>
    <t>609-871-5885</t>
  </si>
  <si>
    <t>170 Jennifer Road</t>
  </si>
  <si>
    <t>29 West 38th Street 14th Fl.</t>
  </si>
  <si>
    <t>Institutional Securities Corporation</t>
  </si>
  <si>
    <t>Scott Allen Hayes</t>
  </si>
  <si>
    <t>214-520-1115</t>
  </si>
  <si>
    <t>3100 Monticello</t>
  </si>
  <si>
    <t>Insured Investments Advisors Group</t>
  </si>
  <si>
    <t>Tami J. Simpson</t>
  </si>
  <si>
    <t>909-890-0707</t>
  </si>
  <si>
    <t>325 W. Hospitality Lane, Ste. 106</t>
  </si>
  <si>
    <t>San Bernardino</t>
  </si>
  <si>
    <t>greatlifeagents@aol.com</t>
  </si>
  <si>
    <t>Insurian Advisory, Inc</t>
  </si>
  <si>
    <t>Gus R. Nassif</t>
  </si>
  <si>
    <t>770-232-0677</t>
  </si>
  <si>
    <t>11045 Glenbarr Drive</t>
  </si>
  <si>
    <t>Johns Creek</t>
  </si>
  <si>
    <t>grnassif@insurian.com</t>
  </si>
  <si>
    <t>Integra Financial Management, Inc.</t>
  </si>
  <si>
    <t>Gary Thomas Wargo</t>
  </si>
  <si>
    <t>727-791-9500</t>
  </si>
  <si>
    <t>2627 Mccormick Dr Ste 101</t>
  </si>
  <si>
    <t>941-483-3732</t>
  </si>
  <si>
    <t>125 Miami Avenue West</t>
  </si>
  <si>
    <t>buyshare@yahoo.com</t>
  </si>
  <si>
    <t>First Tracks Capital, LLC</t>
  </si>
  <si>
    <t>Nicholas Maroney Gadacz</t>
  </si>
  <si>
    <t>3035 Baker St</t>
  </si>
  <si>
    <t>First Western Advisors</t>
  </si>
  <si>
    <t>Kathleen Voorhees</t>
  </si>
  <si>
    <t>801-930-6500</t>
  </si>
  <si>
    <t>6440 S Millrock Dr</t>
  </si>
  <si>
    <t>Holladay</t>
  </si>
  <si>
    <t>First Western Investment Advisors, LLC</t>
  </si>
  <si>
    <t>Scott C Wylie</t>
  </si>
  <si>
    <t>303-441-9400</t>
  </si>
  <si>
    <t>1155 Canyon Blvd</t>
  </si>
  <si>
    <t>First Western Securities, Inc.</t>
  </si>
  <si>
    <t>817-553-1492</t>
  </si>
  <si>
    <t>669 Airport Freeway</t>
  </si>
  <si>
    <t>Hurst</t>
  </si>
  <si>
    <t>Firstadvisor, LLC</t>
  </si>
  <si>
    <t>302-656-6632</t>
  </si>
  <si>
    <t>62 Rockford Road</t>
  </si>
  <si>
    <t>Firstrust</t>
  </si>
  <si>
    <t>Daniel Brownsberger</t>
  </si>
  <si>
    <t>386-788-3737</t>
  </si>
  <si>
    <t>1673 Mason Ave.</t>
  </si>
  <si>
    <t>Daytona Beach</t>
  </si>
  <si>
    <t>Fischer Investment Advisors, Inc.</t>
  </si>
  <si>
    <t>First Santa Fe Wealth Advisors, LLC</t>
  </si>
  <si>
    <t>Tricia Gunter</t>
  </si>
  <si>
    <t>505-992-2000</t>
  </si>
  <si>
    <t>1672 Hospital Drive</t>
  </si>
  <si>
    <t>James R Landacre</t>
  </si>
  <si>
    <t>336-545-0355</t>
  </si>
  <si>
    <t>401 Cross Vine Ln</t>
  </si>
  <si>
    <t>jlandacre@aol.com</t>
  </si>
  <si>
    <t>First Portfolio Advisors, Inc.</t>
  </si>
  <si>
    <t>Gary Jay Kaplan</t>
  </si>
  <si>
    <t>415-332-3010</t>
  </si>
  <si>
    <t>3030 Bridgeway</t>
  </si>
  <si>
    <t>met5946@yahoo.com</t>
  </si>
  <si>
    <t>Daniel D. Fencl</t>
  </si>
  <si>
    <t>Daniel Duane Fencl</t>
  </si>
  <si>
    <t>319-234-0060</t>
  </si>
  <si>
    <t>1209 Dundee Avenue</t>
  </si>
  <si>
    <t>Waterloo</t>
  </si>
  <si>
    <t>415-381-7555</t>
  </si>
  <si>
    <t>18 E Blithedale Avenue</t>
  </si>
  <si>
    <t>Mill Valley</t>
  </si>
  <si>
    <t>kelly@broadwingcapital.com</t>
  </si>
  <si>
    <t>Brokers Consolidated</t>
  </si>
  <si>
    <t>707-579-2113</t>
  </si>
  <si>
    <t>Danison &amp; Associates, Inc.</t>
  </si>
  <si>
    <t>Tracey Marie Danison</t>
  </si>
  <si>
    <t>614-487-6040</t>
  </si>
  <si>
    <t>2150 Tremont Center</t>
  </si>
  <si>
    <t>Dantche Advisory Associates</t>
  </si>
  <si>
    <t>John Richard Dantche</t>
  </si>
  <si>
    <t>281-362-8752</t>
  </si>
  <si>
    <t>204 N Mill Trace Dr</t>
  </si>
  <si>
    <t>Spring</t>
  </si>
  <si>
    <t>DArcangelo Financial Group, LLC</t>
  </si>
  <si>
    <t>Michael Charles Stewart</t>
  </si>
  <si>
    <t>315-797-8401</t>
  </si>
  <si>
    <t>2717 Genesee Street</t>
  </si>
  <si>
    <t>Darda Wealth Management</t>
  </si>
  <si>
    <t>Danny Merle Freeman</t>
  </si>
  <si>
    <t>336-757-1222</t>
  </si>
  <si>
    <t>8100-F North Point Blvd.,</t>
  </si>
  <si>
    <t>dfreeman@dardawealth.com</t>
  </si>
  <si>
    <t>Dare Capital Management, LLC</t>
  </si>
  <si>
    <t>William Windsor Woodard</t>
  </si>
  <si>
    <t>252-480-0156</t>
  </si>
  <si>
    <t>2518-E S. Croatan Hwy.</t>
  </si>
  <si>
    <t>Nags Head</t>
  </si>
  <si>
    <t>Michael James Fitzgerald</t>
  </si>
  <si>
    <t>713-267-2200</t>
  </si>
  <si>
    <t>2500 City West Boulevard</t>
  </si>
  <si>
    <t>fitz@fitzfp-llc.com</t>
  </si>
  <si>
    <t>Fitzpatrick Financial Solutions, LLC</t>
  </si>
  <si>
    <t>Larry Emmett Fitzpatrick</t>
  </si>
  <si>
    <t>517-668-6365</t>
  </si>
  <si>
    <t>Five Peaks Financial Consulting, Inc.</t>
  </si>
  <si>
    <t>tjbcfp@aol.com</t>
  </si>
  <si>
    <t>Joyce Ann Rolfes</t>
  </si>
  <si>
    <t>602-224-2402</t>
  </si>
  <si>
    <t>Five Seasons Financial Planning LLC</t>
  </si>
  <si>
    <t>Paul Nicholas Winter</t>
  </si>
  <si>
    <t>801-272-0902</t>
  </si>
  <si>
    <t>4505 S. Wasatch Blvd.</t>
  </si>
  <si>
    <t>pwinter@fiveseasonsfp.com</t>
  </si>
  <si>
    <t>Five Star Wealth Management, Inc.</t>
  </si>
  <si>
    <t>Arnon Clark Boyd</t>
  </si>
  <si>
    <t>817-999-6552</t>
  </si>
  <si>
    <t>Po Box 782</t>
  </si>
  <si>
    <t>Fizone</t>
  </si>
  <si>
    <t>Patrick Michael Shinn</t>
  </si>
  <si>
    <t>650-368-6390</t>
  </si>
  <si>
    <t>466 Carlos Ave</t>
  </si>
  <si>
    <t>Madden Advisory Services, Inc.</t>
  </si>
  <si>
    <t>Kristofer Ryan Gray</t>
  </si>
  <si>
    <t>425-454-1254</t>
  </si>
  <si>
    <t>3006 Northup Way, Suite 101</t>
  </si>
  <si>
    <t>Integrity Financial Planning</t>
  </si>
  <si>
    <t>Mitchell Fredrick Keil</t>
  </si>
  <si>
    <t>714-962-5807</t>
  </si>
  <si>
    <t>10101 Slater Avenue</t>
  </si>
  <si>
    <t>Integrity Financial Consultants, LLC</t>
  </si>
  <si>
    <t>Libby Ann Van Slyke</t>
  </si>
  <si>
    <t>307-751-6682</t>
  </si>
  <si>
    <t>1028 Marion Pl.</t>
  </si>
  <si>
    <t>Integrity Financial Corporation</t>
  </si>
  <si>
    <t>Jamie Lea Fleming</t>
  </si>
  <si>
    <t>619-294-2908</t>
  </si>
  <si>
    <t>501 W Broadway</t>
  </si>
  <si>
    <t>Fleming Financial Advising</t>
  </si>
  <si>
    <t>Ann M Fleming</t>
  </si>
  <si>
    <t>770-350-2607</t>
  </si>
  <si>
    <t>Mark Dean Schlosser</t>
  </si>
  <si>
    <t>609-631-8131</t>
  </si>
  <si>
    <t>269 Trenton Ave</t>
  </si>
  <si>
    <t>Mercerville</t>
  </si>
  <si>
    <t>Schluchter Investment Advisors, Inc.</t>
  </si>
  <si>
    <t>Wayne William Schluchter</t>
  </si>
  <si>
    <t>320-203-6543</t>
  </si>
  <si>
    <t>Haile Village Center</t>
  </si>
  <si>
    <t>Tilton Asset Management</t>
  </si>
  <si>
    <t>Daniel G Tilton</t>
  </si>
  <si>
    <t>781-373-2244</t>
  </si>
  <si>
    <t>510 Boston Post Road</t>
  </si>
  <si>
    <t>Tim Reeves &amp; Associates</t>
  </si>
  <si>
    <t>Tim Reeves</t>
  </si>
  <si>
    <t>708-597-5055</t>
  </si>
  <si>
    <t>14529 la Porte Ave</t>
  </si>
  <si>
    <t>Timberchase Financial, LLC</t>
  </si>
  <si>
    <t>Timothy J McDonald CPA CFP</t>
  </si>
  <si>
    <t>Christopher Ivan Franklin</t>
  </si>
  <si>
    <t>415-898-9817</t>
  </si>
  <si>
    <t>1683 Novato Blvd Suite 2</t>
  </si>
  <si>
    <t>tbirch4806@aol.com</t>
  </si>
  <si>
    <t>Thomas J. Horbelt, Financial Planner</t>
  </si>
  <si>
    <t>Thomas John Horbelt</t>
  </si>
  <si>
    <t>856-696-2757</t>
  </si>
  <si>
    <t>1628 Mosswood Drive</t>
  </si>
  <si>
    <t>Thomas Jones Financial LLC</t>
  </si>
  <si>
    <t>Thomas Charles Jones</t>
  </si>
  <si>
    <t>586-777-4850</t>
  </si>
  <si>
    <t>27735 Jefferson Avenue</t>
  </si>
  <si>
    <t>St. Clair Shores</t>
  </si>
  <si>
    <t>Thomas Mack Associates, Inc.</t>
  </si>
  <si>
    <t>Marylou Wellbrockreeves</t>
  </si>
  <si>
    <t>973-627-1219</t>
  </si>
  <si>
    <t>31 Valley View Drive</t>
  </si>
  <si>
    <t>Rockaway</t>
  </si>
  <si>
    <t>26 West Dry Creek Circle</t>
  </si>
  <si>
    <t>dave@leadersgroup.net</t>
  </si>
  <si>
    <t>TM Murphy Investment Management, Inc.</t>
  </si>
  <si>
    <t>Thomas Murphy</t>
  </si>
  <si>
    <t>858-794-8999</t>
  </si>
  <si>
    <t>4788 Keswick Court</t>
  </si>
  <si>
    <t>tmurphy1@san.rr.com</t>
  </si>
  <si>
    <t>TMD &amp; Associates, Inc.</t>
  </si>
  <si>
    <t>Sun Lakes</t>
  </si>
  <si>
    <t>Schuchard Capital Management, Inc.</t>
  </si>
  <si>
    <t>Mary Susan Tringali</t>
  </si>
  <si>
    <t>586-323-9565</t>
  </si>
  <si>
    <t>301-870-7750</t>
  </si>
  <si>
    <t>2619 Zoll Lane</t>
  </si>
  <si>
    <t>Waldorf</t>
  </si>
  <si>
    <t>Titus Wealth Management</t>
  </si>
  <si>
    <t>Eric Maynard Aanes</t>
  </si>
  <si>
    <t>650-579-0162</t>
  </si>
  <si>
    <t>411 Borel Avenue</t>
  </si>
  <si>
    <t>aanese@yahoo.com</t>
  </si>
  <si>
    <t>TL Eddy Financial Services, Inc.</t>
  </si>
  <si>
    <t>Thomas L. Eddy</t>
  </si>
  <si>
    <t>727-791-7946</t>
  </si>
  <si>
    <t>1533 Farrier Trl</t>
  </si>
  <si>
    <t>TL Taylor Financial Group, LLC</t>
  </si>
  <si>
    <t>Willa Mae Mcleod</t>
  </si>
  <si>
    <t>786-426-7174</t>
  </si>
  <si>
    <t>14971 South Dixie Hwy</t>
  </si>
  <si>
    <t>TLG Advisors, Inc.</t>
  </si>
  <si>
    <t>Arthur Robert Gray</t>
  </si>
  <si>
    <t>978-463-6408</t>
  </si>
  <si>
    <t>24 R Pleasant Street</t>
  </si>
  <si>
    <t>Schorpp Capital Management</t>
  </si>
  <si>
    <t>Douglas James Schorpp</t>
  </si>
  <si>
    <t>Eric Johnson</t>
  </si>
  <si>
    <t>5620 Ward Road Suite 100</t>
  </si>
  <si>
    <t>Personal Business Management Group, Ltd.</t>
  </si>
  <si>
    <t>Percheron Financial Services</t>
  </si>
  <si>
    <t>Randall D Loemker</t>
  </si>
  <si>
    <t>928-710-8522</t>
  </si>
  <si>
    <t>2190 Wolverton Trail</t>
  </si>
  <si>
    <t>Percy E. Bolton Associates, Inc.</t>
  </si>
  <si>
    <t>Percy Ermon Bolton</t>
  </si>
  <si>
    <t>Personal Financial Advisors, Inc.</t>
  </si>
  <si>
    <t>James Francis Oshea</t>
  </si>
  <si>
    <t>713-529-0333</t>
  </si>
  <si>
    <t>1616 S. Voss</t>
  </si>
  <si>
    <t>David Jay Stone</t>
  </si>
  <si>
    <t>614-837-7000</t>
  </si>
  <si>
    <t>70 E. Columbus Street</t>
  </si>
  <si>
    <t>Pickerington</t>
  </si>
  <si>
    <t>Personal Financial Advisors, LLC</t>
  </si>
  <si>
    <t>Camille Romero Reed</t>
  </si>
  <si>
    <t>985-898-0450</t>
  </si>
  <si>
    <t>Torres Financial Services, Inc.</t>
  </si>
  <si>
    <t>Rodolfo Villareal Torres</t>
  </si>
  <si>
    <t>210-342-2700</t>
  </si>
  <si>
    <t>85 N.E. Loop 410</t>
  </si>
  <si>
    <t>Torrey Capital, Inc.</t>
  </si>
  <si>
    <t>321-327-8178</t>
  </si>
  <si>
    <t>Pettinga Financial Advisors, Inc.</t>
  </si>
  <si>
    <t>do_carroll@yahoo.com</t>
  </si>
  <si>
    <t>Whitener Capital Management, Inc.</t>
  </si>
  <si>
    <t>Charles Norman Whitener</t>
  </si>
  <si>
    <t>252-972-8908</t>
  </si>
  <si>
    <t>The Power Plant, Suite 200</t>
  </si>
  <si>
    <t>Rocky Mount</t>
  </si>
  <si>
    <t>Whitley Penn Financial, L.L.P.</t>
  </si>
  <si>
    <t>Larry Gene Autrey</t>
  </si>
  <si>
    <t>817-259-9160</t>
  </si>
  <si>
    <t>1400 West 7th Street, Suite 400</t>
  </si>
  <si>
    <t>Whitman &amp; Murray, Inc.</t>
  </si>
  <si>
    <t>Veda Murray</t>
  </si>
  <si>
    <t>406-257-2522</t>
  </si>
  <si>
    <t>1925 Winchester Blvd.</t>
  </si>
  <si>
    <t>Campbell</t>
  </si>
  <si>
    <t>Pharaoh Financial Group</t>
  </si>
  <si>
    <t>Jacques Ariel Bolivar</t>
  </si>
  <si>
    <t>510-704-9500</t>
  </si>
  <si>
    <t>46 Shattuck Square, Suite 13</t>
  </si>
  <si>
    <t>jbolivar@fscorp.com</t>
  </si>
  <si>
    <t>Phase III Advisory Services, Ltd</t>
  </si>
  <si>
    <t>Theresa Kellock</t>
  </si>
  <si>
    <t>847-520-5545</t>
  </si>
  <si>
    <t>1110 W.Lake Cook Rd</t>
  </si>
  <si>
    <t>Philip A. Huss, CPA, PLLC</t>
  </si>
  <si>
    <t>Philip August Huss</t>
  </si>
  <si>
    <t>804-423-5694</t>
  </si>
  <si>
    <t>110 Wylderose Drive</t>
  </si>
  <si>
    <t>Philip J. Sagan Financial Consulting, Inc.</t>
  </si>
  <si>
    <t>Philip Jonathan Sagan</t>
  </si>
  <si>
    <t>781-861-7294</t>
  </si>
  <si>
    <t>One Cranberry Hill</t>
  </si>
  <si>
    <t>Philip Jeffrey McKenna</t>
  </si>
  <si>
    <t>805-682-0302</t>
  </si>
  <si>
    <t>321 E Mission St</t>
  </si>
  <si>
    <t>mckennapj@cox.net</t>
  </si>
  <si>
    <t>Philip Louis Richardson</t>
  </si>
  <si>
    <t>Toth Financial Advisory Corp.</t>
  </si>
  <si>
    <t>Priscilla Marie Toth</t>
  </si>
  <si>
    <t>221 N. Bridge Street</t>
  </si>
  <si>
    <t>Chillicothe</t>
  </si>
  <si>
    <t>wlb45601@adelphia.net</t>
  </si>
  <si>
    <t>Secure Retirement Solutions, Inc.</t>
  </si>
  <si>
    <t>Ryan Louis Morelli</t>
  </si>
  <si>
    <t>805-563-3961</t>
  </si>
  <si>
    <t>1332 Santa Barbara</t>
  </si>
  <si>
    <t>Secure Solutions Advisory Group, LLC</t>
  </si>
  <si>
    <t>Carolyn Diana Riely</t>
  </si>
  <si>
    <t>210-493-9195</t>
  </si>
  <si>
    <t>12523 Georgian Oaks</t>
  </si>
  <si>
    <t>cdriely@yahoo.com</t>
  </si>
  <si>
    <t>Secured Retirement Advisors, LLC</t>
  </si>
  <si>
    <t>Joseph Scott Lucey</t>
  </si>
  <si>
    <t>612-789-7900</t>
  </si>
  <si>
    <t>1660 S. Highway 100</t>
  </si>
  <si>
    <t>St. Louis Park</t>
  </si>
  <si>
    <t>Securities Monitoring Group, LLC</t>
  </si>
  <si>
    <t>Michael John Dougherty</t>
  </si>
  <si>
    <t>763-682-4014</t>
  </si>
  <si>
    <t>103 Marty Drive</t>
  </si>
  <si>
    <t>Security First Financial</t>
  </si>
  <si>
    <t>Mark Howard Herhold</t>
  </si>
  <si>
    <t>810-694-6080</t>
  </si>
  <si>
    <t>2240 East Hill Rd.</t>
  </si>
  <si>
    <t>Security First Investments</t>
  </si>
  <si>
    <t>Lisa Ann Luciano</t>
  </si>
  <si>
    <t>404-642-5565</t>
  </si>
  <si>
    <t>3355 Lenox Rd</t>
  </si>
  <si>
    <t>lisa_luciano@yahoo.com</t>
  </si>
  <si>
    <t>Securus Financial Network, Inc.</t>
  </si>
  <si>
    <t>John Michael Tepedino</t>
  </si>
  <si>
    <t>901-761-7880</t>
  </si>
  <si>
    <t>879 Willow Tree Circle</t>
  </si>
  <si>
    <t>Cordova</t>
  </si>
  <si>
    <t>tep1@aol.com</t>
  </si>
  <si>
    <t>Seeley Financial, Inc.</t>
  </si>
  <si>
    <t>Warren Wilfred Seeley</t>
  </si>
  <si>
    <t>614-823-8660</t>
  </si>
  <si>
    <t>140 Commerce Park Drive</t>
  </si>
  <si>
    <t>ssinger88@aol.com</t>
  </si>
  <si>
    <t>Seidman Private Advisors LLC</t>
  </si>
  <si>
    <t>Dean Kernus</t>
  </si>
  <si>
    <t>800-785-9340</t>
  </si>
  <si>
    <t>520 Kirkland Way</t>
  </si>
  <si>
    <t>dkernus@hotmail.com</t>
  </si>
  <si>
    <t>Select Advisory Group Inc</t>
  </si>
  <si>
    <t>Luis Alfonso Boffill</t>
  </si>
  <si>
    <t>787-969-3939</t>
  </si>
  <si>
    <t>250 Munoz Rivera Ave.</t>
  </si>
  <si>
    <t>1600 South Main Street</t>
  </si>
  <si>
    <t>Pilot Capital Management, Inc.</t>
  </si>
  <si>
    <t>Anthony Lee Laughman</t>
  </si>
  <si>
    <t>717-633-9541</t>
  </si>
  <si>
    <t>195 Stock St., Suite 124</t>
  </si>
  <si>
    <t>Hanover</t>
  </si>
  <si>
    <t>2523 Woods Blvd.</t>
  </si>
  <si>
    <t>mim_co@yahoo.com</t>
  </si>
  <si>
    <t>Marvin Terry &amp; Co. Inc.</t>
  </si>
  <si>
    <t>Marvin Lee Terry</t>
  </si>
  <si>
    <t>212-368-6001</t>
  </si>
  <si>
    <t>9 Hamilton Ter</t>
  </si>
  <si>
    <t>marvinterry10@msn.com</t>
  </si>
  <si>
    <t>Mary E. Montanari, CFP</t>
  </si>
  <si>
    <t>Mary Elizabeth Montanari</t>
  </si>
  <si>
    <t>781-659-2380</t>
  </si>
  <si>
    <t>683 Main Street</t>
  </si>
  <si>
    <t>Norwell</t>
  </si>
  <si>
    <t>Mary J. Spitler, M.S.</t>
  </si>
  <si>
    <t>Mary J Spitler</t>
  </si>
  <si>
    <t>1267 N. 15th St.</t>
  </si>
  <si>
    <t>500 Market Street, Unit 1-B</t>
  </si>
  <si>
    <t>Martin &amp; Associates Investment Advisory Services LLC</t>
  </si>
  <si>
    <t>Richard Paul Martin</t>
  </si>
  <si>
    <t>985-674-1151</t>
  </si>
  <si>
    <t>594 Asbury Dr.</t>
  </si>
  <si>
    <t>rmartin@calton.com</t>
  </si>
  <si>
    <t>Martin Financial Management</t>
  </si>
  <si>
    <t>Therese Martin</t>
  </si>
  <si>
    <t>847-524-1232</t>
  </si>
  <si>
    <t>1420 Parker Pl</t>
  </si>
  <si>
    <t>Marshall Lee White</t>
  </si>
  <si>
    <t>510-528-9484</t>
  </si>
  <si>
    <t>418 Colusa Ave</t>
  </si>
  <si>
    <t>Martel Dorow, Inc.</t>
  </si>
  <si>
    <t>Ronald Peter Martel</t>
  </si>
  <si>
    <t>603-436-7809</t>
  </si>
  <si>
    <t>226 W. Eldorado</t>
  </si>
  <si>
    <t>jenn434@aol.com</t>
  </si>
  <si>
    <t>Ira Peregoff Consulting</t>
  </si>
  <si>
    <t>Ira Peregoff</t>
  </si>
  <si>
    <t>410-466-3554</t>
  </si>
  <si>
    <t>6000 Ivydene Ter</t>
  </si>
  <si>
    <t>peregoff@msn.com</t>
  </si>
  <si>
    <t>Iris Advisors</t>
  </si>
  <si>
    <t>John Chung Lee</t>
  </si>
  <si>
    <t>212-561-9026</t>
  </si>
  <si>
    <t>244 Fifth Avenue</t>
  </si>
  <si>
    <t>Irongate Financial Services, Inc.</t>
  </si>
  <si>
    <t>David Lee Stevens</t>
  </si>
  <si>
    <t>303-759-8608</t>
  </si>
  <si>
    <t>6500 So. Quebec</t>
  </si>
  <si>
    <t>irngate@aol.com</t>
  </si>
  <si>
    <t>402-421-2024</t>
  </si>
  <si>
    <t>David Jonathan Albahary</t>
  </si>
  <si>
    <t>914-244-0333</t>
  </si>
  <si>
    <t>P.O. Box 592</t>
  </si>
  <si>
    <t>Rhinebeck</t>
  </si>
  <si>
    <t>Iwamoto Kong Wealth Management Group</t>
  </si>
  <si>
    <t>Harmon Anson Kong</t>
  </si>
  <si>
    <t>949-253-8888</t>
  </si>
  <si>
    <t>Fritch Financial Services, Inc.</t>
  </si>
  <si>
    <t>David Paul Fritch</t>
  </si>
  <si>
    <t>812-481-2334</t>
  </si>
  <si>
    <t>302 Main Street</t>
  </si>
  <si>
    <t>dfritch@dpfpc.net</t>
  </si>
  <si>
    <t>Front Street Investment Management, LLC</t>
  </si>
  <si>
    <t>Jason Paul Tank</t>
  </si>
  <si>
    <t>231-947-3775</t>
  </si>
  <si>
    <t>400 W. Front Street Suite 206</t>
  </si>
  <si>
    <t>Frontier Asset Management, Inc.</t>
  </si>
  <si>
    <t>gator_chck@yahoo.com</t>
  </si>
  <si>
    <t>J. Capital Advisors Wealth Management</t>
  </si>
  <si>
    <t>Aaron Jousan Johnson</t>
  </si>
  <si>
    <t>860-748-4331</t>
  </si>
  <si>
    <t>57 Pratt St</t>
  </si>
  <si>
    <t>Hartford</t>
  </si>
  <si>
    <t>J. Clark Financial</t>
  </si>
  <si>
    <t>Joseph Michael Clark</t>
  </si>
  <si>
    <t>704-258-6975</t>
  </si>
  <si>
    <t>P.O. Box 1344</t>
  </si>
  <si>
    <t>countjoemoney@yahoo.com</t>
  </si>
  <si>
    <t>J. Dyhr Capital</t>
  </si>
  <si>
    <t>John Dyhr Kirkgard</t>
  </si>
  <si>
    <t>805-688-5161</t>
  </si>
  <si>
    <t>P.O. Box 234</t>
  </si>
  <si>
    <t>siteseer@aol.com</t>
  </si>
  <si>
    <t>Frush Financial Group</t>
  </si>
  <si>
    <t>Scott Paul Frush</t>
  </si>
  <si>
    <t>248-752-5955</t>
  </si>
  <si>
    <t>Po Box 668</t>
  </si>
  <si>
    <t>Walled Lake</t>
  </si>
  <si>
    <t>FSB Warner Financial, Inc</t>
  </si>
  <si>
    <t>Barry Kevin Lake</t>
  </si>
  <si>
    <t>319-235-6561</t>
  </si>
  <si>
    <t>1001 Peoples Square</t>
  </si>
  <si>
    <t>FSI Advisory Group, Inc.</t>
  </si>
  <si>
    <t>Arv Vilutis</t>
  </si>
  <si>
    <t>713-758-0523</t>
  </si>
  <si>
    <t>1770 St. James Place</t>
  </si>
  <si>
    <t>avilutis@uh.edu</t>
  </si>
  <si>
    <t>Fuchs Financial Planning</t>
  </si>
  <si>
    <t>Edward Joseph Fuchs</t>
  </si>
  <si>
    <t>610-251-9348</t>
  </si>
  <si>
    <t>20 Miller Ave</t>
  </si>
  <si>
    <t>Fulbright Financial Consulting, Pa</t>
  </si>
  <si>
    <t>Edward Dana Fulbright</t>
  </si>
  <si>
    <t>919-544-0398</t>
  </si>
  <si>
    <t>Kitt Creek Office Park 5302 Nc Highway 55</t>
  </si>
  <si>
    <t>4140 Oakmore Rd</t>
  </si>
  <si>
    <t>Matthew John Larmann</t>
  </si>
  <si>
    <t>513-624-2800</t>
  </si>
  <si>
    <t>7424 Jager Court</t>
  </si>
  <si>
    <t>Mature Money Management, Inc</t>
  </si>
  <si>
    <t>Larry Fong</t>
  </si>
  <si>
    <t>916-947-0466</t>
  </si>
  <si>
    <t>9270 Elberon Way</t>
  </si>
  <si>
    <t>Elk Grove</t>
  </si>
  <si>
    <t>Maurice F. Lesses</t>
  </si>
  <si>
    <t>Maurice Falcon Lesses</t>
  </si>
  <si>
    <t>617-354-3752</t>
  </si>
  <si>
    <t>18 Gray St</t>
  </si>
  <si>
    <t>Mauro Capital Management, Inc.</t>
  </si>
  <si>
    <t>John Murphy Mauro</t>
  </si>
  <si>
    <t>724-940-1901</t>
  </si>
  <si>
    <t>Mavy Investment Strategies</t>
  </si>
  <si>
    <t>Pivotal Financial Services, Inc.</t>
  </si>
  <si>
    <t>Clarke David Hedrick</t>
  </si>
  <si>
    <t>631-486-8128</t>
  </si>
  <si>
    <t>Shane &amp; Associates</t>
  </si>
  <si>
    <t>Glenn Bruce Shane</t>
  </si>
  <si>
    <t>727-789-5833</t>
  </si>
  <si>
    <t>3444 E. Lake Road, #416</t>
  </si>
  <si>
    <t>Palm Harbor</t>
  </si>
  <si>
    <t>glenn@shaneadvice.com</t>
  </si>
  <si>
    <t>Shanklin Capital Management, Inc.</t>
  </si>
  <si>
    <t>Timothy Lee Shanklin</t>
  </si>
  <si>
    <t>731-784-4444</t>
  </si>
  <si>
    <t>406-256-6112</t>
  </si>
  <si>
    <t>3012 4th Ave N</t>
  </si>
  <si>
    <t>TTS Wealth Management, LLC</t>
  </si>
  <si>
    <t>Derek Hugh Stroud</t>
  </si>
  <si>
    <t>919-751-2570</t>
  </si>
  <si>
    <t>1401-B N. Berkeley Blvd.</t>
  </si>
  <si>
    <t>Goldsboro</t>
  </si>
  <si>
    <t>karenhstroud@aol.com</t>
  </si>
  <si>
    <t>Tucker Financial Services</t>
  </si>
  <si>
    <t>Kevin Nelson Tucker</t>
  </si>
  <si>
    <t>785-272-5000</t>
  </si>
  <si>
    <t>5835 Sw 29th Street</t>
  </si>
  <si>
    <t>kevin.tucker@cambridgeinvestmentresearch.com</t>
  </si>
  <si>
    <t>Tudor Financial, Inc.</t>
  </si>
  <si>
    <t>Grant Steven Donaldson</t>
  </si>
  <si>
    <t>937-439-9292</t>
  </si>
  <si>
    <t>8111 Timberlodge Trail</t>
  </si>
  <si>
    <t>Tuggle &amp; Russell, LLC</t>
  </si>
  <si>
    <t>W Clayton Tuggle</t>
  </si>
  <si>
    <t>972-788-4703</t>
  </si>
  <si>
    <t>997 Dickens Road</t>
  </si>
  <si>
    <t>Lilburn</t>
  </si>
  <si>
    <t>250 West Main Street</t>
  </si>
  <si>
    <t>Branford</t>
  </si>
  <si>
    <t>Place Capital Management, LLC</t>
  </si>
  <si>
    <t>Charles Edward Masterson</t>
  </si>
  <si>
    <t>713-750-9103</t>
  </si>
  <si>
    <t>1420 Osborne St., Suite B16</t>
  </si>
  <si>
    <t>Humboldt</t>
  </si>
  <si>
    <t>Shapiro Asset Management, LLC</t>
  </si>
  <si>
    <t>Marc Joel Shapiro</t>
  </si>
  <si>
    <t>333 South Main St. #2</t>
  </si>
  <si>
    <t>Blanding</t>
  </si>
  <si>
    <t>Shea Financial Advisors</t>
  </si>
  <si>
    <t>Brian Michael Shea</t>
  </si>
  <si>
    <t>203-966-9651</t>
  </si>
  <si>
    <t>45 Pine Street</t>
  </si>
  <si>
    <t>Shearer And Gray Investment Management LLC</t>
  </si>
  <si>
    <t>Charles Edward Shearer</t>
  </si>
  <si>
    <t>610-724-3185</t>
  </si>
  <si>
    <t>Shearwater Capital</t>
  </si>
  <si>
    <t>Jeffrey Jerram Brown</t>
  </si>
  <si>
    <t>314-434-4750</t>
  </si>
  <si>
    <t>8304 Kingsbury Blvd</t>
  </si>
  <si>
    <t>jbrown@shearwatercapital.com</t>
  </si>
  <si>
    <t>Shelby Wealth Management</t>
  </si>
  <si>
    <t>Bruce Shelby Fillpot</t>
  </si>
  <si>
    <t>124 Scarlet Dr</t>
  </si>
  <si>
    <t>Conshohocken</t>
  </si>
  <si>
    <t>Sharon Lund, Financial Planning, Inc.</t>
  </si>
  <si>
    <t>Sharon Boyle Lund</t>
  </si>
  <si>
    <t>781-444-9931</t>
  </si>
  <si>
    <t>262 Forest St</t>
  </si>
  <si>
    <t>Sharon M. Cayelli, CFP</t>
  </si>
  <si>
    <t>Sharon Mcneil Cayelli</t>
  </si>
  <si>
    <t>301-217-9323</t>
  </si>
  <si>
    <t>9457 Copenhaver Dr</t>
  </si>
  <si>
    <t>770-452-0992</t>
  </si>
  <si>
    <t>Planned Investment Co., Inc.</t>
  </si>
  <si>
    <t>Thomas J Hill</t>
  </si>
  <si>
    <t>317-575-8804</t>
  </si>
  <si>
    <t>9265 Counselors Row</t>
  </si>
  <si>
    <t>785-357-7777</t>
  </si>
  <si>
    <t>1515 International Parkway</t>
  </si>
  <si>
    <t>Jacober Investment Management, Inc.</t>
  </si>
  <si>
    <t>Frank Emil Jacober</t>
  </si>
  <si>
    <t>800-351-3491</t>
  </si>
  <si>
    <t>402 Harrison Ct</t>
  </si>
  <si>
    <t>Vernon Hills</t>
  </si>
  <si>
    <t>ccumferen@aol.com</t>
  </si>
  <si>
    <t>Jacobs &amp; Co.</t>
  </si>
  <si>
    <t>Benjamin Almon Mavy</t>
  </si>
  <si>
    <t>530-878-2038</t>
  </si>
  <si>
    <t>233 So. Auburn St., Suite 275</t>
  </si>
  <si>
    <t>Colfax</t>
  </si>
  <si>
    <t>bmavy@yahoo.com</t>
  </si>
  <si>
    <t>Maxim Capital Advisors, Inc.</t>
  </si>
  <si>
    <t>Andrew Munson Fisher</t>
  </si>
  <si>
    <t>alicealori@hotmail.com</t>
  </si>
  <si>
    <t>Planned Asset Management</t>
  </si>
  <si>
    <t>Morrie Wolbrum Reiff</t>
  </si>
  <si>
    <t>818-708-6888</t>
  </si>
  <si>
    <t>26637 W. Agoura Rd., Suite 100</t>
  </si>
  <si>
    <t>Planned Financial Security</t>
  </si>
  <si>
    <t>231 Walton Street, Suite 102</t>
  </si>
  <si>
    <t>Planned Wealth Consultants</t>
  </si>
  <si>
    <t>Gregory Philip Fong</t>
  </si>
  <si>
    <t>310-792-0801</t>
  </si>
  <si>
    <t>3655 Torrance Blvd.</t>
  </si>
  <si>
    <t>Planning Advisors, Ltd.</t>
  </si>
  <si>
    <t>Thurston Spaulding</t>
  </si>
  <si>
    <t>tspauldingjr@juno.com</t>
  </si>
  <si>
    <t>Planning Resources Group, Inc.</t>
  </si>
  <si>
    <t>Mary Catherine Taylor</t>
  </si>
  <si>
    <t>510-987-8282</t>
  </si>
  <si>
    <t>One Kaiser Plaza, Ste 1465</t>
  </si>
  <si>
    <t>mc@mctaylorassociates.com</t>
  </si>
  <si>
    <t>MC2 Financial Advisers, Inc.</t>
  </si>
  <si>
    <t>Robert A Mccullough</t>
  </si>
  <si>
    <t>610-353-7777</t>
  </si>
  <si>
    <t>90 S Newton Street Rd</t>
  </si>
  <si>
    <t>Newton Square</t>
  </si>
  <si>
    <t>rob@mcculloughco.com</t>
  </si>
  <si>
    <t>McAlvany Wealth Management, Lllp</t>
  </si>
  <si>
    <t>David Scott Mcalvany</t>
  </si>
  <si>
    <t>970-385-3100</t>
  </si>
  <si>
    <t>166 Turner Drive, Suite 100</t>
  </si>
  <si>
    <t>McAvoy Kemp Wealth Management, LLC</t>
  </si>
  <si>
    <t>Jimmy Dean Kemp</t>
  </si>
  <si>
    <t>812-376-6463</t>
  </si>
  <si>
    <t>2121 25th Street</t>
  </si>
  <si>
    <t>McBee Advisors, Inc.</t>
  </si>
  <si>
    <t>William David Mcbee</t>
  </si>
  <si>
    <t>425-467-6223</t>
  </si>
  <si>
    <t>600 - 108th Avenue Ne</t>
  </si>
  <si>
    <t>McBride Financial Advisors, LLC</t>
  </si>
  <si>
    <t>Michael James McBride</t>
  </si>
  <si>
    <t>206-223-0561</t>
  </si>
  <si>
    <t>P.O. Box 1328</t>
  </si>
  <si>
    <t>Seahurst</t>
  </si>
  <si>
    <t>michael.mcbride@agedwards.com</t>
  </si>
  <si>
    <t>May Capital Management</t>
  </si>
  <si>
    <t>William Michael May</t>
  </si>
  <si>
    <t>310-292-8646</t>
  </si>
  <si>
    <t>2409 Walnut Avenue</t>
  </si>
  <si>
    <t>maycapital@verizon.net</t>
  </si>
  <si>
    <t>Mayernick &amp; Associates, Inc.</t>
  </si>
  <si>
    <t>Eugene Francis Mayernick</t>
  </si>
  <si>
    <t>262-392-9171</t>
  </si>
  <si>
    <t>101 N.Oakridge Drive</t>
  </si>
  <si>
    <t>North Prairie</t>
  </si>
  <si>
    <t>jim_vooys@hotmail.com</t>
  </si>
  <si>
    <t>James E. Weiss Inc.</t>
  </si>
  <si>
    <t>Lynn Ann Krill</t>
  </si>
  <si>
    <t>518-272-3105</t>
  </si>
  <si>
    <t>225 North Greenbush Road</t>
  </si>
  <si>
    <t>Peter J Bach</t>
  </si>
  <si>
    <t>414-475-6565</t>
  </si>
  <si>
    <t>2323 N.Mayfair Road, Suite 240</t>
  </si>
  <si>
    <t>JAH Financial Management</t>
  </si>
  <si>
    <t>Jerry Allan Hyman</t>
  </si>
  <si>
    <t>302-234-2400</t>
  </si>
  <si>
    <t>724 Yorklyn Road</t>
  </si>
  <si>
    <t>281-240-0330</t>
  </si>
  <si>
    <t>12926 Dairy Ashford</t>
  </si>
  <si>
    <t>James H. Quinn, CFP</t>
  </si>
  <si>
    <t>James Hastings Quinn</t>
  </si>
  <si>
    <t>202-253-0361</t>
  </si>
  <si>
    <t>James Kirby Accountancy Corporation</t>
  </si>
  <si>
    <t>James Lee Kirby</t>
  </si>
  <si>
    <t>714-203-8900</t>
  </si>
  <si>
    <t>2601 Saturn Street</t>
  </si>
  <si>
    <t>Brea</t>
  </si>
  <si>
    <t>jim@go2planning.com</t>
  </si>
  <si>
    <t>James Leroy Wise</t>
  </si>
  <si>
    <t>209-951-4112</t>
  </si>
  <si>
    <t>James Anthony Powers</t>
  </si>
  <si>
    <t>865-494-6973</t>
  </si>
  <si>
    <t>124 Shore Loop</t>
  </si>
  <si>
    <t>Andersonville</t>
  </si>
  <si>
    <t>ktdid826@aol.com</t>
  </si>
  <si>
    <t>James Barry Coffman</t>
  </si>
  <si>
    <t>James Coffman</t>
  </si>
  <si>
    <t>512-863-7799</t>
  </si>
  <si>
    <t>3011 Dawn Dr</t>
  </si>
  <si>
    <t>Jbcplan@juno.Com</t>
  </si>
  <si>
    <t>James D. Vooys CPA/PFS</t>
  </si>
  <si>
    <t>James Donald Vooys</t>
  </si>
  <si>
    <t>518-374-0619</t>
  </si>
  <si>
    <t>Whitestone</t>
  </si>
  <si>
    <t>jhfinancialserv@aol.com</t>
  </si>
  <si>
    <t>Janiczek Financial Advisors, LLC</t>
  </si>
  <si>
    <t>Geraldine Ann Janiczek</t>
  </si>
  <si>
    <t>Gallacher Capital Management, LLC</t>
  </si>
  <si>
    <t>Samuel Rey Tenney</t>
  </si>
  <si>
    <t>303-708-1640</t>
  </si>
  <si>
    <t>9250 East Costilla Avenue</t>
  </si>
  <si>
    <t>Galligan Financial Advisors</t>
  </si>
  <si>
    <t>Stephen Galligan</t>
  </si>
  <si>
    <t>651-456-5385</t>
  </si>
  <si>
    <t>3345 Lexington Avenue South</t>
  </si>
  <si>
    <t>Eagan</t>
  </si>
  <si>
    <t>galligans@aol.com</t>
  </si>
  <si>
    <t>Galloway Asset Management LLC</t>
  </si>
  <si>
    <t>Michael Jeffrey Galloway</t>
  </si>
  <si>
    <t>480-325-8668</t>
  </si>
  <si>
    <t>1930 N. Arboleda</t>
  </si>
  <si>
    <t>Galovich Financial Planning Services Inc</t>
  </si>
  <si>
    <t>Fred Stephen Galovich</t>
  </si>
  <si>
    <t>412-367-1650</t>
  </si>
  <si>
    <t>736 W Ingomar Rd Ste 207</t>
  </si>
  <si>
    <t>Ingomar</t>
  </si>
  <si>
    <t>Galway Investment Strategy</t>
  </si>
  <si>
    <t>Bethany Joy Carlson</t>
  </si>
  <si>
    <t>305-546-9500</t>
  </si>
  <si>
    <t>7508 SW 58th Avenue</t>
  </si>
  <si>
    <t>South Miami</t>
  </si>
  <si>
    <t>Gamboa &amp; Company</t>
  </si>
  <si>
    <t>Michael Patrick Gamboa</t>
  </si>
  <si>
    <t>415-433-1290</t>
  </si>
  <si>
    <t>Three Embarcadero Center</t>
  </si>
  <si>
    <t>Game Plan Advisors, Inc.</t>
  </si>
  <si>
    <t>Craig Gordon Wear</t>
  </si>
  <si>
    <t>936-449-5952</t>
  </si>
  <si>
    <t>Commonwealth Centre</t>
  </si>
  <si>
    <t>Gant Private Financial Management</t>
  </si>
  <si>
    <t>Erwin Brent Gant</t>
  </si>
  <si>
    <t>215-643-5040</t>
  </si>
  <si>
    <t>100 Wissahickon Ave</t>
  </si>
  <si>
    <t>erwingant@verizon.net</t>
  </si>
  <si>
    <t>1801 Robert Fulton Drive</t>
  </si>
  <si>
    <t>Don Rees Financial Planner</t>
  </si>
  <si>
    <t>Donald Pierson Rees</t>
  </si>
  <si>
    <t>480-998-3479</t>
  </si>
  <si>
    <t>7550 E Beryl Ave</t>
  </si>
  <si>
    <t>donrtax@yahoo.com</t>
  </si>
  <si>
    <t>Donadio Money Management</t>
  </si>
  <si>
    <t>100 Harrow Lane</t>
  </si>
  <si>
    <t>Saginaw</t>
  </si>
  <si>
    <t>tchisholm@gardey.com</t>
  </si>
  <si>
    <t>Gardner Advisors Inc.</t>
  </si>
  <si>
    <t>2054 E County Road 500 N</t>
  </si>
  <si>
    <t>Brazil</t>
  </si>
  <si>
    <t>McDavid &amp; Company, CPAS</t>
  </si>
  <si>
    <t>William Franklin Mcdavid</t>
  </si>
  <si>
    <t>352-373-1080</t>
  </si>
  <si>
    <t>4711 Nw 53 Avenue</t>
  </si>
  <si>
    <t>McDermott Financial Services</t>
  </si>
  <si>
    <t>Lee Alfred McDermott</t>
  </si>
  <si>
    <t>704-341-7289</t>
  </si>
  <si>
    <t>3341 Chilham Pl</t>
  </si>
  <si>
    <t>McDermott Investment Advisors, LLC</t>
  </si>
  <si>
    <t>Edmund Riccio</t>
  </si>
  <si>
    <t>610-882-1460</t>
  </si>
  <si>
    <t>26 West Broad Street</t>
  </si>
  <si>
    <t>ericcio@mcdermottadvisors.com</t>
  </si>
  <si>
    <t>McDonald Franceschi, LLC</t>
  </si>
  <si>
    <t>Eric Russell Lochner</t>
  </si>
  <si>
    <t>503-827-8591</t>
  </si>
  <si>
    <t>520 Sw Yamhill Street</t>
  </si>
  <si>
    <t>McDonald Presley Capital Management, Inc.</t>
  </si>
  <si>
    <t>Jeffrey Keith Presley</t>
  </si>
  <si>
    <t>260-969-6767</t>
  </si>
  <si>
    <t>6319-D Mutual Drive</t>
  </si>
  <si>
    <t>McDonough Capital Management, Inc.</t>
  </si>
  <si>
    <t>Edward Aloysius Mcdonough</t>
  </si>
  <si>
    <t>407-248-9647</t>
  </si>
  <si>
    <t>6000 Turkey Lake Road</t>
  </si>
  <si>
    <t>McFawn Financial Services Group LLC</t>
  </si>
  <si>
    <t>Patrick Laughlin Mcfawn</t>
  </si>
  <si>
    <t>248-619-0090</t>
  </si>
  <si>
    <t>340 E. Big Beaver</t>
  </si>
  <si>
    <t>McGee Financial Strategies Inc.</t>
  </si>
  <si>
    <t>D. Linette Dobbins</t>
  </si>
  <si>
    <t>JD Powers Financial Services, Inc.</t>
  </si>
  <si>
    <t>James David Powers</t>
  </si>
  <si>
    <t>865-691-1011</t>
  </si>
  <si>
    <t>Jaye C (Initial Only) Jarrett</t>
  </si>
  <si>
    <t>210-349-2181</t>
  </si>
  <si>
    <t>19935 Encino Briar</t>
  </si>
  <si>
    <t>JBA Senior Solutions</t>
  </si>
  <si>
    <t>Beverly J Scheider</t>
  </si>
  <si>
    <t>815-235-1702</t>
  </si>
  <si>
    <t>JBR Co. Financial Management Inc.</t>
  </si>
  <si>
    <t>Jack B. Riley</t>
  </si>
  <si>
    <t>580-223-1772</t>
  </si>
  <si>
    <t>177 E Street Nw</t>
  </si>
  <si>
    <t>Ardmore</t>
  </si>
  <si>
    <t>jbrcofmi@ardmore.com</t>
  </si>
  <si>
    <t>JC Rosso &amp; Associates, Ltd.</t>
  </si>
  <si>
    <t>John Charles Rosso</t>
  </si>
  <si>
    <t>831-457-9349</t>
  </si>
  <si>
    <t>106 Esmeralda Ct</t>
  </si>
  <si>
    <t>jcrosso@comcast.net</t>
  </si>
  <si>
    <t>JD Investment Management</t>
  </si>
  <si>
    <t>James Scott Daniels</t>
  </si>
  <si>
    <t>262-387-0126</t>
  </si>
  <si>
    <t>1442 Lebon Ln</t>
  </si>
  <si>
    <t>Gary M. Martinez</t>
  </si>
  <si>
    <t>Gary Michael Martinez</t>
  </si>
  <si>
    <t>316-777-4391</t>
  </si>
  <si>
    <t>1100 S.E. Louis Drive</t>
  </si>
  <si>
    <t>Mulvane</t>
  </si>
  <si>
    <t>Douglas Tyler Knight</t>
  </si>
  <si>
    <t>916-781-9729</t>
  </si>
  <si>
    <t>2200 Douglas Blvd</t>
  </si>
  <si>
    <t>doug@jeffersondouglas.com</t>
  </si>
  <si>
    <t>Jeffery C. Welch And Associates, Inc.</t>
  </si>
  <si>
    <t>Jeffery Curtis Welch</t>
  </si>
  <si>
    <t>805-434-1550</t>
  </si>
  <si>
    <t>P.O. Box 526</t>
  </si>
  <si>
    <t>Springville</t>
  </si>
  <si>
    <t>Jeffery E. Jones</t>
  </si>
  <si>
    <t>Jeffery Earl Jones</t>
  </si>
  <si>
    <t>951-272-1541</t>
  </si>
  <si>
    <t>1101 California Ave</t>
  </si>
  <si>
    <t>assetcoach@pacbell.net</t>
  </si>
  <si>
    <t>Jeffrey A. Bogart Investment Advisor</t>
  </si>
  <si>
    <t>Jeffrey Allen Bogart</t>
  </si>
  <si>
    <t>216-292-8700</t>
  </si>
  <si>
    <t>25825 Science Park Drive</t>
  </si>
  <si>
    <t>jbogey@bogartcunix.com</t>
  </si>
  <si>
    <t>2720 Enterprise Parkway</t>
  </si>
  <si>
    <t>Gateway Financial Strategies, LLC</t>
  </si>
  <si>
    <t>John Hardesty Alpers</t>
  </si>
  <si>
    <t>303-828-0077</t>
  </si>
  <si>
    <t>526 Briggs Street</t>
  </si>
  <si>
    <t>Gaur Asset Management, Inc.</t>
  </si>
  <si>
    <t>Umesh Gaur</t>
  </si>
  <si>
    <t>732-873-9668</t>
  </si>
  <si>
    <t>29 Clyde Road</t>
  </si>
  <si>
    <t>Somerset</t>
  </si>
  <si>
    <t>Gaylon Alfred Swanson</t>
  </si>
  <si>
    <t>JL Investments</t>
  </si>
  <si>
    <t>James Vincent Larson</t>
  </si>
  <si>
    <t>John C. Gower, CFP, Ea</t>
  </si>
  <si>
    <t>John Gower</t>
  </si>
  <si>
    <t>314-961-2092</t>
  </si>
  <si>
    <t>9131 Watson Industrial Park</t>
  </si>
  <si>
    <t>Mark Alan McGarvey</t>
  </si>
  <si>
    <t>205-967-4200</t>
  </si>
  <si>
    <t>3008 Pump House Rd.</t>
  </si>
  <si>
    <t>Mellem Financial Services, Inc.</t>
  </si>
  <si>
    <t>Thomas O. Mellem</t>
  </si>
  <si>
    <t>303-347-1048</t>
  </si>
  <si>
    <t>4491 W Lake Cir N</t>
  </si>
  <si>
    <t>Mendelsohn Financial, L.L.C.</t>
  </si>
  <si>
    <t>Matthew Seth Mendelsohn</t>
  </si>
  <si>
    <t>202-375-0867</t>
  </si>
  <si>
    <t>1050 17th St. Nw, Ste. 700</t>
  </si>
  <si>
    <t>Menna Capital Management, LLC</t>
  </si>
  <si>
    <t>Laurence Edward Menna</t>
  </si>
  <si>
    <t>The William M. Faber Company Investment Advisory, Inc.</t>
  </si>
  <si>
    <t>William M Faber</t>
  </si>
  <si>
    <t>216-622-0017</t>
  </si>
  <si>
    <t>1787 West 32ndstreet</t>
  </si>
  <si>
    <t>John Goodwin Gilooly</t>
  </si>
  <si>
    <t>518-691-0264</t>
  </si>
  <si>
    <t>83 Railroad Place</t>
  </si>
  <si>
    <t>Saratoga Springs</t>
  </si>
  <si>
    <t>John G. Ullman &amp; Associates, Inc.</t>
  </si>
  <si>
    <t>Timothy Earl Sallade</t>
  </si>
  <si>
    <t>607-936-3785</t>
  </si>
  <si>
    <t>51 East Market St</t>
  </si>
  <si>
    <t>Corning</t>
  </si>
  <si>
    <t>John H. Liles, CFP</t>
  </si>
  <si>
    <t>John Harmon Liles</t>
  </si>
  <si>
    <t>707-226-1177</t>
  </si>
  <si>
    <t>P.O. Box 6889</t>
  </si>
  <si>
    <t>john_liles@sbcglobal.net</t>
  </si>
  <si>
    <t>fmercuri3@msn.com</t>
  </si>
  <si>
    <t>Meridian Advisory Services</t>
  </si>
  <si>
    <t>James Bernard Carano</t>
  </si>
  <si>
    <t>231-237-9715</t>
  </si>
  <si>
    <t>Po Box 227</t>
  </si>
  <si>
    <t>Charlevoix</t>
  </si>
  <si>
    <t>725 Sixth Street</t>
  </si>
  <si>
    <t>Eureka</t>
  </si>
  <si>
    <t>Premier Financial Management, Inc.</t>
  </si>
  <si>
    <t>Evelyn Armour</t>
  </si>
  <si>
    <t>678-775-6889</t>
  </si>
  <si>
    <t>6340 Sugarloaf Pkwy, Ste. 200</t>
  </si>
  <si>
    <t>evelynarmour1@hotmail.com</t>
  </si>
  <si>
    <t>Premier Wealth Advisory Services, Inc.</t>
  </si>
  <si>
    <t>Gary Lee Cassell</t>
  </si>
  <si>
    <t>636-532-7337</t>
  </si>
  <si>
    <t>16100 Chesterfield Pkwy West</t>
  </si>
  <si>
    <t>gcassell@sbcglobal.net</t>
  </si>
  <si>
    <t>Premier Wealth Management, LLC</t>
  </si>
  <si>
    <t>Gary Lee Wright</t>
  </si>
  <si>
    <t>817-737-6818</t>
  </si>
  <si>
    <t>Addison G. Fluent</t>
  </si>
  <si>
    <t>813-383-4541</t>
  </si>
  <si>
    <t>Presidium Partners, LLC</t>
  </si>
  <si>
    <t>Franklin C. Newsom</t>
  </si>
  <si>
    <t>925-790-0300</t>
  </si>
  <si>
    <t>2400 Camino Ramon</t>
  </si>
  <si>
    <t>Presson Financial Associates, LLC</t>
  </si>
  <si>
    <t>Frank Presson</t>
  </si>
  <si>
    <t>520-733-0065</t>
  </si>
  <si>
    <t>7470 East Knollwood Drive</t>
  </si>
  <si>
    <t>Baden</t>
  </si>
  <si>
    <t>Metropolitan Capital Management, Inc.</t>
  </si>
  <si>
    <t>Lynn Clark Dorrough</t>
  </si>
  <si>
    <t>501-377-7699</t>
  </si>
  <si>
    <t>425 W. Capit0l Ave.</t>
  </si>
  <si>
    <t>Metropolitan Financial Group, Inc.</t>
  </si>
  <si>
    <t>Gregory Aaron Bitz</t>
  </si>
  <si>
    <t>301-657-1000</t>
  </si>
  <si>
    <t>5409 Moorland Ln</t>
  </si>
  <si>
    <t>Metzbower Financial Services</t>
  </si>
  <si>
    <t>Frank Walter Metzbower</t>
  </si>
  <si>
    <t>410-250-9310</t>
  </si>
  <si>
    <t>609 S Surf Rd</t>
  </si>
  <si>
    <t>Ocean City</t>
  </si>
  <si>
    <t>frank@metzbower.com</t>
  </si>
  <si>
    <t>MFG Investments, LLC</t>
  </si>
  <si>
    <t>Wallace Joseph Kennedy</t>
  </si>
  <si>
    <t>630-257-1399</t>
  </si>
  <si>
    <t>112 Main Street</t>
  </si>
  <si>
    <t>Lemont</t>
  </si>
  <si>
    <t>mfpm@rcn.com</t>
  </si>
  <si>
    <t>John Moore &amp; Associates Inc</t>
  </si>
  <si>
    <t>John William Moore</t>
  </si>
  <si>
    <t>505-881-5100</t>
  </si>
  <si>
    <t>6301 Indian School Rd Ne</t>
  </si>
  <si>
    <t>Richard Alan Ratner</t>
  </si>
  <si>
    <t>561-279-9001</t>
  </si>
  <si>
    <t>595 S. Federal Highway</t>
  </si>
  <si>
    <t>handlsolutions@bellsouth.net</t>
  </si>
  <si>
    <t>Principia Investment Advisors, LLC</t>
  </si>
  <si>
    <t>MFG Wealth Management, LLC</t>
  </si>
  <si>
    <t>Terri Lynn Kontney</t>
  </si>
  <si>
    <t>317-780-1006</t>
  </si>
  <si>
    <t>6920 South East St</t>
  </si>
  <si>
    <t>terrik@mfgwealthmgmt.com</t>
  </si>
  <si>
    <t>MFH Investments Inc.</t>
  </si>
  <si>
    <t>Max Frederick Heintz</t>
  </si>
  <si>
    <t>937-294-3345</t>
  </si>
  <si>
    <t>2331 Far Hills Ave. #301</t>
  </si>
  <si>
    <t>300 Granite Street</t>
  </si>
  <si>
    <t>MGM Ltd. Company</t>
  </si>
  <si>
    <t>Michael David Cook</t>
  </si>
  <si>
    <t>505-346-3434</t>
  </si>
  <si>
    <t>4600 Jefferson Lane Ne</t>
  </si>
  <si>
    <t>MHA Financial Corp</t>
  </si>
  <si>
    <t>C William Hoilman</t>
  </si>
  <si>
    <t>781-769-8066</t>
  </si>
  <si>
    <t>Po Box 409</t>
  </si>
  <si>
    <t>Westwood</t>
  </si>
  <si>
    <t>MIAI, Inc.</t>
  </si>
  <si>
    <t>Cynthia Elizabeth Besek</t>
  </si>
  <si>
    <t>214-739-5677</t>
  </si>
  <si>
    <t>8750 N. Central Expressway</t>
  </si>
  <si>
    <t>cbesek@maplewoodinvestments.com</t>
  </si>
  <si>
    <t>Miceli Financial Planning Inc</t>
  </si>
  <si>
    <t>Salvatore Philip Miceli</t>
  </si>
  <si>
    <t>303-948-5789</t>
  </si>
  <si>
    <t>10 Partridge Ln</t>
  </si>
  <si>
    <t>MICG Investment Management</t>
  </si>
  <si>
    <t>Jeffrey Alan Martinovich</t>
  </si>
  <si>
    <t>14835 Sw 149th Ct.</t>
  </si>
  <si>
    <t>Michael Walter Delorey</t>
  </si>
  <si>
    <t>215-232-0470</t>
  </si>
  <si>
    <t>803 N Ringgold St</t>
  </si>
  <si>
    <t>Prism Financial Group, LLC</t>
  </si>
  <si>
    <t>Timothy Brian Shmidl</t>
  </si>
  <si>
    <t>913-345-1444</t>
  </si>
  <si>
    <t>7101 College Blvd. Suite 900</t>
  </si>
  <si>
    <t>ksjayhawk94@aol.com</t>
  </si>
  <si>
    <t>Prism Fund Solutions, Inc.</t>
  </si>
  <si>
    <t>Dan Edwards</t>
  </si>
  <si>
    <t>727-580-6006</t>
  </si>
  <si>
    <t>1679 Watermark Circle NE</t>
  </si>
  <si>
    <t>daned@tampabay.rr.com</t>
  </si>
  <si>
    <t>Prism Planning, Inc.</t>
  </si>
  <si>
    <t>James William Tissot</t>
  </si>
  <si>
    <t>212-354-7164</t>
  </si>
  <si>
    <t>guy@apnow.com</t>
  </si>
  <si>
    <t>Somerset CPAs, PC</t>
  </si>
  <si>
    <t>Benjamin C. Kimmerling</t>
  </si>
  <si>
    <t>317-472-2200</t>
  </si>
  <si>
    <t>3925 River Crossing Parkway</t>
  </si>
  <si>
    <t>Somerville Associates</t>
  </si>
  <si>
    <t>248-538-3779</t>
  </si>
  <si>
    <t>4597 Broughton Dr</t>
  </si>
  <si>
    <t>Sorenson Investments</t>
  </si>
  <si>
    <t>Larry Dean Sorenson</t>
  </si>
  <si>
    <t>208-722-5866</t>
  </si>
  <si>
    <t>23875 Market Road</t>
  </si>
  <si>
    <t>Sorrento Pacific Financial, LLC</t>
  </si>
  <si>
    <t>Mary Jo Unland</t>
  </si>
  <si>
    <t>858-805-7900</t>
  </si>
  <si>
    <t>10455 Sorrento Valley Rd</t>
  </si>
  <si>
    <t>Sound Asset Management Inc</t>
  </si>
  <si>
    <t>Neil Russell Wayne</t>
  </si>
  <si>
    <t>203-222-9370</t>
  </si>
  <si>
    <t>5 Glen Ln</t>
  </si>
  <si>
    <t>Sound Asset Management, Inc.</t>
  </si>
  <si>
    <t>Frederick David Gartenlaub</t>
  </si>
  <si>
    <t>513-755-8297</t>
  </si>
  <si>
    <t>7507 Arlington Rd</t>
  </si>
  <si>
    <t>mvechery@aol.com</t>
  </si>
  <si>
    <t>Michael J. Crew, Investment Advisor</t>
  </si>
  <si>
    <t>Michael John Crew</t>
  </si>
  <si>
    <t>508-548-2218</t>
  </si>
  <si>
    <t>205 Worcester Court</t>
  </si>
  <si>
    <t>mike.crew@gmail.com</t>
  </si>
  <si>
    <t>Michael J. Dellolio &amp; Associates, LLC</t>
  </si>
  <si>
    <t>Michael John Dellolio</t>
  </si>
  <si>
    <t>207-294-0401</t>
  </si>
  <si>
    <t>16 Middle Street</t>
  </si>
  <si>
    <t>Saco</t>
  </si>
  <si>
    <t>michael@mjdassociatesllc.com</t>
  </si>
  <si>
    <t>Michael J. Maloy, Certified Financial Planner, LLC</t>
  </si>
  <si>
    <t>303-516-9100</t>
  </si>
  <si>
    <t>165 West 46th Street, Suite 707</t>
  </si>
  <si>
    <t>Pritchard Asset Management &amp; Financial Planning</t>
  </si>
  <si>
    <t>21860 Burbank Blvd., Suite 100</t>
  </si>
  <si>
    <t>Venus Investment Management LLC</t>
  </si>
  <si>
    <t>Venbrook Financial Services, LLC</t>
  </si>
  <si>
    <t>818-598-8980</t>
  </si>
  <si>
    <t>800-545-4442</t>
  </si>
  <si>
    <t>23197 La Cadena Drive, Suite 103</t>
  </si>
  <si>
    <t>Northport</t>
  </si>
  <si>
    <t>singhruby1@yahoo.com</t>
  </si>
  <si>
    <t>7037 Rosado Drive</t>
  </si>
  <si>
    <t>Veritat Advisors</t>
  </si>
  <si>
    <t>Kent Smetters</t>
  </si>
  <si>
    <t>215-220-8041</t>
  </si>
  <si>
    <t>3719 Spring Garden Street</t>
  </si>
  <si>
    <t>Veritrust Financial, LLC</t>
  </si>
  <si>
    <t>Jodie Alaine Tedrow</t>
  </si>
  <si>
    <t>512-448-0647</t>
  </si>
  <si>
    <t>3755 Capital Highway South</t>
  </si>
  <si>
    <t>Verity Investment Counsel, Inc.</t>
  </si>
  <si>
    <t>Michelle Lynne Ouzounian</t>
  </si>
  <si>
    <t>262-898-8400</t>
  </si>
  <si>
    <t>2310 S Green Bay Rd</t>
  </si>
  <si>
    <t>Racine</t>
  </si>
  <si>
    <t>m.ouzounian@verityinvcounsel.com</t>
  </si>
  <si>
    <t>Veros Partners, Inc.</t>
  </si>
  <si>
    <t>Matthew David Haab</t>
  </si>
  <si>
    <t>Steven Sisto Volpe</t>
  </si>
  <si>
    <t>508-588-3237</t>
  </si>
  <si>
    <t>1135 Pearl Street</t>
  </si>
  <si>
    <t>volperia@aol.com</t>
  </si>
  <si>
    <t>Von Holt Financial Advisors, Inc.</t>
  </si>
  <si>
    <t>Albert John Vonholt</t>
  </si>
  <si>
    <t>847-303-6050</t>
  </si>
  <si>
    <t>4801 Emerson Avenue</t>
  </si>
  <si>
    <t>Sovereign Private Wealth, Inc.</t>
  </si>
  <si>
    <t>Gregory James Adams</t>
  </si>
  <si>
    <t>727-784-4841</t>
  </si>
  <si>
    <t>1312 Alternate 19 North</t>
  </si>
  <si>
    <t>Sovereign Wealth Advisors LLC</t>
  </si>
  <si>
    <t>Van Fredrick Hoffman</t>
  </si>
  <si>
    <t>425-289-4222</t>
  </si>
  <si>
    <t>777 108th Avenue Ne</t>
  </si>
  <si>
    <t>6425 Clifton Forge Cir</t>
  </si>
  <si>
    <t>Catonsville</t>
  </si>
  <si>
    <t>mkelly5711@aol.com</t>
  </si>
  <si>
    <t>Michael S. Jones</t>
  </si>
  <si>
    <t>Michael Shelton Jones</t>
  </si>
  <si>
    <t>804-379-4263</t>
  </si>
  <si>
    <t>955 Manakin Road</t>
  </si>
  <si>
    <t>msjones57@mindspring.com</t>
  </si>
  <si>
    <t>Michigan Investment Advisors, LLC</t>
  </si>
  <si>
    <t>Philip Anthony Hodge</t>
  </si>
  <si>
    <t>586-247-0521</t>
  </si>
  <si>
    <t>51194 Romeo Plank Road, #205</t>
  </si>
  <si>
    <t>Macomb</t>
  </si>
  <si>
    <t>Robert Glenn Bard</t>
  </si>
  <si>
    <t>Southward Financial Services, LLC</t>
  </si>
  <si>
    <t>Tony Joseph Proctor</t>
  </si>
  <si>
    <t>781-235-0405</t>
  </si>
  <si>
    <t>66 Central Street</t>
  </si>
  <si>
    <t>t.proctor@proctorfinancial.com</t>
  </si>
  <si>
    <t>Prodigy Financial Consultants</t>
  </si>
  <si>
    <t>Jana Marie Bradley</t>
  </si>
  <si>
    <t>Vista Financial Advisory</t>
  </si>
  <si>
    <t>Jackson Winfield Purvis</t>
  </si>
  <si>
    <t>480-820-2707</t>
  </si>
  <si>
    <t>Vista Financial Group, Ltd.</t>
  </si>
  <si>
    <t>Jerome Patrick Oreilly</t>
  </si>
  <si>
    <t>847-670-3565</t>
  </si>
  <si>
    <t>121 S. Wilke Rd. Suite 210</t>
  </si>
  <si>
    <t>Vista Investment Advisors LLC</t>
  </si>
  <si>
    <t>Adam Westphalen</t>
  </si>
  <si>
    <t>203-557-0890</t>
  </si>
  <si>
    <t>830 Post Road East</t>
  </si>
  <si>
    <t>VJF Financial Services Inc.</t>
  </si>
  <si>
    <t>Judith Ann Kearns Felletter</t>
  </si>
  <si>
    <t>813-855-9487</t>
  </si>
  <si>
    <t>12707 Twin Branch Acres Rd</t>
  </si>
  <si>
    <t>VM Jones Financial Consulting, L.L.C.</t>
  </si>
  <si>
    <t>Vearle Martineau Jones</t>
  </si>
  <si>
    <t>480-756-6010</t>
  </si>
  <si>
    <t>Professional Portfolio Management</t>
  </si>
  <si>
    <t>Michael Anthony Chwastyk</t>
  </si>
  <si>
    <t>717-761-2655</t>
  </si>
  <si>
    <t>3920 Market Street 3rd Floor</t>
  </si>
  <si>
    <t>faigee@aol.com</t>
  </si>
  <si>
    <t>Profit Strategies, Inc.</t>
  </si>
  <si>
    <t>Sharon Ann Martin</t>
  </si>
  <si>
    <t>818-707-8909</t>
  </si>
  <si>
    <t>31194 La Baya Dr.</t>
  </si>
  <si>
    <t>sharon@profitstrategy.com</t>
  </si>
  <si>
    <t>Progress Advisors, LLC</t>
  </si>
  <si>
    <t>Everardo Vidaurri</t>
  </si>
  <si>
    <t>305-779-9890</t>
  </si>
  <si>
    <t>801 Brickell Avenue</t>
  </si>
  <si>
    <t>evidaurri@progresswm.com</t>
  </si>
  <si>
    <t>Wallach Planning &amp; Investments</t>
  </si>
  <si>
    <t>Andrew Jay Wallach</t>
  </si>
  <si>
    <t>5700 Granite Parkway</t>
  </si>
  <si>
    <t>Southwest Wealth Advisors, LLC</t>
  </si>
  <si>
    <t>Southcoast Investment Group, Inc.</t>
  </si>
  <si>
    <t>Robert Joseph Wilson</t>
  </si>
  <si>
    <t>713-453-3030</t>
  </si>
  <si>
    <t>3700 Buffalo Speedway</t>
  </si>
  <si>
    <t>bustexas@aol.com</t>
  </si>
  <si>
    <t>Southern Trust Securities Asset Management, Inc.</t>
  </si>
  <si>
    <t>Progressive Financial Planning Services Inc.</t>
  </si>
  <si>
    <t>Michelle Elaine Bulmer</t>
  </si>
  <si>
    <t>631-367-0196</t>
  </si>
  <si>
    <t>6 Cabriolet lane</t>
  </si>
  <si>
    <t>bulmer@msn.com</t>
  </si>
  <si>
    <t>1203 Carter Street</t>
  </si>
  <si>
    <t>Prophet Asset Management</t>
  </si>
  <si>
    <t>Marc Paul Hujik</t>
  </si>
  <si>
    <t>262-657-5555</t>
  </si>
  <si>
    <t>708 57th Street</t>
  </si>
  <si>
    <t>marc@prophetasset.com</t>
  </si>
  <si>
    <t>Proplans</t>
  </si>
  <si>
    <t>John Harold Tollefson</t>
  </si>
  <si>
    <t>408-996-0500</t>
  </si>
  <si>
    <t>2053 Grant Road #300</t>
  </si>
  <si>
    <t>Prospera Partners</t>
  </si>
  <si>
    <t>Diane Elizabeth Wood</t>
  </si>
  <si>
    <t>617-641-0700</t>
  </si>
  <si>
    <t>287 Auburn Street</t>
  </si>
  <si>
    <t>Protected Capital Management</t>
  </si>
  <si>
    <t>Richard Deloy Smith</t>
  </si>
  <si>
    <t>208-378-1304</t>
  </si>
  <si>
    <t>6225 N. Meeker Place, Suite 120</t>
  </si>
  <si>
    <t>Providence Financial Advisors, LLC</t>
  </si>
  <si>
    <t>Steven Thomas Cox</t>
  </si>
  <si>
    <t>913-323-0535</t>
  </si>
  <si>
    <t>Spinelli Financial Advisors, Inc.</t>
  </si>
  <si>
    <t>Minnesota Valley Investment Advisors LLC</t>
  </si>
  <si>
    <t>James Edward Nelson</t>
  </si>
  <si>
    <t>507-637-3344</t>
  </si>
  <si>
    <t>600 East Bridge Street</t>
  </si>
  <si>
    <t>Redwood Falls</t>
  </si>
  <si>
    <t>Robert Lang Miller Jr.</t>
  </si>
  <si>
    <t>716-852-7628</t>
  </si>
  <si>
    <t>237 Main Street</t>
  </si>
  <si>
    <t>Mills-Price &amp; Associates, Inc.</t>
  </si>
  <si>
    <t>Merelee Martin Atkinson</t>
  </si>
  <si>
    <t>239-433-1223</t>
  </si>
  <si>
    <t>6710 Winkler Road, Suite 1</t>
  </si>
  <si>
    <t>Minas Wealth Management LLC</t>
  </si>
  <si>
    <t>William Lamar Hickman</t>
  </si>
  <si>
    <t>843-271-1930</t>
  </si>
  <si>
    <t>2015 Boundary Street</t>
  </si>
  <si>
    <t>Minder Narusiewicz, Inc.</t>
  </si>
  <si>
    <t>Gary Ronald Minder</t>
  </si>
  <si>
    <t>651-209-7699</t>
  </si>
  <si>
    <t>720 Main Street</t>
  </si>
  <si>
    <t>216 San Carlos Ave</t>
  </si>
  <si>
    <t>marsha@kademianfg.com</t>
  </si>
  <si>
    <t>Kahn Financial Group</t>
  </si>
  <si>
    <t>David Bennett Kahn</t>
  </si>
  <si>
    <t>727-797-5551</t>
  </si>
  <si>
    <t>1700 Mcmullen Booth Road</t>
  </si>
  <si>
    <t>Kairos Asset Management, LLC</t>
  </si>
  <si>
    <t>Carey Garrett Grainger</t>
  </si>
  <si>
    <t>404-869-6675</t>
  </si>
  <si>
    <t>3490 Piedmont Road</t>
  </si>
  <si>
    <t>chairceo@yahoo.com</t>
  </si>
  <si>
    <t>Kairos LLC</t>
  </si>
  <si>
    <t>Robert Michael Shreve</t>
  </si>
  <si>
    <t>540-672-5193</t>
  </si>
  <si>
    <t>180 S Almond St</t>
  </si>
  <si>
    <t>Kaiser Wealth Management LLC</t>
  </si>
  <si>
    <t>K L C Dorking, Investment Advisor</t>
  </si>
  <si>
    <t>Kenneth Leslie C Dorking</t>
  </si>
  <si>
    <t>925-933-0150</t>
  </si>
  <si>
    <t>klcd@comcast.net</t>
  </si>
  <si>
    <t>K R Financial, LLC</t>
  </si>
  <si>
    <t>Sagamore Beach</t>
  </si>
  <si>
    <t>K F Greenberg, Inc.</t>
  </si>
  <si>
    <t>Karen Fran Greenberg</t>
  </si>
  <si>
    <t>561-638-6945</t>
  </si>
  <si>
    <t>4673 Brady Blvd</t>
  </si>
  <si>
    <t>Delray Beach</t>
  </si>
  <si>
    <t>Miles Financial Group, LLC</t>
  </si>
  <si>
    <t>Leslie Ray Miles</t>
  </si>
  <si>
    <t>662-324-0114</t>
  </si>
  <si>
    <t>815 Lincoln Dr</t>
  </si>
  <si>
    <t>Starkville</t>
  </si>
  <si>
    <t>lesmiles@yahoo.com</t>
  </si>
  <si>
    <t>Milinovich &amp; Co., Inc.</t>
  </si>
  <si>
    <t>Thomas George Milinovich</t>
  </si>
  <si>
    <t>724-852-1500</t>
  </si>
  <si>
    <t>101 N. Woodland Ave</t>
  </si>
  <si>
    <t>Waynesburg</t>
  </si>
  <si>
    <t>Mill Creek Investment Advisory Services, Inc.</t>
  </si>
  <si>
    <t>John T. Grizzle</t>
  </si>
  <si>
    <t>678-482-9500</t>
  </si>
  <si>
    <t>4330 South Lee Street</t>
  </si>
  <si>
    <t>timgcpa@bellsouth.net</t>
  </si>
  <si>
    <t>Millar Financial</t>
  </si>
  <si>
    <t>Timothy Patrick Millar</t>
  </si>
  <si>
    <t>510-792-9395</t>
  </si>
  <si>
    <t>39560 Stevenson Place, Suite 115</t>
  </si>
  <si>
    <t>tim@millarfinancial.com</t>
  </si>
  <si>
    <t>Just Financial Planning, Inc.</t>
  </si>
  <si>
    <t>Walter Stanley Kearns Jr.</t>
  </si>
  <si>
    <t>540-389-0300</t>
  </si>
  <si>
    <t>1630 Roanoke Blvd.</t>
  </si>
  <si>
    <t>JVL Associates, LLC</t>
  </si>
  <si>
    <t>Gerald Ray Vanderlugt</t>
  </si>
  <si>
    <t>616-261-2800</t>
  </si>
  <si>
    <t>1535 44th St Sw Suite 400</t>
  </si>
  <si>
    <t>Goodpasture Gray</t>
  </si>
  <si>
    <t>William Loyd Gray</t>
  </si>
  <si>
    <t>713-522-9554</t>
  </si>
  <si>
    <t>2001 Kirby</t>
  </si>
  <si>
    <t>Goodrich &amp; Associates, Inc.</t>
  </si>
  <si>
    <t>Larry Clarence Goodrich</t>
  </si>
  <si>
    <t>360-671-0226</t>
  </si>
  <si>
    <t>12 Bellwether Way</t>
  </si>
  <si>
    <t>Bellingham</t>
  </si>
  <si>
    <t>Goodwin Asset Management Inc.</t>
  </si>
  <si>
    <t>Leela R Rao</t>
  </si>
  <si>
    <t>850-470-0102</t>
  </si>
  <si>
    <t>3298 Summit Blvd</t>
  </si>
  <si>
    <t>Googins &amp; Anton, Inc.</t>
  </si>
  <si>
    <t>Tracey Carol Anton</t>
  </si>
  <si>
    <t>608-836-3229</t>
  </si>
  <si>
    <t>6417 University Avenue</t>
  </si>
  <si>
    <t>Gordian Advisors</t>
  </si>
  <si>
    <t>David Alan Hamra</t>
  </si>
  <si>
    <t>520-615-2779</t>
  </si>
  <si>
    <t>1660 E. River Road</t>
  </si>
  <si>
    <t>Gordon &amp; Associates</t>
  </si>
  <si>
    <t>Maryann Spicer Gordon</t>
  </si>
  <si>
    <t>510-438-9132</t>
  </si>
  <si>
    <t>39833 Paseo Padre Parkway</t>
  </si>
  <si>
    <t>Fremont</t>
  </si>
  <si>
    <t>Gordon Asset Management, LLC</t>
  </si>
  <si>
    <t>David Todd Misenheimer</t>
  </si>
  <si>
    <t>919-313-6650</t>
  </si>
  <si>
    <t>1007 Slater Road</t>
  </si>
  <si>
    <t>Thomas Gordon Cloud</t>
  </si>
  <si>
    <t>770-971-2888</t>
  </si>
  <si>
    <t>3162 Johnson Ferry Road</t>
  </si>
  <si>
    <t>Elfam Investments Company LLC</t>
  </si>
  <si>
    <t>Gould Financial Resources</t>
  </si>
  <si>
    <t>David Gould</t>
  </si>
  <si>
    <t>510-547-4692</t>
  </si>
  <si>
    <t>7 Littlewood Dr</t>
  </si>
  <si>
    <t>GQO Investment Advisors, Inc.</t>
  </si>
  <si>
    <t>George Quentin Offutt</t>
  </si>
  <si>
    <t>830-693-7515</t>
  </si>
  <si>
    <t>2214 - A Hwy 281 N.</t>
  </si>
  <si>
    <t>William Gentry Lee</t>
  </si>
  <si>
    <t>713-739-0722</t>
  </si>
  <si>
    <t>1331 Lamar Suite 1260</t>
  </si>
  <si>
    <t>Elgethun Capital Management</t>
  </si>
  <si>
    <t>Terry Vaughn Elgethun</t>
  </si>
  <si>
    <t>dkmcconlog@hotmail.com</t>
  </si>
  <si>
    <t>Eleven Two Fund Management</t>
  </si>
  <si>
    <t>Jason Phillip Gongaware</t>
  </si>
  <si>
    <t>724-830-2600</t>
  </si>
  <si>
    <t>126 Mathews Street, Suite 2100</t>
  </si>
  <si>
    <t>Greensburg</t>
  </si>
  <si>
    <t>jgongaware@gmail.com</t>
  </si>
  <si>
    <t>Chao &amp; Company, Ltd.</t>
  </si>
  <si>
    <t>6320 Quadrangle Drive</t>
  </si>
  <si>
    <t>Chapel Hill</t>
  </si>
  <si>
    <t>Chapel Hill Investment Analysts Inc</t>
  </si>
  <si>
    <t>Americap Wealth Management, LLC</t>
  </si>
  <si>
    <t>Thomas Kee Haskins</t>
  </si>
  <si>
    <t>336-682-3001</t>
  </si>
  <si>
    <t>101 Prestwould Drive</t>
  </si>
  <si>
    <t>Lewisville</t>
  </si>
  <si>
    <t>Elliott Bay Advisors</t>
  </si>
  <si>
    <t>Hoon Kang</t>
  </si>
  <si>
    <t>206-274-5936</t>
  </si>
  <si>
    <t>1410 Market Street</t>
  </si>
  <si>
    <t>hoon_usa@hotmail.com</t>
  </si>
  <si>
    <t>Elliott Capital Management, Inc.</t>
  </si>
  <si>
    <t>Roger Dean Elliott</t>
  </si>
  <si>
    <t>309-827-6968</t>
  </si>
  <si>
    <t>306 E. Grove Street</t>
  </si>
  <si>
    <t>Elliott Financial Management</t>
  </si>
  <si>
    <t>Willard Fredrick Elliott</t>
  </si>
  <si>
    <t>907-586-1050</t>
  </si>
  <si>
    <t>580 Seater St</t>
  </si>
  <si>
    <t>Juneau</t>
  </si>
  <si>
    <t>skipe@gci.net</t>
  </si>
  <si>
    <t>Charles R Kenney CPA Pfs</t>
  </si>
  <si>
    <t>Charles R Kenney</t>
  </si>
  <si>
    <t>410-820-0007</t>
  </si>
  <si>
    <t>11 S. Washington St</t>
  </si>
  <si>
    <t>Charles W. Kraut, MBA</t>
  </si>
  <si>
    <t>Charles William Kraut</t>
  </si>
  <si>
    <t>208 Longmarsh Rd</t>
  </si>
  <si>
    <t>Durham</t>
  </si>
  <si>
    <t>ckraut1@comcast.net</t>
  </si>
  <si>
    <t>Charlesdouglas Capital Manaegement</t>
  </si>
  <si>
    <t>Charles Lynn Douglas</t>
  </si>
  <si>
    <t>903-457-9935</t>
  </si>
  <si>
    <t>Charter Investment Advisors, Inc.</t>
  </si>
  <si>
    <t>Terry Rodgers</t>
  </si>
  <si>
    <t>407-226-1112</t>
  </si>
  <si>
    <t>5956 Turkey Lake Rd.</t>
  </si>
  <si>
    <t>Chartmark Investments, Inc.</t>
  </si>
  <si>
    <t>Mark Steven Smith</t>
  </si>
  <si>
    <t>918-477-7685</t>
  </si>
  <si>
    <t>Utica Place Office Tower 2200 S Utica Place</t>
  </si>
  <si>
    <t>10831 Stone Canyon Rd</t>
  </si>
  <si>
    <t>gottsmacker@aol.com</t>
  </si>
  <si>
    <t>Embree Financial Group</t>
  </si>
  <si>
    <t>Paul Moody Embree</t>
  </si>
  <si>
    <t>312-527-5565</t>
  </si>
  <si>
    <t>440 N Wells St</t>
  </si>
  <si>
    <t>Emerald Financial Advisors</t>
  </si>
  <si>
    <t>Brian Dennis Burks</t>
  </si>
  <si>
    <t>208-466-1844</t>
  </si>
  <si>
    <t>504 11th Ave. South</t>
  </si>
  <si>
    <t>Nampa</t>
  </si>
  <si>
    <t>Emerald Planning Services, Inc.</t>
  </si>
  <si>
    <t>Daniel McMahon</t>
  </si>
  <si>
    <t>914-241-0707</t>
  </si>
  <si>
    <t>465 Columbus Ave</t>
  </si>
  <si>
    <t>2929 First Avenue</t>
  </si>
  <si>
    <t>650-312-0200</t>
  </si>
  <si>
    <t>155 Bovet Road, Suite 725</t>
  </si>
  <si>
    <t>Chesapeake Asset Management Co., Inc.</t>
  </si>
  <si>
    <t>Linda Ann Mundy</t>
  </si>
  <si>
    <t>301-527-0170</t>
  </si>
  <si>
    <t>Chesapeake Financial Advisors</t>
  </si>
  <si>
    <t>Kyle C Ford</t>
  </si>
  <si>
    <t>916-786-7626</t>
  </si>
  <si>
    <t>3741 Douglas Blvd Ste 130</t>
  </si>
  <si>
    <t>kyle@empyrionwealth.com</t>
  </si>
  <si>
    <t>Encompass Advisors, Ltd.</t>
  </si>
  <si>
    <t>Jon Randolph Green</t>
  </si>
  <si>
    <t>828-884-8840</t>
  </si>
  <si>
    <t>10 Encompass Plaza</t>
  </si>
  <si>
    <t>chuck@chaslynfinancialgroup.com</t>
  </si>
  <si>
    <t>Chatham Street Management Corp.</t>
  </si>
  <si>
    <t>Dolores Rosen</t>
  </si>
  <si>
    <t>206-441-9440</t>
  </si>
  <si>
    <t>303-918-7030</t>
  </si>
  <si>
    <t>5415 West Iliff Drive</t>
  </si>
  <si>
    <t>Lakewood</t>
  </si>
  <si>
    <t>James Evon Hamlett</t>
  </si>
  <si>
    <t>252-492-8934</t>
  </si>
  <si>
    <t>129 W. Belle Street</t>
  </si>
  <si>
    <t>Henderson</t>
  </si>
  <si>
    <t>170 East 87th Street</t>
  </si>
  <si>
    <t>Cherry Creek Financial Advisors, Inc.</t>
  </si>
  <si>
    <t>Erik Rolland Albertson</t>
  </si>
  <si>
    <t>Abacus Planning Group, Inc.</t>
  </si>
  <si>
    <t>Stephen Barton Valley</t>
  </si>
  <si>
    <t>803-933-0054</t>
  </si>
  <si>
    <t>3200 Devine Street</t>
  </si>
  <si>
    <t>Columbia</t>
  </si>
  <si>
    <t>Aikapa</t>
  </si>
  <si>
    <t>Edi Alvarez</t>
  </si>
  <si>
    <t>415-548-0257</t>
  </si>
  <si>
    <t>P.O. Box 5226</t>
  </si>
  <si>
    <t>edi@aikapa.com</t>
  </si>
  <si>
    <t>AIM Financial Group, Inc.</t>
  </si>
  <si>
    <t>Andy C Khoo</t>
  </si>
  <si>
    <t>404-579-5168</t>
  </si>
  <si>
    <t>990 Great Rissington Way</t>
  </si>
  <si>
    <t>Alpharetta</t>
  </si>
  <si>
    <t>andykhoo.cfp@gmail.com</t>
  </si>
  <si>
    <t>Akamai Investors</t>
  </si>
  <si>
    <t>Lloyd Scherling Grearson</t>
  </si>
  <si>
    <t>808-259-8580</t>
  </si>
  <si>
    <t>41-1537 Kalanianaole Highway</t>
  </si>
  <si>
    <t>Waimanalo</t>
  </si>
  <si>
    <t>Al Wroblewski, CFP</t>
  </si>
  <si>
    <t>2851 S Parker Rd</t>
  </si>
  <si>
    <t>Aurora</t>
  </si>
  <si>
    <t>Asset Planning Corporation</t>
  </si>
  <si>
    <t>Louis James Macloskey</t>
  </si>
  <si>
    <t>561-689-5724</t>
  </si>
  <si>
    <t>1615 Forum Place</t>
  </si>
  <si>
    <t>sheila@fpiginc.com</t>
  </si>
  <si>
    <t>Asset Planning Services, Ltd.</t>
  </si>
  <si>
    <t>Sean Mark Roberts</t>
  </si>
  <si>
    <t>215-256-4600</t>
  </si>
  <si>
    <t>162 Main Street</t>
  </si>
  <si>
    <t>Harleysville</t>
  </si>
  <si>
    <t>Chesney Financial Services LLC</t>
  </si>
  <si>
    <t>3707 W. Maple</t>
  </si>
  <si>
    <t>Gregory M Doherty, CPA/CFP</t>
  </si>
  <si>
    <t>Gregory Marsh Doherty</t>
  </si>
  <si>
    <t>781-461-0212</t>
  </si>
  <si>
    <t>306 High St</t>
  </si>
  <si>
    <t>Gregory Michael Costa</t>
  </si>
  <si>
    <t>978-475-0307</t>
  </si>
  <si>
    <t>12 Cricket Circle</t>
  </si>
  <si>
    <t>Grennen Financial, Inc.</t>
  </si>
  <si>
    <t>James Joseph Grennen</t>
  </si>
  <si>
    <t>631-244-1650</t>
  </si>
  <si>
    <t>80 Orville Drive</t>
  </si>
  <si>
    <t>Bohemia</t>
  </si>
  <si>
    <t>jim@grennenfinancial.com</t>
  </si>
  <si>
    <t>Gridley Associates Inc</t>
  </si>
  <si>
    <t>Lewis Ransom Gridley</t>
  </si>
  <si>
    <t>415-397-1100</t>
  </si>
  <si>
    <t>580 California Street</t>
  </si>
  <si>
    <t>Griffin Financial Services</t>
  </si>
  <si>
    <t>Scott Stephen Griffin</t>
  </si>
  <si>
    <t>518-478-0483</t>
  </si>
  <si>
    <t>4 Normanskill Blvd.</t>
  </si>
  <si>
    <t>Delmar</t>
  </si>
  <si>
    <t>Griffith &amp; Werner, Inc.</t>
  </si>
  <si>
    <t>Darryl Craig Werner</t>
  </si>
  <si>
    <t>678-901-4167</t>
  </si>
  <si>
    <t>107 Mountain Brook Drive</t>
  </si>
  <si>
    <t>Canton</t>
  </si>
  <si>
    <t>darryl@griffith-werner.com</t>
  </si>
  <si>
    <t>Brian Anthony Guilliom</t>
  </si>
  <si>
    <t>502-419-5959</t>
  </si>
  <si>
    <t>Po Box 5009</t>
  </si>
  <si>
    <t>Waddy</t>
  </si>
  <si>
    <t>Equity Advisors, Inc.</t>
  </si>
  <si>
    <t>Joseph Carroll Johnson</t>
  </si>
  <si>
    <t>Equinox Financial Advisors, Inc.</t>
  </si>
  <si>
    <t>David Lee Fieldding</t>
  </si>
  <si>
    <t>802-367-7750</t>
  </si>
  <si>
    <t>16 Lincoln Avenue</t>
  </si>
  <si>
    <t>Manchester Center</t>
  </si>
  <si>
    <t>efa@sover.net</t>
  </si>
  <si>
    <t>Epic Advisors, L.L.C.</t>
  </si>
  <si>
    <t>Sean K Hannon</t>
  </si>
  <si>
    <t>908-928-0211</t>
  </si>
  <si>
    <t>735 Fairacres Ave</t>
  </si>
  <si>
    <t>Epiqwest Investment Corporation</t>
  </si>
  <si>
    <t>Trent David Culver</t>
  </si>
  <si>
    <t>303-664-1459</t>
  </si>
  <si>
    <t>4717 Betty Place</t>
  </si>
  <si>
    <t>Erie</t>
  </si>
  <si>
    <t>EPL Investment Advisory LLC</t>
  </si>
  <si>
    <t>Peter Lamont Ellefson</t>
  </si>
  <si>
    <t>480-831-1731</t>
  </si>
  <si>
    <t>2830 E. Brown Rd. Ste. 17</t>
  </si>
  <si>
    <t>Epsilon Financial Group, Inc.</t>
  </si>
  <si>
    <t>Dennis Pete Park</t>
  </si>
  <si>
    <t>707-428-5500</t>
  </si>
  <si>
    <t>2801 Waterman Blvd., Suite 250</t>
  </si>
  <si>
    <t>Equi-Librium Wealth Services</t>
  </si>
  <si>
    <t>Carolyn Jean Miller</t>
  </si>
  <si>
    <t>903-429-0095</t>
  </si>
  <si>
    <t>2436 FM 3164</t>
  </si>
  <si>
    <t>Gainesville</t>
  </si>
  <si>
    <t>Equinet, Inc.</t>
  </si>
  <si>
    <t>Dana Kristin Williams</t>
  </si>
  <si>
    <t>816-523-6409</t>
  </si>
  <si>
    <t>3 East 68th Terrace</t>
  </si>
  <si>
    <t>3212 Avenue K</t>
  </si>
  <si>
    <t>Choice Financial Advisors, Inc.</t>
  </si>
  <si>
    <t>Diane Jobin Roper</t>
  </si>
  <si>
    <t>727-796-0203</t>
  </si>
  <si>
    <t>2627 Mccormick Drive</t>
  </si>
  <si>
    <t>Chris Belchamber Investment Management, LLC</t>
  </si>
  <si>
    <t>Chris Chetwode Belchamber</t>
  </si>
  <si>
    <t>301-767-0336</t>
  </si>
  <si>
    <t>Stephen Howard Hammond</t>
  </si>
  <si>
    <t>912-764-4435</t>
  </si>
  <si>
    <t>616 East Grady St.</t>
  </si>
  <si>
    <t>Statesboro</t>
  </si>
  <si>
    <t>shh63@nctv.com</t>
  </si>
  <si>
    <t>Christian Wealth Management, LLC</t>
  </si>
  <si>
    <t>Carl Gerard Balestrieri</t>
  </si>
  <si>
    <t>703-560-5625</t>
  </si>
  <si>
    <t>Christine Messmer, PC</t>
  </si>
  <si>
    <t>Christine Mary Messmer</t>
  </si>
  <si>
    <t>610-489-7925</t>
  </si>
  <si>
    <t>101 Oak Street</t>
  </si>
  <si>
    <t>Collegeville</t>
  </si>
  <si>
    <t>cmessmer@icdc.com</t>
  </si>
  <si>
    <t>Christopher Asset Management, Inc.</t>
  </si>
  <si>
    <t>Ronald Arthur Christopher</t>
  </si>
  <si>
    <t>407-661-1773</t>
  </si>
  <si>
    <t>rac@cfl.rr.com</t>
  </si>
  <si>
    <t>Christopher B. Morgan</t>
  </si>
  <si>
    <t>Christopher Burch Morgan</t>
  </si>
  <si>
    <t>916-624-9230</t>
  </si>
  <si>
    <t>3931 Rawhide Road</t>
  </si>
  <si>
    <t>Rocklin</t>
  </si>
  <si>
    <t>Christopher Gleeson</t>
  </si>
  <si>
    <t>610-687-8040</t>
  </si>
  <si>
    <t>137 Pennsylvania Ave.</t>
  </si>
  <si>
    <t>Christopher H. Weed, CPA, Inc.</t>
  </si>
  <si>
    <t>Christopher Weed</t>
  </si>
  <si>
    <t>209-957-5025</t>
  </si>
  <si>
    <t>1313 W. Robinhood Drive</t>
  </si>
  <si>
    <t>Stockton</t>
  </si>
  <si>
    <t>cweed@pacbell.net</t>
  </si>
  <si>
    <t>P.O. Box 278</t>
  </si>
  <si>
    <t>Essential Planning, LLC</t>
  </si>
  <si>
    <t>Maryann Murphy</t>
  </si>
  <si>
    <t>608-220-1922</t>
  </si>
  <si>
    <t>203 Parador Pl</t>
  </si>
  <si>
    <t>Cottage Grove</t>
  </si>
  <si>
    <t>Brian Michael Winters</t>
  </si>
  <si>
    <t>888-723-8423</t>
  </si>
  <si>
    <t>444 High Point Drive</t>
  </si>
  <si>
    <t>Guardian Planners</t>
  </si>
  <si>
    <t>Charles Willard Johnson</t>
  </si>
  <si>
    <t>949-215-6355</t>
  </si>
  <si>
    <t>8 Corporate Park</t>
  </si>
  <si>
    <t>chuckjohnson40@cox.net</t>
  </si>
  <si>
    <t>Guardian Wealth Management, Inc.</t>
  </si>
  <si>
    <t>Kathy J Vanlandingham</t>
  </si>
  <si>
    <t>423-510-0409</t>
  </si>
  <si>
    <t>6151 Shallowford Road</t>
  </si>
  <si>
    <t>Guelich Capital Management, LLC</t>
  </si>
  <si>
    <t>Connie Cross Guelich</t>
  </si>
  <si>
    <t>ETC Financial Consulting, Inc.</t>
  </si>
  <si>
    <t>512-310-7502</t>
  </si>
  <si>
    <t>109 S. Harris Street</t>
  </si>
  <si>
    <t>916-441-2300</t>
  </si>
  <si>
    <t>3651 East Lincoln Avenue</t>
  </si>
  <si>
    <t>jeffrey.silva@etfaccounts.com</t>
  </si>
  <si>
    <t>Etfidea, LLC</t>
  </si>
  <si>
    <t>Roy Peter Moro</t>
  </si>
  <si>
    <t>Guess Financial Services, Inc.</t>
  </si>
  <si>
    <t>Charlene Guess</t>
  </si>
  <si>
    <t>Randall Stone Financial Planning</t>
  </si>
  <si>
    <t>Randall Carlton Stone</t>
  </si>
  <si>
    <t>530-267-6150</t>
  </si>
  <si>
    <t>976 Mangrove Avenue</t>
  </si>
  <si>
    <t>Randolph Elder, CFP</t>
  </si>
  <si>
    <t>Randolph Alan Elder</t>
  </si>
  <si>
    <t>916-652-8555</t>
  </si>
  <si>
    <t>6215 South Walnut</t>
  </si>
  <si>
    <t>Randolph Managed Investments</t>
  </si>
  <si>
    <t>Michael Alan Randolph</t>
  </si>
  <si>
    <t>707-573-1357</t>
  </si>
  <si>
    <t>50 Old Court House Sqaure</t>
  </si>
  <si>
    <t>mcrandolph@bellsouth.net</t>
  </si>
  <si>
    <t>Randolph V. Glein, CPA/Pfs</t>
  </si>
  <si>
    <t>Randolph Vincent Glein</t>
  </si>
  <si>
    <t>360-876-2588</t>
  </si>
  <si>
    <t>1620 Bay Street</t>
  </si>
  <si>
    <t>Raptor Finance Inc</t>
  </si>
  <si>
    <t>11777 Bernardo Plaza Court</t>
  </si>
  <si>
    <t>Richard Alan Strauss</t>
  </si>
  <si>
    <t>773-334-1125</t>
  </si>
  <si>
    <t>6033 N. Sheridan Rd.</t>
  </si>
  <si>
    <t>Terry L. Switzer</t>
  </si>
  <si>
    <t>Terry Lynn Switzer</t>
  </si>
  <si>
    <t>225-756-2226</t>
  </si>
  <si>
    <t>14112 Jans Cir</t>
  </si>
  <si>
    <t>terrys435@cox.net</t>
  </si>
  <si>
    <t>Testa Financial Management, Inc.</t>
  </si>
  <si>
    <t>Joseph Bruce Testa</t>
  </si>
  <si>
    <t>954-782-7784</t>
  </si>
  <si>
    <t>David Lile Stull</t>
  </si>
  <si>
    <t>682-323-6325</t>
  </si>
  <si>
    <t>8013 Ederville Cir</t>
  </si>
  <si>
    <t>Stowe Financial Planning, LLC</t>
  </si>
  <si>
    <t>Josephine Stowe</t>
  </si>
  <si>
    <t>972-733-9959</t>
  </si>
  <si>
    <t>1316 Village Creek Parkway</t>
  </si>
  <si>
    <t>Straight Talk Financial Advisors</t>
  </si>
  <si>
    <t>John Arthur Modry</t>
  </si>
  <si>
    <t>507-282-6757</t>
  </si>
  <si>
    <t>708 5th St Sw</t>
  </si>
  <si>
    <t>modryjohn@cs.com</t>
  </si>
  <si>
    <t>Straitgate Financial LLC</t>
  </si>
  <si>
    <t>Weisert Investment Services, Inc.</t>
  </si>
  <si>
    <t>757-481-2742</t>
  </si>
  <si>
    <t>1600 Wildwood Drive</t>
  </si>
  <si>
    <t>Weiss Financial Services</t>
  </si>
  <si>
    <t>Lisbeth Kay Weiss</t>
  </si>
  <si>
    <t>623-551-0443</t>
  </si>
  <si>
    <t>41513 N Panther Creek Trl</t>
  </si>
  <si>
    <t>Weiss Financial Services, Inc.</t>
  </si>
  <si>
    <t>Ronald Curtis Leonard</t>
  </si>
  <si>
    <t>724-934-0981</t>
  </si>
  <si>
    <t>2573 Cole Rd</t>
  </si>
  <si>
    <t>RCM Capital Management, L.L.C.</t>
  </si>
  <si>
    <t>Richard Christopher Malesich</t>
  </si>
  <si>
    <t>609-704-0500</t>
  </si>
  <si>
    <t>240 N. White Horse Pike</t>
  </si>
  <si>
    <t>Hammonton</t>
  </si>
  <si>
    <t>RCV Financial Services</t>
  </si>
  <si>
    <t>Ronald Christopher Verbeck</t>
  </si>
  <si>
    <t>661-295-1110</t>
  </si>
  <si>
    <t>25152 Springfield Court</t>
  </si>
  <si>
    <t>rcverbeck@prodigy.net</t>
  </si>
  <si>
    <t>RDA Financial Advisors, LLC</t>
  </si>
  <si>
    <t>Ross David Almlie</t>
  </si>
  <si>
    <t>701-277-8105</t>
  </si>
  <si>
    <t>4733 Amber Valley Parkway</t>
  </si>
  <si>
    <t>Fargo</t>
  </si>
  <si>
    <t>RDK Financial Group</t>
  </si>
  <si>
    <t>Keith Brian Southwick</t>
  </si>
  <si>
    <t>248-465-6227</t>
  </si>
  <si>
    <t>39555 Orchard Hill Place</t>
  </si>
  <si>
    <t>kbssgf@msn.com</t>
  </si>
  <si>
    <t>Strategic Advisors, Inc.</t>
  </si>
  <si>
    <t>Daven Samamittran Sharma</t>
  </si>
  <si>
    <t>510-278-0915</t>
  </si>
  <si>
    <t>15200 Hesperian Blvd.</t>
  </si>
  <si>
    <t>davesama@yahoo.com</t>
  </si>
  <si>
    <t>Rausch Financial Services</t>
  </si>
  <si>
    <t>Douglas Alan Rausch</t>
  </si>
  <si>
    <t>301-913-0080</t>
  </si>
  <si>
    <t>6931 Arlington Road</t>
  </si>
  <si>
    <t>drausch@cpa-crd.com</t>
  </si>
  <si>
    <t>Ray David Risner</t>
  </si>
  <si>
    <t>Ray Risner</t>
  </si>
  <si>
    <t>770-399-0750</t>
  </si>
  <si>
    <t>8175 Grogans Ferry Rd</t>
  </si>
  <si>
    <t>RAY Pacific Asset Management, Inc.</t>
  </si>
  <si>
    <t>Krittibas Ray</t>
  </si>
  <si>
    <t>415-276-2802</t>
  </si>
  <si>
    <t>100 Pine St.Suite 500</t>
  </si>
  <si>
    <t>Rayburn West Financial Services</t>
  </si>
  <si>
    <t>4505 Hanoverville Road</t>
  </si>
  <si>
    <t>gene@askmtm.com</t>
  </si>
  <si>
    <t>MTR Consulting</t>
  </si>
  <si>
    <t>Matthew Thomas Reading</t>
  </si>
  <si>
    <t>512-474-6288</t>
  </si>
  <si>
    <t>Mugno Financial Services</t>
  </si>
  <si>
    <t>Michael Frank Mugno</t>
  </si>
  <si>
    <t>Gregory Todd Rogers</t>
  </si>
  <si>
    <t>203-742-5450</t>
  </si>
  <si>
    <t>35 Mason Street</t>
  </si>
  <si>
    <t>Raymond Marx Financial Advisory Group Inc.</t>
  </si>
  <si>
    <t>Raimund Marx</t>
  </si>
  <si>
    <t>727-538-7778</t>
  </si>
  <si>
    <t>13575 58th Street N</t>
  </si>
  <si>
    <t>813-289-0551</t>
  </si>
  <si>
    <t>Register Financial Advisors, LLC</t>
  </si>
  <si>
    <t>Gilbert H Bubis</t>
  </si>
  <si>
    <t>404-364-2180</t>
  </si>
  <si>
    <t>3500 Lenox Road</t>
  </si>
  <si>
    <t>Registered Investment Advisor</t>
  </si>
  <si>
    <t>Brian Scott Kuhens</t>
  </si>
  <si>
    <t>864-582-0058</t>
  </si>
  <si>
    <t>189 Henson Street</t>
  </si>
  <si>
    <t>Spartanburg</t>
  </si>
  <si>
    <t>Rehmann Financial</t>
  </si>
  <si>
    <t>Ron Knipping</t>
  </si>
  <si>
    <t>517-316-2400</t>
  </si>
  <si>
    <t>4086 Legacy Parkway</t>
  </si>
  <si>
    <t>Reid - Cannoles, Inc.</t>
  </si>
  <si>
    <t>Gordon Leroy Cannoles</t>
  </si>
  <si>
    <t>817-274-7495</t>
  </si>
  <si>
    <t>2313 Roosevelt Drive</t>
  </si>
  <si>
    <t>Reinking Financial Consulting</t>
  </si>
  <si>
    <t>Luis Ricardo Reinking</t>
  </si>
  <si>
    <t>952-949-2166</t>
  </si>
  <si>
    <t>18455 Pathfinder drve</t>
  </si>
  <si>
    <t>Reis Investment Management, Inc.</t>
  </si>
  <si>
    <t>John Clifford Reis</t>
  </si>
  <si>
    <t>858-455-5522</t>
  </si>
  <si>
    <t>8950 Villa La Jolla Drive</t>
  </si>
  <si>
    <t>Relevant Financial Planning LLC</t>
  </si>
  <si>
    <t>Lynn Allen Reed</t>
  </si>
  <si>
    <t>231-689-6303</t>
  </si>
  <si>
    <t>1159 E. Wilcox Avenue</t>
  </si>
  <si>
    <t>White Cloud</t>
  </si>
  <si>
    <t>Reedy Asset Management, Inc.</t>
  </si>
  <si>
    <t>Christopher John Reedy</t>
  </si>
  <si>
    <t>714-546-3800</t>
  </si>
  <si>
    <t>Navigant Advisors, LLC</t>
  </si>
  <si>
    <t>Mark Lee Cawyer</t>
  </si>
  <si>
    <t>281-804-4392</t>
  </si>
  <si>
    <t>3350 Hwy 6</t>
  </si>
  <si>
    <t>Navigator Retirement Plans And Investments</t>
  </si>
  <si>
    <t>Jerry Ray Roberts</t>
  </si>
  <si>
    <t>936-435-0029</t>
  </si>
  <si>
    <t>1200 Elkins Lk</t>
  </si>
  <si>
    <t>bobcat8164@yahoo.com</t>
  </si>
  <si>
    <t>Navpoint Financial, Inc.</t>
  </si>
  <si>
    <t>Krista Marie Gunderson</t>
  </si>
  <si>
    <t>952-886-7303</t>
  </si>
  <si>
    <t>7760 France Ave. S., Suite 1100</t>
  </si>
  <si>
    <t>Navy Federal Asset Management, LLC</t>
  </si>
  <si>
    <t>Thomas Hop Yee</t>
  </si>
  <si>
    <t>877-221-8108</t>
  </si>
  <si>
    <t>12851 Worldgate Drive</t>
  </si>
  <si>
    <t>Naylor &amp; Co., LLC</t>
  </si>
  <si>
    <t>Chad Douglas Naylor</t>
  </si>
  <si>
    <t>415-609-8147</t>
  </si>
  <si>
    <t>27 Ross St</t>
  </si>
  <si>
    <t>cnaylor@naylorinvestments.com</t>
  </si>
  <si>
    <t>Nazelrod &amp; Associates Financial Services, Inc.</t>
  </si>
  <si>
    <t>Eugene Dwight Nazelrod</t>
  </si>
  <si>
    <t>410-583-7662</t>
  </si>
  <si>
    <t>600 Fairmount Avenue</t>
  </si>
  <si>
    <t>952-237-2864</t>
  </si>
  <si>
    <t>16611 Gunflint Trail</t>
  </si>
  <si>
    <t>Remington Financial Services, Inc.</t>
  </si>
  <si>
    <t>mflanders@spcspc.com</t>
  </si>
  <si>
    <t>Strategic Planning Group, Inc.</t>
  </si>
  <si>
    <t>Robert Frank Papierniak</t>
  </si>
  <si>
    <t>847-428-4038</t>
  </si>
  <si>
    <t>bob@irapro.net</t>
  </si>
  <si>
    <t>Strategic Planning, Inc.</t>
  </si>
  <si>
    <t>Stanley Ray Edgell</t>
  </si>
  <si>
    <t>793 West Terra Lane</t>
  </si>
  <si>
    <t>renaudandco@yahoo.com</t>
  </si>
  <si>
    <t>Resolute Financial, LLC</t>
  </si>
  <si>
    <t>Thomas G. Dwyer</t>
  </si>
  <si>
    <t>978-463-8771</t>
  </si>
  <si>
    <t>The Tannery Mall - Mill #1</t>
  </si>
  <si>
    <t>Newburyport</t>
  </si>
  <si>
    <t>Resource Design, Inc.</t>
  </si>
  <si>
    <t>Lawrence James Bierwirth</t>
  </si>
  <si>
    <t>859-341-1734</t>
  </si>
  <si>
    <t>3310 Ridgetop Way</t>
  </si>
  <si>
    <t>Ft Mitchell</t>
  </si>
  <si>
    <t>Resource Financial Group, Ltd.</t>
  </si>
  <si>
    <t>Peter Michael Maris</t>
  </si>
  <si>
    <t>847-256-7495</t>
  </si>
  <si>
    <t>1000 Skokie Blvd.</t>
  </si>
  <si>
    <t>Resource Partners LLC</t>
  </si>
  <si>
    <t>Robert Beatty Fincher</t>
  </si>
  <si>
    <t>828-324-4420</t>
  </si>
  <si>
    <t>10 13th Avenue Nw</t>
  </si>
  <si>
    <t>Resources Stewardship Company</t>
  </si>
  <si>
    <t>James Vance Aukerman</t>
  </si>
  <si>
    <t>401-789-3487</t>
  </si>
  <si>
    <t>60 South County Commons Way</t>
  </si>
  <si>
    <t>jva@aukermanlaw.com</t>
  </si>
  <si>
    <t>Resources, Estates, Assets, Planning</t>
  </si>
  <si>
    <t>Robert Ellsworth Arnold</t>
  </si>
  <si>
    <t>248-626-4964</t>
  </si>
  <si>
    <t>24410 Bloomington Dr</t>
  </si>
  <si>
    <t>reapjr@comcast.net</t>
  </si>
  <si>
    <t>Retirement &amp; Beyond, Inc.</t>
  </si>
  <si>
    <t>Robert Henderson</t>
  </si>
  <si>
    <t>515-987-8735</t>
  </si>
  <si>
    <t>2200 Nw 159th St #400-276</t>
  </si>
  <si>
    <t>Retirement Advisors, Inc.</t>
  </si>
  <si>
    <t>Robert Michael Pulit</t>
  </si>
  <si>
    <t>Conrad J. Netting</t>
  </si>
  <si>
    <t>210-738-3888</t>
  </si>
  <si>
    <t>7373 Broadway, Suite 400</t>
  </si>
  <si>
    <t>Networth Advisors</t>
  </si>
  <si>
    <t>Parke H. Behn</t>
  </si>
  <si>
    <t>319-232-5500</t>
  </si>
  <si>
    <t>999 Home Plaza, Suite 200</t>
  </si>
  <si>
    <t>Networth Asset Management, Inc</t>
  </si>
  <si>
    <t>Roger Allen Hubley</t>
  </si>
  <si>
    <t>239-389-7420</t>
  </si>
  <si>
    <t>870 Bald Eagle Drive</t>
  </si>
  <si>
    <t>Marco Island</t>
  </si>
  <si>
    <t>Networth Consulting LLC</t>
  </si>
  <si>
    <t>Paul Michael Acker</t>
  </si>
  <si>
    <t>425-956-3564</t>
  </si>
  <si>
    <t>Nevada Retirement Planners, LLC</t>
  </si>
  <si>
    <t>Douglas Eric Cheek</t>
  </si>
  <si>
    <t>775-674-2222</t>
  </si>
  <si>
    <t>2235 Green Vista Drive</t>
  </si>
  <si>
    <t>Sparks</t>
  </si>
  <si>
    <t>New Capital Management, LP</t>
  </si>
  <si>
    <t>Leonard Michael Golub</t>
  </si>
  <si>
    <t>713-874-1444</t>
  </si>
  <si>
    <t>1324 Banks St</t>
  </si>
  <si>
    <t>New Century Financial Group, LLC</t>
  </si>
  <si>
    <t>Bill Shevlin</t>
  </si>
  <si>
    <t>609-924-2049</t>
  </si>
  <si>
    <t>118 Wall Street</t>
  </si>
  <si>
    <t>New Dimensions Investment Company</t>
  </si>
  <si>
    <t>Brian G Chow</t>
  </si>
  <si>
    <t>Chesterton</t>
  </si>
  <si>
    <t>mark@lakesidefinancialgroup.com</t>
  </si>
  <si>
    <t>Lakewood Capital Management, Inc.</t>
  </si>
  <si>
    <t>John Lee Pessarra</t>
  </si>
  <si>
    <t>281-370-6700</t>
  </si>
  <si>
    <t>Robert Everett Frey</t>
  </si>
  <si>
    <t>206-285-1730</t>
  </si>
  <si>
    <t>1115 East Denny Way</t>
  </si>
  <si>
    <t>Lakeside Financial</t>
  </si>
  <si>
    <t>Daniel Patrick Moriarty</t>
  </si>
  <si>
    <t>914-287-0496</t>
  </si>
  <si>
    <t>23 Homeside Ln</t>
  </si>
  <si>
    <t>dpm99@aol.com</t>
  </si>
  <si>
    <t>Lakeside Financial Advisors, LLC</t>
  </si>
  <si>
    <t>Kenneth Fagan Dunnavant</t>
  </si>
  <si>
    <t>419-499-2481</t>
  </si>
  <si>
    <t>31 Park Street</t>
  </si>
  <si>
    <t>ken@lakesideheartandlung.com</t>
  </si>
  <si>
    <t>2727 Mcrae Road</t>
  </si>
  <si>
    <t>Landmark Financial Advisory Services, LLC</t>
  </si>
  <si>
    <t>Timothy Michael Hayes</t>
  </si>
  <si>
    <t>585-381-2390</t>
  </si>
  <si>
    <t>11 State Street</t>
  </si>
  <si>
    <t>lfas@rochester.rr.com</t>
  </si>
  <si>
    <t>P.O. Box 666</t>
  </si>
  <si>
    <t>Stone Ridge</t>
  </si>
  <si>
    <t>edclane@comcast.net</t>
  </si>
  <si>
    <t>Lane Financial Management, Inc.</t>
  </si>
  <si>
    <t>Damon Wade Lane</t>
  </si>
  <si>
    <t>719-590-1820</t>
  </si>
  <si>
    <t>3710 Sinton Road</t>
  </si>
  <si>
    <t>Langdon Financial Management, Inc.</t>
  </si>
  <si>
    <t>Gregory Langdon</t>
  </si>
  <si>
    <t>217-546-6524</t>
  </si>
  <si>
    <t>2500 Kipling Drive</t>
  </si>
  <si>
    <t>Langdon Shaw Associates, Inc.</t>
  </si>
  <si>
    <t>William Stanley Shaw</t>
  </si>
  <si>
    <t>317-634-7272</t>
  </si>
  <si>
    <t>320 N. Meridian St, Suite 908</t>
  </si>
  <si>
    <t>Langer Wealth Management LLC</t>
  </si>
  <si>
    <t>Peter Hugo Langer</t>
  </si>
  <si>
    <t>910-256-6521</t>
  </si>
  <si>
    <t>1213 Culbreth Dr</t>
  </si>
  <si>
    <t>peter@langerwealth.com</t>
  </si>
  <si>
    <t>734-242-2408</t>
  </si>
  <si>
    <t>214 E. Elmave, Suite #104</t>
  </si>
  <si>
    <t>Monroe</t>
  </si>
  <si>
    <t>eharwood@ameritech.net</t>
  </si>
  <si>
    <t>Haukedahl Financial Services</t>
  </si>
  <si>
    <t>Mark Iver Haukedahl</t>
  </si>
  <si>
    <t>9801 Dupont Avenue South Suite 395</t>
  </si>
  <si>
    <t>Haven Financial Advisors</t>
  </si>
  <si>
    <t>FAS Team, Inc. DBA Financial Advisory Services</t>
  </si>
  <si>
    <t>Christine McKenna Kiefer</t>
  </si>
  <si>
    <t>Francis Warren Wayland</t>
  </si>
  <si>
    <t>831-442-4910</t>
  </si>
  <si>
    <t>1188 Padre Drive, Suite 201</t>
  </si>
  <si>
    <t>Salinas</t>
  </si>
  <si>
    <t>Hayden &amp; Ross Financial Advisors, P.A.</t>
  </si>
  <si>
    <t>Jerald Bradley Lewis</t>
  </si>
  <si>
    <t>208-882-5547</t>
  </si>
  <si>
    <t>315 S. Almon</t>
  </si>
  <si>
    <t>Hayes &amp; Associates Accountancy Corp.</t>
  </si>
  <si>
    <t>Charles William Hayes</t>
  </si>
  <si>
    <t>619-435-4195</t>
  </si>
  <si>
    <t>1001 B Avenue</t>
  </si>
  <si>
    <t>Coronado</t>
  </si>
  <si>
    <t>chayes@hayescpa.com</t>
  </si>
  <si>
    <t>Hayes Financial Services</t>
  </si>
  <si>
    <t>Larry Wayne Hayes</t>
  </si>
  <si>
    <t>770-993-3031</t>
  </si>
  <si>
    <t>3162johnsonferryrd Suite260-36</t>
  </si>
  <si>
    <t>319-358-9410</t>
  </si>
  <si>
    <t>P.O. Box 5667</t>
  </si>
  <si>
    <t>Coralville</t>
  </si>
  <si>
    <t>proshopp@aol.com</t>
  </si>
  <si>
    <t>Lawrence A. Krause &amp; Associates, Inc.</t>
  </si>
  <si>
    <t>John Kenneth Durden</t>
  </si>
  <si>
    <t>650-266-8000</t>
  </si>
  <si>
    <t>1001 Bay Hill Drive</t>
  </si>
  <si>
    <t>San Bruno</t>
  </si>
  <si>
    <t>hamptonme@charter.net</t>
  </si>
  <si>
    <t>Lawrence Edward Bakin</t>
  </si>
  <si>
    <t>703-908-0809</t>
  </si>
  <si>
    <t>3704 Lorcom Ln</t>
  </si>
  <si>
    <t>Alrlington</t>
  </si>
  <si>
    <t>lbakin@yahoo.com</t>
  </si>
  <si>
    <t>415-888-2240</t>
  </si>
  <si>
    <t>15 Sunnyside Ave</t>
  </si>
  <si>
    <t>ndeb@comcast.net</t>
  </si>
  <si>
    <t>Nicholas Yrizarry &amp; Associates, LLC</t>
  </si>
  <si>
    <t>Nicholas Yrizarry</t>
  </si>
  <si>
    <t>703-481-1900</t>
  </si>
  <si>
    <t>636-530-3631</t>
  </si>
  <si>
    <t>17295 Chesterfield Airport Road</t>
  </si>
  <si>
    <t>Retirement Resources Wealth Management, LP</t>
  </si>
  <si>
    <t>Thomas Allen Herbert</t>
  </si>
  <si>
    <t>915-225-6772</t>
  </si>
  <si>
    <t>7362 Remcon Cir</t>
  </si>
  <si>
    <t>Retirement Solutions Capital Management LLC</t>
  </si>
  <si>
    <t>Anthony Joseph Cangemi</t>
  </si>
  <si>
    <t>504-828-2171</t>
  </si>
  <si>
    <t>2400 Veterans Blvd, Suite 250</t>
  </si>
  <si>
    <t>Kenner</t>
  </si>
  <si>
    <t>Retirement Solutions, Inc.</t>
  </si>
  <si>
    <t>Scott Allan Chelberg</t>
  </si>
  <si>
    <t>760-603-0700</t>
  </si>
  <si>
    <t>5857 Owens Ave, Suite 110</t>
  </si>
  <si>
    <t>scottchelberg@yahoo.com</t>
  </si>
  <si>
    <t>Retirement Solutions, LLC</t>
  </si>
  <si>
    <t>Mark Alan Kelley</t>
  </si>
  <si>
    <t>303-751-9120</t>
  </si>
  <si>
    <t>10730 E Bethany Drive</t>
  </si>
  <si>
    <t>Sunrise Investment Services, Inc.</t>
  </si>
  <si>
    <t>Forrest W Warren</t>
  </si>
  <si>
    <t>207-338-9228</t>
  </si>
  <si>
    <t>RFM Financial Solutions, LLC</t>
  </si>
  <si>
    <t>Keith Owen Frame</t>
  </si>
  <si>
    <t>989-772-1209</t>
  </si>
  <si>
    <t>801-355-0800</t>
  </si>
  <si>
    <t>525east100 South</t>
  </si>
  <si>
    <t>Niles Asset Management, Inc.</t>
  </si>
  <si>
    <t>Terry Lee Niles</t>
  </si>
  <si>
    <t>mark.kelley@dka-tax.com</t>
  </si>
  <si>
    <t>Retirement Tax Advisory Group</t>
  </si>
  <si>
    <t>Richard Hampton Scurlock</t>
  </si>
  <si>
    <t>859-233-1083</t>
  </si>
  <si>
    <t>128 East Third Street</t>
  </si>
  <si>
    <t>paigescurlock@hotmail.com</t>
  </si>
  <si>
    <t>Retirement Wealth &amp; Tax Advisors</t>
  </si>
  <si>
    <t>David Ira Kramer</t>
  </si>
  <si>
    <t>925-938-3200</t>
  </si>
  <si>
    <t>3478 Buskirk Ave.</t>
  </si>
  <si>
    <t>dkramer@retirementwta.com</t>
  </si>
  <si>
    <t>Retirement Wealth Advisors, Inc.</t>
  </si>
  <si>
    <t>Jason Michael Crump</t>
  </si>
  <si>
    <t>415-775-6050</t>
  </si>
  <si>
    <t>ar@reyescm.com</t>
  </si>
  <si>
    <t>Reynolds Financial Services</t>
  </si>
  <si>
    <t>Kenneth Ervin Reynolds</t>
  </si>
  <si>
    <t>405-360-1372</t>
  </si>
  <si>
    <t>tim@compasssecurities.com</t>
  </si>
  <si>
    <t>Compass Financial Advisors, LLC</t>
  </si>
  <si>
    <t>Thomas Lee Wallace</t>
  </si>
  <si>
    <t>901-762-0080</t>
  </si>
  <si>
    <t>795 Ridgelake Blvd</t>
  </si>
  <si>
    <t>Compass Financial Consulting, LLC</t>
  </si>
  <si>
    <t>Kevin S Kraus</t>
  </si>
  <si>
    <t>770-563-8895</t>
  </si>
  <si>
    <t>200 Galleria Parkway</t>
  </si>
  <si>
    <t>Hearn Financial Services, LLC</t>
  </si>
  <si>
    <t>Alan David Hearn</t>
  </si>
  <si>
    <t>406-222-5417</t>
  </si>
  <si>
    <t>119 1/2 W. Park St.</t>
  </si>
  <si>
    <t>Heartland Financial Services, Ltd.</t>
  </si>
  <si>
    <t>David Alvin Beaty</t>
  </si>
  <si>
    <t>Cedar City</t>
  </si>
  <si>
    <t>Hebert Investment Advisors, Inc.</t>
  </si>
  <si>
    <t>Richard Conrad Hebert</t>
  </si>
  <si>
    <t>407-489-9398</t>
  </si>
  <si>
    <t>Hegarty Market Logic, LLC</t>
  </si>
  <si>
    <t>Bryan Vincent Hegarty</t>
  </si>
  <si>
    <t>312-368-8390</t>
  </si>
  <si>
    <t>Garland Building</t>
  </si>
  <si>
    <t>Nordberg Investment Management, Inc.</t>
  </si>
  <si>
    <t>8730 Wilshire Blvd., Suite 310</t>
  </si>
  <si>
    <t>NN Capital Management</t>
  </si>
  <si>
    <t>Nagesh Narendranath</t>
  </si>
  <si>
    <t>716-626-3640</t>
  </si>
  <si>
    <t>300 International Drive</t>
  </si>
  <si>
    <t>Williamsville</t>
  </si>
  <si>
    <t>26250 Euclid Ave. Ste 105</t>
  </si>
  <si>
    <t>NJR Investment Advisory, Inc.</t>
  </si>
  <si>
    <t>Nicholas Joseph Ruggeri</t>
  </si>
  <si>
    <t>813-983-0313</t>
  </si>
  <si>
    <t>10927 N. 56th Street</t>
  </si>
  <si>
    <t>nruggeri@aol.com</t>
  </si>
  <si>
    <t>NLA Financial Advisors</t>
  </si>
  <si>
    <t>Nancy Louise Anderson</t>
  </si>
  <si>
    <t>508-252-5715</t>
  </si>
  <si>
    <t>P. O. Box 492</t>
  </si>
  <si>
    <t>Rehoboth</t>
  </si>
  <si>
    <t>NMG Benefit</t>
  </si>
  <si>
    <t>Gordon Arnold Ogden</t>
  </si>
  <si>
    <t>732-842-9029</t>
  </si>
  <si>
    <t>621 Shrewsbury Ave</t>
  </si>
  <si>
    <t>NMS Capital Asset Management, Inc.</t>
  </si>
  <si>
    <t>Trevor Michael Saliba</t>
  </si>
  <si>
    <t>310-855-0280</t>
  </si>
  <si>
    <t>603-773-0080</t>
  </si>
  <si>
    <t>92 Portsmouth Avenue</t>
  </si>
  <si>
    <t>Exeter</t>
  </si>
  <si>
    <t>robw@ledgewoodcap.com</t>
  </si>
  <si>
    <t>Lee Slater + Associates</t>
  </si>
  <si>
    <t>Lee Slater</t>
  </si>
  <si>
    <t>212-477-6951</t>
  </si>
  <si>
    <t>208 E. Broadway</t>
  </si>
  <si>
    <t>leeslater@sprintmail.com</t>
  </si>
  <si>
    <t>Leechgary Asset Management LLC</t>
  </si>
  <si>
    <t>Nelson Arthur Gary</t>
  </si>
  <si>
    <t>770-454-9767</t>
  </si>
  <si>
    <t>Lawson Investment Advisory, LLC</t>
  </si>
  <si>
    <t>Carl L Lawson</t>
  </si>
  <si>
    <t>360-694-1255</t>
  </si>
  <si>
    <t>2410 E. Main Street</t>
  </si>
  <si>
    <t>Laywell Financial Resources</t>
  </si>
  <si>
    <t>Vernon Derwood Laywell</t>
  </si>
  <si>
    <t>281-497-0640</t>
  </si>
  <si>
    <t>306 E Fair Harbor Ln</t>
  </si>
  <si>
    <t>LD Lowe Sr., Financial Advisory</t>
  </si>
  <si>
    <t>Ethan Arrow Bonar</t>
  </si>
  <si>
    <t>972-335-2523</t>
  </si>
  <si>
    <t>7651 Main Street</t>
  </si>
  <si>
    <t>ethan@ldloweplan.com</t>
  </si>
  <si>
    <t>Leahy Wealth Management Group, Inc.</t>
  </si>
  <si>
    <t>Robert Patrick Leahy</t>
  </si>
  <si>
    <t>Carson City</t>
  </si>
  <si>
    <t>Fidelity Capital Management Corp.</t>
  </si>
  <si>
    <t>610-866-6543</t>
  </si>
  <si>
    <t>5004 Preakness Pl</t>
  </si>
  <si>
    <t>Edwin J Timmer</t>
  </si>
  <si>
    <t>616-949-7250</t>
  </si>
  <si>
    <t>Leaving It Better</t>
  </si>
  <si>
    <t>Jeffrey Scott Linroth</t>
  </si>
  <si>
    <t>303-776-6737</t>
  </si>
  <si>
    <t>1090 Purdue Dr</t>
  </si>
  <si>
    <t>Longmont</t>
  </si>
  <si>
    <t>Lebrigh Life Planners</t>
  </si>
  <si>
    <t>Steve Anthony Bove</t>
  </si>
  <si>
    <t>Po Box 3336</t>
  </si>
  <si>
    <t>bover3@hotmail.com</t>
  </si>
  <si>
    <t>Ledgewood Advisors, LLC</t>
  </si>
  <si>
    <t>Robert Lawrence Wofchuck</t>
  </si>
  <si>
    <t>Brian Keith Lureen</t>
  </si>
  <si>
    <t>610-854-7000</t>
  </si>
  <si>
    <t>2 West Liberty Boulevard</t>
  </si>
  <si>
    <t>Malvern</t>
  </si>
  <si>
    <t>Henry Brown Murphy</t>
  </si>
  <si>
    <t>609-497-2929</t>
  </si>
  <si>
    <t>10 Harford Pl</t>
  </si>
  <si>
    <t>Hillsborough</t>
  </si>
  <si>
    <t>binokgo12@aol.com</t>
  </si>
  <si>
    <t>Henry M. Garelick Company</t>
  </si>
  <si>
    <t>Henry Michael Garelick</t>
  </si>
  <si>
    <t>Dean Stephen Mailhes</t>
  </si>
  <si>
    <t>318-324-8000</t>
  </si>
  <si>
    <t>1609 Stubbs Ave</t>
  </si>
  <si>
    <t>Heritage Financial Services, LLC</t>
  </si>
  <si>
    <t>Anthony Joseph Rossetti</t>
  </si>
  <si>
    <t>74 Woodcliff Rd</t>
  </si>
  <si>
    <t>quoctrung249@yahoo.com</t>
  </si>
  <si>
    <t>Henry V. Lantzy</t>
  </si>
  <si>
    <t>Henry Valliere Lantzy</t>
  </si>
  <si>
    <t>925-324-3399</t>
  </si>
  <si>
    <t>1111 Civic Drive</t>
  </si>
  <si>
    <t>Henthorn Agency, Inc.</t>
  </si>
  <si>
    <t>Bradley John Henthorn</t>
  </si>
  <si>
    <t>317-787-9489</t>
  </si>
  <si>
    <t>411 Main St.</t>
  </si>
  <si>
    <t>Beech Grove</t>
  </si>
  <si>
    <t>Herd On Wall $treet</t>
  </si>
  <si>
    <t>330-278-4028</t>
  </si>
  <si>
    <t>1420 King Rd</t>
  </si>
  <si>
    <t>Hinckley</t>
  </si>
  <si>
    <t>Heritage Advisory Services, Inc.</t>
  </si>
  <si>
    <t>m.crawshaw@verizon.net</t>
  </si>
  <si>
    <t>FIG Partners, LLC</t>
  </si>
  <si>
    <t>Geoffrey Martin Hodgson</t>
  </si>
  <si>
    <t>404-601-7200</t>
  </si>
  <si>
    <t>1175 Peachtree St Ne #2250</t>
  </si>
  <si>
    <t>ggraciepooh@aol.com</t>
  </si>
  <si>
    <t>Filbrandt Investment Advisers Incorporated</t>
  </si>
  <si>
    <t>Michael John Filbrandt</t>
  </si>
  <si>
    <t>608-836-3600</t>
  </si>
  <si>
    <t>8401 Greenway Blvd</t>
  </si>
  <si>
    <t>Middleton</t>
  </si>
  <si>
    <t>Finance By Design, Inc.</t>
  </si>
  <si>
    <t>Colleen M Miller</t>
  </si>
  <si>
    <t>970-212-4720</t>
  </si>
  <si>
    <t>123 N. College Ave Ste 200</t>
  </si>
  <si>
    <t>Financial &amp; Business Consultants</t>
  </si>
  <si>
    <t>Ruth Auer Chady</t>
  </si>
  <si>
    <t>618-234-2500</t>
  </si>
  <si>
    <t>2 Park Place Professional Centre</t>
  </si>
  <si>
    <t>Swansea</t>
  </si>
  <si>
    <t>Financial &amp; Estate Advisors, Inc.</t>
  </si>
  <si>
    <t>Bradley Jay Long</t>
  </si>
  <si>
    <t>425-483-3100</t>
  </si>
  <si>
    <t>22102 17th Ave</t>
  </si>
  <si>
    <t>Bothell</t>
  </si>
  <si>
    <t>bradleyjaylong@msn.com</t>
  </si>
  <si>
    <t>Financial Abundance, LLC</t>
  </si>
  <si>
    <t>John Wayne Farlow</t>
  </si>
  <si>
    <t>720-887-6938</t>
  </si>
  <si>
    <t>4950 W 107th Loop</t>
  </si>
  <si>
    <t>Westminster</t>
  </si>
  <si>
    <t>Financial Action, Inc.</t>
  </si>
  <si>
    <t>Shane Andrew Squibb</t>
  </si>
  <si>
    <t>719-572-0071</t>
  </si>
  <si>
    <t>20220 Elk Creek Dr. E</t>
  </si>
  <si>
    <t>jburnett@cbcocpa.com</t>
  </si>
  <si>
    <t>Conservative Wealth Management LLC</t>
  </si>
  <si>
    <t>Philip Lamy Demuth</t>
  </si>
  <si>
    <t>323-876-3300</t>
  </si>
  <si>
    <t>7565 Mulholland Dr</t>
  </si>
  <si>
    <t>phil@phildemuth.com</t>
  </si>
  <si>
    <t>Conservest Capital Advisors Inc</t>
  </si>
  <si>
    <t>Bruce Eugene Kardon</t>
  </si>
  <si>
    <t>13575 58th St. N #197</t>
  </si>
  <si>
    <t>dougv2@tampabay.rr.com</t>
  </si>
  <si>
    <t>Financial Advisors of Virginia</t>
  </si>
  <si>
    <t>Emil Smigo</t>
  </si>
  <si>
    <t>804-320-9780</t>
  </si>
  <si>
    <t>Legacy Financial Advisors</t>
  </si>
  <si>
    <t>Mark Dana Hughes</t>
  </si>
  <si>
    <t>520-615-7775</t>
  </si>
  <si>
    <t>3567 E Sunrise Dr</t>
  </si>
  <si>
    <t>Legacy Financial Advisors Corporation</t>
  </si>
  <si>
    <t>Thomas Lee Menzel</t>
  </si>
  <si>
    <t>952-893-5555</t>
  </si>
  <si>
    <t>3500 American Blvd W</t>
  </si>
  <si>
    <t>Legacy Financial Advisors, LLC</t>
  </si>
  <si>
    <t>Michael Douglass James</t>
  </si>
  <si>
    <t>601-261-2655</t>
  </si>
  <si>
    <t>8 Woodstone Plaza</t>
  </si>
  <si>
    <t>Hattiesburg</t>
  </si>
  <si>
    <t>Legacy Financial Group</t>
  </si>
  <si>
    <t>Ray Day</t>
  </si>
  <si>
    <t>310-756-1700</t>
  </si>
  <si>
    <t>990 W. 190th Street</t>
  </si>
  <si>
    <t>Legacy Financial Solutions, Inc.</t>
  </si>
  <si>
    <t>Jean Marie Esslinger</t>
  </si>
  <si>
    <t>603-647-7166</t>
  </si>
  <si>
    <t>1361 Elm Street</t>
  </si>
  <si>
    <t>Legacy Financial, LLC</t>
  </si>
  <si>
    <t>Harley Delleney Ruff</t>
  </si>
  <si>
    <t>843-524-5400</t>
  </si>
  <si>
    <t>17 Professional Village Circle</t>
  </si>
  <si>
    <t>Ruff@islc.Net</t>
  </si>
  <si>
    <t>Legacy Harbor</t>
  </si>
  <si>
    <t>Michael Barry Doyle</t>
  </si>
  <si>
    <t>972-608-1040</t>
  </si>
  <si>
    <t>2805 N Dallas Parkway Suite 105</t>
  </si>
  <si>
    <t>Legacy Investment Advisors Inc.</t>
  </si>
  <si>
    <t>Christopher Robert Kristian</t>
  </si>
  <si>
    <t>781-380-1017</t>
  </si>
  <si>
    <t>100 Grandview Road</t>
  </si>
  <si>
    <t>Legacy Investment Management, LLC</t>
  </si>
  <si>
    <t>Richard Alan Huber</t>
  </si>
  <si>
    <t>847-899-9046</t>
  </si>
  <si>
    <t>2869 Meadow Lane</t>
  </si>
  <si>
    <t>rich.huber.finance@comcast.net</t>
  </si>
  <si>
    <t>Legacy Investment Services, LLC</t>
  </si>
  <si>
    <t>M. Mark Basheir Sharifi</t>
  </si>
  <si>
    <t>909-948-0700</t>
  </si>
  <si>
    <t>10832 Laurel St, Suite 203</t>
  </si>
  <si>
    <t>Paonia</t>
  </si>
  <si>
    <t>Hero Financial Advisors, Inc.</t>
  </si>
  <si>
    <t>Helen Gertrude Barrett</t>
  </si>
  <si>
    <t>508-759-7533</t>
  </si>
  <si>
    <t>258 Main Street</t>
  </si>
  <si>
    <t>Buzzards Bay</t>
  </si>
  <si>
    <t>Herrington Investment Solutions</t>
  </si>
  <si>
    <t>Carmen Castillo Herrington</t>
  </si>
  <si>
    <t>866-447-4373</t>
  </si>
  <si>
    <t>2400 Oxford Dr. Pmb 434</t>
  </si>
  <si>
    <t>Deborah Mutispaugh Higgins</t>
  </si>
  <si>
    <t>800-716-6510</t>
  </si>
  <si>
    <t>2223 Avenida De La Playa</t>
  </si>
  <si>
    <t>Highbridge Financial Advisors, LLC</t>
  </si>
  <si>
    <t>Robert Jeffrey Friedman</t>
  </si>
  <si>
    <t>732-672-0030</t>
  </si>
  <si>
    <t>6 Cedar Ridge Lane</t>
  </si>
  <si>
    <t>Warren Township</t>
  </si>
  <si>
    <t>Highland Advisory Corp.</t>
  </si>
  <si>
    <t>Michael Cecil Hadow</t>
  </si>
  <si>
    <t>408-279-1525</t>
  </si>
  <si>
    <t>P. O. Box 5066</t>
  </si>
  <si>
    <t>hac@jps.net</t>
  </si>
  <si>
    <t>Highland Consulting Associates Inc.</t>
  </si>
  <si>
    <t>Richard Veres</t>
  </si>
  <si>
    <t>440-808-1500</t>
  </si>
  <si>
    <t>159 Crocker Park Blvd., Suite 350</t>
  </si>
  <si>
    <t>15 North Mill Street</t>
  </si>
  <si>
    <t>alanaleestone@yahoo.com</t>
  </si>
  <si>
    <t>HFA Asset Management, Inc.</t>
  </si>
  <si>
    <t>William Sherman Harrison</t>
  </si>
  <si>
    <t>610-868-1461</t>
  </si>
  <si>
    <t>115 E. Broad Street</t>
  </si>
  <si>
    <t>harrisonws43@aol.com</t>
  </si>
  <si>
    <t>1 Dupont Street, Ste. 213</t>
  </si>
  <si>
    <t>Plainview</t>
  </si>
  <si>
    <t>mross@brokerconnectioninc.com</t>
  </si>
  <si>
    <t>Financial Connections</t>
  </si>
  <si>
    <t>Brian Pon</t>
  </si>
  <si>
    <t>415-924-1091</t>
  </si>
  <si>
    <t>21 Tamal Vista Blvd.</t>
  </si>
  <si>
    <t>brianpon@financialconnections.com</t>
  </si>
  <si>
    <t>Financial Consulting Associates</t>
  </si>
  <si>
    <t>303-440-9194</t>
  </si>
  <si>
    <t>Mark Turner Riefer</t>
  </si>
  <si>
    <t>573-426-5770</t>
  </si>
  <si>
    <t>619 Pine Street</t>
  </si>
  <si>
    <t>Rolla</t>
  </si>
  <si>
    <t>Levine, Cynthia Kay</t>
  </si>
  <si>
    <t>Cynthia Kay Levine</t>
  </si>
  <si>
    <t>517-655-6307</t>
  </si>
  <si>
    <t>4552 Sandstone Dr</t>
  </si>
  <si>
    <t>Levitt Betzelberger Weinrich, Inc.</t>
  </si>
  <si>
    <t>Lowell Joseph Benson</t>
  </si>
  <si>
    <t>913-451-7766</t>
  </si>
  <si>
    <t>712-580-3818</t>
  </si>
  <si>
    <t>1618 18th Avenue West</t>
  </si>
  <si>
    <t>Spencer</t>
  </si>
  <si>
    <t>benhoben25@yahoo.com</t>
  </si>
  <si>
    <t>Hochman &amp; Baker Investment Advisors, Inc.</t>
  </si>
  <si>
    <t>Joel Leonard Hochman</t>
  </si>
  <si>
    <t>847-559-0180</t>
  </si>
  <si>
    <t>608 Academy Drive</t>
  </si>
  <si>
    <t>3853 Sw Hall Boulevard</t>
  </si>
  <si>
    <t>Lifestyle Financial Strategies, LLC</t>
  </si>
  <si>
    <t>Clifford Otto Straub</t>
  </si>
  <si>
    <t>860-344-8356</t>
  </si>
  <si>
    <t>100 Riverview Center</t>
  </si>
  <si>
    <t>Edward Louis Martin</t>
  </si>
  <si>
    <t>617-547-6717</t>
  </si>
  <si>
    <t>wboyle@tiac.net</t>
  </si>
  <si>
    <t>Life Planning Partners, Inc.</t>
  </si>
  <si>
    <t>Carolyn Sue McClanahan</t>
  </si>
  <si>
    <t>904-448-5158</t>
  </si>
  <si>
    <t>6550 St. Augustine Road #302</t>
  </si>
  <si>
    <t>512-868-8617</t>
  </si>
  <si>
    <t>509 S Myrtle St</t>
  </si>
  <si>
    <t>earlhoenes@hotmail.com</t>
  </si>
  <si>
    <t>Hoffman Financial Consultants</t>
  </si>
  <si>
    <t>Walter Thomas Hoffman</t>
  </si>
  <si>
    <t>410-803-0463</t>
  </si>
  <si>
    <t>11101 Gilroy Rd. Suite Rear</t>
  </si>
  <si>
    <t>Hunt Valley</t>
  </si>
  <si>
    <t>Financial Insights Advisory, LLC</t>
  </si>
  <si>
    <t>Tracey Arthur White</t>
  </si>
  <si>
    <t>260-486-4817</t>
  </si>
  <si>
    <t>6142 St. Joe Center Rd.</t>
  </si>
  <si>
    <t>Fort Wayne</t>
  </si>
  <si>
    <t>207 E. Buffalo Street Suite 501</t>
  </si>
  <si>
    <t>holland@saversresources.com</t>
  </si>
  <si>
    <t>Holland Financial Services, Inc.</t>
  </si>
  <si>
    <t>Henry Ford Nelson Holland</t>
  </si>
  <si>
    <t>706-369-8888</t>
  </si>
  <si>
    <t>1 Huntington Road</t>
  </si>
  <si>
    <t>Holloway Wealth Management, LLC</t>
  </si>
  <si>
    <t>Samuel Norris Holloway</t>
  </si>
  <si>
    <t>352-377-8177</t>
  </si>
  <si>
    <t>500 Nw 43rd Street</t>
  </si>
  <si>
    <t>Holly G. Webb</t>
  </si>
  <si>
    <t>Holly Godwin Webb</t>
  </si>
  <si>
    <t>615-776-5536</t>
  </si>
  <si>
    <t>9509 Butler Drive</t>
  </si>
  <si>
    <t>Holm &amp; Cawley Financial Group LLC</t>
  </si>
  <si>
    <t>Benjamin Claude Cawley</t>
  </si>
  <si>
    <t>straubco@aol.com</t>
  </si>
  <si>
    <t>Lifestyles Investment Advisors</t>
  </si>
  <si>
    <t>Lane Barrett Mcghee</t>
  </si>
  <si>
    <t>760-510-5950</t>
  </si>
  <si>
    <t>100 E. San Marcos Blvd.</t>
  </si>
  <si>
    <t>Octagon Financial Services, Inc.</t>
  </si>
  <si>
    <t>Janet Marie Plewes</t>
  </si>
  <si>
    <t>703-905-3300</t>
  </si>
  <si>
    <t>1751 Pinnacle Drive, Suite 1500</t>
  </si>
  <si>
    <t>jan.plewes@octagon.com</t>
  </si>
  <si>
    <t>Ohanesian / Lecours, Inc.</t>
  </si>
  <si>
    <t>William John Nicholson</t>
  </si>
  <si>
    <t>860-521-4751</t>
  </si>
  <si>
    <t>433 South Main Street</t>
  </si>
  <si>
    <t>wnicholson@bol-investments.com</t>
  </si>
  <si>
    <t>Oklo Financial, LLC</t>
  </si>
  <si>
    <t>Mark Allan Anderson</t>
  </si>
  <si>
    <t>866-399-1990</t>
  </si>
  <si>
    <t>1050 Northgate Dr</t>
  </si>
  <si>
    <t>980 N Michigan Ave</t>
  </si>
  <si>
    <t>Financial Investments, Inc.</t>
  </si>
  <si>
    <t>Craig B Kendall</t>
  </si>
  <si>
    <t>703-435-2777</t>
  </si>
  <si>
    <t>462 Herndon Parkway</t>
  </si>
  <si>
    <t>Herndon</t>
  </si>
  <si>
    <t>i3londie19@aol.com</t>
  </si>
  <si>
    <t>Financial Legacy Associates</t>
  </si>
  <si>
    <t>Caspar Michael Unterreiner</t>
  </si>
  <si>
    <t>636-777-4200</t>
  </si>
  <si>
    <t>16020 Swingley Ridge Road</t>
  </si>
  <si>
    <t>Financial Life Planners</t>
  </si>
  <si>
    <t>Old Oak Financial Planning, Inc.</t>
  </si>
  <si>
    <t>Terry Lee Rawsky</t>
  </si>
  <si>
    <t>810-220-4400</t>
  </si>
  <si>
    <t>7077 Fieldcrest Dr.</t>
  </si>
  <si>
    <t>Brighton</t>
  </si>
  <si>
    <t>oldoak@ameritech.net</t>
  </si>
  <si>
    <t>Frederick Hughes Borden</t>
  </si>
  <si>
    <t>415-459-4703</t>
  </si>
  <si>
    <t>Lifetime Planning Pinnacle Advisors, Inc</t>
  </si>
  <si>
    <t>Jennifer Suzanne Heichel</t>
  </si>
  <si>
    <t>419-526-5226</t>
  </si>
  <si>
    <t>6 West 3rd St.</t>
  </si>
  <si>
    <t>Mansfield</t>
  </si>
  <si>
    <t>Lifetime Strategies, LLC</t>
  </si>
  <si>
    <t>Paul Howard Cook</t>
  </si>
  <si>
    <t>770-228-9800</t>
  </si>
  <si>
    <t>804 W. Taylor</t>
  </si>
  <si>
    <t>Griffin</t>
  </si>
  <si>
    <t>Lifetime Wealth Management P.C.</t>
  </si>
  <si>
    <t>Jason Andrew Potts</t>
  </si>
  <si>
    <t>972-771-0650</t>
  </si>
  <si>
    <t>302 S. Fannin Street</t>
  </si>
  <si>
    <t>Lifetime Wealth Management, LLC</t>
  </si>
  <si>
    <t>Bradley Marvin Miller</t>
  </si>
  <si>
    <t>507-288-5587</t>
  </si>
  <si>
    <t>717 3rd St Sw</t>
  </si>
  <si>
    <t>Lighthouse Capital Advisors</t>
  </si>
  <si>
    <t>Edward Kevin Sullivan</t>
  </si>
  <si>
    <t>617-320-2084</t>
  </si>
  <si>
    <t>25 Phillips St</t>
  </si>
  <si>
    <t>edksullivan@hotmail.com</t>
  </si>
  <si>
    <t>Lighthouse Financial</t>
  </si>
  <si>
    <t>Steven Anthony Wotovich</t>
  </si>
  <si>
    <t>727-490-5797</t>
  </si>
  <si>
    <t>1679 Indian Rocks Rd S</t>
  </si>
  <si>
    <t>Largo</t>
  </si>
  <si>
    <t>Lighthouse Financial Advisors, Inc.</t>
  </si>
  <si>
    <t>Edward S Kozlowski</t>
  </si>
  <si>
    <t>301-865-9740</t>
  </si>
  <si>
    <t>164 West Main Street</t>
  </si>
  <si>
    <t>New Market</t>
  </si>
  <si>
    <t>Lighthouse Financial Corporation</t>
  </si>
  <si>
    <t>Cliff Ratliff</t>
  </si>
  <si>
    <t>410-442-1200</t>
  </si>
  <si>
    <t>11402 Old Frederick Rd</t>
  </si>
  <si>
    <t>Marriottsville</t>
  </si>
  <si>
    <t>lighthouse5228@hotmail.com</t>
  </si>
  <si>
    <t>Lighthouse Financial Partners, LLC</t>
  </si>
  <si>
    <t>Benjamin Daniel Dehaan</t>
  </si>
  <si>
    <t>770-353-5847</t>
  </si>
  <si>
    <t>5 Concourse Parkway</t>
  </si>
  <si>
    <t>benjamindehaan@bellsouth.net</t>
  </si>
  <si>
    <t>Lighthouse Financial Services</t>
  </si>
  <si>
    <t>Martin Douglas Parlato</t>
  </si>
  <si>
    <t>904-287-8080</t>
  </si>
  <si>
    <t>P.O. Box 600666</t>
  </si>
  <si>
    <t>Lighthouse Financial Services, Inc.</t>
  </si>
  <si>
    <t>George Dale McDaniel</t>
  </si>
  <si>
    <t>714-572-8900</t>
  </si>
  <si>
    <t>3000 East Birch Street</t>
  </si>
  <si>
    <t>Lighthouse Investments</t>
  </si>
  <si>
    <t>Kevin James Colley</t>
  </si>
  <si>
    <t>207-337-8190</t>
  </si>
  <si>
    <t>12 Dixons Run</t>
  </si>
  <si>
    <t>Ogunquit</t>
  </si>
  <si>
    <t>kcolley@maine.rr.com</t>
  </si>
  <si>
    <t>Lighthouse Wealth Management, LLC</t>
  </si>
  <si>
    <t>Richard Stephen Esposito</t>
  </si>
  <si>
    <t>212-907-6583</t>
  </si>
  <si>
    <t>405 Lexington Avenue</t>
  </si>
  <si>
    <t>Lightpoint Business Advisors, LLC</t>
  </si>
  <si>
    <t>Cheryl Ann Villani</t>
  </si>
  <si>
    <t>Nancy Jane Brown</t>
  </si>
  <si>
    <t>513-985-0121</t>
  </si>
  <si>
    <t>Po Box 428917</t>
  </si>
  <si>
    <t>One World Ams, LLC</t>
  </si>
  <si>
    <t>Carmen Lynne Milbury</t>
  </si>
  <si>
    <t>307-856-2637</t>
  </si>
  <si>
    <t>609 E. Washington</t>
  </si>
  <si>
    <t>Onstott &amp; Associates, Inc.</t>
  </si>
  <si>
    <t>Charles Orville Onstott</t>
  </si>
  <si>
    <t>405-848-1099</t>
  </si>
  <si>
    <t>877-758-3224</t>
  </si>
  <si>
    <t>300 West 135th Street</t>
  </si>
  <si>
    <t>Optimum Financial Planning</t>
  </si>
  <si>
    <t>WBB Securities, LLC</t>
  </si>
  <si>
    <t>Steven Craig Bakerink</t>
  </si>
  <si>
    <t>949-215-3225</t>
  </si>
  <si>
    <t>1255 Treat Blvd</t>
  </si>
  <si>
    <t>WA Entwistle And Associates</t>
  </si>
  <si>
    <t>William Augustus Entwistle</t>
  </si>
  <si>
    <t>401-782-6166</t>
  </si>
  <si>
    <t>24 Salt Pond Road Building G-3</t>
  </si>
  <si>
    <t>Wagner, Loftin Investment Services</t>
  </si>
  <si>
    <t>310-396-2276</t>
  </si>
  <si>
    <t>3301 Ocean Park Bl</t>
  </si>
  <si>
    <t>Steven L. Bucksot</t>
  </si>
  <si>
    <t>Steven Leigh Bucksot</t>
  </si>
  <si>
    <t>317-894-1880</t>
  </si>
  <si>
    <t>169 Yorkshire blvd E</t>
  </si>
  <si>
    <t>bucksotstv@aol.com</t>
  </si>
  <si>
    <t>1646 N. California Blvd</t>
  </si>
  <si>
    <t>Wealth Advice And Management, LLC</t>
  </si>
  <si>
    <t>Barry Cohen</t>
  </si>
  <si>
    <t>516-599-3008</t>
  </si>
  <si>
    <t>565 Mohawk Rd</t>
  </si>
  <si>
    <t>West hempstead</t>
  </si>
  <si>
    <t>bcohenwam@yahoo.com</t>
  </si>
  <si>
    <t>Wealth Advisors, Inc.</t>
  </si>
  <si>
    <t>David Moseley Oliver</t>
  </si>
  <si>
    <t>318-222-2222</t>
  </si>
  <si>
    <t>650 Olive Street</t>
  </si>
  <si>
    <t>tbell@wealthadvice.com</t>
  </si>
  <si>
    <t>Wealth Advisors, LLC</t>
  </si>
  <si>
    <t>954-430-5855</t>
  </si>
  <si>
    <t>9720 Stirling Road</t>
  </si>
  <si>
    <t>Cooper City</t>
  </si>
  <si>
    <t>jafcocpa@aol.com</t>
  </si>
  <si>
    <t>The Jenkins Group</t>
  </si>
  <si>
    <t>Kelly Carson Jenkins</t>
  </si>
  <si>
    <t>229-883-8028</t>
  </si>
  <si>
    <t>2327 Lake Park Drive</t>
  </si>
  <si>
    <t>kjenkins@jenkinsgroup.net</t>
  </si>
  <si>
    <t>1201 South Highland Ave.,</t>
  </si>
  <si>
    <t>Waterford Wealth Management, LLC</t>
  </si>
  <si>
    <t>John Earl Walker</t>
  </si>
  <si>
    <t>210-490-1645</t>
  </si>
  <si>
    <t>11901 Warfield</t>
  </si>
  <si>
    <t>jwalker1@satx.rr.com</t>
  </si>
  <si>
    <t>Waterfront Financial Services, Inc.</t>
  </si>
  <si>
    <t>Robert Leo Feil</t>
  </si>
  <si>
    <t>732-643-1003</t>
  </si>
  <si>
    <t>3536 Route 66</t>
  </si>
  <si>
    <t>Neptune</t>
  </si>
  <si>
    <t>Waukesha Investment Service, Inc.</t>
  </si>
  <si>
    <t>Thomas Ward Gamble</t>
  </si>
  <si>
    <t>Howard S. Alford, Jr. Investment, Tax &amp; Financial Planning Consu</t>
  </si>
  <si>
    <t>Howard S Alford Jr</t>
  </si>
  <si>
    <t>706-884-5593</t>
  </si>
  <si>
    <t>107 Westwood Dr</t>
  </si>
  <si>
    <t>Lagrange</t>
  </si>
  <si>
    <t>hsalford@charter.net</t>
  </si>
  <si>
    <t>Howarth Financial Services LLC</t>
  </si>
  <si>
    <t>Gary Stanley Howarth</t>
  </si>
  <si>
    <t>Linda L. GRAFF, CPA , PC</t>
  </si>
  <si>
    <t>Linda L Graff</t>
  </si>
  <si>
    <t>616-868-6120</t>
  </si>
  <si>
    <t>5399 Waterwood Dr Se</t>
  </si>
  <si>
    <t>Lowell</t>
  </si>
  <si>
    <t>Linda Rader, CPA</t>
  </si>
  <si>
    <t>Linda M. Rader</t>
  </si>
  <si>
    <t>716-839-9019</t>
  </si>
  <si>
    <t>Po Box 231</t>
  </si>
  <si>
    <t>rob@investmentadvisoralliance.com</t>
  </si>
  <si>
    <t>The Ira Guy Inc.</t>
  </si>
  <si>
    <t>Glenn Michael Deak</t>
  </si>
  <si>
    <t>408-247-8300</t>
  </si>
  <si>
    <t>571 Harvard Ave</t>
  </si>
  <si>
    <t>Santa Clara</t>
  </si>
  <si>
    <t>glenn@iraguy.com</t>
  </si>
  <si>
    <t>The Ivy Group International, Inc.</t>
  </si>
  <si>
    <t>Daniel Michael Houghton</t>
  </si>
  <si>
    <t>806 Baltimore Pike</t>
  </si>
  <si>
    <t>Glen Mills</t>
  </si>
  <si>
    <t>The J R Baker Group</t>
  </si>
  <si>
    <t>Lionheart Financial Planning, Inc.</t>
  </si>
  <si>
    <t>Richard Smith Gardner</t>
  </si>
  <si>
    <t>540-907-2720</t>
  </si>
  <si>
    <t>76 Water way</t>
  </si>
  <si>
    <t>lionheartfp@aol.com</t>
  </si>
  <si>
    <t>Lisch Investment Management LLC</t>
  </si>
  <si>
    <t>Howard Lisch</t>
  </si>
  <si>
    <t>201-434-1170</t>
  </si>
  <si>
    <t>7 Round Hl</t>
  </si>
  <si>
    <t>Holmdel</t>
  </si>
  <si>
    <t>hlisch@lisch.com</t>
  </si>
  <si>
    <t>Lishman Capital Management LLC</t>
  </si>
  <si>
    <t>Jeremy Y. Lishman</t>
  </si>
  <si>
    <t>323-481-3802</t>
  </si>
  <si>
    <t>Po Box 85008</t>
  </si>
  <si>
    <t>jeremylishman@sbcglobal.net</t>
  </si>
  <si>
    <t>Brian Christopher Keating</t>
  </si>
  <si>
    <t>978-768-0080</t>
  </si>
  <si>
    <t>Ron Beaton\\s Money Matters</t>
  </si>
  <si>
    <t>Ronald Ray Beaton</t>
  </si>
  <si>
    <t>270-443-8711</t>
  </si>
  <si>
    <t>630 Whitney Drive</t>
  </si>
  <si>
    <t>Paducah</t>
  </si>
  <si>
    <t>Ron McCallister Investment Advisors, Inc.</t>
  </si>
  <si>
    <t>Gardner Clark Osborne</t>
  </si>
  <si>
    <t>858-373-7591</t>
  </si>
  <si>
    <t>805-788-0707</t>
  </si>
  <si>
    <t>1701 Garnette Dr</t>
  </si>
  <si>
    <t>hstrauss@satx.rr.com</t>
  </si>
  <si>
    <t>Ross Wealth Planning Group, LLC</t>
  </si>
  <si>
    <t>Bernard Harold Ross</t>
  </si>
  <si>
    <t>603-216-6341</t>
  </si>
  <si>
    <t>1e Commons Way Unit 27</t>
  </si>
  <si>
    <t>Londonderry</t>
  </si>
  <si>
    <t>grayd@mcttelecom.com</t>
  </si>
  <si>
    <t>Paul Shaughnessy Duggan</t>
  </si>
  <si>
    <t>716-852-2611</t>
  </si>
  <si>
    <t>17 Court St.</t>
  </si>
  <si>
    <t>P. R. Herzig &amp; Co. Inc.</t>
  </si>
  <si>
    <t>Herbert Neil Glass</t>
  </si>
  <si>
    <t>248-647-2212</t>
  </si>
  <si>
    <t>30400 Telegraph Rd</t>
  </si>
  <si>
    <t>herbieglass@yahoo.com</t>
  </si>
  <si>
    <t>The Gold Company</t>
  </si>
  <si>
    <t>John L Gold</t>
  </si>
  <si>
    <t>207-650-7884</t>
  </si>
  <si>
    <t>145 Newbury Street</t>
  </si>
  <si>
    <t>The Goodkind Advisory, Inc.</t>
  </si>
  <si>
    <t>Benjamin Michael Goodkind</t>
  </si>
  <si>
    <t>916-967-3208</t>
  </si>
  <si>
    <t>5510 Birdcage Street</t>
  </si>
  <si>
    <t>1 Expressway Plaza</t>
  </si>
  <si>
    <t>Roslyn Heights</t>
  </si>
  <si>
    <t>victorjons@aol.com</t>
  </si>
  <si>
    <t>PA Berg Retirement Solutions</t>
  </si>
  <si>
    <t>Patrick Allen Berg</t>
  </si>
  <si>
    <t>262-786-8600</t>
  </si>
  <si>
    <t>250 N. Sunnyslope</t>
  </si>
  <si>
    <t>PA Bugnacki &amp; Associates</t>
  </si>
  <si>
    <t>Peter Bugnacki</t>
  </si>
  <si>
    <t>972-307-0705</t>
  </si>
  <si>
    <t>2356 Highlands Creek Rd</t>
  </si>
  <si>
    <t>Jerome Richard Slusiewicz</t>
  </si>
  <si>
    <t>949-219-0692</t>
  </si>
  <si>
    <t>27001 Moulton Parkway</t>
  </si>
  <si>
    <t>jrslu@hotmail.com</t>
  </si>
  <si>
    <t>Pacific Mountain Advisors, Inc.</t>
  </si>
  <si>
    <t>Joseph Dominic Sundram</t>
  </si>
  <si>
    <t>831-438-0408</t>
  </si>
  <si>
    <t>5619 Scotts Valley Drive</t>
  </si>
  <si>
    <t>Pacific West Realty Group</t>
  </si>
  <si>
    <t>Timothy Richard Penkala</t>
  </si>
  <si>
    <t>619-234-9090</t>
  </si>
  <si>
    <t>2550 Fifth Avenue, Suite 529</t>
  </si>
  <si>
    <t>Pacifica Wealth Advisors, Inc.</t>
  </si>
  <si>
    <t>Robert Pagliarini</t>
  </si>
  <si>
    <t>949-305-0500</t>
  </si>
  <si>
    <t>26041 Acero, Suite 500</t>
  </si>
  <si>
    <t>Padgett Financial Services, LLC</t>
  </si>
  <si>
    <t>Stephanie Allison Harris</t>
  </si>
  <si>
    <t>210-253-1587</t>
  </si>
  <si>
    <t>100 N.E. Loop 410, Suite 1100</t>
  </si>
  <si>
    <t>Pacesetter Financial Group, LLC</t>
  </si>
  <si>
    <t>Kristen Rose Minder Lanning</t>
  </si>
  <si>
    <t>217-735-1576</t>
  </si>
  <si>
    <t>207 S. Mclean Street</t>
  </si>
  <si>
    <t>Pacific Advisory Group, Inc.</t>
  </si>
  <si>
    <t>Jayne Louise Smith</t>
  </si>
  <si>
    <t>650-368-9900</t>
  </si>
  <si>
    <t>3301 El Camino Real, Ste 250</t>
  </si>
  <si>
    <t>Atherton</t>
  </si>
  <si>
    <t>Pacific Asset Management Group</t>
  </si>
  <si>
    <t>Aaron Kurt Phillips</t>
  </si>
  <si>
    <t>800-344-7060</t>
  </si>
  <si>
    <t>3130 Crow Canyon Place</t>
  </si>
  <si>
    <t>Pacific Center For Financial Services</t>
  </si>
  <si>
    <t>Gloria Schliesser</t>
  </si>
  <si>
    <t>925-838-7700</t>
  </si>
  <si>
    <t>Loftus Investment Advisors</t>
  </si>
  <si>
    <t>Betty Rae Loftus</t>
  </si>
  <si>
    <t>916-858-8525</t>
  </si>
  <si>
    <t>11344 Coloma Road</t>
  </si>
  <si>
    <t>Gold River</t>
  </si>
  <si>
    <t>nevag@ix.netcom.com</t>
  </si>
  <si>
    <t>Logic Gate Capital Management, LLC</t>
  </si>
  <si>
    <t>Michael Richard Robey</t>
  </si>
  <si>
    <t>480-593-4574</t>
  </si>
  <si>
    <t>1924 East Citation LN</t>
  </si>
  <si>
    <t>Logue Financial Planning</t>
  </si>
  <si>
    <t>Thomas Joseph Logue</t>
  </si>
  <si>
    <t>630-986-1500</t>
  </si>
  <si>
    <t>15 Spinning Wheel Drive</t>
  </si>
  <si>
    <t>Lohrey Financial Group, LLC</t>
  </si>
  <si>
    <t>William Dean Lohrey</t>
  </si>
  <si>
    <t>918-743-8900</t>
  </si>
  <si>
    <t>1924 S. Utlca</t>
  </si>
  <si>
    <t>Lombard Advisers Incorporated</t>
  </si>
  <si>
    <t>Charles Curtis Fox</t>
  </si>
  <si>
    <t>410-342-1300</t>
  </si>
  <si>
    <t>1820 Lancaster St</t>
  </si>
  <si>
    <t>cfox@golombard.com</t>
  </si>
  <si>
    <t>Lombardi Capital Management, LLC</t>
  </si>
  <si>
    <t>Damien Walter Lombardi</t>
  </si>
  <si>
    <t>703-622-5013</t>
  </si>
  <si>
    <t>2689 Cantwell Rd.</t>
  </si>
  <si>
    <t>Lombard-Smith Investments, Inc</t>
  </si>
  <si>
    <t>P &amp; A Financial Securities, Inc.</t>
  </si>
  <si>
    <t>19415 Deerfield Ave</t>
  </si>
  <si>
    <t>Lofaro Financial Group, Inc.</t>
  </si>
  <si>
    <t>Margaret Therese Lofaro</t>
  </si>
  <si>
    <t>818-552-2299</t>
  </si>
  <si>
    <t>315 Arden Ave</t>
  </si>
  <si>
    <t>margaretl@mlofaro.com</t>
  </si>
  <si>
    <t>Lofticon Enterprises</t>
  </si>
  <si>
    <t>Rickey Oliver Lofton</t>
  </si>
  <si>
    <t>702-247-9296</t>
  </si>
  <si>
    <t>9474 Castillana Court</t>
  </si>
  <si>
    <t>lofticon@aol.com</t>
  </si>
  <si>
    <t>1838 Elm Street</t>
  </si>
  <si>
    <t>Lawrence Michael Wood</t>
  </si>
  <si>
    <t>719-481-1539</t>
  </si>
  <si>
    <t>3123 Blackwood Pl</t>
  </si>
  <si>
    <t>clwoody89@msn.com</t>
  </si>
  <si>
    <t>LMC Financial Services</t>
  </si>
  <si>
    <t>Lawrence Michael Costa</t>
  </si>
  <si>
    <t>626-449-9865</t>
  </si>
  <si>
    <t>1245 W. Huntington Dr.</t>
  </si>
  <si>
    <t>Arcadia</t>
  </si>
  <si>
    <t>Lochinvar Financial Planning, Inc.</t>
  </si>
  <si>
    <t>William John Maselunas</t>
  </si>
  <si>
    <t>828-253-8776</t>
  </si>
  <si>
    <t>99 Elk Trl</t>
  </si>
  <si>
    <t>Locke Financial Services, Inc.</t>
  </si>
  <si>
    <t>Denzil Alan Locke</t>
  </si>
  <si>
    <t>847-991-2705</t>
  </si>
  <si>
    <t>662 N. First Bank Drive</t>
  </si>
  <si>
    <t>Locust Capital Management LLC</t>
  </si>
  <si>
    <t>Augustine Anton Repetto</t>
  </si>
  <si>
    <t>215-735-9530</t>
  </si>
  <si>
    <t>1629 Locust Street</t>
  </si>
  <si>
    <t>Lodestone Financial Planning</t>
  </si>
  <si>
    <t>Jean Fullerton</t>
  </si>
  <si>
    <t>603-206-4565</t>
  </si>
  <si>
    <t>Hutchinson &amp; Ziegler Financial Advisors, Inc.</t>
  </si>
  <si>
    <t>Eric Joseph Ziegler</t>
  </si>
  <si>
    <t>415-259-3933</t>
  </si>
  <si>
    <t>1010 B Street, Suite 325</t>
  </si>
  <si>
    <t>Hutchinson Capital Management, LLC</t>
  </si>
  <si>
    <t>Steven Lee Hutchinson</t>
  </si>
  <si>
    <t>480-940-0730</t>
  </si>
  <si>
    <t>15215 S 48th St</t>
  </si>
  <si>
    <t>Huver &amp; Associates, Inc.</t>
  </si>
  <si>
    <t>610-594-1999</t>
  </si>
  <si>
    <t>125 John Robert Thomas Drive</t>
  </si>
  <si>
    <t>Hybrid Quest Investments, Inc.</t>
  </si>
  <si>
    <t>Brian Wallace Dickens</t>
  </si>
  <si>
    <t>22 Pinewood Dr</t>
  </si>
  <si>
    <t>Commack</t>
  </si>
  <si>
    <t>Financial Roadmap, Inc.</t>
  </si>
  <si>
    <t>Brian Orol</t>
  </si>
  <si>
    <t>928-680-6444</t>
  </si>
  <si>
    <t>2277 Swanson Ave. Ste C</t>
  </si>
  <si>
    <t>Lake Havasu City</t>
  </si>
  <si>
    <t>Financial Security Advisors, Inc.</t>
  </si>
  <si>
    <t>Morris Eugene Vickers</t>
  </si>
  <si>
    <t>479-925-2939</t>
  </si>
  <si>
    <t>P.O. Box 909</t>
  </si>
  <si>
    <t>Financial Security Advisory, Inc.</t>
  </si>
  <si>
    <t>Reginald Curtis Corinaldi</t>
  </si>
  <si>
    <t>757-431-1414</t>
  </si>
  <si>
    <t>575 Lynnhaven Parkway</t>
  </si>
  <si>
    <t>ewolf28@aol.com</t>
  </si>
  <si>
    <t>Financial Security Investment Management Corporation</t>
  </si>
  <si>
    <t>William Robert Oden</t>
  </si>
  <si>
    <t>918-409-4578</t>
  </si>
  <si>
    <t>6515 S Oswego Ave</t>
  </si>
  <si>
    <t>Financial Security Services, Inc.</t>
  </si>
  <si>
    <t>Edward Satterfield Williams</t>
  </si>
  <si>
    <t>912-265-5491</t>
  </si>
  <si>
    <t>777 Gloucester Street, Suite 405</t>
  </si>
  <si>
    <t>maggiesn@yahoo.com</t>
  </si>
  <si>
    <t>Financial Security Solutions, Corp.</t>
  </si>
  <si>
    <t>Ellyn Hope Bruce</t>
  </si>
  <si>
    <t>215-972-0300</t>
  </si>
  <si>
    <t>415-781-1181</t>
  </si>
  <si>
    <t>90 New Montgomery St.</t>
  </si>
  <si>
    <t>Cullington Hill Advisors, Inc.</t>
  </si>
  <si>
    <t>Gregory James Richardson</t>
  </si>
  <si>
    <t>858-546-1444</t>
  </si>
  <si>
    <t>5151 Shoreham Place</t>
  </si>
  <si>
    <t>Cullum &amp; Burks Securities, Inc.</t>
  </si>
  <si>
    <t>John Leonard Curtis</t>
  </si>
  <si>
    <t>909-920-5490</t>
  </si>
  <si>
    <t>johnc@dwoskin.com</t>
  </si>
  <si>
    <t>Curtis Financial Planning</t>
  </si>
  <si>
    <t>Catherine Curtis</t>
  </si>
  <si>
    <t>510-451-3528</t>
  </si>
  <si>
    <t>618-633-2335</t>
  </si>
  <si>
    <t>P.O. Box 366</t>
  </si>
  <si>
    <t>Hamel</t>
  </si>
  <si>
    <t>Abundance Wealth Counselors, LLC</t>
  </si>
  <si>
    <t>Daniel T McCurdy</t>
  </si>
  <si>
    <t>814-861-3810</t>
  </si>
  <si>
    <t>232 Regent Court</t>
  </si>
  <si>
    <t>State College</t>
  </si>
  <si>
    <t>dmccurdy@abundancellc.com</t>
  </si>
  <si>
    <t>AC Financial Advisory Group</t>
  </si>
  <si>
    <t>Ambrose Chan</t>
  </si>
  <si>
    <t>203-778-1891</t>
  </si>
  <si>
    <t>107 Mill Plain Road</t>
  </si>
  <si>
    <t>Danbury</t>
  </si>
  <si>
    <t>akccontact@yahoo.com</t>
  </si>
  <si>
    <t>Acacia Investment Advisors, LLC</t>
  </si>
  <si>
    <t>Terry Harland Hall</t>
  </si>
  <si>
    <t>303-734-9500</t>
  </si>
  <si>
    <t>385 Inverness Parkway</t>
  </si>
  <si>
    <t>Englewood</t>
  </si>
  <si>
    <t>920-683-9901</t>
  </si>
  <si>
    <t>21 Maritime Drive</t>
  </si>
  <si>
    <t>Manitowoc</t>
  </si>
  <si>
    <t>wcasey@accessinvestmentadvisors.com</t>
  </si>
  <si>
    <t>Acclaro Advisors</t>
  </si>
  <si>
    <t>David Jerome Walkush</t>
  </si>
  <si>
    <t>425-367-4944</t>
  </si>
  <si>
    <t>17680 Lake View Cir</t>
  </si>
  <si>
    <t>Northville</t>
  </si>
  <si>
    <t>Cuttingedge Advisors</t>
  </si>
  <si>
    <t>Norman Hugh Meyer</t>
  </si>
  <si>
    <t>800-227-8711</t>
  </si>
  <si>
    <t>9201 Watson Road</t>
  </si>
  <si>
    <t>CWD Consulting, Inc.</t>
  </si>
  <si>
    <t>Joan Marie Dolci</t>
  </si>
  <si>
    <t>954-581-8785</t>
  </si>
  <si>
    <t>861 Sw 58th Ave</t>
  </si>
  <si>
    <t>Cwma Nevada, LLC</t>
  </si>
  <si>
    <t>Kenneth Gregory Gulliver</t>
  </si>
  <si>
    <t>702-233-9126</t>
  </si>
  <si>
    <t>2660 Crimson Canyon Dr.</t>
  </si>
  <si>
    <t>ken@cwmaonline.com</t>
  </si>
  <si>
    <t>Bellatore Financial, Inc.</t>
  </si>
  <si>
    <t>Jonathan Joseph Scheid</t>
  </si>
  <si>
    <t>408-998-7700</t>
  </si>
  <si>
    <t>333 West San Carlos Street</t>
  </si>
  <si>
    <t>Cypress Capital Management, LLC</t>
  </si>
  <si>
    <t>Evelyn Ilsley Ebzery</t>
  </si>
  <si>
    <t>307-674-1770</t>
  </si>
  <si>
    <t>50 East Loucks, Suite 206</t>
  </si>
  <si>
    <t>Sheridan</t>
  </si>
  <si>
    <t>Cypress Partners, LLC</t>
  </si>
  <si>
    <t>259 North Indian Rocks Road</t>
  </si>
  <si>
    <t>Belleair Bluffs</t>
  </si>
  <si>
    <t>Acorn Financial Advisors, Inc.</t>
  </si>
  <si>
    <t>Edward Dee Hinds</t>
  </si>
  <si>
    <t>805-238-6344</t>
  </si>
  <si>
    <t>215-493-4933</t>
  </si>
  <si>
    <t>905 Mt Eyre Rd</t>
  </si>
  <si>
    <t>Lawrence Charles Hebner</t>
  </si>
  <si>
    <t>425-289-1041</t>
  </si>
  <si>
    <t>11400 Se 8th Street, Suite 465</t>
  </si>
  <si>
    <t>jscheid@bellatore.com</t>
  </si>
  <si>
    <t>Belleair Asset Management, Inc.</t>
  </si>
  <si>
    <t>James Milton Clark</t>
  </si>
  <si>
    <t>727-586-3541</t>
  </si>
  <si>
    <t>1601 Officers Row</t>
  </si>
  <si>
    <t>Vancouver</t>
  </si>
  <si>
    <t>rpool@arcadiaia.net</t>
  </si>
  <si>
    <t>Arcarius Capital Management, Inc.</t>
  </si>
  <si>
    <t>Glenn Gary Dutro</t>
  </si>
  <si>
    <t>Bellwether Financial Advisors</t>
  </si>
  <si>
    <t>Fredrick Arthur Bell</t>
  </si>
  <si>
    <t>515-457-7849</t>
  </si>
  <si>
    <t>3725 Green Branch Dr</t>
  </si>
  <si>
    <t>West Des Moines</t>
  </si>
  <si>
    <t>Bellwether Investment Group, LLC</t>
  </si>
  <si>
    <t>Martin Dyer Summitt</t>
  </si>
  <si>
    <t>423-877-6708</t>
  </si>
  <si>
    <t>6778 Executive Oak Lane</t>
  </si>
  <si>
    <t>Chattanooga</t>
  </si>
  <si>
    <t>rsum799799@aol.com</t>
  </si>
  <si>
    <t>Belsen Getty, LLC</t>
  </si>
  <si>
    <t>Katie Arendt Shepherd</t>
  </si>
  <si>
    <t>760-200-3100</t>
  </si>
  <si>
    <t>77-772 Flora Road</t>
  </si>
  <si>
    <t>Palm Desert</t>
  </si>
  <si>
    <t>Advantage Benefits Corporation</t>
  </si>
  <si>
    <t>William Page Carter</t>
  </si>
  <si>
    <t>410-252-5616</t>
  </si>
  <si>
    <t>1822 Broadway Rd</t>
  </si>
  <si>
    <t>Lutherville Timonium</t>
  </si>
  <si>
    <t>Brighton Financial Planning</t>
  </si>
  <si>
    <t>John V Fazio</t>
  </si>
  <si>
    <t>585-473-3590</t>
  </si>
  <si>
    <t>First Choice Financial Services LLC</t>
  </si>
  <si>
    <t>Michael John Perna</t>
  </si>
  <si>
    <t>773-348-1900</t>
  </si>
  <si>
    <t>2846 N. Southport Avenue</t>
  </si>
  <si>
    <t>First Financial Group</t>
  </si>
  <si>
    <t>John Peter Ooyen</t>
  </si>
  <si>
    <t>303-939-9856</t>
  </si>
  <si>
    <t>4450 Arapahoe Avenue</t>
  </si>
  <si>
    <t>First Financial Services</t>
  </si>
  <si>
    <t>William Arthur Russell</t>
  </si>
  <si>
    <t>631-348-7800</t>
  </si>
  <si>
    <t>First Insurance And Investments Inc.</t>
  </si>
  <si>
    <t>Steven Paul Grosenbacher</t>
  </si>
  <si>
    <t>419-784-5431</t>
  </si>
  <si>
    <t>419 5th St</t>
  </si>
  <si>
    <t>Defiance</t>
  </si>
  <si>
    <t>First Investment Corporation</t>
  </si>
  <si>
    <t>Cheryl Green</t>
  </si>
  <si>
    <t>918-337-2045</t>
  </si>
  <si>
    <t>309 Se Frank Phillips Blvd.</t>
  </si>
  <si>
    <t>First Liberty Financial LLC</t>
  </si>
  <si>
    <t>James Robert Witt</t>
  </si>
  <si>
    <t>901-757-9382</t>
  </si>
  <si>
    <t>7520 Capital Drive</t>
  </si>
  <si>
    <t>First Light Financial</t>
  </si>
  <si>
    <t>Douglas Keith Holden</t>
  </si>
  <si>
    <t>919-676-7333</t>
  </si>
  <si>
    <t>6411 Pleasant Pines</t>
  </si>
  <si>
    <t>First National Investment Group, Inc</t>
  </si>
  <si>
    <t>Daniel Edward Bucklin</t>
  </si>
  <si>
    <t>253-851-9997</t>
  </si>
  <si>
    <t>7716 B Pioneer Way</t>
  </si>
  <si>
    <t>Gig Harbor</t>
  </si>
  <si>
    <t>First Planning Group Inc</t>
  </si>
  <si>
    <t>Dalton Strategic Investment Services Inc.</t>
  </si>
  <si>
    <t>Steven Mark Dalton</t>
  </si>
  <si>
    <t>765-987-7557</t>
  </si>
  <si>
    <t>5690 W 450 S</t>
  </si>
  <si>
    <t>Knightstown</t>
  </si>
  <si>
    <t>sdalton@investmoney.net</t>
  </si>
  <si>
    <t>Daly Investment Management, LLC</t>
  </si>
  <si>
    <t>John Patrick Daly</t>
  </si>
  <si>
    <t>312-239-1317</t>
  </si>
  <si>
    <t>222 S Riverside Plaza 29th Floor</t>
  </si>
  <si>
    <t>Dan B. England, CPA, Inc.</t>
  </si>
  <si>
    <t>Dan England</t>
  </si>
  <si>
    <t>580-924-3147</t>
  </si>
  <si>
    <t>206 N. 10th</t>
  </si>
  <si>
    <t>Durant</t>
  </si>
  <si>
    <t>englandcpa@netcommander.com</t>
  </si>
  <si>
    <t>Dan M. Wahba Financial Services, LLC</t>
  </si>
  <si>
    <t>Dan Marvin Wahba</t>
  </si>
  <si>
    <t>631-209-0643</t>
  </si>
  <si>
    <t>17a Ashley Lane</t>
  </si>
  <si>
    <t>Shoreham</t>
  </si>
  <si>
    <t>355 S. Old Woodward Avenue</t>
  </si>
  <si>
    <t>Broadhurst Financial Advisors, Inc.</t>
  </si>
  <si>
    <t>Jeffrey Cfa</t>
  </si>
  <si>
    <t>215-325-1595</t>
  </si>
  <si>
    <t>1911 West Point Pike</t>
  </si>
  <si>
    <t>West Point</t>
  </si>
  <si>
    <t>Broadview Asset Management LLC</t>
  </si>
  <si>
    <t>Dean Evans Bradley</t>
  </si>
  <si>
    <t>314-725-1462</t>
  </si>
  <si>
    <t>30 Broadview Dr</t>
  </si>
  <si>
    <t>bradleydean@sbcglobal.net</t>
  </si>
  <si>
    <t>Broadwing Capital Advisors, Inc</t>
  </si>
  <si>
    <t>Kelly Douglas Kane</t>
  </si>
  <si>
    <t>Advisory Services &amp; Investments, LLC</t>
  </si>
  <si>
    <t>Randy Lee Miller</t>
  </si>
  <si>
    <t>541-617-0898</t>
  </si>
  <si>
    <t>15 Sw Colorado</t>
  </si>
  <si>
    <t>Bend</t>
  </si>
  <si>
    <t>680 Jean Marie</t>
  </si>
  <si>
    <t>Santa Rosa</t>
  </si>
  <si>
    <t>Brooke &amp; Schafer, LLC</t>
  </si>
  <si>
    <t>Michael Thomas Brooke</t>
  </si>
  <si>
    <t>513-943-0699</t>
  </si>
  <si>
    <t>4357 Ferguson Drive</t>
  </si>
  <si>
    <t>Brookstone Capital Management LLC</t>
  </si>
  <si>
    <t>Matthew John Rettich</t>
  </si>
  <si>
    <t>630-653-1400</t>
  </si>
  <si>
    <t>1751 S. Naperville Road</t>
  </si>
  <si>
    <t>Wheaton</t>
  </si>
  <si>
    <t>Brophy Wealth Management</t>
  </si>
  <si>
    <t>Stephen Albert Brophy</t>
  </si>
  <si>
    <t>603-668-2303</t>
  </si>
  <si>
    <t>40 South River Road, Bedford Place Unit 15</t>
  </si>
  <si>
    <t>sbrophy@sbrophy.com</t>
  </si>
  <si>
    <t>Brotherton Investment Consultants LLC</t>
  </si>
  <si>
    <t>Donna Katherine Brotherton</t>
  </si>
  <si>
    <t>480-609-3080</t>
  </si>
  <si>
    <t>8658 E. San Alberto Drive</t>
  </si>
  <si>
    <t>Broussard Financial Group, LLC</t>
  </si>
  <si>
    <t>Jerry James Broussard</t>
  </si>
  <si>
    <t>Redwood City</t>
  </si>
  <si>
    <t>FLB Capital Management, LLC</t>
  </si>
  <si>
    <t>Kyle Eric French</t>
  </si>
  <si>
    <t>214-227-5254</t>
  </si>
  <si>
    <t>4514 Rowlett Rd</t>
  </si>
  <si>
    <t>Rowlett</t>
  </si>
  <si>
    <t>Flegal Retirement Specialists, A Division of Flegal Group, Inc.</t>
  </si>
  <si>
    <t>Charles Lane Mckown</t>
  </si>
  <si>
    <t>706-866-9750</t>
  </si>
  <si>
    <t>214 Andrews Street</t>
  </si>
  <si>
    <t>Rossville</t>
  </si>
  <si>
    <t>Fleishel Financial Associates, Inc.</t>
  </si>
  <si>
    <t>Thomas Bennett Fleishel</t>
  </si>
  <si>
    <t>386-738-1800</t>
  </si>
  <si>
    <t>812 North Woodland Blvd.</t>
  </si>
  <si>
    <t>Fleming &amp; Associates, LLC</t>
  </si>
  <si>
    <t>David B. Brandolph, J.D., CFP</t>
  </si>
  <si>
    <t>David Barry Brandolph</t>
  </si>
  <si>
    <t>703-620-2826</t>
  </si>
  <si>
    <t>812-401-8700</t>
  </si>
  <si>
    <t>135 Locust Street</t>
  </si>
  <si>
    <t>925-287-9448</t>
  </si>
  <si>
    <t>1801 N. California Blvd</t>
  </si>
  <si>
    <t>ann@fleming-financial.com</t>
  </si>
  <si>
    <t>Fleming Financial Advisors, Inc.</t>
  </si>
  <si>
    <t>Ann Fleming</t>
  </si>
  <si>
    <t>708-783-1104</t>
  </si>
  <si>
    <t>1321 Reid St</t>
  </si>
  <si>
    <t>Western Springs</t>
  </si>
  <si>
    <t>Fleming Financial Planning, LLC</t>
  </si>
  <si>
    <t>1200 Abernathy Road</t>
  </si>
  <si>
    <t>Fletcher Financial, LLC</t>
  </si>
  <si>
    <t>Richard Dale Fletcher</t>
  </si>
  <si>
    <t>760-692-2222</t>
  </si>
  <si>
    <t>2768 Loker Ave. West</t>
  </si>
  <si>
    <t>Flood, Bumstead, McCready &amp; McCarthy, Inc.</t>
  </si>
  <si>
    <t>James H. Cheek</t>
  </si>
  <si>
    <t>615-329-9902</t>
  </si>
  <si>
    <t>Garrett Loren Sabin</t>
  </si>
  <si>
    <t>805-275-4020</t>
  </si>
  <si>
    <t>Po Box 759</t>
  </si>
  <si>
    <t>Buellton</t>
  </si>
  <si>
    <t>garrett_sabin@yahoo.com</t>
  </si>
  <si>
    <t>Peninsula Family Office LLC</t>
  </si>
  <si>
    <t>Bradford John Miller</t>
  </si>
  <si>
    <t>650-853-7300</t>
  </si>
  <si>
    <t>777 Hermosa Way</t>
  </si>
  <si>
    <t>Penn Financial Group LLC</t>
  </si>
  <si>
    <t>Timbuktu Capital Management, LLC</t>
  </si>
  <si>
    <t>Saliou Dieye</t>
  </si>
  <si>
    <t>617-505-4478</t>
  </si>
  <si>
    <t>73 Winter St</t>
  </si>
  <si>
    <t>Timothy Hsu Investment Advisory</t>
  </si>
  <si>
    <t>Timothy S. Hsu</t>
  </si>
  <si>
    <t>916-427-7180</t>
  </si>
  <si>
    <t>1273 47th Avenue</t>
  </si>
  <si>
    <t>Tannersville</t>
  </si>
  <si>
    <t>Penn Group Financial Services, Inc.</t>
  </si>
  <si>
    <t>Scott Ashley Weglarz</t>
  </si>
  <si>
    <t>570-368-3002</t>
  </si>
  <si>
    <t>372 Broad Street</t>
  </si>
  <si>
    <t>Montoursville</t>
  </si>
  <si>
    <t>Timothy James McDonald</t>
  </si>
  <si>
    <t>847-842-5200</t>
  </si>
  <si>
    <t>22285 Pepper Rd #305</t>
  </si>
  <si>
    <t>Lake Barrington</t>
  </si>
  <si>
    <t>Timothy J. Ellis, Inc.</t>
  </si>
  <si>
    <t>Timothy John Ellis</t>
  </si>
  <si>
    <t>315-455-6955</t>
  </si>
  <si>
    <t>325 Kenwick Dr</t>
  </si>
  <si>
    <t>timellis2@worldnet.att.net</t>
  </si>
  <si>
    <t>Timothy J. Mowrey</t>
  </si>
  <si>
    <t>Timothy J Mowrey</t>
  </si>
  <si>
    <t>919-846-2707</t>
  </si>
  <si>
    <t>3333 Clandon Park Dr</t>
  </si>
  <si>
    <t>Timothy Joseph Wallender</t>
  </si>
  <si>
    <t>Timothy Wallender</t>
  </si>
  <si>
    <t>310-318-3255</t>
  </si>
  <si>
    <t>853 10th St</t>
  </si>
  <si>
    <t>Timothy Kelly Walsh</t>
  </si>
  <si>
    <t>719-783-2370</t>
  </si>
  <si>
    <t>218 S 4th St</t>
  </si>
  <si>
    <t>Westcliffe</t>
  </si>
  <si>
    <t>Timothy L. Conner</t>
  </si>
  <si>
    <t>Timothy Lee Conner</t>
  </si>
  <si>
    <t>713-977-8597</t>
  </si>
  <si>
    <t>623 Georges Rd</t>
  </si>
  <si>
    <t>North Brunswick</t>
  </si>
  <si>
    <t>Schowalter &amp; Jabouri Financial Services, Inc.</t>
  </si>
  <si>
    <t>James Frederick Sayler</t>
  </si>
  <si>
    <t>314-842-2929</t>
  </si>
  <si>
    <t>11777 Gravois Road</t>
  </si>
  <si>
    <t>jsayler@swbell.net</t>
  </si>
  <si>
    <t>Schroeder Financial Services, Inc.</t>
  </si>
  <si>
    <t>Karl Adolph Schroeder</t>
  </si>
  <si>
    <t>480-895-0611</t>
  </si>
  <si>
    <t>9666 E Riggs Rd #136</t>
  </si>
  <si>
    <t>350 Fifth Avenue, Suite 3505</t>
  </si>
  <si>
    <t>schnalladvisory@nyc.rr.com</t>
  </si>
  <si>
    <t>Schneider Downs Wealth Management Advisors, LP</t>
  </si>
  <si>
    <t>Ruth Fischer Sanko</t>
  </si>
  <si>
    <t>412-261-3644</t>
  </si>
  <si>
    <t>1133 Penn Avenue</t>
  </si>
  <si>
    <t>Schneider Financial Advisors</t>
  </si>
  <si>
    <t>Lisa Anne Schneider</t>
  </si>
  <si>
    <t>415-287-7807</t>
  </si>
  <si>
    <t>220 Montgomery Street</t>
  </si>
  <si>
    <t>Schofield-Macdougall Financial Counseling</t>
  </si>
  <si>
    <t>Allan MacDougall</t>
  </si>
  <si>
    <t>724-468-1300</t>
  </si>
  <si>
    <t>2364 Route 66</t>
  </si>
  <si>
    <t>Delmont</t>
  </si>
  <si>
    <t>Schooner Advisory Services</t>
  </si>
  <si>
    <t>Pension Consulting Services, Inc.</t>
  </si>
  <si>
    <t>Larry Lee Kline</t>
  </si>
  <si>
    <t>330-896-2900</t>
  </si>
  <si>
    <t>1531 Boettler Road</t>
  </si>
  <si>
    <t>lkpcs@att.net</t>
  </si>
  <si>
    <t>Pension Investment Advisors</t>
  </si>
  <si>
    <t>David William Congleton</t>
  </si>
  <si>
    <t>928-204-0532</t>
  </si>
  <si>
    <t>375 Manzanita Drive</t>
  </si>
  <si>
    <t>mainandwall@comcast.net</t>
  </si>
  <si>
    <t>Main Line Capital Management LLC</t>
  </si>
  <si>
    <t>Kevin Edward Mckenna</t>
  </si>
  <si>
    <t>716-840-2404</t>
  </si>
  <si>
    <t>403 Main Street</t>
  </si>
  <si>
    <t>Main Stream Advisors, Inc.</t>
  </si>
  <si>
    <t>N Mark Hupe</t>
  </si>
  <si>
    <t>303-792-7355</t>
  </si>
  <si>
    <t>11246 Gold Express Drive</t>
  </si>
  <si>
    <t>Rancho Cordova</t>
  </si>
  <si>
    <t>Pension &amp; Trust</t>
  </si>
  <si>
    <t>Hashem Najati Abukhadra</t>
  </si>
  <si>
    <t>612-379-1350</t>
  </si>
  <si>
    <t>626-577-0667</t>
  </si>
  <si>
    <t>1127 East Green Street</t>
  </si>
  <si>
    <t>Dena Mae Minning</t>
  </si>
  <si>
    <t>727-360-4499</t>
  </si>
  <si>
    <t>Po Box 48221</t>
  </si>
  <si>
    <t>Personal Asset Management Corp</t>
  </si>
  <si>
    <t>Walter Peter Ulicny</t>
  </si>
  <si>
    <t>908-273-2947</t>
  </si>
  <si>
    <t>Po Box 40</t>
  </si>
  <si>
    <t>Personal Benefit Services Group, Inc.</t>
  </si>
  <si>
    <t>Daniel Harlan Gilbertson</t>
  </si>
  <si>
    <t>303-238-5123</t>
  </si>
  <si>
    <t>Joseph M Danks</t>
  </si>
  <si>
    <t>812-436-4000</t>
  </si>
  <si>
    <t>501 Main Street</t>
  </si>
  <si>
    <t>Pettit Financial Solutions LLC</t>
  </si>
  <si>
    <t>John Clifford Pettit</t>
  </si>
  <si>
    <t>260-894-9995</t>
  </si>
  <si>
    <t>855 W Us Hwy 6</t>
  </si>
  <si>
    <t>Ligonier</t>
  </si>
  <si>
    <t>PFI Strategies</t>
  </si>
  <si>
    <t>James Anthony Koetting</t>
  </si>
  <si>
    <t>636-447-7402</t>
  </si>
  <si>
    <t>2460 Executive Dr. Suite 105</t>
  </si>
  <si>
    <t>St. Charles</t>
  </si>
  <si>
    <t>PFM Capital Management LLC</t>
  </si>
  <si>
    <t>Laura V Sithens</t>
  </si>
  <si>
    <t>404-705-4593</t>
  </si>
  <si>
    <t>Perimeter Ridge 750 Hammond Dr</t>
  </si>
  <si>
    <t>PFT Wealth Management, Inc.</t>
  </si>
  <si>
    <t>David Dalton</t>
  </si>
  <si>
    <t>817-907-1132</t>
  </si>
  <si>
    <t>david.dalton@lsinsights.com</t>
  </si>
  <si>
    <t>PGR Solutions, LLC</t>
  </si>
  <si>
    <t>Kelly L. Roemers</t>
  </si>
  <si>
    <t>408-871-1590</t>
  </si>
  <si>
    <t>2805 Cowper St</t>
  </si>
  <si>
    <t>Manville Advisory Service, LLC</t>
  </si>
  <si>
    <t>Paul Mahlon Manville</t>
  </si>
  <si>
    <t>803-765-1338</t>
  </si>
  <si>
    <t>1122 Lady St., Ste. 1240</t>
  </si>
  <si>
    <t>Marathon Capital Management</t>
  </si>
  <si>
    <t>Angus Mcphee Burton</t>
  </si>
  <si>
    <t>410-329-1522</t>
  </si>
  <si>
    <t>4 North Park Drive, Suite 106</t>
  </si>
  <si>
    <t>716-771-1000</t>
  </si>
  <si>
    <t>2177 Union Road</t>
  </si>
  <si>
    <t>West Seneca</t>
  </si>
  <si>
    <t>Personal Financial Management &amp; Counseling</t>
  </si>
  <si>
    <t>William S. Mallory</t>
  </si>
  <si>
    <t>434-296-3835</t>
  </si>
  <si>
    <t>114 4th Street S.E.</t>
  </si>
  <si>
    <t>Personal Financial Planning</t>
  </si>
  <si>
    <t>Susan Armstrong Martino</t>
  </si>
  <si>
    <t>251-342-7377</t>
  </si>
  <si>
    <t>3510 Montlimar Plaza Drive</t>
  </si>
  <si>
    <t>Personal Financial Planning, Inc.</t>
  </si>
  <si>
    <t>Marc Aaron Steinman</t>
  </si>
  <si>
    <t>847-205-2590</t>
  </si>
  <si>
    <t>707 Lake Cook Road</t>
  </si>
  <si>
    <t>Deerfield</t>
  </si>
  <si>
    <t>marc@pfplink.com</t>
  </si>
  <si>
    <t>Thomas Nasta</t>
  </si>
  <si>
    <t>540-774-8700</t>
  </si>
  <si>
    <t>3536 Brambleton Ave</t>
  </si>
  <si>
    <t>Short Hills</t>
  </si>
  <si>
    <t>Scrudato Consulting</t>
  </si>
  <si>
    <t>John Scrudato</t>
  </si>
  <si>
    <t>908-534-0008</t>
  </si>
  <si>
    <t>7 Valley Vew Drive</t>
  </si>
  <si>
    <t>Califon</t>
  </si>
  <si>
    <t>jscrudat@gmail.com</t>
  </si>
  <si>
    <t>SD Martin Financial Services Inc.</t>
  </si>
  <si>
    <t>Scott David Martin</t>
  </si>
  <si>
    <t>407-833-0003</t>
  </si>
  <si>
    <t>1325 S International Pkwy</t>
  </si>
  <si>
    <t>Lake Mary</t>
  </si>
  <si>
    <t>973-216-5445</t>
  </si>
  <si>
    <t>11 West Elro Drive</t>
  </si>
  <si>
    <t>717-367-8704</t>
  </si>
  <si>
    <t>1642 R South Market Street</t>
  </si>
  <si>
    <t>Phillips Advisory Group LLC</t>
  </si>
  <si>
    <t>Sarah Ruth Phillips</t>
  </si>
  <si>
    <t>941-365-0222</t>
  </si>
  <si>
    <t>751 South Orange Ave</t>
  </si>
  <si>
    <t>18 Crow Canyon Court</t>
  </si>
  <si>
    <t>Secure Retirement Money Group</t>
  </si>
  <si>
    <t>William Lee Beavers</t>
  </si>
  <si>
    <t>740-851-0745</t>
  </si>
  <si>
    <t>100 Europa Drive</t>
  </si>
  <si>
    <t>flyhigher4@yahoo.com</t>
  </si>
  <si>
    <t>Phoenix Portfolio Management Services</t>
  </si>
  <si>
    <t>650-589-0567</t>
  </si>
  <si>
    <t>385 Oyster Blvd</t>
  </si>
  <si>
    <t>South San Francisco</t>
  </si>
  <si>
    <t>Physicians Financial Services</t>
  </si>
  <si>
    <t>Jeffrey James Taxman</t>
  </si>
  <si>
    <t>402-399-8820</t>
  </si>
  <si>
    <t>1810 S 108th Street</t>
  </si>
  <si>
    <t>jtaxman@greenbookdoctors.net</t>
  </si>
  <si>
    <t>Pi Investments, LLC</t>
  </si>
  <si>
    <t>Paul Nathan Weium</t>
  </si>
  <si>
    <t>651-221-0708</t>
  </si>
  <si>
    <t>420 Summit Avenue</t>
  </si>
  <si>
    <t>Pick Associates, LLC</t>
  </si>
  <si>
    <t>Tammy Eileen Pick</t>
  </si>
  <si>
    <t>800-787-5152</t>
  </si>
  <si>
    <t>PO Box 190</t>
  </si>
  <si>
    <t>Dillsburg</t>
  </si>
  <si>
    <t>tammy@pickassociates.com</t>
  </si>
  <si>
    <t>Piedmont Capital Asset Management LLC</t>
  </si>
  <si>
    <t>Stuart Fries Pierson</t>
  </si>
  <si>
    <t>540-253-5100</t>
  </si>
  <si>
    <t>PO Box 196</t>
  </si>
  <si>
    <t>Pier Wealth &amp; Retirement</t>
  </si>
  <si>
    <t>Joseph Kent Ney</t>
  </si>
  <si>
    <t>801-455-3256</t>
  </si>
  <si>
    <t>5882 South 900 East #100</t>
  </si>
  <si>
    <t>Pierce Financial Planning, Inc.</t>
  </si>
  <si>
    <t>Chanley Matthew Christman</t>
  </si>
  <si>
    <t>419-525-2525</t>
  </si>
  <si>
    <t>33 Park Avenue, West</t>
  </si>
  <si>
    <t>Pillar Financial Advisors, Inc.</t>
  </si>
  <si>
    <t>William Thomas Baldwin</t>
  </si>
  <si>
    <t>781-290-4900</t>
  </si>
  <si>
    <t>404 Wyman Street</t>
  </si>
  <si>
    <t>Pillar Financial Services, Inc.</t>
  </si>
  <si>
    <t>Haitham Emanuel Ashoo</t>
  </si>
  <si>
    <t>925-407-0320</t>
  </si>
  <si>
    <t>Mark D Elliott</t>
  </si>
  <si>
    <t>888-993-5546</t>
  </si>
  <si>
    <t>Mark Sheptoff Financial Planning LLC</t>
  </si>
  <si>
    <t>Mark A Sheptoff</t>
  </si>
  <si>
    <t>860-734-1090</t>
  </si>
  <si>
    <t>703 Hebron Ave 3rd Floor</t>
  </si>
  <si>
    <t>msheptoff@aol.com</t>
  </si>
  <si>
    <t>Mark Smith Financial Services</t>
  </si>
  <si>
    <t>Robert Smith</t>
  </si>
  <si>
    <t>805-494-1558</t>
  </si>
  <si>
    <t>4165 East Thousand Oaks Blvd.</t>
  </si>
  <si>
    <t>Mark Vogel Wealth Management, LLC</t>
  </si>
  <si>
    <t>Mark Vogel</t>
  </si>
  <si>
    <t>973-228-9125</t>
  </si>
  <si>
    <t>555 Mountain Ave</t>
  </si>
  <si>
    <t>North Caldwell</t>
  </si>
  <si>
    <t>Mark-Christopher</t>
  </si>
  <si>
    <t>Mark Christopher Connell</t>
  </si>
  <si>
    <t>972-745-1880</t>
  </si>
  <si>
    <t>5220 Spring Valley Road</t>
  </si>
  <si>
    <t>Marketspace Financial</t>
  </si>
  <si>
    <t>Daniel Andrew Yu</t>
  </si>
  <si>
    <t>505-883-3131</t>
  </si>
  <si>
    <t>6565 Americas Parkway Ne</t>
  </si>
  <si>
    <t>Markley Financial Services LLC</t>
  </si>
  <si>
    <t>Irvin Edward Markley</t>
  </si>
  <si>
    <t>301-926-2031</t>
  </si>
  <si>
    <t>7004 Cashell Manor Ct</t>
  </si>
  <si>
    <t>mdannels@aol.com</t>
  </si>
  <si>
    <t>Markowski Investments</t>
  </si>
  <si>
    <t>Matthew Markowski</t>
  </si>
  <si>
    <t>813-831-5168</t>
  </si>
  <si>
    <t>3317 W. Empedrado St</t>
  </si>
  <si>
    <t>Marlin Financial</t>
  </si>
  <si>
    <t>Penny Marlin</t>
  </si>
  <si>
    <t>561-381-0867</t>
  </si>
  <si>
    <t>13129 Aliso Beach Dr</t>
  </si>
  <si>
    <t>Marsden W. Longden</t>
  </si>
  <si>
    <t>Marsden William Longden</t>
  </si>
  <si>
    <t>847-328-7793</t>
  </si>
  <si>
    <t>1402 Elinor Pl</t>
  </si>
  <si>
    <t>sannamars@aol.com</t>
  </si>
  <si>
    <t>Irongate Mortgage &amp; Investment, Inc.</t>
  </si>
  <si>
    <t>Mark Allan Tapp</t>
  </si>
  <si>
    <t>303-639-5674</t>
  </si>
  <si>
    <t>6795 East Tennessee Ave.</t>
  </si>
  <si>
    <t>marktapp@irongatemortgage.com</t>
  </si>
  <si>
    <t>Irongate Partners, Inc.</t>
  </si>
  <si>
    <t>Christopher Scott Jones</t>
  </si>
  <si>
    <t>910-791-1437</t>
  </si>
  <si>
    <t>19200 Von Karman Av., Ste. 1030</t>
  </si>
  <si>
    <t>hkongo@msn.com</t>
  </si>
  <si>
    <t>2601 Iron Gate Dr</t>
  </si>
  <si>
    <t>Irving Planning &amp; Investments, Ltd.</t>
  </si>
  <si>
    <t>Michael John Irving</t>
  </si>
  <si>
    <t>303-985-4100</t>
  </si>
  <si>
    <t>3333 S. Wadsworth Blvd.</t>
  </si>
  <si>
    <t>Irvington Capital LLC</t>
  </si>
  <si>
    <t>Michael Standifer Elfers</t>
  </si>
  <si>
    <t>503-477-5816</t>
  </si>
  <si>
    <t>720 Sw Washington Street</t>
  </si>
  <si>
    <t>Irwin Investments, LLC</t>
  </si>
  <si>
    <t>James Michael Irwin</t>
  </si>
  <si>
    <t>541-318-8366</t>
  </si>
  <si>
    <t>61535 S. Hwy 97, Suite 9-493</t>
  </si>
  <si>
    <t>mikeirwin@irwininvestments.com</t>
  </si>
  <si>
    <t>Isaac Financial Services, Inc.</t>
  </si>
  <si>
    <t>Ricky Lee Isaac</t>
  </si>
  <si>
    <t>316-691-9424</t>
  </si>
  <si>
    <t>2420 N. Woodlawn Bldg. 100 Suite J</t>
  </si>
  <si>
    <t>isaacfin@feist.com</t>
  </si>
  <si>
    <t>Isaacson Investment Advisors, Inc.</t>
  </si>
  <si>
    <t>William David Isaacson</t>
  </si>
  <si>
    <t>561-536-0585</t>
  </si>
  <si>
    <t>1375 Gateway Blvd.</t>
  </si>
  <si>
    <t>Boynton Beach</t>
  </si>
  <si>
    <t>learnfinance@aol.com</t>
  </si>
  <si>
    <t>ISI Financial Group Inc</t>
  </si>
  <si>
    <t>Timothy Jay Decker</t>
  </si>
  <si>
    <t>717-393-3353</t>
  </si>
  <si>
    <t>26a East Roseville Road</t>
  </si>
  <si>
    <t>isi@isifinancialgroup.com</t>
  </si>
  <si>
    <t>Ives Asset Management, Inc.</t>
  </si>
  <si>
    <t>Reid Stuart Johnson</t>
  </si>
  <si>
    <t>602-971-7545</t>
  </si>
  <si>
    <t>8800 N. Gainey Center Drive</t>
  </si>
  <si>
    <t>Ivory Global Capital Group</t>
  </si>
  <si>
    <t>Jimmy Siuyan Wong</t>
  </si>
  <si>
    <t>559-225-1306</t>
  </si>
  <si>
    <t>1300 E. Shaw Ave. #130</t>
  </si>
  <si>
    <t>jimmyw9829@yahoo.com</t>
  </si>
  <si>
    <t>IVY Financial Advisors</t>
  </si>
  <si>
    <t>William Clayton Beechum</t>
  </si>
  <si>
    <t>740-726-2080</t>
  </si>
  <si>
    <t>5722 Benzler Rd</t>
  </si>
  <si>
    <t>Prospect</t>
  </si>
  <si>
    <t>wcbcu@hotmail.com</t>
  </si>
  <si>
    <t>Freegulliver, LLC</t>
  </si>
  <si>
    <t>Denise Anne Guttenberg</t>
  </si>
  <si>
    <t>504-899-0300</t>
  </si>
  <si>
    <t>509 Octavia Street</t>
  </si>
  <si>
    <t>Freeman Asset Management LLC</t>
  </si>
  <si>
    <t>Mark Kelly Freeman</t>
  </si>
  <si>
    <t>734-786-3820</t>
  </si>
  <si>
    <t>3355 Alan Mark Dr</t>
  </si>
  <si>
    <t>Freeman Financial Services, Inc.</t>
  </si>
  <si>
    <t>Fulcrum Advisory Services, Inc.</t>
  </si>
  <si>
    <t>Thomas Fagan</t>
  </si>
  <si>
    <t>314-336-3120</t>
  </si>
  <si>
    <t>555 Maryville University Drive</t>
  </si>
  <si>
    <t>tjf@fulcrumsecurities.com</t>
  </si>
  <si>
    <t>Fulkerson Capital Management, LLC</t>
  </si>
  <si>
    <t>248-670-9823</t>
  </si>
  <si>
    <t>49701 Shelby Creek Dr.</t>
  </si>
  <si>
    <t>Fuller Capital Management</t>
  </si>
  <si>
    <t>John William Fuller</t>
  </si>
  <si>
    <t>817-735-8200</t>
  </si>
  <si>
    <t>6901 River Park Circle</t>
  </si>
  <si>
    <t>Fulton Investment Advisers, Inc.</t>
  </si>
  <si>
    <t>Mark Fulton King</t>
  </si>
  <si>
    <t>414-302-9999</t>
  </si>
  <si>
    <t>7500 West State Street</t>
  </si>
  <si>
    <t>Wauwatosa</t>
  </si>
  <si>
    <t>Jablonski-Madill, Inc.</t>
  </si>
  <si>
    <t>Richard Donald Madill</t>
  </si>
  <si>
    <t>218-727-5565</t>
  </si>
  <si>
    <t>130 W. Superior St.</t>
  </si>
  <si>
    <t>Jack L. Bartz Inc</t>
  </si>
  <si>
    <t>Jack Lee Bartz</t>
  </si>
  <si>
    <t>360-426-4321</t>
  </si>
  <si>
    <t>2337 Olympic Hwy N Ste 102</t>
  </si>
  <si>
    <t>908-326-3055</t>
  </si>
  <si>
    <t>117 Constitution Way</t>
  </si>
  <si>
    <t>Shapiro Financial Security Group, Inc.</t>
  </si>
  <si>
    <t>Kenneth Bart Shapiro</t>
  </si>
  <si>
    <t>732-739-8991</t>
  </si>
  <si>
    <t>1 Bethany Road</t>
  </si>
  <si>
    <t>Sharma Associates, Inc.</t>
  </si>
  <si>
    <t>Hans R Sharma</t>
  </si>
  <si>
    <t>610-828-8253</t>
  </si>
  <si>
    <t>316-689-8333</t>
  </si>
  <si>
    <t>1625 N. Waterfront Parkway</t>
  </si>
  <si>
    <t>Jackson Securities Incorporated</t>
  </si>
  <si>
    <t>David William Frank</t>
  </si>
  <si>
    <t>404-522-5766</t>
  </si>
  <si>
    <t>Herndon Plaza</t>
  </si>
  <si>
    <t>frenchy967@yahoo.com</t>
  </si>
  <si>
    <t>Jackson Wealth Management, LLC</t>
  </si>
  <si>
    <t>George Paul Jackson</t>
  </si>
  <si>
    <t>407-585-0235</t>
  </si>
  <si>
    <t>Mckeesport</t>
  </si>
  <si>
    <t>Digiovanni Financial Group, LLC</t>
  </si>
  <si>
    <t>Frank Joseph Digiovanni</t>
  </si>
  <si>
    <t>941-445-0832</t>
  </si>
  <si>
    <t>7122 83rd Dr East</t>
  </si>
  <si>
    <t>Bradenton</t>
  </si>
  <si>
    <t>Diligent Advisors (D.B.A)</t>
  </si>
  <si>
    <t>R A Shive</t>
  </si>
  <si>
    <t>Dime Investment Services</t>
  </si>
  <si>
    <t>Thomas Noel McAvoy</t>
  </si>
  <si>
    <t>860-859-4308</t>
  </si>
  <si>
    <t>290 Salem Turnpike</t>
  </si>
  <si>
    <t>Norwich</t>
  </si>
  <si>
    <t>Dimensions Financial Group</t>
  </si>
  <si>
    <t>Eric Todd Burns</t>
  </si>
  <si>
    <t>201-825-3437</t>
  </si>
  <si>
    <t>24 Fox Run Rd</t>
  </si>
  <si>
    <t>Allendale</t>
  </si>
  <si>
    <t>540 Main Street, Suite 6</t>
  </si>
  <si>
    <t>tomwade@devonshireonline.com</t>
  </si>
  <si>
    <t>Dew Wealth Management</t>
  </si>
  <si>
    <t>James Patrick Dew</t>
  </si>
  <si>
    <t>Mark William Robertson</t>
  </si>
  <si>
    <t>949-752-0993</t>
  </si>
  <si>
    <t>9160 Irvine Center Dr.</t>
  </si>
  <si>
    <t>mark@maximcapitaladvisors.com</t>
  </si>
  <si>
    <t>Maxim Global Wealth Advisors</t>
  </si>
  <si>
    <t>andrewdingess@msn.com</t>
  </si>
  <si>
    <t>Dinosaur Capital Management LLC</t>
  </si>
  <si>
    <t>Glenn Andrew Grossman</t>
  </si>
  <si>
    <t>212-448-9944</t>
  </si>
  <si>
    <t>404 Park Avenue South</t>
  </si>
  <si>
    <t>glenn1718@aol.com</t>
  </si>
  <si>
    <t>Discipline Advisors, Inc.</t>
  </si>
  <si>
    <t>Joseph Gerald Michaletz</t>
  </si>
  <si>
    <t>Funderburk Wealth Management, LLC</t>
  </si>
  <si>
    <t>Robert Edward Funderburk</t>
  </si>
  <si>
    <t>970-245-3800</t>
  </si>
  <si>
    <t>706 South 9th Street</t>
  </si>
  <si>
    <t>Robert Raymond Dufresne</t>
  </si>
  <si>
    <t>863-439-4010</t>
  </si>
  <si>
    <t>10203 Jim Edwards Road</t>
  </si>
  <si>
    <t>Haines City</t>
  </si>
  <si>
    <t>r-dufresne@worldnet.att.net</t>
  </si>
  <si>
    <t>503-620-3600</t>
  </si>
  <si>
    <t>6650 Sw Redwood Lane</t>
  </si>
  <si>
    <t>3131 West Alabama, Suite 308</t>
  </si>
  <si>
    <t>Plaisier Financial Group LLC</t>
  </si>
  <si>
    <t>Jana Marie Plaisier</t>
  </si>
  <si>
    <t>616-878-3570</t>
  </si>
  <si>
    <t>8373 Merton Sw Suite B</t>
  </si>
  <si>
    <t>Byron Center</t>
  </si>
  <si>
    <t>jana@plaisierfinancialgroup.com</t>
  </si>
  <si>
    <t>Plan Pilot, LLC</t>
  </si>
  <si>
    <t>James Paul Benson</t>
  </si>
  <si>
    <t>218-829-2224</t>
  </si>
  <si>
    <t>14275 Golf Course Drive, #140</t>
  </si>
  <si>
    <t>Baxter</t>
  </si>
  <si>
    <t>Plan Professionals Incorporated</t>
  </si>
  <si>
    <t>Mark Allen Schneider</t>
  </si>
  <si>
    <t>Peter Vincent Scamurra</t>
  </si>
  <si>
    <t>716-626-1187</t>
  </si>
  <si>
    <t>8060 Wehrle Drive</t>
  </si>
  <si>
    <t>maxequitiesinc@aol.com</t>
  </si>
  <si>
    <t>Maximum Wealth Management Inc.</t>
  </si>
  <si>
    <t>Ralph Anderson McClung</t>
  </si>
  <si>
    <t>770-381-7155</t>
  </si>
  <si>
    <t>295 Culver Street</t>
  </si>
  <si>
    <t>rmyellow@yahoo.com</t>
  </si>
  <si>
    <t>Maxwell Noll Investment Advisors</t>
  </si>
  <si>
    <t>Michael Becker Noll</t>
  </si>
  <si>
    <t>626-796-7133</t>
  </si>
  <si>
    <t>600 South Lake Avenue</t>
  </si>
  <si>
    <t>Jacobsen Capital Management</t>
  </si>
  <si>
    <t>Eric Michael Jacobsen</t>
  </si>
  <si>
    <t>801-746-7171</t>
  </si>
  <si>
    <t>N21 W23350 Ridgeview Pkwy</t>
  </si>
  <si>
    <t>Waukesha</t>
  </si>
  <si>
    <t>G. Allen Financial Inc.</t>
  </si>
  <si>
    <t>Gary Allen Duck</t>
  </si>
  <si>
    <t>Mark Verson Jacobson</t>
  </si>
  <si>
    <t>707-541-0500</t>
  </si>
  <si>
    <t>1320 North St</t>
  </si>
  <si>
    <t>mvjart@pacbell.net</t>
  </si>
  <si>
    <t>Jacobus Wealth Management, Inc.</t>
  </si>
  <si>
    <t>Carl Garrett Lind</t>
  </si>
  <si>
    <t>540-248-2275</t>
  </si>
  <si>
    <t>P.O. Box 128</t>
  </si>
  <si>
    <t>Fort Defiance</t>
  </si>
  <si>
    <t>Diversified Asset Management, Inc.</t>
  </si>
  <si>
    <t>Robert James Pyle</t>
  </si>
  <si>
    <t>303-440-2906</t>
  </si>
  <si>
    <t>Diversified Financial Advisors, LLC</t>
  </si>
  <si>
    <t>136 East South Temple</t>
  </si>
  <si>
    <t>eric@jacobsencapital.com</t>
  </si>
  <si>
    <t>Jacobson And Associates</t>
  </si>
  <si>
    <t>Maximum Equities, Inc.</t>
  </si>
  <si>
    <t>Lili Alexandra Vasileff</t>
  </si>
  <si>
    <t>Hockessin</t>
  </si>
  <si>
    <t>Jamerica Financial, Inc.</t>
  </si>
  <si>
    <t>Sherwin Presly Brown</t>
  </si>
  <si>
    <t>612-331-3012</t>
  </si>
  <si>
    <t>135 Broadway St Ne</t>
  </si>
  <si>
    <t>James A Kendall MBA/CPA/CFP</t>
  </si>
  <si>
    <t>James Anthony Kendall</t>
  </si>
  <si>
    <t>817-249-2137</t>
  </si>
  <si>
    <t>117 Sproles Dr</t>
  </si>
  <si>
    <t>jakcpa4@yahoo.com</t>
  </si>
  <si>
    <t>James A. Powers</t>
  </si>
  <si>
    <t>800-376-8787</t>
  </si>
  <si>
    <t>8001 Irvine Center Drive,</t>
  </si>
  <si>
    <t>GA Bishop And Associates, LLC</t>
  </si>
  <si>
    <t>Glenn Alan Bishop</t>
  </si>
  <si>
    <t>P.O. Box 12516</t>
  </si>
  <si>
    <t>michael.gaer@verizon.net</t>
  </si>
  <si>
    <t>Galen Investment Advisors, Inc.</t>
  </si>
  <si>
    <t>Lon Galen Williams</t>
  </si>
  <si>
    <t>510-658-4999</t>
  </si>
  <si>
    <t>11 Neva Court</t>
  </si>
  <si>
    <t>lon@galen999.com</t>
  </si>
  <si>
    <t>Carrollton</t>
  </si>
  <si>
    <t>gabishop1@verizon.net</t>
  </si>
  <si>
    <t>Gabe Nelson Financial, Inc.</t>
  </si>
  <si>
    <t>Gabriel M Nelson</t>
  </si>
  <si>
    <t>605-553-9180</t>
  </si>
  <si>
    <t>2909 E. 57th St., Ste 103</t>
  </si>
  <si>
    <t>gmnelson@eaglestrategies.com</t>
  </si>
  <si>
    <t>Gaer Financial Group, Inc.</t>
  </si>
  <si>
    <t>Michael Ira Gaer</t>
  </si>
  <si>
    <t>201-291-2337</t>
  </si>
  <si>
    <t>128 Summit Ave</t>
  </si>
  <si>
    <t>Hackensack</t>
  </si>
  <si>
    <t>DLD Consulting, LLC</t>
  </si>
  <si>
    <t>Diane Lynn Dixon</t>
  </si>
  <si>
    <t>512-231-1276</t>
  </si>
  <si>
    <t>8624 Bluegrass Dr</t>
  </si>
  <si>
    <t>diane@d-enterprises.com</t>
  </si>
  <si>
    <t>DM Wealth Management, Inc.</t>
  </si>
  <si>
    <t>Margaret Frazier Doviak</t>
  </si>
  <si>
    <t>405-329-8884</t>
  </si>
  <si>
    <t>3750 West Main Street</t>
  </si>
  <si>
    <t>Norman</t>
  </si>
  <si>
    <t>Dobson Asset Management</t>
  </si>
  <si>
    <t>Charles Case Dobson</t>
  </si>
  <si>
    <t>503-417-3481</t>
  </si>
  <si>
    <t>1306 N.W. Hoyt St., Suite 408</t>
  </si>
  <si>
    <t>chasdobson@msn.com</t>
  </si>
  <si>
    <t>Christopher Martin Dobson</t>
  </si>
  <si>
    <t>707-766-9254</t>
  </si>
  <si>
    <t>dobsonassetmgt@aol.com</t>
  </si>
  <si>
    <t>Dogwood Capital Management</t>
  </si>
  <si>
    <t>Albert Todd Black</t>
  </si>
  <si>
    <t>678-648-5129</t>
  </si>
  <si>
    <t>4955 Serenity Stone Ct</t>
  </si>
  <si>
    <t>Cumming</t>
  </si>
  <si>
    <t>Dolcini Capital Management</t>
  </si>
  <si>
    <t>Daniel Anthony Dolcini</t>
  </si>
  <si>
    <t>610-660-7770</t>
  </si>
  <si>
    <t>Two Bala Plaza</t>
  </si>
  <si>
    <t>Bala Cynwyd</t>
  </si>
  <si>
    <t>dda302@yahoo.com</t>
  </si>
  <si>
    <t>Dominick &amp; Parks</t>
  </si>
  <si>
    <t>John Michael Dominick</t>
  </si>
  <si>
    <t>800-507-2677</t>
  </si>
  <si>
    <t>515 N 27th St</t>
  </si>
  <si>
    <t>Dominion Wealth Management, Inc.</t>
  </si>
  <si>
    <t>Adam Smith</t>
  </si>
  <si>
    <t>703-673-7999</t>
  </si>
  <si>
    <t>Capital Resources &amp; Insurance, Inc.</t>
  </si>
  <si>
    <t>Richard Wade Kagawa</t>
  </si>
  <si>
    <t>714-903-2400</t>
  </si>
  <si>
    <t>5500 Bolsa Avenue</t>
  </si>
  <si>
    <t>rkagawa@capitalres.com</t>
  </si>
  <si>
    <t>Capital Securities Investment Corporation</t>
  </si>
  <si>
    <t>Stanley Allen Klimek</t>
  </si>
  <si>
    <t>Larry Owen Bumgardner</t>
  </si>
  <si>
    <t>952-935-4601</t>
  </si>
  <si>
    <t>8421 Wayzata Blvd.</t>
  </si>
  <si>
    <t>Garfinkel Asset Management, Inc.</t>
  </si>
  <si>
    <t>Jay Stewart Garfinkel</t>
  </si>
  <si>
    <t>516-870-0385</t>
  </si>
  <si>
    <t>255 Executive Drive, Suite 310</t>
  </si>
  <si>
    <t>Garner Financial Management</t>
  </si>
  <si>
    <t>Robert James Garner</t>
  </si>
  <si>
    <t>925-282-5500</t>
  </si>
  <si>
    <t>3595 Mt. Diablo Blvd.</t>
  </si>
  <si>
    <t>Garrett Financial Services, LLC</t>
  </si>
  <si>
    <t>19410 8th Ave Ne Suite 103</t>
  </si>
  <si>
    <t>Poulsbo</t>
  </si>
  <si>
    <t>neiljanis@yahoo.com</t>
  </si>
  <si>
    <t>Janoski Investment Advisory Service, LLC</t>
  </si>
  <si>
    <t>Henry Valentine Janoski</t>
  </si>
  <si>
    <t>570-587-7701</t>
  </si>
  <si>
    <t>3 Abington Executive Park</t>
  </si>
  <si>
    <t>Clarks Summit</t>
  </si>
  <si>
    <t>Jantorno Financial Advisors, LLC</t>
  </si>
  <si>
    <t>Lisa Hope Jantorno</t>
  </si>
  <si>
    <t>609-919-0006</t>
  </si>
  <si>
    <t>29 Emmons Drive</t>
  </si>
  <si>
    <t>JAS Financial Serivces, Inc.</t>
  </si>
  <si>
    <t>Joseph Allan Smith</t>
  </si>
  <si>
    <t>513-260-2936</t>
  </si>
  <si>
    <t>100 Techne Center Dr</t>
  </si>
  <si>
    <t>jasmith409@gmail.com</t>
  </si>
  <si>
    <t>JAS Financial Services, LLC</t>
  </si>
  <si>
    <t>847-328-8011</t>
  </si>
  <si>
    <t>Jay Hesselgrave Financial Planning and Investment Advisory Services</t>
  </si>
  <si>
    <t>Jay Hesselgrave</t>
  </si>
  <si>
    <t>973-838-0091</t>
  </si>
  <si>
    <t>8 Orchard Road</t>
  </si>
  <si>
    <t>Butler</t>
  </si>
  <si>
    <t>Jaye C. Jarrett &amp; Co., Inc.</t>
  </si>
  <si>
    <t>Gary Finke &amp; Company</t>
  </si>
  <si>
    <t>P.O. Box 285</t>
  </si>
  <si>
    <t>Lilliwaup</t>
  </si>
  <si>
    <t>Gary Forrest Thomas</t>
  </si>
  <si>
    <t>415-492-4511</t>
  </si>
  <si>
    <t>4040 Civic Center Drive</t>
  </si>
  <si>
    <t>Gary Goldberg Planning Services Inc</t>
  </si>
  <si>
    <t>Jannine Marisa Barbosa</t>
  </si>
  <si>
    <t>845-368-2900</t>
  </si>
  <si>
    <t>75 Montebello Rd</t>
  </si>
  <si>
    <t>Suffern</t>
  </si>
  <si>
    <t>Gary Ian Cox</t>
  </si>
  <si>
    <t>719-495-8100</t>
  </si>
  <si>
    <t>15740 State Highway 83</t>
  </si>
  <si>
    <t>Gary L. Ebdon, CPA</t>
  </si>
  <si>
    <t>Gary Lee Ebdon</t>
  </si>
  <si>
    <t>281-334-2808</t>
  </si>
  <si>
    <t>202 Blue Point Rd</t>
  </si>
  <si>
    <t>Kemah</t>
  </si>
  <si>
    <t>Gary S. Resetar CPA P.A.</t>
  </si>
  <si>
    <t>Gary S Resetar</t>
  </si>
  <si>
    <t>407-643-9100</t>
  </si>
  <si>
    <t>1950 Lee Road</t>
  </si>
  <si>
    <t>gsresetar@aol.com</t>
  </si>
  <si>
    <t>Gaskin Wealth Management</t>
  </si>
  <si>
    <t>Gregory Shawn Gaskin</t>
  </si>
  <si>
    <t>925-837-0955</t>
  </si>
  <si>
    <t>318 Diablo Road, Ste. 230</t>
  </si>
  <si>
    <t>Gateway Financial &amp; Estate Planning, Inc.</t>
  </si>
  <si>
    <t>Chad Ludvig Nielsen</t>
  </si>
  <si>
    <t>208-233-4100</t>
  </si>
  <si>
    <t>2755 Poleline Rd</t>
  </si>
  <si>
    <t>Pocatello</t>
  </si>
  <si>
    <t>Gateway Financial Group, Inc.</t>
  </si>
  <si>
    <t>Charles Wesley Albertson</t>
  </si>
  <si>
    <t>804-270-7710</t>
  </si>
  <si>
    <t>479-575-4399</t>
  </si>
  <si>
    <t>Donald W. Reynolds Ctr</t>
  </si>
  <si>
    <t>Douglas A. McClennen Ia</t>
  </si>
  <si>
    <t>Douglas Adams Mcclennen</t>
  </si>
  <si>
    <t>617-237-2316</t>
  </si>
  <si>
    <t>4 Cove Landing Rd</t>
  </si>
  <si>
    <t>Harwich</t>
  </si>
  <si>
    <t>Douglas Brian Neyland</t>
  </si>
  <si>
    <t>858-569-0244</t>
  </si>
  <si>
    <t>1353 Minden Dr</t>
  </si>
  <si>
    <t>neylandd@yahoo.com</t>
  </si>
  <si>
    <t>Douglas E. MacRae</t>
  </si>
  <si>
    <t>Douglas Earl MacRae</t>
  </si>
  <si>
    <t>916-568-0003</t>
  </si>
  <si>
    <t>555 University Avenue</t>
  </si>
  <si>
    <t>Douglas Rice</t>
  </si>
  <si>
    <t>Douglas Franklin Rice</t>
  </si>
  <si>
    <t>510-754-7271</t>
  </si>
  <si>
    <t>20246 Catalina Dr.</t>
  </si>
  <si>
    <t>Castro Valley</t>
  </si>
  <si>
    <t>doug@douglasrice.com</t>
  </si>
  <si>
    <t>Douglas William Degain</t>
  </si>
  <si>
    <t>248-652-1919</t>
  </si>
  <si>
    <t>439 S Main St</t>
  </si>
  <si>
    <t>Douglas/Konrady &amp; Associates, Inc.</t>
  </si>
  <si>
    <t>William Bole Douglas</t>
  </si>
  <si>
    <t>941-922-3193</t>
  </si>
  <si>
    <t>2100 Constitution Blvd.</t>
  </si>
  <si>
    <t>sdoug94661@aol.com</t>
  </si>
  <si>
    <t>Douglasbagwell &amp; Co.</t>
  </si>
  <si>
    <t>Douglas Ray Bagwell</t>
  </si>
  <si>
    <t>417-881-0445</t>
  </si>
  <si>
    <t>2200 E. Sunshine Street</t>
  </si>
  <si>
    <t>661-837-8500</t>
  </si>
  <si>
    <t>Clare Marie Rowshed</t>
  </si>
  <si>
    <t>513-579-9400</t>
  </si>
  <si>
    <t>625 Eden Park Drive</t>
  </si>
  <si>
    <t>clare@jdovich.com</t>
  </si>
  <si>
    <t>John E. Schwaikert</t>
  </si>
  <si>
    <t>John Evan Schwaikert</t>
  </si>
  <si>
    <t>860-379-1215</t>
  </si>
  <si>
    <t>61 Hillside Ave</t>
  </si>
  <si>
    <t>Winsted</t>
  </si>
  <si>
    <t>cfplanner@snet.net</t>
  </si>
  <si>
    <t>John G. Gilooly, CPA</t>
  </si>
  <si>
    <t>MCM Advisory, LLC</t>
  </si>
  <si>
    <t>Roger Noel Matson</t>
  </si>
  <si>
    <t>253-945-6300</t>
  </si>
  <si>
    <t>31620 23rd Ave. S., Suite 309</t>
  </si>
  <si>
    <t>Federal Way</t>
  </si>
  <si>
    <t>McMahon Advisory Services</t>
  </si>
  <si>
    <t>Joel McMahon</t>
  </si>
  <si>
    <t>678-612-7009</t>
  </si>
  <si>
    <t>3491 Buckhead Loop NE</t>
  </si>
  <si>
    <t>McNally Financial Services Corporation</t>
  </si>
  <si>
    <t>David Dorn Mcnally</t>
  </si>
  <si>
    <t>210-545-7080</t>
  </si>
  <si>
    <t>1115 Tranquil Trail Drive</t>
  </si>
  <si>
    <t>dmcnally@mcnallyfinancial.com</t>
  </si>
  <si>
    <t>McNally, David D.</t>
  </si>
  <si>
    <t>David Dorn McNally</t>
  </si>
  <si>
    <t>210-496-9676</t>
  </si>
  <si>
    <t>1115 Tranquil Trl Dr</t>
  </si>
  <si>
    <t>McNamara Capital</t>
  </si>
  <si>
    <t>952-525-2231</t>
  </si>
  <si>
    <t>5775 Wayzata Blvd.</t>
  </si>
  <si>
    <t>JLF Investments</t>
  </si>
  <si>
    <t>928-274-1111</t>
  </si>
  <si>
    <t>Po Box 4747</t>
  </si>
  <si>
    <t>JLJ Capital Management, LLC</t>
  </si>
  <si>
    <t>Jamie Johnson</t>
  </si>
  <si>
    <t>713-552-9594</t>
  </si>
  <si>
    <t>Po Box 22486</t>
  </si>
  <si>
    <t>jljcapital@sbcglobal.net</t>
  </si>
  <si>
    <t>JM Carter &amp; Co.</t>
  </si>
  <si>
    <t>jcgower@sbcglobal.net</t>
  </si>
  <si>
    <t>John D. Dovich &amp; Associates, LLC</t>
  </si>
  <si>
    <t>Geoffrey Douglas Liddy</t>
  </si>
  <si>
    <t>561-586-0800</t>
  </si>
  <si>
    <t>7570 S. Federal Hwy</t>
  </si>
  <si>
    <t>Lake Worth</t>
  </si>
  <si>
    <t>liddy@geoffreyrichards.com</t>
  </si>
  <si>
    <t>George McKelvey Co., Inc.</t>
  </si>
  <si>
    <t>Andrew Thomas Foerst</t>
  </si>
  <si>
    <t>732-449-5323</t>
  </si>
  <si>
    <t>529 Washington Blvd</t>
  </si>
  <si>
    <t>Sea Girt</t>
  </si>
  <si>
    <t>George Papadopoulos, CPA/PFS, CFP</t>
  </si>
  <si>
    <t>George Papadopoulos</t>
  </si>
  <si>
    <t>734-929-6405</t>
  </si>
  <si>
    <t>3955 Orchard Hill Place</t>
  </si>
  <si>
    <t>gpapadop@yahoo.com</t>
  </si>
  <si>
    <t>George R Pierce &amp; Associates LLC</t>
  </si>
  <si>
    <t>George Richard Pierce</t>
  </si>
  <si>
    <t>206-281-7700</t>
  </si>
  <si>
    <t>1200 Westlake Ave North</t>
  </si>
  <si>
    <t>Georgia Financial Group, LLC</t>
  </si>
  <si>
    <t>Thomas Frederic Lowry</t>
  </si>
  <si>
    <t>678-638-6363</t>
  </si>
  <si>
    <t>400 Embassy Row, Suite 110</t>
  </si>
  <si>
    <t>1100 South Coast Highway</t>
  </si>
  <si>
    <t>John Milton Carter</t>
  </si>
  <si>
    <t>585-593-5644</t>
  </si>
  <si>
    <t>P. O. Box 1326</t>
  </si>
  <si>
    <t>Wellsville</t>
  </si>
  <si>
    <t>JM Lotshaw Consulting</t>
  </si>
  <si>
    <t>Gerald Baker Financial Group, L.L.C.DBA Baker Financial Services</t>
  </si>
  <si>
    <t>Gerald Ray Baker</t>
  </si>
  <si>
    <t>817-861-7099</t>
  </si>
  <si>
    <t>1415 West Randol Mill Rd.</t>
  </si>
  <si>
    <t>Gerald Butrimovitz &amp; Associates Advisory Service</t>
  </si>
  <si>
    <t>John Miller &amp; Associates, Inc.</t>
  </si>
  <si>
    <t>John O. Miller</t>
  </si>
  <si>
    <t>Brett Marriott Detterbeck</t>
  </si>
  <si>
    <t>847-934-6262</t>
  </si>
  <si>
    <t>220 N. Smith Street</t>
  </si>
  <si>
    <t>brett@dwmfnclgroup.com</t>
  </si>
  <si>
    <t>Dwyer &amp; Associates</t>
  </si>
  <si>
    <t>Daniel Patrick Dwyer</t>
  </si>
  <si>
    <t>718-631-4878</t>
  </si>
  <si>
    <t>21536 48th Ave</t>
  </si>
  <si>
    <t>Oakland Gardens</t>
  </si>
  <si>
    <t>mad401@aol.com</t>
  </si>
  <si>
    <t>jamescar@meridian-advisory.com</t>
  </si>
  <si>
    <t>Meridian Capital Management, Inc.</t>
  </si>
  <si>
    <t>562-594-5670</t>
  </si>
  <si>
    <t>3010 Old Ranch Parkway</t>
  </si>
  <si>
    <t>Meridian Financial, LLC</t>
  </si>
  <si>
    <t>Georgia Guyott Bruggeman</t>
  </si>
  <si>
    <t>508-429-2600</t>
  </si>
  <si>
    <t>MFS Financial Advisers</t>
  </si>
  <si>
    <t>Jimmy Wayne Rubalcaba</t>
  </si>
  <si>
    <t>972-315-9310</t>
  </si>
  <si>
    <t>MG Financial LLC</t>
  </si>
  <si>
    <t>Mary Elizabeth Gilligan</t>
  </si>
  <si>
    <t>781-848-1163</t>
  </si>
  <si>
    <t>meritt.finer@gmail.com</t>
  </si>
  <si>
    <t>Meritus Capital Management, Inc.</t>
  </si>
  <si>
    <t>Lynn Marie Schmidt</t>
  </si>
  <si>
    <t>847-289-7700</t>
  </si>
  <si>
    <t>645 Tollgate Road, Suite 140</t>
  </si>
  <si>
    <t>Elgin</t>
  </si>
  <si>
    <t>Meriver Capital</t>
  </si>
  <si>
    <t>Jun Thuan Dam</t>
  </si>
  <si>
    <t>415-748-1113</t>
  </si>
  <si>
    <t>Mesa Capital Management</t>
  </si>
  <si>
    <t>Scott Jon Wiley</t>
  </si>
  <si>
    <t>307-634-9294</t>
  </si>
  <si>
    <t>Mesec &amp; Mesec, LLC</t>
  </si>
  <si>
    <t>Kenneth Jay Mesec</t>
  </si>
  <si>
    <t>303-979-5509</t>
  </si>
  <si>
    <t>5200 W Ottawa Ave</t>
  </si>
  <si>
    <t>k39m@aol.com</t>
  </si>
  <si>
    <t>Metatrends LLC</t>
  </si>
  <si>
    <t>Richard John Katterson</t>
  </si>
  <si>
    <t>724-869-7526</t>
  </si>
  <si>
    <t>511 State Street</t>
  </si>
  <si>
    <t>Giacometti Financial Group</t>
  </si>
  <si>
    <t>Walter Giacometti</t>
  </si>
  <si>
    <t>718-445-6001</t>
  </si>
  <si>
    <t>65-28 172 St.,</t>
  </si>
  <si>
    <t>Fresh Meadows</t>
  </si>
  <si>
    <t>wgiaco@sprynet.com</t>
  </si>
  <si>
    <t>Gibbs Financial Services, PC</t>
  </si>
  <si>
    <t>Mark Edward Gibbs</t>
  </si>
  <si>
    <t>770-831-8652</t>
  </si>
  <si>
    <t>John N. Carmody D.D.S. CFP, Inc.</t>
  </si>
  <si>
    <t>John N. Carmody</t>
  </si>
  <si>
    <t>206-241-8433</t>
  </si>
  <si>
    <t>1208 Sw Normandy Ter</t>
  </si>
  <si>
    <t>John Navin Navidomskis, IV</t>
  </si>
  <si>
    <t>John Navin Navidomskis</t>
  </si>
  <si>
    <t>915-599-1375</t>
  </si>
  <si>
    <t>10016 Fenway Dr</t>
  </si>
  <si>
    <t>John P. Dubots Capital Management, LLC</t>
  </si>
  <si>
    <t>John Paul Dubots</t>
  </si>
  <si>
    <t>951-699-1502</t>
  </si>
  <si>
    <t>27715 Jefferson Avenue</t>
  </si>
  <si>
    <t>Temecula</t>
  </si>
  <si>
    <t>cmfortis@aol.com</t>
  </si>
  <si>
    <t>John P. Tapsak Financial Advisory</t>
  </si>
  <si>
    <t>John Peter Tapsak</t>
  </si>
  <si>
    <t>952-831-3340</t>
  </si>
  <si>
    <t>10019 Xerxes Avenue South</t>
  </si>
  <si>
    <t>John Patrick Financial, LLC</t>
  </si>
  <si>
    <t>John Patrick Jacupke</t>
  </si>
  <si>
    <t>561-627-0866</t>
  </si>
  <si>
    <t>9121 N Military Trail #205</t>
  </si>
  <si>
    <t>John Picini</t>
  </si>
  <si>
    <t>John Augustus Picini</t>
  </si>
  <si>
    <t>508-695-4281</t>
  </si>
  <si>
    <t>16 East Washington St. #203</t>
  </si>
  <si>
    <t>North Attleboro</t>
  </si>
  <si>
    <t>jpicini@verizon.net</t>
  </si>
  <si>
    <t>John Q. Boraski</t>
  </si>
  <si>
    <t>John Quinn Boraski</t>
  </si>
  <si>
    <t>302-227-6850</t>
  </si>
  <si>
    <t>115 E Side Dr</t>
  </si>
  <si>
    <t>Dewey Beach</t>
  </si>
  <si>
    <t>John R. Carter Corporation</t>
  </si>
  <si>
    <t>John Randall Carter</t>
  </si>
  <si>
    <t>818-501-5950</t>
  </si>
  <si>
    <t>15490 Ventura Blvd., Suite 205</t>
  </si>
  <si>
    <t>John Robert Farrell</t>
  </si>
  <si>
    <t>410-820-9314</t>
  </si>
  <si>
    <t>27939 Oaklands Cir</t>
  </si>
  <si>
    <t>John Roy Becker</t>
  </si>
  <si>
    <t>510-708-8337</t>
  </si>
  <si>
    <t>Jeffrey Leonard Pritchard</t>
  </si>
  <si>
    <t>409-899-8905</t>
  </si>
  <si>
    <t>5715 Dellwood Ln</t>
  </si>
  <si>
    <t>jlp@gt.rr.com</t>
  </si>
  <si>
    <t>6320 Canoga Avenue 12th Floor</t>
  </si>
  <si>
    <t>Ventura Advisors</t>
  </si>
  <si>
    <t>224 N Fillmore St</t>
  </si>
  <si>
    <t>Wealth Counselors of New Mexico LLC</t>
  </si>
  <si>
    <t>Janet Krakowiak</t>
  </si>
  <si>
    <t>575-895-3316</t>
  </si>
  <si>
    <t>Hc 66</t>
  </si>
  <si>
    <t>Deming</t>
  </si>
  <si>
    <t>jkr@starband.net</t>
  </si>
  <si>
    <t>Wealth Design International Inc.</t>
  </si>
  <si>
    <t>704-206-0547</t>
  </si>
  <si>
    <t>11220 Elm Lane, Suite 207</t>
  </si>
  <si>
    <t>The No-Load Fund Advisor</t>
  </si>
  <si>
    <t>Garry Grahamgraniel</t>
  </si>
  <si>
    <t>808-737-1221</t>
  </si>
  <si>
    <t>3133 Waialae Avenue</t>
  </si>
  <si>
    <t>The Northstar Corp</t>
  </si>
  <si>
    <t>Devinder Singh</t>
  </si>
  <si>
    <t>631-754-3445</t>
  </si>
  <si>
    <t>95 Sea Cove Rd</t>
  </si>
  <si>
    <t>Voellinger, Simpson, Dolan &amp; Associates, PC</t>
  </si>
  <si>
    <t>James Francis Voellinger</t>
  </si>
  <si>
    <t>618-233-8515</t>
  </si>
  <si>
    <t>4010 N Illinois Street, Suite 3</t>
  </si>
  <si>
    <t>Belleville</t>
  </si>
  <si>
    <t>Vogel Advisors</t>
  </si>
  <si>
    <t>801-453-0611</t>
  </si>
  <si>
    <t>2139 Rocklin Drive</t>
  </si>
  <si>
    <t>Volomite Management, LLC</t>
  </si>
  <si>
    <t>Justin George Sautter</t>
  </si>
  <si>
    <t>859-255-0860</t>
  </si>
  <si>
    <t>4715 Newton Pike</t>
  </si>
  <si>
    <t>jadams@ncpi.com</t>
  </si>
  <si>
    <t>Volpe Financial Consulting</t>
  </si>
  <si>
    <t>206-522-7812</t>
  </si>
  <si>
    <t>7812 Stone Ave N</t>
  </si>
  <si>
    <t>mp@michaelpace.net</t>
  </si>
  <si>
    <t>Michael R. Cook, CFP, LLC</t>
  </si>
  <si>
    <t>Michael Robert Cook</t>
  </si>
  <si>
    <t>801-733-0395</t>
  </si>
  <si>
    <t>P.O. Box 712569</t>
  </si>
  <si>
    <t>cookm@networld.com</t>
  </si>
  <si>
    <t>Michael R. Kelly, CFP, EA</t>
  </si>
  <si>
    <t>Michael Ralph Kelly</t>
  </si>
  <si>
    <t>410-747-0708</t>
  </si>
  <si>
    <t>223 East Thousand Oaks Bl #215</t>
  </si>
  <si>
    <t>Michael Pace, CFP</t>
  </si>
  <si>
    <t>Michael Edward Pace</t>
  </si>
  <si>
    <t>jjriskedahl@aol.com</t>
  </si>
  <si>
    <t>Jonathan D. Pond, LLC</t>
  </si>
  <si>
    <t>Jonathan Davidson Pond</t>
  </si>
  <si>
    <t>617-243-0020</t>
  </si>
  <si>
    <t>757-952-1800</t>
  </si>
  <si>
    <t>11815 Fountain Way</t>
  </si>
  <si>
    <t>Newport News</t>
  </si>
  <si>
    <t>Michael Brady &amp; Co., LLC</t>
  </si>
  <si>
    <t>Michael Cameron Brady</t>
  </si>
  <si>
    <t>440-235-2100</t>
  </si>
  <si>
    <t>25586 Bagley Road</t>
  </si>
  <si>
    <t>mike@michaelbradyco.com</t>
  </si>
  <si>
    <t>651-895-2546</t>
  </si>
  <si>
    <t>1047 Ingerson Rd</t>
  </si>
  <si>
    <t>jamessanigular@hotmail.com</t>
  </si>
  <si>
    <t>Global Equity Advisors, LLC</t>
  </si>
  <si>
    <t>300 Washington Street; One Gateway Center</t>
  </si>
  <si>
    <t>717-294-3030</t>
  </si>
  <si>
    <t>drbard@frontiernet.net</t>
  </si>
  <si>
    <t>Vista American Corporation</t>
  </si>
  <si>
    <t>Richard Edward Scott</t>
  </si>
  <si>
    <t>214-306-5432</t>
  </si>
  <si>
    <t>8500 Daleview Dr.</t>
  </si>
  <si>
    <t>rscott572@yahoo.com</t>
  </si>
  <si>
    <t>Vista Financial Advisors, Inc.</t>
  </si>
  <si>
    <t>Robert Schultz Jackson</t>
  </si>
  <si>
    <t>904-880-8010</t>
  </si>
  <si>
    <t>2931 Plummer Cove Road</t>
  </si>
  <si>
    <t>610-530-0078</t>
  </si>
  <si>
    <t>Joseph C. Montz</t>
  </si>
  <si>
    <t>Joseph Charles Montz</t>
  </si>
  <si>
    <t>504-488-6500</t>
  </si>
  <si>
    <t>610 City Park Ave.</t>
  </si>
  <si>
    <t>jcmontz@bellsouth.net</t>
  </si>
  <si>
    <t>Joseph M. Beaubouef</t>
  </si>
  <si>
    <t>Joseph Morris Beaubouef</t>
  </si>
  <si>
    <t>318-798-9838</t>
  </si>
  <si>
    <t>P.O. Box 6767</t>
  </si>
  <si>
    <t>Joseph P. Lucia &amp; Associates, LLC</t>
  </si>
  <si>
    <t>Joseph Paul Lucia</t>
  </si>
  <si>
    <t>845-621-7200</t>
  </si>
  <si>
    <t>888 Route Six Plaza</t>
  </si>
  <si>
    <t>Mahopac</t>
  </si>
  <si>
    <t>jlucia@luciaandassociates.net</t>
  </si>
  <si>
    <t>Joseph S. Sturniolo &amp; Associates, Inc.</t>
  </si>
  <si>
    <t>Joseph Sylvester Sturniolo</t>
  </si>
  <si>
    <t>303-695-4363</t>
  </si>
  <si>
    <t>1772 E. Boston</t>
  </si>
  <si>
    <t>vearle@vmjonesfinancial.com</t>
  </si>
  <si>
    <t>Roger Edwin Southward</t>
  </si>
  <si>
    <t>614-864-0759</t>
  </si>
  <si>
    <t>9165 Winston Rd</t>
  </si>
  <si>
    <t>sfsplan@insight.rr.com</t>
  </si>
  <si>
    <t>Southwest Retirement Advisors, LLC</t>
  </si>
  <si>
    <t>John Joseph McGlothlin</t>
  </si>
  <si>
    <t>512-342-7063</t>
  </si>
  <si>
    <t>9600 N. Mopac</t>
  </si>
  <si>
    <t>Southwest Texas Capital, LLC</t>
  </si>
  <si>
    <t>Maria Lea Tsalis</t>
  </si>
  <si>
    <t>972-265-6630</t>
  </si>
  <si>
    <t>Jotkoff Financial Services, Inc.</t>
  </si>
  <si>
    <t>Alan Michael Jotkoff</t>
  </si>
  <si>
    <t>954-432-4033</t>
  </si>
  <si>
    <t>1 Sw 129th Avenue</t>
  </si>
  <si>
    <t>Pembroke Pines</t>
  </si>
  <si>
    <t>ajotkoff@jotkoff.com</t>
  </si>
  <si>
    <t>Journey Financial Advisors, Inc.</t>
  </si>
  <si>
    <t>Kent Thomas Hickey</t>
  </si>
  <si>
    <t>610-530-2077</t>
  </si>
  <si>
    <t>1314 Cobbler Lane</t>
  </si>
  <si>
    <t>kent@journeyplanning.com</t>
  </si>
  <si>
    <t>301 Mission Ave</t>
  </si>
  <si>
    <t>Microsigma Capital Management, LLC</t>
  </si>
  <si>
    <t>Flavio Nmi Carrillo</t>
  </si>
  <si>
    <t>305-461-9100</t>
  </si>
  <si>
    <t>Fernando Fussa Ocasio</t>
  </si>
  <si>
    <t>305-446-4800</t>
  </si>
  <si>
    <t>Proactive Advisors, LLC</t>
  </si>
  <si>
    <t>Helen M. Pantazankos</t>
  </si>
  <si>
    <t>859-263-1117</t>
  </si>
  <si>
    <t>131 Prosperous Place</t>
  </si>
  <si>
    <t>Proactive Wealth Strategies, LLC</t>
  </si>
  <si>
    <t>Craig Ryan Seligman</t>
  </si>
  <si>
    <t>770-971-4142</t>
  </si>
  <si>
    <t>Timmie Albert Fickes</t>
  </si>
  <si>
    <t>989-922-5564</t>
  </si>
  <si>
    <t>2370 Delta Rd.</t>
  </si>
  <si>
    <t>Professional Capital Management, Ltd.</t>
  </si>
  <si>
    <t>James Cavender</t>
  </si>
  <si>
    <t>480-464-8220</t>
  </si>
  <si>
    <t>P.O. Box 31843</t>
  </si>
  <si>
    <t>pcm1@cox.net</t>
  </si>
  <si>
    <t>Professional Financial Advisors, Inc.</t>
  </si>
  <si>
    <t>Paul Manina</t>
  </si>
  <si>
    <t>949-493-5900</t>
  </si>
  <si>
    <t>30240 Rancho Viejo Rd</t>
  </si>
  <si>
    <t>San Juan Capistrano</t>
  </si>
  <si>
    <t>Marshall</t>
  </si>
  <si>
    <t>Miller Wealth Management, LLC</t>
  </si>
  <si>
    <t>Ryan Kirk Miller</t>
  </si>
  <si>
    <t>801-326-4878</t>
  </si>
  <si>
    <t>503 W 2600 S</t>
  </si>
  <si>
    <t>Bountiful</t>
  </si>
  <si>
    <t>ryanbmiller@yahoo.com</t>
  </si>
  <si>
    <t>Miller Wiggin &amp; Associates, Inc.</t>
  </si>
  <si>
    <t>George Zerner Miller</t>
  </si>
  <si>
    <t>954-390-6191</t>
  </si>
  <si>
    <t>2530 North Federal Hwy</t>
  </si>
  <si>
    <t>gmiller@millerwiggin.com</t>
  </si>
  <si>
    <t>Miller, Gesko &amp; Company Inc.</t>
  </si>
  <si>
    <t>Citrus Heights</t>
  </si>
  <si>
    <t>g4baseball@aol.com</t>
  </si>
  <si>
    <t>GM Wilson, Private Wealth Management Group</t>
  </si>
  <si>
    <t>2937 Sw 27th Ave.</t>
  </si>
  <si>
    <t>Mickelson Capital Consulting</t>
  </si>
  <si>
    <t>David Francis Mickelson</t>
  </si>
  <si>
    <t>760-804-8050</t>
  </si>
  <si>
    <t>D Sean Mcdade</t>
  </si>
  <si>
    <t>781-631-1123</t>
  </si>
  <si>
    <t>208 Beacon St</t>
  </si>
  <si>
    <t>Marblehead</t>
  </si>
  <si>
    <t>Private Realty Investments, Inc.</t>
  </si>
  <si>
    <t>Susan L Letcher</t>
  </si>
  <si>
    <t>415-925-1375</t>
  </si>
  <si>
    <t>80 E Sir Francis Drake Blvd</t>
  </si>
  <si>
    <t>Private Wealth Advisors</t>
  </si>
  <si>
    <t>Joseph Anthony Scarpo</t>
  </si>
  <si>
    <t>949-388-6876</t>
  </si>
  <si>
    <t>769 Calle Vallarta</t>
  </si>
  <si>
    <t>hubee77@aol.com</t>
  </si>
  <si>
    <t>Kevin Christopher Pilot</t>
  </si>
  <si>
    <t>949-212-2675</t>
  </si>
  <si>
    <t>246 W. Escalones</t>
  </si>
  <si>
    <t>Private Wealth Counsel, LLC</t>
  </si>
  <si>
    <t>Travis Woodman Raish</t>
  </si>
  <si>
    <t>770-881-8318</t>
  </si>
  <si>
    <t>Frank Joe Flores</t>
  </si>
  <si>
    <t>860-767-0375</t>
  </si>
  <si>
    <t>Po Box 931</t>
  </si>
  <si>
    <t>Soundbridge Capital Management, LLC</t>
  </si>
  <si>
    <t>Richard A Ellis</t>
  </si>
  <si>
    <t>415-375-4088</t>
  </si>
  <si>
    <t>505 Montgomery Street</t>
  </si>
  <si>
    <t>Professional Financial Advisors, LLC</t>
  </si>
  <si>
    <t>Maria Romagosa Millares</t>
  </si>
  <si>
    <t>305-662-9649</t>
  </si>
  <si>
    <t>500 South Dixie Highway, Suite 201</t>
  </si>
  <si>
    <t>Millenium Financial Services</t>
  </si>
  <si>
    <t>Richard Bruce Karlen</t>
  </si>
  <si>
    <t>508-647-8316</t>
  </si>
  <si>
    <t>29 Felch Road</t>
  </si>
  <si>
    <t>mr_financial_man@yahoo.com</t>
  </si>
  <si>
    <t>Miller Capital Management, Inc.</t>
  </si>
  <si>
    <t>Lee Jason Miller</t>
  </si>
  <si>
    <t>301-986-9441</t>
  </si>
  <si>
    <t>8218 Wisconsin Avenue</t>
  </si>
  <si>
    <t>Miller Capital Partners</t>
  </si>
  <si>
    <t>Mark Alan Miller</t>
  </si>
  <si>
    <t>248-901-1650</t>
  </si>
  <si>
    <t>33 Bloomfield Hills Parkway</t>
  </si>
  <si>
    <t>Miller Financial Advisors, LLC.</t>
  </si>
  <si>
    <t>970-245-4678</t>
  </si>
  <si>
    <t>743 Horizon Court</t>
  </si>
  <si>
    <t>Miller Financial Services LLC</t>
  </si>
  <si>
    <t>Joseph Patrick Miller</t>
  </si>
  <si>
    <t>269-781-5129</t>
  </si>
  <si>
    <t>801 W. Michigan Avenue</t>
  </si>
  <si>
    <t>Millares Asset Management, LLC</t>
  </si>
  <si>
    <t>JW Advisors, Inc.</t>
  </si>
  <si>
    <t>Ronald Dean Jensby</t>
  </si>
  <si>
    <t>602-216-6788</t>
  </si>
  <si>
    <t>1 E. Camelback Rd. Suite 550</t>
  </si>
  <si>
    <t>JW Thompson Investments LLC</t>
  </si>
  <si>
    <t>John William Thompson</t>
  </si>
  <si>
    <t>401-453-5553</t>
  </si>
  <si>
    <t>245 Waterman Street Suite 301</t>
  </si>
  <si>
    <t>jwt@bdol.com</t>
  </si>
  <si>
    <t>JWT Financial Services LLC DBA Jwt Investment And Tax Consultant</t>
  </si>
  <si>
    <t>John Tympanick</t>
  </si>
  <si>
    <t>508-888-1858</t>
  </si>
  <si>
    <t>110 State Road</t>
  </si>
  <si>
    <t>Brian C Boggs</t>
  </si>
  <si>
    <t>309-699-6608</t>
  </si>
  <si>
    <t>235 Everett St.</t>
  </si>
  <si>
    <t>East Peoria</t>
  </si>
  <si>
    <t>Mike Parke Investment Management, LLC</t>
  </si>
  <si>
    <t>Michael Clare Parke</t>
  </si>
  <si>
    <t>701-483-4312</t>
  </si>
  <si>
    <t>148 3rd Avenue West</t>
  </si>
  <si>
    <t>Dickinson</t>
  </si>
  <si>
    <t>Mikus Capital Management, Inc.</t>
  </si>
  <si>
    <t>William John Mikus</t>
  </si>
  <si>
    <t>561-514-0975</t>
  </si>
  <si>
    <t>125 Worth Avenue</t>
  </si>
  <si>
    <t>Palm Beach</t>
  </si>
  <si>
    <t>630-495-9900</t>
  </si>
  <si>
    <t>700 Commerce Drive</t>
  </si>
  <si>
    <t>JSK Associates, Inc.</t>
  </si>
  <si>
    <t>Jerome Stephen Keenan</t>
  </si>
  <si>
    <t>914-949-9183</t>
  </si>
  <si>
    <t>120 Bloomingdale Road</t>
  </si>
  <si>
    <t>JT Financial Advisers, LLC</t>
  </si>
  <si>
    <t>Thomas George Tesar</t>
  </si>
  <si>
    <t>309-346-4106</t>
  </si>
  <si>
    <t>133 N. Parkway Drive</t>
  </si>
  <si>
    <t>Pekin</t>
  </si>
  <si>
    <t>Jung Financial Planning, Ltd.</t>
  </si>
  <si>
    <t>James Donald Jung</t>
  </si>
  <si>
    <t>740-587-4864</t>
  </si>
  <si>
    <t>221 West Broadway</t>
  </si>
  <si>
    <t>Granville</t>
  </si>
  <si>
    <t>majaka42@roadrunner.com</t>
  </si>
  <si>
    <t>Juris Investment Advisors, Inc.</t>
  </si>
  <si>
    <t>Allen Juris</t>
  </si>
  <si>
    <t>847-926-8804</t>
  </si>
  <si>
    <t>1352 Green Bay Rd</t>
  </si>
  <si>
    <t>617-596-3331</t>
  </si>
  <si>
    <t>104 Nason Hill Rd</t>
  </si>
  <si>
    <t>Sherborn</t>
  </si>
  <si>
    <t>Good Harbor Advisors, Inc.</t>
  </si>
  <si>
    <t>Donna Irene Crocker</t>
  </si>
  <si>
    <t>978-283-7010</t>
  </si>
  <si>
    <t>225 Washington Street</t>
  </si>
  <si>
    <t>Gloucester</t>
  </si>
  <si>
    <t>dicrocker@aol.com</t>
  </si>
  <si>
    <t>Gooding Capital Management LLC</t>
  </si>
  <si>
    <t>Benjamin Randall Gooding</t>
  </si>
  <si>
    <t>214-448-5428</t>
  </si>
  <si>
    <t>2316 Stone Creek Dr.</t>
  </si>
  <si>
    <t>gooding.benjamin@gmail.com</t>
  </si>
  <si>
    <t>Goodman Financial Corporation</t>
  </si>
  <si>
    <t>Steven Robert Goodman</t>
  </si>
  <si>
    <t>713-599-1777</t>
  </si>
  <si>
    <t>5177 Richmond Avenue</t>
  </si>
  <si>
    <t>24 W. Railroad Ave. #134</t>
  </si>
  <si>
    <t>Tenafly</t>
  </si>
  <si>
    <t>Eisner Retirement Solutions LLC</t>
  </si>
  <si>
    <t>Timothy Patric Speiss</t>
  </si>
  <si>
    <t>212-891-6022</t>
  </si>
  <si>
    <t>750 Third Ave</t>
  </si>
  <si>
    <t>EK Riley Investments, LLC</t>
  </si>
  <si>
    <t>Edward King Riley</t>
  </si>
  <si>
    <t>206-832-1520</t>
  </si>
  <si>
    <t>1201 Third Avenue</t>
  </si>
  <si>
    <t>Elba Capital Management, Inc.</t>
  </si>
  <si>
    <t>Elton Lee Blackman</t>
  </si>
  <si>
    <t>720-200-0455</t>
  </si>
  <si>
    <t>6901 S Yosemite St Suite 107</t>
  </si>
  <si>
    <t>Elder Planning Advisors of Maine, Inc.</t>
  </si>
  <si>
    <t>Clifford Patrick Ryan</t>
  </si>
  <si>
    <t>207-767-8225</t>
  </si>
  <si>
    <t>1006 Broadway</t>
  </si>
  <si>
    <t>Americas Retirement Planning Partners LLC</t>
  </si>
  <si>
    <t>Zia Hassan Shaikh</t>
  </si>
  <si>
    <t>732-363-7228</t>
  </si>
  <si>
    <t>4400 Rt.9</t>
  </si>
  <si>
    <t>Freehold</t>
  </si>
  <si>
    <t>Amerisage Financial Group, Inc.</t>
  </si>
  <si>
    <t>Aamir Kamal Khan</t>
  </si>
  <si>
    <t>817-404-6045</t>
  </si>
  <si>
    <t>1601 E Lamar Blvd, Suite 115</t>
  </si>
  <si>
    <t>aamirkk75@netzero.com</t>
  </si>
  <si>
    <t>Ames Fee Only Financial Planning</t>
  </si>
  <si>
    <t>Steven Reede Ames</t>
  </si>
  <si>
    <t>410-280-2390</t>
  </si>
  <si>
    <t>503 Fifth St.</t>
  </si>
  <si>
    <t>Annapolis</t>
  </si>
  <si>
    <t>4202 98th Street</t>
  </si>
  <si>
    <t>Lubbock</t>
  </si>
  <si>
    <t>Amidon &amp; Petersen Financials, LLC</t>
  </si>
  <si>
    <t>Douglas Skilton Petersen</t>
  </si>
  <si>
    <t>518-852-3815</t>
  </si>
  <si>
    <t>Po Box 63</t>
  </si>
  <si>
    <t>Niverville</t>
  </si>
  <si>
    <t>dspetersen@hotmail.com</t>
  </si>
  <si>
    <t>Amrein Financial</t>
  </si>
  <si>
    <t>Frederick John Amrein</t>
  </si>
  <si>
    <t>610-789-1255</t>
  </si>
  <si>
    <t>Po Box 468</t>
  </si>
  <si>
    <t>Wynnewood</t>
  </si>
  <si>
    <t>Chase Investment Research, Inc.</t>
  </si>
  <si>
    <t>Roger Dean Chase</t>
  </si>
  <si>
    <t>317-823-2266</t>
  </si>
  <si>
    <t>12343 Thunder Bay Ct</t>
  </si>
  <si>
    <t>Chaslyn Financial Group, Inc.</t>
  </si>
  <si>
    <t>Charles Lloyd Gorenberg</t>
  </si>
  <si>
    <t>856-761-1836</t>
  </si>
  <si>
    <t>413 Marlton Pike East, Suite 100</t>
  </si>
  <si>
    <t>Cherry Hill</t>
  </si>
  <si>
    <t>Richard C. Bailey</t>
  </si>
  <si>
    <t>703-522-4954</t>
  </si>
  <si>
    <t>4019 27th Rd N</t>
  </si>
  <si>
    <t>Bailey Financial Management And Insurance Services</t>
  </si>
  <si>
    <t>Robert Gordon Bailey</t>
  </si>
  <si>
    <t>888-864-9331</t>
  </si>
  <si>
    <t>15615 Alton Parkway</t>
  </si>
  <si>
    <t>Baker &amp; Associates Investment Advisors</t>
  </si>
  <si>
    <t>Aaron Mckinley Baker</t>
  </si>
  <si>
    <t>510-553-1173</t>
  </si>
  <si>
    <t>heidiputman@yahoo.com</t>
  </si>
  <si>
    <t>AB Investment Advisors LLC</t>
  </si>
  <si>
    <t>616-554-3225</t>
  </si>
  <si>
    <t>Chen Planning Consultants, Inc.</t>
  </si>
  <si>
    <t>Connie Su Ping Chen</t>
  </si>
  <si>
    <t>212-426-1910</t>
  </si>
  <si>
    <t>Analytical Portfolio Solutions, LLC</t>
  </si>
  <si>
    <t>626-293-8400</t>
  </si>
  <si>
    <t>100 E. Huntington Dr.</t>
  </si>
  <si>
    <t>Alhambra</t>
  </si>
  <si>
    <t>Bacon Financial Management Inc.</t>
  </si>
  <si>
    <t>Diana Lynn Bacon</t>
  </si>
  <si>
    <t>214-503-7379</t>
  </si>
  <si>
    <t>100 Highland Park Village</t>
  </si>
  <si>
    <t>Badger Asset Management, LLC</t>
  </si>
  <si>
    <t>Crestone Asset Management LLC</t>
  </si>
  <si>
    <t>Diana Kristine Stewart</t>
  </si>
  <si>
    <t>303-442-4447</t>
  </si>
  <si>
    <t>1050 Walnut St</t>
  </si>
  <si>
    <t>Crew Capital Management, Ltd.</t>
  </si>
  <si>
    <t>Robert Fredrick Jung</t>
  </si>
  <si>
    <t>513-245-2620</t>
  </si>
  <si>
    <t>3540 Blue Rock Rd Ste 3</t>
  </si>
  <si>
    <t>rjung@crewcapital.com</t>
  </si>
  <si>
    <t>CRF Financial Services</t>
  </si>
  <si>
    <t>Charles Robert Freeman</t>
  </si>
  <si>
    <t>619-287-5877</t>
  </si>
  <si>
    <t>4950 Waring Road, 8-B</t>
  </si>
  <si>
    <t>chuck@crffinancial.com</t>
  </si>
  <si>
    <t>Cross Border Tax &amp; Accounting, LLC</t>
  </si>
  <si>
    <t>Dale Allen Walters</t>
  </si>
  <si>
    <t>602-956-4661</t>
  </si>
  <si>
    <t>Annetta Lynn Bosman</t>
  </si>
  <si>
    <t>248-554-9265</t>
  </si>
  <si>
    <t>Asset Planning, Inc.</t>
  </si>
  <si>
    <t>Sandra Cheryl Field</t>
  </si>
  <si>
    <t>714-827-5794</t>
  </si>
  <si>
    <t>10833 Valley View Street</t>
  </si>
  <si>
    <t>Cypress</t>
  </si>
  <si>
    <t>Asset Preservation Group Inc</t>
  </si>
  <si>
    <t>Vernon Russell Billingsley</t>
  </si>
  <si>
    <t>817-354-6060</t>
  </si>
  <si>
    <t>2750 William D. Tate Ave.</t>
  </si>
  <si>
    <t>Grapevine</t>
  </si>
  <si>
    <t>Asset Protection Wealth Management LLC</t>
  </si>
  <si>
    <t>Justin Edwin Garrison</t>
  </si>
  <si>
    <t>501-225-9045</t>
  </si>
  <si>
    <t>Gregory Lee Chesney</t>
  </si>
  <si>
    <t>813-343-2420</t>
  </si>
  <si>
    <t>1809 Peppertree Dr</t>
  </si>
  <si>
    <t>Oldsmar</t>
  </si>
  <si>
    <t>gregchesney@yahoo.com</t>
  </si>
  <si>
    <t>Chess Financial Corp.</t>
  </si>
  <si>
    <t>Angela Marie Furmick</t>
  </si>
  <si>
    <t>216-831-2400</t>
  </si>
  <si>
    <t>30050 Chagrin Blvd</t>
  </si>
  <si>
    <t>Cleveland</t>
  </si>
  <si>
    <t>Chester Springs Capital Management, LLC</t>
  </si>
  <si>
    <t>William Robert Delaney</t>
  </si>
  <si>
    <t>484-678-0064</t>
  </si>
  <si>
    <t>256 Eagleview Blvd</t>
  </si>
  <si>
    <t>Exton</t>
  </si>
  <si>
    <t>Chestnut Investment Advisory</t>
  </si>
  <si>
    <t>George Toth</t>
  </si>
  <si>
    <t>215-836-4880</t>
  </si>
  <si>
    <t>402 Bethlehem Pike</t>
  </si>
  <si>
    <t>Glenside</t>
  </si>
  <si>
    <t>scott@enterprise-partners.net</t>
  </si>
  <si>
    <t>Entrust, Inc.</t>
  </si>
  <si>
    <t>Charles Joseph Schenkelberg</t>
  </si>
  <si>
    <t>216-292-6450</t>
  </si>
  <si>
    <t>24400 Highpoint Rd</t>
  </si>
  <si>
    <t>Envision Retirement &amp; Estate Advisors, LLC</t>
  </si>
  <si>
    <t>John Paul Ocenas</t>
  </si>
  <si>
    <t>570-689-4382</t>
  </si>
  <si>
    <t>1525 Mt Cobb Road</t>
  </si>
  <si>
    <t>Lake Ariel</t>
  </si>
  <si>
    <t>Envoi LLC</t>
  </si>
  <si>
    <t>James Allen Sand</t>
  </si>
  <si>
    <t>952-358-6260</t>
  </si>
  <si>
    <t>4350 Baker Road</t>
  </si>
  <si>
    <t>EPA Financial Services Corp.</t>
  </si>
  <si>
    <t>Robert John Richards</t>
  </si>
  <si>
    <t>732-286-1000</t>
  </si>
  <si>
    <t>2040 Us Hwy 9</t>
  </si>
  <si>
    <t>Chlebina Capital</t>
  </si>
  <si>
    <t>Larry Edward Chlebina</t>
  </si>
  <si>
    <t>330-668-9200</t>
  </si>
  <si>
    <t>843 N. Cleve-Mass Road</t>
  </si>
  <si>
    <t>lchlebina@1stallied.com</t>
  </si>
  <si>
    <t>Choice Asset Management</t>
  </si>
  <si>
    <t>Mark Moshe Samel</t>
  </si>
  <si>
    <t>251-928-1616</t>
  </si>
  <si>
    <t>365 Grand Avenue, Suitea</t>
  </si>
  <si>
    <t>Fairhope</t>
  </si>
  <si>
    <t>johnpbrandon@bellsouth.net</t>
  </si>
  <si>
    <t>Atlantic Coast Financial Consultants Inc.</t>
  </si>
  <si>
    <t>Charles Fletcher Okelley</t>
  </si>
  <si>
    <t>813-835-8801</t>
  </si>
  <si>
    <t>3800 W. Bay To Bay Blvd.,</t>
  </si>
  <si>
    <t>cokelley@acfc.com</t>
  </si>
  <si>
    <t>Atlantic Horizon Financial Services, LLC</t>
  </si>
  <si>
    <t>Guy Anthony Paredes</t>
  </si>
  <si>
    <t>732-212-0555</t>
  </si>
  <si>
    <t>106 Apple Street, Suite 200 North</t>
  </si>
  <si>
    <t>Tinton Falls</t>
  </si>
  <si>
    <t>guy@atlantichorizon.net</t>
  </si>
  <si>
    <t>Atlantis Wealth Management</t>
  </si>
  <si>
    <t>Yann Kostic</t>
  </si>
  <si>
    <t>407-679-1015</t>
  </si>
  <si>
    <t>127 W. Fairbanks Ave.,</t>
  </si>
  <si>
    <t>Atlas Capital Advisors LLC</t>
  </si>
  <si>
    <t>Jonathan Evan Tunney</t>
  </si>
  <si>
    <t>415-354-2400</t>
  </si>
  <si>
    <t>38 Keyes Ave Suite 200</t>
  </si>
  <si>
    <t>jono@atlasca.com</t>
  </si>
  <si>
    <t>Atlas Capital Management</t>
  </si>
  <si>
    <t>Craig Arsenault</t>
  </si>
  <si>
    <t>800-801-7956</t>
  </si>
  <si>
    <t>27141 Aliso Creek Rd</t>
  </si>
  <si>
    <t>Aliso Viejo</t>
  </si>
  <si>
    <t>Attwell Asset Allocation, Inc.</t>
  </si>
  <si>
    <t>603-427-5164</t>
  </si>
  <si>
    <t>1702 Eastland Drive</t>
  </si>
  <si>
    <t>Thomas Attwell</t>
  </si>
  <si>
    <t>480-456-0198</t>
  </si>
  <si>
    <t>Po Box 62733</t>
  </si>
  <si>
    <t>Phoenix</t>
  </si>
  <si>
    <t>AU Advisors, Inc.</t>
  </si>
  <si>
    <t>George Agopian</t>
  </si>
  <si>
    <t>714-547-4008</t>
  </si>
  <si>
    <t>georgea@aubenefits.com</t>
  </si>
  <si>
    <t>Christopher Jurkiewicz</t>
  </si>
  <si>
    <t>Christopher Peter Jurkiewicz</t>
  </si>
  <si>
    <t>212-925-2577</t>
  </si>
  <si>
    <t>181 Hudson Street, #2c</t>
  </si>
  <si>
    <t>500 Market Street, Unit 1d</t>
  </si>
  <si>
    <t>Essex Asset Management LLC</t>
  </si>
  <si>
    <t>Michael Steven Himmel</t>
  </si>
  <si>
    <t>877-377-3987</t>
  </si>
  <si>
    <t>819 Beachland Blvd</t>
  </si>
  <si>
    <t>Essex Financial Advisors, LLC</t>
  </si>
  <si>
    <t>David E Bunker</t>
  </si>
  <si>
    <t>978-887-6940</t>
  </si>
  <si>
    <t>58 Main Street</t>
  </si>
  <si>
    <t>Topsfield</t>
  </si>
  <si>
    <t>dbunker@essexadvisors.com</t>
  </si>
  <si>
    <t>Essex Financial Services, Inc.</t>
  </si>
  <si>
    <t>Romaine Anne Macomb</t>
  </si>
  <si>
    <t>860-767-4300</t>
  </si>
  <si>
    <t>176 Westbrook Road</t>
  </si>
  <si>
    <t>Esslinger Capital Management</t>
  </si>
  <si>
    <t>432-686-8335</t>
  </si>
  <si>
    <t>Estate &amp; Financial Strategies, Inc.</t>
  </si>
  <si>
    <t>Henry Lee Parrott</t>
  </si>
  <si>
    <t>615-376-5325</t>
  </si>
  <si>
    <t>783 Old Hickory Blvd., Ste 100</t>
  </si>
  <si>
    <t>Estate Planners of New England, LLC</t>
  </si>
  <si>
    <t>Gregory William Lawrence</t>
  </si>
  <si>
    <t>603-425-6614</t>
  </si>
  <si>
    <t>alphabravo026@aol.com</t>
  </si>
  <si>
    <t>Estatemark Financial, Inc.</t>
  </si>
  <si>
    <t>Mark Earl Fields</t>
  </si>
  <si>
    <t>817-281-4334</t>
  </si>
  <si>
    <t>9001 Airport Frwy #570</t>
  </si>
  <si>
    <t>mark@estatemark.com</t>
  </si>
  <si>
    <t>Shelly Willingham</t>
  </si>
  <si>
    <t>480-598-6332</t>
  </si>
  <si>
    <t>601 S. Essex Lane</t>
  </si>
  <si>
    <t>swillingham@etcfinancialconsulting.com</t>
  </si>
  <si>
    <t>Etexfinancial, Inc.</t>
  </si>
  <si>
    <t>Tommy Edward Ricks</t>
  </si>
  <si>
    <t>877-225-3839</t>
  </si>
  <si>
    <t>203 N. Kaufman Street</t>
  </si>
  <si>
    <t>Mount Vernon</t>
  </si>
  <si>
    <t>ETF Accounts Asset Management, Inc.</t>
  </si>
  <si>
    <t>Jeffrey Russell Silva</t>
  </si>
  <si>
    <t>Esther Mae McGann</t>
  </si>
  <si>
    <t>307-742-3999</t>
  </si>
  <si>
    <t>315-472-6221</t>
  </si>
  <si>
    <t>650 James Street</t>
  </si>
  <si>
    <t>Guilmette &amp; Company Inc.</t>
  </si>
  <si>
    <t>Paul Edward Guilmette</t>
  </si>
  <si>
    <t>508-872-7012</t>
  </si>
  <si>
    <t>676 Salem End Road</t>
  </si>
  <si>
    <t>Gulati Asset Management</t>
  </si>
  <si>
    <t>Ramesh Jason Gulati</t>
  </si>
  <si>
    <t>772-231-1070</t>
  </si>
  <si>
    <t>4910 Wood Duck Circle</t>
  </si>
  <si>
    <t>gamllc@yahoo.com</t>
  </si>
  <si>
    <t>Gulfstream Capital Management</t>
  </si>
  <si>
    <t>Schuyler Andrew Huck</t>
  </si>
  <si>
    <t>865-643-4003</t>
  </si>
  <si>
    <t>Gulfstream Capital, LLC</t>
  </si>
  <si>
    <t>Robert Leo Boylan</t>
  </si>
  <si>
    <t>904-273-3080</t>
  </si>
  <si>
    <t>308 Clearwater Drive</t>
  </si>
  <si>
    <t>Ponte Vedra beach</t>
  </si>
  <si>
    <t>boylancpa@comcast.net</t>
  </si>
  <si>
    <t>RAS Fund Management</t>
  </si>
  <si>
    <t>Stonebridge Financial Solutions, Inc.</t>
  </si>
  <si>
    <t>Michael R Maas</t>
  </si>
  <si>
    <t>720-895-8200</t>
  </si>
  <si>
    <t>9896 Rosemont Avenue, Ste #101</t>
  </si>
  <si>
    <t>Stonebridge Investment Counsel, Inc.</t>
  </si>
  <si>
    <t>Mitchell Stanley Martin</t>
  </si>
  <si>
    <t>615-309-0969</t>
  </si>
  <si>
    <t>215 Ward Circle</t>
  </si>
  <si>
    <t>mmartin@stonebridgeadvisers.com</t>
  </si>
  <si>
    <t>Stonegate Financial Group, LLC</t>
  </si>
  <si>
    <t>Jameson Alan Van Houten</t>
  </si>
  <si>
    <t>602-953-8450</t>
  </si>
  <si>
    <t>7373 N Scottsdale Road #d-205</t>
  </si>
  <si>
    <t>ladyjakey68@aol.com</t>
  </si>
  <si>
    <t>Stonehouse Asset Management, Inc</t>
  </si>
  <si>
    <t>John Frank Barnyak</t>
  </si>
  <si>
    <t>412-849-3723</t>
  </si>
  <si>
    <t>Po Box 253</t>
  </si>
  <si>
    <t>Stonewall Advisory</t>
  </si>
  <si>
    <t>Lee Christian Helmers</t>
  </si>
  <si>
    <t>859-309-9791</t>
  </si>
  <si>
    <t>836 Euclid Avenue, Suite 303</t>
  </si>
  <si>
    <t>Stonewall Asset Mgmt., Inc.</t>
  </si>
  <si>
    <t>Heidi Fricks Mulling</t>
  </si>
  <si>
    <t>770-667-5767</t>
  </si>
  <si>
    <t>1401 Bombay Lane</t>
  </si>
  <si>
    <t>Storehouse Advisory Group</t>
  </si>
  <si>
    <t>Stephen Ray Arnold</t>
  </si>
  <si>
    <t>865-850-6529</t>
  </si>
  <si>
    <t>Storehouse Financial LLC</t>
  </si>
  <si>
    <t>Ronald John Lumley</t>
  </si>
  <si>
    <t>941-350-4548</t>
  </si>
  <si>
    <t>1990 Main Street, Suite 750</t>
  </si>
  <si>
    <t>lmlumley@aol.com</t>
  </si>
  <si>
    <t>RCL Capital Management</t>
  </si>
  <si>
    <t>Martha Gail Price</t>
  </si>
  <si>
    <t>888-574-7236</t>
  </si>
  <si>
    <t>1220 University Dr</t>
  </si>
  <si>
    <t>gailprice1@comcast.net</t>
  </si>
  <si>
    <t>Rattiner Asset Management, Inc.</t>
  </si>
  <si>
    <t>Jeffrey Howard Rattiner</t>
  </si>
  <si>
    <t>720-529-1888</t>
  </si>
  <si>
    <t>6410 S. Quebec Street</t>
  </si>
  <si>
    <t>Raub/Brock Capital Management, Inc.</t>
  </si>
  <si>
    <t>F James Brock</t>
  </si>
  <si>
    <t>415-927-6990</t>
  </si>
  <si>
    <t>Gunn &amp; Company Investment Management, Inc.</t>
  </si>
  <si>
    <t>Kiely Capital Management, Inc.</t>
  </si>
  <si>
    <t>Bernard Mark Kiely</t>
  </si>
  <si>
    <t>973-455-1894</t>
  </si>
  <si>
    <t>Richard John Denison</t>
  </si>
  <si>
    <t>609-259-9069</t>
  </si>
  <si>
    <t>88 Agress Road</t>
  </si>
  <si>
    <t>Perrineville</t>
  </si>
  <si>
    <t>ecoanimal@aol.com</t>
  </si>
  <si>
    <t>MRK Asset Management, LLC.</t>
  </si>
  <si>
    <t>Michael Rodgers Karolle</t>
  </si>
  <si>
    <t>616-957-3740</t>
  </si>
  <si>
    <t>4081 Cascade Rd Se</t>
  </si>
  <si>
    <t>MSM Financial Strategies</t>
  </si>
  <si>
    <t>John Anthony McGuire</t>
  </si>
  <si>
    <t>516-869-9883</t>
  </si>
  <si>
    <t>24 Sutton Crest</t>
  </si>
  <si>
    <t>Manhasset</t>
  </si>
  <si>
    <t>MTM Financial Group, LLC</t>
  </si>
  <si>
    <t>Gene R Dickison</t>
  </si>
  <si>
    <t>610-746-7007</t>
  </si>
  <si>
    <t>206-448-7878</t>
  </si>
  <si>
    <t>600 Stewart Street</t>
  </si>
  <si>
    <t>Evans Financial Group, Inc.</t>
  </si>
  <si>
    <t>Barry Craig Evans</t>
  </si>
  <si>
    <t>513-651-4544</t>
  </si>
  <si>
    <t>Renee Lynn Morrell</t>
  </si>
  <si>
    <t>919-624-3031</t>
  </si>
  <si>
    <t>rmarx@raymondmarx.com</t>
  </si>
  <si>
    <t>Raymond Wealth Management</t>
  </si>
  <si>
    <t>Manasquan</t>
  </si>
  <si>
    <t>Multiple Financial Services, Inc.</t>
  </si>
  <si>
    <t>Michael Henry Flammer</t>
  </si>
  <si>
    <t>949-753-2727</t>
  </si>
  <si>
    <t>Murphy Capital Advisors, LLC</t>
  </si>
  <si>
    <t>Matthew J Murphy</t>
  </si>
  <si>
    <t>623-414-4549</t>
  </si>
  <si>
    <t>6751 N. Sunset Blvd.</t>
  </si>
  <si>
    <t>mattmurphy01@yahoo.com</t>
  </si>
  <si>
    <t>Murray Financial, Inc.</t>
  </si>
  <si>
    <t>1715 N. Westshore Blvd #220</t>
  </si>
  <si>
    <t>Redwood Empire Financial Advisors, Inc.</t>
  </si>
  <si>
    <t>Richard James Pratt</t>
  </si>
  <si>
    <t>707-524-6571</t>
  </si>
  <si>
    <t>110 Stony Point Road</t>
  </si>
  <si>
    <t>rjpratt@redwoode.com</t>
  </si>
  <si>
    <t>339-502-6075</t>
  </si>
  <si>
    <t>785 Washington Street</t>
  </si>
  <si>
    <t>Msly@sfallc.Biz</t>
  </si>
  <si>
    <t>Strategic Financial Concepts, LLC</t>
  </si>
  <si>
    <t>Joel Richard Swinehart</t>
  </si>
  <si>
    <t>210-737-7800</t>
  </si>
  <si>
    <t>6800 Park Ten Blvd.</t>
  </si>
  <si>
    <t>andydillier@hotmail.com</t>
  </si>
  <si>
    <t>3151 Airway Avenue, Suite P2b</t>
  </si>
  <si>
    <t>creedy@reedyassets.com</t>
  </si>
  <si>
    <t>Regan Group</t>
  </si>
  <si>
    <t>Reed Financial Services, Inc</t>
  </si>
  <si>
    <t>valerie.clark@mutualofomaha.com</t>
  </si>
  <si>
    <t>Mutual Trust Asset Mgmt., Inc.</t>
  </si>
  <si>
    <t>Jed E Bandes</t>
  </si>
  <si>
    <t>727-799-9922</t>
  </si>
  <si>
    <t>2963 Gulf To Bay Blvd</t>
  </si>
  <si>
    <t>rick2963@yahoo.com</t>
  </si>
  <si>
    <t>MWA Financial Services, Inc.</t>
  </si>
  <si>
    <t>Robert Munson Roth</t>
  </si>
  <si>
    <t>309-558-3100</t>
  </si>
  <si>
    <t>1701 1st Avenue</t>
  </si>
  <si>
    <t>Rock Island</t>
  </si>
  <si>
    <t>robertmroth@hotmail.com</t>
  </si>
  <si>
    <t>MWS Capital Consultants LLC</t>
  </si>
  <si>
    <t>Matthew Wayne Shapiro</t>
  </si>
  <si>
    <t>773-412-4302</t>
  </si>
  <si>
    <t>440 S. LaSalle</t>
  </si>
  <si>
    <t>MWZ Financial Group, LLC</t>
  </si>
  <si>
    <t>Joseph Samuel Zaidain</t>
  </si>
  <si>
    <t>937-847-6954</t>
  </si>
  <si>
    <t>228 Byers Road Suite 300</t>
  </si>
  <si>
    <t>Miamisburg</t>
  </si>
  <si>
    <t>joez@mwz-cpa.com</t>
  </si>
  <si>
    <t>1170 Pittsford Victor Road</t>
  </si>
  <si>
    <t>KM Capital Management, Ltd.</t>
  </si>
  <si>
    <t>Joseph Andrew Feste</t>
  </si>
  <si>
    <t>512-697-0290</t>
  </si>
  <si>
    <t>11719 Bee Caves Road</t>
  </si>
  <si>
    <t>K-M Capital, Inc.</t>
  </si>
  <si>
    <t>Kathleen Ann Keegan</t>
  </si>
  <si>
    <t>631-420-4242</t>
  </si>
  <si>
    <t>1895 Walt Whitman Road</t>
  </si>
  <si>
    <t>KMH Wealth Management, LLC</t>
  </si>
  <si>
    <t>Phyllis Ponder Keller</t>
  </si>
  <si>
    <t>361-573-4383</t>
  </si>
  <si>
    <t>101 South Main St. Suite 300</t>
  </si>
  <si>
    <t>Victoria</t>
  </si>
  <si>
    <t>pkeller@kellercpas.com</t>
  </si>
  <si>
    <t>KMR Financial Advisory, Inc.</t>
  </si>
  <si>
    <t>Frank Brannon</t>
  </si>
  <si>
    <t>404-876-2558</t>
  </si>
  <si>
    <t>992 Rosedale Rd Ne</t>
  </si>
  <si>
    <t>frank.r.brannon@mindspring.com</t>
  </si>
  <si>
    <t>Knickerbocker Advisors, Inc.</t>
  </si>
  <si>
    <t>John Low</t>
  </si>
  <si>
    <t>518-398-9000</t>
  </si>
  <si>
    <t>Po Box 312</t>
  </si>
  <si>
    <t>Pine Plains</t>
  </si>
  <si>
    <t>Knight Financial Planning Services, Inc.</t>
  </si>
  <si>
    <t>Edward George Knight</t>
  </si>
  <si>
    <t>NCA Financial Planners</t>
  </si>
  <si>
    <t>Dennis Patrick Lehman</t>
  </si>
  <si>
    <t>440-473-1115</t>
  </si>
  <si>
    <t>6095 Parkland Blvd., Suite 210</t>
  </si>
  <si>
    <t>ND Pitman &amp; Company, Inc.</t>
  </si>
  <si>
    <t>Norman Duplessis Pitman III</t>
  </si>
  <si>
    <t>251-345-7748</t>
  </si>
  <si>
    <t>3800 Airport Blvd</t>
  </si>
  <si>
    <t>Needham Advisory Corporation</t>
  </si>
  <si>
    <t>Robert B Needham</t>
  </si>
  <si>
    <t>978-681-8821</t>
  </si>
  <si>
    <t>861 Turnpike Street</t>
  </si>
  <si>
    <t>Natallie Mccann Bogumil</t>
  </si>
  <si>
    <t>407-327-4001</t>
  </si>
  <si>
    <t>680 West State Road 434</t>
  </si>
  <si>
    <t>Renaud &amp; Company</t>
  </si>
  <si>
    <t>Matthew Joseph Renaud</t>
  </si>
  <si>
    <t>636-240-5055</t>
  </si>
  <si>
    <t>Neiman &amp; Associates Financial Services, LLC</t>
  </si>
  <si>
    <t>Debra Alyse Neiman</t>
  </si>
  <si>
    <t>781-641-5700</t>
  </si>
  <si>
    <t>22 Mill Street</t>
  </si>
  <si>
    <t>deb@neimanonline.com</t>
  </si>
  <si>
    <t>Neiman Wealth Management, LLC</t>
  </si>
  <si>
    <t>Robert Arthur Neiman</t>
  </si>
  <si>
    <t>516-867-5545</t>
  </si>
  <si>
    <t>1606 James St</t>
  </si>
  <si>
    <t>Merrick</t>
  </si>
  <si>
    <t>rneiman1@optonline.net</t>
  </si>
  <si>
    <t>Nelson Financial Group, Inc.</t>
  </si>
  <si>
    <t>Mei-Lyn Nelson</t>
  </si>
  <si>
    <t>262-814-1000</t>
  </si>
  <si>
    <t>445 Prospect Dr</t>
  </si>
  <si>
    <t>Nelsonreid, Inc.</t>
  </si>
  <si>
    <t>Scott Edward Campbell</t>
  </si>
  <si>
    <t>281-587-4700</t>
  </si>
  <si>
    <t>14420 W. Sylvanfield Dr., Suite 120</t>
  </si>
  <si>
    <t>Nemeth Financial</t>
  </si>
  <si>
    <t>973-657-1882</t>
  </si>
  <si>
    <t>Neopolitan Capital Group, LLC</t>
  </si>
  <si>
    <t>Gregory Michael Visconti</t>
  </si>
  <si>
    <t>973-998-5030</t>
  </si>
  <si>
    <t>140 Morris St Second Floor Suite 2</t>
  </si>
  <si>
    <t>NET Worth Advisory Services</t>
  </si>
  <si>
    <t>Leighton Parks Roper</t>
  </si>
  <si>
    <t>703-276-9158</t>
  </si>
  <si>
    <t>P.O. Box 100880</t>
  </si>
  <si>
    <t>Netting &amp; Pace, Incorporated</t>
  </si>
  <si>
    <t>Erik John Bjorseth</t>
  </si>
  <si>
    <t>319-393-9541</t>
  </si>
  <si>
    <t>4000 River Ridge Drive Ne</t>
  </si>
  <si>
    <t>Nault Financial Group LLC</t>
  </si>
  <si>
    <t>Lawrence Allen Nault</t>
  </si>
  <si>
    <t>303-486-6988</t>
  </si>
  <si>
    <t>5445 Dtc Parkway, P4</t>
  </si>
  <si>
    <t>614-395-1295</t>
  </si>
  <si>
    <t>4485 Loos Circle West</t>
  </si>
  <si>
    <t>L&amp;P Financial Trustees Ltd</t>
  </si>
  <si>
    <t>Desmond Lamont</t>
  </si>
  <si>
    <t>2/3 Terminus Mills</t>
  </si>
  <si>
    <t>Dublin 6</t>
  </si>
  <si>
    <t>L. K. Benson &amp; Co. PC</t>
  </si>
  <si>
    <t>Lyle Kraus Benson</t>
  </si>
  <si>
    <t>410-494-6680</t>
  </si>
  <si>
    <t>Neil F. Morgan</t>
  </si>
  <si>
    <t>Neil F Morgan</t>
  </si>
  <si>
    <t>770-792-9008</t>
  </si>
  <si>
    <t>305 Lawrence St Ne</t>
  </si>
  <si>
    <t>nfmorgan@mindspring.com</t>
  </si>
  <si>
    <t>604 Humboldt St.</t>
  </si>
  <si>
    <t>Kramer Fiduciary Services</t>
  </si>
  <si>
    <t>Samuel David Kramer</t>
  </si>
  <si>
    <t>412-351-2150</t>
  </si>
  <si>
    <t>1107 Kenilworth Drive</t>
  </si>
  <si>
    <t>lyle@lkbenson.com</t>
  </si>
  <si>
    <t>Laguna Capital Management</t>
  </si>
  <si>
    <t>Leon Jones</t>
  </si>
  <si>
    <t>949-363-6078</t>
  </si>
  <si>
    <t>28202 Cabot Road</t>
  </si>
  <si>
    <t>Laguna Niguel</t>
  </si>
  <si>
    <t>ljones2@cox.net</t>
  </si>
  <si>
    <t>Lake Advisory Group, Inc.</t>
  </si>
  <si>
    <t>Daniel Joseph Doan</t>
  </si>
  <si>
    <t>352-360-0222</t>
  </si>
  <si>
    <t>3261 Us Hwy 27/441, C1</t>
  </si>
  <si>
    <t>Lakeshore Capital Management, Inc</t>
  </si>
  <si>
    <t>Ronald Noel Ferguson</t>
  </si>
  <si>
    <t>315-699-9988</t>
  </si>
  <si>
    <t>Lakeside Wealth Management Group, LLC</t>
  </si>
  <si>
    <t>Mark William Chamberlain</t>
  </si>
  <si>
    <t>219-926-1182</t>
  </si>
  <si>
    <t>407 W. Indiana Avenue</t>
  </si>
  <si>
    <t>Kyleshill Financial Planning</t>
  </si>
  <si>
    <t>John Archibald Davidson</t>
  </si>
  <si>
    <t>Hardy Financial Planning</t>
  </si>
  <si>
    <t>Thomas Archer Hardy</t>
  </si>
  <si>
    <t>734-678-0580</t>
  </si>
  <si>
    <t>Landoak Securities, LLC</t>
  </si>
  <si>
    <t>Charles Christopher Matthews</t>
  </si>
  <si>
    <t>865-531-0000</t>
  </si>
  <si>
    <t>10267 Kingston Pike</t>
  </si>
  <si>
    <t>972-900-5142</t>
  </si>
  <si>
    <t>518 E. Hickory Ridge Circle</t>
  </si>
  <si>
    <t>Argyle</t>
  </si>
  <si>
    <t>Harger And Company, Inc.</t>
  </si>
  <si>
    <t>Christopher Michael Dowden</t>
  </si>
  <si>
    <t>225-767-7228</t>
  </si>
  <si>
    <t>8048 One Calais Ave</t>
  </si>
  <si>
    <t>Harmony Financial Advisors, LLC</t>
  </si>
  <si>
    <t>Judith Sidney Haselton</t>
  </si>
  <si>
    <t>212-677-6100</t>
  </si>
  <si>
    <t>60 East 8th Street, Suite 26k</t>
  </si>
  <si>
    <t>Harper Financial Services, LLC</t>
  </si>
  <si>
    <t>Paul James Harper</t>
  </si>
  <si>
    <t>734-428-0324</t>
  </si>
  <si>
    <t>15415 Schleweis Road</t>
  </si>
  <si>
    <t>Harper Wealth Advisory</t>
  </si>
  <si>
    <t>James Stephen Harper</t>
  </si>
  <si>
    <t>480-223-8976</t>
  </si>
  <si>
    <t>2915 E. Baseline Rd #115</t>
  </si>
  <si>
    <t>Gilbert</t>
  </si>
  <si>
    <t>Harrington Asset Management, Inc.</t>
  </si>
  <si>
    <t>Thomas Kirby Harrington</t>
  </si>
  <si>
    <t>614-798-1345</t>
  </si>
  <si>
    <t>6195 Emerald Parkway</t>
  </si>
  <si>
    <t>Harris Associates</t>
  </si>
  <si>
    <t>David Louis Harris</t>
  </si>
  <si>
    <t>310-318-3700</t>
  </si>
  <si>
    <t>505 N. Sepulveda Blvd., Suite 5</t>
  </si>
  <si>
    <t>Harris Investment Advisors LLC</t>
  </si>
  <si>
    <t>David Seth Harris</t>
  </si>
  <si>
    <t>480-659-8380</t>
  </si>
  <si>
    <t>Harrison &amp; Associates Wealth Management Services, Inc.</t>
  </si>
  <si>
    <t>Diana L Harrison</t>
  </si>
  <si>
    <t>503-906-5205</t>
  </si>
  <si>
    <t>15350 Sw Sequoia Pkwy</t>
  </si>
  <si>
    <t>Harrison Financial Planning</t>
  </si>
  <si>
    <t>David Thomas Harrison</t>
  </si>
  <si>
    <t>979-245-6197</t>
  </si>
  <si>
    <t>1400 8th Street</t>
  </si>
  <si>
    <t>dtharrison@yahoo.com</t>
  </si>
  <si>
    <t>Hart Investment Management, Inc.</t>
  </si>
  <si>
    <t>Thomas Vantine Hart</t>
  </si>
  <si>
    <t>910-695-0403</t>
  </si>
  <si>
    <t>P.O.Box 2357</t>
  </si>
  <si>
    <t>Southern Pines</t>
  </si>
  <si>
    <t>Hartman Financial Planning</t>
  </si>
  <si>
    <t>Bradley J Hartman</t>
  </si>
  <si>
    <t>888-367-8466</t>
  </si>
  <si>
    <t>1436 W. Glenoaks Bl.</t>
  </si>
  <si>
    <t>Glendale</t>
  </si>
  <si>
    <t>brad@hartmanfinancialplanning.com</t>
  </si>
  <si>
    <t>Hartstone Financial Planning LLC</t>
  </si>
  <si>
    <t>David John Gamari</t>
  </si>
  <si>
    <t>508-377-2340</t>
  </si>
  <si>
    <t>3 Kalen Circle</t>
  </si>
  <si>
    <t>David.J.Gamari@hartstoneplanning.Com</t>
  </si>
  <si>
    <t>hfsbull@bellsouth.net</t>
  </si>
  <si>
    <t>67 Wall Street</t>
  </si>
  <si>
    <t>Fee-Only Financial Planning, L.C.</t>
  </si>
  <si>
    <t>Andrew Michael Hudick</t>
  </si>
  <si>
    <t>540-342-7102</t>
  </si>
  <si>
    <t>355 Campbell Avenue Sw</t>
  </si>
  <si>
    <t>Fee-Only Investment Advisors, LLC</t>
  </si>
  <si>
    <t>Steven Scott Erickson</t>
  </si>
  <si>
    <t>573-874-3888</t>
  </si>
  <si>
    <t>3610 Buttonwood Drive</t>
  </si>
  <si>
    <t>sse7mse@aol.com</t>
  </si>
  <si>
    <t>Feil Daily Investment Co.</t>
  </si>
  <si>
    <t>Peter John Feil</t>
  </si>
  <si>
    <t>708-532-4950</t>
  </si>
  <si>
    <t>6720 W. 167th Street</t>
  </si>
  <si>
    <t>Tinley Park</t>
  </si>
  <si>
    <t>Felix Financial Advisors, Inc.</t>
  </si>
  <si>
    <t>34 Mayo St</t>
  </si>
  <si>
    <t>Belfast</t>
  </si>
  <si>
    <t>fwwarren@adelphia.net</t>
  </si>
  <si>
    <t>Sunrise Wealth Management, LLC</t>
  </si>
  <si>
    <t>610-222-9277</t>
  </si>
  <si>
    <t>656 Harleysville Pike</t>
  </si>
  <si>
    <t>invest4u@sprynet.com</t>
  </si>
  <si>
    <t>Fenwick Investments, LLC</t>
  </si>
  <si>
    <t>Carl George Bulgini</t>
  </si>
  <si>
    <t>860-388-5626</t>
  </si>
  <si>
    <t>1358 Boston Post Road</t>
  </si>
  <si>
    <t>Old Saybrook</t>
  </si>
  <si>
    <t>Ferguson Asset Management Inc</t>
  </si>
  <si>
    <t>John Peters Ferguson</t>
  </si>
  <si>
    <t>301-670-0994</t>
  </si>
  <si>
    <t>12010 Sunset Hills Road, Suite 240</t>
  </si>
  <si>
    <t>nyrizarry@nyadvisors.com</t>
  </si>
  <si>
    <t>Nicolette Financial Advisors LLC</t>
  </si>
  <si>
    <t>Alan Anthony Nicolette</t>
  </si>
  <si>
    <t>703-665-4142</t>
  </si>
  <si>
    <t>41920 Cranberry Drive</t>
  </si>
  <si>
    <t>Nielsen Financial Services, Inc.</t>
  </si>
  <si>
    <t>Ronald Dexter Nielsen</t>
  </si>
  <si>
    <t>Braintree</t>
  </si>
  <si>
    <t>Alfredo Fauricio Membreno</t>
  </si>
  <si>
    <t>800-925-7133</t>
  </si>
  <si>
    <t>505 Reid Avenue</t>
  </si>
  <si>
    <t>Port Saint Joe</t>
  </si>
  <si>
    <t>Farrell Financial Services</t>
  </si>
  <si>
    <t>Robert Alan Lanciault</t>
  </si>
  <si>
    <t>508-824-8666</t>
  </si>
  <si>
    <t>128 Dean Street</t>
  </si>
  <si>
    <t>Taunton</t>
  </si>
  <si>
    <t>lance@fbinsure.com</t>
  </si>
  <si>
    <t>Community Financial Planning Services, Inc.</t>
  </si>
  <si>
    <t>James Donald Nieds</t>
  </si>
  <si>
    <t>773-655-3828</t>
  </si>
  <si>
    <t>3150 N Lake Shore Dr Apt 10 F</t>
  </si>
  <si>
    <t>Compass Advisors LLC</t>
  </si>
  <si>
    <t>Robert Howard Moody</t>
  </si>
  <si>
    <t>706-579-1235</t>
  </si>
  <si>
    <t>11584 Big Canoe</t>
  </si>
  <si>
    <t>Jasper</t>
  </si>
  <si>
    <t>robmoody@feeonlyplanning.com</t>
  </si>
  <si>
    <t>Compass Capital Corporation</t>
  </si>
  <si>
    <t>Timothy Francis Shanahan</t>
  </si>
  <si>
    <t>781-535-6083</t>
  </si>
  <si>
    <t>319-277-1059</t>
  </si>
  <si>
    <t>2302 W 1st St, Ste 120</t>
  </si>
  <si>
    <t>Cedar Falls</t>
  </si>
  <si>
    <t>dave@heartlandfinancial.net</t>
  </si>
  <si>
    <t>Heath Capital Management, Inc.</t>
  </si>
  <si>
    <t>Scott Davis Heath</t>
  </si>
  <si>
    <t>compass1@frontiernet.net</t>
  </si>
  <si>
    <t>Compass Financial Services, LLC</t>
  </si>
  <si>
    <t>Kevin John Ebbink</t>
  </si>
  <si>
    <t>336-768-5111</t>
  </si>
  <si>
    <t>301 Upton St</t>
  </si>
  <si>
    <t>compass@triad.rr.com</t>
  </si>
  <si>
    <t>Compass Financial USA, Inc.</t>
  </si>
  <si>
    <t>Steven Curtis Mucowski</t>
  </si>
  <si>
    <t>561-482-9219</t>
  </si>
  <si>
    <t>Compass Investments LLC</t>
  </si>
  <si>
    <t>Julia Constance Reed</t>
  </si>
  <si>
    <t>570-326-6465</t>
  </si>
  <si>
    <t>1003 East Third St</t>
  </si>
  <si>
    <t>Williamsport</t>
  </si>
  <si>
    <t>compass_llc@verizon.net</t>
  </si>
  <si>
    <t>Compass Planning Associates, Inc.</t>
  </si>
  <si>
    <t>13305 Travilah Rd</t>
  </si>
  <si>
    <t>505-334-7173</t>
  </si>
  <si>
    <t>209 East Blanco St</t>
  </si>
  <si>
    <t>Aztec</t>
  </si>
  <si>
    <t>Heisner Financial, LLC</t>
  </si>
  <si>
    <t>Charles Frederick Heisner</t>
  </si>
  <si>
    <t>314-231-3140</t>
  </si>
  <si>
    <t>One Metropolitan Square</t>
  </si>
  <si>
    <t>Helios Advisory Service, LLC</t>
  </si>
  <si>
    <t>William Mason Morgenroth</t>
  </si>
  <si>
    <t>206-819-2498</t>
  </si>
  <si>
    <t>Helios Wealth Advisors, LLC</t>
  </si>
  <si>
    <t>Theodore Xenophon Koinis</t>
  </si>
  <si>
    <t>713-893-0070</t>
  </si>
  <si>
    <t>Lawrence J. Chazen, Inc.</t>
  </si>
  <si>
    <t>Lawrence Jack Chazen</t>
  </si>
  <si>
    <t>831-624-4284</t>
  </si>
  <si>
    <t>6th Mission, Jordan Center</t>
  </si>
  <si>
    <t>Lawrence Partners III LLC</t>
  </si>
  <si>
    <t>Lawrence J Davsko</t>
  </si>
  <si>
    <t>217-546-4236</t>
  </si>
  <si>
    <t>237 Timberridge Dr</t>
  </si>
  <si>
    <t>616-667-2150</t>
  </si>
  <si>
    <t>501 Baldwin Street</t>
  </si>
  <si>
    <t>Jenison</t>
  </si>
  <si>
    <t>Revolutionary Wealth Management, Corp.</t>
  </si>
  <si>
    <t>Phillip Thomas Bloyd</t>
  </si>
  <si>
    <t>502-254-1030</t>
  </si>
  <si>
    <t>Nina M Wyatt &amp; Associates, LLC</t>
  </si>
  <si>
    <t>270-691-0470</t>
  </si>
  <si>
    <t>526 Frederica Street</t>
  </si>
  <si>
    <t>Owensboro</t>
  </si>
  <si>
    <t>NJM Inc.</t>
  </si>
  <si>
    <t>Norman James Merhaut</t>
  </si>
  <si>
    <t>121 South Orange Ave</t>
  </si>
  <si>
    <t>heliosllc@gmail.com</t>
  </si>
  <si>
    <t>Helmholdt 360, LLC</t>
  </si>
  <si>
    <t>600 West Germantown Pike</t>
  </si>
  <si>
    <t>Lawrence Wealth Management, LLC</t>
  </si>
  <si>
    <t>Richard Stuart Lawrence</t>
  </si>
  <si>
    <t>610-940-1611</t>
  </si>
  <si>
    <t>518-529-7832</t>
  </si>
  <si>
    <t>Turnpike Rd.</t>
  </si>
  <si>
    <t>Brushton</t>
  </si>
  <si>
    <t>Comprehensive Financial Planning, Inc.</t>
  </si>
  <si>
    <t>775-883-3717</t>
  </si>
  <si>
    <t>402 N Curry St.</t>
  </si>
  <si>
    <t>Paul Devaux Reasoner</t>
  </si>
  <si>
    <t>574-522-3738</t>
  </si>
  <si>
    <t>100 S. Main St.</t>
  </si>
  <si>
    <t>Elkhart</t>
  </si>
  <si>
    <t>invest@compasswa.com</t>
  </si>
  <si>
    <t>Compass Wealth Management, LLC</t>
  </si>
  <si>
    <t>Mark Rough Humphreys</t>
  </si>
  <si>
    <t>405-943-9433</t>
  </si>
  <si>
    <t>3555 Nw 58th Street</t>
  </si>
  <si>
    <t>Comprehensive Advisors, LLC</t>
  </si>
  <si>
    <t>John Robert Hickey</t>
  </si>
  <si>
    <t>215-412-2440</t>
  </si>
  <si>
    <t>1000 Walnut Street Ste 110</t>
  </si>
  <si>
    <t>Comprehensive Financial Planning Inc</t>
  </si>
  <si>
    <t>David Karl Evans</t>
  </si>
  <si>
    <t>405-879-1117</t>
  </si>
  <si>
    <t>2919 United Founders Blvd.</t>
  </si>
  <si>
    <t>nfichter@fichterco.com</t>
  </si>
  <si>
    <t>Fidelis Advisors LLC</t>
  </si>
  <si>
    <t>5940 Tahoe Dr Se</t>
  </si>
  <si>
    <t>Hengehold Capital Management, LLC</t>
  </si>
  <si>
    <t>Michael T Hengehold</t>
  </si>
  <si>
    <t>513-598-5120</t>
  </si>
  <si>
    <t>6116 Harrison Ave</t>
  </si>
  <si>
    <t>Hennessey Financial, Inc.</t>
  </si>
  <si>
    <t>Kevin Jude Hennessey</t>
  </si>
  <si>
    <t>863-683-0880</t>
  </si>
  <si>
    <t>124 S. Florida Avenue</t>
  </si>
  <si>
    <t>Henry B. Murphy Jr. CPA</t>
  </si>
  <si>
    <t>Marcus Brendan Crawshaw</t>
  </si>
  <si>
    <t>877-226-7780</t>
  </si>
  <si>
    <t>P.O. Box 32414</t>
  </si>
  <si>
    <t>John Isaac Dutemple</t>
  </si>
  <si>
    <t>314-772-9857</t>
  </si>
  <si>
    <t>2931 Russell Blvd</t>
  </si>
  <si>
    <t>Compu/Fund, Inc.</t>
  </si>
  <si>
    <t>Bruce Louis Pretzinger</t>
  </si>
  <si>
    <t>626-793-8412</t>
  </si>
  <si>
    <t>617-327-0825</t>
  </si>
  <si>
    <t>Asset Management &amp; Financial Planning Specialists, Inc.</t>
  </si>
  <si>
    <t>Richard Carl Myers</t>
  </si>
  <si>
    <t>717-569-8799</t>
  </si>
  <si>
    <t>5976 Main Street</t>
  </si>
  <si>
    <t>180 South Lake Avenue</t>
  </si>
  <si>
    <t>Concord Investment Counsel</t>
  </si>
  <si>
    <t>Mitchell Anthony Pletcher</t>
  </si>
  <si>
    <t>949-852-4100</t>
  </si>
  <si>
    <t>2020 Main Street</t>
  </si>
  <si>
    <t>Condon Wealth Management, LLC</t>
  </si>
  <si>
    <t>Thomas Leo Condon</t>
  </si>
  <si>
    <t>508-746-7763</t>
  </si>
  <si>
    <t>15 Caswell Lane</t>
  </si>
  <si>
    <t>Condor Investment Advisors, LLC</t>
  </si>
  <si>
    <t>Richard Werner Wiegand</t>
  </si>
  <si>
    <t>203-244-4415</t>
  </si>
  <si>
    <t>619 Aspen Glen Drive</t>
  </si>
  <si>
    <t>Hamden</t>
  </si>
  <si>
    <t>wiegsricha@optonline.net</t>
  </si>
  <si>
    <t>Confiance, Financial &amp; Investment Advisors</t>
  </si>
  <si>
    <t>Pamela Sue Sandy</t>
  </si>
  <si>
    <t>216-902-5002</t>
  </si>
  <si>
    <t>600 Superior Avenue E.</t>
  </si>
  <si>
    <t>Confidential Management Planning Services, Inc.</t>
  </si>
  <si>
    <t>John Francis Noonan</t>
  </si>
  <si>
    <t>248-540-7511</t>
  </si>
  <si>
    <t>1700 West Big Beaver</t>
  </si>
  <si>
    <t>Connolly Financial Advisors, LLC</t>
  </si>
  <si>
    <t>Rosemarie Anne Connolly</t>
  </si>
  <si>
    <t>978-686-8477</t>
  </si>
  <si>
    <t>231 Sutton Street</t>
  </si>
  <si>
    <t>Connolly Financial Group</t>
  </si>
  <si>
    <t>John Thomas Connolly</t>
  </si>
  <si>
    <t>970-241-4900</t>
  </si>
  <si>
    <t>607 28 1/4 Road</t>
  </si>
  <si>
    <t>Conrad &amp; Burnett Investment Advisors, LLC</t>
  </si>
  <si>
    <t>James M. Burnett</t>
  </si>
  <si>
    <t>205-980-5999</t>
  </si>
  <si>
    <t>1800 Providence Park</t>
  </si>
  <si>
    <t>One Gorham Island, Suite 303</t>
  </si>
  <si>
    <t>812 Moorefield Park Drive</t>
  </si>
  <si>
    <t>oosonny@aol.com</t>
  </si>
  <si>
    <t>Financial Advisors, Ltd.</t>
  </si>
  <si>
    <t>Howard Tobias Kaufman</t>
  </si>
  <si>
    <t>847-215-8790</t>
  </si>
  <si>
    <t>355 W Dundee</t>
  </si>
  <si>
    <t>htk9876@yahoo.com</t>
  </si>
  <si>
    <t>Financial Advisory Consultants, LLC</t>
  </si>
  <si>
    <t>Donna Henson Keller</t>
  </si>
  <si>
    <t>239-596-0118</t>
  </si>
  <si>
    <t>9115 Corsea Del Fontana Way</t>
  </si>
  <si>
    <t>dkeller@facwealth.com</t>
  </si>
  <si>
    <t>Financial Advisory Corporation</t>
  </si>
  <si>
    <t>Joseph F Geiger</t>
  </si>
  <si>
    <t>847-303-6161</t>
  </si>
  <si>
    <t>1931 N. Meacham Road</t>
  </si>
  <si>
    <t>Financial Advisory Services</t>
  </si>
  <si>
    <t>Glen Allen Larsen</t>
  </si>
  <si>
    <t>801-532-1200</t>
  </si>
  <si>
    <t>175 West 200 South</t>
  </si>
  <si>
    <t>Paul Wilson Gillis</t>
  </si>
  <si>
    <t>303-216-2968</t>
  </si>
  <si>
    <t>1292 Xenon St</t>
  </si>
  <si>
    <t>Financial Advisory Services of Tampa, Inc.</t>
  </si>
  <si>
    <t>Michael James Turrisi</t>
  </si>
  <si>
    <t>813-286-7773</t>
  </si>
  <si>
    <t>James Herbert Hermann</t>
  </si>
  <si>
    <t>415-642-4987</t>
  </si>
  <si>
    <t>jim@jhermannfinancial.com</t>
  </si>
  <si>
    <t>Hermening Advisory Services LLC</t>
  </si>
  <si>
    <t>Kevin Jay Hermening</t>
  </si>
  <si>
    <t>715-842-1916</t>
  </si>
  <si>
    <t>200 Washington Street</t>
  </si>
  <si>
    <t>kevinh@hermeningfinancialgroup.com</t>
  </si>
  <si>
    <t>Hermens Capital Management, Inc.</t>
  </si>
  <si>
    <t>Paul Henry Hermens</t>
  </si>
  <si>
    <t>602-840-7158</t>
  </si>
  <si>
    <t>4121 E Medlock Dr.</t>
  </si>
  <si>
    <t>Herndon Financial Planning, Inc.</t>
  </si>
  <si>
    <t>Richard Andrew Herndon</t>
  </si>
  <si>
    <t>970-527-3074</t>
  </si>
  <si>
    <t>77 Highway 133</t>
  </si>
  <si>
    <t>Financial Benefits Alliance, Inc.</t>
  </si>
  <si>
    <t>Adi Benyishay</t>
  </si>
  <si>
    <t>215-942-0980</t>
  </si>
  <si>
    <t>102 Lakeside Park</t>
  </si>
  <si>
    <t>Southampton</t>
  </si>
  <si>
    <t>Financial Compass Investment Services, Inc</t>
  </si>
  <si>
    <t>Timothy Michael Rosen</t>
  </si>
  <si>
    <t>661-273-3400</t>
  </si>
  <si>
    <t>624-B Commerce Avenue</t>
  </si>
  <si>
    <t>Palmdale</t>
  </si>
  <si>
    <t>Financial Connection, Inc.</t>
  </si>
  <si>
    <t>Michael Ross</t>
  </si>
  <si>
    <t>516-870-0600</t>
  </si>
  <si>
    <t>Cookson Financial, LLC</t>
  </si>
  <si>
    <t>Matthew Leonard Cookson</t>
  </si>
  <si>
    <t>952-401-7697</t>
  </si>
  <si>
    <t>500 Lake St</t>
  </si>
  <si>
    <t>Excelsior</t>
  </si>
  <si>
    <t>Cooper Capital, Inc.</t>
  </si>
  <si>
    <t>Katherine Meeker Cooper</t>
  </si>
  <si>
    <t>203-557-3319</t>
  </si>
  <si>
    <t>223 Hillspoint Rd</t>
  </si>
  <si>
    <t>Bethel Park</t>
  </si>
  <si>
    <t>Heydorn Capital Management LLC</t>
  </si>
  <si>
    <t>Alana Lee Stone</t>
  </si>
  <si>
    <t>845-512-8540</t>
  </si>
  <si>
    <t>Hastings</t>
  </si>
  <si>
    <t>Conway Jarvis, LLC</t>
  </si>
  <si>
    <t>Eric Jarvis</t>
  </si>
  <si>
    <t>206-324-9765</t>
  </si>
  <si>
    <t>3147 Fairview Ave E. Suite #300</t>
  </si>
  <si>
    <t>Conway Morgan, Inc</t>
  </si>
  <si>
    <t>Bryan Samuel Girgenti</t>
  </si>
  <si>
    <t>407-328-7170</t>
  </si>
  <si>
    <t>bryang@conwaymorgan.com</t>
  </si>
  <si>
    <t>Cook &amp; Associates</t>
  </si>
  <si>
    <t>Matthew Paul Cook</t>
  </si>
  <si>
    <t>248-649-0780</t>
  </si>
  <si>
    <t>2075 West Big Beaver Rd</t>
  </si>
  <si>
    <t>Cook Consulting</t>
  </si>
  <si>
    <t>Cooper Financial Services, Inc.</t>
  </si>
  <si>
    <t>Robert Lawrence Cooper</t>
  </si>
  <si>
    <t>617-630-9753</t>
  </si>
  <si>
    <t>145 Elgin Street</t>
  </si>
  <si>
    <t>Cooper Management Service, Inc.</t>
  </si>
  <si>
    <t>W. Cooper</t>
  </si>
  <si>
    <t>859-259-0063</t>
  </si>
  <si>
    <t>106 West Vine Street, Suite 700</t>
  </si>
  <si>
    <t>Coordinated Financial Management</t>
  </si>
  <si>
    <t>Michael Dean Hastings</t>
  </si>
  <si>
    <t>316-264-7507</t>
  </si>
  <si>
    <t>212 N. Market</t>
  </si>
  <si>
    <t>Hoctor Financial Group, LLC</t>
  </si>
  <si>
    <t>David Robert Hoctor</t>
  </si>
  <si>
    <t>713-542-0489</t>
  </si>
  <si>
    <t>3730 Kirby Drive</t>
  </si>
  <si>
    <t>Hodge Financial Services, LLC</t>
  </si>
  <si>
    <t>Bryan J Holland</t>
  </si>
  <si>
    <t>858-451-0001</t>
  </si>
  <si>
    <t>11440 West Bernardo Court</t>
  </si>
  <si>
    <t>Holland Financial Services LLC</t>
  </si>
  <si>
    <t>Floyd Gregory Holland</t>
  </si>
  <si>
    <t>800-961-4310</t>
  </si>
  <si>
    <t>Life Financial Planning, LLC</t>
  </si>
  <si>
    <t>William Joseph Boyle</t>
  </si>
  <si>
    <t>215-563-4092</t>
  </si>
  <si>
    <t>John Madison Smartt</t>
  </si>
  <si>
    <t>865-588-4159</t>
  </si>
  <si>
    <t>2001 Partridge Run Lane</t>
  </si>
  <si>
    <t>johnsmarttcpa@yahoo.com</t>
  </si>
  <si>
    <t>Financial Counseling Associates, Inc</t>
  </si>
  <si>
    <t>Matthew Joseph Rillos</t>
  </si>
  <si>
    <t>LER Financial Services LLC</t>
  </si>
  <si>
    <t>Lawrence Elliott Rubenstein</t>
  </si>
  <si>
    <t>941-907-8899</t>
  </si>
  <si>
    <t>5337 Paylor Lane Ste 100</t>
  </si>
  <si>
    <t>Lerman Financial Group, Inc.</t>
  </si>
  <si>
    <t>Jay A Lerman</t>
  </si>
  <si>
    <t>317-842-4544</t>
  </si>
  <si>
    <t>8651 Champions Dr</t>
  </si>
  <si>
    <t>j.lerman@lermanfinancial.com</t>
  </si>
  <si>
    <t>Les H. Kern</t>
  </si>
  <si>
    <t>Leslie Howard Kern</t>
  </si>
  <si>
    <t>517-540-9985</t>
  </si>
  <si>
    <t>1775 Fox Ridge Drive</t>
  </si>
  <si>
    <t>Howell</t>
  </si>
  <si>
    <t>psycomattica@gmail.com</t>
  </si>
  <si>
    <t>Lesko Securities, Inc.</t>
  </si>
  <si>
    <t>David James Mcclintock</t>
  </si>
  <si>
    <t>607-724-2421</t>
  </si>
  <si>
    <t>53 Chenango Street 2nd Floor</t>
  </si>
  <si>
    <t>Lester Mandelstein</t>
  </si>
  <si>
    <t>847-205-5210</t>
  </si>
  <si>
    <t>450 Skokie Blvd., Suite 505</t>
  </si>
  <si>
    <t>lmlgm@aol.com</t>
  </si>
  <si>
    <t>Lester P. Hauschild</t>
  </si>
  <si>
    <t>724-656-8964</t>
  </si>
  <si>
    <t>Suite 407 First Merit Plaza</t>
  </si>
  <si>
    <t>New Castle</t>
  </si>
  <si>
    <t>Letson Investment Management, Inc.</t>
  </si>
  <si>
    <t>Scott W Letson</t>
  </si>
  <si>
    <t>404-237-7794</t>
  </si>
  <si>
    <t>48 W Brookhaven Dr Ne</t>
  </si>
  <si>
    <t>sl404@aol.com</t>
  </si>
  <si>
    <t>Leutwiler Financial Services</t>
  </si>
  <si>
    <t>bkohute@hjwealth.com</t>
  </si>
  <si>
    <t>HK Financial</t>
  </si>
  <si>
    <t>Robert Hubbard Hodge</t>
  </si>
  <si>
    <t>800-552-2001</t>
  </si>
  <si>
    <t>573 Chesterfield Road</t>
  </si>
  <si>
    <t>Hodskins Financial Management, LLC</t>
  </si>
  <si>
    <t>Paul David Hodskins</t>
  </si>
  <si>
    <t>650-340-1843</t>
  </si>
  <si>
    <t>228 Lorton Avenue, Suite 7</t>
  </si>
  <si>
    <t>Hoenes Financial Planning, Inc.</t>
  </si>
  <si>
    <t>Earl Rober Hoenes</t>
  </si>
  <si>
    <t>2200 Century Parkway, Ne</t>
  </si>
  <si>
    <t>hinton@hintonmccurry.com</t>
  </si>
  <si>
    <t>HJ Wealh Management LLC</t>
  </si>
  <si>
    <t>Brian Timothy Kohute</t>
  </si>
  <si>
    <t>610-272-4700</t>
  </si>
  <si>
    <t>Hillel Katzeff</t>
  </si>
  <si>
    <t>858-550-0425</t>
  </si>
  <si>
    <t>4330 La Jolla Village Drive</t>
  </si>
  <si>
    <t>hillkat@hkfinancial.com</t>
  </si>
  <si>
    <t>Hoag Parrish Financial Management</t>
  </si>
  <si>
    <t>Martin Kelly Hoag</t>
  </si>
  <si>
    <t>856-691-1900</t>
  </si>
  <si>
    <t>6 N. Sixth Street</t>
  </si>
  <si>
    <t>Vineland</t>
  </si>
  <si>
    <t>Hoben Capital Management LLC</t>
  </si>
  <si>
    <t>Benjamin William Hoben</t>
  </si>
  <si>
    <t>Financial Foresight Group, Inc.</t>
  </si>
  <si>
    <t>Sherri Lynne Davis</t>
  </si>
  <si>
    <t>412-856-4840</t>
  </si>
  <si>
    <t>6507 Wilkins Ave</t>
  </si>
  <si>
    <t>bromaxem10@aol.com</t>
  </si>
  <si>
    <t>Financial Freedom Advisors, LLC</t>
  </si>
  <si>
    <t>Craig Winfield Newkirk</t>
  </si>
  <si>
    <t>203-393-9508</t>
  </si>
  <si>
    <t>11 Race Hill Rd</t>
  </si>
  <si>
    <t>craig@finfreeadvisors.com</t>
  </si>
  <si>
    <t>Financial Group Investment Advisors</t>
  </si>
  <si>
    <t>Phil Dwayne Wheat</t>
  </si>
  <si>
    <t>214-385-2415</t>
  </si>
  <si>
    <t>6221 Wildwood Dr</t>
  </si>
  <si>
    <t>tawria@aol.com</t>
  </si>
  <si>
    <t>Financial Investment Consultants, Inc.</t>
  </si>
  <si>
    <t>702-277-3945</t>
  </si>
  <si>
    <t>4955 S Durango Drive</t>
  </si>
  <si>
    <t>Holm Investment Advisors</t>
  </si>
  <si>
    <t>Donald Forrest Holm</t>
  </si>
  <si>
    <t>617-964-2035</t>
  </si>
  <si>
    <t>Po Box 66078</t>
  </si>
  <si>
    <t>Auburndale</t>
  </si>
  <si>
    <t>dholm@holminvestments.com</t>
  </si>
  <si>
    <t>Olivetti Capital Management, LLC</t>
  </si>
  <si>
    <t>Jerry Dean Olivetti</t>
  </si>
  <si>
    <t>781-235-8123</t>
  </si>
  <si>
    <t>P.O. Box 812466</t>
  </si>
  <si>
    <t>270 Redwood Shores Parkway, #121</t>
  </si>
  <si>
    <t>rraybin@flcg.com</t>
  </si>
  <si>
    <t>Thomas Charles Holmes</t>
  </si>
  <si>
    <t>719-686-1110</t>
  </si>
  <si>
    <t>180 Hwy 67 N</t>
  </si>
  <si>
    <t>Woodland Park</t>
  </si>
  <si>
    <t>shrinertom@yahoo.com</t>
  </si>
  <si>
    <t>Hometown Financial Planning And Asset Management</t>
  </si>
  <si>
    <t>Terry Warren Nelson</t>
  </si>
  <si>
    <t>651-638-9428</t>
  </si>
  <si>
    <t>1957 Lake St</t>
  </si>
  <si>
    <t>Honeycutt Financial Services, LLC</t>
  </si>
  <si>
    <t>Vivian Maher Honeycutt</t>
  </si>
  <si>
    <t>757-962-7522</t>
  </si>
  <si>
    <t>676 Independence Pkwy</t>
  </si>
  <si>
    <t>Chesapeake</t>
  </si>
  <si>
    <t>Honu Wealth Management</t>
  </si>
  <si>
    <t>Garth Alan Williams</t>
  </si>
  <si>
    <t>650-917-3400</t>
  </si>
  <si>
    <t>1 First Street</t>
  </si>
  <si>
    <t>Hoover Capital, LLC</t>
  </si>
  <si>
    <t>Shane Edward Hoover</t>
  </si>
  <si>
    <t>425-968-8244</t>
  </si>
  <si>
    <t>10209 Ne 126th Pl</t>
  </si>
  <si>
    <t>Hoover Financial Advisors</t>
  </si>
  <si>
    <t>Elizabeth Ann Hoover</t>
  </si>
  <si>
    <t>317-871-8578</t>
  </si>
  <si>
    <t>San Marcos</t>
  </si>
  <si>
    <t>Lifetime Capital Group</t>
  </si>
  <si>
    <t>Richard Alan Raybin</t>
  </si>
  <si>
    <t>650-325-5890</t>
  </si>
  <si>
    <t>Horan Securities, Inc.</t>
  </si>
  <si>
    <t>Douglas T Miller</t>
  </si>
  <si>
    <t>513-745-0707</t>
  </si>
  <si>
    <t>4990 East Galbraith Road</t>
  </si>
  <si>
    <t>Hordis Financial Services</t>
  </si>
  <si>
    <t>Patricia J Hordis</t>
  </si>
  <si>
    <t>856-985-1140</t>
  </si>
  <si>
    <t>Po Box 54</t>
  </si>
  <si>
    <t>Horizon Consulting &amp; Investment Services, Inc.</t>
  </si>
  <si>
    <t>Wayne Frederick Van Heuvelen</t>
  </si>
  <si>
    <t>515-252-0796</t>
  </si>
  <si>
    <t>2400-86th Street</t>
  </si>
  <si>
    <t>Des Moines</t>
  </si>
  <si>
    <t>waynedm@aol.com</t>
  </si>
  <si>
    <t>Horizon Financial Advisors, Inc.</t>
  </si>
  <si>
    <t>George Phillip Hebert</t>
  </si>
  <si>
    <t>412-856-7300</t>
  </si>
  <si>
    <t>4099 William Penn Hwy., Suite 303</t>
  </si>
  <si>
    <t>Monroeville</t>
  </si>
  <si>
    <t>georgehebert@horizonfinancialadvisors.com</t>
  </si>
  <si>
    <t>Horizon Financial Advisors, LLC</t>
  </si>
  <si>
    <t>Joel Mark Kosovsky</t>
  </si>
  <si>
    <t>860-677-6972</t>
  </si>
  <si>
    <t>2 Batterson Park Rd</t>
  </si>
  <si>
    <t>joelk@kpco-cpa.com</t>
  </si>
  <si>
    <t>Horizon Financial Services LLC</t>
  </si>
  <si>
    <t>Amando Ricardo Madan</t>
  </si>
  <si>
    <t>703-608-7875</t>
  </si>
  <si>
    <t>Horizon Wealth Advisors</t>
  </si>
  <si>
    <t>Nicholas James Drizos</t>
  </si>
  <si>
    <t>941-362-0161</t>
  </si>
  <si>
    <t>9040 Town Center Parkway</t>
  </si>
  <si>
    <t>Lakewood Ranch</t>
  </si>
  <si>
    <t>Horizon Wealth Group, LLC.</t>
  </si>
  <si>
    <t>6 Ne 63rd Street</t>
  </si>
  <si>
    <t>charles@plangroup.com</t>
  </si>
  <si>
    <t>Onyx Financial Advisors, LLC</t>
  </si>
  <si>
    <t>Kenneth John Simpson</t>
  </si>
  <si>
    <t>208-522-6405</t>
  </si>
  <si>
    <t>2400 E. 25th Street</t>
  </si>
  <si>
    <t>onyx@ida.net</t>
  </si>
  <si>
    <t>Open Asset Management Co.</t>
  </si>
  <si>
    <t>Joe W. Zhou</t>
  </si>
  <si>
    <t>858-592-9901</t>
  </si>
  <si>
    <t>16835 West Bernardo Dr</t>
  </si>
  <si>
    <t>Wealth &amp; Business Planning Group, LLC</t>
  </si>
  <si>
    <t>Richard Eladio Reyes</t>
  </si>
  <si>
    <t>407-622-6669</t>
  </si>
  <si>
    <t>100 East Sybelia Ave</t>
  </si>
  <si>
    <t>Wealth &amp; Retirement Planning, LLC</t>
  </si>
  <si>
    <t>Henry Francis Vales</t>
  </si>
  <si>
    <t>321-262-6269</t>
  </si>
  <si>
    <t>marivales@aol.com</t>
  </si>
  <si>
    <t>Wealth &amp; Tax Planners</t>
  </si>
  <si>
    <t>Mark Alan Greenberg</t>
  </si>
  <si>
    <t>925-938-4300</t>
  </si>
  <si>
    <t>212-856-9594</t>
  </si>
  <si>
    <t>100 Grand St, 4th Floor</t>
  </si>
  <si>
    <t>Oregon Pacific Financial Advisors Inc</t>
  </si>
  <si>
    <t>Royal Ray Standley</t>
  </si>
  <si>
    <t>541-772-1116</t>
  </si>
  <si>
    <t>210 West 8th Street</t>
  </si>
  <si>
    <t>rstandley@opfa.com</t>
  </si>
  <si>
    <t>OReilly Wealth Advisors</t>
  </si>
  <si>
    <t>John Joseph O'Reilly</t>
  </si>
  <si>
    <t>760-804-0910</t>
  </si>
  <si>
    <t>PO Box 130820</t>
  </si>
  <si>
    <t>ORF Capital Management</t>
  </si>
  <si>
    <t>Michael Grover Orf</t>
  </si>
  <si>
    <t>512-219-6318</t>
  </si>
  <si>
    <t>12305 Deer Track</t>
  </si>
  <si>
    <t>flymo@sbcglobal.net</t>
  </si>
  <si>
    <t>Orienteer Financial, Inc.</t>
  </si>
  <si>
    <t>304 S. Splitrock Blvd.</t>
  </si>
  <si>
    <t>Brandon</t>
  </si>
  <si>
    <t>Limmer Hope Callaway Retirement Planning, LLC</t>
  </si>
  <si>
    <t>Donald Matthew Zienty</t>
  </si>
  <si>
    <t>602-604-0600</t>
  </si>
  <si>
    <t>8985 E. Bell Road</t>
  </si>
  <si>
    <t>Rogan &amp; Associates, Inc.</t>
  </si>
  <si>
    <t>Mark Steven Limmer</t>
  </si>
  <si>
    <t>678-541-0866</t>
  </si>
  <si>
    <t>4335 South Lee Street</t>
  </si>
  <si>
    <t>Limoges Investment Management PC</t>
  </si>
  <si>
    <t>Craig Steven Limoges</t>
  </si>
  <si>
    <t>1624 Santa Clara Drive</t>
  </si>
  <si>
    <t>Lillehei Investments, Inc.</t>
  </si>
  <si>
    <t>Robyn Ann Lillehei</t>
  </si>
  <si>
    <t>541-754-5723</t>
  </si>
  <si>
    <t>1600 Sw Western Blvd</t>
  </si>
  <si>
    <t>Limmer Financial Services, Inc.</t>
  </si>
  <si>
    <t>Chris Michael Limmer</t>
  </si>
  <si>
    <t>605-582-7999</t>
  </si>
  <si>
    <t>Covenant Advisors</t>
  </si>
  <si>
    <t>Noah James Aulwes</t>
  </si>
  <si>
    <t>319-366-0608</t>
  </si>
  <si>
    <t>136 36th Street Drive Se</t>
  </si>
  <si>
    <t>Cedar Rapids</t>
  </si>
  <si>
    <t>noahj01@msn.com</t>
  </si>
  <si>
    <t>4549 Main Street</t>
  </si>
  <si>
    <t>Snyder</t>
  </si>
  <si>
    <t>Lindner Capital Advisors, Inc.</t>
  </si>
  <si>
    <t>Paul Christian Lorentzen</t>
  </si>
  <si>
    <t>770-977-7779</t>
  </si>
  <si>
    <t>600 Village Trace</t>
  </si>
  <si>
    <t>Lindus Advisors, Inc.</t>
  </si>
  <si>
    <t>Timothy Richard Painter</t>
  </si>
  <si>
    <t>972-387-8474</t>
  </si>
  <si>
    <t>15660 N. Dallas Parkway</t>
  </si>
  <si>
    <t>Lindy S. Diamond, Personal Financial Services</t>
  </si>
  <si>
    <t>Lindy S Diamond</t>
  </si>
  <si>
    <t>310-645-5186</t>
  </si>
  <si>
    <t>5611 S Holt Ave</t>
  </si>
  <si>
    <t>lsdiamondpfs@ca.rr.com</t>
  </si>
  <si>
    <t>Linnard Financial Management &amp; Planning, Inc.</t>
  </si>
  <si>
    <t>David C Linnard</t>
  </si>
  <si>
    <t>978-263-0025</t>
  </si>
  <si>
    <t>46 Chester Rd</t>
  </si>
  <si>
    <t>Boxborough</t>
  </si>
  <si>
    <t>dlinnard@hotmail.com</t>
  </si>
  <si>
    <t>Linneman Financial, LLC</t>
  </si>
  <si>
    <t>Christina Elizabeth Linneman</t>
  </si>
  <si>
    <t>559-240-6034</t>
  </si>
  <si>
    <t>James Carl Gaul</t>
  </si>
  <si>
    <t>914-347-8800</t>
  </si>
  <si>
    <t>50 Broadway</t>
  </si>
  <si>
    <t>jgaul@awsi-online.com</t>
  </si>
  <si>
    <t>Financial Planning Center, LLC</t>
  </si>
  <si>
    <t>Ronald McCallister</t>
  </si>
  <si>
    <t>503-977-7772</t>
  </si>
  <si>
    <t>11850 Sw Malloy Way</t>
  </si>
  <si>
    <t>Sherwood</t>
  </si>
  <si>
    <t>The Garrett Group</t>
  </si>
  <si>
    <t>Matthew Aaron Garrett</t>
  </si>
  <si>
    <t>858-546-0421</t>
  </si>
  <si>
    <t>1953 San Elijo Ave.</t>
  </si>
  <si>
    <t>Cardiff By The Sea</t>
  </si>
  <si>
    <t>matt@garrett-group.com</t>
  </si>
  <si>
    <t>The Glass Freedman Company</t>
  </si>
  <si>
    <t>1600 Washington Avenue</t>
  </si>
  <si>
    <t>hicks@mtsinet.com</t>
  </si>
  <si>
    <t>Dennis Joseph Arnold</t>
  </si>
  <si>
    <t>615-620-4457</t>
  </si>
  <si>
    <t>4525 Harding Road</t>
  </si>
  <si>
    <t>Financial Planning Concepts of America, Inc.</t>
  </si>
  <si>
    <t>Joseph Richard Marchese</t>
  </si>
  <si>
    <t>718-667-5050</t>
  </si>
  <si>
    <t>148 New Dorp Lane</t>
  </si>
  <si>
    <t>Staten Island</t>
  </si>
  <si>
    <t>Financial Planning Concepts, Inc.</t>
  </si>
  <si>
    <t>Barbara Himel Pietrowski</t>
  </si>
  <si>
    <t>540-989-6208</t>
  </si>
  <si>
    <t>6978 Highfields Farm Cir</t>
  </si>
  <si>
    <t>Jeff Muhle</t>
  </si>
  <si>
    <t>310-210-1400</t>
  </si>
  <si>
    <t>202 Via Mesa Grande</t>
  </si>
  <si>
    <t>Redondo Beach</t>
  </si>
  <si>
    <t>Clifford William Maher</t>
  </si>
  <si>
    <t>954-630-9035</t>
  </si>
  <si>
    <t>2000 East Oakland Park Rd</t>
  </si>
  <si>
    <t>503-475-7718</t>
  </si>
  <si>
    <t>516 SE Morrison Street</t>
  </si>
  <si>
    <t>Howe Barnes Capital Management, Inc.</t>
  </si>
  <si>
    <t>Edward Joseph Burke</t>
  </si>
  <si>
    <t>312-655-3000</t>
  </si>
  <si>
    <t>C/O Howe Barnes Hoefer &amp; Arnett, Inc.</t>
  </si>
  <si>
    <t>Howell Financial Advisors, Inc.</t>
  </si>
  <si>
    <t>William M. Howell</t>
  </si>
  <si>
    <t>317-877-8000</t>
  </si>
  <si>
    <t>176 W. Logan Street #233</t>
  </si>
  <si>
    <t>Noblesville</t>
  </si>
  <si>
    <t>The Gwynedd Company</t>
  </si>
  <si>
    <t>Edward Joseph Barnes</t>
  </si>
  <si>
    <t>215-855-1630</t>
  </si>
  <si>
    <t>1100 Sumneytown Pike</t>
  </si>
  <si>
    <t>The Harrison Group, Inc.</t>
  </si>
  <si>
    <t>Barry Benjamin Diamond</t>
  </si>
  <si>
    <t>305-667-7635</t>
  </si>
  <si>
    <t>5251 Sw 64 Ave</t>
  </si>
  <si>
    <t>bdiamond@rjff.com</t>
  </si>
  <si>
    <t>The Headlands Group, Inc</t>
  </si>
  <si>
    <t>Ronald Groff</t>
  </si>
  <si>
    <t>952-941-3092</t>
  </si>
  <si>
    <t>5160 Danens Dr</t>
  </si>
  <si>
    <t>Ronald Johnson, LLC</t>
  </si>
  <si>
    <t>Ronald Johnson</t>
  </si>
  <si>
    <t>770-855-8401</t>
  </si>
  <si>
    <t>1582 Towne Park Court Sw</t>
  </si>
  <si>
    <t>ron@johnsonr.com</t>
  </si>
  <si>
    <t>Roof Advisory Group, Inc.</t>
  </si>
  <si>
    <t>Jeffrey Erdman Roof</t>
  </si>
  <si>
    <t>717-260-9281</t>
  </si>
  <si>
    <t>507 N. Front Street</t>
  </si>
  <si>
    <t>Roscoe Financial</t>
  </si>
  <si>
    <t>Creative Financial Planning Advisors, Inc.</t>
  </si>
  <si>
    <t>Ronald Allan Silverman</t>
  </si>
  <si>
    <t>574-232-8000</t>
  </si>
  <si>
    <t>112 West Jefferson Blvd., Suite 601</t>
  </si>
  <si>
    <t>moneymd@sbcglobal.net</t>
  </si>
  <si>
    <t>Creative Financial Solutions Inc.</t>
  </si>
  <si>
    <t>David John Repka</t>
  </si>
  <si>
    <t>720-895-1347</t>
  </si>
  <si>
    <t>drepka@creativefinancialsolutions.net</t>
  </si>
  <si>
    <t>Creative Funding Corporation</t>
  </si>
  <si>
    <t>Steven Eliot Hyman</t>
  </si>
  <si>
    <t>860-242-4483</t>
  </si>
  <si>
    <t>699 Bloomfield Ave.</t>
  </si>
  <si>
    <t>Bloomfield</t>
  </si>
  <si>
    <t>Creative Growth Strategies</t>
  </si>
  <si>
    <t>John Murtfeldt</t>
  </si>
  <si>
    <t>206-789-0543</t>
  </si>
  <si>
    <t>bhowell@howelladvisors.com</t>
  </si>
  <si>
    <t>Howlett Financial &amp; Tax Services, Inc.</t>
  </si>
  <si>
    <t>Cindy S H Au</t>
  </si>
  <si>
    <t>408-532-0604</t>
  </si>
  <si>
    <t>4522 Pacific Rim Way</t>
  </si>
  <si>
    <t>Hoyer Financial Services</t>
  </si>
  <si>
    <t>David Louis Hoyer</t>
  </si>
  <si>
    <t>215-321-6515</t>
  </si>
  <si>
    <t>369 Ramsey Rd</t>
  </si>
  <si>
    <t>lspira@comcast.net</t>
  </si>
  <si>
    <t>HRH Financial</t>
  </si>
  <si>
    <t>Houston Ray Harrison</t>
  </si>
  <si>
    <t>479-439-0196</t>
  </si>
  <si>
    <t>Litovsky Asset Management</t>
  </si>
  <si>
    <t>19 Lufkin Street</t>
  </si>
  <si>
    <t>Origin Financial Group LLC</t>
  </si>
  <si>
    <t>Paul Gabriel Zeisel</t>
  </si>
  <si>
    <t>808-395-8500</t>
  </si>
  <si>
    <t>4224 Waialea Avenue #413</t>
  </si>
  <si>
    <t>Orlowski Financial Counsel, LLC</t>
  </si>
  <si>
    <t>Steven Paul Orlowski</t>
  </si>
  <si>
    <t>201-424-2764</t>
  </si>
  <si>
    <t>Po Box 248</t>
  </si>
  <si>
    <t>Somers Point</t>
  </si>
  <si>
    <t>steven_orlowski@yahoo.com</t>
  </si>
  <si>
    <t>ORoark Asset Management</t>
  </si>
  <si>
    <t>Stefanie Jill O'Roark</t>
  </si>
  <si>
    <t>540-347-5859</t>
  </si>
  <si>
    <t>98 Alexandria Pike</t>
  </si>
  <si>
    <t>Warrenton</t>
  </si>
  <si>
    <t>yanqi@aol.com</t>
  </si>
  <si>
    <t>Ronald A. Lederkramer, CPA, CFP</t>
  </si>
  <si>
    <t>310-471-6230</t>
  </si>
  <si>
    <t>11733 Montana Ave</t>
  </si>
  <si>
    <t>Live Oak Advisors, LLC</t>
  </si>
  <si>
    <t>William Russell Daniels</t>
  </si>
  <si>
    <t>650-685-8373</t>
  </si>
  <si>
    <t>Jeffry Bryan Hamilton</t>
  </si>
  <si>
    <t>740-622-6083</t>
  </si>
  <si>
    <t>Grosse Pointe Farms</t>
  </si>
  <si>
    <t>1545 Grand Avenue</t>
  </si>
  <si>
    <t>Osgood &amp; Associates, PC</t>
  </si>
  <si>
    <t>Michael Wayne Osgood</t>
  </si>
  <si>
    <t>713-402-6140</t>
  </si>
  <si>
    <t>3200 Southwest Fwy.</t>
  </si>
  <si>
    <t>Osher Capital Advisors, LLC</t>
  </si>
  <si>
    <t>Yaron Sadan</t>
  </si>
  <si>
    <t>646-290-8263</t>
  </si>
  <si>
    <t>ys43@yahoo.com</t>
  </si>
  <si>
    <t>Oster Asset Management, Inc.</t>
  </si>
  <si>
    <t>Donald Claude Oster</t>
  </si>
  <si>
    <t>985-809-9989</t>
  </si>
  <si>
    <t>811 Cole Court</t>
  </si>
  <si>
    <t>Covington</t>
  </si>
  <si>
    <t>Ostrofe Financial Consultants Inc</t>
  </si>
  <si>
    <t>Sabine Labs Ostrofe</t>
  </si>
  <si>
    <t>530-273-4425</t>
  </si>
  <si>
    <t>565 Brunswick Rd</t>
  </si>
  <si>
    <t>Grass Valley</t>
  </si>
  <si>
    <t>OSullivan Creel Wealth Advisors, LLP</t>
  </si>
  <si>
    <t>Larry Kelly Hicks</t>
  </si>
  <si>
    <t>850-435-7400</t>
  </si>
  <si>
    <t>316 South Baylen Street</t>
  </si>
  <si>
    <t>Otter Creek Partners</t>
  </si>
  <si>
    <t>Mary Lynne Dahl</t>
  </si>
  <si>
    <t>907-225-6110</t>
  </si>
  <si>
    <t>Po Box 6218</t>
  </si>
  <si>
    <t>Ketchikan</t>
  </si>
  <si>
    <t>Outlook Financial Services</t>
  </si>
  <si>
    <t>Sheila Diane Schaldach Miller</t>
  </si>
  <si>
    <t>907-274-1660</t>
  </si>
  <si>
    <t>2525 Blueberry Road, Suite 103</t>
  </si>
  <si>
    <t>Oxford Financial Designs, Inc.</t>
  </si>
  <si>
    <t>Joseph Derek Utter</t>
  </si>
  <si>
    <t>303-524-3068</t>
  </si>
  <si>
    <t>44 Cook St</t>
  </si>
  <si>
    <t>Santa Rosa Beach</t>
  </si>
  <si>
    <t>LLB Investments</t>
  </si>
  <si>
    <t>Louis Leslie Bardocz</t>
  </si>
  <si>
    <t>616-475-0097</t>
  </si>
  <si>
    <t>lbardocz@yahoo.com</t>
  </si>
  <si>
    <t>Lloyd Honickman Financial Services Inc.</t>
  </si>
  <si>
    <t>Lloyd Ian Honickman</t>
  </si>
  <si>
    <t>561-393-6896</t>
  </si>
  <si>
    <t>401 Ne Mizner Blvd.</t>
  </si>
  <si>
    <t>anita721@aol.com</t>
  </si>
  <si>
    <t>LM Wood CFP</t>
  </si>
  <si>
    <t>206-204-0320</t>
  </si>
  <si>
    <t>925 4th Avenue #3700</t>
  </si>
  <si>
    <t>Hurley Financial Group, Inc.</t>
  </si>
  <si>
    <t>Dorann Alderin Hurley</t>
  </si>
  <si>
    <t>541-757-2331</t>
  </si>
  <si>
    <t>111 Sw 4th Street</t>
  </si>
  <si>
    <t>Corvallis</t>
  </si>
  <si>
    <t>dorannh@hurleyfinancial.com</t>
  </si>
  <si>
    <t>Hurst Financial Management, Inc.</t>
  </si>
  <si>
    <t>Sarah Virginia Mccord</t>
  </si>
  <si>
    <t>Husami &amp; Associates</t>
  </si>
  <si>
    <t>Ahmad Husami</t>
  </si>
  <si>
    <t>562-406-3888</t>
  </si>
  <si>
    <t>12631 E. Imperial Hwy</t>
  </si>
  <si>
    <t>Santa Fe Springs</t>
  </si>
  <si>
    <t>arth@husamiandassociates.com</t>
  </si>
  <si>
    <t>Huston Financial Management</t>
  </si>
  <si>
    <t>Joann P Miller</t>
  </si>
  <si>
    <t>410-829-7458</t>
  </si>
  <si>
    <t>Po Box 3236</t>
  </si>
  <si>
    <t>jphcpa@goeaston.net</t>
  </si>
  <si>
    <t>Hutchins Allen And Company</t>
  </si>
  <si>
    <t>Frederick Harold Hutchins</t>
  </si>
  <si>
    <t>252-261-1040</t>
  </si>
  <si>
    <t>4720 N. Croatan Highway</t>
  </si>
  <si>
    <t>Kitty Hawk</t>
  </si>
  <si>
    <t>maryo@sbcglobal.net</t>
  </si>
  <si>
    <t>Financial Resource Associates, Inc.</t>
  </si>
  <si>
    <t>Elaine Ruth Kiernan</t>
  </si>
  <si>
    <t>831-458-1125</t>
  </si>
  <si>
    <t>1320 Mission Street</t>
  </si>
  <si>
    <t>Financial Resources Group</t>
  </si>
  <si>
    <t>319-298-1260</t>
  </si>
  <si>
    <t>3053 Center Point Road Ne</t>
  </si>
  <si>
    <t>Financial Resources Management, Inc.</t>
  </si>
  <si>
    <t>Howard Wiseman</t>
  </si>
  <si>
    <t>631-543-8612</t>
  </si>
  <si>
    <t>toddsakoda@focuspointsolutions.com</t>
  </si>
  <si>
    <t>CSA Financial Management, Inc.</t>
  </si>
  <si>
    <t>Dennis J Grier</t>
  </si>
  <si>
    <t>717-566-9020</t>
  </si>
  <si>
    <t>P. O. Box 428</t>
  </si>
  <si>
    <t>Hummelstown</t>
  </si>
  <si>
    <t>CSE Capital Management, LLC</t>
  </si>
  <si>
    <t>Cynthia Sugar Elinoff</t>
  </si>
  <si>
    <t>William David Kell</t>
  </si>
  <si>
    <t>972-755-0270</t>
  </si>
  <si>
    <t>13355 Noel Road, Suite 1300</t>
  </si>
  <si>
    <t>360-425-6800</t>
  </si>
  <si>
    <t>959 11th Avenue</t>
  </si>
  <si>
    <t>Longview</t>
  </si>
  <si>
    <t>Anderson Asset Management</t>
  </si>
  <si>
    <t>Scott Christopher Anderson</t>
  </si>
  <si>
    <t>909-399-9392</t>
  </si>
  <si>
    <t>1420 N. Claremont Blvd</t>
  </si>
  <si>
    <t>Acadia Capital Advisors, LLC</t>
  </si>
  <si>
    <t>Michael Petersen</t>
  </si>
  <si>
    <t>801-733-4541</t>
  </si>
  <si>
    <t>2825 East Cottonwood Parkway</t>
  </si>
  <si>
    <t>Salt Lake City</t>
  </si>
  <si>
    <t>acadiacap@aol.com</t>
  </si>
  <si>
    <t>david@acclaroadvisors.com</t>
  </si>
  <si>
    <t>Accordant Financial, LLC</t>
  </si>
  <si>
    <t>Timothy Jon Edwards</t>
  </si>
  <si>
    <t>404-808-8086</t>
  </si>
  <si>
    <t>1916 Akers Ridge Drive</t>
  </si>
  <si>
    <t>Atlanta</t>
  </si>
  <si>
    <t>tiedwards@comcast.net</t>
  </si>
  <si>
    <t>Accountants Financial Alliance, Inc.</t>
  </si>
  <si>
    <t>Alan Lee Shorr</t>
  </si>
  <si>
    <t>818-708-0111</t>
  </si>
  <si>
    <t>26637 W. Agoura Road</t>
  </si>
  <si>
    <t>Calabasas</t>
  </si>
  <si>
    <t>ashorr@plancpa.com</t>
  </si>
  <si>
    <t>Ace Wealth Management, LLC</t>
  </si>
  <si>
    <t>Alexander Cornelius Eschborn</t>
  </si>
  <si>
    <t>610-857-7842</t>
  </si>
  <si>
    <t>Andrew R. Bellamah Investment Advisory LLC</t>
  </si>
  <si>
    <t>Andrew Roland Bellamah</t>
  </si>
  <si>
    <t>301-562-7300</t>
  </si>
  <si>
    <t>8730 Georgia Avenue</t>
  </si>
  <si>
    <t>Silver Spring</t>
  </si>
  <si>
    <t>beachqt1232@yahoo.com</t>
  </si>
  <si>
    <t>Andrew R. Nelson</t>
  </si>
  <si>
    <t>Andrew Robert Nelson</t>
  </si>
  <si>
    <t>801-272-9081</t>
  </si>
  <si>
    <t>13725 54th Drive, Se</t>
  </si>
  <si>
    <t>Everett</t>
  </si>
  <si>
    <t>American Asset Management</t>
  </si>
  <si>
    <t>Richard Patrick Reynolds</t>
  </si>
  <si>
    <t>619-297-2030</t>
  </si>
  <si>
    <t>7676 Hazard Center Drive</t>
  </si>
  <si>
    <t>American Blue Chip Investment Management</t>
  </si>
  <si>
    <t>Gene Adams</t>
  </si>
  <si>
    <t>415-464-4822</t>
  </si>
  <si>
    <t>Bellevue Asset Management, LLC</t>
  </si>
  <si>
    <t>Continuum Capital Management LLC</t>
  </si>
  <si>
    <t>Michael Nathan Harvey</t>
  </si>
  <si>
    <t>845-266-4265</t>
  </si>
  <si>
    <t>Contryman Wealth Advisors</t>
  </si>
  <si>
    <t>Virginia Samples</t>
  </si>
  <si>
    <t>810 Baltimore Pike</t>
  </si>
  <si>
    <t>Chadds Ford</t>
  </si>
  <si>
    <t>Amegy Investments, Inc.</t>
  </si>
  <si>
    <t>John Timothy Snider</t>
  </si>
  <si>
    <t>713-232-2222</t>
  </si>
  <si>
    <t>4400 Post Oak Parkway</t>
  </si>
  <si>
    <t>Houston</t>
  </si>
  <si>
    <t>john.snider@amegybank.com</t>
  </si>
  <si>
    <t>AmeriBanc Corporation</t>
  </si>
  <si>
    <t>Curtis Jay Bergquist</t>
  </si>
  <si>
    <t>630-250-7092</t>
  </si>
  <si>
    <t>3 Golf Center, Ste., #340</t>
  </si>
  <si>
    <t>Hoffman Estates</t>
  </si>
  <si>
    <t>113 South Blvd</t>
  </si>
  <si>
    <t>Cassell &amp; Associates, Inc.</t>
  </si>
  <si>
    <t>Edwin Ray Cassell</t>
  </si>
  <si>
    <t>574-289-7740</t>
  </si>
  <si>
    <t>211 West Washington Street</t>
  </si>
  <si>
    <t>220 Marvin Road</t>
  </si>
  <si>
    <t>Elkins Park</t>
  </si>
  <si>
    <t>Advantage Financial Consultants</t>
  </si>
  <si>
    <t>Timothy Neil Kuns</t>
  </si>
  <si>
    <t>805-302-6040</t>
  </si>
  <si>
    <t>P.O. Box 670</t>
  </si>
  <si>
    <t>Camarillo</t>
  </si>
  <si>
    <t>t.kuns@verizon.net</t>
  </si>
  <si>
    <t>Advantage Investment Management</t>
  </si>
  <si>
    <t>Donald Lee Garton</t>
  </si>
  <si>
    <t>502-212-3000</t>
  </si>
  <si>
    <t>Glenview Pointe Business Center</t>
  </si>
  <si>
    <t>Louisville</t>
  </si>
  <si>
    <t>Adviceone Advisory Services, LLC</t>
  </si>
  <si>
    <t>Craig A Roncaioli</t>
  </si>
  <si>
    <t>5445 Triangle Parkway, Suite 150</t>
  </si>
  <si>
    <t>1703 Monroe Avenue</t>
  </si>
  <si>
    <t>Brightstone Advisors LLP</t>
  </si>
  <si>
    <t>Jeffrey B Sturgis</t>
  </si>
  <si>
    <t>317-576-8544</t>
  </si>
  <si>
    <t>11650 Lantern Road, Suite 207</t>
  </si>
  <si>
    <t>Brightworth, LLC</t>
  </si>
  <si>
    <t>Chris John Dardaman</t>
  </si>
  <si>
    <t>770-368-1700</t>
  </si>
  <si>
    <t>46 Club Ridge Ln</t>
  </si>
  <si>
    <t>Willingboro</t>
  </si>
  <si>
    <t>Dale Beals Financial Wisdom LLC</t>
  </si>
  <si>
    <t>Dale Prescott Beals</t>
  </si>
  <si>
    <t>615-414-1942</t>
  </si>
  <si>
    <t>Dale Buckner, Inc.</t>
  </si>
  <si>
    <t>Dale Edward Buckner</t>
  </si>
  <si>
    <t>806-358-7977</t>
  </si>
  <si>
    <t>301 S. Polk</t>
  </si>
  <si>
    <t>Amarillo</t>
  </si>
  <si>
    <t>dbuckner@moneydoctor.net</t>
  </si>
  <si>
    <t>Dale G. Konicek</t>
  </si>
  <si>
    <t>Dale George Konicek</t>
  </si>
  <si>
    <t>281-496-3660</t>
  </si>
  <si>
    <t>810 Highway 6 South</t>
  </si>
  <si>
    <t>kassocinc@aol.com</t>
  </si>
  <si>
    <t>Dale K. Ehrhart, Inc.</t>
  </si>
  <si>
    <t>Michael Warren Hartley</t>
  </si>
  <si>
    <t>941-485-8220</t>
  </si>
  <si>
    <t>101 W Venice Ave</t>
  </si>
  <si>
    <t>Venice</t>
  </si>
  <si>
    <t>Dale L. Miller, Registered Investment Advisor, LLC</t>
  </si>
  <si>
    <t>Dale Luther Miller</t>
  </si>
  <si>
    <t>970-482-1800</t>
  </si>
  <si>
    <t>P.O. Box 935</t>
  </si>
  <si>
    <t>Daley Capital Management, Inc</t>
  </si>
  <si>
    <t>Dahlia Christine Daley</t>
  </si>
  <si>
    <t>888-332-4542</t>
  </si>
  <si>
    <t>P. O. Box 941</t>
  </si>
  <si>
    <t>Bowie</t>
  </si>
  <si>
    <t>Kenneth Michael Bell</t>
  </si>
  <si>
    <t>919-622-2076</t>
  </si>
  <si>
    <t>108 Eagle Swoop Ct</t>
  </si>
  <si>
    <t>Cary</t>
  </si>
  <si>
    <t>Aspire Capital Management</t>
  </si>
  <si>
    <t>Evor Charles Vattuone</t>
  </si>
  <si>
    <t>925-984-2442</t>
  </si>
  <si>
    <t>346 Ramona Road</t>
  </si>
  <si>
    <t>Danville</t>
  </si>
  <si>
    <t>Aspire Financial Advisors, LLC</t>
  </si>
  <si>
    <t>Kurt Timothy Hemry</t>
  </si>
  <si>
    <t>503-866-5399</t>
  </si>
  <si>
    <t>4900 Sw Griffith Drivee</t>
  </si>
  <si>
    <t>Beaverton</t>
  </si>
  <si>
    <t>Asset &amp; Investment Advisors</t>
  </si>
  <si>
    <t>Jimmy Jon Williams</t>
  </si>
  <si>
    <t>918-647-5700</t>
  </si>
  <si>
    <t>210 Peters Ste A</t>
  </si>
  <si>
    <t>Poteau</t>
  </si>
  <si>
    <t>jimmy@jimmyjwilliamspc.com</t>
  </si>
  <si>
    <t>Asset &amp; Retirement Management</t>
  </si>
  <si>
    <t>Dale Franklin Norton</t>
  </si>
  <si>
    <t>661-259-3770</t>
  </si>
  <si>
    <t>24405 Chestnut</t>
  </si>
  <si>
    <t>Newhall</t>
  </si>
  <si>
    <t>440-287-7603</t>
  </si>
  <si>
    <t>2307 East Aurora Rd</t>
  </si>
  <si>
    <t>Twinsburg</t>
  </si>
  <si>
    <t>juanmodsto@aol.com</t>
  </si>
  <si>
    <t>Charles A. Liles &amp; Associates, Inc.</t>
  </si>
  <si>
    <t>Charles Andrew Liles</t>
  </si>
  <si>
    <t>317-566-2106</t>
  </si>
  <si>
    <t>3815 River Crossing Parkway</t>
  </si>
  <si>
    <t>Charles J. Goldman</t>
  </si>
  <si>
    <t>Charles Joseph Goldman</t>
  </si>
  <si>
    <t>781-598-8080</t>
  </si>
  <si>
    <t>356 Puritan Rd</t>
  </si>
  <si>
    <t>Swampscott</t>
  </si>
  <si>
    <t>cgoldman55@aol.com</t>
  </si>
  <si>
    <t>Charles M. Aronson</t>
  </si>
  <si>
    <t>Charles Aronson</t>
  </si>
  <si>
    <t>818-766-3917</t>
  </si>
  <si>
    <t>5326 Bluebell Ave</t>
  </si>
  <si>
    <t>337-643-8319</t>
  </si>
  <si>
    <t>106 West Veterans Memorial Drive</t>
  </si>
  <si>
    <t>Kaplan</t>
  </si>
  <si>
    <t>jerry@broussardfinancialgroup.com</t>
  </si>
  <si>
    <t>Brown Advisory Group, LLC</t>
  </si>
  <si>
    <t>Jeffrey James Brown</t>
  </si>
  <si>
    <t>401-433-1100</t>
  </si>
  <si>
    <t>1445 Wampanoag Trail</t>
  </si>
  <si>
    <t>East Providence</t>
  </si>
  <si>
    <t>jeff@brownadvisors.com</t>
  </si>
  <si>
    <t>Brown Financial Advisors, LLC</t>
  </si>
  <si>
    <t>Gregory Allen Brown</t>
  </si>
  <si>
    <t>513-575-9654</t>
  </si>
  <si>
    <t>1077 State Route 28, Ste 205</t>
  </si>
  <si>
    <t>Milford</t>
  </si>
  <si>
    <t>Brown Financial Management Group</t>
  </si>
  <si>
    <t>Thomas James Brown</t>
  </si>
  <si>
    <t>518-464-9974</t>
  </si>
  <si>
    <t>255 Washington Ave Ext</t>
  </si>
  <si>
    <t>Darrell Eugene Kingsland</t>
  </si>
  <si>
    <t>410-772-0301</t>
  </si>
  <si>
    <t>10450 Shaker Dr</t>
  </si>
  <si>
    <t>darrell@dkingsland.com</t>
  </si>
  <si>
    <t>Darryl D. Smith Co., Inc.</t>
  </si>
  <si>
    <t>Mark Alan Smith</t>
  </si>
  <si>
    <t>712-243-2466</t>
  </si>
  <si>
    <t>603 Poplar Street</t>
  </si>
  <si>
    <t>Atlantic</t>
  </si>
  <si>
    <t>smithm14@metc.net</t>
  </si>
  <si>
    <t>Darryll R. Bauchert, Sr., MBA, CFP</t>
  </si>
  <si>
    <t>Darryll Richard Bauchert</t>
  </si>
  <si>
    <t>239-489-3003</t>
  </si>
  <si>
    <t>1500 Colonial Blvd., Suite 104</t>
  </si>
  <si>
    <t>Dartmouth Advisory Services, Inc.</t>
  </si>
  <si>
    <t>James Vincent Mcgurren</t>
  </si>
  <si>
    <t>516-873-7526</t>
  </si>
  <si>
    <t>500 Old Country Road-Suite 312</t>
  </si>
  <si>
    <t>jim@dartmouthadvisory.com</t>
  </si>
  <si>
    <t>Dartmouth Capital Advisors, Inc.</t>
  </si>
  <si>
    <t>Gregory Mark Melvin</t>
  </si>
  <si>
    <t>724-934-5065</t>
  </si>
  <si>
    <t>750 Stonegate Dr</t>
  </si>
  <si>
    <t>Wexford</t>
  </si>
  <si>
    <t>bballbabe51090@aol.com</t>
  </si>
  <si>
    <t>jondauble@daubleworthington.com</t>
  </si>
  <si>
    <t>David Arthur Steenburgen</t>
  </si>
  <si>
    <t>520-529-1564</t>
  </si>
  <si>
    <t>1760 E Placita Padre Isidoro</t>
  </si>
  <si>
    <t>35003 Crows Nest Dr.</t>
  </si>
  <si>
    <t>The Sea Ranch</t>
  </si>
  <si>
    <t>Bryant Wealth Management</t>
  </si>
  <si>
    <t>William Gary Fleming</t>
  </si>
  <si>
    <t>703-266-1140</t>
  </si>
  <si>
    <t>11350 Random Hills Rd</t>
  </si>
  <si>
    <t>Fleming Wealth Management, LLC</t>
  </si>
  <si>
    <t>Edward Phillip Fleming</t>
  </si>
  <si>
    <t>12646 Dusty Wheel Lane</t>
  </si>
  <si>
    <t>David B. Heinz, CFP</t>
  </si>
  <si>
    <t>David Barclay Heinz</t>
  </si>
  <si>
    <t>303-972-3460</t>
  </si>
  <si>
    <t>2300 Charlotte Avenue</t>
  </si>
  <si>
    <t>Florida Estate And Retirement Planning Services, LLC</t>
  </si>
  <si>
    <t>John Marion Wierzbicki</t>
  </si>
  <si>
    <t>813-783-8676</t>
  </si>
  <si>
    <t>5304 Braddock Dr.</t>
  </si>
  <si>
    <t>Zephyrhills</t>
  </si>
  <si>
    <t>Florida Wealth Management LLC</t>
  </si>
  <si>
    <t>Karen Ohlin Therrien</t>
  </si>
  <si>
    <t>954-786-0202</t>
  </si>
  <si>
    <t>440 E. Sample Road, Suite #202</t>
  </si>
  <si>
    <t>Matthew Denis McCall</t>
  </si>
  <si>
    <t>877-383-7366</t>
  </si>
  <si>
    <t>137 Ackerman Ave</t>
  </si>
  <si>
    <t>Penn First Advisors</t>
  </si>
  <si>
    <t>Glenn Allen Vangieson</t>
  </si>
  <si>
    <t>570-629-9025</t>
  </si>
  <si>
    <t>Po Box 726</t>
  </si>
  <si>
    <t>Elizabeth M. Walters</t>
  </si>
  <si>
    <t>626-795-3062</t>
  </si>
  <si>
    <t>257 S. Fair Oaks Avenue #200</t>
  </si>
  <si>
    <t>Pennington Asset Management Pa</t>
  </si>
  <si>
    <t>Peter B Holzworth</t>
  </si>
  <si>
    <t>561-699-2172</t>
  </si>
  <si>
    <t>132 Ne Wavecrest Way</t>
  </si>
  <si>
    <t>Pennington Financial Group</t>
  </si>
  <si>
    <t>Patricia Lin Olmstead</t>
  </si>
  <si>
    <t>916-635-5858</t>
  </si>
  <si>
    <t>616 Roosevelt Rd</t>
  </si>
  <si>
    <t>Schmale Financial Services, Inc.</t>
  </si>
  <si>
    <t>Allen Lee Schmale</t>
  </si>
  <si>
    <t>618-327-8800</t>
  </si>
  <si>
    <t>148n East Court Street</t>
  </si>
  <si>
    <t>schmalefinserv@yahoo.com</t>
  </si>
  <si>
    <t>Schmidt Wealth Management</t>
  </si>
  <si>
    <t>James Allen Schmidt</t>
  </si>
  <si>
    <t>701-478-8787</t>
  </si>
  <si>
    <t>201 5 St N Floor 14</t>
  </si>
  <si>
    <t>bengaltigers02@hotmail.com</t>
  </si>
  <si>
    <t>Schmitt, Griffiths, Smith &amp; Co., PC</t>
  </si>
  <si>
    <t>Nikki Thon</t>
  </si>
  <si>
    <t>801-621-1575</t>
  </si>
  <si>
    <t>5929 S. Fashion Pointe Drive</t>
  </si>
  <si>
    <t>Schmitz &amp; Associates</t>
  </si>
  <si>
    <t>Steven Joseph Schmitz</t>
  </si>
  <si>
    <t>415-381-9075</t>
  </si>
  <si>
    <t>655 Redwood Hwy</t>
  </si>
  <si>
    <t>sschmitz@pacbell.net</t>
  </si>
  <si>
    <t>Schnall Advisory Services, Inc.</t>
  </si>
  <si>
    <t>Darin Zachary Schnall</t>
  </si>
  <si>
    <t>212-967-6155</t>
  </si>
  <si>
    <t>100 2nd St. Se.</t>
  </si>
  <si>
    <t>abukhadra@hotmail.com</t>
  </si>
  <si>
    <t>Pension Administrators &amp; Consultants Inc</t>
  </si>
  <si>
    <t>Douglas Vance Westall</t>
  </si>
  <si>
    <t>314-878-1544</t>
  </si>
  <si>
    <t>1544 Woodlake Drive</t>
  </si>
  <si>
    <t>Pension Builders &amp; Consultants</t>
  </si>
  <si>
    <t>Thomas Michael Papanikolaou</t>
  </si>
  <si>
    <t>440-871-4015</t>
  </si>
  <si>
    <t>29065 Clemens Road</t>
  </si>
  <si>
    <t>tpapa@pensionbuilders.com</t>
  </si>
  <si>
    <t>222 E. Broadway</t>
  </si>
  <si>
    <t>Jefferson City</t>
  </si>
  <si>
    <t>Flowers Capital Management, Inc.</t>
  </si>
  <si>
    <t>Cynthia F Flowers</t>
  </si>
  <si>
    <t>718-575-3306</t>
  </si>
  <si>
    <t>97 Groton St</t>
  </si>
  <si>
    <t>Forest Hills</t>
  </si>
  <si>
    <t>Fluent Wealth Partners</t>
  </si>
  <si>
    <t>Robert L Manganaro</t>
  </si>
  <si>
    <t>408-217-2000</t>
  </si>
  <si>
    <t>1530 The Alameda</t>
  </si>
  <si>
    <t>Flying Cloud Money Management, LLC</t>
  </si>
  <si>
    <t>Kevin Thomas Howard</t>
  </si>
  <si>
    <t>Intercarolina Financial Services, Inc.</t>
  </si>
  <si>
    <t>Joseph Eugene Navolanic</t>
  </si>
  <si>
    <t>336-288-6890</t>
  </si>
  <si>
    <t>3300 Battleground Avenue</t>
  </si>
  <si>
    <t>Interfund Capital Corp.</t>
  </si>
  <si>
    <t>Duncan Morton</t>
  </si>
  <si>
    <t>208-928-6900</t>
  </si>
  <si>
    <t>200 West River Street</t>
  </si>
  <si>
    <t>Ketchum</t>
  </si>
  <si>
    <t>International Asset Management, Inc.</t>
  </si>
  <si>
    <t>Joseph Rothstein</t>
  </si>
  <si>
    <t>973-761-4600</t>
  </si>
  <si>
    <t>658 Ridgewood Road</t>
  </si>
  <si>
    <t>Maplewood</t>
  </si>
  <si>
    <t>443-668-3636</t>
  </si>
  <si>
    <t>percy@percybolton.com</t>
  </si>
  <si>
    <t>Periman Financial Planning</t>
  </si>
  <si>
    <t>Larry Periman</t>
  </si>
  <si>
    <t>618-533-8053</t>
  </si>
  <si>
    <t>lepnsp@aol.com</t>
  </si>
  <si>
    <t>Perimeter Wealth Advisors, Inc.</t>
  </si>
  <si>
    <t>Carl Rosenthal</t>
  </si>
  <si>
    <t>770-551-8665</t>
  </si>
  <si>
    <t>1117 Perimeter Center W</t>
  </si>
  <si>
    <t>Personal Asset Management</t>
  </si>
  <si>
    <t>Michael Lee Mainland</t>
  </si>
  <si>
    <t>661-284-3010</t>
  </si>
  <si>
    <t>Valencia Oaks Building</t>
  </si>
  <si>
    <t>Valencia</t>
  </si>
  <si>
    <t>Mainsail Advisors Services, LLC</t>
  </si>
  <si>
    <t>James Leo Oslin</t>
  </si>
  <si>
    <t>617-696-4345</t>
  </si>
  <si>
    <t>480 Adams Street</t>
  </si>
  <si>
    <t>Mainstay Capital Management, LLC</t>
  </si>
  <si>
    <t>David Paul Kudla</t>
  </si>
  <si>
    <t>870 Kipling Street</t>
  </si>
  <si>
    <t>dhgilbertson@comcast.net</t>
  </si>
  <si>
    <t>Manna Capital Management</t>
  </si>
  <si>
    <t>David Dereck Kassir</t>
  </si>
  <si>
    <t>703-533-0030</t>
  </si>
  <si>
    <t>6521 Arlington Blvd.</t>
  </si>
  <si>
    <t>Manning &amp; Associates Financial Services</t>
  </si>
  <si>
    <t>Christopher Scott Manning</t>
  </si>
  <si>
    <t>713-621-6646</t>
  </si>
  <si>
    <t>1200 Smith Street</t>
  </si>
  <si>
    <t>cmanning@manning-financial.com</t>
  </si>
  <si>
    <t>Mansoor, Yasmin</t>
  </si>
  <si>
    <t>650-321-3012</t>
  </si>
  <si>
    <t>tbarnes@maineaccountantsalliance.com</t>
  </si>
  <si>
    <t>Maine Financial Advisors, Inc.</t>
  </si>
  <si>
    <t>Cynthia Fowle Carmichael</t>
  </si>
  <si>
    <t>207-871-0320</t>
  </si>
  <si>
    <t>One Union Street</t>
  </si>
  <si>
    <t>Mainland Financial</t>
  </si>
  <si>
    <t>Interocean Wealth Management LLC</t>
  </si>
  <si>
    <t>Dorothy E Bossung</t>
  </si>
  <si>
    <t>312-698-6900</t>
  </si>
  <si>
    <t>737 N. Michigan Avenue</t>
  </si>
  <si>
    <t>dbossung@iowealth.com</t>
  </si>
  <si>
    <t>Intervest, Ltd.</t>
  </si>
  <si>
    <t>Hunter Joyner Schoenfeld</t>
  </si>
  <si>
    <t>301-951-4455</t>
  </si>
  <si>
    <t>2 Wisconsin Circle</t>
  </si>
  <si>
    <t>Chevy Chase</t>
  </si>
  <si>
    <t>Interwest Investment Advisors, Inc</t>
  </si>
  <si>
    <t>David M Tidwell</t>
  </si>
  <si>
    <t>208-465-0034</t>
  </si>
  <si>
    <t>146mcclure Avenue</t>
  </si>
  <si>
    <t>810-953-5512</t>
  </si>
  <si>
    <t>Personal Benefit Services of Colorado, Inc.</t>
  </si>
  <si>
    <t>David Alan Melling</t>
  </si>
  <si>
    <t>303-424-2100</t>
  </si>
  <si>
    <t>5620 Ward Road</t>
  </si>
  <si>
    <t>Personal Benefit Services Wealth Management</t>
  </si>
  <si>
    <t>gbustamante@finanzasenespanol.com</t>
  </si>
  <si>
    <t>Malecky &amp; Associates, Inc.</t>
  </si>
  <si>
    <t>Lawrence T. Malecky</t>
  </si>
  <si>
    <t>412-367-4455</t>
  </si>
  <si>
    <t>125 Hillvue Lane</t>
  </si>
  <si>
    <t>Maley Financial Planning</t>
  </si>
  <si>
    <t>Dale Charles Maley</t>
  </si>
  <si>
    <t>815-692-6633</t>
  </si>
  <si>
    <t>17 Brookwood Ct</t>
  </si>
  <si>
    <t>Fairbury</t>
  </si>
  <si>
    <t>dalemaley@verizon.net</t>
  </si>
  <si>
    <t>Mallory Financial Services, Inc.</t>
  </si>
  <si>
    <t>David Edward Milam</t>
  </si>
  <si>
    <t>770-592-3925</t>
  </si>
  <si>
    <t>771 Shallowford Rd</t>
  </si>
  <si>
    <t>mallory1@mindspring.com</t>
  </si>
  <si>
    <t>Malone Capital Management, Inc.</t>
  </si>
  <si>
    <t>Jeffrey William Malone</t>
  </si>
  <si>
    <t>605-339-2011</t>
  </si>
  <si>
    <t>122 S. Phillips Aveune</t>
  </si>
  <si>
    <t>Malvern Capital Management L.L.C.</t>
  </si>
  <si>
    <t>Karl T Ashliman</t>
  </si>
  <si>
    <t>435-656-0718</t>
  </si>
  <si>
    <t>190 Shadow Point Drive</t>
  </si>
  <si>
    <t>St. George</t>
  </si>
  <si>
    <t>Mandl, Mary</t>
  </si>
  <si>
    <t>Mary Kathleen Mandl</t>
  </si>
  <si>
    <t>210-340-3751</t>
  </si>
  <si>
    <t>7711 Callaghan Rd</t>
  </si>
  <si>
    <t>mkmandl@hotmail.com</t>
  </si>
  <si>
    <t>Mangan Wealth Management</t>
  </si>
  <si>
    <t>Frederick K Mangan</t>
  </si>
  <si>
    <t>206-441-1980</t>
  </si>
  <si>
    <t>2842 45th Street</t>
  </si>
  <si>
    <t>Highland</t>
  </si>
  <si>
    <t>Investment Consulting Group, LLC</t>
  </si>
  <si>
    <t>James Barry Watts</t>
  </si>
  <si>
    <t>417-881-7818</t>
  </si>
  <si>
    <t>2847 S Ingram Mill</t>
  </si>
  <si>
    <t>jawatts1@sbcglobal.net</t>
  </si>
  <si>
    <t>Investment Forecasting &amp; Management</t>
  </si>
  <si>
    <t>Anne Virginia Yates</t>
  </si>
  <si>
    <t>303-984-2339</t>
  </si>
  <si>
    <t>7220 W. Jefferson Ave., #408</t>
  </si>
  <si>
    <t>Investment Insight, Inc.</t>
  </si>
  <si>
    <t>Peter Johnson Financial Services</t>
  </si>
  <si>
    <t>Peter Andrew Johnson</t>
  </si>
  <si>
    <t>716-712-0793</t>
  </si>
  <si>
    <t>3686 Seneca Street</t>
  </si>
  <si>
    <t>pjplanner@yahoo.com</t>
  </si>
  <si>
    <t>Peter Wood</t>
  </si>
  <si>
    <t>Peter Ogden Wood</t>
  </si>
  <si>
    <t>719-338-9091</t>
  </si>
  <si>
    <t>3912 Templeton Gap Rd</t>
  </si>
  <si>
    <t>Petersen Hastings Investment Management, Inc.</t>
  </si>
  <si>
    <t>Scott Allen Sarber</t>
  </si>
  <si>
    <t>509-735-0484</t>
  </si>
  <si>
    <t>8203 W Quinault</t>
  </si>
  <si>
    <t>scotts@petersenhastings.com</t>
  </si>
  <si>
    <t>Peterson Wealth Advisory, LLC</t>
  </si>
  <si>
    <t>Christopher G Peterson</t>
  </si>
  <si>
    <t>Mark Joseph Schmerge</t>
  </si>
  <si>
    <t>513-241-2110</t>
  </si>
  <si>
    <t>700 W. Pete Rose Way</t>
  </si>
  <si>
    <t>mark@schmerge.com</t>
  </si>
  <si>
    <t>Mark L. Westerman, CPA</t>
  </si>
  <si>
    <t>Mark Lee Westerman</t>
  </si>
  <si>
    <t>361-575-5627</t>
  </si>
  <si>
    <t>106 Nottingham Drive</t>
  </si>
  <si>
    <t>sweeps16@yahoo.com</t>
  </si>
  <si>
    <t>Mark Monreal &amp; Associates</t>
  </si>
  <si>
    <t>Mark Anthony Monreal</t>
  </si>
  <si>
    <t>512-335-0668</t>
  </si>
  <si>
    <t>Mark P. Shively</t>
  </si>
  <si>
    <t>Mark P Shively</t>
  </si>
  <si>
    <t>303-888-9782</t>
  </si>
  <si>
    <t>P.O. Box 630493</t>
  </si>
  <si>
    <t>Mark R. Lemmond CPA, PLLC</t>
  </si>
  <si>
    <t>Mark Ray Lemmond</t>
  </si>
  <si>
    <t>910-947-6639</t>
  </si>
  <si>
    <t>803 Monroe Street</t>
  </si>
  <si>
    <t>Carthage</t>
  </si>
  <si>
    <t>sf1llups@yahoo.com</t>
  </si>
  <si>
    <t>Phoenix Financial Consulting</t>
  </si>
  <si>
    <t>Bruce David Winn</t>
  </si>
  <si>
    <t>307-234-4668</t>
  </si>
  <si>
    <t>2241 Farnum Ste 204</t>
  </si>
  <si>
    <t>Casper</t>
  </si>
  <si>
    <t>Phoenix Financial, Inc.</t>
  </si>
  <si>
    <t>William Winfree Farley</t>
  </si>
  <si>
    <t>919-929-4448</t>
  </si>
  <si>
    <t>1770 W. State Street</t>
  </si>
  <si>
    <t>Pete Mitchell, Inc.</t>
  </si>
  <si>
    <t>Peter Dean Ford Mitchell</t>
  </si>
  <si>
    <t>714-657-3559</t>
  </si>
  <si>
    <t>12792 Valley View</t>
  </si>
  <si>
    <t>Peter Gill Financial</t>
  </si>
  <si>
    <t>Rolling Hills Estates</t>
  </si>
  <si>
    <t>Mark C. Huffman, CPA/Ria</t>
  </si>
  <si>
    <t>Mark Carroll Huffman</t>
  </si>
  <si>
    <t>760-487-1310</t>
  </si>
  <si>
    <t>131 Princehouse Lane</t>
  </si>
  <si>
    <t>mchcpa@cox.net</t>
  </si>
  <si>
    <t>Mark Capital Management Inc</t>
  </si>
  <si>
    <t>Marshall Patrick Smith</t>
  </si>
  <si>
    <t>559-225-5523</t>
  </si>
  <si>
    <t>6535 N Palm Ave</t>
  </si>
  <si>
    <t>Mark D. Stenberg</t>
  </si>
  <si>
    <t>Marshall Point Advisors LLC</t>
  </si>
  <si>
    <t>Evelyn Shirley Blum</t>
  </si>
  <si>
    <t>978-744-2470</t>
  </si>
  <si>
    <t>14 Broad St</t>
  </si>
  <si>
    <t>Marshall White, Investment Advisor</t>
  </si>
  <si>
    <t>Leo Alfred Furlong</t>
  </si>
  <si>
    <t>610-391-0589</t>
  </si>
  <si>
    <t>2909 Route 100n., Suite 230</t>
  </si>
  <si>
    <t>Orefield</t>
  </si>
  <si>
    <t>Investors Financial Planning, Inc.</t>
  </si>
  <si>
    <t>Melinda Taintor</t>
  </si>
  <si>
    <t>425-454-1194</t>
  </si>
  <si>
    <t>P. O. Box 383</t>
  </si>
  <si>
    <t>Investors Security Company, Inc.</t>
  </si>
  <si>
    <t>Richard P Mudd</t>
  </si>
  <si>
    <t>757-539-2396</t>
  </si>
  <si>
    <t>David Paul Koshinski</t>
  </si>
  <si>
    <t>217-425-6340</t>
  </si>
  <si>
    <t>Investmentpost Advisory</t>
  </si>
  <si>
    <t>Barry Steven Wheeler</t>
  </si>
  <si>
    <t>706-738-0681</t>
  </si>
  <si>
    <t>1 10th St</t>
  </si>
  <si>
    <t>investmentpost@msn.com</t>
  </si>
  <si>
    <t>Investor Advisory Services, LLC</t>
  </si>
  <si>
    <t>Laurel Ann Johnson</t>
  </si>
  <si>
    <t>720-733-9599</t>
  </si>
  <si>
    <t>P.O. Box 1226</t>
  </si>
  <si>
    <t>Castle Rock</t>
  </si>
  <si>
    <t>Investor Game Plan</t>
  </si>
  <si>
    <t>Paul Douglas Meldrum</t>
  </si>
  <si>
    <t>801-201-2900</t>
  </si>
  <si>
    <t>paulmeldrum@att.net</t>
  </si>
  <si>
    <t>Investor Resources Inc</t>
  </si>
  <si>
    <t>Perry Thomas Sikes</t>
  </si>
  <si>
    <t>360-895-9119</t>
  </si>
  <si>
    <t>691 Bethel Ave</t>
  </si>
  <si>
    <t>Port Orchard</t>
  </si>
  <si>
    <t>Investor Resources Inc.</t>
  </si>
  <si>
    <t>Robert Joseph Hurley</t>
  </si>
  <si>
    <t>617-728-9990</t>
  </si>
  <si>
    <t>126 High Street</t>
  </si>
  <si>
    <t>Investors Advisory Group, Inc</t>
  </si>
  <si>
    <t>Scott Heins</t>
  </si>
  <si>
    <t>262-446-8150</t>
  </si>
  <si>
    <t>N19 W24200 Riverwood Drive, Suite 150</t>
  </si>
  <si>
    <t>Investors Asset Management of Georgia, Inc.</t>
  </si>
  <si>
    <t>Gregory Ralph Waters</t>
  </si>
  <si>
    <t>770-394-5619</t>
  </si>
  <si>
    <t>7000 Peachtree Dunwoody Road</t>
  </si>
  <si>
    <t>Investors Choice</t>
  </si>
  <si>
    <t>Eric Michael DiFrancesco</t>
  </si>
  <si>
    <t>915-240-4032</t>
  </si>
  <si>
    <t>6044 Gateway East</t>
  </si>
  <si>
    <t>El Paso</t>
  </si>
  <si>
    <t>lalenherr@aol.com</t>
  </si>
  <si>
    <t>Frank Thomas Coughlin</t>
  </si>
  <si>
    <t>760-753-3880</t>
  </si>
  <si>
    <t>3488 Camino Largo</t>
  </si>
  <si>
    <t>franktcoughlin@cs.com</t>
  </si>
  <si>
    <t>Frank, Rimerman Advisors LLC</t>
  </si>
  <si>
    <t>Larry Van Gentry</t>
  </si>
  <si>
    <t>650-845-8100</t>
  </si>
  <si>
    <t>1801 Page Mill Road</t>
  </si>
  <si>
    <t>Franklin Financial Planning, Inc.</t>
  </si>
  <si>
    <t>Roman Nehemiah Franklin</t>
  </si>
  <si>
    <t>866-653-9907</t>
  </si>
  <si>
    <t>120 S Woodland Blvd, Suite 210</t>
  </si>
  <si>
    <t>Franklin Retirement Solutions, Inc.</t>
  </si>
  <si>
    <t>Peter Ross Wechsler</t>
  </si>
  <si>
    <t>610-565-3323</t>
  </si>
  <si>
    <t>2300 Computer Avenue</t>
  </si>
  <si>
    <t>Willow Grove</t>
  </si>
  <si>
    <t>Fraser Financial</t>
  </si>
  <si>
    <t>Bobbie Dow Munroe</t>
  </si>
  <si>
    <t>404-351-6976</t>
  </si>
  <si>
    <t>1873 Volberg St Nw</t>
  </si>
  <si>
    <t>Frazier Financial Advisors, LLC</t>
  </si>
  <si>
    <t>James Arthur Frazier</t>
  </si>
  <si>
    <t>614-793-8297</t>
  </si>
  <si>
    <t>Duff Gordon Freeman</t>
  </si>
  <si>
    <t>919-787-2560</t>
  </si>
  <si>
    <t>4000 Westchase Blvd.</t>
  </si>
  <si>
    <t>Freeman Wealth Management LLC</t>
  </si>
  <si>
    <t>Scott Edward Yonker</t>
  </si>
  <si>
    <t>614-453-5650</t>
  </si>
  <si>
    <t>3675 Weston Place</t>
  </si>
  <si>
    <t>Frontier Wealth Management, LLC</t>
  </si>
  <si>
    <t>Troy David Kerr</t>
  </si>
  <si>
    <t>816-753-5100</t>
  </si>
  <si>
    <t>4520 Main St., Suite 1650</t>
  </si>
  <si>
    <t>Frontline Advisors</t>
  </si>
  <si>
    <t>Charles Guard Rice</t>
  </si>
  <si>
    <t>Jackson Asset Management, Inc</t>
  </si>
  <si>
    <t>Mark Jackson</t>
  </si>
  <si>
    <t>619-291-5583</t>
  </si>
  <si>
    <t>4310 Arista St</t>
  </si>
  <si>
    <t>jacksonasset@cox.net</t>
  </si>
  <si>
    <t>Jackson Financial Services</t>
  </si>
  <si>
    <t>David Eugene Jackson</t>
  </si>
  <si>
    <t>940-761-9728</t>
  </si>
  <si>
    <t>14 Pimlico Dr</t>
  </si>
  <si>
    <t>clarke@fninet.com</t>
  </si>
  <si>
    <t>Plaatsdale Investment Advisors, Inc.</t>
  </si>
  <si>
    <t>Ronald Eliot Miller</t>
  </si>
  <si>
    <t>203-481-8945</t>
  </si>
  <si>
    <t>Richard Lee Van Dyke</t>
  </si>
  <si>
    <t>217-753-1515</t>
  </si>
  <si>
    <t>1028 South Walnut</t>
  </si>
  <si>
    <t>Digger Capital, Inc.</t>
  </si>
  <si>
    <t>Scott Marc Balotin</t>
  </si>
  <si>
    <t>904-730-7442</t>
  </si>
  <si>
    <t>3691 Cathedral Oaks Place South</t>
  </si>
  <si>
    <t>Digiorgio Financial Advisors, Inc.</t>
  </si>
  <si>
    <t>Mark DiGiorgio</t>
  </si>
  <si>
    <t>412-751-8887</t>
  </si>
  <si>
    <t>1080 Long Run Road</t>
  </si>
  <si>
    <t>Despain Investment Solutions, Ltd.</t>
  </si>
  <si>
    <t>618-344-1809</t>
  </si>
  <si>
    <t>502 West Main Street</t>
  </si>
  <si>
    <t>Patrick Timothy Freeman</t>
  </si>
  <si>
    <t>214-665-9566</t>
  </si>
  <si>
    <t>3333 Lee Parkway Suite 600</t>
  </si>
  <si>
    <t>Frequency Capital Advisors, LLC</t>
  </si>
  <si>
    <t>Adeyemi A Winfunke</t>
  </si>
  <si>
    <t>213-236-3688</t>
  </si>
  <si>
    <t>515 S. Flower Street</t>
  </si>
  <si>
    <t>Freya Financial Services</t>
  </si>
  <si>
    <t>Linda Nelson Homsey</t>
  </si>
  <si>
    <t>781-756-9992</t>
  </si>
  <si>
    <t>23 Shore Road</t>
  </si>
  <si>
    <t>Shri Chander</t>
  </si>
  <si>
    <t>720-938-4282</t>
  </si>
  <si>
    <t>Di Ves Tech</t>
  </si>
  <si>
    <t>Alfred Theodore Blomquist</t>
  </si>
  <si>
    <t>14142 Denver West Parkway</t>
  </si>
  <si>
    <t>Golden</t>
  </si>
  <si>
    <t>Devan Advisory LLC</t>
  </si>
  <si>
    <t>Mitchell Thomas De Van</t>
  </si>
  <si>
    <t>440-996-3010</t>
  </si>
  <si>
    <t>4614 Highland Drive</t>
  </si>
  <si>
    <t>Willoughby</t>
  </si>
  <si>
    <t>Devenir Investment Advisors, LLC</t>
  </si>
  <si>
    <t>Eric John Remjeske</t>
  </si>
  <si>
    <t>952-345-0300</t>
  </si>
  <si>
    <t>480-614-9119</t>
  </si>
  <si>
    <t>8800 E. Raintree Drive</t>
  </si>
  <si>
    <t>Dewaay Advisory</t>
  </si>
  <si>
    <t>Robert Morris Young</t>
  </si>
  <si>
    <t>515-273-1300</t>
  </si>
  <si>
    <t>13001 University Avenue</t>
  </si>
  <si>
    <t>Clive</t>
  </si>
  <si>
    <t>rahknight@yahoo.com</t>
  </si>
  <si>
    <t>Dewar Financial Services Group</t>
  </si>
  <si>
    <t>Alan Hare Dewar</t>
  </si>
  <si>
    <t>215-348-0822</t>
  </si>
  <si>
    <t>301 S. Main Street</t>
  </si>
  <si>
    <t>Doylestown</t>
  </si>
  <si>
    <t>DFC Financial Group, Inc.</t>
  </si>
  <si>
    <t>Kenneth Sherman Allen</t>
  </si>
  <si>
    <t>248-236-0495</t>
  </si>
  <si>
    <t>653 S. Lapeer Road</t>
  </si>
  <si>
    <t>Oxford</t>
  </si>
  <si>
    <t>Dingess Capital Management</t>
  </si>
  <si>
    <t>Andrew Wayne Dingess</t>
  </si>
  <si>
    <t>301-960-4820</t>
  </si>
  <si>
    <t>12800 Tern Drive</t>
  </si>
  <si>
    <t>North Potomac</t>
  </si>
  <si>
    <t>5151 Belt Line Road</t>
  </si>
  <si>
    <t>jhopson@hopsonassoc.com</t>
  </si>
  <si>
    <t>Capital Advisory Services</t>
  </si>
  <si>
    <t>Jamie Mittiga Powell</t>
  </si>
  <si>
    <t>513-942-7000</t>
  </si>
  <si>
    <t>8112 Beckett Center Drive</t>
  </si>
  <si>
    <t>jmpowell@cinci.rr.com</t>
  </si>
  <si>
    <t>Capital Analyst</t>
  </si>
  <si>
    <t>Patrick Robinson</t>
  </si>
  <si>
    <t>626-792-9605</t>
  </si>
  <si>
    <t>bobfunderburk@gmail.com</t>
  </si>
  <si>
    <t>Future Benefits, Inc.</t>
  </si>
  <si>
    <t>Thomas Royle Hiten</t>
  </si>
  <si>
    <t>203-272-4745</t>
  </si>
  <si>
    <t>1781 Highland Avenue</t>
  </si>
  <si>
    <t>Cheshire</t>
  </si>
  <si>
    <t>Future Finances, Inc.</t>
  </si>
  <si>
    <t>Bradley Huffman</t>
  </si>
  <si>
    <t>614-888-7526</t>
  </si>
  <si>
    <t>100 Northwoods Blvd. Ste B</t>
  </si>
  <si>
    <t>brad@futurefinances.com</t>
  </si>
  <si>
    <t>Futures So Brite</t>
  </si>
  <si>
    <t>Samuel Fletcher Duell</t>
  </si>
  <si>
    <t>920-832-3720</t>
  </si>
  <si>
    <t>N9654 County Highway N</t>
  </si>
  <si>
    <t>Appleton</t>
  </si>
  <si>
    <t>futuressobrite@yahoo.com</t>
  </si>
  <si>
    <t>FV Asset Management Inc.</t>
  </si>
  <si>
    <t>Shannon Leslie Vincent</t>
  </si>
  <si>
    <t>510-693-7077</t>
  </si>
  <si>
    <t>FXP Advisory Services</t>
  </si>
  <si>
    <t>Francis Xavier Polashock</t>
  </si>
  <si>
    <t>732-619-6512</t>
  </si>
  <si>
    <t>8 Lipnick Lane</t>
  </si>
  <si>
    <t>Edison</t>
  </si>
  <si>
    <t>G &amp; F Financial Services</t>
  </si>
  <si>
    <t>Glenn Foster Delman</t>
  </si>
  <si>
    <t>916-687-8776</t>
  </si>
  <si>
    <t>8868 Tavernor Rd</t>
  </si>
  <si>
    <t>gffinancial@jps.net</t>
  </si>
  <si>
    <t>G &amp; O Financial Services, Inc.</t>
  </si>
  <si>
    <t>Louis Philip Ortiz</t>
  </si>
  <si>
    <t>727-576-1245</t>
  </si>
  <si>
    <t>888 Executive Center Drive W.</t>
  </si>
  <si>
    <t>lortiz@garciaortiz.com</t>
  </si>
  <si>
    <t>Thomas William Newmeyer</t>
  </si>
  <si>
    <t>415-777-1617</t>
  </si>
  <si>
    <t>595 Market Street</t>
  </si>
  <si>
    <t>Dise Wealth Management Incorporated</t>
  </si>
  <si>
    <t>Joseph William Dise</t>
  </si>
  <si>
    <t>239-898-9122</t>
  </si>
  <si>
    <t>1877 Senegal Date</t>
  </si>
  <si>
    <t>Disera Financial Planning</t>
  </si>
  <si>
    <t>Denise Sally Disera</t>
  </si>
  <si>
    <t>815-886-2002</t>
  </si>
  <si>
    <t>200 N Dearborn St</t>
  </si>
  <si>
    <t>deniseplan@aol.com</t>
  </si>
  <si>
    <t>Diveley Lind &amp; Associates LLC</t>
  </si>
  <si>
    <t>Gary Alan Hooker</t>
  </si>
  <si>
    <t>415-512-1211</t>
  </si>
  <si>
    <t>847 Sansome Street, First Floor</t>
  </si>
  <si>
    <t>dpcmoneyman@msn.com</t>
  </si>
  <si>
    <t>Divorce And Money Matters, LLC</t>
  </si>
  <si>
    <t>Encinitas</t>
  </si>
  <si>
    <t>darlenejac@aol.com</t>
  </si>
  <si>
    <t>DJG Financial Services, Inc.</t>
  </si>
  <si>
    <t>310-559-1171</t>
  </si>
  <si>
    <t>10528 Oaklawn Rd</t>
  </si>
  <si>
    <t>garyduck@gallenfinancial.com</t>
  </si>
  <si>
    <t>G.M. Gower &amp; Co., Ltd</t>
  </si>
  <si>
    <t>East Weymouth</t>
  </si>
  <si>
    <t>DJO Investment Planning Services</t>
  </si>
  <si>
    <t>David Olivet</t>
  </si>
  <si>
    <t>G&amp;K Wealth Management, LLC</t>
  </si>
  <si>
    <t>Stephen Maurice Comerford</t>
  </si>
  <si>
    <t>262-951-7199</t>
  </si>
  <si>
    <t>Geoffrey Maynard Gower</t>
  </si>
  <si>
    <t>800-248-0639</t>
  </si>
  <si>
    <t>P.O. Box 4505</t>
  </si>
  <si>
    <t>Pinehurst</t>
  </si>
  <si>
    <t>geoff.gmgowerandco@gmail.com</t>
  </si>
  <si>
    <t>G.William Advisory Group</t>
  </si>
  <si>
    <t>George William Lucas</t>
  </si>
  <si>
    <t>973-668-9973</t>
  </si>
  <si>
    <t>16 Saw Mill Rd</t>
  </si>
  <si>
    <t>Kinnelon</t>
  </si>
  <si>
    <t>G7 Registered Investment Advisors, Inc.</t>
  </si>
  <si>
    <t>Benjamin Campos</t>
  </si>
  <si>
    <t>186 S. Castell Ave.</t>
  </si>
  <si>
    <t>New Braunfels</t>
  </si>
  <si>
    <t>Melissa Leah Glennie</t>
  </si>
  <si>
    <t>952-893-1200</t>
  </si>
  <si>
    <t>7900 Xerxes Ave. S, Ste 500</t>
  </si>
  <si>
    <t>972-393-3716</t>
  </si>
  <si>
    <t>1101 S. Broadway, Suite 200</t>
  </si>
  <si>
    <t>484 S. Miller Rd.</t>
  </si>
  <si>
    <t>DL Carlson Investment Group, Inc.</t>
  </si>
  <si>
    <t>David Littlefield Carlson</t>
  </si>
  <si>
    <t>603-224-5977</t>
  </si>
  <si>
    <t>101 N. State Street</t>
  </si>
  <si>
    <t>DL Miller Financial Services, LLC</t>
  </si>
  <si>
    <t>Donald Lee Miller</t>
  </si>
  <si>
    <t>830-627-8220</t>
  </si>
  <si>
    <t>Dennis Tate Brock</t>
  </si>
  <si>
    <t>949-366-5885</t>
  </si>
  <si>
    <t>302 North El Camino Real</t>
  </si>
  <si>
    <t>San Clemente</t>
  </si>
  <si>
    <t>mvandenburg@coastwealthmanagement.com</t>
  </si>
  <si>
    <t>Coastal Financial Advisors, Inc.</t>
  </si>
  <si>
    <t>Dennis Keith Obrien</t>
  </si>
  <si>
    <t>732-683-2330</t>
  </si>
  <si>
    <t>P.O. Box 529</t>
  </si>
  <si>
    <t>Farmingdale</t>
  </si>
  <si>
    <t>dkobusa@yahoo.com</t>
  </si>
  <si>
    <t>Coastal Financial Planning, Inc.</t>
  </si>
  <si>
    <t>Fairway Financial, LLC</t>
  </si>
  <si>
    <t>Rain Hughes</t>
  </si>
  <si>
    <t>mglennie@cap-mgt.com</t>
  </si>
  <si>
    <t>Capital Management Group, Inc.</t>
  </si>
  <si>
    <t>Michael Green</t>
  </si>
  <si>
    <t>630-587-0198</t>
  </si>
  <si>
    <t>3809 Illinois Avenue</t>
  </si>
  <si>
    <t>Capital Management Services, Inc.</t>
  </si>
  <si>
    <t>Jennifer Ann Garrett</t>
  </si>
  <si>
    <t>610-254-0001</t>
  </si>
  <si>
    <t>Strafford Bldg Four, Ste 300</t>
  </si>
  <si>
    <t>Capital North Advisors</t>
  </si>
  <si>
    <t>Rudolf Anton Woykowski</t>
  </si>
  <si>
    <t>518-793-8668</t>
  </si>
  <si>
    <t>Capital Planning &amp; Investments</t>
  </si>
  <si>
    <t>Patricia Jean Garman</t>
  </si>
  <si>
    <t>703-352-3337</t>
  </si>
  <si>
    <t>4084 University Drive</t>
  </si>
  <si>
    <t>Fairfax</t>
  </si>
  <si>
    <t>Capital Planning Group, LLC</t>
  </si>
  <si>
    <t>Brian Stirling Seaman</t>
  </si>
  <si>
    <t>714-881-1595</t>
  </si>
  <si>
    <t>151 Kalmus Drive</t>
  </si>
  <si>
    <t>Costa Mesa</t>
  </si>
  <si>
    <t>brians@capitalplanningllc.com</t>
  </si>
  <si>
    <t>Capital Programs Advisory Corp</t>
  </si>
  <si>
    <t>Richard Andrew Gillis</t>
  </si>
  <si>
    <t>847-328-7700</t>
  </si>
  <si>
    <t>2755 Eastwood Avenue</t>
  </si>
  <si>
    <t>Capital Research Advisors, LLC</t>
  </si>
  <si>
    <t>John Thomas Spicknall</t>
  </si>
  <si>
    <t>770-925-1000</t>
  </si>
  <si>
    <t>4321 Lee Street, Suite 300</t>
  </si>
  <si>
    <t>Buford</t>
  </si>
  <si>
    <t>Capital Research And Management, Inc.</t>
  </si>
  <si>
    <t>Gary Warren Dorsey</t>
  </si>
  <si>
    <t>912-530-7030</t>
  </si>
  <si>
    <t>292 East Cherry Street</t>
  </si>
  <si>
    <t>Jesup</t>
  </si>
  <si>
    <t>garydorsey@gmail.com</t>
  </si>
  <si>
    <t>P.O. Box 20037</t>
  </si>
  <si>
    <t>Bakersfield</t>
  </si>
  <si>
    <t>Donald Mustico Wealth Management Group, Inc.</t>
  </si>
  <si>
    <t>Donald William Mustico</t>
  </si>
  <si>
    <t>607-271-9735</t>
  </si>
  <si>
    <t>304 William Street</t>
  </si>
  <si>
    <t>Elmira</t>
  </si>
  <si>
    <t>Donald N. Marinos, MSFS, CLU, ChFC</t>
  </si>
  <si>
    <t>Donald Nicholas Marinos</t>
  </si>
  <si>
    <t>865-850-9257</t>
  </si>
  <si>
    <t>408 Skiatook Lane</t>
  </si>
  <si>
    <t>Loudon</t>
  </si>
  <si>
    <t>Donald O. Frank</t>
  </si>
  <si>
    <t>Donald Owen Frank</t>
  </si>
  <si>
    <t>310-322-5671</t>
  </si>
  <si>
    <t>521 Virginia St</t>
  </si>
  <si>
    <t>donofrank@aol.com</t>
  </si>
  <si>
    <t>Donald Robert Stranik</t>
  </si>
  <si>
    <t>925-672-2886</t>
  </si>
  <si>
    <t>14 Alef Ct</t>
  </si>
  <si>
    <t>Clayton</t>
  </si>
  <si>
    <t>Donald Siegrist</t>
  </si>
  <si>
    <t>Donald William Siegrist</t>
  </si>
  <si>
    <t>303-979-0503</t>
  </si>
  <si>
    <t>6306 S Teller Ct</t>
  </si>
  <si>
    <t>donaldsiegrist@aol.com</t>
  </si>
  <si>
    <t>Donald W. Nicholson &amp; Associates, Ltd.</t>
  </si>
  <si>
    <t>Mary Lynn Nicholson</t>
  </si>
  <si>
    <t>302-529-1500</t>
  </si>
  <si>
    <t>1403 Silverside Rd</t>
  </si>
  <si>
    <t>Dondero &amp; Associates, Ltd.</t>
  </si>
  <si>
    <t>John B Smith</t>
  </si>
  <si>
    <t>703-549-7331</t>
  </si>
  <si>
    <t>665 South Washington Street</t>
  </si>
  <si>
    <t>Alexandria</t>
  </si>
  <si>
    <t>johnbsmith@msn.com</t>
  </si>
  <si>
    <t>Dorato Capital Management, LLC</t>
  </si>
  <si>
    <t>Steven David Teselle</t>
  </si>
  <si>
    <t>303-733-4999</t>
  </si>
  <si>
    <t>Bruce Dunlap Garrett</t>
  </si>
  <si>
    <t>724-847-2697</t>
  </si>
  <si>
    <t>128 Redbud Dr</t>
  </si>
  <si>
    <t>Beaver Falls</t>
  </si>
  <si>
    <t>Garrison Financial Institute</t>
  </si>
  <si>
    <t>Ventsislav Milkov Stamenov</t>
  </si>
  <si>
    <t>John Richard Coe</t>
  </si>
  <si>
    <t>316-689-0900</t>
  </si>
  <si>
    <t>8100 E. 22nd N., Bldg. 1400-2</t>
  </si>
  <si>
    <t>jrcoe@coefinancialservices.com</t>
  </si>
  <si>
    <t>Cohen Advisory Services, LLC</t>
  </si>
  <si>
    <t>Alvin Dee Cohen</t>
  </si>
  <si>
    <t>913-338-2577</t>
  </si>
  <si>
    <t>4000 W. 114th Street</t>
  </si>
  <si>
    <t>Leawood</t>
  </si>
  <si>
    <t>ventsi02@yahoo.com</t>
  </si>
  <si>
    <t>Gary Dean Orris DBA Tax Planning Professionals</t>
  </si>
  <si>
    <t>952-890-3135</t>
  </si>
  <si>
    <t>1601 East Highway 13</t>
  </si>
  <si>
    <t>Burnsville</t>
  </si>
  <si>
    <t>Gary Fabian And Associates Incorporated</t>
  </si>
  <si>
    <t>Gary Kurt Fabian</t>
  </si>
  <si>
    <t>773-561-5435</t>
  </si>
  <si>
    <t>4521 N Malden St</t>
  </si>
  <si>
    <t>Dorsey &amp; Company, Inc.</t>
  </si>
  <si>
    <t>Steven Frederick Rueb</t>
  </si>
  <si>
    <t>504-524-5431</t>
  </si>
  <si>
    <t>511 Gravier Street</t>
  </si>
  <si>
    <t>Double Bay Management &amp; Planning</t>
  </si>
  <si>
    <t>Harry Keir Oxley</t>
  </si>
  <si>
    <t>800-494-3267</t>
  </si>
  <si>
    <t>50 California Street</t>
  </si>
  <si>
    <t>703-437-9022</t>
  </si>
  <si>
    <t>1636 Waters Edge Ln</t>
  </si>
  <si>
    <t>gaylontax@aol.com</t>
  </si>
  <si>
    <t>305-255-0011</t>
  </si>
  <si>
    <t>12944 Sw 133 Court</t>
  </si>
  <si>
    <t>McKinney Financial Planning &amp; Management</t>
  </si>
  <si>
    <t>David Lewis Mckinney</t>
  </si>
  <si>
    <t>703-281-9221</t>
  </si>
  <si>
    <t>407 Church St Ne</t>
  </si>
  <si>
    <t>MCL Financial Group, Inc.</t>
  </si>
  <si>
    <t>Lawrence Joseph Singleton</t>
  </si>
  <si>
    <t>303-794-8686</t>
  </si>
  <si>
    <t>1869 West Littleton Blvd.</t>
  </si>
  <si>
    <t>McLawhorn Financial Advisors, Inc.</t>
  </si>
  <si>
    <t>William Lee McLawhorn</t>
  </si>
  <si>
    <t>540-777-1300</t>
  </si>
  <si>
    <t>P. O. Box 20238</t>
  </si>
  <si>
    <t>Carol J Jensen</t>
  </si>
  <si>
    <t>801-371-8600</t>
  </si>
  <si>
    <t>Jersey Shore Financial Advisors LLC</t>
  </si>
  <si>
    <t>Thomas Joseph Duffy</t>
  </si>
  <si>
    <t>732-229-7489</t>
  </si>
  <si>
    <t>125 Half Mile Road</t>
  </si>
  <si>
    <t>Jersin Financial Services</t>
  </si>
  <si>
    <t>Robert Anthony Jersin</t>
  </si>
  <si>
    <t>925-837-5265</t>
  </si>
  <si>
    <t>300 Topeka Pl</t>
  </si>
  <si>
    <t>bob@jersinfinancial.com</t>
  </si>
  <si>
    <t>Jesup &amp; Lamont Advisory Services</t>
  </si>
  <si>
    <t>Timothy Glenn Moyer</t>
  </si>
  <si>
    <t>650 Fifth Avenue</t>
  </si>
  <si>
    <t>Jesup &amp; Lamont Securities Corp.</t>
  </si>
  <si>
    <t>Edward Anthony Mccabe</t>
  </si>
  <si>
    <t>212-307-2674</t>
  </si>
  <si>
    <t>650 5th Avenue, 3rd Floor</t>
  </si>
  <si>
    <t>JF Financial Group, Inc.</t>
  </si>
  <si>
    <t>Mark Jarvis Jacobs</t>
  </si>
  <si>
    <t>630-690-7362</t>
  </si>
  <si>
    <t>1832 Albright Ct</t>
  </si>
  <si>
    <t>bjake2100@aol.com</t>
  </si>
  <si>
    <t>JFR Financial Services, Inc.</t>
  </si>
  <si>
    <t>John Forester Robbins</t>
  </si>
  <si>
    <t>734-692-1421</t>
  </si>
  <si>
    <t>3133 Van Horn</t>
  </si>
  <si>
    <t>Trenton</t>
  </si>
  <si>
    <t>6220 E Thomas Rd</t>
  </si>
  <si>
    <t>Genesis Financial Advisory Services, LLC</t>
  </si>
  <si>
    <t>Mark Salerno</t>
  </si>
  <si>
    <t>212-871-9898</t>
  </si>
  <si>
    <t>20 East 46th Street</t>
  </si>
  <si>
    <t>Genesis Financial Services</t>
  </si>
  <si>
    <t>Michael L Gilbert</t>
  </si>
  <si>
    <t>732-530-8508</t>
  </si>
  <si>
    <t>Tracey M Manzi</t>
  </si>
  <si>
    <t>617-671-0870</t>
  </si>
  <si>
    <t>75 Arlington Street</t>
  </si>
  <si>
    <t>14090 Southwest Freeway</t>
  </si>
  <si>
    <t>Sugar Land</t>
  </si>
  <si>
    <t>cjcargle@hotmail.com</t>
  </si>
  <si>
    <t>Geoffrey Richards Securities Corp.</t>
  </si>
  <si>
    <t>193 Ball Pond Rd</t>
  </si>
  <si>
    <t>New Fairfield</t>
  </si>
  <si>
    <t>Gene Qualman</t>
  </si>
  <si>
    <t>Gene Alexander Qualman</t>
  </si>
  <si>
    <t>203-655-6727</t>
  </si>
  <si>
    <t>10 Corbin Drive, Suite 3c</t>
  </si>
  <si>
    <t>Darien</t>
  </si>
  <si>
    <t>Genesis Advisors</t>
  </si>
  <si>
    <t>78 Lehigh Drive</t>
  </si>
  <si>
    <t>Lincroft</t>
  </si>
  <si>
    <t>Genesis Investment Advisory Services LLC.</t>
  </si>
  <si>
    <t>Gerard Addeo</t>
  </si>
  <si>
    <t>212-687-3600</t>
  </si>
  <si>
    <t>110 East 42nd Street</t>
  </si>
  <si>
    <t>Genesis One Wealth Builders</t>
  </si>
  <si>
    <t>Carla June Cargle</t>
  </si>
  <si>
    <t>281-340-2028</t>
  </si>
  <si>
    <t>2359 Salisbury Rd</t>
  </si>
  <si>
    <t>Westbury</t>
  </si>
  <si>
    <t>Drew Planners, Inc.</t>
  </si>
  <si>
    <t>Andrew Ferraro</t>
  </si>
  <si>
    <t>800-464-3739</t>
  </si>
  <si>
    <t>505 White Plains Rd, Suite 201</t>
  </si>
  <si>
    <t>Tarrytown</t>
  </si>
  <si>
    <t>Dromoland Financial Services LLC</t>
  </si>
  <si>
    <t>Timothy Michael Obrien</t>
  </si>
  <si>
    <t>Laguna Beach</t>
  </si>
  <si>
    <t>davidduttenhofer@msn.com</t>
  </si>
  <si>
    <t>Dvorchak &amp; Associates</t>
  </si>
  <si>
    <t>B. Kathleen Dvorchak</t>
  </si>
  <si>
    <t>303-563-5221</t>
  </si>
  <si>
    <t>7800 E Hampden Avenue</t>
  </si>
  <si>
    <t>DW Kapital, Inc.</t>
  </si>
  <si>
    <t>Douglas Worster Kelly</t>
  </si>
  <si>
    <t>626-799-0405</t>
  </si>
  <si>
    <t>Dynamic Financial Solutions, LLC</t>
  </si>
  <si>
    <t>Dale Willis Meyer</t>
  </si>
  <si>
    <t>602-682-5026</t>
  </si>
  <si>
    <t>3165 West Altadena Ave</t>
  </si>
  <si>
    <t>Gerald Paul Butrimovitz</t>
  </si>
  <si>
    <t>13 Water Street</t>
  </si>
  <si>
    <t>Holliston</t>
  </si>
  <si>
    <t>Meritt J. Finer</t>
  </si>
  <si>
    <t>Meritt J Finer</t>
  </si>
  <si>
    <t>303-363-6101</t>
  </si>
  <si>
    <t>John G. Lewis</t>
  </si>
  <si>
    <t>913-747-2349</t>
  </si>
  <si>
    <t>300 S. Clairborne, Building B</t>
  </si>
  <si>
    <t>Olathe</t>
  </si>
  <si>
    <t>Gerber Financial Advisors, LLC</t>
  </si>
  <si>
    <t>Randall Thomas Gerber</t>
  </si>
  <si>
    <t>614-431-4343</t>
  </si>
  <si>
    <t>450 West Wilson Bridge Rd</t>
  </si>
  <si>
    <t>Worthington</t>
  </si>
  <si>
    <t>Gerhardt Advisors, Inc.</t>
  </si>
  <si>
    <t>Clarence Burton Gerhardt</t>
  </si>
  <si>
    <t>434-385-1881</t>
  </si>
  <si>
    <t>2890 Cottontown Road</t>
  </si>
  <si>
    <t>Forest</t>
  </si>
  <si>
    <t>Gerring Wealth Management LLC</t>
  </si>
  <si>
    <t>Eric Brian Parnell</t>
  </si>
  <si>
    <t>610-280-3595</t>
  </si>
  <si>
    <t>137 Birchwood Dr</t>
  </si>
  <si>
    <t>Gerry Finnegan, CFP</t>
  </si>
  <si>
    <t>Gerard Richard Finnigan</t>
  </si>
  <si>
    <t>402-477-3739</t>
  </si>
  <si>
    <t>1201 O St. Suite 301</t>
  </si>
  <si>
    <t>Geyer Investment Advisors</t>
  </si>
  <si>
    <t>Frank Eugene Geyer</t>
  </si>
  <si>
    <t>406-581-0794</t>
  </si>
  <si>
    <t>5803 Staffanson Rd</t>
  </si>
  <si>
    <t>GFC Financial Management</t>
  </si>
  <si>
    <t>George Frank Cerwin</t>
  </si>
  <si>
    <t>727-724-9499</t>
  </si>
  <si>
    <t>2764 Sunset Point Road</t>
  </si>
  <si>
    <t>GG Mayernik, Inc.</t>
  </si>
  <si>
    <t>Gregory Girard Mayernik</t>
  </si>
  <si>
    <t>216-261-5222</t>
  </si>
  <si>
    <t>26250 Euclid Avenue</t>
  </si>
  <si>
    <t>Euclid</t>
  </si>
  <si>
    <t>gmayernik@msn.com</t>
  </si>
  <si>
    <t>Gibson Capital Management</t>
  </si>
  <si>
    <t>Robert Jean Gibson</t>
  </si>
  <si>
    <t>916-922-9999</t>
  </si>
  <si>
    <t>720 Howe Avenue</t>
  </si>
  <si>
    <t>bob@gibsoncapital.net</t>
  </si>
  <si>
    <t>Gibson Financial Solutions, LLC</t>
  </si>
  <si>
    <t>Anne Christine Gibson</t>
  </si>
  <si>
    <t>207-667-9993</t>
  </si>
  <si>
    <t>67 Franklin Street</t>
  </si>
  <si>
    <t>Ellsworth</t>
  </si>
  <si>
    <t>Gibson Gaither Wealth Management Advisors</t>
  </si>
  <si>
    <t>John Braxton Gaither</t>
  </si>
  <si>
    <t>423-826-1820</t>
  </si>
  <si>
    <t>1612 Gunbarrel Road</t>
  </si>
  <si>
    <t>Gilded Portfolio, LLC</t>
  </si>
  <si>
    <t>Christopher Randal Hatch</t>
  </si>
  <si>
    <t>817-332-3320</t>
  </si>
  <si>
    <t>301 College Ave</t>
  </si>
  <si>
    <t>Gilgal Financial Services LLC</t>
  </si>
  <si>
    <t>Derrick Daron Jones</t>
  </si>
  <si>
    <t>713-425-4985</t>
  </si>
  <si>
    <t>12 Greenway Plaza</t>
  </si>
  <si>
    <t>djones1969@yahoo.com</t>
  </si>
  <si>
    <t>Gill Capital Partners</t>
  </si>
  <si>
    <t>James Robert O'Brien</t>
  </si>
  <si>
    <t>303-296-6260</t>
  </si>
  <si>
    <t>600 S. Cherry St.</t>
  </si>
  <si>
    <t>jobrien@gillinvest.com</t>
  </si>
  <si>
    <t>Ginsburg Financial Advisors</t>
  </si>
  <si>
    <t>Larry Philip Ginsburg</t>
  </si>
  <si>
    <t>510-339-3933</t>
  </si>
  <si>
    <t>6201 Medau Place</t>
  </si>
  <si>
    <t>lcinsberg@ginsburgadvisors.com</t>
  </si>
  <si>
    <t>1775 Holland Drive</t>
  </si>
  <si>
    <t>John Turner Senior Advisors, LLC</t>
  </si>
  <si>
    <t>John Thomas Turner</t>
  </si>
  <si>
    <t>808-295-4608</t>
  </si>
  <si>
    <t>sgtmajt@msn.com</t>
  </si>
  <si>
    <t>Johnson &amp; Shute Investment Advisors, Inc.</t>
  </si>
  <si>
    <t>Rodger Paul Shute</t>
  </si>
  <si>
    <t>425-827-5755</t>
  </si>
  <si>
    <t>2950 Northup Way</t>
  </si>
  <si>
    <t>Johnson Martin Advisors, Inc.</t>
  </si>
  <si>
    <t>Preston Lucious Charles Johnson</t>
  </si>
  <si>
    <t>310-275-5265</t>
  </si>
  <si>
    <t>Private Advisory Group</t>
  </si>
  <si>
    <t>Lynn Terese Lowinger</t>
  </si>
  <si>
    <t>847-334-1926</t>
  </si>
  <si>
    <t>Verdant Capital Management, Inc.</t>
  </si>
  <si>
    <t>David Chung Yu</t>
  </si>
  <si>
    <t>310-540-2818</t>
  </si>
  <si>
    <t>3838 Carson Street Suite #218</t>
  </si>
  <si>
    <t>Veripax Financial Management, LLC</t>
  </si>
  <si>
    <t>Jerry A Verseput</t>
  </si>
  <si>
    <t>916-358-5635</t>
  </si>
  <si>
    <t>2 Sunset Plaza</t>
  </si>
  <si>
    <t>Kalispell</t>
  </si>
  <si>
    <t>Jordan Financial Strategies</t>
  </si>
  <si>
    <t>Kristy Ruth Jordan</t>
  </si>
  <si>
    <t>303-444-1110</t>
  </si>
  <si>
    <t>4430 Arapahoe Ave</t>
  </si>
  <si>
    <t>Joseph C. Longo, Attorney at Law</t>
  </si>
  <si>
    <t>Joseph Longo</t>
  </si>
  <si>
    <t>310-722-1908</t>
  </si>
  <si>
    <t>1540 7th St</t>
  </si>
  <si>
    <t>Michael Joseph Rubino</t>
  </si>
  <si>
    <t>301-320-5768</t>
  </si>
  <si>
    <t>7227 Marbury Ct</t>
  </si>
  <si>
    <t>Michael Kim Davis</t>
  </si>
  <si>
    <t>Michael Davis</t>
  </si>
  <si>
    <t>508-748-0709</t>
  </si>
  <si>
    <t>9 Cottage Street</t>
  </si>
  <si>
    <t>Marion</t>
  </si>
  <si>
    <t>Michael L. Mucci</t>
  </si>
  <si>
    <t>Michael Leo Mucci</t>
  </si>
  <si>
    <t>508-586-4798</t>
  </si>
  <si>
    <t>485 Westgate Dr</t>
  </si>
  <si>
    <t>Brockton</t>
  </si>
  <si>
    <t>Michael P Kelly, CPA</t>
  </si>
  <si>
    <t>805-496-9060</t>
  </si>
  <si>
    <t>972-248-6604</t>
  </si>
  <si>
    <t>Eagle Financial Advisors, LLC</t>
  </si>
  <si>
    <t>Kirk Alan Walton</t>
  </si>
  <si>
    <t>208-573-2537</t>
  </si>
  <si>
    <t>Glass Financial Services, Inc.</t>
  </si>
  <si>
    <t>P.O. Box 2283</t>
  </si>
  <si>
    <t>Boothwyn</t>
  </si>
  <si>
    <t>Thomas Leslie Johnston</t>
  </si>
  <si>
    <t>303-459-4355</t>
  </si>
  <si>
    <t>7360 S. Jay Street</t>
  </si>
  <si>
    <t>Jon Eisen, CFP</t>
  </si>
  <si>
    <t>Jon Haas Eisen</t>
  </si>
  <si>
    <t>858-458-1448</t>
  </si>
  <si>
    <t>Po Box 22627</t>
  </si>
  <si>
    <t>Jon Mark Riskedahl</t>
  </si>
  <si>
    <t>707-542-0337</t>
  </si>
  <si>
    <t>2455 Bennett Valley Road</t>
  </si>
  <si>
    <t>110 Lomond Court</t>
  </si>
  <si>
    <t>erc@carusomclean.com</t>
  </si>
  <si>
    <t>Jonathan P.Lundmark, CPA, CFP</t>
  </si>
  <si>
    <t>Jonathan Paul Lundmark</t>
  </si>
  <si>
    <t>903-561-1040</t>
  </si>
  <si>
    <t>5405 Troup Highway, Suite 201</t>
  </si>
  <si>
    <t>Jones Gregg Financial LLC</t>
  </si>
  <si>
    <t>Andrew N Jones</t>
  </si>
  <si>
    <t>704-814-0123</t>
  </si>
  <si>
    <t>5960 Fairview Road, Suite 400</t>
  </si>
  <si>
    <t>Jones Investment Services, LLC</t>
  </si>
  <si>
    <t>Randy Rene Jones</t>
  </si>
  <si>
    <t>971-506-3758</t>
  </si>
  <si>
    <t>frjones@finsvcs.com</t>
  </si>
  <si>
    <t>Jones, Nathan Lindsay</t>
  </si>
  <si>
    <t>Nathan Lindsay Jones</t>
  </si>
  <si>
    <t>Global Financial Planning Group, LLC</t>
  </si>
  <si>
    <t>Darryl Gregory Duerbusch</t>
  </si>
  <si>
    <t>248-643-4820</t>
  </si>
  <si>
    <t>3155 West Big Beaver</t>
  </si>
  <si>
    <t>darryl@gfpgroup.com</t>
  </si>
  <si>
    <t>Global Financial Private Capital, LLC</t>
  </si>
  <si>
    <t>Michael John Dixon</t>
  </si>
  <si>
    <t>866-641-2186</t>
  </si>
  <si>
    <t>2080 Ringling Boulevard</t>
  </si>
  <si>
    <t>Global Investment &amp; Risk Advisors (Gira)</t>
  </si>
  <si>
    <t>Heinz Binggeli</t>
  </si>
  <si>
    <t>239-601-1673</t>
  </si>
  <si>
    <t>Po Box 721</t>
  </si>
  <si>
    <t>Estero</t>
  </si>
  <si>
    <t>intltrade@att.net</t>
  </si>
  <si>
    <t>Global Investment Advisors, LLC</t>
  </si>
  <si>
    <t>Barry Joseph Marsolais</t>
  </si>
  <si>
    <t>800-377-7964</t>
  </si>
  <si>
    <t>168 Centre Street</t>
  </si>
  <si>
    <t>Danvers</t>
  </si>
  <si>
    <t>7535 East Hampden</t>
  </si>
  <si>
    <t>drumsiam2000@yahoo.com</t>
  </si>
  <si>
    <t>Joseph Vu &amp; Company, Inc.</t>
  </si>
  <si>
    <t>Joseph Vu</t>
  </si>
  <si>
    <t>714-530-7120</t>
  </si>
  <si>
    <t>10901 Westminster Avenue</t>
  </si>
  <si>
    <t>Garden Grove</t>
  </si>
  <si>
    <t>973-396-8626</t>
  </si>
  <si>
    <t>181 New Road, Suite 226</t>
  </si>
  <si>
    <t>Eduard Hamamjian</t>
  </si>
  <si>
    <t>401-351-4900</t>
  </si>
  <si>
    <t>201 Hillside Road</t>
  </si>
  <si>
    <t>Cranston</t>
  </si>
  <si>
    <t>Global Eye Investments Corporation</t>
  </si>
  <si>
    <t>bmarsolais@essexsecurities.com</t>
  </si>
  <si>
    <t>Global Investment Partners</t>
  </si>
  <si>
    <t>Darrell W. Long</t>
  </si>
  <si>
    <t>540-467-0256</t>
  </si>
  <si>
    <t>1451 W Main St</t>
  </si>
  <si>
    <t>Salem</t>
  </si>
  <si>
    <t>Global Portfolios</t>
  </si>
  <si>
    <t>Russell Wild</t>
  </si>
  <si>
    <t>Eckhouse Kulman &amp; Associates, Inc.</t>
  </si>
  <si>
    <t>Peyton Kulman</t>
  </si>
  <si>
    <t>561-395-0771</t>
  </si>
  <si>
    <t>2298 Nw Boca Raton Blvd.</t>
  </si>
  <si>
    <t>peytonk1@bellsouth.net</t>
  </si>
  <si>
    <t>Eclatek Wealth Management</t>
  </si>
  <si>
    <t>Wei Hwung</t>
  </si>
  <si>
    <t>408-480-5337</t>
  </si>
  <si>
    <t>4900 Hopyard Road</t>
  </si>
  <si>
    <t>wei@eclatek.com</t>
  </si>
  <si>
    <t>Economic Research And Insurance Solutions, LLC</t>
  </si>
  <si>
    <t>Craig Sean Mellon</t>
  </si>
  <si>
    <t>619-884-8525</t>
  </si>
  <si>
    <t>501 West Broadway</t>
  </si>
  <si>
    <t>craig_mellon@hotmail.com</t>
  </si>
  <si>
    <t>ED Pysher, CFP</t>
  </si>
  <si>
    <t>Eddie Austin Pysher</t>
  </si>
  <si>
    <t>360-770-7203</t>
  </si>
  <si>
    <t>pysherl@aol.com</t>
  </si>
  <si>
    <t>EDC Financial Services, LLC</t>
  </si>
  <si>
    <t>Mark Thomas Hendrix</t>
  </si>
  <si>
    <t>859-977-2903</t>
  </si>
  <si>
    <t>444 Lewis Hargett Cir. Ste. 125</t>
  </si>
  <si>
    <t>Eddie Patel, Inc</t>
  </si>
  <si>
    <t>Eddie Ghanshyambhai Patel</t>
  </si>
  <si>
    <t>630-645-2244</t>
  </si>
  <si>
    <t>1415 W. 22nd Street</t>
  </si>
  <si>
    <t>Eddleman &amp; Eddleman, LLC</t>
  </si>
  <si>
    <t>Noel Adrian Eddleman</t>
  </si>
  <si>
    <t>731-554-2408</t>
  </si>
  <si>
    <t>121 Stonebridge Blvd</t>
  </si>
  <si>
    <t>adrian@eddleman.biz</t>
  </si>
  <si>
    <t>Edgemont Investment Management, LLC</t>
  </si>
  <si>
    <t>1493 Cedarwood Rd</t>
  </si>
  <si>
    <t>Gloria Andreae, CFP</t>
  </si>
  <si>
    <t>Gloria Mae Andreae</t>
  </si>
  <si>
    <t>858-642-0880</t>
  </si>
  <si>
    <t>GM Kenney &amp; Associates</t>
  </si>
  <si>
    <t>Glenn Michael Kenney</t>
  </si>
  <si>
    <t>916-729-5181</t>
  </si>
  <si>
    <t>6060 Sunrise Vista Drive</t>
  </si>
  <si>
    <t>peter.jaworski@vitale.com</t>
  </si>
  <si>
    <t>Cauble &amp; Harre Wealth Management, Inc.</t>
  </si>
  <si>
    <t>Elizabeth Harre Cauble</t>
  </si>
  <si>
    <t>314-576-1112</t>
  </si>
  <si>
    <t>12977 North 40 Drive</t>
  </si>
  <si>
    <t>Cave, Inc.</t>
  </si>
  <si>
    <t>Michael Robbins Cave</t>
  </si>
  <si>
    <t>706-650-0381</t>
  </si>
  <si>
    <t>812 Cotton Ln</t>
  </si>
  <si>
    <t>caveinc@bellsouth.net</t>
  </si>
  <si>
    <t>Caves &amp; Associates</t>
  </si>
  <si>
    <t>Preston Stilson Caves</t>
  </si>
  <si>
    <t>310-545-4179</t>
  </si>
  <si>
    <t>1334 Park View Ave, Ste 100</t>
  </si>
  <si>
    <t>Manhattan Beach</t>
  </si>
  <si>
    <t>CC Investments</t>
  </si>
  <si>
    <t>Colum Chan</t>
  </si>
  <si>
    <t>818-242-0804</t>
  </si>
  <si>
    <t>CCF Advisors LLC</t>
  </si>
  <si>
    <t>Kevin Patrick Angney</t>
  </si>
  <si>
    <t>440-253-2077</t>
  </si>
  <si>
    <t>1245 Linda</t>
  </si>
  <si>
    <t>CCP, Inc</t>
  </si>
  <si>
    <t>Alfred Stephen Roberts</t>
  </si>
  <si>
    <t>Gregory Mark Wilson</t>
  </si>
  <si>
    <t>317-371-3205</t>
  </si>
  <si>
    <t>6315 Hanover Court</t>
  </si>
  <si>
    <t>mwilso2352@sbcglobal.net</t>
  </si>
  <si>
    <t>Goad Financial Consulting, LLC</t>
  </si>
  <si>
    <t>Coconut Grove</t>
  </si>
  <si>
    <t>Mid Wisconsin Investment Advisors, LLC</t>
  </si>
  <si>
    <t>Daniel D. Hustedt</t>
  </si>
  <si>
    <t>715-712-1444</t>
  </si>
  <si>
    <t>2821 8th St. S</t>
  </si>
  <si>
    <t>Wisconsin Rapids</t>
  </si>
  <si>
    <t>danhustedt@charter.net</t>
  </si>
  <si>
    <t>Mid-Atlantic Benefit Consultants, Inc.</t>
  </si>
  <si>
    <t>Thurmont</t>
  </si>
  <si>
    <t>Journey Financial Planners, LLC</t>
  </si>
  <si>
    <t>Margaret M. McGillin</t>
  </si>
  <si>
    <t>978-369-2911</t>
  </si>
  <si>
    <t>Concord Professional Center</t>
  </si>
  <si>
    <t>Joyce &amp; Associates</t>
  </si>
  <si>
    <t>Martin William Joyce</t>
  </si>
  <si>
    <t>858-549-2476</t>
  </si>
  <si>
    <t>10621 Caminito Chueco</t>
  </si>
  <si>
    <t>martinjoyce@yahoo.com</t>
  </si>
  <si>
    <t>JP Oconnell Financial, LLC</t>
  </si>
  <si>
    <t>James Patrick Oconnell</t>
  </si>
  <si>
    <t>28 Constitutional Road</t>
  </si>
  <si>
    <t>Charlestown</t>
  </si>
  <si>
    <t>rellis@soundbridgecapital.com</t>
  </si>
  <si>
    <t>13010 Morris Road</t>
  </si>
  <si>
    <t>Private Wealth Management, Inc.</t>
  </si>
  <si>
    <t>Joseph P. Horner</t>
  </si>
  <si>
    <t>901-322-4212</t>
  </si>
  <si>
    <t>3725 Champion Hills Dr.</t>
  </si>
  <si>
    <t>PRO Style Financial</t>
  </si>
  <si>
    <t>Jamie Anthony Tebbe</t>
  </si>
  <si>
    <t>618-622-3380</t>
  </si>
  <si>
    <t>Po Box 463</t>
  </si>
  <si>
    <t>O'Fallon</t>
  </si>
  <si>
    <t>Proact Capital Management Inc.</t>
  </si>
  <si>
    <t>Scott Richard Carpenter</t>
  </si>
  <si>
    <t>609-731-7332</t>
  </si>
  <si>
    <t>519 Johnson Ferry Rd.</t>
  </si>
  <si>
    <t>Proadvisor Investment Corp.</t>
  </si>
  <si>
    <t>Rocco Domenico Capuano</t>
  </si>
  <si>
    <t>717-767-4700</t>
  </si>
  <si>
    <t>One Rathton Road</t>
  </si>
  <si>
    <t>Probity Advisors, Inc.</t>
  </si>
  <si>
    <t>David Jay Wootton</t>
  </si>
  <si>
    <t>214-891-8131</t>
  </si>
  <si>
    <t>10000 N. Central Expressway</t>
  </si>
  <si>
    <t>Proctor Financial</t>
  </si>
  <si>
    <t>holtby@midlandasset.com</t>
  </si>
  <si>
    <t>Midwest Financial Advisors, Inc.</t>
  </si>
  <si>
    <t>Douglas Robert Sweet</t>
  </si>
  <si>
    <t>317-570-4400</t>
  </si>
  <si>
    <t>9752 Lantern Rd</t>
  </si>
  <si>
    <t>doug@dougsweet.com</t>
  </si>
  <si>
    <t>Midwest Financial And Investment Services, Inc.</t>
  </si>
  <si>
    <t>Dennis Motyka</t>
  </si>
  <si>
    <t>708-453-5180</t>
  </si>
  <si>
    <t>1610 N. Harlem Avenue</t>
  </si>
  <si>
    <t>Midwestern Securities Trading Co., LLC</t>
  </si>
  <si>
    <t>Monarch Beach</t>
  </si>
  <si>
    <t>JRS Investments And Wealth Preservation, LLC</t>
  </si>
  <si>
    <t>James Robert Swanson</t>
  </si>
  <si>
    <t>858-735-2640</t>
  </si>
  <si>
    <t>JRT Financial Services, Inc.</t>
  </si>
  <si>
    <t>Joseph Roger Tardif</t>
  </si>
  <si>
    <t>847-498-0420</t>
  </si>
  <si>
    <t>1560 Orchard Ln</t>
  </si>
  <si>
    <t>tardif1931@aol.com</t>
  </si>
  <si>
    <t>JS Alan, LLC</t>
  </si>
  <si>
    <t>Jack S Sih</t>
  </si>
  <si>
    <t>626-810-1133</t>
  </si>
  <si>
    <t>17700 Castleton St</t>
  </si>
  <si>
    <t>City Of Industry</t>
  </si>
  <si>
    <t>JS Financial Capital Management</t>
  </si>
  <si>
    <t>Joseph Robert Signorella</t>
  </si>
  <si>
    <t>808-791-1444</t>
  </si>
  <si>
    <t>820 Mililani Street, Suite 401</t>
  </si>
  <si>
    <t>michelle@sterlingandtucker.com</t>
  </si>
  <si>
    <t>Goldenview Financial, LLC</t>
  </si>
  <si>
    <t>Stephen Manor Listzwan</t>
  </si>
  <si>
    <t>509-435-4602</t>
  </si>
  <si>
    <t>Goldis Asset Management, Inc.</t>
  </si>
  <si>
    <t>Michael Alfred Goldis</t>
  </si>
  <si>
    <t>631-237-4600</t>
  </si>
  <si>
    <t>330 Motor Parkway</t>
  </si>
  <si>
    <t>batsheva49@aol.com</t>
  </si>
  <si>
    <t>Goldplan</t>
  </si>
  <si>
    <t>Mark Andrew Goldman</t>
  </si>
  <si>
    <t>206-463-2019</t>
  </si>
  <si>
    <t>P.O. Box 1865</t>
  </si>
  <si>
    <t>Vashon</t>
  </si>
  <si>
    <t>mgoldman@wradvisors.com</t>
  </si>
  <si>
    <t>Goldstrand Planning Group</t>
  </si>
  <si>
    <t>Dennis Joseph Goldstrand</t>
  </si>
  <si>
    <t>209-472-7000</t>
  </si>
  <si>
    <t>2800 W. March Lane</t>
  </si>
  <si>
    <t>Gondal Asset Management, Inc.</t>
  </si>
  <si>
    <t>Rizwan Ahmadkhan Gondal</t>
  </si>
  <si>
    <t>P.O. Box 1172</t>
  </si>
  <si>
    <t>Gooch &amp; Company LLC</t>
  </si>
  <si>
    <t>William Blake Gooch</t>
  </si>
  <si>
    <t>dean.stmarie@edwardjones.com</t>
  </si>
  <si>
    <t>CFPS, Inc.</t>
  </si>
  <si>
    <t>Harold Leroy Vannier</t>
  </si>
  <si>
    <t>636-390-2008</t>
  </si>
  <si>
    <t>319 Lafayette Street</t>
  </si>
  <si>
    <t>CGA A., Inc.</t>
  </si>
  <si>
    <t>Glenn Mitchel Gordon</t>
  </si>
  <si>
    <t>631-232-7900</t>
  </si>
  <si>
    <t>1601 Veterans Hwy</t>
  </si>
  <si>
    <t>Islandia</t>
  </si>
  <si>
    <t>blipt86@aol.com</t>
  </si>
  <si>
    <t>CH Douglas &amp; Gray, LLC</t>
  </si>
  <si>
    <t>Thomas E Gray</t>
  </si>
  <si>
    <t>317-843-8300</t>
  </si>
  <si>
    <t>9000 Keystone Crossing, Suite 755</t>
  </si>
  <si>
    <t>Chambers Asset Management, LLC</t>
  </si>
  <si>
    <t>James Clyde Chambers</t>
  </si>
  <si>
    <t>805-929-2066</t>
  </si>
  <si>
    <t>1458 Tefft St</t>
  </si>
  <si>
    <t>Nipomo</t>
  </si>
  <si>
    <t>Champion Financial Planning Group, LLC</t>
  </si>
  <si>
    <t>David Allen Ballard</t>
  </si>
  <si>
    <t>443-994-8719</t>
  </si>
  <si>
    <t>801 Compass Way</t>
  </si>
  <si>
    <t>South Portland</t>
  </si>
  <si>
    <t>cryan@epame.com</t>
  </si>
  <si>
    <t>Elevation Wealth Private Consulting, LLC</t>
  </si>
  <si>
    <t>Richard F. Disberger</t>
  </si>
  <si>
    <t>303-499-0766</t>
  </si>
  <si>
    <t>4041 Hanover Avenue</t>
  </si>
  <si>
    <t>AMG Financial Strategies, Inc.</t>
  </si>
  <si>
    <t>James Robert Hardcastle</t>
  </si>
  <si>
    <t>770-442-8000</t>
  </si>
  <si>
    <t>314 Maxwell Road</t>
  </si>
  <si>
    <t>Amherst Financial Services, Inc.</t>
  </si>
  <si>
    <t>Jerry Philip Boisseau</t>
  </si>
  <si>
    <t>732-349-3377</t>
  </si>
  <si>
    <t>81 E. Water Street</t>
  </si>
  <si>
    <t>Toms River</t>
  </si>
  <si>
    <t>jerry@amherstfinancial.com</t>
  </si>
  <si>
    <t>Amic</t>
  </si>
  <si>
    <t>John Herbert Herzog</t>
  </si>
  <si>
    <t>708-478-4883</t>
  </si>
  <si>
    <t>11313 Disitnctive Dr</t>
  </si>
  <si>
    <t>Orland Park</t>
  </si>
  <si>
    <t>john_herzog@hotmail.com</t>
  </si>
  <si>
    <t>Amicus Financial Advisors, LLP</t>
  </si>
  <si>
    <t>Brit Chelsee Swanson</t>
  </si>
  <si>
    <t>806-698-1122</t>
  </si>
  <si>
    <t>Jay Jeffrey Heibel</t>
  </si>
  <si>
    <t>608-279-5787</t>
  </si>
  <si>
    <t>308 Corbin Dr</t>
  </si>
  <si>
    <t>Barneveld</t>
  </si>
  <si>
    <t>Bailey Consulting Group</t>
  </si>
  <si>
    <t>Nafitalai Unga Kioa</t>
  </si>
  <si>
    <t>801-532-0505</t>
  </si>
  <si>
    <t>136 E. South Temple, Suite 1470</t>
  </si>
  <si>
    <t>Burt Asset Management, Inc.</t>
  </si>
  <si>
    <t>Christopher Knight Burt</t>
  </si>
  <si>
    <t>770-475-3701</t>
  </si>
  <si>
    <t>340-776-5431</t>
  </si>
  <si>
    <t>P.O. Box 306678</t>
  </si>
  <si>
    <t>Saint Thomas</t>
  </si>
  <si>
    <t>International</t>
  </si>
  <si>
    <t>Acumen Financial Group Inc</t>
  </si>
  <si>
    <t>John Francis Ryan</t>
  </si>
  <si>
    <t>952-897-5777</t>
  </si>
  <si>
    <t>8500 Normandale Lake Blvd</t>
  </si>
  <si>
    <t>Minneapolis</t>
  </si>
  <si>
    <t>john@acumenfinancial.com</t>
  </si>
  <si>
    <t>Amtrin Financial Advisors</t>
  </si>
  <si>
    <t>Michael Andrew Defreitas</t>
  </si>
  <si>
    <t>908-232-6558</t>
  </si>
  <si>
    <t>793 W. Broad St.</t>
  </si>
  <si>
    <t>Westfield</t>
  </si>
  <si>
    <t>Analytical Investment Services, Inc.</t>
  </si>
  <si>
    <t>Daniel Gene Wilhelm</t>
  </si>
  <si>
    <t>608-781-8444</t>
  </si>
  <si>
    <t>648 2nd Avenue North</t>
  </si>
  <si>
    <t>Onalaska</t>
  </si>
  <si>
    <t>Raymond Lee Howe</t>
  </si>
  <si>
    <t>770-904-0490</t>
  </si>
  <si>
    <t>3950 Fairlane Drive</t>
  </si>
  <si>
    <t>Dacula</t>
  </si>
  <si>
    <t>Stan Johnson</t>
  </si>
  <si>
    <t>970-385-5227</t>
  </si>
  <si>
    <t>1075 Main Avenuesuite 216</t>
  </si>
  <si>
    <t>Durango</t>
  </si>
  <si>
    <t>Comprehensive Financial Services</t>
  </si>
  <si>
    <t>Kenneth Anthony Marinace</t>
  </si>
  <si>
    <t>818-846-8092</t>
  </si>
  <si>
    <t>3811 West Burbank Blvd.</t>
  </si>
  <si>
    <t>Burbank</t>
  </si>
  <si>
    <t>ken@cfsra.com</t>
  </si>
  <si>
    <t>Comprehensive Investment Solutions, LLC</t>
  </si>
  <si>
    <t>Thomas Nemesio Alvare</t>
  </si>
  <si>
    <t>215-497-5050</t>
  </si>
  <si>
    <t>1002 Floral Vale Blvd.</t>
  </si>
  <si>
    <t>Crenshaw Chris C Financial Services</t>
  </si>
  <si>
    <t>Cressman Investment Management, L.L.C.</t>
  </si>
  <si>
    <t>Roger Alan Cressman</t>
  </si>
  <si>
    <t>610-821-8979</t>
  </si>
  <si>
    <t>P.O. Box 5</t>
  </si>
  <si>
    <t>Armstrong Investments, LLC</t>
  </si>
  <si>
    <t>Elizabeth Tremaine Sauer</t>
  </si>
  <si>
    <t>804-873-2803</t>
  </si>
  <si>
    <t>106 Old Bridge Lane</t>
  </si>
  <si>
    <t>etsauer@aol.com</t>
  </si>
  <si>
    <t>Armstrong Retirement Planning, L.L.C.</t>
  </si>
  <si>
    <t>781-646-6971</t>
  </si>
  <si>
    <t>15 Drummer Rd</t>
  </si>
  <si>
    <t>Acton</t>
  </si>
  <si>
    <t>Bondstreet Wealth Management, LLC</t>
  </si>
  <si>
    <t>Brian Kelly Evans</t>
  </si>
  <si>
    <t>425-212-3777</t>
  </si>
  <si>
    <t>9 Shackleford Plaza</t>
  </si>
  <si>
    <t>Little Rock</t>
  </si>
  <si>
    <t>assetprotectiongroupllc@yahoo.com</t>
  </si>
  <si>
    <t>Asset Strategy Retirement Consultants, LLC</t>
  </si>
  <si>
    <t>Kent Allan Fitzpatrick</t>
  </si>
  <si>
    <t>Chicago Investment Advisory Council, Inc.</t>
  </si>
  <si>
    <t>John Elbert Davis</t>
  </si>
  <si>
    <t>630-444-1410</t>
  </si>
  <si>
    <t>1601 E. Main St., Ste. 1c</t>
  </si>
  <si>
    <t>Chicago Investment Advisory Group</t>
  </si>
  <si>
    <t>Michael Anthony Russo</t>
  </si>
  <si>
    <t>708-478-7190</t>
  </si>
  <si>
    <t>9200 W. 191st Street, Suite #3</t>
  </si>
  <si>
    <t>Mokena</t>
  </si>
  <si>
    <t>Chicago Investment Group Advisors, LLC</t>
  </si>
  <si>
    <t>William Gerard Zawaski</t>
  </si>
  <si>
    <t>312-857-2050</t>
  </si>
  <si>
    <t>190 S. Lasalle Street</t>
  </si>
  <si>
    <t>Chief Capital Management, Inc.</t>
  </si>
  <si>
    <t>Brooks Charles Sackett</t>
  </si>
  <si>
    <t>408-978-1773</t>
  </si>
  <si>
    <t>1581 Camino Monde, Suite 100</t>
  </si>
  <si>
    <t>bsackett@aol.com</t>
  </si>
  <si>
    <t>Chilmark Financial Advisors</t>
  </si>
  <si>
    <t>James Joseph McDevitt</t>
  </si>
  <si>
    <t>973-746-2095</t>
  </si>
  <si>
    <t>182 Highland Ave</t>
  </si>
  <si>
    <t>Montclair</t>
  </si>
  <si>
    <t>mcdevitt@cox.net</t>
  </si>
  <si>
    <t>Chitwood Advisory Group</t>
  </si>
  <si>
    <t>Patrick Rankin Chitwood</t>
  </si>
  <si>
    <t>205-980-8113</t>
  </si>
  <si>
    <t>4956 Valleydale Road, Ste 201</t>
  </si>
  <si>
    <t>pat@chitwoodadvisory.com</t>
  </si>
  <si>
    <t>Chitwood-Lindberg Wealth Management</t>
  </si>
  <si>
    <t>Jon Peter Lindberg</t>
  </si>
  <si>
    <t>4956 Valleydale Road</t>
  </si>
  <si>
    <t>Joseph Mason Vanname</t>
  </si>
  <si>
    <t>703-883-0300</t>
  </si>
  <si>
    <t>510 N. Washington Street</t>
  </si>
  <si>
    <t>Falls Church</t>
  </si>
  <si>
    <t>Advisors Management Group Inc.</t>
  </si>
  <si>
    <t>Jon Shong</t>
  </si>
  <si>
    <t>608-782-0200</t>
  </si>
  <si>
    <t>505 King St Ste 208</t>
  </si>
  <si>
    <t>La Crosse</t>
  </si>
  <si>
    <t>amgi@centurytel.net</t>
  </si>
  <si>
    <t>Advisors Trust Planning And Investment Company</t>
  </si>
  <si>
    <t>Richard Michael Smarg</t>
  </si>
  <si>
    <t>239-434-7500</t>
  </si>
  <si>
    <t>1185 Immokalee Road, Suite #120</t>
  </si>
  <si>
    <t>Naples</t>
  </si>
  <si>
    <t>rsmarg@advisorstrust.com</t>
  </si>
  <si>
    <t>Advisory Group of San Francisco, LLC</t>
  </si>
  <si>
    <t>Naomi Robinson Ramsden</t>
  </si>
  <si>
    <t>415-977-1200</t>
  </si>
  <si>
    <t>44 Montgomery St. Suite 2410</t>
  </si>
  <si>
    <t>San Francisco</t>
  </si>
  <si>
    <t>Advisory One</t>
  </si>
  <si>
    <t>Eric Brian Halperin</t>
  </si>
  <si>
    <t>619-955-8330</t>
  </si>
  <si>
    <t>1133 Sixth Avenue</t>
  </si>
  <si>
    <t>San Diego</t>
  </si>
  <si>
    <t>Gaetano Beniamino Cappelletti</t>
  </si>
  <si>
    <t>313-294-9290</t>
  </si>
  <si>
    <t>17218 Ecorse Rd.</t>
  </si>
  <si>
    <t>Allen Park</t>
  </si>
  <si>
    <t>nino@ameritech.net</t>
  </si>
  <si>
    <t>Affinity Financial LLC</t>
  </si>
  <si>
    <t>Dee Ann Price</t>
  </si>
  <si>
    <t>330-487-1002</t>
  </si>
  <si>
    <t>2000 Auburn Drive</t>
  </si>
  <si>
    <t>Craig Laurence Freedman</t>
  </si>
  <si>
    <t>317-449-0008</t>
  </si>
  <si>
    <t>9465 Counselors Rd., Suite 200</t>
  </si>
  <si>
    <t>Indianapolis</t>
  </si>
  <si>
    <t>N/A</t>
  </si>
  <si>
    <t>Chuisano And Albert, LLC</t>
  </si>
  <si>
    <t>Joseph Dominick Chuisano</t>
  </si>
  <si>
    <t>732-360-0355</t>
  </si>
  <si>
    <t>2 Willow Drive</t>
  </si>
  <si>
    <t>Old Bridge</t>
  </si>
  <si>
    <t>jchuisano@aol.com</t>
  </si>
  <si>
    <t>Church, Gregory, Adams Surities Corp.</t>
  </si>
  <si>
    <t>David Bruce Church</t>
  </si>
  <si>
    <t>404-378-4515</t>
  </si>
  <si>
    <t>605 Clairemont Avenue</t>
  </si>
  <si>
    <t>Ciccarelli Advisory Services Inc.</t>
  </si>
  <si>
    <t>Geral Jean Smith</t>
  </si>
  <si>
    <t>239-262-6577</t>
  </si>
  <si>
    <t>3066 Tamiami Trail North</t>
  </si>
  <si>
    <t>geralsmith@hotmail.com</t>
  </si>
  <si>
    <t>Ciennik Financial Group, Inc.</t>
  </si>
  <si>
    <t>James John Ciennik</t>
  </si>
  <si>
    <t>586-323-6363</t>
  </si>
  <si>
    <t>43455 Schoenherr Road, Suite 14</t>
  </si>
  <si>
    <t>Sterling Heights</t>
  </si>
  <si>
    <t>Cima Wealth Management, Inc.</t>
  </si>
  <si>
    <t>Robert Thomas Weigand</t>
  </si>
  <si>
    <t>678-522-2506</t>
  </si>
  <si>
    <t>Midlothian</t>
  </si>
  <si>
    <t>Avalon Asset Management Company</t>
  </si>
  <si>
    <t>Michael Kevin Flynn</t>
  </si>
  <si>
    <t>781-862-5975</t>
  </si>
  <si>
    <t>1131 Lexington Ridge Dr</t>
  </si>
  <si>
    <t>Riverhead</t>
  </si>
  <si>
    <t>Avondale Partners, LLC</t>
  </si>
  <si>
    <t>Joel Darren Oertling</t>
  </si>
  <si>
    <t>615-467-3500</t>
  </si>
  <si>
    <t>3102 West End Avenue</t>
  </si>
  <si>
    <t>AVZ Wealth Management, LLC</t>
  </si>
  <si>
    <t>Katherine Mary Connors</t>
  </si>
  <si>
    <t>631-434-9500</t>
  </si>
  <si>
    <t>25 Suffolk Court</t>
  </si>
  <si>
    <t>Hauppauge</t>
  </si>
  <si>
    <t>AWM Financial Services Inc. DBA Allied Wealth Management</t>
  </si>
  <si>
    <t>Daniel Ryan Wheless</t>
  </si>
  <si>
    <t>281-444-7555</t>
  </si>
  <si>
    <t>5629 Fm 1960 West</t>
  </si>
  <si>
    <t>Axis Advisors, Inc.</t>
  </si>
  <si>
    <t>Rodney Matthew Beary</t>
  </si>
  <si>
    <t>949-701-4455</t>
  </si>
  <si>
    <t>9090 Irvine Center Drive</t>
  </si>
  <si>
    <t>Estes Financial Services, Inc.</t>
  </si>
  <si>
    <t>Richard Timothy Estes</t>
  </si>
  <si>
    <t>817-444-8402</t>
  </si>
  <si>
    <t>P.O. Box 378</t>
  </si>
  <si>
    <t>Azle</t>
  </si>
  <si>
    <t>tim@estesfinancial.net</t>
  </si>
  <si>
    <t>Esther M McGann, MBA, CFP</t>
  </si>
  <si>
    <t>1267 North 15th</t>
  </si>
  <si>
    <t>Laramie</t>
  </si>
  <si>
    <t>Langhorne</t>
  </si>
  <si>
    <t>City Securities Corporation</t>
  </si>
  <si>
    <t>Michael Blaise Geraty</t>
  </si>
  <si>
    <t>317-634-4400</t>
  </si>
  <si>
    <t>30 South Meridian Street</t>
  </si>
  <si>
    <t>Civello Investment Advisory</t>
  </si>
  <si>
    <t>David Civello</t>
  </si>
  <si>
    <t>502-543-9287</t>
  </si>
  <si>
    <t>Ethos Capital Group, LLC</t>
  </si>
  <si>
    <t>Marvin Wayne Jones</t>
  </si>
  <si>
    <t>501-476-1909</t>
  </si>
  <si>
    <t>100 East Huntington Avenue</t>
  </si>
  <si>
    <t>Jonesboro</t>
  </si>
  <si>
    <t>Etre LLC</t>
  </si>
  <si>
    <t>Paula Elizabeth Chauncey</t>
  </si>
  <si>
    <t>617-716-0257</t>
  </si>
  <si>
    <t>Frederick Eugene Mowery</t>
  </si>
  <si>
    <t>972-818-9944</t>
  </si>
  <si>
    <t>201 W. Virginia Street</t>
  </si>
  <si>
    <t>Mckinney</t>
  </si>
  <si>
    <t>clmowery2@aol.com</t>
  </si>
  <si>
    <t>James Slade Crumpton</t>
  </si>
  <si>
    <t>Pflugerville</t>
  </si>
  <si>
    <t>Mountain Magnolia Investment Advisors</t>
  </si>
  <si>
    <t>828-622-7356</t>
  </si>
  <si>
    <t>333 Spring St</t>
  </si>
  <si>
    <t>Mowery Capital Management, LLC</t>
  </si>
  <si>
    <t>C-J Advisory, Inc.</t>
  </si>
  <si>
    <t>Veda Ann Cassellsjones</t>
  </si>
  <si>
    <t>408-345-2890</t>
  </si>
  <si>
    <t>Mozaic, LLC</t>
  </si>
  <si>
    <t>Christopher John Zyda</t>
  </si>
  <si>
    <t>310-247-9657</t>
  </si>
  <si>
    <t>9401 Wilshire Boulevard, Suite 735</t>
  </si>
  <si>
    <t>Mozingo Monitor, Inc.</t>
  </si>
  <si>
    <t>Kenneth David Mozingo</t>
  </si>
  <si>
    <t>630-553-5725</t>
  </si>
  <si>
    <t>MPI Advisory Group, LLC</t>
  </si>
  <si>
    <t>David Muscara</t>
  </si>
  <si>
    <t>408-554-2060</t>
  </si>
  <si>
    <t>1960 The Alameda, Suite 150</t>
  </si>
  <si>
    <t>MPJ Financial Group, LLC</t>
  </si>
  <si>
    <t>Angela Nicole Jansons</t>
  </si>
  <si>
    <t>630-510-3205</t>
  </si>
  <si>
    <t>1755 S. Naperville Rd.</t>
  </si>
  <si>
    <t>MRD Financial Services Inc.</t>
  </si>
  <si>
    <t>RAS Investments, LLC</t>
  </si>
  <si>
    <t>James Miller Robinson</t>
  </si>
  <si>
    <t>704-786-6282</t>
  </si>
  <si>
    <t>5721 Monticello Dr</t>
  </si>
  <si>
    <t>Rasmusson Financial Group, Inc.</t>
  </si>
  <si>
    <t>Diane Kay Rasmusson</t>
  </si>
  <si>
    <t>402-431-0077</t>
  </si>
  <si>
    <t>2453 S 191st Cr.</t>
  </si>
  <si>
    <t>Rational Capital Management LLC</t>
  </si>
  <si>
    <t>David William Gimpel</t>
  </si>
  <si>
    <t>847-864-2863</t>
  </si>
  <si>
    <t>1720 Maple Avenue</t>
  </si>
  <si>
    <t>david.gimpel@gmail.com</t>
  </si>
  <si>
    <t>Rational Numbers, Inc.</t>
  </si>
  <si>
    <t>Gail L Jones</t>
  </si>
  <si>
    <t>217-899-5294</t>
  </si>
  <si>
    <t>2133 N Seventh St</t>
  </si>
  <si>
    <t>Rational Portfolios</t>
  </si>
  <si>
    <t>Evergreen Financial Services &amp; Insurance, Inc.</t>
  </si>
  <si>
    <t>Paul David Wagaman</t>
  </si>
  <si>
    <t>801-492-0569</t>
  </si>
  <si>
    <t>4817 Jonathan Rd</t>
  </si>
  <si>
    <t>American Fork</t>
  </si>
  <si>
    <t>david@efsut.com</t>
  </si>
  <si>
    <t>Evesham Capital Management</t>
  </si>
  <si>
    <t>516-870-0024</t>
  </si>
  <si>
    <t>500 North Broadway, Suite 223</t>
  </si>
  <si>
    <t>Jericho</t>
  </si>
  <si>
    <t>barrydampf@aol.com</t>
  </si>
  <si>
    <t>Clearview Financial, LLC</t>
  </si>
  <si>
    <t>Timothy John Devries</t>
  </si>
  <si>
    <t>616-667-8990</t>
  </si>
  <si>
    <t>Clearview Retirement Group, LLC</t>
  </si>
  <si>
    <t>William Bruce Campbell</t>
  </si>
  <si>
    <t>817-717-4185</t>
  </si>
  <si>
    <t>6300 Ridglea Place</t>
  </si>
  <si>
    <t>Fort Worth</t>
  </si>
  <si>
    <t>David Deforest Greene</t>
  </si>
  <si>
    <t>703-425-0700</t>
  </si>
  <si>
    <t>2060 The Alameda</t>
  </si>
  <si>
    <t>CJM Wealth Advisers, Ltd.</t>
  </si>
  <si>
    <t>306 Dartmouth Street</t>
  </si>
  <si>
    <t>Eubank, Hutson &amp; Associates</t>
  </si>
  <si>
    <t>Bobby Leon Eubank</t>
  </si>
  <si>
    <t>972-473-2244</t>
  </si>
  <si>
    <t>5928 West Parker Road</t>
  </si>
  <si>
    <t>3203 White Oak Road</t>
  </si>
  <si>
    <t>jcrumpton@gulfstream-nc.com</t>
  </si>
  <si>
    <t>Gullo Financial Management</t>
  </si>
  <si>
    <t>Paula M. Gullo</t>
  </si>
  <si>
    <t>631-549-3739</t>
  </si>
  <si>
    <t>775 Park Avenue</t>
  </si>
  <si>
    <t>410-560-3500</t>
  </si>
  <si>
    <t>9515 Deereco Road</t>
  </si>
  <si>
    <t>Mullintbg Advisors</t>
  </si>
  <si>
    <t>Michael Glickman</t>
  </si>
  <si>
    <t>949-760-6215</t>
  </si>
  <si>
    <t>610 Newport Center Drive</t>
  </si>
  <si>
    <t>mike.glickman@mullinconsulting.com</t>
  </si>
  <si>
    <t>Mullooly Asset Management, LLC</t>
  </si>
  <si>
    <t>Thomas Peter Mullooly</t>
  </si>
  <si>
    <t>732-223-9000</t>
  </si>
  <si>
    <t>2517 Highway 35, Bldg M</t>
  </si>
  <si>
    <t>Jan Thomas Mohamed</t>
  </si>
  <si>
    <t>972-991-8840</t>
  </si>
  <si>
    <t>5210 Mckinney Avenue</t>
  </si>
  <si>
    <t>jmohamed@confidentvision.com</t>
  </si>
  <si>
    <t>Kingsley Perkins And Company, LLC</t>
  </si>
  <si>
    <t>Charles K Perkins</t>
  </si>
  <si>
    <t>312-396-4030</t>
  </si>
  <si>
    <t>500 N Michigan Ave</t>
  </si>
  <si>
    <t>Kingsroad Financial Insurance Services, Inc.</t>
  </si>
  <si>
    <t>Lawrence Douglas Kriesmer</t>
  </si>
  <si>
    <t>858-452-4930</t>
  </si>
  <si>
    <t>5405 Morehouse Drive</t>
  </si>
  <si>
    <t>13603 Gladwyn Ct</t>
  </si>
  <si>
    <t>timmurray@murrayfinancial.com</t>
  </si>
  <si>
    <t>Murray Investment Management, LLC</t>
  </si>
  <si>
    <t>Samuel Thomas Murray</t>
  </si>
  <si>
    <t>713-850-7444</t>
  </si>
  <si>
    <t>Timothy Terrence Murray</t>
  </si>
  <si>
    <t>703-810-8424</t>
  </si>
  <si>
    <t>Mutual Of Omaha Plaza</t>
  </si>
  <si>
    <t>26465 Carmel Rancho Blvd</t>
  </si>
  <si>
    <t>kilzer@pacbell.net</t>
  </si>
  <si>
    <t>Kim Financial Advisors, Inc.</t>
  </si>
  <si>
    <t>John Juhan Kim</t>
  </si>
  <si>
    <t>925-242-2274</t>
  </si>
  <si>
    <t>2603 Camino Ramon</t>
  </si>
  <si>
    <t>jkim@kfainc.com</t>
  </si>
  <si>
    <t>KimCo</t>
  </si>
  <si>
    <t>Michael A Koch</t>
  </si>
  <si>
    <t>573-491-8796</t>
  </si>
  <si>
    <t>P.O. Box 55</t>
  </si>
  <si>
    <t>New Bloomfield</t>
  </si>
  <si>
    <t>King, Mohamed And Associates, Inc.</t>
  </si>
  <si>
    <t>321 Main Street</t>
  </si>
  <si>
    <t>Red Wing</t>
  </si>
  <si>
    <t>Excellence Asset Management Inc</t>
  </si>
  <si>
    <t>Joshua Hyong Pak</t>
  </si>
  <si>
    <t>213-381-1435</t>
  </si>
  <si>
    <t>3540 Wilshire Blvd #ph5</t>
  </si>
  <si>
    <t>jp@excellenceasset.com</t>
  </si>
  <si>
    <t>Excelsior Financial Services</t>
  </si>
  <si>
    <t>Randall Tiebor</t>
  </si>
  <si>
    <t>716-625-8388</t>
  </si>
  <si>
    <t>4637 Meyer Rd</t>
  </si>
  <si>
    <t>North Tonawanda</t>
  </si>
  <si>
    <t>Exchange Capital Management, Inc.</t>
  </si>
  <si>
    <t>Michael Robert Reid</t>
  </si>
  <si>
    <t>734-761-6500</t>
  </si>
  <si>
    <t>303 Detroit Street Suite 203</t>
  </si>
  <si>
    <t>Kinnamon &amp; Associates Ltd II</t>
  </si>
  <si>
    <t>Bret Scott Kinnamon</t>
  </si>
  <si>
    <t>847-381-1053</t>
  </si>
  <si>
    <t>217 N. Northwest Hwy</t>
  </si>
  <si>
    <t>Kirkwood Private, LLC</t>
  </si>
  <si>
    <t>Mary Ann Rodrigue</t>
  </si>
  <si>
    <t>207-883-9813</t>
  </si>
  <si>
    <t>18 Atlantic Dr</t>
  </si>
  <si>
    <t>Scarborough</t>
  </si>
  <si>
    <t>3900 Essex Lane, Suite 1150</t>
  </si>
  <si>
    <t>cmoser@rwbaird.com</t>
  </si>
  <si>
    <t>Murray Ruffell, CFP, ChFC</t>
  </si>
  <si>
    <t>William Murray Ruffell</t>
  </si>
  <si>
    <t>904-273-7069</t>
  </si>
  <si>
    <t>Mustard Seed Capital</t>
  </si>
  <si>
    <t>Roger Wade Melton</t>
  </si>
  <si>
    <t>210-680-3949</t>
  </si>
  <si>
    <t>8222 Parkland Hills Drive</t>
  </si>
  <si>
    <t>Mutual Asset Management</t>
  </si>
  <si>
    <t>Kirtland Financial Management, Inc.</t>
  </si>
  <si>
    <t>Brett Charles Hixon</t>
  </si>
  <si>
    <t>305-648-0006</t>
  </si>
  <si>
    <t>201 Sevilla Ave</t>
  </si>
  <si>
    <t>thehix59@hotmail.com</t>
  </si>
  <si>
    <t>Kissinger Investments, LLC</t>
  </si>
  <si>
    <t>Sherwood S Kissinger</t>
  </si>
  <si>
    <t>727-239-7998</t>
  </si>
  <si>
    <t>2172 Bay Lane</t>
  </si>
  <si>
    <t>Klane Wealth Management, LLC</t>
  </si>
  <si>
    <t>Steven Michael Klane</t>
  </si>
  <si>
    <t>651-225-4884</t>
  </si>
  <si>
    <t>6 West Fifth Street</t>
  </si>
  <si>
    <t>Klein Financial Advisors</t>
  </si>
  <si>
    <t>John Henry Klein</t>
  </si>
  <si>
    <t>949-830-4148</t>
  </si>
  <si>
    <t>28161 Amable</t>
  </si>
  <si>
    <t>jhklein@cox.net</t>
  </si>
  <si>
    <t>Kline Capital Management LLC</t>
  </si>
  <si>
    <t>Matthew Thomas Kline</t>
  </si>
  <si>
    <t>312-263-6100</t>
  </si>
  <si>
    <t>5501 W. 79th Street, Suite 305</t>
  </si>
  <si>
    <t>Klingman And Associates, LLC</t>
  </si>
  <si>
    <t>Nancy Carolyn Brown</t>
  </si>
  <si>
    <t>212-867-7647</t>
  </si>
  <si>
    <t>1133 Avenue Of The Americas</t>
  </si>
  <si>
    <t>Kloster Capital Management, L.L.C.</t>
  </si>
  <si>
    <t>John Vance Kloster</t>
  </si>
  <si>
    <t>248-451-9601</t>
  </si>
  <si>
    <t>KM Advisory Services</t>
  </si>
  <si>
    <t>John Paul Harnish</t>
  </si>
  <si>
    <t>585-381-5900</t>
  </si>
  <si>
    <t>Haberling Financial Group, Inc.</t>
  </si>
  <si>
    <t>Benjamin David Messinger</t>
  </si>
  <si>
    <t>954-584-9090</t>
  </si>
  <si>
    <t>7027 W. Broward Blvd. #204</t>
  </si>
  <si>
    <t>knightplan@msn.com</t>
  </si>
  <si>
    <t>Koehler Financial Services, Inc.</t>
  </si>
  <si>
    <t>Erica Lynn Momany</t>
  </si>
  <si>
    <t>269-429-0650</t>
  </si>
  <si>
    <t>949-380-7526</t>
  </si>
  <si>
    <t>19 Hammond Drive</t>
  </si>
  <si>
    <t>jpowell@frontiernet.net</t>
  </si>
  <si>
    <t>Myers Capital Management, Inc.</t>
  </si>
  <si>
    <t>Paul Douglas Myers</t>
  </si>
  <si>
    <t>Redwood Financial Advisors, Inc.</t>
  </si>
  <si>
    <t>Robert Louis Margetic</t>
  </si>
  <si>
    <t>415-472-1510</t>
  </si>
  <si>
    <t>175 N. Redwood Dr.</t>
  </si>
  <si>
    <t>rlm@crt-net.com</t>
  </si>
  <si>
    <t>Redwood Wealth Management, LLC</t>
  </si>
  <si>
    <t>Lane Alex Steinberger</t>
  </si>
  <si>
    <t>678-527-2800</t>
  </si>
  <si>
    <t>Reed &amp; Associates, Inc.</t>
  </si>
  <si>
    <t>Curt Givens Reed</t>
  </si>
  <si>
    <t>858-673-0878</t>
  </si>
  <si>
    <t>16935 West Bernardo Drive</t>
  </si>
  <si>
    <t>Reed Financial Group, Inc.</t>
  </si>
  <si>
    <t>Douglas Earl Reed</t>
  </si>
  <si>
    <t>913-491-0868</t>
  </si>
  <si>
    <t>8717 W. 110th Street, Suite 470</t>
  </si>
  <si>
    <t>Reed Financial Planning LLC</t>
  </si>
  <si>
    <t>Robert Roy Reed</t>
  </si>
  <si>
    <t>614-263-3900</t>
  </si>
  <si>
    <t>3805 North High Street</t>
  </si>
  <si>
    <t>rob@reedplanning.com</t>
  </si>
  <si>
    <t>206-343-8092</t>
  </si>
  <si>
    <t>1001 4th Avenue</t>
  </si>
  <si>
    <t>National Equities Management Co.</t>
  </si>
  <si>
    <t>Henry Paul Nemanich</t>
  </si>
  <si>
    <t>561-394-3519</t>
  </si>
  <si>
    <t>399 West Palmetto Park Road, Suite 200</t>
  </si>
  <si>
    <t>National Retirement Consultants, Inc.</t>
  </si>
  <si>
    <t>William Andrew Groth</t>
  </si>
  <si>
    <t>513-863-4015</t>
  </si>
  <si>
    <t>223 Ross Avenue</t>
  </si>
  <si>
    <t>grothw@hotmail.com</t>
  </si>
  <si>
    <t>Nations Financial Group, Inc.</t>
  </si>
  <si>
    <t>916-988-1779</t>
  </si>
  <si>
    <t>8836 Greenback Lane</t>
  </si>
  <si>
    <t>Orangevale</t>
  </si>
  <si>
    <t>richardnadler@everhartfinancial.com</t>
  </si>
  <si>
    <t>Naismith Capital Strategies, Inc.</t>
  </si>
  <si>
    <t>Ian Arthur Naismith</t>
  </si>
  <si>
    <t>941-966-3280</t>
  </si>
  <si>
    <t>460 South Tamiami Trail</t>
  </si>
  <si>
    <t>naicap@comcast.net</t>
  </si>
  <si>
    <t>7240-5 Lakeshore Road</t>
  </si>
  <si>
    <t>Cicero</t>
  </si>
  <si>
    <t>ronfergus@aol.com</t>
  </si>
  <si>
    <t>Lakeside Advisors, Inc.</t>
  </si>
  <si>
    <t>Donald Bryson Kurfees</t>
  </si>
  <si>
    <t>614-519-1287</t>
  </si>
  <si>
    <t>1720 Zollinger Road, Suite 203</t>
  </si>
  <si>
    <t>Kuriyama &amp; Co., LLC</t>
  </si>
  <si>
    <t>Mary Frances K M Meyer</t>
  </si>
  <si>
    <t>808-593-1600</t>
  </si>
  <si>
    <t>1440 Kapiolani Blvd.</t>
  </si>
  <si>
    <t>Kutz And Company Inc.</t>
  </si>
  <si>
    <t>Paul Joseph Kutz</t>
  </si>
  <si>
    <t>516-482-1158</t>
  </si>
  <si>
    <t>185 Great Neck Rd</t>
  </si>
  <si>
    <t>Kyle Financial Services</t>
  </si>
  <si>
    <t>3588 Plymouth Rd #305</t>
  </si>
  <si>
    <t>Hardy Investment, Inc.</t>
  </si>
  <si>
    <t>Hunter Kell Hardy</t>
  </si>
  <si>
    <t>Harbor Financial Group, Inc.</t>
  </si>
  <si>
    <t>Elyse Dolph Foster</t>
  </si>
  <si>
    <t>303-939-8788</t>
  </si>
  <si>
    <t>1909 26th Street, Suite 1a</t>
  </si>
  <si>
    <t>deb341@aol.com</t>
  </si>
  <si>
    <t>Harbor Investment Advisors</t>
  </si>
  <si>
    <t>Thomas Repeta</t>
  </si>
  <si>
    <t>207-780-9606</t>
  </si>
  <si>
    <t>22 Monument Sq</t>
  </si>
  <si>
    <t>Harbor Lights Financial Planning</t>
  </si>
  <si>
    <t>James Garvey</t>
  </si>
  <si>
    <t>603-881-8879</t>
  </si>
  <si>
    <t>74 Robinson Rd</t>
  </si>
  <si>
    <t>harborlights74@comcast.net</t>
  </si>
  <si>
    <t>Harbor Springs Financial Management</t>
  </si>
  <si>
    <t>Albert James Brasseur</t>
  </si>
  <si>
    <t>574-287-5000</t>
  </si>
  <si>
    <t>202 S. Michigan St., 903</t>
  </si>
  <si>
    <t>Harbour Financial Resources, Ltd.</t>
  </si>
  <si>
    <t>Robert Alan Leon</t>
  </si>
  <si>
    <t>847-675-6836</t>
  </si>
  <si>
    <t>9933 Lawler Ave., Suite 500</t>
  </si>
  <si>
    <t>Skokie</t>
  </si>
  <si>
    <t>rleon@hfrltd.com</t>
  </si>
  <si>
    <t>James Sidney Johnson</t>
  </si>
  <si>
    <t>972-550-0416</t>
  </si>
  <si>
    <t>1231 Greenway Drive, Suite 385</t>
  </si>
  <si>
    <t>Irving</t>
  </si>
  <si>
    <t>Family Heritage Resource, Inc.</t>
  </si>
  <si>
    <t>Richard Aidan Young</t>
  </si>
  <si>
    <t>706-739-0725</t>
  </si>
  <si>
    <t>205 Hudson Trace</t>
  </si>
  <si>
    <t>Family Investment Center</t>
  </si>
  <si>
    <t>Dan Thaddus Danford</t>
  </si>
  <si>
    <t>816-233-4100</t>
  </si>
  <si>
    <t>3805 Beck Road</t>
  </si>
  <si>
    <t>Saint Joseph</t>
  </si>
  <si>
    <t>Family Office Advisors LLC</t>
  </si>
  <si>
    <t>Charles S Comer</t>
  </si>
  <si>
    <t>212-697-7800</t>
  </si>
  <si>
    <t>370 Lexington Avenue, Suite 1400</t>
  </si>
  <si>
    <t>chascomer@mindspring.com</t>
  </si>
  <si>
    <t>Family Office Investment Advisors LLC</t>
  </si>
  <si>
    <t>Luis Antonio Bethart</t>
  </si>
  <si>
    <t>305-371-4848</t>
  </si>
  <si>
    <t>501 Brickell Key Drive</t>
  </si>
  <si>
    <t>mbethart@yahoo.com</t>
  </si>
  <si>
    <t>Family Prosperity Advisors, LLC</t>
  </si>
  <si>
    <t>Kenneth Lee Marshall</t>
  </si>
  <si>
    <t>765-647-2823</t>
  </si>
  <si>
    <t>P.O. Box 412</t>
  </si>
  <si>
    <t>Brookville</t>
  </si>
  <si>
    <t>Harvey Financial Group</t>
  </si>
  <si>
    <t>Chanh Cao Nguyen</t>
  </si>
  <si>
    <t>832-585-0110</t>
  </si>
  <si>
    <t>9400 Grogans Mill Road</t>
  </si>
  <si>
    <t>Harvey Merson</t>
  </si>
  <si>
    <t>Harvey Neil Merson</t>
  </si>
  <si>
    <t>732-382-5663</t>
  </si>
  <si>
    <t>220 Russell Ave</t>
  </si>
  <si>
    <t>Rahway</t>
  </si>
  <si>
    <t>Harwick, Clifford Alan DBA Harwick Financial Management</t>
  </si>
  <si>
    <t>Robert Campsall Felix</t>
  </si>
  <si>
    <t>313-563-5696</t>
  </si>
  <si>
    <t>22700 Garrison St</t>
  </si>
  <si>
    <t>Dearborn</t>
  </si>
  <si>
    <t>catman500@hotmail.com</t>
  </si>
  <si>
    <t>Felix Garcia, Ria</t>
  </si>
  <si>
    <t>Felix Garcia</t>
  </si>
  <si>
    <t>972-713-8032</t>
  </si>
  <si>
    <t>18748 Tall Oak Dr</t>
  </si>
  <si>
    <t>felga12@yahoo.com</t>
  </si>
  <si>
    <t>Felsing Rankin</t>
  </si>
  <si>
    <t>Marlyn D Felsing</t>
  </si>
  <si>
    <t>407-808-2731</t>
  </si>
  <si>
    <t>Feltl And Company</t>
  </si>
  <si>
    <t>Paul Cochran</t>
  </si>
  <si>
    <t>612-492-8800</t>
  </si>
  <si>
    <t>225 South Sixth Street</t>
  </si>
  <si>
    <t>Fennimore Advisory, LLC</t>
  </si>
  <si>
    <t>Joshua Andrew Fennimore</t>
  </si>
  <si>
    <t>martin_financial@yahoo.com</t>
  </si>
  <si>
    <t>FB Capital Management Inc.</t>
  </si>
  <si>
    <t>4410 Golf Terrace Suite 102</t>
  </si>
  <si>
    <t>Eau Claire</t>
  </si>
  <si>
    <t>FB Advisory Services, LLC</t>
  </si>
  <si>
    <t>David Wayne Martin</t>
  </si>
  <si>
    <t>903-561-8980</t>
  </si>
  <si>
    <t>3800 Paluxy Drive</t>
  </si>
  <si>
    <t>candy@vail.net</t>
  </si>
  <si>
    <t>Family Wealth Leadership</t>
  </si>
  <si>
    <t>Kevin Patrick Kolson</t>
  </si>
  <si>
    <t>949-468-2000</t>
  </si>
  <si>
    <t>2 Venture Plaza, Suite 240</t>
  </si>
  <si>
    <t>Family Wms, LLC</t>
  </si>
  <si>
    <t>Scott Alan Shows</t>
  </si>
  <si>
    <t>404-961-1052</t>
  </si>
  <si>
    <t>Fara &amp; Diggles Wealth Management LLC</t>
  </si>
  <si>
    <t>Ronald Gerard Fara</t>
  </si>
  <si>
    <t>630-697-7312</t>
  </si>
  <si>
    <t>2021 Midwest Road</t>
  </si>
  <si>
    <t>Oakbrook</t>
  </si>
  <si>
    <t>Farell Financial Advisory Services</t>
  </si>
  <si>
    <t>970-241-5143</t>
  </si>
  <si>
    <t>372 Ridges Blvd.</t>
  </si>
  <si>
    <t>Colson Financial Group, Inc.</t>
  </si>
  <si>
    <t>Ronald Scott Colson</t>
  </si>
  <si>
    <t>303-986-9977</t>
  </si>
  <si>
    <t>485 S Youngfield Ct</t>
  </si>
  <si>
    <t>ronald@colsonfinancial.com</t>
  </si>
  <si>
    <t>Colton Groome Financial Advisors, LLC</t>
  </si>
  <si>
    <t>George Morrow Groome</t>
  </si>
  <si>
    <t>powergrl4eva@aol.com</t>
  </si>
  <si>
    <t>Farley-Pomeroy Financial LLC</t>
  </si>
  <si>
    <t>Daniel William Farley</t>
  </si>
  <si>
    <t>B Ray Thompson</t>
  </si>
  <si>
    <t>865-588-6250</t>
  </si>
  <si>
    <t>4624 Chambliss Avenue</t>
  </si>
  <si>
    <t>50 Braintree Hill Office Park</t>
  </si>
  <si>
    <t>417-200-4440</t>
  </si>
  <si>
    <t>3044 Shepherd Of The Hills Expressway, Suite 213</t>
  </si>
  <si>
    <t>Branson</t>
  </si>
  <si>
    <t>dfarley111@gmail.com</t>
  </si>
  <si>
    <t>Farmand Investment Services, Inc.</t>
  </si>
  <si>
    <t>Mike Farmand</t>
  </si>
  <si>
    <t>904-396-6838</t>
  </si>
  <si>
    <t>4237 Atlantic Blvd</t>
  </si>
  <si>
    <t>Farnsley Financial Consultants</t>
  </si>
  <si>
    <t>Aaron Stephen Farnsley</t>
  </si>
  <si>
    <t>850-227-3336</t>
  </si>
  <si>
    <t>480-641-0044</t>
  </si>
  <si>
    <t>648 Leisure World</t>
  </si>
  <si>
    <t>Commodore Asset Management, LLC</t>
  </si>
  <si>
    <t>Darnell Lee Commodore</t>
  </si>
  <si>
    <t>253-279-4781</t>
  </si>
  <si>
    <t>Common Wealth Management LLC</t>
  </si>
  <si>
    <t>Mark William Kamann</t>
  </si>
  <si>
    <t>877-396-6275</t>
  </si>
  <si>
    <t>56 N Franklin Street</t>
  </si>
  <si>
    <t>Delaware</t>
  </si>
  <si>
    <t>Commonwealth Financial Advisors, LLC</t>
  </si>
  <si>
    <t>Gerald Lee Minnis</t>
  </si>
  <si>
    <t>502-423-7420</t>
  </si>
  <si>
    <t>9403 Mill Brook Road</t>
  </si>
  <si>
    <t>Compass Financial Services</t>
  </si>
  <si>
    <t>Ann Linnell</t>
  </si>
  <si>
    <t>206-922-2685</t>
  </si>
  <si>
    <t>5323 Ne 42nd St</t>
  </si>
  <si>
    <t>Compass Financial Services, Inc.</t>
  </si>
  <si>
    <t>Brenda Benton Olsen</t>
  </si>
  <si>
    <t>763-525-1755</t>
  </si>
  <si>
    <t>Carl Robert Carpenter</t>
  </si>
  <si>
    <t>714-969-8484</t>
  </si>
  <si>
    <t>2130 Main Street</t>
  </si>
  <si>
    <t>Beacon Hill Investment Advisory, LLC</t>
  </si>
  <si>
    <t>Clint James Edgington</t>
  </si>
  <si>
    <t>Potomac</t>
  </si>
  <si>
    <t>Ferguson Financial Planning</t>
  </si>
  <si>
    <t>Troy Christian Ferguson</t>
  </si>
  <si>
    <t>214-502-7404</t>
  </si>
  <si>
    <t>915 Middle Run Place</t>
  </si>
  <si>
    <t>Duncanville</t>
  </si>
  <si>
    <t>Ferleger Wealth Management, LLC</t>
  </si>
  <si>
    <t>David Ferleger</t>
  </si>
  <si>
    <t>215-887-0123</t>
  </si>
  <si>
    <t>413 Johnson St.</t>
  </si>
  <si>
    <t>Jenkintown</t>
  </si>
  <si>
    <t>Fernandez Financial Advisory, LLC</t>
  </si>
  <si>
    <t>Delia Marie Fernandez</t>
  </si>
  <si>
    <t>562-594-4454</t>
  </si>
  <si>
    <t>5212 Katella Ave.</t>
  </si>
  <si>
    <t>delfernandez@earthlink.net</t>
  </si>
  <si>
    <t>Ferro Financial</t>
  </si>
  <si>
    <t>Shelley Maria Ferro</t>
  </si>
  <si>
    <t>504-831-1813</t>
  </si>
  <si>
    <t>237 Codifer Blvd</t>
  </si>
  <si>
    <t>Metairie</t>
  </si>
  <si>
    <t>shelstar1@yahoo.com</t>
  </si>
  <si>
    <t>FFP Investment Advisors, Inc.</t>
  </si>
  <si>
    <t>Tony Ray Price</t>
  </si>
  <si>
    <t>615-369-1610</t>
  </si>
  <si>
    <t>750 Old Hickory Blvd., Ste.170</t>
  </si>
  <si>
    <t>FFR Advisory</t>
  </si>
  <si>
    <t>David Dungan Henney</t>
  </si>
  <si>
    <t>562-493-6426</t>
  </si>
  <si>
    <t>3010 Old Ranch Pkwy</t>
  </si>
  <si>
    <t>Seal Beach</t>
  </si>
  <si>
    <t>amutzabaugh@ffradvisory.com</t>
  </si>
  <si>
    <t>Fichter &amp; Co. Investors</t>
  </si>
  <si>
    <t>Nicholas Clarke Fichter</t>
  </si>
  <si>
    <t>781-585-2123</t>
  </si>
  <si>
    <t>1 Gardner Rd</t>
  </si>
  <si>
    <t>Duxbury</t>
  </si>
  <si>
    <t>larry_davsko@msn.com</t>
  </si>
  <si>
    <t>Compass Private Wealth Consulting, LLC</t>
  </si>
  <si>
    <t>Richard Russell Miller</t>
  </si>
  <si>
    <t>612-309-3018</t>
  </si>
  <si>
    <t>15256 Fairway Heights Road Nw</t>
  </si>
  <si>
    <t>Prior Lake</t>
  </si>
  <si>
    <t>richard.miller@rsmi.com</t>
  </si>
  <si>
    <t>Compass Wealth Advisors, LLC</t>
  </si>
  <si>
    <t>Beekmann Capital Management, LLC</t>
  </si>
  <si>
    <t>303-791-7008</t>
  </si>
  <si>
    <t>1563 Sunset Ridge Rd.</t>
  </si>
  <si>
    <t>Highlands Ranch</t>
  </si>
  <si>
    <t>Beers Financial LLC</t>
  </si>
  <si>
    <t>Val Hain Beers</t>
  </si>
  <si>
    <t>803-748-9550</t>
  </si>
  <si>
    <t>609 Sims Avenue</t>
  </si>
  <si>
    <t>Beeson And Company, LLC</t>
  </si>
  <si>
    <t>John Kirkeby Beeson</t>
  </si>
  <si>
    <t>510-232-5339</t>
  </si>
  <si>
    <t>2530 Mira Vista Dr.</t>
  </si>
  <si>
    <t>El Cerrito</t>
  </si>
  <si>
    <t>Bell Financial Management Corporation</t>
  </si>
  <si>
    <t>Sheldon Mayer Bell</t>
  </si>
  <si>
    <t>James Terry Consiglio</t>
  </si>
  <si>
    <t>8703 Broadway</t>
  </si>
  <si>
    <t>Pearland</t>
  </si>
  <si>
    <t>thegreekmeister09@yahoo.com</t>
  </si>
  <si>
    <t>Helios, LLC</t>
  </si>
  <si>
    <t>Rodolfo David Aguilera</t>
  </si>
  <si>
    <t>407-982-1888</t>
  </si>
  <si>
    <t>110 Marter Avenue, Suite 100</t>
  </si>
  <si>
    <t>919-806-4942</t>
  </si>
  <si>
    <t>2530 Meridian Parkway</t>
  </si>
  <si>
    <t>bdangelo@fiduciarysolutions.com</t>
  </si>
  <si>
    <t>Field Capital Management, LLC</t>
  </si>
  <si>
    <t>Jolonda Reed Field</t>
  </si>
  <si>
    <t>505-982-4901</t>
  </si>
  <si>
    <t>1468 S. St. Francis Dr.</t>
  </si>
  <si>
    <t>Fifty-Six Group</t>
  </si>
  <si>
    <t>300 West Adams Street</t>
  </si>
  <si>
    <t>Chicago</t>
  </si>
  <si>
    <t>Asset Investment Methods</t>
  </si>
  <si>
    <t>David Thomas Green</t>
  </si>
  <si>
    <t>801-942-4503</t>
  </si>
  <si>
    <t>8293 S. Escalante Drive</t>
  </si>
  <si>
    <t>Sandy</t>
  </si>
  <si>
    <t>Keith Douglass Geary</t>
  </si>
  <si>
    <t>405-235-5700</t>
  </si>
  <si>
    <t>211 N. Robinson</t>
  </si>
  <si>
    <t>Capitol Financial Consultants, Inc.</t>
  </si>
  <si>
    <t>Joel Elliott Stillman</t>
  </si>
  <si>
    <t>703-821-2000</t>
  </si>
  <si>
    <t>8180 Greensboro Drive</t>
  </si>
  <si>
    <t>Capitol Securities Management, Inc.</t>
  </si>
  <si>
    <t>Lia Bettenhausen Goff</t>
  </si>
  <si>
    <t>804-527-0400</t>
  </si>
  <si>
    <t>100 Concourse Blvd</t>
  </si>
  <si>
    <t>1125 South Williams Street</t>
  </si>
  <si>
    <t>steselle@doratocapital.com</t>
  </si>
  <si>
    <t>503-639-9827</t>
  </si>
  <si>
    <t>7110 Sw Fir Loop</t>
  </si>
  <si>
    <t>Tigard</t>
  </si>
  <si>
    <t>sheldon@psfmc.com</t>
  </si>
  <si>
    <t>Bell Financial Planning</t>
  </si>
  <si>
    <t>John Andrew Bell</t>
  </si>
  <si>
    <t>512-347-9500</t>
  </si>
  <si>
    <t>2901 Bee Cave Road Box F</t>
  </si>
  <si>
    <t>Asset Financial Services, Inc.</t>
  </si>
  <si>
    <t>Milton Gerald Lefton</t>
  </si>
  <si>
    <t>312-346-1580</t>
  </si>
  <si>
    <t>163 Creekside Lane</t>
  </si>
  <si>
    <t>Winchester</t>
  </si>
  <si>
    <t>CFG Registered Investment Advisors</t>
  </si>
  <si>
    <t>Regina Ann Brookens</t>
  </si>
  <si>
    <t>616-575-2020</t>
  </si>
  <si>
    <t>607 Cascade West Parkway</t>
  </si>
  <si>
    <t>CFG Wealth Management, LLC</t>
  </si>
  <si>
    <t>Dean Roger St. Marie</t>
  </si>
  <si>
    <t>828-883-4400</t>
  </si>
  <si>
    <t>1903 O'Toole Way</t>
  </si>
  <si>
    <t>San Jose</t>
  </si>
  <si>
    <t>m-bashby@sbcglobal.net</t>
  </si>
  <si>
    <t>East Petersburg</t>
  </si>
  <si>
    <t>Asset Management And Insurance Consultants, Inc.</t>
  </si>
  <si>
    <t>Craig Alan Vinke</t>
  </si>
  <si>
    <t>708-333-1002</t>
  </si>
  <si>
    <t>17050 S Park Ave</t>
  </si>
  <si>
    <t>South Holland</t>
  </si>
  <si>
    <t>610-642-9588</t>
  </si>
  <si>
    <t>257 E. Lancaster Avenue</t>
  </si>
  <si>
    <t>Consolidated Financial</t>
  </si>
  <si>
    <t>Robert Andrew Bell</t>
  </si>
  <si>
    <t>614-932-0000</t>
  </si>
  <si>
    <t>5850 Venture Dr.</t>
  </si>
  <si>
    <t>Consolidated Investment Advisors</t>
  </si>
  <si>
    <t>Lawrence David Vitez</t>
  </si>
  <si>
    <t>704-366-0466</t>
  </si>
  <si>
    <t>6525 Morrison Blvd</t>
  </si>
  <si>
    <t>Consolidated Planning Corp</t>
  </si>
  <si>
    <t>Blake Anthony Flood</t>
  </si>
  <si>
    <t>404-892-1995</t>
  </si>
  <si>
    <t>400 Colony Square</t>
  </si>
  <si>
    <t>Constellation Financial Advisors, Inc.</t>
  </si>
  <si>
    <t>Greta Wickesser</t>
  </si>
  <si>
    <t>410-308-0552</t>
  </si>
  <si>
    <t>2401 York Rd Suite B</t>
  </si>
  <si>
    <t>Timonium</t>
  </si>
  <si>
    <t>Contemporary Planning Alternatives</t>
  </si>
  <si>
    <t>Richard Wayne Dean</t>
  </si>
  <si>
    <t>805-804-6691</t>
  </si>
  <si>
    <t>P.O. Box 1478</t>
  </si>
  <si>
    <t>Ventura</t>
  </si>
  <si>
    <t>Context Financial Group</t>
  </si>
  <si>
    <t>Stefan Christopher Liiste</t>
  </si>
  <si>
    <t>651-634-8817</t>
  </si>
  <si>
    <t>sliiste@contextfinancialgroup.com</t>
  </si>
  <si>
    <t>Continental Five Investment Group, LLC</t>
  </si>
  <si>
    <t>203-221-0200</t>
  </si>
  <si>
    <t>757-622-2717</t>
  </si>
  <si>
    <t>Continental Nine Financial Management</t>
  </si>
  <si>
    <t>Conrad Anthony Tarte</t>
  </si>
  <si>
    <t>203-753-7600</t>
  </si>
  <si>
    <t>P. O. Box 230</t>
  </si>
  <si>
    <t>Waterbury</t>
  </si>
  <si>
    <t>200 South Hoover Blvd.</t>
  </si>
  <si>
    <t>Financial Advisory Solutions, Inc.</t>
  </si>
  <si>
    <t>Deborah Frances Warringer</t>
  </si>
  <si>
    <t>941-929-0229</t>
  </si>
  <si>
    <t>2100 Constitution Boulevard</t>
  </si>
  <si>
    <t>Financial Affairs Advisory, Inc.</t>
  </si>
  <si>
    <t>Pravin K Shah</t>
  </si>
  <si>
    <t>920-435-0993</t>
  </si>
  <si>
    <t>1825 S. Webster Avenue</t>
  </si>
  <si>
    <t>Financial Associates</t>
  </si>
  <si>
    <t>Anne Quan Uno</t>
  </si>
  <si>
    <t>703-522-3111</t>
  </si>
  <si>
    <t>933 N. Kenmore Street, Suite 217</t>
  </si>
  <si>
    <t>catherinefclark@aol.com</t>
  </si>
  <si>
    <t>402-463-6769</t>
  </si>
  <si>
    <t>2215 W. 12th Street</t>
  </si>
  <si>
    <t>Blue Creek Asset Management</t>
  </si>
  <si>
    <t>David Paris McDow</t>
  </si>
  <si>
    <t>3336 North 32nd Street</t>
  </si>
  <si>
    <t>Cross Financial Services Corporation</t>
  </si>
  <si>
    <t>Lisalamar Zuniga Martinez</t>
  </si>
  <si>
    <t>210-821-6499</t>
  </si>
  <si>
    <t>14607 San Pedro</t>
  </si>
  <si>
    <t>Crossroads Advisory Group</t>
  </si>
  <si>
    <t>Meridith Louise Hutchens</t>
  </si>
  <si>
    <t>815-455-1777</t>
  </si>
  <si>
    <t>Susan A. Cook</t>
  </si>
  <si>
    <t>208-743-0863</t>
  </si>
  <si>
    <t>513 14th St.</t>
  </si>
  <si>
    <t>Lewiston</t>
  </si>
  <si>
    <t>cookconsulting@lewiston.com</t>
  </si>
  <si>
    <t>Cook Financial Designs, Inc.</t>
  </si>
  <si>
    <t>757-498-4810</t>
  </si>
  <si>
    <t>629 Phoenix Drive</t>
  </si>
  <si>
    <t>Cook Investment Management, LLC</t>
  </si>
  <si>
    <t>Travis Lee Cook</t>
  </si>
  <si>
    <t>303-660-0509</t>
  </si>
  <si>
    <t>Virginia Beach</t>
  </si>
  <si>
    <t>mfarley@farleyplanning.com</t>
  </si>
  <si>
    <t>1st Securities Management, Inc</t>
  </si>
  <si>
    <t>Terrence Lee McMullen</t>
  </si>
  <si>
    <t>Coordinated Wealth Management, LLC</t>
  </si>
  <si>
    <t>Joseph Steven Renner</t>
  </si>
  <si>
    <t>615-369-0738</t>
  </si>
  <si>
    <t>205 Powell Place</t>
  </si>
  <si>
    <t>Corcoran Group</t>
  </si>
  <si>
    <t>Philip Edmund Corcoran</t>
  </si>
  <si>
    <t>202-333-4775</t>
  </si>
  <si>
    <t>1010 Wisconsin Avenue, N.W.</t>
  </si>
  <si>
    <t>Core Advisors, Ltd.</t>
  </si>
  <si>
    <t>Thomas Anthony Gore</t>
  </si>
  <si>
    <t>803-730-7161</t>
  </si>
  <si>
    <t>118 Columbia Avenue</t>
  </si>
  <si>
    <t>Chapin</t>
  </si>
  <si>
    <t>Core Asset Management Company</t>
  </si>
  <si>
    <t>John Norman Mayberry</t>
  </si>
  <si>
    <t>415-332-2000</t>
  </si>
  <si>
    <t>108 Caledonia Street</t>
  </si>
  <si>
    <t>Sausalito</t>
  </si>
  <si>
    <t>jnmayberry@coreasset.com</t>
  </si>
  <si>
    <t>Core Capital Advisors, LLC</t>
  </si>
  <si>
    <t>David Joel Hirz</t>
  </si>
  <si>
    <t>360-493-2145</t>
  </si>
  <si>
    <t>2011 State Ave Ne</t>
  </si>
  <si>
    <t>Olympia</t>
  </si>
  <si>
    <t>1919 14th Street, Suite 604</t>
  </si>
  <si>
    <t>Financial Control Services</t>
  </si>
  <si>
    <t>William Edwin Durand</t>
  </si>
  <si>
    <t>203-975-9898</t>
  </si>
  <si>
    <t>6 Landmark Sq</t>
  </si>
  <si>
    <t>wed4fcs@csi.com</t>
  </si>
  <si>
    <t>Financial Counseling &amp; Administration</t>
  </si>
  <si>
    <t>2526 Goodwateravenue</t>
  </si>
  <si>
    <t>Hill Financial Advisors</t>
  </si>
  <si>
    <t>Cindi Renae Hill</t>
  </si>
  <si>
    <t>619-795-5986</t>
  </si>
  <si>
    <t>8880 Rio San Diego Drive, 8th Floor</t>
  </si>
  <si>
    <t>wildomar@cox.net</t>
  </si>
  <si>
    <t>Hillebrand Financial Planning LLC</t>
  </si>
  <si>
    <t>John Meindert Vyge</t>
  </si>
  <si>
    <t>703-723-5979</t>
  </si>
  <si>
    <t>21351 Ridgetop Circle, Ste. 300</t>
  </si>
  <si>
    <t>Dulles</t>
  </si>
  <si>
    <t>Hillspring Financial, Inc.</t>
  </si>
  <si>
    <t>Max Wayne Smith</t>
  </si>
  <si>
    <t>623-583-6141</t>
  </si>
  <si>
    <t>12213 W. Bell Road</t>
  </si>
  <si>
    <t>Hilton Head Financial Advisors, Inc.</t>
  </si>
  <si>
    <t>Nathaniel Jones</t>
  </si>
  <si>
    <t>843-681-8300</t>
  </si>
  <si>
    <t>3600 Main Street</t>
  </si>
  <si>
    <t>Hilton Head Island</t>
  </si>
  <si>
    <t>nathanielbpj@hargray.com</t>
  </si>
  <si>
    <t>Himebaugh Financial Planning Services</t>
  </si>
  <si>
    <t>Robert Bruce Himebaugh</t>
  </si>
  <si>
    <t>616-399-4964</t>
  </si>
  <si>
    <t>197 Greenwood Ave</t>
  </si>
  <si>
    <t>Hines Financial Services, Inc.</t>
  </si>
  <si>
    <t>Bobby Dean Hines</t>
  </si>
  <si>
    <t>804-520-1827</t>
  </si>
  <si>
    <t>105 Valley Road</t>
  </si>
  <si>
    <t>Colonial Heights</t>
  </si>
  <si>
    <t>Hinton McCurry, LLC</t>
  </si>
  <si>
    <t>Russell Capes Hinton</t>
  </si>
  <si>
    <t>404-321-6950</t>
  </si>
  <si>
    <t>Financial Education Centers, LLC</t>
  </si>
  <si>
    <t>Fredric William Miller</t>
  </si>
  <si>
    <t>703-791-3743</t>
  </si>
  <si>
    <t>1000 Germantown Pike,</t>
  </si>
  <si>
    <t>Plymouth Meeting</t>
  </si>
  <si>
    <t>Barbara Jessup Williams</t>
  </si>
  <si>
    <t>760-431-3040</t>
  </si>
  <si>
    <t>1903 Wright Place Suite 150</t>
  </si>
  <si>
    <t>Financial Focus Inc.</t>
  </si>
  <si>
    <t>Robert J. Carlson</t>
  </si>
  <si>
    <t>262-789-8484</t>
  </si>
  <si>
    <t>13600 W Greenfield Ave</t>
  </si>
  <si>
    <t>Financial Focus, Inc.</t>
  </si>
  <si>
    <t>Susan John</t>
  </si>
  <si>
    <t>603-569-1994</t>
  </si>
  <si>
    <t>40 Mill Street</t>
  </si>
  <si>
    <t>Wolfeboro</t>
  </si>
  <si>
    <t>Dorothy Ann Mautte</t>
  </si>
  <si>
    <t>203-288-4039</t>
  </si>
  <si>
    <t>3320 Dixwell Ave</t>
  </si>
  <si>
    <t>North Haven</t>
  </si>
  <si>
    <t>Cornerstone Asset Management, Inc.</t>
  </si>
  <si>
    <t>John-Marc Berthoud</t>
  </si>
  <si>
    <t>Financial Guidance Investment Advisers, Inc.</t>
  </si>
  <si>
    <t>William Richard Henzey</t>
  </si>
  <si>
    <t>440-260-0543</t>
  </si>
  <si>
    <t>398 West Bagley Road, Suite 3</t>
  </si>
  <si>
    <t>Berea</t>
  </si>
  <si>
    <t>whenzey@fgg.net</t>
  </si>
  <si>
    <t>Financial Harvest, LLC</t>
  </si>
  <si>
    <t>David Alan Witter</t>
  </si>
  <si>
    <t>407-644-9411</t>
  </si>
  <si>
    <t>511 N. Maitland Avenue</t>
  </si>
  <si>
    <t>david@financial-harvest.com</t>
  </si>
  <si>
    <t>Financial Innovations LLC</t>
  </si>
  <si>
    <t>Michael James Davidson</t>
  </si>
  <si>
    <t>312-915-0038</t>
  </si>
  <si>
    <t>Laura Kim Schilling</t>
  </si>
  <si>
    <t>404-459-2828</t>
  </si>
  <si>
    <t>5555 Glenridge Connector</t>
  </si>
  <si>
    <t>Financial Insight Corporation</t>
  </si>
  <si>
    <t>Lawrence Potomac</t>
  </si>
  <si>
    <t>619-563-0305</t>
  </si>
  <si>
    <t>3111 Camino Del Rio North</t>
  </si>
  <si>
    <t>Financial Insights</t>
  </si>
  <si>
    <t>Holmes Financial Group, Inc</t>
  </si>
  <si>
    <t>1440 N. Harbor Blvd.</t>
  </si>
  <si>
    <t>Fullerton</t>
  </si>
  <si>
    <t>Cynthia Kay Fick</t>
  </si>
  <si>
    <t>480-505-7003</t>
  </si>
  <si>
    <t>1201 S. Alma School Road</t>
  </si>
  <si>
    <t>Financial Life Planning, LLC</t>
  </si>
  <si>
    <t>Edward Craig Goldstein</t>
  </si>
  <si>
    <t>856-988-5480</t>
  </si>
  <si>
    <t>One Greentree Centre</t>
  </si>
  <si>
    <t>Marlton</t>
  </si>
  <si>
    <t>Financial Lifestyle Management</t>
  </si>
  <si>
    <t>Victoria Lee Ward</t>
  </si>
  <si>
    <t>903-455-1041</t>
  </si>
  <si>
    <t>3101 Joe Ramsey Blvd. Suite#107</t>
  </si>
  <si>
    <t>Financial Management Advisors, Inc.</t>
  </si>
  <si>
    <t>Linda Limbaugh Bean</t>
  </si>
  <si>
    <t>931-455-0151</t>
  </si>
  <si>
    <t>115 N. Jackson Street</t>
  </si>
  <si>
    <t>Tullahoma</t>
  </si>
  <si>
    <t>Financial Management Advisory Group, LLC</t>
  </si>
  <si>
    <t>Gary Richard Scheer</t>
  </si>
  <si>
    <t>973-539-4100</t>
  </si>
  <si>
    <t>65 Madison Avenue</t>
  </si>
  <si>
    <t>gscheer@financialmgmtgrp.com</t>
  </si>
  <si>
    <t>Financial Management Corporation</t>
  </si>
  <si>
    <t>Frank Albert Sisco</t>
  </si>
  <si>
    <t>914-740-4422</t>
  </si>
  <si>
    <t>30 Mill Road</t>
  </si>
  <si>
    <t>New Rochelle</t>
  </si>
  <si>
    <t>ideasmany@aol.com</t>
  </si>
  <si>
    <t>Financial Management Group, Inc.</t>
  </si>
  <si>
    <t>3500 Depauw Blvd.</t>
  </si>
  <si>
    <t>lh@hooverfinancialadvisors.com</t>
  </si>
  <si>
    <t>Hopkins Wealth Management Group</t>
  </si>
  <si>
    <t>Bryan Paul Hopkins</t>
  </si>
  <si>
    <t>714-279-8101</t>
  </si>
  <si>
    <t>2592 N. Santiago Blvd.</t>
  </si>
  <si>
    <t>bhopkins@hopkinswealth.com</t>
  </si>
  <si>
    <t>917-841-7204</t>
  </si>
  <si>
    <t>Cougar Global Investments</t>
  </si>
  <si>
    <t>Alfred Trankner</t>
  </si>
  <si>
    <t>416-368-5255</t>
  </si>
  <si>
    <t>357 Bay Street</t>
  </si>
  <si>
    <t>Toronto Ontario</t>
  </si>
  <si>
    <t>M5H 2T7</t>
  </si>
  <si>
    <t>Council Financial, Inc.</t>
  </si>
  <si>
    <t>Herbert Henry Council</t>
  </si>
  <si>
    <t>919-467-5772</t>
  </si>
  <si>
    <t>51 Kilmayne Drive</t>
  </si>
  <si>
    <t>herbcouncil@councilfinancial.com</t>
  </si>
  <si>
    <t>Country Club Financial Services, Inc.</t>
  </si>
  <si>
    <t>Jo E. Kinsey</t>
  </si>
  <si>
    <t>2001 Shawnee Mission Parkway</t>
  </si>
  <si>
    <t>Shawnee Mission</t>
  </si>
  <si>
    <t>Courage Partners, LLC</t>
  </si>
  <si>
    <t>Ralph Mark Courage</t>
  </si>
  <si>
    <t>757-390-3100</t>
  </si>
  <si>
    <t>World Trade Center</t>
  </si>
  <si>
    <t>Course Pilot Financial LLC</t>
  </si>
  <si>
    <t>David Dean Wilder</t>
  </si>
  <si>
    <t>513-984-6696</t>
  </si>
  <si>
    <t>10979 Reed Hartman Hwy</t>
  </si>
  <si>
    <t>Financial Management Network Inc.</t>
  </si>
  <si>
    <t>Matthew Scott Merwin</t>
  </si>
  <si>
    <t>949-455-0300</t>
  </si>
  <si>
    <t>26041 Acero</t>
  </si>
  <si>
    <t>Mission Viejo</t>
  </si>
  <si>
    <t>tarnold@fmncc.com</t>
  </si>
  <si>
    <t>Financial Management Partners</t>
  </si>
  <si>
    <t>Kendall Marvin Young</t>
  </si>
  <si>
    <t>314-862-5190</t>
  </si>
  <si>
    <t>8001 Forsyth Blvd.</t>
  </si>
  <si>
    <t>St Louis</t>
  </si>
  <si>
    <t>Financial Management Solutions, LLC</t>
  </si>
  <si>
    <t>Sean Hooman Agahi</t>
  </si>
  <si>
    <t>925-244-6600</t>
  </si>
  <si>
    <t>12647 Alcosta Blvd.</t>
  </si>
  <si>
    <t>seanrpg@yahoo.com</t>
  </si>
  <si>
    <t>Horizon Wealth Management, LLC</t>
  </si>
  <si>
    <t>Brian R. Bortz</t>
  </si>
  <si>
    <t>214-929-1955</t>
  </si>
  <si>
    <t>4102 Watersedge Drive</t>
  </si>
  <si>
    <t>Horizons Financial Advisors, LLC</t>
  </si>
  <si>
    <t>Elliot Saul Lipson</t>
  </si>
  <si>
    <t>561-214-3247</t>
  </si>
  <si>
    <t>9413 Vercelli St</t>
  </si>
  <si>
    <t>919-388-1808</t>
  </si>
  <si>
    <t>111 Old Rockhampton Lane</t>
  </si>
  <si>
    <t>Leon L He</t>
  </si>
  <si>
    <t>916-960-9022</t>
  </si>
  <si>
    <t>lhe@optimumfp.com</t>
  </si>
  <si>
    <t>Opus Financial Advisors, Inc.</t>
  </si>
  <si>
    <t>Michelle Mauze Rokes</t>
  </si>
  <si>
    <t>704-872-7671</t>
  </si>
  <si>
    <t>126 Water Street</t>
  </si>
  <si>
    <t>Statesville</t>
  </si>
  <si>
    <t>Oracle Financial Services, LLC</t>
  </si>
  <si>
    <t>Jason T Eoanidis</t>
  </si>
  <si>
    <t>320-982-1878</t>
  </si>
  <si>
    <t>435 3rd Ave SE</t>
  </si>
  <si>
    <t>Open Door Investment Advisors, Inc.</t>
  </si>
  <si>
    <t>Joseph John Alotta</t>
  </si>
  <si>
    <t>630-969-2628</t>
  </si>
  <si>
    <t>900 Jorie Boulevard, Suite 80</t>
  </si>
  <si>
    <t>rwminc@tampabay.rr.com</t>
  </si>
  <si>
    <t>Black Swan Financial, Inc.</t>
  </si>
  <si>
    <t>Jeffrey Scott Howard</t>
  </si>
  <si>
    <t>770-442-5509</t>
  </si>
  <si>
    <t>12460 Crabapple Road</t>
  </si>
  <si>
    <t>Milton</t>
  </si>
  <si>
    <t>Michael Gordon Langford</t>
  </si>
  <si>
    <t>617-699-9835</t>
  </si>
  <si>
    <t>1900 West Park Drive, Suite 280</t>
  </si>
  <si>
    <t>Courter Financial</t>
  </si>
  <si>
    <t>Mack Robert Courter</t>
  </si>
  <si>
    <t>814-355-3380</t>
  </si>
  <si>
    <t>478 Jacksonville Road</t>
  </si>
  <si>
    <t>Bellefonte</t>
  </si>
  <si>
    <t>Covell Financial</t>
  </si>
  <si>
    <t>Financial Management Strategies, LLC</t>
  </si>
  <si>
    <t>Walid Liu Petiri</t>
  </si>
  <si>
    <t>410-356-8886</t>
  </si>
  <si>
    <t>Thomas Bruce Horton</t>
  </si>
  <si>
    <t>248-862-2248</t>
  </si>
  <si>
    <t>50408 Heatherwood Ln.</t>
  </si>
  <si>
    <t>hfp54@yahoo.com</t>
  </si>
  <si>
    <t>Horwitz &amp; Associates, Inc.</t>
  </si>
  <si>
    <t>Peter R Albano</t>
  </si>
  <si>
    <t>224-632-4700</t>
  </si>
  <si>
    <t>2610 Lake Cook Rd.</t>
  </si>
  <si>
    <t>Riverwoods</t>
  </si>
  <si>
    <t>603-345-6755</t>
  </si>
  <si>
    <t>P.O. Box 84</t>
  </si>
  <si>
    <t>Brookline</t>
  </si>
  <si>
    <t>Lilani Wealth Management</t>
  </si>
  <si>
    <t>Rashida Lilani</t>
  </si>
  <si>
    <t>916-782-7752</t>
  </si>
  <si>
    <t>Financial Network Specialists LLC</t>
  </si>
  <si>
    <t>Mitchell Don Miller</t>
  </si>
  <si>
    <t>303-325-7597</t>
  </si>
  <si>
    <t>5220 S Ulster St Unit 2210</t>
  </si>
  <si>
    <t>Greenwood Village</t>
  </si>
  <si>
    <t>Financial Partner Network, LLC</t>
  </si>
  <si>
    <t>Lawrence Eugene Gieber</t>
  </si>
  <si>
    <t>971-204-0321</t>
  </si>
  <si>
    <t>5 Centerpointe, Suite 400</t>
  </si>
  <si>
    <t>Hot Springs Asset Management, Inc.</t>
  </si>
  <si>
    <t>David Charles Adams</t>
  </si>
  <si>
    <t>501-984-4150</t>
  </si>
  <si>
    <t>4419 N. Hwy 7, Suite 300</t>
  </si>
  <si>
    <t>Hot Springs Village</t>
  </si>
  <si>
    <t>alexa81387@aol.com</t>
  </si>
  <si>
    <t>Houlihan Financial Resource Group, Ltd.</t>
  </si>
  <si>
    <t>Patricia Powell Houlihan</t>
  </si>
  <si>
    <t>703-796-0800</t>
  </si>
  <si>
    <t>11911 Freedom Dr</t>
  </si>
  <si>
    <t>patti@houlihanfinancial.com</t>
  </si>
  <si>
    <t>Householder Group Financial Advisors, LLC</t>
  </si>
  <si>
    <t>fpallc@optonline.net</t>
  </si>
  <si>
    <t>Financial Planning Advisors, Inc.</t>
  </si>
  <si>
    <t>Alfred Jeffrey Hicks</t>
  </si>
  <si>
    <t>618-474-0000</t>
  </si>
  <si>
    <t>Financial Navigators Inc.</t>
  </si>
  <si>
    <t>Kris Barry Tebbetts</t>
  </si>
  <si>
    <t>978-842-2031</t>
  </si>
  <si>
    <t>11 Scott Rd</t>
  </si>
  <si>
    <t>Financial Network Concepts LLC</t>
  </si>
  <si>
    <t>860-665-1344</t>
  </si>
  <si>
    <t>67 Lamplighter Ln</t>
  </si>
  <si>
    <t>Newington</t>
  </si>
  <si>
    <t>Financial Planning Analysts, LLC</t>
  </si>
  <si>
    <t>Mark Stewart Brody</t>
  </si>
  <si>
    <t>631-423-8800</t>
  </si>
  <si>
    <t>734 Walt Whitman Rd</t>
  </si>
  <si>
    <t>Melville</t>
  </si>
  <si>
    <t>bizb5726@aol.com</t>
  </si>
  <si>
    <t>Financial Planning Associates</t>
  </si>
  <si>
    <t>John Michael Mazzara</t>
  </si>
  <si>
    <t>952-929-2577</t>
  </si>
  <si>
    <t>7707 France Ave S</t>
  </si>
  <si>
    <t>john@johnmazzara.com</t>
  </si>
  <si>
    <t>Financial Planning Associates, Inc.</t>
  </si>
  <si>
    <t>Ruth Ann Vega</t>
  </si>
  <si>
    <t>772-546-5555</t>
  </si>
  <si>
    <t>10762 Se Federal Highway</t>
  </si>
  <si>
    <t>Hobe Sound</t>
  </si>
  <si>
    <t>fpassociates@bellsouth.net</t>
  </si>
  <si>
    <t>589 E. Los Angeles Ave.</t>
  </si>
  <si>
    <t>Simi Valley</t>
  </si>
  <si>
    <t>chuckr@acmequote.com</t>
  </si>
  <si>
    <t>Craig R Tesch, CPA CFP Mba LLC</t>
  </si>
  <si>
    <t>Craig Richard Tesch</t>
  </si>
  <si>
    <t>715-341-7343</t>
  </si>
  <si>
    <t>Craig Schmith</t>
  </si>
  <si>
    <t>919-272-5054</t>
  </si>
  <si>
    <t>2530 Meridian Parkway 3rd Fl</t>
  </si>
  <si>
    <t>Crawford Advisory Group, LLC</t>
  </si>
  <si>
    <t>Edmund Logan Crawford</t>
  </si>
  <si>
    <t>512-493-9655</t>
  </si>
  <si>
    <t>12708 Riata Vista Circle, Suite B-101</t>
  </si>
  <si>
    <t>Creative Advisors, LLC</t>
  </si>
  <si>
    <t>Kip Ryan Nussbaum</t>
  </si>
  <si>
    <t>330-253-6880</t>
  </si>
  <si>
    <t>411 Wolf Ledges Pkwy</t>
  </si>
  <si>
    <t>kip@bondseminar.com</t>
  </si>
  <si>
    <t>Creative Asset Management</t>
  </si>
  <si>
    <t>Carol Ann Doninger</t>
  </si>
  <si>
    <t>732-801-0818</t>
  </si>
  <si>
    <t>23 Adams Way</t>
  </si>
  <si>
    <t>Shrewsbury</t>
  </si>
  <si>
    <t>Creative Asset Solutions, LLC</t>
  </si>
  <si>
    <t>Kevin Paul Bard</t>
  </si>
  <si>
    <t>586-228-1282</t>
  </si>
  <si>
    <t>18645 Canal Road</t>
  </si>
  <si>
    <t>Clinton Township</t>
  </si>
  <si>
    <t>Creative Financial Design</t>
  </si>
  <si>
    <t>Theodore Feight</t>
  </si>
  <si>
    <t>517-371-5100</t>
  </si>
  <si>
    <t>2112 Tulane Dr</t>
  </si>
  <si>
    <t>Lansing</t>
  </si>
  <si>
    <t>Creative Financial Group Ltd</t>
  </si>
  <si>
    <t>Brian Patrick Oneill</t>
  </si>
  <si>
    <t>770-913-9704</t>
  </si>
  <si>
    <t>1000 Abernathy Road</t>
  </si>
  <si>
    <t>Financial Planning Office of Stephen Overstreet, P.A.</t>
  </si>
  <si>
    <t>Stephen Shane Overstreet</t>
  </si>
  <si>
    <t>407-359-4205</t>
  </si>
  <si>
    <t>665 Cayuga Drive</t>
  </si>
  <si>
    <t>Winter Springs</t>
  </si>
  <si>
    <t>Financial Planning Office, LLC</t>
  </si>
  <si>
    <t>Denise Durrans Smith</t>
  </si>
  <si>
    <t>801-466-4101</t>
  </si>
  <si>
    <t>1308 South 1700 East</t>
  </si>
  <si>
    <t>denise@fpoffice.com</t>
  </si>
  <si>
    <t>Ballentine Financial, Inc.</t>
  </si>
  <si>
    <t>Suanne White</t>
  </si>
  <si>
    <t>864-322-6046</t>
  </si>
  <si>
    <t>3451 Pelham Road</t>
  </si>
  <si>
    <t>Greenville</t>
  </si>
  <si>
    <t>Ballew &amp; Thompson Investment Advisors, LLC</t>
  </si>
  <si>
    <t>Gregory Edward Ballew</t>
  </si>
  <si>
    <t>214-723-7007</t>
  </si>
  <si>
    <t>3500 Maple Ave. Ste 420</t>
  </si>
  <si>
    <t>Ballew Russell Inc.</t>
  </si>
  <si>
    <t>Mary Patricia Martin</t>
  </si>
  <si>
    <t>601-368-3500</t>
  </si>
  <si>
    <t>4800 I-55 North</t>
  </si>
  <si>
    <t>Balliett Financial Services, Inc.</t>
  </si>
  <si>
    <t>Howard Eugene Balliett</t>
  </si>
  <si>
    <t>407-740-5113</t>
  </si>
  <si>
    <t>631 South Orlando Ave</t>
  </si>
  <si>
    <t>Balser Wealth Management LLC</t>
  </si>
  <si>
    <t>Roger Scott Balser</t>
  </si>
  <si>
    <t>440-934-3114</t>
  </si>
  <si>
    <t>roger@balserwealth.com</t>
  </si>
  <si>
    <t>Banach Wealth Management</t>
  </si>
  <si>
    <t>Joseph Andrew Banach</t>
  </si>
  <si>
    <t>720-493-8707</t>
  </si>
  <si>
    <t>6310 Trailhead Road</t>
  </si>
  <si>
    <t>Littleton</t>
  </si>
  <si>
    <t>Bandon Wealth Management LLC</t>
  </si>
  <si>
    <t>John Martin Ohanesian</t>
  </si>
  <si>
    <t>541-347-9496</t>
  </si>
  <si>
    <t>1010 1st Street Se</t>
  </si>
  <si>
    <t>Bandon</t>
  </si>
  <si>
    <t>heyjohnnyo@msn.com</t>
  </si>
  <si>
    <t>10015 Vinton Ct Nw</t>
  </si>
  <si>
    <t>jmurtfeldt@yahoo.com</t>
  </si>
  <si>
    <t>Creative Retirement Planning &amp; Tax Services</t>
  </si>
  <si>
    <t>David Ray Nute</t>
  </si>
  <si>
    <t>360-681-2325</t>
  </si>
  <si>
    <t>fpccliff@bellsouth.net</t>
  </si>
  <si>
    <t>Financial Planning Consultants And Richard F. Miller</t>
  </si>
  <si>
    <t>Richard Francis Miller</t>
  </si>
  <si>
    <t>651-291-8010</t>
  </si>
  <si>
    <t>400 West Selby Ave</t>
  </si>
  <si>
    <t>dmillerfinancial@msn.com</t>
  </si>
  <si>
    <t>Konstantin R Litovsky</t>
  </si>
  <si>
    <t>508-292-8380</t>
  </si>
  <si>
    <t>Financial Planning Consultants, Inc.</t>
  </si>
  <si>
    <t>Mark Steven Dahlenburg</t>
  </si>
  <si>
    <t>Huber, Weakland &amp; Associates, Inc.</t>
  </si>
  <si>
    <t>Philip Edward Huber</t>
  </si>
  <si>
    <t>410-461-4111</t>
  </si>
  <si>
    <t>1204 Burlingame Ave., Suite 2</t>
  </si>
  <si>
    <t>wdaniels@pacbell.net</t>
  </si>
  <si>
    <t>Live Oak Advisory Group, LLC</t>
  </si>
  <si>
    <t>Lavon Huey Welch</t>
  </si>
  <si>
    <t>985-624-8916</t>
  </si>
  <si>
    <t>ORourke &amp; Company, Incorporated</t>
  </si>
  <si>
    <t>Brian Christopher O'Rourke</t>
  </si>
  <si>
    <t>617-482-4200</t>
  </si>
  <si>
    <t>One Liberty Square</t>
  </si>
  <si>
    <t>ORourke Financial Planning</t>
  </si>
  <si>
    <t>Susan Ellen O'Rourke</t>
  </si>
  <si>
    <t>313-310-7733</t>
  </si>
  <si>
    <t>241 Lewiston Rd</t>
  </si>
  <si>
    <t>4585 State Route 39</t>
  </si>
  <si>
    <t>karl@hummelagency.com</t>
  </si>
  <si>
    <t>ORR Financial Group</t>
  </si>
  <si>
    <t>Steven Howard Orr</t>
  </si>
  <si>
    <t>361-575-1695</t>
  </si>
  <si>
    <t>5606 N. Navarro</t>
  </si>
  <si>
    <t>ORR Financial Planning, LLC</t>
  </si>
  <si>
    <t>Everette Burns Orr</t>
  </si>
  <si>
    <t>703-749-1415</t>
  </si>
  <si>
    <t>2010 Corporate Ridge</t>
  </si>
  <si>
    <t>eorr@cox.net</t>
  </si>
  <si>
    <t>ORR Financial, LLC</t>
  </si>
  <si>
    <t>Harry Brazell Orr</t>
  </si>
  <si>
    <t>813-963-6800</t>
  </si>
  <si>
    <t>13902 N. Dale Mabry Highway</t>
  </si>
  <si>
    <t>Osborne Capital Management</t>
  </si>
  <si>
    <t>Gregory Jay Livingston</t>
  </si>
  <si>
    <t>618-659-9700</t>
  </si>
  <si>
    <t>100 East Park Street</t>
  </si>
  <si>
    <t>Edwardsville</t>
  </si>
  <si>
    <t>Livingston Financial Planning, Inc.</t>
  </si>
  <si>
    <t>George Mayo Livingston</t>
  </si>
  <si>
    <t>850-267-1068</t>
  </si>
  <si>
    <t>83 Sky High Dune Dr</t>
  </si>
  <si>
    <t>Alpine</t>
  </si>
  <si>
    <t>calhunter@msn.com</t>
  </si>
  <si>
    <t>Hunter Financial Inc.</t>
  </si>
  <si>
    <t>Bradley A. Hunter</t>
  </si>
  <si>
    <t>208-777-7813</t>
  </si>
  <si>
    <t>316 E. 5th Avenue</t>
  </si>
  <si>
    <t>Post Falls</t>
  </si>
  <si>
    <t>Huntington Steele LLC</t>
  </si>
  <si>
    <t>Patricia Anne Huntington</t>
  </si>
  <si>
    <t>700 Exposition Place</t>
  </si>
  <si>
    <t>hnick@bellsouth.net</t>
  </si>
  <si>
    <t>Financial Planning Solutions, Inc.</t>
  </si>
  <si>
    <t>Shelley Lee Boyce</t>
  </si>
  <si>
    <t>760-929-1180</t>
  </si>
  <si>
    <t>2111 Palomar Airport Road, Suite 360</t>
  </si>
  <si>
    <t>Slboyce@financialdesign.Net</t>
  </si>
  <si>
    <t>Financial Planning Trainer LLC</t>
  </si>
  <si>
    <t>Curtiss J Cale</t>
  </si>
  <si>
    <t>973-670-2115</t>
  </si>
  <si>
    <t>1 Loretta Ln</t>
  </si>
  <si>
    <t>Oak Ridge</t>
  </si>
  <si>
    <t>curtiss_cale@yahoo.com</t>
  </si>
  <si>
    <t>Financial Planning Work$, Inc.</t>
  </si>
  <si>
    <t>Michael Edward Fox</t>
  </si>
  <si>
    <t>856-786-2121</t>
  </si>
  <si>
    <t>Po Box 2024</t>
  </si>
  <si>
    <t>Riverton</t>
  </si>
  <si>
    <t>mfox@fpwmoney.com</t>
  </si>
  <si>
    <t>Financial Quest Capital Services, Inc.</t>
  </si>
  <si>
    <t>Mary Nell Odom</t>
  </si>
  <si>
    <t>512-990-1829</t>
  </si>
  <si>
    <t>1314 Falcon Ledge Dr.</t>
  </si>
  <si>
    <t>Scott Patrick Baril</t>
  </si>
  <si>
    <t>847-808-9299</t>
  </si>
  <si>
    <t>2150 East Lake Cook Road</t>
  </si>
  <si>
    <t>Buffalo Grove</t>
  </si>
  <si>
    <t>scott@bariladvisors.com</t>
  </si>
  <si>
    <t>Barker Financial Group, Inc.</t>
  </si>
  <si>
    <t>James Theodore Barker</t>
  </si>
  <si>
    <t>781-743-2600</t>
  </si>
  <si>
    <t>1 Van De Graaff Drive</t>
  </si>
  <si>
    <t>Burlington</t>
  </si>
  <si>
    <t>jim-barker@comcast.net</t>
  </si>
  <si>
    <t>Barnes Pettey Financial Advisors, LLC</t>
  </si>
  <si>
    <t>Dudley Mcbee Barnes</t>
  </si>
  <si>
    <t>662-627-2225</t>
  </si>
  <si>
    <t>252 Sunflower Avenue</t>
  </si>
  <si>
    <t>Clarksdale</t>
  </si>
  <si>
    <t>607-748-6334</t>
  </si>
  <si>
    <t>409 Hooper Road</t>
  </si>
  <si>
    <t>Endwell</t>
  </si>
  <si>
    <t>CSH Investment Management</t>
  </si>
  <si>
    <t>Charles Henry</t>
  </si>
  <si>
    <t>Claremont</t>
  </si>
  <si>
    <t>Anderson Financial Planning, Inc.</t>
  </si>
  <si>
    <t>Cynthia Larson Anderson</t>
  </si>
  <si>
    <t>704-540-7771</t>
  </si>
  <si>
    <t>7621 Little Avenue</t>
  </si>
  <si>
    <t>cynthialanderson@bellsouth.net</t>
  </si>
  <si>
    <t>Andover Wealth Management, Inc</t>
  </si>
  <si>
    <t>Stuart Mullendore Mcdowell</t>
  </si>
  <si>
    <t>978-475-4474</t>
  </si>
  <si>
    <t>68 Main Street</t>
  </si>
  <si>
    <t>Andover</t>
  </si>
  <si>
    <t>Andre Caubarreaux</t>
  </si>
  <si>
    <t>Andre Paul Caubarreaux</t>
  </si>
  <si>
    <t>318-253-8805</t>
  </si>
  <si>
    <t>P. O. Box 593</t>
  </si>
  <si>
    <t>Marksville</t>
  </si>
  <si>
    <t>btlexie@hotmail.com</t>
  </si>
  <si>
    <t>Andrew C. Karlinski Financial &amp; Insurance Services, Inc.</t>
  </si>
  <si>
    <t>Andrew Conrad Karlinski</t>
  </si>
  <si>
    <t>949-788-7700</t>
  </si>
  <si>
    <t>6 Venture Suite 390</t>
  </si>
  <si>
    <t>Irvine</t>
  </si>
  <si>
    <t>John Christopher Anderson</t>
  </si>
  <si>
    <t>American Financial Management</t>
  </si>
  <si>
    <t>Kevin Willis Johnson</t>
  </si>
  <si>
    <t>239-275-8280</t>
  </si>
  <si>
    <t>12995 S. Cleveland Avenue</t>
  </si>
  <si>
    <t>Fort Myers</t>
  </si>
  <si>
    <t>kevingators@yahoo.com</t>
  </si>
  <si>
    <t>American Financial Management LLC</t>
  </si>
  <si>
    <t>Randy Dean Jacobson</t>
  </si>
  <si>
    <t>4020 Powers Circle</t>
  </si>
  <si>
    <t>Andrew Silverman</t>
  </si>
  <si>
    <t>508-626-2200</t>
  </si>
  <si>
    <t>860 Worcester Road</t>
  </si>
  <si>
    <t>Framingham</t>
  </si>
  <si>
    <t>Andrew Watkins &amp; Associates, Inc.</t>
  </si>
  <si>
    <t>Andrew Edwin Watkins</t>
  </si>
  <si>
    <t>360-683-9833</t>
  </si>
  <si>
    <t>330 South Sequim Avenue</t>
  </si>
  <si>
    <t>Andrews Investment Management</t>
  </si>
  <si>
    <t>Ethan William Andrews</t>
  </si>
  <si>
    <t>218 Chatham Rd</t>
  </si>
  <si>
    <t>Angart &amp; Co.</t>
  </si>
  <si>
    <t>Robert Farrell Angart</t>
  </si>
  <si>
    <t>216-534-4424</t>
  </si>
  <si>
    <t>2855 Sulgrave Road</t>
  </si>
  <si>
    <t>Angelo Gallo</t>
  </si>
  <si>
    <t>914-761-3237</t>
  </si>
  <si>
    <t>200 Mamaroneck Ave.</t>
  </si>
  <si>
    <t>White Plains</t>
  </si>
  <si>
    <t>Angelucci Wealth Management</t>
  </si>
  <si>
    <t>Michael Charles Angelucci</t>
  </si>
  <si>
    <t>716-807-7198</t>
  </si>
  <si>
    <t>pmalson@yahoo.com</t>
  </si>
  <si>
    <t>14362 N. Frank Lloyd Wright Blvd.</t>
  </si>
  <si>
    <t>AQ-Timer Financial Services</t>
  </si>
  <si>
    <t>Cecilia Fang Chang</t>
  </si>
  <si>
    <t>651-702-0563</t>
  </si>
  <si>
    <t>2627 Stillwater Rd E.</t>
  </si>
  <si>
    <t>Saint Paul</t>
  </si>
  <si>
    <t>Aquire Wealth Advisors, LLC</t>
  </si>
  <si>
    <t>Reese J Harper</t>
  </si>
  <si>
    <t>801-748-1243</t>
  </si>
  <si>
    <t>903 Baxter Drive</t>
  </si>
  <si>
    <t>South Jordan</t>
  </si>
  <si>
    <t>reese@aquireadvisors.com</t>
  </si>
  <si>
    <t>Arapaho Asset Management LLC</t>
  </si>
  <si>
    <t>Todd William Walker</t>
  </si>
  <si>
    <t>970-262-7799</t>
  </si>
  <si>
    <t>Shandon@arcaarcha.Com</t>
  </si>
  <si>
    <t>Arcadia Investment Advisors, LLC</t>
  </si>
  <si>
    <t>Robert Douglas Pool</t>
  </si>
  <si>
    <t>360-823-0477</t>
  </si>
  <si>
    <t>3200 N. Military Trail</t>
  </si>
  <si>
    <t>peconic32@aol.com</t>
  </si>
  <si>
    <t>Advanced Asset Management, LLC</t>
  </si>
  <si>
    <t>Scott Grissom</t>
  </si>
  <si>
    <t>Norcross</t>
  </si>
  <si>
    <t>chris.dardaman@brightworth.com</t>
  </si>
  <si>
    <t>Brill Securities, Inc.</t>
  </si>
  <si>
    <t>Matthew Alimena</t>
  </si>
  <si>
    <t>212-957-5700</t>
  </si>
  <si>
    <t>152 West 57th Street</t>
  </si>
  <si>
    <t>Brimmer Financial Group, Inc.</t>
  </si>
  <si>
    <t>Robert Whitman Brimmer</t>
  </si>
  <si>
    <t>508-240-0320</t>
  </si>
  <si>
    <t>59 Finlay Road</t>
  </si>
  <si>
    <t>Orleans</t>
  </si>
  <si>
    <t>rbrimmer@c4.net</t>
  </si>
  <si>
    <t>Brisbois Capital Management LLC</t>
  </si>
  <si>
    <t>Todd Paul Brisbois</t>
  </si>
  <si>
    <t>888-680-6886</t>
  </si>
  <si>
    <t>21 Middlesex Ave., Suite 102</t>
  </si>
  <si>
    <t>tbrisbois@brisboiscapital.com</t>
  </si>
  <si>
    <t>Briskey Financial Services, LLC</t>
  </si>
  <si>
    <t>Patrick John Briskey</t>
  </si>
  <si>
    <t>419-636-2020</t>
  </si>
  <si>
    <t>123 W. Butler Street</t>
  </si>
  <si>
    <t>Bryan</t>
  </si>
  <si>
    <t>pat@briskeyfinancial.com</t>
  </si>
  <si>
    <t>Bristlecone Advisors LLC</t>
  </si>
  <si>
    <t>Matthew Parker Talbot</t>
  </si>
  <si>
    <t>206-664-2500</t>
  </si>
  <si>
    <t>1000 2nd Avenue, Suite 3110</t>
  </si>
  <si>
    <t>Bristol Asset Management</t>
  </si>
  <si>
    <t>Douglas James Silver</t>
  </si>
  <si>
    <t>617-267-2707</t>
  </si>
  <si>
    <t>123 Marlborough Street</t>
  </si>
  <si>
    <t>Boston</t>
  </si>
  <si>
    <t>Broad Reach Wealth Management, LLC</t>
  </si>
  <si>
    <t>Albert J. Bartolomeo</t>
  </si>
  <si>
    <t>941-244-2656</t>
  </si>
  <si>
    <t>1990 Main Street</t>
  </si>
  <si>
    <t>Sarasota</t>
  </si>
  <si>
    <t>al@broadreachwealth.com</t>
  </si>
  <si>
    <t>Broad Street Securities, Inc.</t>
  </si>
  <si>
    <t>Mary Philomena Mada</t>
  </si>
  <si>
    <t>248-430-2626</t>
  </si>
  <si>
    <t>800-352-6530</t>
  </si>
  <si>
    <t>11 Blackstone Ct</t>
  </si>
  <si>
    <t>Merrimack</t>
  </si>
  <si>
    <t>Aspen Wealth Management, Inc.</t>
  </si>
  <si>
    <t>Stephen James Small</t>
  </si>
  <si>
    <t>913-491-0500</t>
  </si>
  <si>
    <t>7300 College Blvd.</t>
  </si>
  <si>
    <t>Overland Park</t>
  </si>
  <si>
    <t>Aspera Financial, LLC</t>
  </si>
  <si>
    <t>Mark Semple Brandin</t>
  </si>
  <si>
    <t>650-326-1119</t>
  </si>
  <si>
    <t>510 Washington Ave</t>
  </si>
  <si>
    <t>msbrandin@aol.com</t>
  </si>
  <si>
    <t>Brandywine Advisors, LLC</t>
  </si>
  <si>
    <t>Gregg Christian Moore</t>
  </si>
  <si>
    <t>610-388-9600</t>
  </si>
  <si>
    <t>2 Ponds Edge Drive</t>
  </si>
  <si>
    <t>Breakwater Investment Group, LLC</t>
  </si>
  <si>
    <t>David Robert Olson</t>
  </si>
  <si>
    <t>702-448-4250</t>
  </si>
  <si>
    <t>3960 Howard Hughes Parkway Suite 500</t>
  </si>
  <si>
    <t>dolson@breakwaterinvestmentgroup.com</t>
  </si>
  <si>
    <t>Renee Elizabeth Cabourne</t>
  </si>
  <si>
    <t>909-593-0953</t>
  </si>
  <si>
    <t>2120 Foothill Blvd.</t>
  </si>
  <si>
    <t>La Verne</t>
  </si>
  <si>
    <t>renee@cabourneandassoc.com</t>
  </si>
  <si>
    <t>Cada &amp; Associates, Inc.</t>
  </si>
  <si>
    <t>Dorothy Ann Cada</t>
  </si>
  <si>
    <t>970-663-1437</t>
  </si>
  <si>
    <t>150 E. 29th Street</t>
  </si>
  <si>
    <t>Loveland</t>
  </si>
  <si>
    <t>Cadena Financial Planning &amp; Tax Services</t>
  </si>
  <si>
    <t>Daniel Owen Cadena</t>
  </si>
  <si>
    <t>858-437-3836</t>
  </si>
  <si>
    <t>6540 Lusk Blvd., Suite C-136c</t>
  </si>
  <si>
    <t>dancadena@hotmail.com</t>
  </si>
  <si>
    <t>Aufman Associates, Inc.</t>
  </si>
  <si>
    <t>Edward B Aufman</t>
  </si>
  <si>
    <t>724-934-5600</t>
  </si>
  <si>
    <t>2200 Georgetown Drive</t>
  </si>
  <si>
    <t>Sewickley</t>
  </si>
  <si>
    <t>Aura Asset Management, Inc.</t>
  </si>
  <si>
    <t>Jean Tate Newman</t>
  </si>
  <si>
    <t>205-795-2555</t>
  </si>
  <si>
    <t>181 West Valley Avenue</t>
  </si>
  <si>
    <t>Birmingham</t>
  </si>
  <si>
    <t>Aurora Financial Group, LLC</t>
  </si>
  <si>
    <t>Charles William Dibner</t>
  </si>
  <si>
    <t>207-553-2343</t>
  </si>
  <si>
    <t>85 Exchange Street</t>
  </si>
  <si>
    <t>Portland</t>
  </si>
  <si>
    <t>Ausdal Financial Partners, Inc.</t>
  </si>
  <si>
    <t>Robert Burns Ausdal Jr.</t>
  </si>
  <si>
    <t>563-326-2064</t>
  </si>
  <si>
    <t>220 North Main Street</t>
  </si>
  <si>
    <t>Davenport</t>
  </si>
  <si>
    <t>Austin Financial Advisors, Inc.</t>
  </si>
  <si>
    <t>Kevin James O'Shea</t>
  </si>
  <si>
    <t>512-347-8463</t>
  </si>
  <si>
    <t>3500 Jefferson Street</t>
  </si>
  <si>
    <t>Austin Investment Advisors</t>
  </si>
  <si>
    <t>Donald William Austin</t>
  </si>
  <si>
    <t>804-598-9142</t>
  </si>
  <si>
    <t>P.O. Box 4670</t>
  </si>
  <si>
    <t>Annandale</t>
  </si>
  <si>
    <t>Beechnut Capital Management</t>
  </si>
  <si>
    <t>Daniel William Simmonds</t>
  </si>
  <si>
    <t>914-282-8804</t>
  </si>
  <si>
    <t>Beekman Wealth Advisory, LLC</t>
  </si>
  <si>
    <t>Elizabeth Prentice Anderson</t>
  </si>
  <si>
    <t>212-319-2766</t>
  </si>
  <si>
    <t>12 Beekman Place</t>
  </si>
  <si>
    <t>eprenticea@aol.com</t>
  </si>
  <si>
    <t>South Windsor</t>
  </si>
  <si>
    <t>jrock1400@cox.net</t>
  </si>
  <si>
    <t>Asset Management Partners</t>
  </si>
  <si>
    <t>Mitchell Brian Walk</t>
  </si>
  <si>
    <t>407-875-2674</t>
  </si>
  <si>
    <t>407 Wekiva Springs Rd.</t>
  </si>
  <si>
    <t>Longwood</t>
  </si>
  <si>
    <t>mbwalk1@aol.com</t>
  </si>
  <si>
    <t>Asset Management Services</t>
  </si>
  <si>
    <t>Albert Heeg Investment Management</t>
  </si>
  <si>
    <t>Paul Joseph Deeley</t>
  </si>
  <si>
    <t>510-864-2900</t>
  </si>
  <si>
    <t>2231 Harbor Bay Parkway</t>
  </si>
  <si>
    <t>Alameda</t>
  </si>
  <si>
    <t>Albion Wealth Management, Inc.</t>
  </si>
  <si>
    <t>Donald Rublee Brown</t>
  </si>
  <si>
    <t>608-884-9393</t>
  </si>
  <si>
    <t>240 Craig Rd</t>
  </si>
  <si>
    <t>Edgerton</t>
  </si>
  <si>
    <t>Albitz/Miloe And Associates, Inc.</t>
  </si>
  <si>
    <t>Dasher &amp; Padgett Financial Advisors, Inc.</t>
  </si>
  <si>
    <t>Thomas Wayne Gay</t>
  </si>
  <si>
    <t>229-883-3500</t>
  </si>
  <si>
    <t>2549 Lafayette Plaza Drive</t>
  </si>
  <si>
    <t>Dauble+worthington Capital Management</t>
  </si>
  <si>
    <t>Donald Eugene Bryant</t>
  </si>
  <si>
    <t>919-791-2838</t>
  </si>
  <si>
    <t>P.O. Box 33402</t>
  </si>
  <si>
    <t>Raleigh</t>
  </si>
  <si>
    <t>Bryant Wealth Management, Inc.</t>
  </si>
  <si>
    <t>John Christopher Bryant</t>
  </si>
  <si>
    <t>360-423-3048</t>
  </si>
  <si>
    <t>315 Cedar Lane</t>
  </si>
  <si>
    <t>chris@bryantwealthmanagement.com</t>
  </si>
  <si>
    <t>Bryn Mawr Wealth Management LLC</t>
  </si>
  <si>
    <t>Robert Brian Fertman</t>
  </si>
  <si>
    <t>610-527-3050</t>
  </si>
  <si>
    <t>dbhfinplnr@comcast.net</t>
  </si>
  <si>
    <t>David Bryan Plemons</t>
  </si>
  <si>
    <t>210-615-9300</t>
  </si>
  <si>
    <t>8207 Callaghan</t>
  </si>
  <si>
    <t>david@plemonscpa.com</t>
  </si>
  <si>
    <t>David C. Sellers Financial Services, Inc.</t>
  </si>
  <si>
    <t>David Charles Sellers</t>
  </si>
  <si>
    <t>cohlincpa@aol.com</t>
  </si>
  <si>
    <t>Pennfield Capital Corp.</t>
  </si>
  <si>
    <t>Deirdre Neligan Mock</t>
  </si>
  <si>
    <t>203-438-1900</t>
  </si>
  <si>
    <t>Two Market Street</t>
  </si>
  <si>
    <t>Penniall &amp; Associates</t>
  </si>
  <si>
    <t>AFC Asset Management Services, Inc.</t>
  </si>
  <si>
    <t>Barry Lee Cliff</t>
  </si>
  <si>
    <t>301-588-5000</t>
  </si>
  <si>
    <t>18310 Montgomery Village Avenue</t>
  </si>
  <si>
    <t>Gaithersburg</t>
  </si>
  <si>
    <t>Affiliated Private Investors LLC</t>
  </si>
  <si>
    <t>Brian John McNally</t>
  </si>
  <si>
    <t>908-781-0900</t>
  </si>
  <si>
    <t>22 Peapack Rd</t>
  </si>
  <si>
    <t>Far Hills</t>
  </si>
  <si>
    <t>Affiliated Underwriters, Inc.</t>
  </si>
  <si>
    <t>William Brooks Hewitt</t>
  </si>
  <si>
    <t>Jon Alan Dauble</t>
  </si>
  <si>
    <t>610-644-3468</t>
  </si>
  <si>
    <t>1650 Fox Xing</t>
  </si>
  <si>
    <t>tlkraig@aol.com</t>
  </si>
  <si>
    <t>Bryan F. Morse, Ria</t>
  </si>
  <si>
    <t>Bryan Forman Morse</t>
  </si>
  <si>
    <t>707-785-3643</t>
  </si>
  <si>
    <t>Agnello Financial Group, Inc.</t>
  </si>
  <si>
    <t>Michael Henry Agnello</t>
  </si>
  <si>
    <t>561-833-7080</t>
  </si>
  <si>
    <t>712 North Olive Avenue</t>
  </si>
  <si>
    <t>West Palm Beach</t>
  </si>
  <si>
    <t>mike@agnellofinancial.com</t>
  </si>
  <si>
    <t>892 County Line Road</t>
  </si>
  <si>
    <t>Bryn Mawr</t>
  </si>
  <si>
    <t>Bryspen, Incorporated</t>
  </si>
  <si>
    <t>John Spencer Bryan</t>
  </si>
  <si>
    <t>404-233-1534</t>
  </si>
  <si>
    <t>7 Piedmont Center</t>
  </si>
  <si>
    <t>BSD Investment Advisors, LLC</t>
  </si>
  <si>
    <t>Timothy Bengt Davies</t>
  </si>
  <si>
    <t>781-449-3919</t>
  </si>
  <si>
    <t>lindajchs@hotmail.com</t>
  </si>
  <si>
    <t>865-475-4649</t>
  </si>
  <si>
    <t>Clerestory Financial Planning, LLC</t>
  </si>
  <si>
    <t>Thomas B. Alf</t>
  </si>
  <si>
    <t>952-405-2070</t>
  </si>
  <si>
    <t>3300 Edinborough Way</t>
  </si>
  <si>
    <t>Click Capital Management, LLC</t>
  </si>
  <si>
    <t>David Forrest Click</t>
  </si>
  <si>
    <t>561-747-7337</t>
  </si>
  <si>
    <t>810 Saturn Street</t>
  </si>
  <si>
    <t>Client First Advisors, Inc.</t>
  </si>
  <si>
    <t>Craig Scott Phillips</t>
  </si>
  <si>
    <t>727-450-2301</t>
  </si>
  <si>
    <t>Carrie Elizabeth Bertrand</t>
  </si>
  <si>
    <t>405-703-3849</t>
  </si>
  <si>
    <t>9909 S. Pennsylvania Ave</t>
  </si>
  <si>
    <t>Oklahoma City</t>
  </si>
  <si>
    <t>Berylstone Investments</t>
  </si>
  <si>
    <t>Scott Howell Bryant</t>
  </si>
  <si>
    <t>520-299-8800</t>
  </si>
  <si>
    <t>6885 North Oracle Road, Suite E</t>
  </si>
  <si>
    <t>shbryant@berylstone.com</t>
  </si>
  <si>
    <t>David Dee Ingram</t>
  </si>
  <si>
    <t>817-268-1680</t>
  </si>
  <si>
    <t>428 Harwood Rd.</t>
  </si>
  <si>
    <t>david@tig.net</t>
  </si>
  <si>
    <t>6030 Marshalee Drive</t>
  </si>
  <si>
    <t>Elkridge</t>
  </si>
  <si>
    <t>Flynn Planning Group, LLC</t>
  </si>
  <si>
    <t>Scott Richard Flynn</t>
  </si>
  <si>
    <t>952-469-0612</t>
  </si>
  <si>
    <t>20730 Holyoke Ave.</t>
  </si>
  <si>
    <t>Lakeville</t>
  </si>
  <si>
    <t>956-724-2144</t>
  </si>
  <si>
    <t>306 Camelia Dr</t>
  </si>
  <si>
    <t>jrothstein@stx.rr.com</t>
  </si>
  <si>
    <t>International Assets Investment Management, LLC</t>
  </si>
  <si>
    <t>Richard Harry Panchookian</t>
  </si>
  <si>
    <t>407-254-1516</t>
  </si>
  <si>
    <t>300 South Orange Avenue</t>
  </si>
  <si>
    <t>12200 East Briarwood Avenue</t>
  </si>
  <si>
    <t>markmsf@msn.com</t>
  </si>
  <si>
    <t>Main Street Advisors, LLC</t>
  </si>
  <si>
    <t>David Richard Peloquin</t>
  </si>
  <si>
    <t>410-840-9200</t>
  </si>
  <si>
    <t>205 East Main Street</t>
  </si>
  <si>
    <t>Main Street Financial</t>
  </si>
  <si>
    <t>Charles Joseph Benway</t>
  </si>
  <si>
    <t>914-242-0553</t>
  </si>
  <si>
    <t>241 E. Main Street</t>
  </si>
  <si>
    <t>Mount Kisco</t>
  </si>
  <si>
    <t>Main Street Financial Group, Inc.</t>
  </si>
  <si>
    <t>Carl Andrew Millard</t>
  </si>
  <si>
    <t>828-859-9252</t>
  </si>
  <si>
    <t>22 North Trade Street</t>
  </si>
  <si>
    <t>Tryon</t>
  </si>
  <si>
    <t>Main Street Investment Management, LLC</t>
  </si>
  <si>
    <t>Miles Rankin Henderson</t>
  </si>
  <si>
    <t>920-694-3265</t>
  </si>
  <si>
    <t>615 South 8th Street</t>
  </si>
  <si>
    <t>Sheboygan</t>
  </si>
  <si>
    <t>Maine Accountants Alliance, Inc.</t>
  </si>
  <si>
    <t>Patricia Barnes</t>
  </si>
  <si>
    <t>207-778-2250</t>
  </si>
  <si>
    <t>50 Five Corners Rd</t>
  </si>
  <si>
    <t>New Sharon</t>
  </si>
  <si>
    <t>230 East 5th Street</t>
  </si>
  <si>
    <t>barry.davis@lpl.com</t>
  </si>
  <si>
    <t>DBA Farmstead Investment Management</t>
  </si>
  <si>
    <t>Robert H Warzecha</t>
  </si>
  <si>
    <t>860-687-1726</t>
  </si>
  <si>
    <t>51 Crabapple Rd</t>
  </si>
  <si>
    <t>Windsor</t>
  </si>
  <si>
    <t>DBA Fee Only Financial Planning, Inc.</t>
  </si>
  <si>
    <t>Emerson Lovett Bell</t>
  </si>
  <si>
    <t>214-871-7600</t>
  </si>
  <si>
    <t>2305 Cedar Springs Road</t>
  </si>
  <si>
    <t>DBA JC Investment Management</t>
  </si>
  <si>
    <t>Christopher B Lynn</t>
  </si>
  <si>
    <t>2506 N Lake Dr</t>
  </si>
  <si>
    <t>DBA Notman Financial Group</t>
  </si>
  <si>
    <t>John Shaw Notman</t>
  </si>
  <si>
    <t>209-955-5955</t>
  </si>
  <si>
    <t>3133 West March Lane</t>
  </si>
  <si>
    <t>Intrepid Financial Strategies, Inc.</t>
  </si>
  <si>
    <t>David Ludwig Hansen</t>
  </si>
  <si>
    <t>772-465-4963</t>
  </si>
  <si>
    <t>805 S 12th Street</t>
  </si>
  <si>
    <t>Fort Pierce</t>
  </si>
  <si>
    <t>intrepidadviser@aol.com</t>
  </si>
  <si>
    <t>Intrinsic Investors LLC</t>
  </si>
  <si>
    <t>Charles Oscar Klawitter</t>
  </si>
  <si>
    <t>414-831-5700</t>
  </si>
  <si>
    <t>1200 N Mayfair Rd</t>
  </si>
  <si>
    <t>Inverlochy Capital</t>
  </si>
  <si>
    <t>William Glen Morrison</t>
  </si>
  <si>
    <t>705-887-6953</t>
  </si>
  <si>
    <t>Focus Wealth Management, Ltd.</t>
  </si>
  <si>
    <t>Helen Louise Modly</t>
  </si>
  <si>
    <t>540-687-3987</t>
  </si>
  <si>
    <t>201 East Washington Street</t>
  </si>
  <si>
    <t>Middleburg</t>
  </si>
  <si>
    <t>Focused Financial Planning, Inc.</t>
  </si>
  <si>
    <t>10775 South Saginaw</t>
  </si>
  <si>
    <t>Grand Blanc</t>
  </si>
  <si>
    <t>dkudla@aol.com</t>
  </si>
  <si>
    <t>Mainstreet Advisors</t>
  </si>
  <si>
    <t>James Zardus Stone</t>
  </si>
  <si>
    <t>303-805-4053</t>
  </si>
  <si>
    <t>19751 E Mainstreet</t>
  </si>
  <si>
    <t>Majestic Oak Financial</t>
  </si>
  <si>
    <t>Anna Popke</t>
  </si>
  <si>
    <t>870-743-1557</t>
  </si>
  <si>
    <t>1802 Windsor Dr</t>
  </si>
  <si>
    <t>Major League Tax &amp; Financial Planning LLC</t>
  </si>
  <si>
    <t>Gustavo A Bustamante</t>
  </si>
  <si>
    <t>813-352-4875</t>
  </si>
  <si>
    <t>464 Fairbairn Road</t>
  </si>
  <si>
    <t>Bobcaygeon, Ontario</t>
  </si>
  <si>
    <t>K0M 1A0</t>
  </si>
  <si>
    <t>wglenm@hotmail.com</t>
  </si>
  <si>
    <t>Invest One Financial Advisors, Inc.</t>
  </si>
  <si>
    <t>317-577-1117</t>
  </si>
  <si>
    <t>8401 Fishers Center Drive</t>
  </si>
  <si>
    <t>Investec Advisory Group, L.P.</t>
  </si>
  <si>
    <t>John Goott</t>
  </si>
  <si>
    <t>713-622-9111</t>
  </si>
  <si>
    <t>4900 Woodway</t>
  </si>
  <si>
    <t>Invested Interests</t>
  </si>
  <si>
    <t>Brandon James Small</t>
  </si>
  <si>
    <t>415-572-1755</t>
  </si>
  <si>
    <t>96 Miller Ave</t>
  </si>
  <si>
    <t>Investment &amp; Asset Planning, LLC</t>
  </si>
  <si>
    <t>William John Niles</t>
  </si>
  <si>
    <t>940-761-2527</t>
  </si>
  <si>
    <t>2110 Kemp Blvd</t>
  </si>
  <si>
    <t>Wichita Falls</t>
  </si>
  <si>
    <t>wjn2@aol.com</t>
  </si>
  <si>
    <t>Investment &amp; Resource Planning</t>
  </si>
  <si>
    <t>Aubrey Ann Smith</t>
  </si>
  <si>
    <t>703-890-0410</t>
  </si>
  <si>
    <t>10600 Arrowhead Drive</t>
  </si>
  <si>
    <t>smitha938@yahoo.com</t>
  </si>
  <si>
    <t>Investment &amp; Retirement Advisors, LLC</t>
  </si>
  <si>
    <t>Michael John Hull</t>
  </si>
  <si>
    <t>615-896-1181</t>
  </si>
  <si>
    <t>Susan Ryder</t>
  </si>
  <si>
    <t>949-760-9287</t>
  </si>
  <si>
    <t>1280 Bison, Suite B9-476</t>
  </si>
  <si>
    <t>Newport Beach</t>
  </si>
  <si>
    <t>Investment Insight, Ltd.</t>
  </si>
  <si>
    <t>Robert William Cusick</t>
  </si>
  <si>
    <t>914-734-9560</t>
  </si>
  <si>
    <t>18 Greenlawn Rd</t>
  </si>
  <si>
    <t>Cortlandt Manor</t>
  </si>
  <si>
    <t>rcusick@ii-ltd.com</t>
  </si>
  <si>
    <t>Investment Management &amp; Consulting Group</t>
  </si>
  <si>
    <t>Francis J Davies</t>
  </si>
  <si>
    <t>207-774-6552</t>
  </si>
  <si>
    <t>97a Exchange Street Ste 504</t>
  </si>
  <si>
    <t>Investment Management Advisors Inc</t>
  </si>
  <si>
    <t>Michael Alan Tankersley</t>
  </si>
  <si>
    <t>800-786-2517</t>
  </si>
  <si>
    <t>One Perimeter Park South</t>
  </si>
  <si>
    <t>Investment Management Services</t>
  </si>
  <si>
    <t>Personal Financial Solutions</t>
  </si>
  <si>
    <t>Louise Ann Schroeder</t>
  </si>
  <si>
    <t>405-533-2533</t>
  </si>
  <si>
    <t>703 S Western Rd, Suite B</t>
  </si>
  <si>
    <t>Stillwater</t>
  </si>
  <si>
    <t>Daniel Joseph Domancich</t>
  </si>
  <si>
    <t>562-592-9442</t>
  </si>
  <si>
    <t>16390 Pacific Coast Highway</t>
  </si>
  <si>
    <t>Personal Financial Solutions, LLC</t>
  </si>
  <si>
    <t>Vincent Bethel</t>
  </si>
  <si>
    <t>770-461-9301</t>
  </si>
  <si>
    <t>110 Thornton Ct</t>
  </si>
  <si>
    <t>finsolutions@bellsouth.net</t>
  </si>
  <si>
    <t>Personal Investment Management, Inc.</t>
  </si>
  <si>
    <t>Dennis Henry Vogt</t>
  </si>
  <si>
    <t>425-883-7990</t>
  </si>
  <si>
    <t>16701ne 80th Street</t>
  </si>
  <si>
    <t>pim@pim4you.com</t>
  </si>
  <si>
    <t>Personal Money Planning</t>
  </si>
  <si>
    <t>Gary William Silverman</t>
  </si>
  <si>
    <t>940-692-6885</t>
  </si>
  <si>
    <t>4245 Kemp Blvd Suite 806</t>
  </si>
  <si>
    <t>gary@blueprairiegroup.com</t>
  </si>
  <si>
    <t>Perspective Financial Services LLC</t>
  </si>
  <si>
    <t>Michael Patrick McCann</t>
  </si>
  <si>
    <t>602-281-4357</t>
  </si>
  <si>
    <t>1440 E. Missouri Avenue</t>
  </si>
  <si>
    <t>mike@moneyaz.com</t>
  </si>
  <si>
    <t>Perspective Wealth Partners, LLC</t>
  </si>
  <si>
    <t>James Mccormick Bailey</t>
  </si>
  <si>
    <t>208-429-0960</t>
  </si>
  <si>
    <t>Marble Capital</t>
  </si>
  <si>
    <t>Harold Franklin Kirsch</t>
  </si>
  <si>
    <t>415-433-2466</t>
  </si>
  <si>
    <t>550 Montgomery St #901</t>
  </si>
  <si>
    <t>Marc E Craft, CPA, CFP</t>
  </si>
  <si>
    <t>Marc Edward Craft</t>
  </si>
  <si>
    <t>859-219-9923</t>
  </si>
  <si>
    <t>1616 Harrodsburg Road</t>
  </si>
  <si>
    <t>Marc Sneider, J.D., CFP(R)</t>
  </si>
  <si>
    <t>Marc Michael Sneider</t>
  </si>
  <si>
    <t>603-883-5678</t>
  </si>
  <si>
    <t>5 Galway Rd</t>
  </si>
  <si>
    <t>Marca, Inc.</t>
  </si>
  <si>
    <t>Ellen T Newport</t>
  </si>
  <si>
    <t>205-408-3000</t>
  </si>
  <si>
    <t>4320 Eagle Point Parkway</t>
  </si>
  <si>
    <t>Marchand Faries Financial Management, Inc.</t>
  </si>
  <si>
    <t>Jane Elizabeth Marchand</t>
  </si>
  <si>
    <t>Mark Douglas Stenberg</t>
  </si>
  <si>
    <t>734-675-8122</t>
  </si>
  <si>
    <t>24001 Andrew Blvd</t>
  </si>
  <si>
    <t>minalena@aol.com</t>
  </si>
  <si>
    <t>Mark Daniel Elliott, LLC</t>
  </si>
  <si>
    <t>480-922-6169</t>
  </si>
  <si>
    <t>8300 North Hayden Rd</t>
  </si>
  <si>
    <t>Mark H. Hull Ria</t>
  </si>
  <si>
    <t>Mark Harold Hull</t>
  </si>
  <si>
    <t>127 E. Washington Street</t>
  </si>
  <si>
    <t>Suffolk</t>
  </si>
  <si>
    <t>rpmudd@comcast.net</t>
  </si>
  <si>
    <t>Investus Financial</t>
  </si>
  <si>
    <t>Henk Jeroom Pieters</t>
  </si>
  <si>
    <t>949-645-1403</t>
  </si>
  <si>
    <t>P.O Box 2043</t>
  </si>
  <si>
    <t>hendricius@excite.com</t>
  </si>
  <si>
    <t>IPI Asset Management, Inc.</t>
  </si>
  <si>
    <t>edward.foy@dvadvisors.com</t>
  </si>
  <si>
    <t>FQ Advisors, LLC</t>
  </si>
  <si>
    <t>Lajaune Eugene French</t>
  </si>
  <si>
    <t>8770 West Bryn Mawr Ave</t>
  </si>
  <si>
    <t>Francis Asset Management</t>
  </si>
  <si>
    <t>Rupert Francis</t>
  </si>
  <si>
    <t>508-669-4331</t>
  </si>
  <si>
    <t>1500 Pine Street</t>
  </si>
  <si>
    <t>Dighton</t>
  </si>
  <si>
    <t>Francis Financial, Inc.</t>
  </si>
  <si>
    <t>Stacy A Francis</t>
  </si>
  <si>
    <t>212-374-9008</t>
  </si>
  <si>
    <t>111 John Street</t>
  </si>
  <si>
    <t>stacy@francisfinancial.com</t>
  </si>
  <si>
    <t>Francisco Investment Advisors, LLC</t>
  </si>
  <si>
    <t>Lori Ann Lenherr</t>
  </si>
  <si>
    <t>415-717-4248</t>
  </si>
  <si>
    <t>100 Lincoln Village Circle</t>
  </si>
  <si>
    <t>970-318-6644</t>
  </si>
  <si>
    <t>Po Box 639</t>
  </si>
  <si>
    <t>Fraser</t>
  </si>
  <si>
    <t>Delta Wealth Management</t>
  </si>
  <si>
    <t>Judith Pamela Booth</t>
  </si>
  <si>
    <t>209-367-8535</t>
  </si>
  <si>
    <t>1420 South Mills Avenue</t>
  </si>
  <si>
    <t>Demar Financial Planning Services, Ltd.</t>
  </si>
  <si>
    <t>Alan Steven Demar</t>
  </si>
  <si>
    <t>630-477-4010</t>
  </si>
  <si>
    <t>500 Park Boulevard Suite 800</t>
  </si>
  <si>
    <t>Itasca</t>
  </si>
  <si>
    <t>Demers Financial Planning</t>
  </si>
  <si>
    <t>Connie Elaine Demers</t>
  </si>
  <si>
    <t>614-451-4505</t>
  </si>
  <si>
    <t>2929 Kenny Road, Ste 190</t>
  </si>
  <si>
    <t>Demming Financial Services Corp.</t>
  </si>
  <si>
    <t>Gail Marie Demming</t>
  </si>
  <si>
    <t>330-562-2122</t>
  </si>
  <si>
    <t>13 New Hudson Rd.</t>
  </si>
  <si>
    <t>Demoss Capital, Inc.</t>
  </si>
  <si>
    <t>John Christopher Demoss</t>
  </si>
  <si>
    <t>423-756-4800</t>
  </si>
  <si>
    <t>518 Georgia Avenue</t>
  </si>
  <si>
    <t>Dempsey Investment Management, LLC</t>
  </si>
  <si>
    <t>Donald Fenton Dempsey</t>
  </si>
  <si>
    <t>6025 Avery Road</t>
  </si>
  <si>
    <t>cfrazier@frazierfinancial.com</t>
  </si>
  <si>
    <t>Frazier Financial Consultants, LLC</t>
  </si>
  <si>
    <t>Deborah Jane Frazier</t>
  </si>
  <si>
    <t>919-929-6940</t>
  </si>
  <si>
    <t>109 Conner Drive</t>
  </si>
  <si>
    <t>frazierfc@nc.rr.com</t>
  </si>
  <si>
    <t>Fred Miller &amp; Assoc.</t>
  </si>
  <si>
    <t>Fred Maher Miller</t>
  </si>
  <si>
    <t>225-767-1200</t>
  </si>
  <si>
    <t>214-316-2453</t>
  </si>
  <si>
    <t>3198 Royal Lane</t>
  </si>
  <si>
    <t>chuck@frontlineadvisors.net</t>
  </si>
  <si>
    <t>Froshman Financial Investment Advisors</t>
  </si>
  <si>
    <t>Jeffrey Steven Froshman</t>
  </si>
  <si>
    <t>831-479-9457</t>
  </si>
  <si>
    <t>820 Bay Ave</t>
  </si>
  <si>
    <t>Capitola</t>
  </si>
  <si>
    <t>Diane E. Rolfsmeyer, CFP</t>
  </si>
  <si>
    <t>Diane Elaine Rolfsmeyer</t>
  </si>
  <si>
    <t>402-435-7211</t>
  </si>
  <si>
    <t>3744 Woods Ave</t>
  </si>
  <si>
    <t>Dick Graham Associates</t>
  </si>
  <si>
    <t>Richard Alan Graham</t>
  </si>
  <si>
    <t>210-653-1052</t>
  </si>
  <si>
    <t>8202 Ih-35 North</t>
  </si>
  <si>
    <t>Dick Van Dyke, Registered Investment Adviser</t>
  </si>
  <si>
    <t>Prescott</t>
  </si>
  <si>
    <t>1211 Sw 5th Avenue</t>
  </si>
  <si>
    <t>Freedom Financial Solutions, LLC</t>
  </si>
  <si>
    <t>Adam C. Zuercher</t>
  </si>
  <si>
    <t>419-425-2400</t>
  </si>
  <si>
    <t>101 West Sandusky Street</t>
  </si>
  <si>
    <t>Findlay</t>
  </si>
  <si>
    <t>Freedom Point Advisory Services, Inc.</t>
  </si>
  <si>
    <t>William David Williams</t>
  </si>
  <si>
    <t>602-264-4833</t>
  </si>
  <si>
    <t>233 E.Union #5</t>
  </si>
  <si>
    <t>Cambridge Financial</t>
  </si>
  <si>
    <t>Ralph Dudley Scearce</t>
  </si>
  <si>
    <t>859-269-3104</t>
  </si>
  <si>
    <t>1089 Chinoe Road</t>
  </si>
  <si>
    <t>Cambridge Financial Group, LLC</t>
  </si>
  <si>
    <t>Penny Marchand</t>
  </si>
  <si>
    <t>520-531-0550</t>
  </si>
  <si>
    <t>6700 N Oracle Rd</t>
  </si>
  <si>
    <t>Cambridge Financial Services Group, Inc</t>
  </si>
  <si>
    <t>Ernest Albert Liebre</t>
  </si>
  <si>
    <t>203-869-0033</t>
  </si>
  <si>
    <t>83 Mason Street</t>
  </si>
  <si>
    <t>Greenwich</t>
  </si>
  <si>
    <t>Cambridge Legacy Advisors, Inc.</t>
  </si>
  <si>
    <t>Brian Paul Koepp</t>
  </si>
  <si>
    <t>802-764-5815</t>
  </si>
  <si>
    <t>P. O. Box 1591</t>
  </si>
  <si>
    <t>Williston</t>
  </si>
  <si>
    <t>Dennis Glynn, CPA</t>
  </si>
  <si>
    <t>Dennis Glynn</t>
  </si>
  <si>
    <t>860-635-1040</t>
  </si>
  <si>
    <t>17 Shunpike Road</t>
  </si>
  <si>
    <t>Cromwell</t>
  </si>
  <si>
    <t>DeNovo Management, LLC</t>
  </si>
  <si>
    <t>Laureen May Reeve</t>
  </si>
  <si>
    <t>504-324-0869</t>
  </si>
  <si>
    <t>104 Main St</t>
  </si>
  <si>
    <t>laureenk@usa.net</t>
  </si>
  <si>
    <t>Denver Capital Management, Inc.</t>
  </si>
  <si>
    <t>7701 France Avenue South</t>
  </si>
  <si>
    <t>eric.remjeske@devenirgroup.com</t>
  </si>
  <si>
    <t>Devonshire Asset Management, Inc.</t>
  </si>
  <si>
    <t>Thomas E Wade</t>
  </si>
  <si>
    <t>781-729-0440</t>
  </si>
  <si>
    <t>American Financial Services Group, Inc.</t>
  </si>
  <si>
    <t>Donald Wayne Gregg</t>
  </si>
  <si>
    <t>916-315-0726</t>
  </si>
  <si>
    <t>1380 Lead Hill Blvd., Suite 106</t>
  </si>
  <si>
    <t>Roseville</t>
  </si>
  <si>
    <t>afsg@att.net</t>
  </si>
  <si>
    <t>American Hertitage Financial Advisors, LLC</t>
  </si>
  <si>
    <t>Jeffrey Mark Pickholtz</t>
  </si>
  <si>
    <t>440-546-7550</t>
  </si>
  <si>
    <t>8227 Brecksville Road</t>
  </si>
  <si>
    <t>Brecksville</t>
  </si>
  <si>
    <t>ahfgjp@aol.com</t>
  </si>
  <si>
    <t>American Independent Securities Group, LLC</t>
  </si>
  <si>
    <t>Dharma Financials</t>
  </si>
  <si>
    <t>Capital Advisory Group, Inc.</t>
  </si>
  <si>
    <t>James Stuart Hopson</t>
  </si>
  <si>
    <t>972-770-4840</t>
  </si>
  <si>
    <t>734-284-1310</t>
  </si>
  <si>
    <t>14703 Allen Road</t>
  </si>
  <si>
    <t>Southgate</t>
  </si>
  <si>
    <t>Capital Fiduciary Advisors, Inc.</t>
  </si>
  <si>
    <t>Keegan Fay Stroup</t>
  </si>
  <si>
    <t>703-777-5855</t>
  </si>
  <si>
    <t>604 S. King Street</t>
  </si>
  <si>
    <t>Capital Financial Advisors</t>
  </si>
  <si>
    <t>Chad Ryan Amerson</t>
  </si>
  <si>
    <t>501-318-1400</t>
  </si>
  <si>
    <t>1700 Malvern Avenue</t>
  </si>
  <si>
    <t>201 South Lake Avenue</t>
  </si>
  <si>
    <t>Pasadena</t>
  </si>
  <si>
    <t>Capital Capital Advisors LLC</t>
  </si>
  <si>
    <t>Roy Harvey Kissin</t>
  </si>
  <si>
    <t>415-924-4949</t>
  </si>
  <si>
    <t>21 Ward Street</t>
  </si>
  <si>
    <t>roykissin@yahoo.com</t>
  </si>
  <si>
    <t>Capital Cities Investments</t>
  </si>
  <si>
    <t>William Maxwell Mauger</t>
  </si>
  <si>
    <t>317-475-4500</t>
  </si>
  <si>
    <t>47 South Meridian Street</t>
  </si>
  <si>
    <t>marquez0622@msn.com</t>
  </si>
  <si>
    <t>Capital City Investment Management Company, Inc.</t>
  </si>
  <si>
    <t>Kevin Lynn Harmon</t>
  </si>
  <si>
    <t>614-457-3438</t>
  </si>
  <si>
    <t>2929 Kenny Rd.</t>
  </si>
  <si>
    <t>linda@capitalcityfs.com</t>
  </si>
  <si>
    <t>Capital Directions, Inc.</t>
  </si>
  <si>
    <t>Paul Bjorn Nervig</t>
  </si>
  <si>
    <t>719-548-0191</t>
  </si>
  <si>
    <t>P.O. Box 25295</t>
  </si>
  <si>
    <t>Capital Enhancement, LLC</t>
  </si>
  <si>
    <t>Steven Anthony Calvelli</t>
  </si>
  <si>
    <t>973-326-1000</t>
  </si>
  <si>
    <t>44 Maple Avenue</t>
  </si>
  <si>
    <t>Morristown</t>
  </si>
  <si>
    <t>507-625-5876</t>
  </si>
  <si>
    <t>150 St. Andrews Ct. #210</t>
  </si>
  <si>
    <t>Mankato</t>
  </si>
  <si>
    <t>michfin@hickorytech.net</t>
  </si>
  <si>
    <t>Discover Financial Planning</t>
  </si>
  <si>
    <t>Alan Gilbert Markell</t>
  </si>
  <si>
    <t>256-881-9637</t>
  </si>
  <si>
    <t>11410 Woodcrest Dr Se</t>
  </si>
  <si>
    <t>1660 Wynkoop Street Suite 1155</t>
  </si>
  <si>
    <t>Capital Financial Services LLC</t>
  </si>
  <si>
    <t>William Charles Jerome</t>
  </si>
  <si>
    <t>518-399-3903</t>
  </si>
  <si>
    <t>133 Saratoga Rd</t>
  </si>
  <si>
    <t>Glenville</t>
  </si>
  <si>
    <t>Capital Financial Services, Inc.</t>
  </si>
  <si>
    <t>Brian Wade Boppre</t>
  </si>
  <si>
    <t>701-837-9600</t>
  </si>
  <si>
    <t>1 Main Street North</t>
  </si>
  <si>
    <t>Minot</t>
  </si>
  <si>
    <t>bboppre@cfsbd.com</t>
  </si>
  <si>
    <t>Capital Formation Group, Inc.</t>
  </si>
  <si>
    <t>Jason S. Morad</t>
  </si>
  <si>
    <t>781-237-0123</t>
  </si>
  <si>
    <t>34 Washington Street</t>
  </si>
  <si>
    <t>203-393-7200</t>
  </si>
  <si>
    <t>26 Maplevale Dr</t>
  </si>
  <si>
    <t>John Joseph Moynihan</t>
  </si>
  <si>
    <t>314-786-9000</t>
  </si>
  <si>
    <t>14323 South Outer Forty Drive</t>
  </si>
  <si>
    <t>Town And Country</t>
  </si>
  <si>
    <t>Diversified Planning Concepts, Inc.</t>
  </si>
  <si>
    <t>781-331-8811</t>
  </si>
  <si>
    <t>775 Pleasant Street, Suite 5</t>
  </si>
  <si>
    <t>Michael Patrick Ashlock</t>
  </si>
  <si>
    <t>731-661-0615</t>
  </si>
  <si>
    <t>259 Saddlebrook Dr</t>
  </si>
  <si>
    <t>Jackson</t>
  </si>
  <si>
    <t>Ashman, Eugene Dalecpa, ChFC</t>
  </si>
  <si>
    <t>Eugene Dale Ashman</t>
  </si>
  <si>
    <t>352-666-5557</t>
  </si>
  <si>
    <t>355 Keltner Court</t>
  </si>
  <si>
    <t>Spring Hill</t>
  </si>
  <si>
    <t>Ashoka Money Management</t>
  </si>
  <si>
    <t>Ashok Kikubhai Desai</t>
  </si>
  <si>
    <t>805-495-7117</t>
  </si>
  <si>
    <t>4635 Sunnyhill St</t>
  </si>
  <si>
    <t>Thousand Oaks</t>
  </si>
  <si>
    <t>a_desai@msn.com</t>
  </si>
  <si>
    <t>Ashworth &amp; Sullivan Wealth Management Group, LLC</t>
  </si>
  <si>
    <t>858-485-6121</t>
  </si>
  <si>
    <t>11982 Avenida Consentido</t>
  </si>
  <si>
    <t>djoinvestments@msn.com</t>
  </si>
  <si>
    <t>DKC Financial Services, LLC</t>
  </si>
  <si>
    <t>Mark Preston Chapman</t>
  </si>
  <si>
    <t>330-836-9331</t>
  </si>
  <si>
    <t>bweiner@crusader.com</t>
  </si>
  <si>
    <t>Allied Consulting Group</t>
  </si>
  <si>
    <t>Steven Charles Schoen</t>
  </si>
  <si>
    <t>310-474-9801</t>
  </si>
  <si>
    <t>10900 Wilshire Blvd.</t>
  </si>
  <si>
    <t>Allied Portfolio Management, Inc.</t>
  </si>
  <si>
    <t>Julie Ann Graham</t>
  </si>
  <si>
    <t>520-296-1035</t>
  </si>
  <si>
    <t>5987 E. Grant Road</t>
  </si>
  <si>
    <t>Allpoints Advisors</t>
  </si>
  <si>
    <t>Phillip Benedetto</t>
  </si>
  <si>
    <t>609-242-1305</t>
  </si>
  <si>
    <t>14 Deal Lane</t>
  </si>
  <si>
    <t>Waretown</t>
  </si>
  <si>
    <t>ALN Financial Planners</t>
  </si>
  <si>
    <t>Daniel Chris Kollaja</t>
  </si>
  <si>
    <t>415-621-2424</t>
  </si>
  <si>
    <t>1390 Market St #1004</t>
  </si>
  <si>
    <t>B &amp; C Wealth Management</t>
  </si>
  <si>
    <t>Michael Gerald Zeiger</t>
  </si>
  <si>
    <t>858-496-3700</t>
  </si>
  <si>
    <t>4747 Viewridge Ave</t>
  </si>
  <si>
    <t>michael.zeiger@gmail.com</t>
  </si>
  <si>
    <t>B &amp; L Asset Management, LLC</t>
  </si>
  <si>
    <t>Michael Harry Levine</t>
  </si>
  <si>
    <t>412-642-6666</t>
  </si>
  <si>
    <t>326 Third Avenue, 4th Floor</t>
  </si>
  <si>
    <t>B&amp;F Investment Strategies</t>
  </si>
  <si>
    <t>670 West Shepard Lane</t>
  </si>
  <si>
    <t>David S. Reinders, CFP</t>
  </si>
  <si>
    <t>David S Reinders</t>
  </si>
  <si>
    <t>661-222-2331</t>
  </si>
  <si>
    <t>25129 The Old Road</t>
  </si>
  <si>
    <t>Stevenson Ranch</t>
  </si>
  <si>
    <t>David Witherbee &amp; Associates, Inc.</t>
  </si>
  <si>
    <t>Sheelendra Kulkarni</t>
  </si>
  <si>
    <t>978-371-2551</t>
  </si>
  <si>
    <t>100 Main Street, Suite 330</t>
  </si>
  <si>
    <t>Concord</t>
  </si>
  <si>
    <t>407-628-0850</t>
  </si>
  <si>
    <t>529 Versailles Dr.</t>
  </si>
  <si>
    <t>Cobb Retirement Solutions, LLC</t>
  </si>
  <si>
    <t>Tracey Cobb</t>
  </si>
  <si>
    <t>713-660-9605</t>
  </si>
  <si>
    <t>1035 Dairy Ashford</t>
  </si>
  <si>
    <t>Cobb Wealth Management, LLC</t>
  </si>
  <si>
    <t>Jeffrey James Cobb</t>
  </si>
  <si>
    <t>913-906-7777</t>
  </si>
  <si>
    <t>9290 Glenwood</t>
  </si>
  <si>
    <t>Cobler Capital Management</t>
  </si>
  <si>
    <t>Robert Wayne Schwarz</t>
  </si>
  <si>
    <t>785-582-5805</t>
  </si>
  <si>
    <t>323 Railroad</t>
  </si>
  <si>
    <t>Silver Lake</t>
  </si>
  <si>
    <t>cfprws@aol.com</t>
  </si>
  <si>
    <t>Morehead City</t>
  </si>
  <si>
    <t>kissiahm@gmail.com</t>
  </si>
  <si>
    <t>Cobb Financial, LLC</t>
  </si>
  <si>
    <t>Douglas Allen Cobb</t>
  </si>
  <si>
    <t>603-292-5264</t>
  </si>
  <si>
    <t>29 Thurston Drive</t>
  </si>
  <si>
    <t>Lee</t>
  </si>
  <si>
    <t>doug@cobbfinancial.com</t>
  </si>
  <si>
    <t>103 Solana Road</t>
  </si>
  <si>
    <t>Capital Investment Strategies, Inc.</t>
  </si>
  <si>
    <t>John Mitchell Ryan</t>
  </si>
  <si>
    <t>309-799-5684</t>
  </si>
  <si>
    <t>8100 47th St</t>
  </si>
  <si>
    <t>Milan</t>
  </si>
  <si>
    <t>Capital Management &amp; Planning, Inc.</t>
  </si>
  <si>
    <t>Kem Foster Mcallister</t>
  </si>
  <si>
    <t>336-885-7526</t>
  </si>
  <si>
    <t>606 Idol Street - Suite 5</t>
  </si>
  <si>
    <t>High Point</t>
  </si>
  <si>
    <t>Capital Management Advisors Inc</t>
  </si>
  <si>
    <t>Teddy Joe Propes</t>
  </si>
  <si>
    <t>770-422-4606</t>
  </si>
  <si>
    <t>One Parkway Center</t>
  </si>
  <si>
    <t>Capital Management Advisors LP</t>
  </si>
  <si>
    <t>Richard Randall Rainey</t>
  </si>
  <si>
    <t>713-914-8176</t>
  </si>
  <si>
    <t>7500 San Felipe</t>
  </si>
  <si>
    <t>Capital Management Associates, Inc.</t>
  </si>
  <si>
    <t>FL</t>
  </si>
  <si>
    <t>GA</t>
  </si>
  <si>
    <t>HI</t>
  </si>
  <si>
    <t>IA</t>
  </si>
  <si>
    <t>Faison Capital LLC</t>
  </si>
  <si>
    <t>Thad Harrison Faison</t>
  </si>
  <si>
    <t>704-332-5152</t>
  </si>
  <si>
    <t>2130 Norton Rd</t>
  </si>
  <si>
    <t>Falcon Financial of Oklahoma, LLC</t>
  </si>
  <si>
    <t>Christi Suzanne Powell</t>
  </si>
  <si>
    <t>405-752-7072</t>
  </si>
  <si>
    <t>14809 Carlingford Way</t>
  </si>
  <si>
    <t>Edmond</t>
  </si>
  <si>
    <t>c.powell.falcon@cox.net</t>
  </si>
  <si>
    <t>Falconer Group</t>
  </si>
  <si>
    <t>Erik Jason Falconer</t>
  </si>
  <si>
    <t>231-946-5320</t>
  </si>
  <si>
    <t>125 Park Street</t>
  </si>
  <si>
    <t>Codiga Asset Management, Inc.</t>
  </si>
  <si>
    <t>Barton Gregory Codiga</t>
  </si>
  <si>
    <t>831-471-0500</t>
  </si>
  <si>
    <t>217 Bay St</t>
  </si>
  <si>
    <t>bcodiga@pacbell.net</t>
  </si>
  <si>
    <t>COE Financial Services, Inc.</t>
  </si>
  <si>
    <t>Forum Private Client Group LLC</t>
  </si>
  <si>
    <t>317-841-6785</t>
  </si>
  <si>
    <t>11313 Usa Parkway</t>
  </si>
  <si>
    <t>Foster Group, Inc.</t>
  </si>
  <si>
    <t>Edward William Green</t>
  </si>
  <si>
    <t>515-226-9000</t>
  </si>
  <si>
    <t>1001 Grand Ave</t>
  </si>
  <si>
    <t>Foster Investment Consulting LLC</t>
  </si>
  <si>
    <t>William Scott Sanford</t>
  </si>
  <si>
    <t>213-612-7667</t>
  </si>
  <si>
    <t>Kim Louis Magana</t>
  </si>
  <si>
    <t>760-559-5669</t>
  </si>
  <si>
    <t>17100-B Bear Valley Rd. #108</t>
  </si>
  <si>
    <t>Victorville</t>
  </si>
  <si>
    <t>klmtimer@charter.net</t>
  </si>
  <si>
    <t>Marathon Capital Management, Inc.</t>
  </si>
  <si>
    <t>Robert White</t>
  </si>
  <si>
    <t>770-587-1530</t>
  </si>
  <si>
    <t>2090 Devereux Chase</t>
  </si>
  <si>
    <t>Marathon Financial Advisors</t>
  </si>
  <si>
    <t>Lynda Ann Johnson</t>
  </si>
  <si>
    <t>408-323-8395</t>
  </si>
  <si>
    <t>P.O. Box 20517</t>
  </si>
  <si>
    <t>rich0630@yahoo.com</t>
  </si>
  <si>
    <t>Cole Wealth Management, LLC</t>
  </si>
  <si>
    <t>Martin Taylor Cole</t>
  </si>
  <si>
    <t>800-959-5025</t>
  </si>
  <si>
    <t>419 W Main Street</t>
  </si>
  <si>
    <t>Batavia</t>
  </si>
  <si>
    <t>keiro@doublebaymp.com</t>
  </si>
  <si>
    <t>Doug Mottet Enterprises, Inc.</t>
  </si>
  <si>
    <t>Doug Mottet</t>
  </si>
  <si>
    <t>816-587-5900</t>
  </si>
  <si>
    <t>5900 Beachwood Ct</t>
  </si>
  <si>
    <t>Parkville</t>
  </si>
  <si>
    <t>djmottet@att.net</t>
  </si>
  <si>
    <t>Dougherty &amp; Associates, LLC</t>
  </si>
  <si>
    <t>John Archer Dougherty</t>
  </si>
  <si>
    <t>352-596-8444</t>
  </si>
  <si>
    <t>12122 Cortez Blvd</t>
  </si>
  <si>
    <t>Brooksville</t>
  </si>
  <si>
    <t>5875 Castle Creek Parkway Suite 185</t>
  </si>
  <si>
    <t>Capstone Wealth Management Group, LLC</t>
  </si>
  <si>
    <t>Kevin John Serrapede</t>
  </si>
  <si>
    <t>541-330-0266</t>
  </si>
  <si>
    <t>dbagwell@douglasbagwell.com</t>
  </si>
  <si>
    <t>Douglasbradley LLC</t>
  </si>
  <si>
    <t>Douglas Owen Robinson</t>
  </si>
  <si>
    <t>443-451-1884</t>
  </si>
  <si>
    <t>522 Inglewood Rd</t>
  </si>
  <si>
    <t>Bel Air</t>
  </si>
  <si>
    <t>doug@douglasbradley.com</t>
  </si>
  <si>
    <t>Douglass Financial Services</t>
  </si>
  <si>
    <t>501-617-3848</t>
  </si>
  <si>
    <t>2345 Marion Anderson Road</t>
  </si>
  <si>
    <t>GC Steele &amp; Company</t>
  </si>
  <si>
    <t>Jeffrey Scott Johnson</t>
  </si>
  <si>
    <t>805-481-0430</t>
  </si>
  <si>
    <t>1303 Grand Avenue</t>
  </si>
  <si>
    <t>Jensen Investors, Ria</t>
  </si>
  <si>
    <t>cjames@cfiemail.com</t>
  </si>
  <si>
    <t>Cargile Investments</t>
  </si>
  <si>
    <t>Dover Advisors Group, Inc.</t>
  </si>
  <si>
    <t>Philip Herbert Lubitz</t>
  </si>
  <si>
    <t>516-679-3600</t>
  </si>
  <si>
    <t>Po Box 7621</t>
  </si>
  <si>
    <t>Wantagh</t>
  </si>
  <si>
    <t>Dover Hills Financial</t>
  </si>
  <si>
    <t>Jane Wyeth Evelyn</t>
  </si>
  <si>
    <t>508-785-1317</t>
  </si>
  <si>
    <t>33 Cedar Hill Rd</t>
  </si>
  <si>
    <t>Dover</t>
  </si>
  <si>
    <t>Down East Advisory</t>
  </si>
  <si>
    <t>Everett Emil Hanke</t>
  </si>
  <si>
    <t>207-725-4154</t>
  </si>
  <si>
    <t>48 Matthew Dr</t>
  </si>
  <si>
    <t>Brunswick</t>
  </si>
  <si>
    <t>DP Capital Management Inc.</t>
  </si>
  <si>
    <t>J. Don Pannell</t>
  </si>
  <si>
    <t>281-599-3855</t>
  </si>
  <si>
    <t>19822 Maple Chase Lane</t>
  </si>
  <si>
    <t>DP Financial Advisors</t>
  </si>
  <si>
    <t>Barbara Mitchell Leonard</t>
  </si>
  <si>
    <t>904-646-0310</t>
  </si>
  <si>
    <t>7807 Baymeadows Road East</t>
  </si>
  <si>
    <t>DPD Investment Management</t>
  </si>
  <si>
    <t>Gregory Charles Steele</t>
  </si>
  <si>
    <t>805-693-8900</t>
  </si>
  <si>
    <t>945 E Cypress Ave</t>
  </si>
  <si>
    <t>Lompoc</t>
  </si>
  <si>
    <t>greg@gcsteele.com</t>
  </si>
  <si>
    <t>Gebhardt Group, Inc</t>
  </si>
  <si>
    <t>James C Gebhardt</t>
  </si>
  <si>
    <t>925-283-9150</t>
  </si>
  <si>
    <t>3620 Happy Valley Road</t>
  </si>
  <si>
    <t>Gebhart &amp; Associates, Inc</t>
  </si>
  <si>
    <t>Alvin Waino Gebhart</t>
  </si>
  <si>
    <t>760-731-9441</t>
  </si>
  <si>
    <t>301 N. Vine Street</t>
  </si>
  <si>
    <t>Fallbrook</t>
  </si>
  <si>
    <t>al_gebhart@pacbell.net</t>
  </si>
  <si>
    <t>Geder Investment Management, Inc.</t>
  </si>
  <si>
    <t>John Dennis Geder</t>
  </si>
  <si>
    <t>262-782-8861</t>
  </si>
  <si>
    <t>1655 Notre Dame Blvd</t>
  </si>
  <si>
    <t>Elm Grove</t>
  </si>
  <si>
    <t>GEM Asset Management, LLC</t>
  </si>
  <si>
    <t>Steven Timoth Story</t>
  </si>
  <si>
    <t>734-737-9108</t>
  </si>
  <si>
    <t>320 S Main St</t>
  </si>
  <si>
    <t>Gemini Estate Plan LLC</t>
  </si>
  <si>
    <t>Joel Phillips Gooch</t>
  </si>
  <si>
    <t>936-441-9696</t>
  </si>
  <si>
    <t>3205 W. Davis #a-110</t>
  </si>
  <si>
    <t>GEN Financial Management Inc.</t>
  </si>
  <si>
    <t>Eric Craig Moleski</t>
  </si>
  <si>
    <t>952-513-1466</t>
  </si>
  <si>
    <t>10800 Old County Road 15</t>
  </si>
  <si>
    <t>eric@genfinancial.com</t>
  </si>
  <si>
    <t>Gene Frederick Cassavechia CPA</t>
  </si>
  <si>
    <t>Gene F Cassavechia</t>
  </si>
  <si>
    <t>203-746-6239</t>
  </si>
  <si>
    <t>Carlton Capital Group LLC</t>
  </si>
  <si>
    <t>Milton Carlton Barnard</t>
  </si>
  <si>
    <t>303-521-4780</t>
  </si>
  <si>
    <t>Carlyle Wealth Planning</t>
  </si>
  <si>
    <t>Thomas Michael Palka</t>
  </si>
  <si>
    <t>248-698-2270</t>
  </si>
  <si>
    <t>P.O. Box 549</t>
  </si>
  <si>
    <t>Union Lake</t>
  </si>
  <si>
    <t>tom@genesisam.com</t>
  </si>
  <si>
    <t>Genesis Asset Management, LLC</t>
  </si>
  <si>
    <t>Michael Wayne Williams</t>
  </si>
  <si>
    <t>212-698-0806</t>
  </si>
  <si>
    <t>1200 S Orange Grove Blvd</t>
  </si>
  <si>
    <t>dkelly8@yahoo.com</t>
  </si>
  <si>
    <t>DWM Financial Group, Inc.</t>
  </si>
  <si>
    <t>Noel Edward Murphy</t>
  </si>
  <si>
    <t>415-497-7533</t>
  </si>
  <si>
    <t>Two Belvedere Place, Suite 320</t>
  </si>
  <si>
    <t>Duane Popp Planning And Consulting</t>
  </si>
  <si>
    <t>Duane Joseph Popp</t>
  </si>
  <si>
    <t>320-393-3811</t>
  </si>
  <si>
    <t>7101 Fifth Ave NE</t>
  </si>
  <si>
    <t>Sauk Rapids</t>
  </si>
  <si>
    <t>hanniebananie16@aol.com</t>
  </si>
  <si>
    <t>281-556-6288</t>
  </si>
  <si>
    <t>415-566-0400</t>
  </si>
  <si>
    <t>tsaagb@ix.netcom.com</t>
  </si>
  <si>
    <t>Gerard Wealth Management, Inc.</t>
  </si>
  <si>
    <t>Duke Financial Services</t>
  </si>
  <si>
    <t>Joseph Stanley Duke</t>
  </si>
  <si>
    <t>513-894-6300</t>
  </si>
  <si>
    <t>1235 Hine Rd</t>
  </si>
  <si>
    <t>duke@goodnews.net</t>
  </si>
  <si>
    <t>dale@meyerfinancial.com</t>
  </si>
  <si>
    <t>Dynamic Portfolio Solutions, LLC</t>
  </si>
  <si>
    <t>Katherine Elyse White</t>
  </si>
  <si>
    <t>900 N Lakeshore Drive</t>
  </si>
  <si>
    <t>E Bargar Financial Advisors</t>
  </si>
  <si>
    <t>Eric Owen Bargar</t>
  </si>
  <si>
    <t>301-475-5963</t>
  </si>
  <si>
    <t>22690 Washington Street</t>
  </si>
  <si>
    <t>Leonardtown</t>
  </si>
  <si>
    <t>E Thomas &amp; Associates Inc.</t>
  </si>
  <si>
    <t>William David Smith</t>
  </si>
  <si>
    <t>859-824-6242</t>
  </si>
  <si>
    <t>1408 N. Main Street</t>
  </si>
  <si>
    <t>Williamstown</t>
  </si>
  <si>
    <t>E. Magnus Oppenheim &amp; Co. Inc.</t>
  </si>
  <si>
    <t>E Magnus Oppenheim</t>
  </si>
  <si>
    <t>212-983-1818</t>
  </si>
  <si>
    <t>14 East 38th Street / 7th Floor</t>
  </si>
  <si>
    <t>E3 Financial Group, LLC</t>
  </si>
  <si>
    <t>Bruce Kevin Nelson</t>
  </si>
  <si>
    <t>856-795-4961</t>
  </si>
  <si>
    <t>4097 Sandy Branch Dr</t>
  </si>
  <si>
    <t>marknmarti@yahoo.com</t>
  </si>
  <si>
    <t>Gibraltar Financial, LLC</t>
  </si>
  <si>
    <t>Douglas Glenn Moore</t>
  </si>
  <si>
    <t>910-246-0303</t>
  </si>
  <si>
    <t>180 Edgewater Pl</t>
  </si>
  <si>
    <t>gibraltar@nc.rr.com</t>
  </si>
  <si>
    <t>5605 Carnegie Boulevard</t>
  </si>
  <si>
    <t>Carolopolis Fiduciary Counsel, Inc.</t>
  </si>
  <si>
    <t>Brent Erik Bentrim</t>
  </si>
  <si>
    <t>843-278-0061</t>
  </si>
  <si>
    <t>49 Archdale Street, Suite 2g</t>
  </si>
  <si>
    <t>Charleston</t>
  </si>
  <si>
    <t>Carolyn O. Falletta</t>
  </si>
  <si>
    <t>Carolyn Falletta</t>
  </si>
  <si>
    <t>919-968-8221</t>
  </si>
  <si>
    <t>205 W. Main Street</t>
  </si>
  <si>
    <t>Carrboro</t>
  </si>
  <si>
    <t>Carpenter, Claydon Advisors, Inc.</t>
  </si>
  <si>
    <t>Gordon Keith Carpenter</t>
  </si>
  <si>
    <t>407-843-0316</t>
  </si>
  <si>
    <t>834 N. Highland Avenue</t>
  </si>
  <si>
    <t>kcarpenter@carpenteradvisory.com</t>
  </si>
  <si>
    <t>Carr Consulting P.A.</t>
  </si>
  <si>
    <t>John Malcolm Carr</t>
  </si>
  <si>
    <t>210-694-7884</t>
  </si>
  <si>
    <t>22588 Scenic Loop Rd.</t>
  </si>
  <si>
    <t>San Antonio</t>
  </si>
  <si>
    <t>Carrick Bend Advisors LLC</t>
  </si>
  <si>
    <t>Brian Albert Berberet</t>
  </si>
  <si>
    <t>650-292-4920</t>
  </si>
  <si>
    <t>72 E 3rd Ave Ste 3</t>
  </si>
  <si>
    <t>San Mateo</t>
  </si>
  <si>
    <t>bberberet@cbwealth.com</t>
  </si>
  <si>
    <t>Carrier Capital Management</t>
  </si>
  <si>
    <t>Richard Charles Carrier</t>
  </si>
  <si>
    <t>248-625-8261</t>
  </si>
  <si>
    <t>6362 Almond Ln</t>
  </si>
  <si>
    <t>Clarkston</t>
  </si>
  <si>
    <t>Carroll Financial Group, Inc.</t>
  </si>
  <si>
    <t>Joseph Vincent Carroll</t>
  </si>
  <si>
    <t>516-825-1110</t>
  </si>
  <si>
    <t>Girard Securities, Inc.</t>
  </si>
  <si>
    <t>Margaret Susan Tietjen</t>
  </si>
  <si>
    <t>858-622-2140</t>
  </si>
  <si>
    <t>9560 Waples Street</t>
  </si>
  <si>
    <t>jmccray@girardsecurities.com</t>
  </si>
  <si>
    <t>GL Smith &amp; Associates</t>
  </si>
  <si>
    <t>Gregory Lee Smith</t>
  </si>
  <si>
    <t>256-539-4805</t>
  </si>
  <si>
    <t>200 Clinton Avenue</t>
  </si>
  <si>
    <t>Glasgow Capital Management LLC</t>
  </si>
  <si>
    <t>Robert Morris Glasgow</t>
  </si>
  <si>
    <t>205-977-9947</t>
  </si>
  <si>
    <t>Glasgow Partners, LLC</t>
  </si>
  <si>
    <t>Francis Thomas Campbell</t>
  </si>
  <si>
    <t>610-494-1322</t>
  </si>
  <si>
    <t>1161 Angelo Dr</t>
  </si>
  <si>
    <t>Johnston Investment Advisory Services, LLC</t>
  </si>
  <si>
    <t>Michael Henry Capital Management, LLC</t>
  </si>
  <si>
    <t>Michael Vechery</t>
  </si>
  <si>
    <t>301-642-4430</t>
  </si>
  <si>
    <t>801-634-7540</t>
  </si>
  <si>
    <t>Jordahl &amp; Sliter Wealth Management Group, LLC</t>
  </si>
  <si>
    <t>John Michael Knopik</t>
  </si>
  <si>
    <t>406-752-1040</t>
  </si>
  <si>
    <t>410-323-3600</t>
  </si>
  <si>
    <t>413 W. Crystal Lake Ave</t>
  </si>
  <si>
    <t>Haddonfield</t>
  </si>
  <si>
    <t>Eagan Capital Management, LLC</t>
  </si>
  <si>
    <t>Edward Walker Eagan</t>
  </si>
  <si>
    <t>315-637-8004</t>
  </si>
  <si>
    <t>210 South Manlius St</t>
  </si>
  <si>
    <t>Eagle Advisors, Inc.</t>
  </si>
  <si>
    <t>James Anderson Edwards</t>
  </si>
  <si>
    <t>Anthony Carmen Caruso</t>
  </si>
  <si>
    <t>954-571-2020</t>
  </si>
  <si>
    <t>629 E. Hillsboro Blvd</t>
  </si>
  <si>
    <t>Deerfield Beach</t>
  </si>
  <si>
    <t>Caruso Asset Management Inc.</t>
  </si>
  <si>
    <t>Harry Chester Caruso</t>
  </si>
  <si>
    <t>585-247-4360</t>
  </si>
  <si>
    <t>20 Abby Ln</t>
  </si>
  <si>
    <t>hcaruso@rochester.rr.com</t>
  </si>
  <si>
    <t>Caruso McLean &amp; Co., Inc.</t>
  </si>
  <si>
    <t>Ernest Ralph Caruso</t>
  </si>
  <si>
    <t>315-724-5105</t>
  </si>
  <si>
    <t>Cary Street Partners Investment Advisory LLC</t>
  </si>
  <si>
    <t>Alfred Marshall Acuff</t>
  </si>
  <si>
    <t>804-521-3333</t>
  </si>
  <si>
    <t>joshua.rogers@aretewealth.com</t>
  </si>
  <si>
    <t>372 South Eagle Road #311</t>
  </si>
  <si>
    <t>Eagle Financial Strategies</t>
  </si>
  <si>
    <t>Park Otto Johnson</t>
  </si>
  <si>
    <t>207-989-5522</t>
  </si>
  <si>
    <t>12 Acme Road, Suite 203</t>
  </si>
  <si>
    <t>Brewer</t>
  </si>
  <si>
    <t>cuddle2003@yahoo.com</t>
  </si>
  <si>
    <t>Eagle Steward Wealth Management LLC</t>
  </si>
  <si>
    <t>William Lewis Tatro</t>
  </si>
  <si>
    <t>585-218-9860</t>
  </si>
  <si>
    <t>Douglas Wilford Cole</t>
  </si>
  <si>
    <t>602-957-4427</t>
  </si>
  <si>
    <t>4455 East Camelback Road</t>
  </si>
  <si>
    <t>Glatt And Associates, LLC</t>
  </si>
  <si>
    <t>Robert Glatt</t>
  </si>
  <si>
    <t>805-529-7268</t>
  </si>
  <si>
    <t>13391 Sunnyslope Pl</t>
  </si>
  <si>
    <t>Moorpark</t>
  </si>
  <si>
    <t>Glenn Turner, Ria</t>
  </si>
  <si>
    <t>317-410-5892</t>
  </si>
  <si>
    <t>4291 W 96th St</t>
  </si>
  <si>
    <t>Glenn Woody Financial Consultants Inc</t>
  </si>
  <si>
    <t>Glenn Dwight Woody</t>
  </si>
  <si>
    <t>714-850-0534</t>
  </si>
  <si>
    <t>Global Capital Management</t>
  </si>
  <si>
    <t>James Mamadi Sanigular</t>
  </si>
  <si>
    <t>James Wade Higley</t>
  </si>
  <si>
    <t>973-539-2855</t>
  </si>
  <si>
    <t>2 Twombly Ct</t>
  </si>
  <si>
    <t>jimhigley@yahoo.com</t>
  </si>
  <si>
    <t>East Coast Asset Management</t>
  </si>
  <si>
    <t>Benjamin Steven Favazza</t>
  </si>
  <si>
    <t>978-801-0860</t>
  </si>
  <si>
    <t>16 Martin Street</t>
  </si>
  <si>
    <t>Essex</t>
  </si>
  <si>
    <t>East Coast Wealth Management, Inc.</t>
  </si>
  <si>
    <t>Robert Michael Mastrandrea</t>
  </si>
  <si>
    <t>802-658-2930</t>
  </si>
  <si>
    <t>30 Kimball Avenue, Suite 203</t>
  </si>
  <si>
    <t>empathy021@aol.com</t>
  </si>
  <si>
    <t>Carney Portfolio Management Inc.</t>
  </si>
  <si>
    <t>Dan Lane Carney</t>
  </si>
  <si>
    <t>949-433-0647</t>
  </si>
  <si>
    <t>940 South Coast Drive # 115</t>
  </si>
  <si>
    <t>Carnick &amp; Company, Inc.</t>
  </si>
  <si>
    <t>Judith Carol Carnick</t>
  </si>
  <si>
    <t>719-579-8000</t>
  </si>
  <si>
    <t>675 Southpointe Court Suite 102</t>
  </si>
  <si>
    <t>Carol Arakelian</t>
  </si>
  <si>
    <t>Carol Ann Arakelian</t>
  </si>
  <si>
    <t>508-826-2471</t>
  </si>
  <si>
    <t>Timothy Joseph Klauke</t>
  </si>
  <si>
    <t>513-386-9730</t>
  </si>
  <si>
    <t>20-22 W 12th Street #102a</t>
  </si>
  <si>
    <t>Global Fiduciary Advisors, LLC</t>
  </si>
  <si>
    <t>Robert Arthur Bent</t>
  </si>
  <si>
    <t>561-866-2820</t>
  </si>
  <si>
    <t>1900 Nw Corporate Blvd</t>
  </si>
  <si>
    <t>Eastslope Advisors, Inc.</t>
  </si>
  <si>
    <t>Ronald J Elmer</t>
  </si>
  <si>
    <t>509-529-2503</t>
  </si>
  <si>
    <t>202 E Main St</t>
  </si>
  <si>
    <t>Walla Walla</t>
  </si>
  <si>
    <t>Ebner Financial Group</t>
  </si>
  <si>
    <t>Donald Allen Lozier</t>
  </si>
  <si>
    <t>843-884-9778</t>
  </si>
  <si>
    <t>2445 Darts Cove Way</t>
  </si>
  <si>
    <t>don@ebnerfinancialgroup.com</t>
  </si>
  <si>
    <t>Ecapital Advisors, Inc.</t>
  </si>
  <si>
    <t>Thomas Martin Flowers</t>
  </si>
  <si>
    <t>254-722-3877</t>
  </si>
  <si>
    <t>P.O. Box 8411</t>
  </si>
  <si>
    <t>Waco</t>
  </si>
  <si>
    <t>tom_flowers@vanguard.org</t>
  </si>
  <si>
    <t>Echelon Wealth Strategies, L.L.C.</t>
  </si>
  <si>
    <t>Mark Thomas Wade</t>
  </si>
  <si>
    <t>908-647-6000</t>
  </si>
  <si>
    <t>403 King George Rd</t>
  </si>
  <si>
    <t>mark@wadellc.com</t>
  </si>
  <si>
    <t>Echols Financial Services</t>
  </si>
  <si>
    <t>Travis Gerald Echols</t>
  </si>
  <si>
    <t>770-889-8887</t>
  </si>
  <si>
    <t>347 Dahlonega Hwy, Suite 102</t>
  </si>
  <si>
    <t>echolsfinancial@yahoo.com</t>
  </si>
  <si>
    <t>Joseph David Cataldo</t>
  </si>
  <si>
    <t>617-387-3793</t>
  </si>
  <si>
    <t>369 Broadway</t>
  </si>
  <si>
    <t>Catamount Capital LLC</t>
  </si>
  <si>
    <t>Karl Gregory Mattlage</t>
  </si>
  <si>
    <t>214-871-1116</t>
  </si>
  <si>
    <t>2602 Mckinney Ave.</t>
  </si>
  <si>
    <t>Catamount Management Group LLC</t>
  </si>
  <si>
    <t>Julie Funicella</t>
  </si>
  <si>
    <t>203-226-0603</t>
  </si>
  <si>
    <t>121 Post Road East</t>
  </si>
  <si>
    <t>Catherine Avery Investment Management LLC</t>
  </si>
  <si>
    <t>Catherine Angela Maniscalco Avery</t>
  </si>
  <si>
    <t>203-966-2712</t>
  </si>
  <si>
    <t>197 Deep Valley Road</t>
  </si>
  <si>
    <t>New Canaan</t>
  </si>
  <si>
    <t>Caton Financial, Inc.</t>
  </si>
  <si>
    <t>Nancy Kay Caton</t>
  </si>
  <si>
    <t>415-461-6248</t>
  </si>
  <si>
    <t>101 Larkspur Landing Circle</t>
  </si>
  <si>
    <t>nancy@nancykcaton.com</t>
  </si>
  <si>
    <t>Caturano Wealth Management, LLC</t>
  </si>
  <si>
    <t>Peter Thomas Jaworski</t>
  </si>
  <si>
    <t>617-912-9000</t>
  </si>
  <si>
    <t>80 City Square</t>
  </si>
  <si>
    <t>Christopher William Schulenburg</t>
  </si>
  <si>
    <t>314-469-5000</t>
  </si>
  <si>
    <t>14310 Olive Blvd</t>
  </si>
  <si>
    <t>Clark Nobil &amp; Co.</t>
  </si>
  <si>
    <t>Clark Morris Nobil</t>
  </si>
  <si>
    <t>954-458-9000</t>
  </si>
  <si>
    <t>2500 E. Hallandale Beach Blvd., #701</t>
  </si>
  <si>
    <t>Hallandale</t>
  </si>
  <si>
    <t>Clifton Morris</t>
  </si>
  <si>
    <t>386-677-9557</t>
  </si>
  <si>
    <t>4630 Harbour Village Blvd</t>
  </si>
  <si>
    <t>Port Orange</t>
  </si>
  <si>
    <t>mmfginc@yahoo.com</t>
  </si>
  <si>
    <t>1st Quadrant Asset Management, Inc.</t>
  </si>
  <si>
    <t>Michael Clair Farley</t>
  </si>
  <si>
    <t>757-620-2643</t>
  </si>
  <si>
    <t>9507 Steamboat Dr</t>
  </si>
  <si>
    <t>fhsutterfield@yahoo.com</t>
  </si>
  <si>
    <t>Applied Strategies And Counsel, Inc.</t>
  </si>
  <si>
    <t>Charles David Hollander</t>
  </si>
  <si>
    <t>480-361-3055</t>
  </si>
  <si>
    <t>989-652-9323</t>
  </si>
  <si>
    <t>959 Eastgate Ct</t>
  </si>
  <si>
    <t>Frankenmuth</t>
  </si>
  <si>
    <t>Alan Frank Wroblewski</t>
  </si>
  <si>
    <t>617-395-8029</t>
  </si>
  <si>
    <t>75 Brookside Dr</t>
  </si>
  <si>
    <t>Uxbridge</t>
  </si>
  <si>
    <t>Alamo Capital</t>
  </si>
  <si>
    <t>William John Mullally</t>
  </si>
  <si>
    <t>925-472-5740</t>
  </si>
  <si>
    <t>201 N Civic Dr</t>
  </si>
  <si>
    <t>Walnut Creek</t>
  </si>
  <si>
    <t>Alan Biller And Associates</t>
  </si>
  <si>
    <t>Alan David Biller</t>
  </si>
  <si>
    <t>630-705-9800</t>
  </si>
  <si>
    <t>661-664-0423</t>
  </si>
  <si>
    <t>380 Knollwood St</t>
  </si>
  <si>
    <t>Breneman Winbush And Associates, LLP</t>
  </si>
  <si>
    <t>Zandlo Greg</t>
  </si>
  <si>
    <t>507-280-4322</t>
  </si>
  <si>
    <t>1530 Greenview Drive Sw</t>
  </si>
  <si>
    <t>Brenneman Investment Adviser, LLC</t>
  </si>
  <si>
    <t>Douglas Jay Brenneman</t>
  </si>
  <si>
    <t>860-510-3012</t>
  </si>
  <si>
    <t>Po Box 32</t>
  </si>
  <si>
    <t>Centerbrook</t>
  </si>
  <si>
    <t>Brent W. Barnes</t>
  </si>
  <si>
    <t>Brent Wayne Barnes</t>
  </si>
  <si>
    <t>916-933-7822</t>
  </si>
  <si>
    <t>1673 Terracina Dr</t>
  </si>
  <si>
    <t>El Dorado Hills</t>
  </si>
  <si>
    <t>Brentwood Advisory Group, LLC</t>
  </si>
  <si>
    <t>Carol Lee Fishburn</t>
  </si>
  <si>
    <t>310-826-2261</t>
  </si>
  <si>
    <t>11812 San Vicente Blvd</t>
  </si>
  <si>
    <t>Breton Co.</t>
  </si>
  <si>
    <t>Roseann Bove</t>
  </si>
  <si>
    <t>609-654-1212</t>
  </si>
  <si>
    <t>105 Atsion Road Stes B&amp;D</t>
  </si>
  <si>
    <t>Medford</t>
  </si>
  <si>
    <t>rosiebove@yahoo.com</t>
  </si>
  <si>
    <t>Brett R. Smith CPA Wealth Management, LLC</t>
  </si>
  <si>
    <t>Brett Ray Smith</t>
  </si>
  <si>
    <t>303-604-0505</t>
  </si>
  <si>
    <t>1285 Cimarron Drive</t>
  </si>
  <si>
    <t>Brewster Financial Planning LLC</t>
  </si>
  <si>
    <t>Charles Erskine Scott Brewster</t>
  </si>
  <si>
    <t>646-249-9880</t>
  </si>
  <si>
    <t>618 Carroll St</t>
  </si>
  <si>
    <t>scott@brewsterfp.com</t>
  </si>
  <si>
    <t>Briarcliff Capital Corp.</t>
  </si>
  <si>
    <t>William Francis Moreno</t>
  </si>
  <si>
    <t>561-994-6229</t>
  </si>
  <si>
    <t>209 N. Ditmar Street</t>
  </si>
  <si>
    <t>Oceanside</t>
  </si>
  <si>
    <t>DBA, Bailey &amp; Associates</t>
  </si>
  <si>
    <t>Patricia Bailey</t>
  </si>
  <si>
    <t>803-799-6850</t>
  </si>
  <si>
    <t>1122 Lady Street, Suite 605</t>
  </si>
  <si>
    <t>DBA, Mullen Advisory</t>
  </si>
  <si>
    <t>Elizabeth S Mullen</t>
  </si>
  <si>
    <t>323-469-0919</t>
  </si>
  <si>
    <t>606 N. Larchmont Blvd</t>
  </si>
  <si>
    <t>DBA, SCS Systems</t>
  </si>
  <si>
    <t>Robert William Schwarz</t>
  </si>
  <si>
    <t>360-376-2763</t>
  </si>
  <si>
    <t>Po Box 1419</t>
  </si>
  <si>
    <t>Eastsound</t>
  </si>
  <si>
    <t>DBN Wealth Management, LLC</t>
  </si>
  <si>
    <t>Richard Allen Schuette</t>
  </si>
  <si>
    <t>805-962-2261</t>
  </si>
  <si>
    <t>200 East Carrillo St Ste 302</t>
  </si>
  <si>
    <t>rich@mjladvisors.com</t>
  </si>
  <si>
    <t>DC Advisors, LLC</t>
  </si>
  <si>
    <t>210-347-6751</t>
  </si>
  <si>
    <t>DCA Global Investment Management</t>
  </si>
  <si>
    <t>Jason Lina</t>
  </si>
  <si>
    <t>770-622-9937</t>
  </si>
  <si>
    <t>3500 Parkway Lane</t>
  </si>
  <si>
    <t>j.lina@dcaglobal.com</t>
  </si>
  <si>
    <t>Dcmh Wealth Management</t>
  </si>
  <si>
    <t>Douglas Durand Waldron</t>
  </si>
  <si>
    <t>703-299-0310</t>
  </si>
  <si>
    <t>DCS Wealth Advisory Services, LLC.</t>
  </si>
  <si>
    <t>Michael Alan Berlier</t>
  </si>
  <si>
    <t>317-469-1600</t>
  </si>
  <si>
    <t>801 S. Figueroa Street, Ste. 2100</t>
  </si>
  <si>
    <t>Foundation Advisors, LLC</t>
  </si>
  <si>
    <t>Bradley Mark Olson</t>
  </si>
  <si>
    <t>513-328-2146</t>
  </si>
  <si>
    <t>7588 Central Parke Blvd</t>
  </si>
  <si>
    <t>Mason</t>
  </si>
  <si>
    <t>bradolsoncpa@cinci.rr.com</t>
  </si>
  <si>
    <t>Foundation Capital Management, LLC</t>
  </si>
  <si>
    <t>Charles Joseph Minnich</t>
  </si>
  <si>
    <t>610-278-6961</t>
  </si>
  <si>
    <t>2100 Swede Rd</t>
  </si>
  <si>
    <t>Norristown</t>
  </si>
  <si>
    <t>Foundation Wealth Management, LLC</t>
  </si>
  <si>
    <t>Matthew Stephen Hardin</t>
  </si>
  <si>
    <t>314-726-6789</t>
  </si>
  <si>
    <t>8000 Maryland Avenue</t>
  </si>
  <si>
    <t>St. Louis</t>
  </si>
  <si>
    <t>David T Goddard</t>
  </si>
  <si>
    <t>262-377-3423</t>
  </si>
  <si>
    <t>P O Box 505</t>
  </si>
  <si>
    <t>Grafton</t>
  </si>
  <si>
    <t>847-303-1220</t>
  </si>
  <si>
    <t>4801 Emerson</t>
  </si>
  <si>
    <t>Palatine</t>
  </si>
  <si>
    <t>CCR Financial Planning</t>
  </si>
  <si>
    <t>Robert Alan McKoy</t>
  </si>
  <si>
    <t>435-753-3555</t>
  </si>
  <si>
    <t>1210 E 1550 N</t>
  </si>
  <si>
    <t>Logan</t>
  </si>
  <si>
    <t>CCR Wealth Management, LLC</t>
  </si>
  <si>
    <t>David Aaron Borden</t>
  </si>
  <si>
    <t>508-475-3880</t>
  </si>
  <si>
    <t>1400 Computer Dr</t>
  </si>
  <si>
    <t>Westborough</t>
  </si>
  <si>
    <t>dborden@ccrwealth.com</t>
  </si>
  <si>
    <t>CDI Financial Advisors</t>
  </si>
  <si>
    <t>708-403-1085</t>
  </si>
  <si>
    <t>8038 Anne Ct</t>
  </si>
  <si>
    <t>Cedar Financial Advisors, LLC</t>
  </si>
  <si>
    <t>Tim Paul Kober</t>
  </si>
  <si>
    <t>503-206-6222</t>
  </si>
  <si>
    <t>168 NW 93rd place</t>
  </si>
  <si>
    <t>Cedar Rock Investment Advisors</t>
  </si>
  <si>
    <t>Catherine D Ryan</t>
  </si>
  <si>
    <t>Susan Marcia Miller</t>
  </si>
  <si>
    <t>James Michael Goad</t>
  </si>
  <si>
    <t>Eleven OClock Associates, LLC</t>
  </si>
  <si>
    <t>Daniel Kevin McConlogue</t>
  </si>
  <si>
    <t>203-797-1140</t>
  </si>
  <si>
    <t>36 Mill Plain Road</t>
  </si>
  <si>
    <t>Donna Marie Chaney</t>
  </si>
  <si>
    <t>626-768-0080</t>
  </si>
  <si>
    <t>1241 North Holliston Ave.</t>
  </si>
  <si>
    <t>Channel Financial Wealth LLC</t>
  </si>
  <si>
    <t>Kelly S. Olson</t>
  </si>
  <si>
    <t>763-231-7546</t>
  </si>
  <si>
    <t>4800 Olson Memorial Highway</t>
  </si>
  <si>
    <t>Golden Valley</t>
  </si>
  <si>
    <t>115 E 1st St</t>
  </si>
  <si>
    <t>Hinsdale</t>
  </si>
  <si>
    <t>donnacainkar@csi.com</t>
  </si>
  <si>
    <t>Burroughs Financial Services</t>
  </si>
  <si>
    <t>John Cordell Burroughs</t>
  </si>
  <si>
    <t>831-426-3100</t>
  </si>
  <si>
    <t>133 Mission St.</t>
  </si>
  <si>
    <t>Santa Cruz</t>
  </si>
  <si>
    <t>Burrus</t>
  </si>
  <si>
    <t>Bryan Kevin Trochessett</t>
  </si>
  <si>
    <t>850-591-8140</t>
  </si>
  <si>
    <t>P.O. Box 15376</t>
  </si>
  <si>
    <t>Tallahassee</t>
  </si>
  <si>
    <t>bryan@chandeleurllc.com</t>
  </si>
  <si>
    <t>Chaney Financial Services, Inc.</t>
  </si>
  <si>
    <t>757-456-2200</t>
  </si>
  <si>
    <t>5700 Cleveland Street, Suite 329</t>
  </si>
  <si>
    <t>Burnside &amp; Associates, Ltd</t>
  </si>
  <si>
    <t>William Charles Burnside</t>
  </si>
  <si>
    <t>217-446-0000</t>
  </si>
  <si>
    <t>111 N Vermilion St</t>
  </si>
  <si>
    <t>Burr Oak Group Inc.</t>
  </si>
  <si>
    <t>Daniel Bert Marcotte</t>
  </si>
  <si>
    <t>952-512-1165</t>
  </si>
  <si>
    <t>Parkdale Plaza, Suite 426</t>
  </si>
  <si>
    <t>Burr Ridge Financial Planning</t>
  </si>
  <si>
    <t>Donna Marie Hall Cainkar</t>
  </si>
  <si>
    <t>630-655-3030</t>
  </si>
  <si>
    <t>Leslie Walden Uddin</t>
  </si>
  <si>
    <t>404-240-6110</t>
  </si>
  <si>
    <t>3565 Piedmont Road Ne</t>
  </si>
  <si>
    <t>Adam Financial Associates Inc</t>
  </si>
  <si>
    <t>Mari Baumgarten Adam</t>
  </si>
  <si>
    <t>561-417-0001</t>
  </si>
  <si>
    <t>2424 N. Federal Highway</t>
  </si>
  <si>
    <t>Boca Raton</t>
  </si>
  <si>
    <t>mari@adamfinl.com</t>
  </si>
  <si>
    <t>Adams Financial Consulting</t>
  </si>
  <si>
    <t>Cindy Ellen Adams</t>
  </si>
  <si>
    <t>916-456-2033</t>
  </si>
  <si>
    <t>5523 F Street</t>
  </si>
  <si>
    <t>Sacramento</t>
  </si>
  <si>
    <t>cinadams@pacbell.net</t>
  </si>
  <si>
    <t>Adams Wealth Management, LP</t>
  </si>
  <si>
    <t>Larry Dewayne Adams</t>
  </si>
  <si>
    <t>432-570-1305</t>
  </si>
  <si>
    <t>3100 North A Street, Bldg. B,</t>
  </si>
  <si>
    <t>115 E. King Street</t>
  </si>
  <si>
    <t>Eisen Financial Services, Inc.</t>
  </si>
  <si>
    <t>Arthur Joseph Eisen</t>
  </si>
  <si>
    <t>185 West Main Street</t>
  </si>
  <si>
    <t>Brevard</t>
  </si>
  <si>
    <t>Philip Shihling Chao</t>
  </si>
  <si>
    <t>703-847-4380</t>
  </si>
  <si>
    <t>8460 Tyco Road</t>
  </si>
  <si>
    <t>Chapel &amp; Collins, LLC</t>
  </si>
  <si>
    <t>Donna Rendon Chapel</t>
  </si>
  <si>
    <t>970-204-1376</t>
  </si>
  <si>
    <t>375 East Horsetooth Rd</t>
  </si>
  <si>
    <t>Fort Collins</t>
  </si>
  <si>
    <t>Whitehall</t>
  </si>
  <si>
    <t>804-285-1546</t>
  </si>
  <si>
    <t>5700 West Grace Street</t>
  </si>
  <si>
    <t>Booth Asset Management</t>
  </si>
  <si>
    <t>910-213-6851</t>
  </si>
  <si>
    <t>852 Duval Drive</t>
  </si>
  <si>
    <t>Fayetteville</t>
  </si>
  <si>
    <t>Bosman Financial Services</t>
  </si>
  <si>
    <t>Byron Financial, LLC</t>
  </si>
  <si>
    <t>William Mccomas Byron</t>
  </si>
  <si>
    <t>704-442-4402</t>
  </si>
  <si>
    <t>6100 Fairview Road</t>
  </si>
  <si>
    <t>bbyron@byronfin.com</t>
  </si>
  <si>
    <t>2911 Bond St, Suite 105</t>
  </si>
  <si>
    <t>missboston@gmail.com</t>
  </si>
  <si>
    <t>Cedarlane Financial Services</t>
  </si>
  <si>
    <t>610-383-9997</t>
  </si>
  <si>
    <t>715 S Caln Rd</t>
  </si>
  <si>
    <t>Coatesville</t>
  </si>
  <si>
    <t>CEI Financial Planning</t>
  </si>
  <si>
    <t>Michael Lee Crifasi</t>
  </si>
  <si>
    <t>404-255-7740</t>
  </si>
  <si>
    <t>4651 Roswell Road</t>
  </si>
  <si>
    <t>ericnoel@mindstrength.com</t>
  </si>
  <si>
    <t>Celtic Consulting Services, Inc.</t>
  </si>
  <si>
    <t>Joseph John Mccusker</t>
  </si>
  <si>
    <t>303-471-0343</t>
  </si>
  <si>
    <t>Centennial Investment Advisors, Inc.</t>
  </si>
  <si>
    <t>Gordon William Carpenter</t>
  </si>
  <si>
    <t>303-224-0642</t>
  </si>
  <si>
    <t>6500 S. Quebec St</t>
  </si>
  <si>
    <t>Centennial Wealth Advisory, LLC</t>
  </si>
  <si>
    <t>Philip Joseph Albitz</t>
  </si>
  <si>
    <t>310-373-8861</t>
  </si>
  <si>
    <t>23133 Hawthorne Blvd., Ste 305</t>
  </si>
  <si>
    <t>ALC Investment Advisory Services, LLC</t>
  </si>
  <si>
    <t>Alisa Lynn Livesay</t>
  </si>
  <si>
    <t>937-609-9052</t>
  </si>
  <si>
    <t>Scott E Deru</t>
  </si>
  <si>
    <t>801-433-2000</t>
  </si>
  <si>
    <t>1245 East Brickyard Road</t>
  </si>
  <si>
    <t>Benchmark Capital Advisors Inc</t>
  </si>
  <si>
    <t>Steven Lee Floyd</t>
  </si>
  <si>
    <t>310-540-6197</t>
  </si>
  <si>
    <t>3510 Torrance Blvd</t>
  </si>
  <si>
    <t>Benchmark Capital Group, Ltd.</t>
  </si>
  <si>
    <t>David William Swisher</t>
  </si>
  <si>
    <t>815-777-0600</t>
  </si>
  <si>
    <t>228n. Bench Street</t>
  </si>
  <si>
    <t>Galena</t>
  </si>
  <si>
    <t>benchmark@sprintmail.com</t>
  </si>
  <si>
    <t>Bender Lane Advisory, LLC</t>
  </si>
  <si>
    <t>Daniel Joseph Rutnik</t>
  </si>
  <si>
    <t>518-218-1218</t>
  </si>
  <si>
    <t>123 Great Oaks Blvd.</t>
  </si>
  <si>
    <t>Albany</t>
  </si>
  <si>
    <t>Bender, Julian</t>
  </si>
  <si>
    <t>Julian Johannes Bender</t>
  </si>
  <si>
    <t>818-360-7949</t>
  </si>
  <si>
    <t>12512 Kenny Drive</t>
  </si>
  <si>
    <t>Granada Hills</t>
  </si>
  <si>
    <t>Benedict Financial Planning</t>
  </si>
  <si>
    <t>Carl Willard Benedict</t>
  </si>
  <si>
    <t>225-766-9506</t>
  </si>
  <si>
    <t>17461 Jefferson Hwy.</t>
  </si>
  <si>
    <t>Baton Rouge</t>
  </si>
  <si>
    <t>Benefit Investment Advisors, Inc.</t>
  </si>
  <si>
    <t>Timothy R Ford</t>
  </si>
  <si>
    <t>802-658-1660</t>
  </si>
  <si>
    <t>140 Kennedy Drive</t>
  </si>
  <si>
    <t>South Burlington</t>
  </si>
  <si>
    <t>Benefit Performance Advisors, LLC</t>
  </si>
  <si>
    <t>Leroy Charles Gust</t>
  </si>
  <si>
    <t>480-315-1701</t>
  </si>
  <si>
    <t>8390 E. Via De Ventura</t>
  </si>
  <si>
    <t>Benefits Plus</t>
  </si>
  <si>
    <t>Janet Lee Mlynar</t>
  </si>
  <si>
    <t>707-255-9900</t>
  </si>
  <si>
    <t>1157 Division Street</t>
  </si>
  <si>
    <t>Napa</t>
  </si>
  <si>
    <t>Benemark, Inc.</t>
  </si>
  <si>
    <t>Gregg Gerald Padilla</t>
  </si>
  <si>
    <t>203-696-6171</t>
  </si>
  <si>
    <t>929 Kings Highway East</t>
  </si>
  <si>
    <t>Fairfield</t>
  </si>
  <si>
    <t>Benjamin Securities, Inc.</t>
  </si>
  <si>
    <t>Anna Marie Benjamin</t>
  </si>
  <si>
    <t>516-931-1090</t>
  </si>
  <si>
    <t>378 South Oyster Bay Road</t>
  </si>
  <si>
    <t>Hicksville</t>
  </si>
  <si>
    <t>Benjamina. Pope III</t>
  </si>
  <si>
    <t>Benjamin Ashby Pope</t>
  </si>
  <si>
    <t>Gregory Henry Nau</t>
  </si>
  <si>
    <t>916-786-5567</t>
  </si>
  <si>
    <t>1731 E. Roseville Parkway</t>
  </si>
  <si>
    <t>Baril Advisors LLC</t>
  </si>
  <si>
    <t>713-952-6900</t>
  </si>
  <si>
    <t>1800 Bering</t>
  </si>
  <si>
    <t>Kenneth Lynial Walker</t>
  </si>
  <si>
    <t>248-424-8440</t>
  </si>
  <si>
    <t>17117 West Nine Mile Road</t>
  </si>
  <si>
    <t>Comprehensive Strategic Alliances, Inc.</t>
  </si>
  <si>
    <t>Merri Patrice Ciano</t>
  </si>
  <si>
    <t>631-665-6475</t>
  </si>
  <si>
    <t>130 Orinoco Drive</t>
  </si>
  <si>
    <t>Brightwaters</t>
  </si>
  <si>
    <t>tglind@aol.com</t>
  </si>
  <si>
    <t>Comprehensive Wealth Management, L.L.C.</t>
  </si>
  <si>
    <t>Bruce Anthony Ferguson</t>
  </si>
  <si>
    <t>520-321-4100</t>
  </si>
  <si>
    <t>4400 East Broadway Blvd</t>
  </si>
  <si>
    <t>Comprehensive Wealth Services, LLC</t>
  </si>
  <si>
    <t>Jeremy Michel Klopper</t>
  </si>
  <si>
    <t>973-924-2313</t>
  </si>
  <si>
    <t>55 Madison Avenue</t>
  </si>
  <si>
    <t>Compton Advisors, LLC</t>
  </si>
  <si>
    <t>Jeffrey David Davies</t>
  </si>
  <si>
    <t>330-759-4499</t>
  </si>
  <si>
    <t>3530 Belmont Ave.</t>
  </si>
  <si>
    <t>Youngstown</t>
  </si>
  <si>
    <t>jdavies@moorscabot.com</t>
  </si>
  <si>
    <t>Anchin Wealth Management LLC</t>
  </si>
  <si>
    <t>Upendra Mohanial Saraiya</t>
  </si>
  <si>
    <t>212-840-3456</t>
  </si>
  <si>
    <t>1375 Broadway</t>
  </si>
  <si>
    <t>usaraiya@anchin.com</t>
  </si>
  <si>
    <t>401(K)Aydan Group, Inc.</t>
  </si>
  <si>
    <t>James Brendan Kruzan</t>
  </si>
  <si>
    <t>810-593-1624</t>
  </si>
  <si>
    <t>329 W. Silver Lake Rd.</t>
  </si>
  <si>
    <t>Fenton</t>
  </si>
  <si>
    <t>5 Point Financial Group, Inc.</t>
  </si>
  <si>
    <t>Scott Ernest Livingston</t>
  </si>
  <si>
    <t>425-825-8585</t>
  </si>
  <si>
    <t>9925 Ne 134th Ct</t>
  </si>
  <si>
    <t>Kirkland</t>
  </si>
  <si>
    <t>620 Associates LLC</t>
  </si>
  <si>
    <t>Alfred George Jackson</t>
  </si>
  <si>
    <t>212-765-9804</t>
  </si>
  <si>
    <t>40 West 57th Street</t>
  </si>
  <si>
    <t>New York</t>
  </si>
  <si>
    <t>A Street Financial Advisors, Inc.</t>
  </si>
  <si>
    <t>Gregory Jon Layton</t>
  </si>
  <si>
    <t>541-488-7150</t>
  </si>
  <si>
    <t>525 A Street, Suite 2</t>
  </si>
  <si>
    <t>Ashland</t>
  </si>
  <si>
    <t>A To Z Asset Advisors, LLC</t>
  </si>
  <si>
    <t>Keith Webster Cantrell</t>
  </si>
  <si>
    <t>847-397-3000</t>
  </si>
  <si>
    <t>1827 Walden Office Square</t>
  </si>
  <si>
    <t>Evard Financial Advisors, PLLC</t>
  </si>
  <si>
    <t>Michelle Lynn Evard</t>
  </si>
  <si>
    <t>480-203-3880</t>
  </si>
  <si>
    <t>3008 E Earll Dr.</t>
  </si>
  <si>
    <t>evardml@yahoo.com</t>
  </si>
  <si>
    <t>Evensky &amp; Katz, LLC</t>
  </si>
  <si>
    <t>Lane McMaster Jones</t>
  </si>
  <si>
    <t>305-448-8882</t>
  </si>
  <si>
    <t>2333 Ponce De Leon Boulevard</t>
  </si>
  <si>
    <t>lanejones@evensky.com</t>
  </si>
  <si>
    <t>Everest Financial Planning, LLC</t>
  </si>
  <si>
    <t>Norm Collier</t>
  </si>
  <si>
    <t>732-247-0939</t>
  </si>
  <si>
    <t>63 Main Street</t>
  </si>
  <si>
    <t>Flemington</t>
  </si>
  <si>
    <t>3355 Lenox Rd Ne</t>
  </si>
  <si>
    <t>Cinda Jones, CFP, CDP</t>
  </si>
  <si>
    <t>Cinda Lee Jones</t>
  </si>
  <si>
    <t>619-795-1797</t>
  </si>
  <si>
    <t>1901 First Avenue 2nd Floor</t>
  </si>
  <si>
    <t>City Investment Advisors, Inc.</t>
  </si>
  <si>
    <t>Joseph Thomas Amendolara</t>
  </si>
  <si>
    <t>215-579-6391</t>
  </si>
  <si>
    <t>402 Executive Drive</t>
  </si>
  <si>
    <t>Suite 1110, Centre City Tower</t>
  </si>
  <si>
    <t>Pittsburgh</t>
  </si>
  <si>
    <t>Avery Asset Management Inc.</t>
  </si>
  <si>
    <t>Michael Comando</t>
  </si>
  <si>
    <t>631-765-8530</t>
  </si>
  <si>
    <t>21 West Second Street</t>
  </si>
  <si>
    <t>4537 Beech Grove Rd</t>
  </si>
  <si>
    <t>Lebanon Junction</t>
  </si>
  <si>
    <t>volmert@aol.com</t>
  </si>
  <si>
    <t>Arete Wealth Advisors, LLC</t>
  </si>
  <si>
    <t>Joshua Dean Rogers</t>
  </si>
  <si>
    <t>847-658-8366</t>
  </si>
  <si>
    <t>9 Crystal Lake Rd. Suite 100</t>
  </si>
  <si>
    <t>Lake In The Hills</t>
  </si>
  <si>
    <t>714-372-2249</t>
  </si>
  <si>
    <t>7755 Center Ave. Suite 1100</t>
  </si>
  <si>
    <t>Huntington Beach</t>
  </si>
  <si>
    <t>rjacobson10@verizon.net</t>
  </si>
  <si>
    <t>American Financial Planning, Inc.</t>
  </si>
  <si>
    <t>7234 Lincoln Ave</t>
  </si>
  <si>
    <t>Lockport</t>
  </si>
  <si>
    <t>Annadel Capital</t>
  </si>
  <si>
    <t>M Gregory Smith</t>
  </si>
  <si>
    <t>415-499-1901</t>
  </si>
  <si>
    <t>899 Northgate Drive</t>
  </si>
  <si>
    <t>San Rafael</t>
  </si>
  <si>
    <t>Annandale Capital, LLC</t>
  </si>
  <si>
    <t>Thomas Walker Shirley</t>
  </si>
  <si>
    <t>214-523-5000</t>
  </si>
  <si>
    <t>325 N. St. Paul St., Ste 3500</t>
  </si>
  <si>
    <t>Annapolis Capital Advisers, LLC</t>
  </si>
  <si>
    <t>Bedel Financial Consulting, Inc.</t>
  </si>
  <si>
    <t>William J Wendling</t>
  </si>
  <si>
    <t>317-843-1358</t>
  </si>
  <si>
    <t>9190 Priority Way</t>
  </si>
  <si>
    <t>Bedford Financial Group, Inc.</t>
  </si>
  <si>
    <t>Peter Wright</t>
  </si>
  <si>
    <t>Anthony Frank Krance</t>
  </si>
  <si>
    <t>920-499-3556</t>
  </si>
  <si>
    <t>2650 S Ashland Avenue</t>
  </si>
  <si>
    <t>Green Bay</t>
  </si>
  <si>
    <t>AG Asset Management, LLC</t>
  </si>
  <si>
    <t>Leslie Gerald Fregien</t>
  </si>
  <si>
    <t>608-755-1515</t>
  </si>
  <si>
    <t>220 Saint Lawrence Av.</t>
  </si>
  <si>
    <t>972-267-8181</t>
  </si>
  <si>
    <t>4100 Spring Valley Road</t>
  </si>
  <si>
    <t>Cambridge Wealth Advisors, LLC</t>
  </si>
  <si>
    <t>Raymond Neal Cornelius</t>
  </si>
  <si>
    <t>404-259-6069</t>
  </si>
  <si>
    <t>1504 Cambridge Ave</t>
  </si>
  <si>
    <t>College Park</t>
  </si>
  <si>
    <t>Cambridge Wealth Management, Inc.</t>
  </si>
  <si>
    <t>Robert Ralph Korljan</t>
  </si>
  <si>
    <t>602-277-0611</t>
  </si>
  <si>
    <t>2828 N. Central Ave, Suite 1145</t>
  </si>
  <si>
    <t>rkorljan@msn.com</t>
  </si>
  <si>
    <t>Peter Dominic Recchia</t>
  </si>
  <si>
    <t>708-456-9122</t>
  </si>
  <si>
    <t>7234 West North Avenue</t>
  </si>
  <si>
    <t>Plano</t>
  </si>
  <si>
    <t>Eudora Asset Management, LLC</t>
  </si>
  <si>
    <t>David Avner Cohen</t>
  </si>
  <si>
    <t>718-785-9373</t>
  </si>
  <si>
    <t>2060 W Fifth Street</t>
  </si>
  <si>
    <t>Eugenio Financial</t>
  </si>
  <si>
    <t>Michael Joseph Eugenio</t>
  </si>
  <si>
    <t>503-643-1880</t>
  </si>
  <si>
    <t>10190 Sw Laurel Rd</t>
  </si>
  <si>
    <t>Evans Capital Management Associates</t>
  </si>
  <si>
    <t>Richard Lloyd Evans</t>
  </si>
  <si>
    <t>357 Main Street</t>
  </si>
  <si>
    <t>Souderton</t>
  </si>
  <si>
    <t>pmg7@aol.com</t>
  </si>
  <si>
    <t>Gump and McHugh Asset Management</t>
  </si>
  <si>
    <t>Dwain Gump</t>
  </si>
  <si>
    <t>719-632-2880</t>
  </si>
  <si>
    <t>Gunderson Capital Management Inc.</t>
  </si>
  <si>
    <t>William Fred Gunderson</t>
  </si>
  <si>
    <t>760-736-8258</t>
  </si>
  <si>
    <t>550 Seagaze Drive</t>
  </si>
  <si>
    <t>701 Palomar Airport Road</t>
  </si>
  <si>
    <t>stockmaster88@yahoo.com</t>
  </si>
  <si>
    <t>Gustafsson Wealth Management, Inc.</t>
  </si>
  <si>
    <t>51 Dumont Place</t>
  </si>
  <si>
    <t>Kileen Diane Rezac, Sole Proprietor</t>
  </si>
  <si>
    <t>641-752-2041</t>
  </si>
  <si>
    <t>25 South Center Street</t>
  </si>
  <si>
    <t>Marshalltown</t>
  </si>
  <si>
    <t>Kiley Investment Management, Inc.</t>
  </si>
  <si>
    <t>Michael Douglas Kiley</t>
  </si>
  <si>
    <t>561-627-7474</t>
  </si>
  <si>
    <t>kileymdk@aol.com</t>
  </si>
  <si>
    <t>Kilgore And Company</t>
  </si>
  <si>
    <t>Deborah Ann Kilgore</t>
  </si>
  <si>
    <t>330-688-9293</t>
  </si>
  <si>
    <t>34 1/2 Munroe Falls Avenue</t>
  </si>
  <si>
    <t>Munroe Falls</t>
  </si>
  <si>
    <t>Kilzer Wealth Management</t>
  </si>
  <si>
    <t>Barry Milo Kilzer</t>
  </si>
  <si>
    <t>831-624-7783</t>
  </si>
  <si>
    <t>370 West Grand Blvd.</t>
  </si>
  <si>
    <t>Corona</t>
  </si>
  <si>
    <t>socalmax@yahoo.com</t>
  </si>
  <si>
    <t>Boyer &amp; Corporon Wealth Management, LLC</t>
  </si>
  <si>
    <t>Richard Wakefield Boyer</t>
  </si>
  <si>
    <t>913-685-2300</t>
  </si>
  <si>
    <t>14221 Metcalf Ave</t>
  </si>
  <si>
    <t>Boyter Financial Services</t>
  </si>
  <si>
    <t>Micheal Lynn Boyter</t>
  </si>
  <si>
    <t>903-894-5920</t>
  </si>
  <si>
    <t>PO Box 0720</t>
  </si>
  <si>
    <t>Flint</t>
  </si>
  <si>
    <t>mike@boyter.com</t>
  </si>
  <si>
    <t>Bozeman Financial Planning, LLC</t>
  </si>
  <si>
    <t>Dorman Financial Management, P.A.</t>
  </si>
  <si>
    <t>James Brooks Dorman</t>
  </si>
  <si>
    <t>407-774-6815</t>
  </si>
  <si>
    <t>341 N. Maitland Avenue</t>
  </si>
  <si>
    <t>Maitland</t>
  </si>
  <si>
    <t>jimdorman@dormanfinancial.com</t>
  </si>
  <si>
    <t>Dorothy J. Cole</t>
  </si>
  <si>
    <t>Dorothy Jane Cole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</si>
  <si>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</si>
  <si>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</si>
  <si>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</si>
  <si>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</si>
  <si>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</si>
  <si>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</si>
  <si>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</si>
  <si>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</si>
  <si>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</si>
  <si>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</si>
  <si>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</si>
  <si>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</si>
  <si>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</si>
  <si>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</si>
  <si>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NE</t>
  </si>
  <si>
    <t>NH</t>
  </si>
  <si>
    <t>NJ</t>
  </si>
  <si>
    <t>NM</t>
  </si>
  <si>
    <t>NV</t>
  </si>
  <si>
    <t>847-996-3230</t>
  </si>
  <si>
    <t>1206 E Park Ave</t>
  </si>
  <si>
    <t>Libertyville</t>
  </si>
  <si>
    <t>Bedics Financial</t>
  </si>
  <si>
    <t>John Paul Bedics</t>
  </si>
  <si>
    <t>610-866-8678</t>
  </si>
  <si>
    <t>2148 Allwood Dr</t>
  </si>
  <si>
    <t>Bethlehem</t>
  </si>
  <si>
    <t>johpbed@yahoo.com</t>
  </si>
  <si>
    <t>Bedrock Capital, LLC</t>
  </si>
  <si>
    <t>Thomas Richard Oswald</t>
  </si>
  <si>
    <t>201-400-2908</t>
  </si>
  <si>
    <t>2 Augusta Drive</t>
  </si>
  <si>
    <t>American Reliance Group</t>
  </si>
  <si>
    <t>Kelly C Ruggles</t>
  </si>
  <si>
    <t>509-323-2887</t>
  </si>
  <si>
    <t>1814 N. Normandie</t>
  </si>
  <si>
    <t>Spokane</t>
  </si>
  <si>
    <t>American Retirement Planners</t>
  </si>
  <si>
    <t>Laif Erik Meidell</t>
  </si>
  <si>
    <t>775-332-7000</t>
  </si>
  <si>
    <t>570 Hammill Lane</t>
  </si>
  <si>
    <t>escolades@aol.com</t>
  </si>
  <si>
    <t>11320 Random Hills Road</t>
  </si>
  <si>
    <t>dgreene@ingfp.com</t>
  </si>
  <si>
    <t>Clanco Management Corp.</t>
  </si>
  <si>
    <t>John Paul Batt</t>
  </si>
  <si>
    <t>216-831-9667</t>
  </si>
  <si>
    <t>30195 Chagrin Blvd., Suite 250</t>
  </si>
  <si>
    <t>stephbatt@aol.com</t>
  </si>
  <si>
    <t>Clarion Advisors Inc.</t>
  </si>
  <si>
    <t>Robert Louis Butera</t>
  </si>
  <si>
    <t>530-889-0200</t>
  </si>
  <si>
    <t>1519 Lincoln Way</t>
  </si>
  <si>
    <t>Auburn</t>
  </si>
  <si>
    <t>Clarity Financial Planning, P.C.</t>
  </si>
  <si>
    <t>Charles Bennie Booth</t>
  </si>
  <si>
    <t>480-962-1181</t>
  </si>
  <si>
    <t>2812 N. Norwalk, Suite 116</t>
  </si>
  <si>
    <t>Mesa</t>
  </si>
  <si>
    <t>cboothfa@msn.com</t>
  </si>
  <si>
    <t>Clarity For Women</t>
  </si>
  <si>
    <t>David Walter Halfaker</t>
  </si>
  <si>
    <t>813-453-8255</t>
  </si>
  <si>
    <t>550 N. Reo Street</t>
  </si>
  <si>
    <t>david@gfpdirect.com</t>
  </si>
  <si>
    <t>904-296-2025</t>
  </si>
  <si>
    <t>4887 Belfort Road</t>
  </si>
  <si>
    <t>Gunnell Retirement And Estate Planning LLC</t>
  </si>
  <si>
    <t>Edward Lee Gunnell</t>
  </si>
  <si>
    <t>574-679-0154</t>
  </si>
  <si>
    <t>Po Box 1246</t>
  </si>
  <si>
    <t>Granger</t>
  </si>
  <si>
    <t>GUS D. Gellepes Financial Services</t>
  </si>
  <si>
    <t>Gus Deno Gellepes</t>
  </si>
  <si>
    <t>530-345-5782</t>
  </si>
  <si>
    <t>2889 Cohasset Rd. #4</t>
  </si>
  <si>
    <t>Gustafson Financial Solutions</t>
  </si>
  <si>
    <t>Terry Gustafson</t>
  </si>
  <si>
    <t>760-931-4750</t>
  </si>
  <si>
    <t>Aaron T Nelson</t>
  </si>
  <si>
    <t>856-222-0098</t>
  </si>
  <si>
    <t>1317 Rt 73.</t>
  </si>
  <si>
    <t>atn12@comcast.net</t>
  </si>
  <si>
    <t>Evolve Investment Advisors</t>
  </si>
  <si>
    <t>Isaac John Clement</t>
  </si>
  <si>
    <t>800-617-3900</t>
  </si>
  <si>
    <t>5300 Bee Caves Road</t>
  </si>
  <si>
    <t>Evolve Securities, Inc.</t>
  </si>
  <si>
    <t>Kenneth Eugene Shade</t>
  </si>
  <si>
    <t>512-351-4370</t>
  </si>
  <si>
    <t>kennethshade@hotmail.com</t>
  </si>
  <si>
    <t>Excel Financial, LLC</t>
  </si>
  <si>
    <t>James Scott Loquai</t>
  </si>
  <si>
    <t>651-388-6441</t>
  </si>
  <si>
    <t>Allen Financial Consultants, Inc.</t>
  </si>
  <si>
    <t>Hal Mark Allen</t>
  </si>
  <si>
    <t>518-383-5200</t>
  </si>
  <si>
    <t>7 Southside Drive</t>
  </si>
  <si>
    <t>Clifton Park</t>
  </si>
  <si>
    <t>Allen Wealth Management, LLC</t>
  </si>
  <si>
    <t>Jonathan Chesley Allen</t>
  </si>
  <si>
    <t>828-268-9693</t>
  </si>
  <si>
    <t>980 Highway 105</t>
  </si>
  <si>
    <t>Boone</t>
  </si>
  <si>
    <t>jonathan_c_allen@hotmail.com</t>
  </si>
  <si>
    <t>Alley Company, LLC</t>
  </si>
  <si>
    <t>Steven James Alley</t>
  </si>
  <si>
    <t>847-482-0938</t>
  </si>
  <si>
    <t>585 Bank Lane</t>
  </si>
  <si>
    <t>Lake Forest</t>
  </si>
  <si>
    <t>Allgen Financial Services, Inc.</t>
  </si>
  <si>
    <t>Paul Roldan</t>
  </si>
  <si>
    <t>407-210-3888</t>
  </si>
  <si>
    <t>301 East Pine Street</t>
  </si>
  <si>
    <t>Orlando</t>
  </si>
  <si>
    <t>Alliance Advisory &amp; Securities, Inc.</t>
  </si>
  <si>
    <t>Randall Paul Sanada</t>
  </si>
  <si>
    <t>805-371-8020</t>
  </si>
  <si>
    <t>3390 Auto Mall Drive</t>
  </si>
  <si>
    <t>Westlake Village</t>
  </si>
  <si>
    <t>rsanada@allianceadvisory.com</t>
  </si>
  <si>
    <t>Executive Asset Advisory, Inc.</t>
  </si>
  <si>
    <t>Noel Welsh</t>
  </si>
  <si>
    <t>713-975-7292</t>
  </si>
  <si>
    <t>1800 Bering Dr., Suite 320</t>
  </si>
  <si>
    <t>Executive Capital Strategies LLC</t>
  </si>
  <si>
    <t>Greggory John Flinn</t>
  </si>
  <si>
    <t>610-701-4370</t>
  </si>
  <si>
    <t>1345 Enterprise Drive</t>
  </si>
  <si>
    <t>Executive Financial Resoures, Inc.</t>
  </si>
  <si>
    <t>Les Vernon Dyer</t>
  </si>
  <si>
    <t>336-667-1849</t>
  </si>
  <si>
    <t>85-A Boone Trail</t>
  </si>
  <si>
    <t>North Wilkesboro</t>
  </si>
  <si>
    <t>11088 Nw 15th St</t>
  </si>
  <si>
    <t>djank1@bellsouth.net</t>
  </si>
  <si>
    <t>Clifton Myers Financial Advisory</t>
  </si>
  <si>
    <t>Clifton Wayne Myers</t>
  </si>
  <si>
    <t>512-218-8100</t>
  </si>
  <si>
    <t>208 W. Bagdad Ave</t>
  </si>
  <si>
    <t>Cloud Capital LLC</t>
  </si>
  <si>
    <t>Richard Cloud</t>
  </si>
  <si>
    <t>marodrigue@maine.rr.com</t>
  </si>
  <si>
    <t>jetch-gydiar@nanosecond.com</t>
  </si>
  <si>
    <t>H &amp; H Financial Strategies, LLC</t>
  </si>
  <si>
    <t>Thomas Scott Harding</t>
  </si>
  <si>
    <t>303-393-0888</t>
  </si>
  <si>
    <t>650 S. Cherry St.</t>
  </si>
  <si>
    <t>H Financial Management</t>
  </si>
  <si>
    <t>Garrett Stewart Hoge</t>
  </si>
  <si>
    <t>724-745-9406</t>
  </si>
  <si>
    <t>400 Southpointe Blvd.</t>
  </si>
  <si>
    <t>Canonsburg</t>
  </si>
  <si>
    <t>Napa Valley Wealth Management</t>
  </si>
  <si>
    <t>Kelly Farwell Crane</t>
  </si>
  <si>
    <t>707-963-5096</t>
  </si>
  <si>
    <t>1127 Pope Street</t>
  </si>
  <si>
    <t>St. Helena</t>
  </si>
  <si>
    <t>Kevin P Ellis</t>
  </si>
  <si>
    <t>414-359-2020</t>
  </si>
  <si>
    <t>10850 West Park Place, Suite 500</t>
  </si>
  <si>
    <t>Fountainville</t>
  </si>
  <si>
    <t>aceyoshi@aol.com</t>
  </si>
  <si>
    <t>Harbor Asset Planning, Inc.</t>
  </si>
  <si>
    <t>Scott Howard Leabman</t>
  </si>
  <si>
    <t>617-489-0324</t>
  </si>
  <si>
    <t>80 Munroe Street</t>
  </si>
  <si>
    <t>Harbor Capital Advisory Services, Inc.</t>
  </si>
  <si>
    <t>Frank Anthony Monte</t>
  </si>
  <si>
    <t>585-425-4090</t>
  </si>
  <si>
    <t>10 East Church Street</t>
  </si>
  <si>
    <t>Fairport</t>
  </si>
  <si>
    <t>650-218-3551</t>
  </si>
  <si>
    <t>1064 Laureles Dr</t>
  </si>
  <si>
    <t>Los Altos</t>
  </si>
  <si>
    <t>rajzunic@yahoo.com</t>
  </si>
  <si>
    <t>Family Financial</t>
  </si>
  <si>
    <t>Cary Anne Carbonaro</t>
  </si>
  <si>
    <t>888-212-8767</t>
  </si>
  <si>
    <t>614 E Highway 50</t>
  </si>
  <si>
    <t>Clermont</t>
  </si>
  <si>
    <t>carycarbonaro@hotmail.com</t>
  </si>
  <si>
    <t>Family Financial Advisory LLC</t>
  </si>
  <si>
    <t>Caroline Howard Worrall</t>
  </si>
  <si>
    <t>443-838-2653</t>
  </si>
  <si>
    <t>600 Wyndhurst Ave., Suite 215</t>
  </si>
  <si>
    <t>Family Financial Planners, Inc.</t>
  </si>
  <si>
    <t>Daniel Christopher Zebrowski</t>
  </si>
  <si>
    <t>352-326-4000</t>
  </si>
  <si>
    <t>3261 Us Highway 441/27</t>
  </si>
  <si>
    <t>Fruitland Park</t>
  </si>
  <si>
    <t>danielzebrowski@yahoo.com</t>
  </si>
  <si>
    <t>Family Financial Planning, LLC</t>
  </si>
  <si>
    <t>Diana Lynn Palmer</t>
  </si>
  <si>
    <t>330-638-1041</t>
  </si>
  <si>
    <t>5028 State Route 46n</t>
  </si>
  <si>
    <t>Cortland</t>
  </si>
  <si>
    <t>palmercpa@onecom.com</t>
  </si>
  <si>
    <t>Family First Capital Associates, Inc.</t>
  </si>
  <si>
    <t>480-275-6354</t>
  </si>
  <si>
    <t>14301 N 87th St</t>
  </si>
  <si>
    <t>mcole@colewealthmanagement.com</t>
  </si>
  <si>
    <t>Colhoun, Robins, Davenport &amp; Co., LLC</t>
  </si>
  <si>
    <t>James Anthony Davenport</t>
  </si>
  <si>
    <t>336-765-7595</t>
  </si>
  <si>
    <t>505 Olive St.</t>
  </si>
  <si>
    <t>Collaborative Wealth Advisors, LLC</t>
  </si>
  <si>
    <t>Richard Edward Boretti</t>
  </si>
  <si>
    <t>978-392-3630</t>
  </si>
  <si>
    <t>319 Littleton Rd</t>
  </si>
  <si>
    <t>Westford</t>
  </si>
  <si>
    <t>rboretti@cwagroup.com</t>
  </si>
  <si>
    <t>Collaborative Wealth Strategies Group, Inc.</t>
  </si>
  <si>
    <t>Timothy Francis Leahy</t>
  </si>
  <si>
    <t>858-552-1200</t>
  </si>
  <si>
    <t>3655 Nobel Drive Suite 160</t>
  </si>
  <si>
    <t>tim@cwsg.com</t>
  </si>
  <si>
    <t>Clifford Alan Harwick</t>
  </si>
  <si>
    <t>908-782-7811</t>
  </si>
  <si>
    <t>9 Main Street</t>
  </si>
  <si>
    <t>harwick3188@yahoo.com</t>
  </si>
  <si>
    <t>Harwood Investment Strategies, LLC</t>
  </si>
  <si>
    <t>Edwin L. Harwood</t>
  </si>
  <si>
    <t>Harold Dan Farell</t>
  </si>
  <si>
    <t>214-289-2800</t>
  </si>
  <si>
    <t>6020 Swiss Avenue</t>
  </si>
  <si>
    <t>lsfarell@aol.com</t>
  </si>
  <si>
    <t>Farland Capital, Inc.</t>
  </si>
  <si>
    <t>Richard Ashville Farland</t>
  </si>
  <si>
    <t>540-955-1532</t>
  </si>
  <si>
    <t>P. O. Box 619</t>
  </si>
  <si>
    <t>909-592-2061</t>
  </si>
  <si>
    <t>150 North Walnut</t>
  </si>
  <si>
    <t>San Dimas</t>
  </si>
  <si>
    <t>chrismckiefer@yahoo.com</t>
  </si>
  <si>
    <t>FAY Investments &amp; Planning</t>
  </si>
  <si>
    <t>Jack Rudolph Fay</t>
  </si>
  <si>
    <t>715-514-2434</t>
  </si>
  <si>
    <t>Family Wealth Consultants, Inc.</t>
  </si>
  <si>
    <t>Erich K Reinhardt</t>
  </si>
  <si>
    <t>408-453-2222</t>
  </si>
  <si>
    <t>25 Metro Drive</t>
  </si>
  <si>
    <t>Family Wealth Counseling, Inc.</t>
  </si>
  <si>
    <t>Candace Gail Spaid</t>
  </si>
  <si>
    <t>970-926-9690</t>
  </si>
  <si>
    <t>Po Box 1751</t>
  </si>
  <si>
    <t>Edwards</t>
  </si>
  <si>
    <t>813-221-3400</t>
  </si>
  <si>
    <t>1700 South Macdill Avenue</t>
  </si>
  <si>
    <t>Bayside Wealth Management</t>
  </si>
  <si>
    <t>Edward Rose</t>
  </si>
  <si>
    <t>850-437-0210</t>
  </si>
  <si>
    <t>3 West Garden Street</t>
  </si>
  <si>
    <t>Pensacola</t>
  </si>
  <si>
    <t>Bazzell Financial</t>
  </si>
  <si>
    <t>Joe Miller Bazzell</t>
  </si>
  <si>
    <t>510-569-5855</t>
  </si>
  <si>
    <t>8393 Capwell Drive, Suite 150</t>
  </si>
  <si>
    <t>BBM Financial Services, Inc.</t>
  </si>
  <si>
    <t>Craig Boyd Mendenhall</t>
  </si>
  <si>
    <t>509-248-7930</t>
  </si>
  <si>
    <t>1440 N. 16th Ave.</t>
  </si>
  <si>
    <t>Yakima</t>
  </si>
  <si>
    <t>craig@bbmfs.com</t>
  </si>
  <si>
    <t>BCF Law Group, LLC</t>
  </si>
  <si>
    <t>Brian Christopher Foley</t>
  </si>
  <si>
    <t>One Town Square Blvd</t>
  </si>
  <si>
    <t>Asheville</t>
  </si>
  <si>
    <t>mcollie@colliefp.com</t>
  </si>
  <si>
    <t>Collier</t>
  </si>
  <si>
    <t>Meris A Collier</t>
  </si>
  <si>
    <t>206-805-1770</t>
  </si>
  <si>
    <t>2150 N. 107th Street</t>
  </si>
  <si>
    <t>Collins Capital Management, Inc.</t>
  </si>
  <si>
    <t>Sheila Bernice Collins</t>
  </si>
  <si>
    <t>904-493-7500</t>
  </si>
  <si>
    <t>7077 Bonneval Road, Suite 340</t>
  </si>
  <si>
    <t>Collins Financial Management, Inc.</t>
  </si>
  <si>
    <t>Column Capital Advisors, LLC</t>
  </si>
  <si>
    <t>Brian Williams Upchurch</t>
  </si>
  <si>
    <t>317-663-6500</t>
  </si>
  <si>
    <t>8888 Keystone Crossing</t>
  </si>
  <si>
    <t>Command Capital Management L.L.C.</t>
  </si>
  <si>
    <t>Joseph Anthony Malfeo</t>
  </si>
  <si>
    <t>312-427-4040</t>
  </si>
  <si>
    <t>141 W. Jackson Blvd.</t>
  </si>
  <si>
    <t>Commission Free Financial Planning Solutions, Inc.</t>
  </si>
  <si>
    <t>Jon A. Ford</t>
  </si>
  <si>
    <t>Beacon Capital Management, Inc.</t>
  </si>
  <si>
    <t>Robert Gregory Lyons</t>
  </si>
  <si>
    <t>631-342-1600</t>
  </si>
  <si>
    <t>38 Kings Highway</t>
  </si>
  <si>
    <t>Beacon Financial Advisory Services, Inc.</t>
  </si>
  <si>
    <t>Marc Scott Sarner</t>
  </si>
  <si>
    <t>951-894-6700</t>
  </si>
  <si>
    <t>41120 Elm Street Suite H102</t>
  </si>
  <si>
    <t>Murrieta</t>
  </si>
  <si>
    <t>Beacon Financial Partners</t>
  </si>
  <si>
    <t>4800 N. Federal Highway</t>
  </si>
  <si>
    <t>Barr Financial Services, LLC</t>
  </si>
  <si>
    <t>Kirk Barr Young</t>
  </si>
  <si>
    <t>407-622-0018</t>
  </si>
  <si>
    <t>Commonwealth Financial Planners, Inc.</t>
  </si>
  <si>
    <t>Norman Douglas Shirley</t>
  </si>
  <si>
    <t>770-399-6644</t>
  </si>
  <si>
    <t>1033 Canton Street</t>
  </si>
  <si>
    <t>Roswell</t>
  </si>
  <si>
    <t>Palo Alto</t>
  </si>
  <si>
    <t>leslie.beck@beckinvmgt.com</t>
  </si>
  <si>
    <t>Becker Advisory Group, LLC</t>
  </si>
  <si>
    <t>Robert Louis Becker</t>
  </si>
  <si>
    <t>520-791-0307</t>
  </si>
  <si>
    <t>12470 North Rancho Vistoso Blvd.,</t>
  </si>
  <si>
    <t>Oro Valley</t>
  </si>
  <si>
    <t>937-935-9441</t>
  </si>
  <si>
    <t>Beantown Financial Advisors LLC</t>
  </si>
  <si>
    <t>Joseph Elliot Somerset</t>
  </si>
  <si>
    <t>508-529-0102</t>
  </si>
  <si>
    <t>13 Rockdale Hill Circle</t>
  </si>
  <si>
    <t>Upton</t>
  </si>
  <si>
    <t>jsomerset@beantownfinancial.com</t>
  </si>
  <si>
    <t>Beard Investment Services, Inc.</t>
  </si>
  <si>
    <t>James Rafoth</t>
  </si>
  <si>
    <t>330-758-0575</t>
  </si>
  <si>
    <t>108 W Western Reserve Road</t>
  </si>
  <si>
    <t>jimrafoth@zoominternet.net</t>
  </si>
  <si>
    <t>Beattie &amp; Portas Financial Advisors, LLC</t>
  </si>
  <si>
    <t>Stephen Edward Portas</t>
  </si>
  <si>
    <t>201-612-8888</t>
  </si>
  <si>
    <t>79 CHESTNUT STREET</t>
  </si>
  <si>
    <t>Ridgewood</t>
  </si>
  <si>
    <t>Beaudean &amp; Associates</t>
  </si>
  <si>
    <t>Joel Ralph Beaudean</t>
  </si>
  <si>
    <t>314-909-6803</t>
  </si>
  <si>
    <t>13054 Winding Trail Lane</t>
  </si>
  <si>
    <t>Des Peres</t>
  </si>
  <si>
    <t>jbeaudean@aol.com</t>
  </si>
  <si>
    <t>Beaumont Asset Management, L.L.C.</t>
  </si>
  <si>
    <t>Jeffrey Michael Oliverio</t>
  </si>
  <si>
    <t>409-899-9569</t>
  </si>
  <si>
    <t>1025 Interstate 10 North</t>
  </si>
  <si>
    <t>Beaumont</t>
  </si>
  <si>
    <t>Jennifer Potter Lane</t>
  </si>
  <si>
    <t>617-523-4666</t>
  </si>
  <si>
    <t>3 Center Plaza, Suite 400</t>
  </si>
  <si>
    <t>3102 Maple Avenue</t>
  </si>
  <si>
    <t>Becker Financial Advisors, Inc.</t>
  </si>
  <si>
    <t>Charles Michael Becker</t>
  </si>
  <si>
    <t>870-267-1584</t>
  </si>
  <si>
    <t>503 Robin Road</t>
  </si>
  <si>
    <t>White Hall</t>
  </si>
  <si>
    <t>kridda17@yahoo.com</t>
  </si>
  <si>
    <t>Beckwith Financial Advisors, Inc.</t>
  </si>
  <si>
    <t>Samuel Cary Beckwith</t>
  </si>
  <si>
    <t>864-233-7770</t>
  </si>
  <si>
    <t>115 East Camperdown Way</t>
  </si>
  <si>
    <t>cfpinc1@swbell.net</t>
  </si>
  <si>
    <t>Comprehensive Financial Planning Services Corp.</t>
  </si>
  <si>
    <t>Brent Emerick</t>
  </si>
  <si>
    <t>317-228-6222</t>
  </si>
  <si>
    <t>4520 Northwestern Dr</t>
  </si>
  <si>
    <t>Zionsville</t>
  </si>
  <si>
    <t>Comprehensive Financial Planning Services, LLC</t>
  </si>
  <si>
    <t>Leo Kenneth Casper</t>
  </si>
  <si>
    <t>856-273-9600</t>
  </si>
  <si>
    <t>Yardley</t>
  </si>
  <si>
    <t>Comprehensive Planning Advisory Corporation</t>
  </si>
  <si>
    <t>Fiduciary Advisors, Inc.</t>
  </si>
  <si>
    <t>John Francis Hefele</t>
  </si>
  <si>
    <t>314-726-5150</t>
  </si>
  <si>
    <t>12813 Flushing Meadows Dr</t>
  </si>
  <si>
    <t>Fiduciary Advisors, LLC</t>
  </si>
  <si>
    <t>Michael Crawford Keenan</t>
  </si>
  <si>
    <t>434-239-0444</t>
  </si>
  <si>
    <t>517 Leesville Road</t>
  </si>
  <si>
    <t>Lynchburg</t>
  </si>
  <si>
    <t>mckeenan1@verizon.net</t>
  </si>
  <si>
    <t>Fiduciary Consulting Group, Inc.</t>
  </si>
  <si>
    <t>Thomas Charles Tyler</t>
  </si>
  <si>
    <t>941-412-3451</t>
  </si>
  <si>
    <t>735 E Venice Ave</t>
  </si>
  <si>
    <t>Fiduciary Solutions</t>
  </si>
  <si>
    <t>D Angelo Bedda Jean</t>
  </si>
  <si>
    <t>Capital Wealthcare Advisors, L.C.</t>
  </si>
  <si>
    <t>Kedre Djinn Mellor</t>
  </si>
  <si>
    <t>316-440-4772</t>
  </si>
  <si>
    <t>10333 E 21st Street N</t>
  </si>
  <si>
    <t>Wichita</t>
  </si>
  <si>
    <t>Capital West Securities, Inc.</t>
  </si>
  <si>
    <t>804-330-3377</t>
  </si>
  <si>
    <t>1001 Boulders Pkwy.</t>
  </si>
  <si>
    <t>Capital Strategies Group, LLC</t>
  </si>
  <si>
    <t>Geoffrey Wayne White</t>
  </si>
  <si>
    <t>480-635-4050</t>
  </si>
  <si>
    <t>2151 E. Baseline Road</t>
  </si>
  <si>
    <t>Tempe</t>
  </si>
  <si>
    <t>Capital Strategies, Inc.</t>
  </si>
  <si>
    <t>Frank David Bixler</t>
  </si>
  <si>
    <t>317-262-1700</t>
  </si>
  <si>
    <t>151 N. Delaware Street</t>
  </si>
  <si>
    <t>Capital Wealth Securities, LLC</t>
  </si>
  <si>
    <t>Michael Edward Cox</t>
  </si>
  <si>
    <t>865-690-9886</t>
  </si>
  <si>
    <t>8848 Cedar Springs Lane</t>
  </si>
  <si>
    <t>Knoxville</t>
  </si>
  <si>
    <t>Arndt Asset Management, LLC</t>
  </si>
  <si>
    <t>Kevin John Arndt</t>
  </si>
  <si>
    <t>716-685-1191</t>
  </si>
  <si>
    <t>11 W Main St</t>
  </si>
  <si>
    <t>Arndt Financial Services LLC</t>
  </si>
  <si>
    <t>Paul James Carroll</t>
  </si>
  <si>
    <t>281-528-1200</t>
  </si>
  <si>
    <t>22 Watermint Pl</t>
  </si>
  <si>
    <t>Conroe</t>
  </si>
  <si>
    <t>paul@efficientwealthmanagement.com</t>
  </si>
  <si>
    <t>EFG Corporation</t>
  </si>
  <si>
    <t>Timothy Robert Sear</t>
  </si>
  <si>
    <t>CEP Financial, LLC</t>
  </si>
  <si>
    <t>Peter Joseph Regan</t>
  </si>
  <si>
    <t>281-685-9715</t>
  </si>
  <si>
    <t>12345 Jones Road</t>
  </si>
  <si>
    <t>Ceres Capital Management, Inc</t>
  </si>
  <si>
    <t>Cameron Aubrey Roth</t>
  </si>
  <si>
    <t>720-436-0613</t>
  </si>
  <si>
    <t>Ceres Financial Group, Inc.</t>
  </si>
  <si>
    <t>Jonathan Joel Busa</t>
  </si>
  <si>
    <t>781-344-4401</t>
  </si>
  <si>
    <t>909 Washington Street</t>
  </si>
  <si>
    <t>Stoughton</t>
  </si>
  <si>
    <t>Certified Advisory Corp</t>
  </si>
  <si>
    <t>Barry Merton Smith</t>
  </si>
  <si>
    <t>407-869-9800</t>
  </si>
  <si>
    <t>1111 Douglas Avenue</t>
  </si>
  <si>
    <t>Altamonte Springs</t>
  </si>
  <si>
    <t>Certified Financial Strategies Corporation</t>
  </si>
  <si>
    <t>Roger Steven Asel</t>
  </si>
  <si>
    <t>972-702-8121</t>
  </si>
  <si>
    <t>5485 Beltline Road</t>
  </si>
  <si>
    <t>Certified Investment Services, Inc</t>
  </si>
  <si>
    <t>Antoinette Peterson</t>
  </si>
  <si>
    <t>540-667-1913</t>
  </si>
  <si>
    <t>J. F. WILLIAMS CO., INC.</t>
  </si>
  <si>
    <t>PLAN LIFE &amp; WEALTH MANAGEMENT, INC.</t>
  </si>
  <si>
    <t>FULCRUM CAPITAL, LLC</t>
  </si>
  <si>
    <t>FINANCIAL FREEDOM, INC.</t>
  </si>
  <si>
    <t>Ashley Financial Services, P.A., CPA</t>
  </si>
  <si>
    <t>Patricia Jill Ashley</t>
  </si>
  <si>
    <t>863-446-1650</t>
  </si>
  <si>
    <t>2856 Carrie Ln</t>
  </si>
  <si>
    <t>ashleyfinancialservices@verizon.net</t>
  </si>
  <si>
    <t>Ashlock Financial Services</t>
  </si>
  <si>
    <t>Bert Riddell Cramer</t>
  </si>
  <si>
    <t>610-777-3193</t>
  </si>
  <si>
    <t>1138 Alleghenyville Rd</t>
  </si>
  <si>
    <t>Mohnton</t>
  </si>
  <si>
    <t>This report selects applications records excluding any having 'Pre-App' status</t>
  </si>
  <si>
    <t>Sorted by underwriter and then by first entered date for dates between 10/1/2008 and 10/1/2009</t>
  </si>
  <si>
    <t>Initials</t>
  </si>
  <si>
    <t>AppID</t>
  </si>
  <si>
    <t>AppStatus</t>
  </si>
  <si>
    <t>AppDate_Signed</t>
  </si>
  <si>
    <t>AppDate_Recd</t>
  </si>
  <si>
    <t>FirstEnterDate</t>
  </si>
  <si>
    <t>UndDate</t>
  </si>
  <si>
    <t>QuoteDate</t>
  </si>
  <si>
    <t>PriorExpDate</t>
  </si>
  <si>
    <t>First_To_Und</t>
  </si>
  <si>
    <t>Und_To_Quote</t>
  </si>
  <si>
    <t>First_To_Quote</t>
  </si>
  <si>
    <t>Quote_To_PriorExp</t>
  </si>
  <si>
    <t>BRG</t>
  </si>
  <si>
    <t>Declined</t>
  </si>
  <si>
    <t>No Sale</t>
  </si>
  <si>
    <t>Bound &amp; Not Paid</t>
  </si>
  <si>
    <t>Close-No Info</t>
  </si>
  <si>
    <t>Cancel</t>
  </si>
  <si>
    <t>CNJ</t>
  </si>
  <si>
    <t>bsteinberg@blsadvisors.com</t>
  </si>
  <si>
    <t>Blue Chip Money Management PC</t>
  </si>
  <si>
    <t>Basil Scott</t>
  </si>
  <si>
    <t>201-768-2300</t>
  </si>
  <si>
    <t>14 Vervalen Street</t>
  </si>
  <si>
    <t>Closter</t>
  </si>
  <si>
    <t>Blue Chip Portfolios, Inc.</t>
  </si>
  <si>
    <t>Dennis Michael Strasser</t>
  </si>
  <si>
    <t>330-873-1196</t>
  </si>
  <si>
    <t>3402 Stanley Road</t>
  </si>
  <si>
    <t>Fairlawn</t>
  </si>
  <si>
    <t>5 Commonwealth Rd., Suite 3a</t>
  </si>
  <si>
    <t>Natick</t>
  </si>
  <si>
    <t>Asset Strategy Retirement Plan Consultants, LLC</t>
  </si>
  <si>
    <t>Clark Gregory Frese</t>
  </si>
  <si>
    <t>717-497-4375</t>
  </si>
  <si>
    <t>17 South 2nd Street Suite 3a</t>
  </si>
  <si>
    <t>Harrisburg</t>
  </si>
  <si>
    <t>Associated Financial Advisors, Ltd.</t>
  </si>
  <si>
    <t>Stanley David Dorrance</t>
  </si>
  <si>
    <t>559-431-9200</t>
  </si>
  <si>
    <t>1827 E. Fir Ave., Suite 110</t>
  </si>
  <si>
    <t>Fresno</t>
  </si>
  <si>
    <t>Associated Planners Investment Advisory Inc</t>
  </si>
  <si>
    <t>William Edward Dwyer</t>
  </si>
  <si>
    <t>310-670-0800</t>
  </si>
  <si>
    <t>Pacific Corporate Towers</t>
  </si>
  <si>
    <t>El Segundo</t>
  </si>
  <si>
    <t>850 S.Mchenry Avenue</t>
  </si>
  <si>
    <t>fpphia@yahoo.com</t>
  </si>
  <si>
    <t>Financial Planning Resources</t>
  </si>
  <si>
    <t>440-942-0667</t>
  </si>
  <si>
    <t>7959 Reynolds Road</t>
  </si>
  <si>
    <t>Mentor</t>
  </si>
  <si>
    <t>Financial Planning Resources, LLC</t>
  </si>
  <si>
    <t>630-587-1341</t>
  </si>
  <si>
    <t>39w925 Deer Run Dr</t>
  </si>
  <si>
    <t>Financial Planning Services</t>
  </si>
  <si>
    <t>Robert James Zade</t>
  </si>
  <si>
    <t>989-269-9231</t>
  </si>
  <si>
    <t>125 N. Hanselman Street</t>
  </si>
  <si>
    <t>Bad Axe</t>
  </si>
  <si>
    <t>1st Worldwide Advisors, LLC.</t>
  </si>
  <si>
    <t>John Francis Mahoney</t>
  </si>
  <si>
    <t>732-924-4100</t>
  </si>
  <si>
    <t>3580 Ocean Terrace</t>
  </si>
  <si>
    <t>Lavallette</t>
  </si>
  <si>
    <t>jfm@1wfp.com</t>
  </si>
  <si>
    <t>21st Century Financial Services</t>
  </si>
  <si>
    <t>Larry Wayne King</t>
  </si>
  <si>
    <t>417-345-4418</t>
  </si>
  <si>
    <t>1330 W Dallas St.</t>
  </si>
  <si>
    <t>Buffalo</t>
  </si>
  <si>
    <t>larrywking@hotmail.com</t>
  </si>
  <si>
    <t>davehirz@msn.com</t>
  </si>
  <si>
    <t>Mark D Naftal</t>
  </si>
  <si>
    <t>678-507-1458</t>
  </si>
  <si>
    <t>11175 Cicero Drive</t>
  </si>
  <si>
    <t>303-278-9789</t>
  </si>
  <si>
    <t>16456 W. 51St Place</t>
  </si>
  <si>
    <t>Financial Counseling Resources LLC</t>
  </si>
  <si>
    <t>Erin Murray Williams</t>
  </si>
  <si>
    <t>714-236-8290</t>
  </si>
  <si>
    <t>4281 Katella Avenue</t>
  </si>
  <si>
    <t>Financial Decision Partners</t>
  </si>
  <si>
    <t>Donald Henry McCarty</t>
  </si>
  <si>
    <t>770-985-4071</t>
  </si>
  <si>
    <t>3648 Grahamridge Ct</t>
  </si>
  <si>
    <t>Snellville</t>
  </si>
  <si>
    <t>donald_mccarty@bellsouth.net</t>
  </si>
  <si>
    <t>Financial Decisions (USA) LLC</t>
  </si>
  <si>
    <t>Gary Michael Andalora</t>
  </si>
  <si>
    <t>716-691-3220</t>
  </si>
  <si>
    <t>47 South Parrish Ct</t>
  </si>
  <si>
    <t>gmandalora@aol.com</t>
  </si>
  <si>
    <t>Financial Design Capital Management, Inc.</t>
  </si>
  <si>
    <t>410-468-1694</t>
  </si>
  <si>
    <t>1 East Franklin Street</t>
  </si>
  <si>
    <t>dhuber@csfllp.com</t>
  </si>
  <si>
    <t>Bertram Financial Advisor Services LLC</t>
  </si>
  <si>
    <t>Beverly Jayne Bertram</t>
  </si>
  <si>
    <t>608-935-1517</t>
  </si>
  <si>
    <t>112 E Spring Street</t>
  </si>
  <si>
    <t>Dodgeville</t>
  </si>
  <si>
    <t>Bertram H. Rosen</t>
  </si>
  <si>
    <t>301-854-6881</t>
  </si>
  <si>
    <t>13450 Forsythe Road</t>
  </si>
  <si>
    <t>Sykesville</t>
  </si>
  <si>
    <t>Bertrand Wealth Strategies, L.L.C.</t>
  </si>
  <si>
    <t>mdnaftal@bellsouth.net</t>
  </si>
  <si>
    <t>Core Financial Advisors, Inc.</t>
  </si>
  <si>
    <t>James Loftin</t>
  </si>
  <si>
    <t>678-242-5250</t>
  </si>
  <si>
    <t>Corinthian Wealth Management</t>
  </si>
  <si>
    <t>Dave Steven Samuels</t>
  </si>
  <si>
    <t>408-995-0915</t>
  </si>
  <si>
    <t>1871 The Alameda, Suite 240</t>
  </si>
  <si>
    <t>dsamuelscsa@aol.com</t>
  </si>
  <si>
    <t>Cary Andrew Prejean</t>
  </si>
  <si>
    <t>225-766-1935</t>
  </si>
  <si>
    <t>8048 One Calais Ave. Suite B</t>
  </si>
  <si>
    <t>Financial Design Services, Inc.</t>
  </si>
  <si>
    <t>Gary Robert Young</t>
  </si>
  <si>
    <t>319-393-8434</t>
  </si>
  <si>
    <t>Suite 406 Executive Plaza Bldg.</t>
  </si>
  <si>
    <t>Financial Designs &amp; Systems Co., LLC</t>
  </si>
  <si>
    <t>Larry Jay Baker</t>
  </si>
  <si>
    <t>937-390-8750</t>
  </si>
  <si>
    <t>2230 N. Limestone Street</t>
  </si>
  <si>
    <t>larry@baker-financial.com</t>
  </si>
  <si>
    <t>Financial Designs Corporation</t>
  </si>
  <si>
    <t>Sean Paul Bilecki</t>
  </si>
  <si>
    <t>909-626-1642</t>
  </si>
  <si>
    <t>540 W. Baseline Rd</t>
  </si>
  <si>
    <t>Financial Designs of Virginia, Inc.</t>
  </si>
  <si>
    <t>Lonnie James Broussard</t>
  </si>
  <si>
    <t>757-473-9022</t>
  </si>
  <si>
    <t>5041 Corporate Woods Drive</t>
  </si>
  <si>
    <t>Financial Dimensions, Inc.</t>
  </si>
  <si>
    <t>Anthony Frank Ferris</t>
  </si>
  <si>
    <t>513-792-0400</t>
  </si>
  <si>
    <t>7800 Cooper Rd</t>
  </si>
  <si>
    <t>fidimeinc@aol.com</t>
  </si>
  <si>
    <t>Patrick Tuma</t>
  </si>
  <si>
    <t>410-427-8966</t>
  </si>
  <si>
    <t>1215 York Road</t>
  </si>
  <si>
    <t>ptuma@firstfinancial.org</t>
  </si>
  <si>
    <t>Financial Directions, Inc.</t>
  </si>
  <si>
    <t>Steven Salvator Wedegis</t>
  </si>
  <si>
    <t>860-886-4700</t>
  </si>
  <si>
    <t>129 West Thames St</t>
  </si>
  <si>
    <t>Financial Edge</t>
  </si>
  <si>
    <t>Mary Catherine Fitzgerald</t>
  </si>
  <si>
    <t>972-459-5000</t>
  </si>
  <si>
    <t>860 Hebron Parkway</t>
  </si>
  <si>
    <t>cfplay@aol.com</t>
  </si>
  <si>
    <t>Financial Education Associates, Inc.</t>
  </si>
  <si>
    <t>George Ten Eyck Hicks</t>
  </si>
  <si>
    <t>817-283-9787</t>
  </si>
  <si>
    <t>2721 Central Drive</t>
  </si>
  <si>
    <t>gtehicks@swbell.net</t>
  </si>
  <si>
    <t>Cornerstone Financial Services Inc</t>
  </si>
  <si>
    <t>David Howard Mccord</t>
  </si>
  <si>
    <t>972-241-7107</t>
  </si>
  <si>
    <t>972-931-0063</t>
  </si>
  <si>
    <t>15660 Dallas Parkway</t>
  </si>
  <si>
    <t>Financial Innovations, LLC</t>
  </si>
  <si>
    <t>michael@berkeleyinc.com</t>
  </si>
  <si>
    <t>Berkson Asset Management, Inc.</t>
  </si>
  <si>
    <t>Sherri Rae Berkson</t>
  </si>
  <si>
    <t>818-713-8060</t>
  </si>
  <si>
    <t>20501 Ventura Blvd.</t>
  </si>
  <si>
    <t>Woodland Hills</t>
  </si>
  <si>
    <t>Bernard, James A.</t>
  </si>
  <si>
    <t>219-462-4225</t>
  </si>
  <si>
    <t>3155 S State Road 2</t>
  </si>
  <si>
    <t>Valparaiso</t>
  </si>
  <si>
    <t>Bernhard Capital Management</t>
  </si>
  <si>
    <t>Charles Bernhard</t>
  </si>
  <si>
    <t>203-458-7582</t>
  </si>
  <si>
    <t>17 Water Street</t>
  </si>
  <si>
    <t>Guilford</t>
  </si>
  <si>
    <t>Kay Frances Byrum</t>
  </si>
  <si>
    <t>714-449-8800</t>
  </si>
  <si>
    <t>Bernstein And Kelly, LLC</t>
  </si>
  <si>
    <t>Joel Arthur Bernstein</t>
  </si>
  <si>
    <t>kayplanner@pacbell.net</t>
  </si>
  <si>
    <t>David Louis Imhoff</t>
  </si>
  <si>
    <t>913-381-0280</t>
  </si>
  <si>
    <t>6420 West 95th Street</t>
  </si>
  <si>
    <t>david@cornerstone360.com</t>
  </si>
  <si>
    <t>Cortright Company</t>
  </si>
  <si>
    <t>Kenneth Laurence Cortright</t>
  </si>
  <si>
    <t>804-751-9111</t>
  </si>
  <si>
    <t>5601 Ironbridge Parkway</t>
  </si>
  <si>
    <t>Chester</t>
  </si>
  <si>
    <t>klcflyfish@aol.com</t>
  </si>
  <si>
    <t>Cosey Financial Services, Inc.</t>
  </si>
  <si>
    <t>Anthony Eugene Cosey</t>
  </si>
  <si>
    <t>865-470-4244</t>
  </si>
  <si>
    <t>8880 Cedar Springs Lane</t>
  </si>
  <si>
    <t>tcosey@coseyfinancial.com</t>
  </si>
  <si>
    <t>Cottle &amp; Swanson, CPAs PLLC</t>
  </si>
  <si>
    <t>Lloyd Thomas Swanson</t>
  </si>
  <si>
    <t>425-455-8600</t>
  </si>
  <si>
    <t>Key Bank Building, Suite 503</t>
  </si>
  <si>
    <t>Cottonwood Capital Management</t>
  </si>
  <si>
    <t>Gary Michael Wiebke</t>
  </si>
  <si>
    <t>Cornerstone Securities LLC</t>
  </si>
  <si>
    <t>Russell Edward Fieger</t>
  </si>
  <si>
    <t>913-538-5483</t>
  </si>
  <si>
    <t>7400 College Blvd</t>
  </si>
  <si>
    <t>Cornerstone Wealth Advisors, LLC</t>
  </si>
  <si>
    <t>Biltmore Wealth Advisers, LLC</t>
  </si>
  <si>
    <t>Maryhelen Caprice Mallett</t>
  </si>
  <si>
    <t>602-273-7733</t>
  </si>
  <si>
    <t>2701 E. Camelback Road</t>
  </si>
  <si>
    <t>Birch &amp; Jossi Financial Advisors</t>
  </si>
  <si>
    <t>Raymond Alfred Birch</t>
  </si>
  <si>
    <t>503-654-5100</t>
  </si>
  <si>
    <t>9200 Se Sunnybrook Blvd. Ste 210</t>
  </si>
  <si>
    <t>Clackamas</t>
  </si>
  <si>
    <t>Bivin &amp; Associates, Inc.</t>
  </si>
  <si>
    <t>William Stanley Bivin</t>
  </si>
  <si>
    <t>580-762-1121</t>
  </si>
  <si>
    <t>412 S. 14th</t>
  </si>
  <si>
    <t>Ponca City</t>
  </si>
  <si>
    <t>sbivin@bivinandassociates.com</t>
  </si>
  <si>
    <t>BL Financial</t>
  </si>
  <si>
    <t>Brian Keith Locklear</t>
  </si>
  <si>
    <t>910-422-9085</t>
  </si>
  <si>
    <t>3033 NC Hwy 701 S</t>
  </si>
  <si>
    <t>Rowland</t>
  </si>
  <si>
    <t>Black Brook Financial Planning</t>
  </si>
  <si>
    <t>Thomas B Biegel</t>
  </si>
  <si>
    <t>207-671-2552</t>
  </si>
  <si>
    <t>511 Main Street</t>
  </si>
  <si>
    <t>Gorham</t>
  </si>
  <si>
    <t>Black Diamond Financial, LLC</t>
  </si>
  <si>
    <t>Matthew Paul Goette</t>
  </si>
  <si>
    <t>804-334-4059</t>
  </si>
  <si>
    <t>Black Diamond Investment Group, Inc.</t>
  </si>
  <si>
    <t>Mark A Weathers</t>
  </si>
  <si>
    <t>269-383-6633</t>
  </si>
  <si>
    <t>3027 Portage Street</t>
  </si>
  <si>
    <t>Kalamazoo</t>
  </si>
  <si>
    <t>Steven Gustaf Carlson</t>
  </si>
  <si>
    <t>888-495-1117</t>
  </si>
  <si>
    <t>14 Nye Road</t>
  </si>
  <si>
    <t>Falmouth</t>
  </si>
  <si>
    <t>carlsonfinancial@aol.com</t>
  </si>
  <si>
    <t>Financial Management Strategies, Inc.</t>
  </si>
  <si>
    <t>Jeffrey Charles Knox</t>
  </si>
  <si>
    <t>216-642-1099</t>
  </si>
  <si>
    <t>9050 Sweet Valley Drive</t>
  </si>
  <si>
    <t>Valley View</t>
  </si>
  <si>
    <t>Milaca</t>
  </si>
  <si>
    <t>dana@hornquist.com</t>
  </si>
  <si>
    <t>Horter Investment Management, LLC</t>
  </si>
  <si>
    <t>Kirk Horter</t>
  </si>
  <si>
    <t>513-984-9933</t>
  </si>
  <si>
    <t>8316 Cornell Road</t>
  </si>
  <si>
    <t>Horton Financial Planning LLC</t>
  </si>
  <si>
    <t>Horizons Financial Planning Corporation</t>
  </si>
  <si>
    <t>Richard James Isackson</t>
  </si>
  <si>
    <t>609-877-3355</t>
  </si>
  <si>
    <t>151 Harrington Circle</t>
  </si>
  <si>
    <t>hfpc40@comcast.net</t>
  </si>
  <si>
    <t>Hornquist Financial</t>
  </si>
  <si>
    <t>Dana James Hornquist</t>
  </si>
  <si>
    <t>858-467-1123</t>
  </si>
  <si>
    <t>6185 Paseo Del Norte</t>
  </si>
  <si>
    <t>carynquach@yahoo.com</t>
  </si>
  <si>
    <t>Blue Ridge Trust</t>
  </si>
  <si>
    <t>William Michael Smiley</t>
  </si>
  <si>
    <t>704-399-7010</t>
  </si>
  <si>
    <t>3611-204 Mt Holly-Huntersville Rd</t>
  </si>
  <si>
    <t>smileywm@bellsouth.net</t>
  </si>
  <si>
    <t>Blue Sky Group, Inc.</t>
  </si>
  <si>
    <t>Terry Lee Haggerty</t>
  </si>
  <si>
    <t>259 Quaker Meeting House Road</t>
  </si>
  <si>
    <t>Honeoye Falls</t>
  </si>
  <si>
    <t>760-436-1717</t>
  </si>
  <si>
    <t>PO Box 235688</t>
  </si>
  <si>
    <t>smm367@aol.com</t>
  </si>
  <si>
    <t>Stephen Eliot Covell</t>
  </si>
  <si>
    <t>225-293-9471</t>
  </si>
  <si>
    <t>4911 S. Sherwood Forest Blvd.</t>
  </si>
  <si>
    <t>916-984-1390</t>
  </si>
  <si>
    <t>918-492-1080</t>
  </si>
  <si>
    <t>5314 South Yale, Suite 606</t>
  </si>
  <si>
    <t>randycloud@cloudneff.com</t>
  </si>
  <si>
    <t>Richard Randall Cloud</t>
  </si>
  <si>
    <t>5314 South Yale, Unit606</t>
  </si>
  <si>
    <t>Cloudy Bay Capital, Inc.</t>
  </si>
  <si>
    <t>Joseph Siu Chun Yung</t>
  </si>
  <si>
    <t>714-378-1430</t>
  </si>
  <si>
    <t>10221 Slater Avenue, Ste 101</t>
  </si>
  <si>
    <t>Fountain Valley</t>
  </si>
  <si>
    <t>Clutinger Williams &amp; Verhoye Inc</t>
  </si>
  <si>
    <t>Scott Brian Williams</t>
  </si>
  <si>
    <t>619-326-0900</t>
  </si>
  <si>
    <t>6398 Del Cerro Blvd</t>
  </si>
  <si>
    <t>sbwcwv@aol.com</t>
  </si>
  <si>
    <t>CMA Investments</t>
  </si>
  <si>
    <t>Clayton Amacker</t>
  </si>
  <si>
    <t>512-261-4418</t>
  </si>
  <si>
    <t>105 Kerry Ct</t>
  </si>
  <si>
    <t>CMG Investment Advisors, L.L.C.</t>
  </si>
  <si>
    <t>William Jay Grimes</t>
  </si>
  <si>
    <t>309-743-7756</t>
  </si>
  <si>
    <t>3551 7th Street</t>
  </si>
  <si>
    <t>Moline</t>
  </si>
  <si>
    <t>CMK Financial Planning, LLC</t>
  </si>
  <si>
    <t>Mark Lennon</t>
  </si>
  <si>
    <t>386-314-4234</t>
  </si>
  <si>
    <t>P.O. Box 702984</t>
  </si>
  <si>
    <t>New Smyrna Beach</t>
  </si>
  <si>
    <t>CMP Financial Planning</t>
  </si>
  <si>
    <t>Christina Maria Povenmire</t>
  </si>
  <si>
    <t>614-457-1244</t>
  </si>
  <si>
    <t>Cnlbank Wealth Management</t>
  </si>
  <si>
    <t>Lance Clarke Lemons</t>
  </si>
  <si>
    <t>10451 Mill Run Cir</t>
  </si>
  <si>
    <t>Owings Mills</t>
  </si>
  <si>
    <t>Financial Mark, LLC</t>
  </si>
  <si>
    <t>Mark Steven Guerrero</t>
  </si>
  <si>
    <t>937-604-9137</t>
  </si>
  <si>
    <t>Financial Mountain, Inc.</t>
  </si>
  <si>
    <t>Robert David Zimberg</t>
  </si>
  <si>
    <t>303-442-4390</t>
  </si>
  <si>
    <t>Salina Star Route (1719 Deer Trail)</t>
  </si>
  <si>
    <t>bobzimberg@yahoo.com</t>
  </si>
  <si>
    <t>Arthur Thomas Bertolina</t>
  </si>
  <si>
    <t>909-931-2727</t>
  </si>
  <si>
    <t>1317 W. Foothill Blvd.</t>
  </si>
  <si>
    <t>Upland</t>
  </si>
  <si>
    <t>Butterworth Financial Advisory, LLC</t>
  </si>
  <si>
    <t>Mark Charles Butterworth</t>
  </si>
  <si>
    <t>918-742-7526</t>
  </si>
  <si>
    <t>2642 East 21st Street</t>
  </si>
  <si>
    <t>Buttfield &amp; Associates</t>
  </si>
  <si>
    <t>Scott McLean Buttfield</t>
  </si>
  <si>
    <t>732-747-9473</t>
  </si>
  <si>
    <t>Post Office Box 731</t>
  </si>
  <si>
    <t>Red Bank</t>
  </si>
  <si>
    <t>sbuttfield@comcast.net</t>
  </si>
  <si>
    <t>Button Financial</t>
  </si>
  <si>
    <t>Sally Jo Button</t>
  </si>
  <si>
    <t>Cozad Asset Management, Inc.</t>
  </si>
  <si>
    <t>Ronald Lane Kiddoo</t>
  </si>
  <si>
    <t>217-356-8363</t>
  </si>
  <si>
    <t>2501 Galen Drive</t>
  </si>
  <si>
    <t>Champaign</t>
  </si>
  <si>
    <t>Cozzene Advisors Inc.</t>
  </si>
  <si>
    <t>Lewis Gelbman</t>
  </si>
  <si>
    <t>914-747-5519</t>
  </si>
  <si>
    <t>4 New King St</t>
  </si>
  <si>
    <t>CP Advisors, Inc</t>
  </si>
  <si>
    <t>Timothy Dane Cates</t>
  </si>
  <si>
    <t>910-293-7141</t>
  </si>
  <si>
    <t>Financial Pathfinders</t>
  </si>
  <si>
    <t>Donald Wesley Claussen</t>
  </si>
  <si>
    <t>615-824-2322</t>
  </si>
  <si>
    <t>131 Indian Lake Rd</t>
  </si>
  <si>
    <t>Hendersonville</t>
  </si>
  <si>
    <t>Financial Planning $olutions, LLC</t>
  </si>
  <si>
    <t>John Vianny Hayes</t>
  </si>
  <si>
    <t>505-425-6993</t>
  </si>
  <si>
    <t>707 Myrtle Ave</t>
  </si>
  <si>
    <t>jpatrickhayes@hotmail.com</t>
  </si>
  <si>
    <t>Financial Planning &amp; Management Services, Inc.</t>
  </si>
  <si>
    <t>Barbara Jane Otto</t>
  </si>
  <si>
    <t>407-788-7333</t>
  </si>
  <si>
    <t>805 Douglas Ave. #161</t>
  </si>
  <si>
    <t>Financial Planning Advisors LLC</t>
  </si>
  <si>
    <t>Richard D Belott</t>
  </si>
  <si>
    <t>973-701-9491</t>
  </si>
  <si>
    <t>354 Main Street</t>
  </si>
  <si>
    <t>Chatham</t>
  </si>
  <si>
    <t>1002 Floral Vale Blvd</t>
  </si>
  <si>
    <t>Morrisville</t>
  </si>
  <si>
    <t>CPA Portfolio Advisors, LLC</t>
  </si>
  <si>
    <t>C Jack Snyder</t>
  </si>
  <si>
    <t>941-918-0414</t>
  </si>
  <si>
    <t>Springhill Park Center</t>
  </si>
  <si>
    <t>Osprey</t>
  </si>
  <si>
    <t>Cpadvisors, LLC</t>
  </si>
  <si>
    <t>Richard A Bennett</t>
  </si>
  <si>
    <t>One Overton Park, 3625 Cumberland Blvd.</t>
  </si>
  <si>
    <t>CPR Financial Services, Inc.</t>
  </si>
  <si>
    <t>Charles Phillip Rosen</t>
  </si>
  <si>
    <t>805-624-4810</t>
  </si>
  <si>
    <t>Financial Planning Corporation</t>
  </si>
  <si>
    <t>David Allen Rhodes</t>
  </si>
  <si>
    <t>615-553-5007</t>
  </si>
  <si>
    <t>3735 N. Mount Juliet Rd.</t>
  </si>
  <si>
    <t>Mount Juliet</t>
  </si>
  <si>
    <t>dgrhodes@solarus.net</t>
  </si>
  <si>
    <t>Financial Planning Dept., Inc.</t>
  </si>
  <si>
    <t>Kathleen Reams Hansen</t>
  </si>
  <si>
    <t>562-985-3386</t>
  </si>
  <si>
    <t>301 Isthmus</t>
  </si>
  <si>
    <t>Financial Planning Group Inc. (The)</t>
  </si>
  <si>
    <t>Robert Andrew Bonavito</t>
  </si>
  <si>
    <t>908-322-7719</t>
  </si>
  <si>
    <t>1812 Front Street</t>
  </si>
  <si>
    <t>JRF Asset Advisors, LLC.</t>
  </si>
  <si>
    <t>Jay H Freeberg</t>
  </si>
  <si>
    <t>516-622-0024</t>
  </si>
  <si>
    <t>100 Quentin Roosevelt Blvd</t>
  </si>
  <si>
    <t>Jrkaplan, Inc.</t>
  </si>
  <si>
    <t>Golden Gate Personal Financial Planning</t>
  </si>
  <si>
    <t>Sara Lynn Ellefsen</t>
  </si>
  <si>
    <t>415-344-0549</t>
  </si>
  <si>
    <t>703 Market Street</t>
  </si>
  <si>
    <t>sellefsen@ggpfp.com</t>
  </si>
  <si>
    <t>Don Michael Edwards</t>
  </si>
  <si>
    <t>714-547-9481</t>
  </si>
  <si>
    <t>725 Town &amp; Country Road</t>
  </si>
  <si>
    <t>Croxall Capital Planning</t>
  </si>
  <si>
    <t>Gary Eugene Croxall</t>
  </si>
  <si>
    <t>831-661-4006</t>
  </si>
  <si>
    <t>9 Seascape Village</t>
  </si>
  <si>
    <t>Abacus Wealth Partners</t>
  </si>
  <si>
    <t>Thomas O'Connor</t>
  </si>
  <si>
    <t>215-656-4280</t>
  </si>
  <si>
    <t>1818 Market Street, Suite 3740</t>
  </si>
  <si>
    <t>Philadelphia</t>
  </si>
  <si>
    <t>Abbey Hill Financial Advisors, LLC</t>
  </si>
  <si>
    <t>Timothy James Goodyear</t>
  </si>
  <si>
    <t>952-270-9223</t>
  </si>
  <si>
    <t>17022 Clear Spring Ter</t>
  </si>
  <si>
    <t>Minnetonka</t>
  </si>
  <si>
    <t>tjgoodyear@yahoo.com</t>
  </si>
  <si>
    <t>Abbott &amp; Brennecke Advisors, Inc.</t>
  </si>
  <si>
    <t>Alan Brennecke</t>
  </si>
  <si>
    <t>248-289-6601</t>
  </si>
  <si>
    <t>2477 Winding Brook Ct</t>
  </si>
  <si>
    <t>Rochester</t>
  </si>
  <si>
    <t>Abel Financial Management Co.</t>
  </si>
  <si>
    <t>Rita Abel</t>
  </si>
  <si>
    <t>410-486-1283</t>
  </si>
  <si>
    <t>3635 Old Court Rd</t>
  </si>
  <si>
    <t>Pikesville</t>
  </si>
  <si>
    <t>advice@abel-financial.com</t>
  </si>
  <si>
    <t>Abingdon Investment Advisors, LLC</t>
  </si>
  <si>
    <t>CAMBRIDGE TAX &amp; FINANCIAL CONSULTANTS, I</t>
  </si>
  <si>
    <t>GRUNDEN FINANCIAL ADVISORY, INC.</t>
  </si>
  <si>
    <t>FINANCIAL SERVICE GROUP, INC.</t>
  </si>
  <si>
    <t>WFA ASSET MANAGEMENT CORP.</t>
  </si>
  <si>
    <t>NANCY A. SOCHA &amp; ASSOCIATES, LLC</t>
  </si>
  <si>
    <t>RESOURCE MANAGEMENT INC.</t>
  </si>
  <si>
    <t>GORDON ASSET MANAGEMENT, LLC</t>
  </si>
  <si>
    <t>LESJAK PLANNING CORPORATION</t>
  </si>
  <si>
    <t>RESOURCE PLANNING GROUP, LTD.</t>
  </si>
  <si>
    <t>GIBSON CAPITAL, LLC</t>
  </si>
  <si>
    <t>DOWLING &amp; YAHNKE, LLC</t>
  </si>
  <si>
    <t>BALASA DINVERNO FOLTZ LLC</t>
  </si>
  <si>
    <t>825 Green Bay Road</t>
  </si>
  <si>
    <t>Wilmette</t>
  </si>
  <si>
    <t>A.E. Laufer Financial Services, Inc.</t>
  </si>
  <si>
    <t>Allan E. Laufer</t>
  </si>
  <si>
    <t>954-928-2850</t>
  </si>
  <si>
    <t>1451 W. Cypress Creek Road</t>
  </si>
  <si>
    <t>Fort Lauderdale</t>
  </si>
  <si>
    <t>Anodos Advisors, LLC</t>
  </si>
  <si>
    <t>Richard Edward Fogg</t>
  </si>
  <si>
    <t>805-899-1246</t>
  </si>
  <si>
    <t>1334 Anacapa Street</t>
  </si>
  <si>
    <t>Santa Barbara</t>
  </si>
  <si>
    <t>Anovest Investment Advisors, Inc.</t>
  </si>
  <si>
    <t>Athanasios Nick Bafas</t>
  </si>
  <si>
    <t>770-971-7117</t>
  </si>
  <si>
    <t>3225 Shallowford Road</t>
  </si>
  <si>
    <t>Marietta</t>
  </si>
  <si>
    <t>Joseph Michael Webb</t>
  </si>
  <si>
    <t>440-376-5481</t>
  </si>
  <si>
    <t>24930 Detroit Rd, Suite B</t>
  </si>
  <si>
    <t>Westlake</t>
  </si>
  <si>
    <t>Anthony J. Orlando, Inc.</t>
  </si>
  <si>
    <t>Anthony John Orlando</t>
  </si>
  <si>
    <t>201-262-6000</t>
  </si>
  <si>
    <t>617 Oradell Ave</t>
  </si>
  <si>
    <t>Oradell</t>
  </si>
  <si>
    <t>jdo928@aol.com</t>
  </si>
  <si>
    <t>Anthony Smith Advisors, Inc.</t>
  </si>
  <si>
    <t>Anthony Clarke Smith</t>
  </si>
  <si>
    <t>404-231-1414</t>
  </si>
  <si>
    <t>2999 Piedmont Road, N.E.</t>
  </si>
  <si>
    <t>anthonysmith@lfginc.biz</t>
  </si>
  <si>
    <t>Antolino and Associates, Inc.</t>
  </si>
  <si>
    <t>Ralph Antolino</t>
  </si>
  <si>
    <t>614-442-3355</t>
  </si>
  <si>
    <t>3240 W. Henderson Road</t>
  </si>
  <si>
    <t>rsantolino@antolino.com</t>
  </si>
  <si>
    <t>Antone Asset Management, Inc</t>
  </si>
  <si>
    <t>Gary Nicholas Antone</t>
  </si>
  <si>
    <t>760-730-3079</t>
  </si>
  <si>
    <t>701 Palomar Airport Road Ste 300</t>
  </si>
  <si>
    <t>American Retirement Planning Group, Inc.</t>
  </si>
  <si>
    <t>Dwight Alfred Machael</t>
  </si>
  <si>
    <t>800-530-8788</t>
  </si>
  <si>
    <t>6390 W. Cheyenne Avenue, #b</t>
  </si>
  <si>
    <t>dmachael@aol.com</t>
  </si>
  <si>
    <t>American Service Corp.</t>
  </si>
  <si>
    <t>Roger John Miracle</t>
  </si>
  <si>
    <t>503-661-9010</t>
  </si>
  <si>
    <t>123 E. Powell Blvd., Ste 210</t>
  </si>
  <si>
    <t>Gresham</t>
  </si>
  <si>
    <t>Capital Growth Concepts, Inc.</t>
  </si>
  <si>
    <t>Ronald Leventhal</t>
  </si>
  <si>
    <t>305-670-4144</t>
  </si>
  <si>
    <t>7400 North Kendall Drive</t>
  </si>
  <si>
    <t>3021 East 98th Street</t>
  </si>
  <si>
    <t>CHRISTINE G. FALVELLO</t>
  </si>
  <si>
    <t>GREAT LAKES RETIREMENT GROUP, INC.</t>
  </si>
  <si>
    <t>HUNTER FINANCIAL SERVICES, INC.</t>
  </si>
  <si>
    <t>HNP CAPITAL, LLC</t>
  </si>
  <si>
    <t>INTEGRATED FINANCIAL PLANNING, P.C.</t>
  </si>
  <si>
    <t>ROSEN CAPITAL MANAGEMENT, INC.</t>
  </si>
  <si>
    <t>Arnold Miller Castellano</t>
  </si>
  <si>
    <t>318-688-8299</t>
  </si>
  <si>
    <t>9308 Mansfield Rd.</t>
  </si>
  <si>
    <t>Shreveport</t>
  </si>
  <si>
    <t>Arnold Financial Planning</t>
  </si>
  <si>
    <t>Perry Charles Arnold</t>
  </si>
  <si>
    <t>719-395-3882</t>
  </si>
  <si>
    <t>30580 Timberline N</t>
  </si>
  <si>
    <t>Buena Vista</t>
  </si>
  <si>
    <t>Aros Asset Management</t>
  </si>
  <si>
    <t>Shelly Lynn Aros</t>
  </si>
  <si>
    <t>714-919-4383</t>
  </si>
  <si>
    <t>500 N. State College Blvd</t>
  </si>
  <si>
    <t>Arrowhead Asset Management</t>
  </si>
  <si>
    <t>Ralph Arthur Boschert</t>
  </si>
  <si>
    <t>512-847-1220</t>
  </si>
  <si>
    <t>256 Blanco Drive</t>
  </si>
  <si>
    <t>Wimberley</t>
  </si>
  <si>
    <t>Arterburn And Watters, LLP</t>
  </si>
  <si>
    <t>David K Arterburn</t>
  </si>
  <si>
    <t>925-462-1120</t>
  </si>
  <si>
    <t>17 Lower Golf Road</t>
  </si>
  <si>
    <t>Arthur Francis Reiland</t>
  </si>
  <si>
    <t>720-851-6884</t>
  </si>
  <si>
    <t>7572 E. Ponderosa Dr</t>
  </si>
  <si>
    <t>Parker</t>
  </si>
  <si>
    <t>217-824-4211</t>
  </si>
  <si>
    <t>926 W. Spresser</t>
  </si>
  <si>
    <t>Taylorville</t>
  </si>
  <si>
    <t>CTB Financial Services, Ltd.</t>
  </si>
  <si>
    <t>Jonathan Wayne Liang</t>
  </si>
  <si>
    <t>952-546-5456</t>
  </si>
  <si>
    <t>5811 South Cedar Lake Road</t>
  </si>
  <si>
    <t>Saint Louis Park</t>
  </si>
  <si>
    <t>Cue Financial Group, Inc.</t>
  </si>
  <si>
    <t>Michael Ryan Melby</t>
  </si>
  <si>
    <t>602-252-0911</t>
  </si>
  <si>
    <t>3200 N. Central Avenue #200</t>
  </si>
  <si>
    <t>Cullen Financial Advisors</t>
  </si>
  <si>
    <t>Lori A Risby</t>
  </si>
  <si>
    <t>7 Fourth Street</t>
  </si>
  <si>
    <t>Petaluma</t>
  </si>
  <si>
    <t>Anderson &amp; Anderson Advisory, LLC</t>
  </si>
  <si>
    <t>Baron Financial Management Corp.</t>
  </si>
  <si>
    <t>Jerrold Gary Trub</t>
  </si>
  <si>
    <t>732-846-7979</t>
  </si>
  <si>
    <t>1 Parkview Terrace</t>
  </si>
  <si>
    <t>Highland Park</t>
  </si>
  <si>
    <t>jtrub70@hotmail.com</t>
  </si>
  <si>
    <t>Baron Silver Stevens Financial Advisors, LLC</t>
  </si>
  <si>
    <t>Michael Jason Silver</t>
  </si>
  <si>
    <t>561-447-1997</t>
  </si>
  <si>
    <t>Bragg Comer Financial Advisors, LLC</t>
  </si>
  <si>
    <t>Braxton Bragg Comer</t>
  </si>
  <si>
    <t>469-402-2200</t>
  </si>
  <si>
    <t>1892 Tahoe Drive</t>
  </si>
  <si>
    <t>Rockwall</t>
  </si>
  <si>
    <t>bragg@braggcomer.com</t>
  </si>
  <si>
    <t>Brailsford &amp; Company, LLC</t>
  </si>
  <si>
    <t>Edward Dubose Brailsford</t>
  </si>
  <si>
    <t>843-442-6900</t>
  </si>
  <si>
    <t>Curran Investment Management</t>
  </si>
  <si>
    <t>Lisa Clifford</t>
  </si>
  <si>
    <t>518-391-4200</t>
  </si>
  <si>
    <t>30 S. Pearl Street, 9th Floor</t>
  </si>
  <si>
    <t>Curt F. Fey, PhD, CFA, CFP</t>
  </si>
  <si>
    <t>Curt F Fey</t>
  </si>
  <si>
    <t>585-244-0152</t>
  </si>
  <si>
    <t>25 Esternay Ln</t>
  </si>
  <si>
    <t>Curtis &amp; Bissonette, Inc.</t>
  </si>
  <si>
    <t>Gwynanne M Bissonette</t>
  </si>
  <si>
    <t>Clearwater</t>
  </si>
  <si>
    <t>Anders Financial Planning</t>
  </si>
  <si>
    <t>Tina Jo Anders</t>
  </si>
  <si>
    <t>707-765-9025</t>
  </si>
  <si>
    <t>700 Larkspur Landing Circle</t>
  </si>
  <si>
    <t>American Community Wealth Management, LLC</t>
  </si>
  <si>
    <t>Charie Ann Zanck</t>
  </si>
  <si>
    <t>815-338-2300</t>
  </si>
  <si>
    <t>1290 Lake Avenue</t>
  </si>
  <si>
    <t>American Financial Advisors, Inc.</t>
  </si>
  <si>
    <t>Parrish T Malson</t>
  </si>
  <si>
    <t>530-223-2020</t>
  </si>
  <si>
    <t>3011 Victor Avenue</t>
  </si>
  <si>
    <t>Redding</t>
  </si>
  <si>
    <t>MARJORIE A. MEYER</t>
  </si>
  <si>
    <t>KAHALA FINANCIAL ADVISORS, LLC</t>
  </si>
  <si>
    <t>CROSSROADS FINANCIAL PLANNING, INC.</t>
  </si>
  <si>
    <t>GEORGE V. REIS INVESTMENT GROUP, INC.</t>
  </si>
  <si>
    <t>Frank Otis Ramsay</t>
  </si>
  <si>
    <t>201-447-4919</t>
  </si>
  <si>
    <t>171 E Ridgewood Ave</t>
  </si>
  <si>
    <t>Expert Financial Services, LLC</t>
  </si>
  <si>
    <t>Todd Allen Delligatti</t>
  </si>
  <si>
    <t>412-963-7978</t>
  </si>
  <si>
    <t>147 Delta Dr</t>
  </si>
  <si>
    <t>sdelligati@aol.com</t>
  </si>
  <si>
    <t>101 W Main Stsuite 206</t>
  </si>
  <si>
    <t>Frisco</t>
  </si>
  <si>
    <t>Arbogast Financial Advisors, LLC</t>
  </si>
  <si>
    <t>Michael Lee Arbogast</t>
  </si>
  <si>
    <t>321-723-5480</t>
  </si>
  <si>
    <t>108 West New Haven Avenue</t>
  </si>
  <si>
    <t>Melbourne</t>
  </si>
  <si>
    <t>Arbor Capital Management, Inc.</t>
  </si>
  <si>
    <t>Stanley Joseph Learman</t>
  </si>
  <si>
    <t>907-222-7581</t>
  </si>
  <si>
    <t>1400 West Benson Blvd.</t>
  </si>
  <si>
    <t>Terry@cascadewealth.Com</t>
  </si>
  <si>
    <t>Casi Investments</t>
  </si>
  <si>
    <t>Michael Barry Howie</t>
  </si>
  <si>
    <t>410-400-3950</t>
  </si>
  <si>
    <t>1425 Eutaw Place</t>
  </si>
  <si>
    <t>Cass Candell, CFP, Inc</t>
  </si>
  <si>
    <t>510-848-2900</t>
  </si>
  <si>
    <t>2900 Buena Vista Way</t>
  </si>
  <si>
    <t>616-531-5220</t>
  </si>
  <si>
    <t>2754 44th St Sw</t>
  </si>
  <si>
    <t>Wyoming</t>
  </si>
  <si>
    <t>Advanced Group Financial Services</t>
  </si>
  <si>
    <t>Richard Kevin Carpenter</t>
  </si>
  <si>
    <t>315-733-1010</t>
  </si>
  <si>
    <t>2508 Genesee Street</t>
  </si>
  <si>
    <t>Utica</t>
  </si>
  <si>
    <t>dianechidlow@hotmail.com</t>
  </si>
  <si>
    <t>Claims</t>
  </si>
  <si>
    <t>Exposure Base</t>
  </si>
  <si>
    <t>Insured</t>
  </si>
  <si>
    <t>Agg Limit</t>
  </si>
  <si>
    <t>Incurred
UW Loss</t>
  </si>
  <si>
    <t>Total
Premium</t>
  </si>
  <si>
    <t>860-659-4900</t>
  </si>
  <si>
    <t>95 Glastonbury Blvd.</t>
  </si>
  <si>
    <t>Glastonbury</t>
  </si>
  <si>
    <t>croncaioli@adviceonellc.com</t>
  </si>
  <si>
    <t>Adviseme National Advisors</t>
  </si>
  <si>
    <t>David Alan Krasnow</t>
  </si>
  <si>
    <t>216-595-0800</t>
  </si>
  <si>
    <t>3737 Park East Drive</t>
  </si>
  <si>
    <t>Beachwood</t>
  </si>
  <si>
    <t>Advisor Financial Services, LLP</t>
  </si>
  <si>
    <t>Robert John Coopman</t>
  </si>
  <si>
    <t>Anchorage</t>
  </si>
  <si>
    <t>slearman@arborcapital.net</t>
  </si>
  <si>
    <t>Arbor Financial Services</t>
  </si>
  <si>
    <t>Savvas Dimitrios Giannakopoulos</t>
  </si>
  <si>
    <t>734-761-6626</t>
  </si>
  <si>
    <t>5340 Plymouth Road</t>
  </si>
  <si>
    <t>Arbor Investment Advisors</t>
  </si>
  <si>
    <t>Scott Edward Cawood</t>
  </si>
  <si>
    <t>336-777-1677</t>
  </si>
  <si>
    <t>100 North Cherry Street</t>
  </si>
  <si>
    <t>Winston Salem</t>
  </si>
  <si>
    <t>Arbor Wealth Management</t>
  </si>
  <si>
    <t>Kelly Bryant Yamamoto</t>
  </si>
  <si>
    <t>925-947-0900</t>
  </si>
  <si>
    <t>2855 Mitchell Drive</t>
  </si>
  <si>
    <t>Arca Archa, LLC</t>
  </si>
  <si>
    <t>Shandon Matthew Gelbaugh</t>
  </si>
  <si>
    <t>215-764-0944</t>
  </si>
  <si>
    <t>craiglss@yahoo.com</t>
  </si>
  <si>
    <t>Asset Management And Planning, LLC</t>
  </si>
  <si>
    <t>Laurie Woodson White</t>
  </si>
  <si>
    <t>803-739-6311</t>
  </si>
  <si>
    <t>602 Meeting Street Suite C</t>
  </si>
  <si>
    <t>West Columbia</t>
  </si>
  <si>
    <t>Asset Management Associates</t>
  </si>
  <si>
    <t>John Ralph Ruocco</t>
  </si>
  <si>
    <t>860-648-1953</t>
  </si>
  <si>
    <t>23 Alpine Drive</t>
  </si>
  <si>
    <t>Calandra Wealth Management, LLC</t>
  </si>
  <si>
    <t>Phillip Arnold Calandra</t>
  </si>
  <si>
    <t>678-302-6622</t>
  </si>
  <si>
    <t>1301 Shiloh Road</t>
  </si>
  <si>
    <t>Kennesaw</t>
  </si>
  <si>
    <t>Calandro Advisory Services, Inc.</t>
  </si>
  <si>
    <t>John Calandro</t>
  </si>
  <si>
    <t>214-891-8020</t>
  </si>
  <si>
    <t>3500 Maple Ave</t>
  </si>
  <si>
    <t>john@calandrofinancial.com</t>
  </si>
  <si>
    <t>Calculated Financial Solutions, LLC</t>
  </si>
  <si>
    <t>Barry Charles Picker</t>
  </si>
  <si>
    <t>718-336-8842</t>
  </si>
  <si>
    <t>1908 Avenue O</t>
  </si>
  <si>
    <t>barry@bpickercpa.com</t>
  </si>
  <si>
    <t>Calder Investment Advisors</t>
  </si>
  <si>
    <t>George Dirk Racette</t>
  </si>
  <si>
    <t>616-235-2442</t>
  </si>
  <si>
    <t>96 Monroe Center Nw Suite 305</t>
  </si>
  <si>
    <t>Grand Rapids</t>
  </si>
  <si>
    <t>ckollaja@alnella.com</t>
  </si>
  <si>
    <t>Aloha Wealthcare Management, LLC</t>
  </si>
  <si>
    <t>Steven Teruo Nakao</t>
  </si>
  <si>
    <t>808-351-1196</t>
  </si>
  <si>
    <t>1331 Loko Dr APT A</t>
  </si>
  <si>
    <t>Wahiawa</t>
  </si>
  <si>
    <t>rhino_sy54@yahoo.com</t>
  </si>
  <si>
    <t>Alpenglobal Capital, LLC</t>
  </si>
  <si>
    <t>Alex John Gutt</t>
  </si>
  <si>
    <t>530-581-2690</t>
  </si>
  <si>
    <t>1819 Polk Street</t>
  </si>
  <si>
    <t>agutt@alpenglobalcapital.com</t>
  </si>
  <si>
    <t>Alpha &amp; Omega</t>
  </si>
  <si>
    <t>Spiro George Preovolos</t>
  </si>
  <si>
    <t>619-462-7812</t>
  </si>
  <si>
    <t>8580 La Mesa Blvd Ste 100</t>
  </si>
  <si>
    <t>La Mesa</t>
  </si>
  <si>
    <t>Alpha Advisors, LLC</t>
  </si>
  <si>
    <t>Steve Godfrey</t>
  </si>
  <si>
    <t>804-754-8532</t>
  </si>
  <si>
    <t>3951 Westerre Parkway</t>
  </si>
  <si>
    <t>Richmond</t>
  </si>
  <si>
    <t>steve@alpha-advisors.com</t>
  </si>
  <si>
    <t>Alpha Centauri Wealth Management Inc.</t>
  </si>
  <si>
    <t>Trey Bonner</t>
  </si>
  <si>
    <t>714-456-1790</t>
  </si>
  <si>
    <t>333 City Boulevard West</t>
  </si>
  <si>
    <t>Orange</t>
  </si>
  <si>
    <t>Alpha Financial Advisors, LLC</t>
  </si>
  <si>
    <t>John Gugle</t>
  </si>
  <si>
    <t>703-442-7686</t>
  </si>
  <si>
    <t>8260 Greensboro Drive</t>
  </si>
  <si>
    <t>Mc Lean</t>
  </si>
  <si>
    <t>john.gugle@alphafa.com</t>
  </si>
  <si>
    <t>James Bernard McGehee</t>
  </si>
  <si>
    <t>704-716-1100</t>
  </si>
  <si>
    <t>13925 Ballantyne Corporate Pl.</t>
  </si>
  <si>
    <t>Charlotte</t>
  </si>
  <si>
    <t>Alpha Planning And Financial Services, Inc.</t>
  </si>
  <si>
    <t>Jeffrey Paul Cirino</t>
  </si>
  <si>
    <t>821 West 21st Street</t>
  </si>
  <si>
    <t>Norfolk</t>
  </si>
  <si>
    <t>Bennett Selby Investments, LP</t>
  </si>
  <si>
    <t>Matthew George Bennett</t>
  </si>
  <si>
    <t>617-332-5081</t>
  </si>
  <si>
    <t>46 Alexander Road</t>
  </si>
  <si>
    <t>Newton</t>
  </si>
  <si>
    <t>Benningfield Financial Advisors</t>
  </si>
  <si>
    <t>Milo Mark Benningfield</t>
  </si>
  <si>
    <t>415-561-6688</t>
  </si>
  <si>
    <t>The Presidio Of San Francisco</t>
  </si>
  <si>
    <t>Bennington Financial Planning Group</t>
  </si>
  <si>
    <t>Donald Brian McKenna</t>
  </si>
  <si>
    <t>802-447-1530</t>
  </si>
  <si>
    <t>207 West Main Street</t>
  </si>
  <si>
    <t>Bennington</t>
  </si>
  <si>
    <t>Benoit, Chepenik &amp; Benoit Pa</t>
  </si>
  <si>
    <t>Richard Ovila Benoit</t>
  </si>
  <si>
    <t>904-288-9002</t>
  </si>
  <si>
    <t>3030 Hartley Road</t>
  </si>
  <si>
    <t>Bentley Wealth Advisors, LLC</t>
  </si>
  <si>
    <t>Harold Edward Briggs</t>
  </si>
  <si>
    <t>Advocacy Wealth Management Services, LLC</t>
  </si>
  <si>
    <t>Leslie White Allen</t>
  </si>
  <si>
    <t>404-961-1051</t>
  </si>
  <si>
    <t>3155 Roswell Road</t>
  </si>
  <si>
    <t>leslie.allen@familywms.com</t>
  </si>
  <si>
    <t>Advocate Wealth Management, LLC</t>
  </si>
  <si>
    <t>Matthew Mark Ferrin</t>
  </si>
  <si>
    <t>360-683-7654</t>
  </si>
  <si>
    <t>528 North Fifth Avenue</t>
  </si>
  <si>
    <t>Sequim</t>
  </si>
  <si>
    <t>Aegis Capital Management, LLC</t>
  </si>
  <si>
    <t>William Douglass Leslie</t>
  </si>
  <si>
    <t>505-983-7800</t>
  </si>
  <si>
    <t>906 S. St. Francis Drive</t>
  </si>
  <si>
    <t>Santa Fe</t>
  </si>
  <si>
    <t>blcoon@yahoo.com</t>
  </si>
  <si>
    <t>Aegis Wealth Advisors. LLC</t>
  </si>
  <si>
    <t>Timothy Michael Stasinoulias</t>
  </si>
  <si>
    <t>262-646-5450</t>
  </si>
  <si>
    <t>375 Williamstowne</t>
  </si>
  <si>
    <t>Delafield</t>
  </si>
  <si>
    <t>Aeolus Financial</t>
  </si>
  <si>
    <t>Robert William Holzbach</t>
  </si>
  <si>
    <t>617-846-3984</t>
  </si>
  <si>
    <t>20 Wilshire St #2</t>
  </si>
  <si>
    <t>Winthrop</t>
  </si>
  <si>
    <t>Aerie Capital Management</t>
  </si>
  <si>
    <t>Alan Russell Myers</t>
  </si>
  <si>
    <t>336-306-5496</t>
  </si>
  <si>
    <t>417 Ford St</t>
  </si>
  <si>
    <t>Lexington</t>
  </si>
  <si>
    <t>Myron Hollon Ashby</t>
  </si>
  <si>
    <t>408-240-4379</t>
  </si>
  <si>
    <t>ZIMMERMAN CAPITAL MANAGEMENT, LLC</t>
  </si>
  <si>
    <t>Clearview Wealth Management, LLC</t>
  </si>
  <si>
    <t>Jorge Alfredo Amy</t>
  </si>
  <si>
    <t>301-905-2405</t>
  </si>
  <si>
    <t>8604 Fenway Rd.</t>
  </si>
  <si>
    <t>Cleary Gull Inc.</t>
  </si>
  <si>
    <t>John Guy Krueger</t>
  </si>
  <si>
    <t>414-291-4500</t>
  </si>
  <si>
    <t>100 East Wisconsin Ave</t>
  </si>
  <si>
    <t>Milwaukee</t>
  </si>
  <si>
    <t>Clement Asset Management, LLC</t>
  </si>
  <si>
    <t>Gary Ozelious Clement</t>
  </si>
  <si>
    <t>404-380-1340</t>
  </si>
  <si>
    <t>g_o_c@bellsouth.net</t>
  </si>
  <si>
    <t>Clerestory Advisors, Inc</t>
  </si>
  <si>
    <t>Lauri Penney Salverda</t>
  </si>
  <si>
    <t>612-877-3176</t>
  </si>
  <si>
    <t>750 Main Street</t>
  </si>
  <si>
    <t>Mendota Heights</t>
  </si>
  <si>
    <t>lauri@clerestoryadvisors.com</t>
  </si>
  <si>
    <t>Catherine.Jackson@haismanwm.Com</t>
  </si>
  <si>
    <t>Halbert Wealth Management, Inc</t>
  </si>
  <si>
    <t>Debi Benson Halbert</t>
  </si>
  <si>
    <t>512-263-3800</t>
  </si>
  <si>
    <t>11719 Bee Cave Road</t>
  </si>
  <si>
    <t>Hali Browne London, CFP</t>
  </si>
  <si>
    <t>Hali Browne London</t>
  </si>
  <si>
    <t>215-657-0300</t>
  </si>
  <si>
    <t>paul@myerscap.com</t>
  </si>
  <si>
    <t>MZ Capital, LLC</t>
  </si>
  <si>
    <t>Jiaxuan Zhuang</t>
  </si>
  <si>
    <t>301-452-4220</t>
  </si>
  <si>
    <t>1 Research Ct</t>
  </si>
  <si>
    <t>MZ Kark &amp; Associates, Inc.</t>
  </si>
  <si>
    <t>Andrew Michael Kark</t>
  </si>
  <si>
    <t>303-623-1818</t>
  </si>
  <si>
    <t>1660 Lincoln Street</t>
  </si>
  <si>
    <t>MZM Capital Management, Inc.</t>
  </si>
  <si>
    <t>Michael Zuniga Magat</t>
  </si>
  <si>
    <t>626-356-3700</t>
  </si>
  <si>
    <t>225 S Lake Ave Ste 300</t>
  </si>
  <si>
    <t>David F. Bello, CFP</t>
  </si>
  <si>
    <t>David Francis Bello</t>
  </si>
  <si>
    <t>808-254-0022</t>
  </si>
  <si>
    <t>212 Aikahi Loop</t>
  </si>
  <si>
    <t>Kailua</t>
  </si>
  <si>
    <t>David F. Girard</t>
  </si>
  <si>
    <t>David Francis Girard</t>
  </si>
  <si>
    <t>610-647-4077</t>
  </si>
  <si>
    <t>416 Hickory Ln</t>
  </si>
  <si>
    <t>Berwyn</t>
  </si>
  <si>
    <t>dfgirard@verizon.net</t>
  </si>
  <si>
    <t>David Herstle Jones</t>
  </si>
  <si>
    <t>707-937-1396</t>
  </si>
  <si>
    <t>45051 Ukiah Street</t>
  </si>
  <si>
    <t>Mendocino</t>
  </si>
  <si>
    <t>dhjones@mcn.org</t>
  </si>
  <si>
    <t>David J. Peters Financial Services, Inc.</t>
  </si>
  <si>
    <t>David James Peters</t>
  </si>
  <si>
    <t>714-828-7240</t>
  </si>
  <si>
    <t>4332 Cerritos Ave.</t>
  </si>
  <si>
    <t>Los Alamitos</t>
  </si>
  <si>
    <t>David M. King And Associates, Ltd.</t>
  </si>
  <si>
    <t>785-841-9516</t>
  </si>
  <si>
    <t>1425 Oread West</t>
  </si>
  <si>
    <t>Wayne</t>
  </si>
  <si>
    <t>Adele Brady Bolson CPA Ps</t>
  </si>
  <si>
    <t>Amanda Y Chang</t>
  </si>
  <si>
    <t>425-289-2200</t>
  </si>
  <si>
    <t>11820 Northup Way, Suite 101</t>
  </si>
  <si>
    <t>Bellevue</t>
  </si>
  <si>
    <t>amanda@bolsoncpa.com</t>
  </si>
  <si>
    <t>Adelmann Financial, Inc.</t>
  </si>
  <si>
    <t>Laredo</t>
  </si>
  <si>
    <t>nr@focus-capital.com</t>
  </si>
  <si>
    <t>International Capital Management Corp.</t>
  </si>
  <si>
    <t>Mary Jane Adams</t>
  </si>
  <si>
    <t>972-387-0660</t>
  </si>
  <si>
    <t>12001 N. Central Expressway</t>
  </si>
  <si>
    <t>International Financial Advisory Group, Inc.</t>
  </si>
  <si>
    <t>Thomas Joseph Oconnell</t>
  </si>
  <si>
    <t>973-394-0623</t>
  </si>
  <si>
    <t>2001 Route 46 Suite 506</t>
  </si>
  <si>
    <t>toconnell@mtb.com</t>
  </si>
  <si>
    <t>International Financial Planning, LLC</t>
  </si>
  <si>
    <t>Michael Joseph Trimble</t>
  </si>
  <si>
    <t>540-829-1118</t>
  </si>
  <si>
    <t>10305 James Madison Hwy</t>
  </si>
  <si>
    <t>Culpeper</t>
  </si>
  <si>
    <t>International Management Advisors Ltd.</t>
  </si>
  <si>
    <t>Kurt Jay Schoeppler</t>
  </si>
  <si>
    <t>216-436-3555</t>
  </si>
  <si>
    <t>Img Center</t>
  </si>
  <si>
    <t>Barry Wayne Davis</t>
  </si>
  <si>
    <t>507-932-3999</t>
  </si>
  <si>
    <t>916-222-5307</t>
  </si>
  <si>
    <t>1981 North Broadway</t>
  </si>
  <si>
    <t>rwardii@hotmail.com</t>
  </si>
  <si>
    <t>214-473-9200</t>
  </si>
  <si>
    <t>6440 N. Central Expressway</t>
  </si>
  <si>
    <t>Egan Wealth Management Ltd</t>
  </si>
  <si>
    <t>Rebecca Noack Egan</t>
  </si>
  <si>
    <t>212-244-2720</t>
  </si>
  <si>
    <t>481 Eighth Avenue</t>
  </si>
  <si>
    <t>becky@eganwealthgroup.com</t>
  </si>
  <si>
    <t>Egate, LLC</t>
  </si>
  <si>
    <t>Paul Horton Smith</t>
  </si>
  <si>
    <t>951-653-4500</t>
  </si>
  <si>
    <t>2220 Eastridge Avenue Suite D</t>
  </si>
  <si>
    <t>Riverside</t>
  </si>
  <si>
    <t>EGE Advisors, Ltd.</t>
  </si>
  <si>
    <t>Gregory Joseph Berlacher</t>
  </si>
  <si>
    <t>610-783-1800</t>
  </si>
  <si>
    <t>1150 First Avenue, Suite 600</t>
  </si>
  <si>
    <t>King Of Prussia</t>
  </si>
  <si>
    <t>Lee Eric Kerr</t>
  </si>
  <si>
    <t>717-295-8881</t>
  </si>
  <si>
    <t>108 West Main Street</t>
  </si>
  <si>
    <t>Strasburg</t>
  </si>
  <si>
    <t>Crowe Wealth Management, LLC</t>
  </si>
  <si>
    <t>Mark Leland Hildebrand</t>
  </si>
  <si>
    <t>317-706-2770</t>
  </si>
  <si>
    <t>3815 River Crossing Prkwy</t>
  </si>
  <si>
    <t>Crown Capital Securities, LP</t>
  </si>
  <si>
    <t>James R. Semple</t>
  </si>
  <si>
    <t>610-891-6501</t>
  </si>
  <si>
    <t>402 S Feathering Ln</t>
  </si>
  <si>
    <t>creeksideadv@yahoo.com</t>
  </si>
  <si>
    <t>Creighton James Germeroth</t>
  </si>
  <si>
    <t>480-951-3042</t>
  </si>
  <si>
    <t>765-447-1302</t>
  </si>
  <si>
    <t>3721 Rome Drive Suite B</t>
  </si>
  <si>
    <t>J. Richard Matheis</t>
  </si>
  <si>
    <t>913-491-5225</t>
  </si>
  <si>
    <t>Balance Financial Services, Inc.</t>
  </si>
  <si>
    <t>Kevin Stark Seibert</t>
  </si>
  <si>
    <t>847-382-9032</t>
  </si>
  <si>
    <t>Balanced Financial Planning, Inc.</t>
  </si>
  <si>
    <t>Rosemary Othelia Danielson</t>
  </si>
  <si>
    <t>913-677-1090</t>
  </si>
  <si>
    <t>6701 W. 64th Street</t>
  </si>
  <si>
    <t>rosie@bfplanning.com</t>
  </si>
  <si>
    <t>Baldwin &amp; Associates</t>
  </si>
  <si>
    <t>Mary Ellen Baldwin</t>
  </si>
  <si>
    <t>321-722-0511</t>
  </si>
  <si>
    <t>1735 W. Hibiscus Blvd.</t>
  </si>
  <si>
    <t>Baldwin &amp; Clarke Advisory Services, Inc.</t>
  </si>
  <si>
    <t>John Joseph Clarke</t>
  </si>
  <si>
    <t>603-668-4353</t>
  </si>
  <si>
    <t>116b South River Road</t>
  </si>
  <si>
    <t>Bedford</t>
  </si>
  <si>
    <t>lolsb@aol.com</t>
  </si>
  <si>
    <t>Alexander Investment Services Co.</t>
  </si>
  <si>
    <t>Leo Andrew Hanlein</t>
  </si>
  <si>
    <t>502-459-4414</t>
  </si>
  <si>
    <t>12701 Townepark Way</t>
  </si>
  <si>
    <t>Alexander L. Kasper</t>
  </si>
  <si>
    <t>Alexander Leonhard Kasper</t>
  </si>
  <si>
    <t>775-857-0248</t>
  </si>
  <si>
    <t>7305 Pembroke Dr</t>
  </si>
  <si>
    <t>Reno</t>
  </si>
  <si>
    <t>Alexander W. Knecht Private Wealth Management LLC</t>
  </si>
  <si>
    <t>Alexander Wendell Knecht</t>
  </si>
  <si>
    <t>303-895-3397</t>
  </si>
  <si>
    <t>695 Manhattan Dr., Unit 12</t>
  </si>
  <si>
    <t>Boulder</t>
  </si>
  <si>
    <t>Alii Consulting</t>
  </si>
  <si>
    <t>Joseph Francis Diez</t>
  </si>
  <si>
    <t>415-310-3613</t>
  </si>
  <si>
    <t>Bankers &amp; Investors Co.</t>
  </si>
  <si>
    <t>Steven Ray Hook</t>
  </si>
  <si>
    <t>913-299-5008</t>
  </si>
  <si>
    <t>1300 N. 78th Street</t>
  </si>
  <si>
    <t>Kansas City</t>
  </si>
  <si>
    <t>Banyan Asset Management, Inc.</t>
  </si>
  <si>
    <t>Frank Christopher Fontana</t>
  </si>
  <si>
    <t>888-584-0400</t>
  </si>
  <si>
    <t>fcfontana@banyan-asset.com</t>
  </si>
  <si>
    <t>Banyan Partners, LLC</t>
  </si>
  <si>
    <t>David Newton Bottoms</t>
  </si>
  <si>
    <t>561-630-4600</t>
  </si>
  <si>
    <t>5100 Pga Blvd.</t>
  </si>
  <si>
    <t>Palm Beach Gardens</t>
  </si>
  <si>
    <t>Banyantree Capital Advisors LLC</t>
  </si>
  <si>
    <t>3448 Ellicott Center Drive, Suite 101</t>
  </si>
  <si>
    <t>pehuber@huberweakland.com</t>
  </si>
  <si>
    <t>Hudson Heritage Capital Management, Inc.</t>
  </si>
  <si>
    <t>Dominick Thomas Scianandre</t>
  </si>
  <si>
    <t>914-271-8102</t>
  </si>
  <si>
    <t>20 Baltic Place</t>
  </si>
  <si>
    <t>Croton On Hudson</t>
  </si>
  <si>
    <t>Huffman Financial Services Inc.</t>
  </si>
  <si>
    <t>Edward Anthony Huffman</t>
  </si>
  <si>
    <t>914-674-0522</t>
  </si>
  <si>
    <t>1 Bridge Street</t>
  </si>
  <si>
    <t>Irvington</t>
  </si>
  <si>
    <t>Hufford Financial Advisors, LLC</t>
  </si>
  <si>
    <t>317-848-4987</t>
  </si>
  <si>
    <t>Humboldt Financial LLC</t>
  </si>
  <si>
    <t>Matthew Damian Bock</t>
  </si>
  <si>
    <t>707-637-9059</t>
  </si>
  <si>
    <t>1973 Central Avenue</t>
  </si>
  <si>
    <t>Mckinleyville</t>
  </si>
  <si>
    <t>matt.bock@humboldtfinancial.com</t>
  </si>
  <si>
    <t>Hummel Wealth Management, LLC</t>
  </si>
  <si>
    <t>Karl David Schlabach</t>
  </si>
  <si>
    <t>330-893-2600</t>
  </si>
  <si>
    <t>Financial Planning Professionals, Inc.</t>
  </si>
  <si>
    <t>Edward Joseph Harrington</t>
  </si>
  <si>
    <t>856-875-0700</t>
  </si>
  <si>
    <t>Melanie Susan Hummer</t>
  </si>
  <si>
    <t>312-787-2114</t>
  </si>
  <si>
    <t>680 N Lake Shore Dr</t>
  </si>
  <si>
    <t>Hummer Financial Advisory Services, Inc.</t>
  </si>
  <si>
    <t>633 Asbury Drive</t>
  </si>
  <si>
    <t>Mandeville</t>
  </si>
  <si>
    <t>Live Oak Family Offices LLC</t>
  </si>
  <si>
    <t>Harry Thomas Platt</t>
  </si>
  <si>
    <t>904-389-5110</t>
  </si>
  <si>
    <t>4376 Roma Blvd</t>
  </si>
  <si>
    <t>Livelsberger Financial Advisory</t>
  </si>
  <si>
    <t>Lynn Louis Livelsberger</t>
  </si>
  <si>
    <t>419-289-7165</t>
  </si>
  <si>
    <t>122 W. Washington St</t>
  </si>
  <si>
    <t>Livingston &amp; Associates, Ltd.</t>
  </si>
  <si>
    <t>801-763-9018</t>
  </si>
  <si>
    <t>498 Appletree Dr</t>
  </si>
  <si>
    <t>Anchor Financial Group</t>
  </si>
  <si>
    <t>Joseph Andrew Richard</t>
  </si>
  <si>
    <t>714-835-7703</t>
  </si>
  <si>
    <t>1801 Parkcourt Place</t>
  </si>
  <si>
    <t>Santa Ana</t>
  </si>
  <si>
    <t>Ancona Financial Advisors</t>
  </si>
  <si>
    <t>Michael Ancona</t>
  </si>
  <si>
    <t>908-322-9200</t>
  </si>
  <si>
    <t>1812 Front St</t>
  </si>
  <si>
    <t>Scotch Plains</t>
  </si>
  <si>
    <t>Anderen Capital</t>
  </si>
  <si>
    <t>John Martin Schaible</t>
  </si>
  <si>
    <t>727-443-0203</t>
  </si>
  <si>
    <t>301 South Missouri Avenue</t>
  </si>
  <si>
    <t>904-805-0207</t>
  </si>
  <si>
    <t>821 Montego Road West</t>
  </si>
  <si>
    <t>Marchesotti Investments, LLC</t>
  </si>
  <si>
    <t>Robert Ray Marchesotti</t>
  </si>
  <si>
    <t>619-294-9420</t>
  </si>
  <si>
    <t>1633 West Lewis Street</t>
  </si>
  <si>
    <t>Mark Harris</t>
  </si>
  <si>
    <t>Mark Norman Harris</t>
  </si>
  <si>
    <t>530-677-2113</t>
  </si>
  <si>
    <t>mark54@comcast.net</t>
  </si>
  <si>
    <t>Investors Choice Advisory Services, LLC</t>
  </si>
  <si>
    <t>Richard Dow Rockwell</t>
  </si>
  <si>
    <t>415-461-7754</t>
  </si>
  <si>
    <t>100 Drake's Landing Road</t>
  </si>
  <si>
    <t>Greenbrae</t>
  </si>
  <si>
    <t>Marina Capital Management, Inc.</t>
  </si>
  <si>
    <t>Al Tatro</t>
  </si>
  <si>
    <t>310-544-5606</t>
  </si>
  <si>
    <t>27520 Hawthorne Blvd.</t>
  </si>
  <si>
    <t>303-697-3174</t>
  </si>
  <si>
    <t>2220 Santa Ynez Drive</t>
  </si>
  <si>
    <t>markelliott1@gmail.com</t>
  </si>
  <si>
    <t>Mark Elliott Stuart</t>
  </si>
  <si>
    <t>fgarson@earthlink.net</t>
  </si>
  <si>
    <t>Investment Strategy Advisors Inc.</t>
  </si>
  <si>
    <t>Michael Gary Tcheyan</t>
  </si>
  <si>
    <t>908-517-5549</t>
  </si>
  <si>
    <t>54 Lenox Avenue</t>
  </si>
  <si>
    <t>michael.advisor@gmail.com</t>
  </si>
  <si>
    <t>Fournier, McDermott &amp; Lamb Financial Advisors, LLC</t>
  </si>
  <si>
    <t>William Mcdermott</t>
  </si>
  <si>
    <t>831-476-2452</t>
  </si>
  <si>
    <t>2601 41 St Avenue, Suite E</t>
  </si>
  <si>
    <t>Soquel</t>
  </si>
  <si>
    <t>Fowler, Hart &amp; Associates, LLC</t>
  </si>
  <si>
    <t>Randall Wayne Fowler</t>
  </si>
  <si>
    <t>405-216-0173</t>
  </si>
  <si>
    <t>3324 French Park Drive, Suite A</t>
  </si>
  <si>
    <t>Fox Investments, LLC</t>
  </si>
  <si>
    <t>Richard Alan Fox</t>
  </si>
  <si>
    <t>607-722-9104</t>
  </si>
  <si>
    <t>696 Chenange Street</t>
  </si>
  <si>
    <t>Binghamton</t>
  </si>
  <si>
    <t>Foy Financial Services, Inc.</t>
  </si>
  <si>
    <t>Edward Donald Foy</t>
  </si>
  <si>
    <t>402-483-2004</t>
  </si>
  <si>
    <t>12501 Holdrege St</t>
  </si>
  <si>
    <t>504-522-9019</t>
  </si>
  <si>
    <t>228 St Charles Avenue</t>
  </si>
  <si>
    <t>Delta Financial Group, Inc.</t>
  </si>
  <si>
    <t>Joseph John Macellara</t>
  </si>
  <si>
    <t>908-542-9400</t>
  </si>
  <si>
    <t>41 Stonehouse Road</t>
  </si>
  <si>
    <t>Basking Ridge</t>
  </si>
  <si>
    <t>delta2000@msn.com</t>
  </si>
  <si>
    <t>Delta Financial Group, Ltd.</t>
  </si>
  <si>
    <t>Rosemary Young Reed</t>
  </si>
  <si>
    <t>Caldwell International Securities</t>
  </si>
  <si>
    <t>Greg Allen Caldwell</t>
  </si>
  <si>
    <t>830-935-3409</t>
  </si>
  <si>
    <t>Fred Myers, CPA, P.C.</t>
  </si>
  <si>
    <t>Frederick Clark Myers</t>
  </si>
  <si>
    <t>512-457-8555</t>
  </si>
  <si>
    <t>1411 West Avenue</t>
  </si>
  <si>
    <t>Frederic Karl Sibley</t>
  </si>
  <si>
    <t>707-446-8300</t>
  </si>
  <si>
    <t>P O Box 5307</t>
  </si>
  <si>
    <t>Vacaville</t>
  </si>
  <si>
    <t>Frederick H. Cron</t>
  </si>
  <si>
    <t>303-771-3710</t>
  </si>
  <si>
    <t>6431 E Long Ave</t>
  </si>
  <si>
    <t>Freedom Advisory</t>
  </si>
  <si>
    <t>Eduardo J Ramos</t>
  </si>
  <si>
    <t>787-792-3000</t>
  </si>
  <si>
    <t>Centro Internacional De Mercadeo</t>
  </si>
  <si>
    <t>Guaynabo</t>
  </si>
  <si>
    <t>ejramos@ramoscpa.com</t>
  </si>
  <si>
    <t>Freedom Financial Management, Incorporated</t>
  </si>
  <si>
    <t>Rolland Basant</t>
  </si>
  <si>
    <t>321-246-3996</t>
  </si>
  <si>
    <t>60 Rucum Road</t>
  </si>
  <si>
    <t>Roxbury</t>
  </si>
  <si>
    <t>Cambria Financial Management</t>
  </si>
  <si>
    <t>David Williams</t>
  </si>
  <si>
    <t>573-817-3180</t>
  </si>
  <si>
    <t>3512 Scottson Way</t>
  </si>
  <si>
    <t>dow62781@aol.com</t>
  </si>
  <si>
    <t>Cambridge Connection, Inc.</t>
  </si>
  <si>
    <t>Bert Whitehead</t>
  </si>
  <si>
    <t>248-737-7090</t>
  </si>
  <si>
    <t>26111 W. 14 Mile Rd Suite Ll6</t>
  </si>
  <si>
    <t>Franklin</t>
  </si>
  <si>
    <t>Advanced Advisory Services, Ltd.</t>
  </si>
  <si>
    <t>Juergen Michael Reindl</t>
  </si>
  <si>
    <t>317-818-8819</t>
  </si>
  <si>
    <t>Covenant Advisors LLC</t>
  </si>
  <si>
    <t>Ronald Irving Turner</t>
  </si>
  <si>
    <t>972-664-9533</t>
  </si>
  <si>
    <t>COX Financial Group, Ltd.</t>
  </si>
  <si>
    <t>John Herman Cox</t>
  </si>
  <si>
    <t>847-240-0022</t>
  </si>
  <si>
    <t>1051 Perimeter Drive</t>
  </si>
  <si>
    <t>Schaumburg</t>
  </si>
  <si>
    <t>1001 James Street</t>
  </si>
  <si>
    <t>Syracuse</t>
  </si>
  <si>
    <t>Blueprint Financial Services, Inc.</t>
  </si>
  <si>
    <t>Victor Troy Guettlein</t>
  </si>
  <si>
    <t>303-422-7351</t>
  </si>
  <si>
    <t>12701 W 56th Pl</t>
  </si>
  <si>
    <t>victor@blueprintfinancialservices.com</t>
  </si>
  <si>
    <t>Bluffview Ria, LP</t>
  </si>
  <si>
    <t>Raymond Craig Brubaker</t>
  </si>
  <si>
    <t>214-855-2550</t>
  </si>
  <si>
    <t>2000 Mckinney Avenue</t>
  </si>
  <si>
    <t>Blum Shapiro Financial Services Inc</t>
  </si>
  <si>
    <t>Frederick J. Kaplan</t>
  </si>
  <si>
    <t>860-561-4000</t>
  </si>
  <si>
    <t>29 Southmain Street</t>
  </si>
  <si>
    <t>West Hartford</t>
  </si>
  <si>
    <t>fkaplan@blumshapiro.com</t>
  </si>
  <si>
    <t>Blythe Lane Investment Management Corp.</t>
  </si>
  <si>
    <t>Michael William Snowdon</t>
  </si>
  <si>
    <t>303-721-1140</t>
  </si>
  <si>
    <t>8400 E Crescent Pkwy</t>
  </si>
  <si>
    <t>michael.snowdon@cffp.edu</t>
  </si>
  <si>
    <t>BMR Capital Advisors LLC</t>
  </si>
  <si>
    <t>Bernhard Matthias Radtke</t>
  </si>
  <si>
    <t>Richard Lynn Bearden</t>
  </si>
  <si>
    <t>719-528-5500</t>
  </si>
  <si>
    <t>300 General Palmer Dr.</t>
  </si>
  <si>
    <t>Palmer Lake</t>
  </si>
  <si>
    <t>kaylan909@aol.com</t>
  </si>
  <si>
    <t>Denver Money Manager</t>
  </si>
  <si>
    <t>Paula Johnston Grey</t>
  </si>
  <si>
    <t>303-675-6771</t>
  </si>
  <si>
    <t>1401 Wewatta St</t>
  </si>
  <si>
    <t>paula@denvermoneymanager.com</t>
  </si>
  <si>
    <t>Derbend Asset Management</t>
  </si>
  <si>
    <t>Chip Beard</t>
  </si>
  <si>
    <t>770-631-4007</t>
  </si>
  <si>
    <t>525 Clubhouse Drive</t>
  </si>
  <si>
    <t>Peachtree City</t>
  </si>
  <si>
    <t>cbeard@derbend.com</t>
  </si>
  <si>
    <t>Descalzi Financial Group</t>
  </si>
  <si>
    <t>Jay Anderson DeScalzi</t>
  </si>
  <si>
    <t>412-851-1500</t>
  </si>
  <si>
    <t>110 Fort Couch Road</t>
  </si>
  <si>
    <t>Deschutes Investment Advisors, Inc.</t>
  </si>
  <si>
    <t>Bryn Torkelson</t>
  </si>
  <si>
    <t>503-223-2500</t>
  </si>
  <si>
    <t>4500 Wadsworth Rd</t>
  </si>
  <si>
    <t>Campion Wealth Management, LLC</t>
  </si>
  <si>
    <t>Catharine Walker Hopkins</t>
  </si>
  <si>
    <t>703-848-0344</t>
  </si>
  <si>
    <t>8100 Boone Boulevard</t>
  </si>
  <si>
    <t>Vienna</t>
  </si>
  <si>
    <t>Candor Wealth Advisors LLC</t>
  </si>
  <si>
    <t>John Edmond Crilly</t>
  </si>
  <si>
    <t>908-277-1300</t>
  </si>
  <si>
    <t>129 Summit Avenue</t>
  </si>
  <si>
    <t>Summit</t>
  </si>
  <si>
    <t>Canon Capital Investment Advisory</t>
  </si>
  <si>
    <t>Peter James Roland</t>
  </si>
  <si>
    <t>215-723-4881</t>
  </si>
  <si>
    <t>Collinsville</t>
  </si>
  <si>
    <t>Destiny Capital Corporation</t>
  </si>
  <si>
    <t>Steven Reese Musick</t>
  </si>
  <si>
    <t>303-277-9977</t>
  </si>
  <si>
    <t>925-831-3737</t>
  </si>
  <si>
    <t>370 Diablo Road</t>
  </si>
  <si>
    <t>steve.grager@capitaladvisers.com</t>
  </si>
  <si>
    <t>Capital Advisory Group</t>
  </si>
  <si>
    <t>Tommy Ray French</t>
  </si>
  <si>
    <t>804-648-3500</t>
  </si>
  <si>
    <t>7100 Forest Ave.</t>
  </si>
  <si>
    <t>Maynard Lee Keller</t>
  </si>
  <si>
    <t>540-904-1670</t>
  </si>
  <si>
    <t>Po Box 11785</t>
  </si>
  <si>
    <t>Roanoke</t>
  </si>
  <si>
    <t>Thomas Clifford Sellin</t>
  </si>
  <si>
    <t>208-489-3131</t>
  </si>
  <si>
    <t>1036 E Iron Eagle Dr. Suite 105</t>
  </si>
  <si>
    <t>Eagle</t>
  </si>
  <si>
    <t>tom@sellinag.com</t>
  </si>
  <si>
    <t>American Investment Advisory Services, LLC</t>
  </si>
  <si>
    <t>517-605-3666</t>
  </si>
  <si>
    <t>1475 Shepherd Rd</t>
  </si>
  <si>
    <t>Tecumseh</t>
  </si>
  <si>
    <t>American Investors Co</t>
  </si>
  <si>
    <t>Scott Mehren</t>
  </si>
  <si>
    <t>925-866-2882</t>
  </si>
  <si>
    <t>2682 Bishop Dr., Suite 123</t>
  </si>
  <si>
    <t>San Ramon</t>
  </si>
  <si>
    <t>smehren@sbcglobal.net</t>
  </si>
  <si>
    <t>Hot Springs</t>
  </si>
  <si>
    <t>financialadvisors@cablelynx.com</t>
  </si>
  <si>
    <t>Capital Financial Advisors of New York, LLC</t>
  </si>
  <si>
    <t>Walton Aldrich Williams</t>
  </si>
  <si>
    <t>518-688-2662</t>
  </si>
  <si>
    <t>Phoenix Building, 1745 Route 9</t>
  </si>
  <si>
    <t>Capital Financial Group Inc.</t>
  </si>
  <si>
    <t>Richard David Peterson</t>
  </si>
  <si>
    <t>330-668-6991</t>
  </si>
  <si>
    <t>231 Springside Drive,</t>
  </si>
  <si>
    <t>Akron</t>
  </si>
  <si>
    <t>Capital Financial Group, Inc.</t>
  </si>
  <si>
    <t>Dennis Adrian Leonida</t>
  </si>
  <si>
    <t>303-629-7500</t>
  </si>
  <si>
    <t>Center For Financial Management I, LLC</t>
  </si>
  <si>
    <t>Lynn Margaret Vance</t>
  </si>
  <si>
    <t>248-649-1144</t>
  </si>
  <si>
    <t>1625 West Big Beaver Suite B</t>
  </si>
  <si>
    <t>Troy</t>
  </si>
  <si>
    <t>Center For Financial Management, LLC</t>
  </si>
  <si>
    <t>Edwards Financial Planning LLC</t>
  </si>
  <si>
    <t>Mark Theodore Edwards</t>
  </si>
  <si>
    <t>484-832-4417</t>
  </si>
  <si>
    <t>700 E Township Line Rd</t>
  </si>
  <si>
    <t>Havertown</t>
  </si>
  <si>
    <t>EE&amp;A Investment Management</t>
  </si>
  <si>
    <t>Brian Erickson</t>
  </si>
  <si>
    <t>PO Box 1041</t>
  </si>
  <si>
    <t>eeandainv@aol.com</t>
  </si>
  <si>
    <t>EEG Financial Consulting, Inc.</t>
  </si>
  <si>
    <t>Emily E Gardner</t>
  </si>
  <si>
    <t>904-269-0501</t>
  </si>
  <si>
    <t>katerz8985@aol.com</t>
  </si>
  <si>
    <t>EEM Enterprises</t>
  </si>
  <si>
    <t>Joseph Braden Mattei</t>
  </si>
  <si>
    <t>713-266-3919</t>
  </si>
  <si>
    <t>72 Sugarberry Cir</t>
  </si>
  <si>
    <t>joe_mattei@prodigy.net</t>
  </si>
  <si>
    <t>Efficient Wealth Management LLC</t>
  </si>
  <si>
    <t>Woodbridge</t>
  </si>
  <si>
    <t>Dixie Financial Planning, LLC</t>
  </si>
  <si>
    <t>William Edward Blocker</t>
  </si>
  <si>
    <t>334-804-5106</t>
  </si>
  <si>
    <t>26 South Court Square</t>
  </si>
  <si>
    <t>Andalusia</t>
  </si>
  <si>
    <t>libertyangel1987@yahoo.com</t>
  </si>
  <si>
    <t>DJD Diversified</t>
  </si>
  <si>
    <t>Darlene Elizabeth Jacobsen</t>
  </si>
  <si>
    <t>760-438-8834</t>
  </si>
  <si>
    <t>Po Box 232637</t>
  </si>
  <si>
    <t>Capital Investment Advisors</t>
  </si>
  <si>
    <t>James A Schorner</t>
  </si>
  <si>
    <t>772-231-3122</t>
  </si>
  <si>
    <t>1702 Club Drive</t>
  </si>
  <si>
    <t>Vero Beach</t>
  </si>
  <si>
    <t>Capital Investment Advisory, Inc.</t>
  </si>
  <si>
    <t>Lynda Lawhead Fajans</t>
  </si>
  <si>
    <t>904-273-5220</t>
  </si>
  <si>
    <t>Donald John Gustafson</t>
  </si>
  <si>
    <t>blien333@aol.com</t>
  </si>
  <si>
    <t>Blackwood Investment Group, LLC</t>
  </si>
  <si>
    <t>Shaun Michael Knoch</t>
  </si>
  <si>
    <t>317-566-9611</t>
  </si>
  <si>
    <t>14920 Oak Rd</t>
  </si>
  <si>
    <t>Carmel</t>
  </si>
  <si>
    <t>Patrick Max Peterhans</t>
  </si>
  <si>
    <t>303-544-0222</t>
  </si>
  <si>
    <t>1615 Pearl Street</t>
  </si>
  <si>
    <t>Fodera Investments Inc.</t>
  </si>
  <si>
    <t>Joseph Fodera</t>
  </si>
  <si>
    <t>617-629-2912</t>
  </si>
  <si>
    <t>22 Lowden Ave</t>
  </si>
  <si>
    <t>ci91@rcn.com</t>
  </si>
  <si>
    <t>Followthru Planning Associates LLC</t>
  </si>
  <si>
    <t>Stephen Chen</t>
  </si>
  <si>
    <t>718-627-2809</t>
  </si>
  <si>
    <t>1657 West 3rd Street</t>
  </si>
  <si>
    <t>schen25@aol.com</t>
  </si>
  <si>
    <t>Fonte Financial Planning, Inc.</t>
  </si>
  <si>
    <t>Kenneth Fonte</t>
  </si>
  <si>
    <t>713-723-2054</t>
  </si>
  <si>
    <t>105 San Saba Dr</t>
  </si>
  <si>
    <t>Georgetown</t>
  </si>
  <si>
    <t>Foord, Van Bruggen, Ebersole &amp; Pajak Financial Services</t>
  </si>
  <si>
    <t>Daniel Cheng</t>
  </si>
  <si>
    <t>916-487-8700</t>
  </si>
  <si>
    <t>2255 Watt Avenue, Suite 300</t>
  </si>
  <si>
    <t>Ford &amp; Associates</t>
  </si>
  <si>
    <t>Thomas Francis Ford</t>
  </si>
  <si>
    <t>650-964-7770</t>
  </si>
  <si>
    <t>2685 Marine Way #1220</t>
  </si>
  <si>
    <t>Mountain View</t>
  </si>
  <si>
    <t>thomasford@aol.com</t>
  </si>
  <si>
    <t>Forest Financial Advisors, Inc.</t>
  </si>
  <si>
    <t>847-482-1605</t>
  </si>
  <si>
    <t>714 E Prospect Ave</t>
  </si>
  <si>
    <t>Lake Bluff</t>
  </si>
  <si>
    <t>jnotman@notmanfinancial.com</t>
  </si>
  <si>
    <t>DBA Revolution Capital</t>
  </si>
  <si>
    <t>Douglas Edward Soons</t>
  </si>
  <si>
    <t>617-275-4292</t>
  </si>
  <si>
    <t>Po Box 610066</t>
  </si>
  <si>
    <t>Newton Highlands</t>
  </si>
  <si>
    <t>douglas@revolutioncapital.net</t>
  </si>
  <si>
    <t>DBA Seaside Financial &amp; Insurance Services</t>
  </si>
  <si>
    <t>Annemarie Christina Maxe</t>
  </si>
  <si>
    <t>760-433-4632</t>
  </si>
  <si>
    <t>151 Heritage Park Drive</t>
  </si>
  <si>
    <t>Murfreesboro</t>
  </si>
  <si>
    <t>Investment Consultants &amp; Management Company</t>
  </si>
  <si>
    <t>Martin F Shreibak</t>
  </si>
  <si>
    <t>219-922-4554</t>
  </si>
  <si>
    <t>Forsyth Wealth Management, Inc.</t>
  </si>
  <si>
    <t>James A Lavorgna</t>
  </si>
  <si>
    <t>276-638-2523</t>
  </si>
  <si>
    <t>22 East Main Street</t>
  </si>
  <si>
    <t>Martinsville</t>
  </si>
  <si>
    <t>bizserv@gmail.com</t>
  </si>
  <si>
    <t>Fortney Investment Advisors, Inc.</t>
  </si>
  <si>
    <t>Kenneth Lee Fortney</t>
  </si>
  <si>
    <t>775-786-5045</t>
  </si>
  <si>
    <t>229 St. Lawrence Avenue</t>
  </si>
  <si>
    <t>Fortress Estate Solutions, PLLC</t>
  </si>
  <si>
    <t>Richard Jordan</t>
  </si>
  <si>
    <t>972-325-1700</t>
  </si>
  <si>
    <t>The Madison</t>
  </si>
  <si>
    <t>Addison</t>
  </si>
  <si>
    <t>rjordan_ceo@yahoo.com</t>
  </si>
  <si>
    <t>Fortress Financial Advisors, Inc.</t>
  </si>
  <si>
    <t>Jerry Lynn Fulps</t>
  </si>
  <si>
    <t>360-852-1264</t>
  </si>
  <si>
    <t>Fortress Investment Advisory, LLC</t>
  </si>
  <si>
    <t>Kenneth Edward Botts</t>
  </si>
  <si>
    <t>706-367-9866</t>
  </si>
  <si>
    <t>56 Washington Street</t>
  </si>
  <si>
    <t>Jefferson</t>
  </si>
  <si>
    <t>Fortune Financial</t>
  </si>
  <si>
    <t>Carlos A Rodrigues</t>
  </si>
  <si>
    <t>973-902-7184</t>
  </si>
  <si>
    <t>184 South Livingston ave</t>
  </si>
  <si>
    <t>Livingston</t>
  </si>
  <si>
    <t>carlosr@comcast.net</t>
  </si>
  <si>
    <t>210 East Carnegie Street</t>
  </si>
  <si>
    <t>Winnsboro</t>
  </si>
  <si>
    <t>Eastside Financial Advisors, LLC</t>
  </si>
  <si>
    <t>Brackenwood Capital Management</t>
  </si>
  <si>
    <t>Mark Stephen Kruse</t>
  </si>
  <si>
    <t>877-233-6570</t>
  </si>
  <si>
    <t>999 3rd Avenue Suite 3800</t>
  </si>
  <si>
    <t>Brade Day, Investment Advisor, LLC</t>
  </si>
  <si>
    <t>Brade Joel Day</t>
  </si>
  <si>
    <t>501-329-7667</t>
  </si>
  <si>
    <t>108 Williams Ranch Road</t>
  </si>
  <si>
    <t>Conway</t>
  </si>
  <si>
    <t>bradeday18@hotmail.com</t>
  </si>
  <si>
    <t>Bradley &amp; Company, LLC</t>
  </si>
  <si>
    <t>Michael Dillingham Bradley</t>
  </si>
  <si>
    <t>415-655-5500</t>
  </si>
  <si>
    <t>201 Mission Street</t>
  </si>
  <si>
    <t>Bradley Wealth Management, LLC</t>
  </si>
  <si>
    <t>Michael Vern Bradley</t>
  </si>
  <si>
    <t>402 West Broadway</t>
  </si>
  <si>
    <t>Bradleywhalen Financial Services, Inc.</t>
  </si>
  <si>
    <t>Patrick Thomas Bradley</t>
  </si>
  <si>
    <t>715-241-6935</t>
  </si>
  <si>
    <t>510 Alderson Street</t>
  </si>
  <si>
    <t>Schofield</t>
  </si>
  <si>
    <t>Barrington Capital Management, Inc.</t>
  </si>
  <si>
    <t>Robert Dean Lawson</t>
  </si>
  <si>
    <t>952-835-1000</t>
  </si>
  <si>
    <t>3800 American Boulevard</t>
  </si>
  <si>
    <t>popimp1423@aol.com</t>
  </si>
  <si>
    <t>Kimberly Ann Pagano</t>
  </si>
  <si>
    <t>847-304-9160</t>
  </si>
  <si>
    <t>470 Miller Rd</t>
  </si>
  <si>
    <t>Barrington</t>
  </si>
  <si>
    <t>Barry M. Danzinger, CPA, P.A.</t>
  </si>
  <si>
    <t>Barry Michael Danzinger</t>
  </si>
  <si>
    <t>954-946-9144</t>
  </si>
  <si>
    <t>1600 S. Federal Highway</t>
  </si>
  <si>
    <t>Pompano Beach</t>
  </si>
  <si>
    <t>Bartley Financial Advisors, Inc.</t>
  </si>
  <si>
    <t>Robert Charles Bartley</t>
  </si>
  <si>
    <t>603-625-9900</t>
  </si>
  <si>
    <t>169 South River Road</t>
  </si>
  <si>
    <t>Bartolf Wealth Advisors, Inc.</t>
  </si>
  <si>
    <t>Douglas Joseph Bartolf</t>
  </si>
  <si>
    <t>908 Ne 4th St.</t>
  </si>
  <si>
    <t>Caratel Financial Services, Inc.</t>
  </si>
  <si>
    <t>Barry Katz</t>
  </si>
  <si>
    <t>954-916-2622</t>
  </si>
  <si>
    <t>8201 Peters Road</t>
  </si>
  <si>
    <t>Cardiff Park Advisors, LLC</t>
  </si>
  <si>
    <t>John Michael Gorlow</t>
  </si>
  <si>
    <t>760-635-7526</t>
  </si>
  <si>
    <t>2257 Vista La Nisa</t>
  </si>
  <si>
    <t>Cardinal Capital Management, Inc.</t>
  </si>
  <si>
    <t>Benjamin Edward Burt</t>
  </si>
  <si>
    <t>800-310-4664</t>
  </si>
  <si>
    <t>1780 Wellington Avenue</t>
  </si>
  <si>
    <t>Winnipeg</t>
  </si>
  <si>
    <t>R3H-1B3</t>
  </si>
  <si>
    <t>Cardinal Capital Management, LLC</t>
  </si>
  <si>
    <t>Phillip Gordon Hurst</t>
  </si>
  <si>
    <t>765-289-8888</t>
  </si>
  <si>
    <t>330 East Main Street</t>
  </si>
  <si>
    <t>Muncie</t>
  </si>
  <si>
    <t>juliacfs@aol.com</t>
  </si>
  <si>
    <t>Carey James &amp; Associates</t>
  </si>
  <si>
    <t>Carey Allen James</t>
  </si>
  <si>
    <t>805-473-6670</t>
  </si>
  <si>
    <t>1186 East Grand Avenue</t>
  </si>
  <si>
    <t>Arroyo Grande</t>
  </si>
  <si>
    <t>Carl A. Schopfer DBA C. Albert Schopfer Financial</t>
  </si>
  <si>
    <t>Carl Albert Schopfer</t>
  </si>
  <si>
    <t>480-282-4433</t>
  </si>
  <si>
    <t>7910 E Thompson Peak Parkway</t>
  </si>
  <si>
    <t>Carl Christian Jorgensen</t>
  </si>
  <si>
    <t>David P Deciero</t>
  </si>
  <si>
    <t>978-838-2107</t>
  </si>
  <si>
    <t>12 Coulson Rd</t>
  </si>
  <si>
    <t>Berlin</t>
  </si>
  <si>
    <t>Dr. Joel Lang - Financial Planning</t>
  </si>
  <si>
    <t>Joel Lang</t>
  </si>
  <si>
    <t>301-386-5459</t>
  </si>
  <si>
    <t>6424 Forest Rd</t>
  </si>
  <si>
    <t>Cheverly</t>
  </si>
  <si>
    <t>langfinancial@verizon.net</t>
  </si>
  <si>
    <t>Dreggors, Rigsby &amp; Teal, Pa</t>
  </si>
  <si>
    <t>Parke Stratford Teal</t>
  </si>
  <si>
    <t>386-734-9441</t>
  </si>
  <si>
    <t>1006 N. Woodland Blvd</t>
  </si>
  <si>
    <t>Deland</t>
  </si>
  <si>
    <t>Drelich Capital Management Inc.</t>
  </si>
  <si>
    <t>David Drelich</t>
  </si>
  <si>
    <t>201-346-9686</t>
  </si>
  <si>
    <t>110 Kensington Dr</t>
  </si>
  <si>
    <t>Fort Lee</t>
  </si>
  <si>
    <t>Dresbach &amp; Associates</t>
  </si>
  <si>
    <t>David Philip Dresbach</t>
  </si>
  <si>
    <t>651-405-9160</t>
  </si>
  <si>
    <t>710 Mager Ct</t>
  </si>
  <si>
    <t>Saint paul</t>
  </si>
  <si>
    <t>North Oaks</t>
  </si>
  <si>
    <t>Carlson Capital Management</t>
  </si>
  <si>
    <t>Jeffrey Robert Carlson</t>
  </si>
  <si>
    <t>507-645-8887</t>
  </si>
  <si>
    <t>11 Bridge Square</t>
  </si>
  <si>
    <t>Northfield</t>
  </si>
  <si>
    <t>Carlson Financial Advisors</t>
  </si>
  <si>
    <t>William Norman Carlson</t>
  </si>
  <si>
    <t>650-508-2020</t>
  </si>
  <si>
    <t>1766 Terrace Drive</t>
  </si>
  <si>
    <t>Belmont</t>
  </si>
  <si>
    <t>Carlson Financial Management</t>
  </si>
  <si>
    <t>510-601-8800</t>
  </si>
  <si>
    <t>1398 55th Street</t>
  </si>
  <si>
    <t>Emeryville</t>
  </si>
  <si>
    <t>thanos@anovest.com</t>
  </si>
  <si>
    <t>Answer Key Advisors, LLC</t>
  </si>
  <si>
    <t>P.O. Box 222070</t>
  </si>
  <si>
    <t>Chantilly</t>
  </si>
  <si>
    <t>rcc2000@aol.com</t>
  </si>
  <si>
    <t>Brian Hadley Fenn</t>
  </si>
  <si>
    <t>704-541-3199</t>
  </si>
  <si>
    <t>3111 Springbank Lane</t>
  </si>
  <si>
    <t>Carolina Financial Advisors, Inc.</t>
  </si>
  <si>
    <t>Christopher Wick Jones</t>
  </si>
  <si>
    <t>336-379-0835</t>
  </si>
  <si>
    <t>100 E Lake Dr</t>
  </si>
  <si>
    <t>Greensboro</t>
  </si>
  <si>
    <t>Carolina Investment Advisors, LLC</t>
  </si>
  <si>
    <t>Jonathan Spatz</t>
  </si>
  <si>
    <t>828-304-4015</t>
  </si>
  <si>
    <t>10 3rd Avenue Ne</t>
  </si>
  <si>
    <t>Hickory</t>
  </si>
  <si>
    <t>jspatz@4wfg.com</t>
  </si>
  <si>
    <t>Carolinas Investment Consulting LLC</t>
  </si>
  <si>
    <t>Christopher Kevin Grogan</t>
  </si>
  <si>
    <t>704-643-2455</t>
  </si>
  <si>
    <t>337-984-7010</t>
  </si>
  <si>
    <t>701 Robley Dr.</t>
  </si>
  <si>
    <t>Lafayette</t>
  </si>
  <si>
    <t>Apex Financial Services, Inc.</t>
  </si>
  <si>
    <t>Lee Anthony Baker</t>
  </si>
  <si>
    <t>770-934-8686</t>
  </si>
  <si>
    <t>41 W. 57th St., Third Floor</t>
  </si>
  <si>
    <t>Genesis Capital Group</t>
  </si>
  <si>
    <t>Dino Dionne-Tontchev</t>
  </si>
  <si>
    <t>646-415-7599</t>
  </si>
  <si>
    <t>245 Park Avenue 24th Fl.</t>
  </si>
  <si>
    <t>Genesis Financial Advisors</t>
  </si>
  <si>
    <t>Roger Paul Simard</t>
  </si>
  <si>
    <t>480-775-9100</t>
  </si>
  <si>
    <t>ddresbach@comcast.net</t>
  </si>
  <si>
    <t>Dresner Financial Planning</t>
  </si>
  <si>
    <t>Laurence Adley Dresner</t>
  </si>
  <si>
    <t>888-200-9670</t>
  </si>
  <si>
    <t>Carlson Wealth Advisors, LLC</t>
  </si>
  <si>
    <t>Robert Charles Carlson</t>
  </si>
  <si>
    <t>703-758-5812</t>
  </si>
  <si>
    <t>914-345-2028</t>
  </si>
  <si>
    <t>120 East Main Street</t>
  </si>
  <si>
    <t>Elmsford</t>
  </si>
  <si>
    <t>Drum Hill Capital, LLC</t>
  </si>
  <si>
    <t>David Cleaves Nightingale</t>
  </si>
  <si>
    <t>203-834-0534</t>
  </si>
  <si>
    <t>167 Branch Brook Road</t>
  </si>
  <si>
    <t>Wilton</t>
  </si>
  <si>
    <t>dnight@drumhill.com</t>
  </si>
  <si>
    <t>DTS Group LLC</t>
  </si>
  <si>
    <t>Nicholas Thomas Cinelli</t>
  </si>
  <si>
    <t>727-641-4133</t>
  </si>
  <si>
    <t>19711 Gulf Blvd. Ste A</t>
  </si>
  <si>
    <t>Indian Shores Beach</t>
  </si>
  <si>
    <t>ncinelli1@tampabay.rr.com</t>
  </si>
  <si>
    <t>1st Financial Services, LLC</t>
  </si>
  <si>
    <t>Jeff Eisnaugle</t>
  </si>
  <si>
    <t>303-333-3609</t>
  </si>
  <si>
    <t>400 S. Colorado Blvd #820</t>
  </si>
  <si>
    <t>Denver</t>
  </si>
  <si>
    <t>1st Nat\\l Financial Planning Corp.</t>
  </si>
  <si>
    <t>Duncan Private Wealth Management, LLC</t>
  </si>
  <si>
    <t>Donovan Colin Duncan</t>
  </si>
  <si>
    <t>931-527-3214</t>
  </si>
  <si>
    <t>2000 South Dairy Ashford Street</t>
  </si>
  <si>
    <t>donovan307@yahoo.com</t>
  </si>
  <si>
    <t>Dunham &amp; Associates Financial Planning LLC</t>
  </si>
  <si>
    <t>George Douglas Dunham</t>
  </si>
  <si>
    <t>913-338-3435</t>
  </si>
  <si>
    <t>5208 W 148th St</t>
  </si>
  <si>
    <t>Dunn Investments, LLC</t>
  </si>
  <si>
    <t>Joseph E Dunn</t>
  </si>
  <si>
    <t>912-507-2279</t>
  </si>
  <si>
    <t>11 N marsh Rd</t>
  </si>
  <si>
    <t>Savannah</t>
  </si>
  <si>
    <t>Dunphy Wealth Management, Inc.</t>
  </si>
  <si>
    <t>James M Dunphy</t>
  </si>
  <si>
    <t>513-518-5158</t>
  </si>
  <si>
    <t>1080 Nimitzview Drive</t>
  </si>
  <si>
    <t>Durkin Financial, LLC</t>
  </si>
  <si>
    <t>Michael James Durkin</t>
  </si>
  <si>
    <t>513-729-1600</t>
  </si>
  <si>
    <t>7611 Cheviot Road</t>
  </si>
  <si>
    <t>Duttenhofer, David, McLain</t>
  </si>
  <si>
    <t>David McLain Duttenhofer</t>
  </si>
  <si>
    <t>949-494-6820</t>
  </si>
  <si>
    <t>2191 Northlake Parkway</t>
  </si>
  <si>
    <t>Tucker</t>
  </si>
  <si>
    <t>Apex Investment Advisors</t>
  </si>
  <si>
    <t>James Arthur Teeter</t>
  </si>
  <si>
    <t>803-454-0900</t>
  </si>
  <si>
    <t>1345 Garner Lane</t>
  </si>
  <si>
    <t>jimteeter@att.net</t>
  </si>
  <si>
    <t>Apex Wealth Management, LLC</t>
  </si>
  <si>
    <t>Russ Fox</t>
  </si>
  <si>
    <t>214-227-6513</t>
  </si>
  <si>
    <t>P O Box 1703</t>
  </si>
  <si>
    <t>McKinney</t>
  </si>
  <si>
    <t>Apogee Financial Services Group, Inc.</t>
  </si>
  <si>
    <t>Thomas John Marrollo</t>
  </si>
  <si>
    <t>856-234-3055</t>
  </si>
  <si>
    <t>74 East Second Street</t>
  </si>
  <si>
    <t>Moorestown</t>
  </si>
  <si>
    <t>f605sv24@aol.com</t>
  </si>
  <si>
    <t>Apollo Wealth Management</t>
  </si>
  <si>
    <t>William Ochocinski</t>
  </si>
  <si>
    <t>716-783-1610</t>
  </si>
  <si>
    <t>26 Fox Trace</t>
  </si>
  <si>
    <t>Lancaster</t>
  </si>
  <si>
    <t>billo@afbp.com</t>
  </si>
  <si>
    <t>Apollo Wealth Management, Ltd.</t>
  </si>
  <si>
    <t>Howard Haber</t>
  </si>
  <si>
    <t>610-715-2881</t>
  </si>
  <si>
    <t>102 Manor Drive</t>
  </si>
  <si>
    <t>hshaber@yahoo.com</t>
  </si>
  <si>
    <t>Apple &amp; Company, Inc.</t>
  </si>
  <si>
    <t>Carl David Apple</t>
  </si>
  <si>
    <t>615-256-3807</t>
  </si>
  <si>
    <t>501 Union Street</t>
  </si>
  <si>
    <t>Nashville</t>
  </si>
  <si>
    <t>Applied Financial Concepts</t>
  </si>
  <si>
    <t>Finis Hamilton Sutterfield</t>
  </si>
  <si>
    <t>303-228-2282</t>
  </si>
  <si>
    <t>7887 E. Belleview Avenue, Suite 1100</t>
  </si>
  <si>
    <t>The Village Of Cross Keys</t>
  </si>
  <si>
    <t>Baltimore</t>
  </si>
  <si>
    <t>Carson Advisory, Inc.</t>
  </si>
  <si>
    <t>40 Rowe Ave</t>
  </si>
  <si>
    <t>Lynbrook</t>
  </si>
  <si>
    <t>Carroll Frank &amp; Plotkin LLC</t>
  </si>
  <si>
    <t>Thomas Francis Carroll</t>
  </si>
  <si>
    <t>Breidenbach Capital Consulting, LLC</t>
  </si>
  <si>
    <t>Walter William Breidenbach</t>
  </si>
  <si>
    <t>502-561-3411</t>
  </si>
  <si>
    <t>101 North Seventh Street</t>
  </si>
  <si>
    <t>walter@4bcap.com</t>
  </si>
  <si>
    <t>Brendle Shaffner Financial Advisors, LLC</t>
  </si>
  <si>
    <t>Catherine Bass Shaffner</t>
  </si>
  <si>
    <t>336-725-7227</t>
  </si>
  <si>
    <t>Robert Howard Carson</t>
  </si>
  <si>
    <t>706-353-1190</t>
  </si>
  <si>
    <t>470 Hill St.</t>
  </si>
  <si>
    <t>Athens</t>
  </si>
  <si>
    <t>Caruso And Company, P.A.</t>
  </si>
  <si>
    <t>7607 Sheridan Rd</t>
  </si>
  <si>
    <t>Kenosha</t>
  </si>
  <si>
    <t>drspx@aol.com</t>
  </si>
  <si>
    <t>770-396-2200</t>
  </si>
  <si>
    <t>3625 Cumberland Blvd.</t>
  </si>
  <si>
    <t>Buckeye Advisors, LLC.</t>
  </si>
  <si>
    <t>Edward James Baker</t>
  </si>
  <si>
    <t>440-233-7007</t>
  </si>
  <si>
    <t>105 Sheffield Center</t>
  </si>
  <si>
    <t>Lorain</t>
  </si>
  <si>
    <t>Budak Financial Group, LLC</t>
  </si>
  <si>
    <t>Anthony Patrick Budak</t>
  </si>
  <si>
    <t>Lawrence</t>
  </si>
  <si>
    <t>David M. Lee, P.C.</t>
  </si>
  <si>
    <t>David Michael Lee</t>
  </si>
  <si>
    <t>scott@flynnplanning.com</t>
  </si>
  <si>
    <t>FMA Advisory Inc</t>
  </si>
  <si>
    <t>Scott Spiering</t>
  </si>
  <si>
    <t>760-602-3470</t>
  </si>
  <si>
    <t>5780 Fleet St.</t>
  </si>
  <si>
    <t>Carlsbad</t>
  </si>
  <si>
    <t>scott@anchorbaycapital.com</t>
  </si>
  <si>
    <t>Anchor Financial &amp; Accounting, PC</t>
  </si>
  <si>
    <t>Frank M. Rich</t>
  </si>
  <si>
    <t>215-997-6800</t>
  </si>
  <si>
    <t>114 Lenape Dr</t>
  </si>
  <si>
    <t>Lansdale</t>
  </si>
  <si>
    <t>anne@obrienassociates.net</t>
  </si>
  <si>
    <t>Annex Wealth Management, LLC</t>
  </si>
  <si>
    <t>Mark Michael Oswald</t>
  </si>
  <si>
    <t>262-786-6363</t>
  </si>
  <si>
    <t>18650 W. Corporated Drive</t>
  </si>
  <si>
    <t>New Berlin</t>
  </si>
  <si>
    <t>David Edward Budnik</t>
  </si>
  <si>
    <t>770-956-8775</t>
  </si>
  <si>
    <t>Five Concourse Parkway</t>
  </si>
  <si>
    <t>ameliap3@aol.com</t>
  </si>
  <si>
    <t>Carnegie Capital Advisors LLC</t>
  </si>
  <si>
    <t>Michelle A Maidt</t>
  </si>
  <si>
    <t>704-643-6464</t>
  </si>
  <si>
    <t>South Park Towers 12th Floor</t>
  </si>
  <si>
    <t>Carnegie Wealth Management, Inc.</t>
  </si>
  <si>
    <t>Charles Russell Satterfield</t>
  </si>
  <si>
    <t>828-488-1030</t>
  </si>
  <si>
    <t>P.O.Box 87</t>
  </si>
  <si>
    <t>Almond</t>
  </si>
  <si>
    <t>caturnedblue00@aol.com</t>
  </si>
  <si>
    <t>Carney Antell, LLC</t>
  </si>
  <si>
    <t>James Bernard Antell</t>
  </si>
  <si>
    <t>TOTAL CONTROLLABLE EXPENSES</t>
  </si>
  <si>
    <t>Valley Village</t>
  </si>
  <si>
    <t>Charles Pratt &amp; Company, LLC</t>
  </si>
  <si>
    <t>Mae King Go</t>
  </si>
  <si>
    <t>212-867-4444</t>
  </si>
  <si>
    <t>355 Lexington Avenue</t>
  </si>
  <si>
    <t>JEFFREY L. MCCLARREN</t>
  </si>
  <si>
    <t>Carolina Capital Consulting, Inc.</t>
  </si>
  <si>
    <t>Ascension Capital Advisors, Inc.</t>
  </si>
  <si>
    <t>Paul Bundy Thompson</t>
  </si>
  <si>
    <t>Avenue D Capital Partners, LLC</t>
  </si>
  <si>
    <t>Oliver George Hans Peter Messerli</t>
  </si>
  <si>
    <t>310-783-7600</t>
  </si>
  <si>
    <t>24584 Hawthorne Blvd.</t>
  </si>
  <si>
    <t>Averbach Investment Counsel</t>
  </si>
  <si>
    <t>Howard S Averbach</t>
  </si>
  <si>
    <t>412-471-5859</t>
  </si>
  <si>
    <t>4600 Mcauley Place, Ste 140</t>
  </si>
  <si>
    <t>Cincinnati</t>
  </si>
  <si>
    <t>Asset Architects, Inc.</t>
  </si>
  <si>
    <t>Anthony Frezza</t>
  </si>
  <si>
    <t>407-595-2084</t>
  </si>
  <si>
    <t>2441 West Sr 426</t>
  </si>
  <si>
    <t>Oviedo</t>
  </si>
  <si>
    <t>katfrezza@aol.com</t>
  </si>
  <si>
    <t>Asset Builders Corporation</t>
  </si>
  <si>
    <t>Elizabeth Adamski</t>
  </si>
  <si>
    <t>262-879-0061</t>
  </si>
  <si>
    <t>175 N. Patrick Blvd</t>
  </si>
  <si>
    <t>Brookfield</t>
  </si>
  <si>
    <t>Asset Class Management, Inc.</t>
  </si>
  <si>
    <t>Steven Young</t>
  </si>
  <si>
    <t>305-279-1288</t>
  </si>
  <si>
    <t>Killian Professional Village</t>
  </si>
  <si>
    <t>Asset Dedication, LLC</t>
  </si>
  <si>
    <t>Brent Burns</t>
  </si>
  <si>
    <t>925-377-7171</t>
  </si>
  <si>
    <t>1112 Larch Ave</t>
  </si>
  <si>
    <t>Moraga</t>
  </si>
  <si>
    <t>Asset Dynamics, Inc.</t>
  </si>
  <si>
    <t>Donald Wallace Roork</t>
  </si>
  <si>
    <t>419-841-6700</t>
  </si>
  <si>
    <t>3335 Meijer Drive</t>
  </si>
  <si>
    <t>Toledo</t>
  </si>
  <si>
    <t>droork@assetdynamics.com</t>
  </si>
  <si>
    <t>Severna Park</t>
  </si>
  <si>
    <t>Clark Financial Advisors</t>
  </si>
  <si>
    <t>Marion Brooks Clark</t>
  </si>
  <si>
    <t>205-298-8480</t>
  </si>
  <si>
    <t>4128 Crosshaven Drive</t>
  </si>
  <si>
    <t>brooks@clarkfinancialadvisors.com</t>
  </si>
  <si>
    <t>Clark Financial Services Group, Inc.</t>
  </si>
  <si>
    <t>F &amp; S Asset Management Group, Inc.</t>
  </si>
  <si>
    <t>Kenneth Wayne Mcleod</t>
  </si>
  <si>
    <t>904-398-1001</t>
  </si>
  <si>
    <t>841 Prudential Drive</t>
  </si>
  <si>
    <t>wayne.mcleod@febg.com</t>
  </si>
  <si>
    <t>F. William McRoberts</t>
  </si>
  <si>
    <t>Francis William McRoberts</t>
  </si>
  <si>
    <t>808-261-5556</t>
  </si>
  <si>
    <t>407 Uluniu Street</t>
  </si>
  <si>
    <t>F.W. Taylor III CFP</t>
  </si>
  <si>
    <t>Franklin Watkins Taylor</t>
  </si>
  <si>
    <t>804-227-3115</t>
  </si>
  <si>
    <t>11462 Whitetail Drive</t>
  </si>
  <si>
    <t>Doswell</t>
  </si>
  <si>
    <t>ftaylor@finsvcs.com</t>
  </si>
  <si>
    <t>Faehner Financial Planning</t>
  </si>
  <si>
    <t>John Michael Faehner</t>
  </si>
  <si>
    <t>440-934-9500</t>
  </si>
  <si>
    <t>3110 Stoney Ridge Rd</t>
  </si>
  <si>
    <t>jmfplanner@yahoo.com</t>
  </si>
  <si>
    <t>Fagan Associates, Inc.</t>
  </si>
  <si>
    <t>Dennis Patrick Fagan</t>
  </si>
  <si>
    <t>518-279-1044</t>
  </si>
  <si>
    <t>767 Hoosick Road</t>
  </si>
  <si>
    <t>Fahey Financial, Inc.</t>
  </si>
  <si>
    <t>Jane Clare Fahey</t>
  </si>
  <si>
    <t>517-336-7225</t>
  </si>
  <si>
    <t>301-320-6224</t>
  </si>
  <si>
    <t>6701 Rannoch Road</t>
  </si>
  <si>
    <t>halilondon@yahoo.com</t>
  </si>
  <si>
    <t>Hall &amp; North Financial Group, LLC</t>
  </si>
  <si>
    <t>Stephen Craig Hall</t>
  </si>
  <si>
    <t>281-870-9400</t>
  </si>
  <si>
    <t>14250 Kimberley Lane</t>
  </si>
  <si>
    <t>craighpersonal1@hotmail.com</t>
  </si>
  <si>
    <t>Hall &amp; Romkema Financial Services, LLC</t>
  </si>
  <si>
    <t>Terry Lee Hall</t>
  </si>
  <si>
    <t>517-337-8900</t>
  </si>
  <si>
    <t>5764 James Drive</t>
  </si>
  <si>
    <t>Stevensville</t>
  </si>
  <si>
    <t>ericam@koehlerfinancial.com</t>
  </si>
  <si>
    <t>Koenig Investment Advisory, LLC</t>
  </si>
  <si>
    <t>Gregory Alan Koenig</t>
  </si>
  <si>
    <t>541-608-0551</t>
  </si>
  <si>
    <t>1020 E Jackson St</t>
  </si>
  <si>
    <t>Koenig Investment Management, LLC</t>
  </si>
  <si>
    <t>Miguel Jack Koenig</t>
  </si>
  <si>
    <t>281-450-5307</t>
  </si>
  <si>
    <t>70 Grogans Point Rd</t>
  </si>
  <si>
    <t>migueljkoenig1@msn.com</t>
  </si>
  <si>
    <t>Kohlhepp Investment Advisors, Ltd.</t>
  </si>
  <si>
    <t>Edward John Kohlhepp</t>
  </si>
  <si>
    <t>215-340-5777</t>
  </si>
  <si>
    <t>150 East State Street</t>
  </si>
  <si>
    <t>Koller Wealth Management Inc.</t>
  </si>
  <si>
    <t>Craig Richard Koller</t>
  </si>
  <si>
    <t>727-573-9009</t>
  </si>
  <si>
    <t>2857 Executive Drive</t>
  </si>
  <si>
    <t>craigkoller@yahoo.com</t>
  </si>
  <si>
    <t>Konicek Investment Advisory</t>
  </si>
  <si>
    <t>Milton Charles Konicek</t>
  </si>
  <si>
    <t>262-763-7307</t>
  </si>
  <si>
    <t>600 Briody St</t>
  </si>
  <si>
    <t>Konza Capital Advisors</t>
  </si>
  <si>
    <t>Thomas Andrew Hintz</t>
  </si>
  <si>
    <t>785-537-2202</t>
  </si>
  <si>
    <t>120 N Juliette</t>
  </si>
  <si>
    <t>Manhattan</t>
  </si>
  <si>
    <t>Koon Financial Planning &amp; Consulting/Kfp&amp;C</t>
  </si>
  <si>
    <t>Walter L Koon</t>
  </si>
  <si>
    <t>317-887-1714</t>
  </si>
  <si>
    <t>399 North Madison Avenue</t>
  </si>
  <si>
    <t>Greenwood</t>
  </si>
  <si>
    <t>KOR Investment Advisers, Inc</t>
  </si>
  <si>
    <t>434-295-1345</t>
  </si>
  <si>
    <t>416 East Main St.(Suite 201d)</t>
  </si>
  <si>
    <t>Kornfield Investment Management</t>
  </si>
  <si>
    <t>Kevin Hart Kornfield</t>
  </si>
  <si>
    <t>717-392-0002</t>
  </si>
  <si>
    <t>bas32060@bellsouth.net</t>
  </si>
  <si>
    <t>Basil McRae &amp; Associates, Inc.</t>
  </si>
  <si>
    <t>Basil Paul McRae</t>
  </si>
  <si>
    <t>636-532-7909</t>
  </si>
  <si>
    <t>240 Long Road</t>
  </si>
  <si>
    <t>Chesterfield</t>
  </si>
  <si>
    <t>cottage17@aol.com</t>
  </si>
  <si>
    <t>Bassett, Brosius &amp; Dawson, Inc.</t>
  </si>
  <si>
    <t>Joseph Mink Bassett</t>
  </si>
  <si>
    <t>302-999-9330</t>
  </si>
  <si>
    <t>1011 Centre Road</t>
  </si>
  <si>
    <t>jbassett@bbdinc.com</t>
  </si>
  <si>
    <t>Bauer Captain &amp; Johnson, Inc.</t>
  </si>
  <si>
    <t>David Duncan Carroll</t>
  </si>
  <si>
    <t>480-483-1510</t>
  </si>
  <si>
    <t>6720 North Scottsdale Road</t>
  </si>
  <si>
    <t>david@bauercaptain.com</t>
  </si>
  <si>
    <t>Bauer Financial Services, Inc.</t>
  </si>
  <si>
    <t>Thomas Charles Bauer</t>
  </si>
  <si>
    <t>440-708-1041</t>
  </si>
  <si>
    <t>17350 Tall Tree Trl</t>
  </si>
  <si>
    <t>Chagrin Falls</t>
  </si>
  <si>
    <t>Baughman Wealth Advisors Inc.</t>
  </si>
  <si>
    <t>John Kurt Baughman</t>
  </si>
  <si>
    <t>408-354-4840</t>
  </si>
  <si>
    <t>Agnone &amp; Associates Financial Services</t>
  </si>
  <si>
    <t>Gregory Michael Agnone</t>
  </si>
  <si>
    <t>401-568-2836</t>
  </si>
  <si>
    <t>16 Terry Lane</t>
  </si>
  <si>
    <t>Chepachet</t>
  </si>
  <si>
    <t>gagnone@agnonefinancial.com</t>
  </si>
  <si>
    <t>AHL Investment Management, Inc.</t>
  </si>
  <si>
    <t>Richard Alan Ahl Jr.</t>
  </si>
  <si>
    <t>407-740-8327</t>
  </si>
  <si>
    <t>427 S. New York Ave Suite 202</t>
  </si>
  <si>
    <t>AHM Asset Management, LLC</t>
  </si>
  <si>
    <t>Argent Wealth Management, Inc.</t>
  </si>
  <si>
    <t>Susan Lipscomb</t>
  </si>
  <si>
    <t>512-238-6883</t>
  </si>
  <si>
    <t>2251 Double Creek Dr</t>
  </si>
  <si>
    <t>Round Rock</t>
  </si>
  <si>
    <t>susan@awmtx.com</t>
  </si>
  <si>
    <t>Aria Corporation</t>
  </si>
  <si>
    <t>Firouz Farrokh</t>
  </si>
  <si>
    <t>904-392-8556</t>
  </si>
  <si>
    <t>Arizona Wealth Advisors, LLC</t>
  </si>
  <si>
    <t>Keith Michael Gapusan</t>
  </si>
  <si>
    <t>480-922-8123</t>
  </si>
  <si>
    <t>7135 E. Camelback Rd.</t>
  </si>
  <si>
    <t>Arlington Capital Management, Inc.</t>
  </si>
  <si>
    <t>Joseph Frank Lopresti</t>
  </si>
  <si>
    <t>847-670-4030</t>
  </si>
  <si>
    <t>21 S. Evergreen Avenue</t>
  </si>
  <si>
    <t>Arlington Heights</t>
  </si>
  <si>
    <t>Arlington Wealth Management</t>
  </si>
  <si>
    <t>Jason David Savage</t>
  </si>
  <si>
    <t>614-273-0365</t>
  </si>
  <si>
    <t>5650 Blazer Parkway</t>
  </si>
  <si>
    <t>ARM Financial LLC</t>
  </si>
  <si>
    <t>Abraham Roy Mcallister</t>
  </si>
  <si>
    <t>703-652-4309</t>
  </si>
  <si>
    <t>ArMa Financial Services, Inc.</t>
  </si>
  <si>
    <t>Christina Denise Dubovick</t>
  </si>
  <si>
    <t>480-505-4004</t>
  </si>
  <si>
    <t>8585 E. Hartford Drive</t>
  </si>
  <si>
    <t>Armac Financial Services Corp.</t>
  </si>
  <si>
    <t>Lawrence Herbert Pomerantz</t>
  </si>
  <si>
    <t>813-868-4920</t>
  </si>
  <si>
    <t>421 Ogden Street</t>
  </si>
  <si>
    <t>gwgfinancial@hotmail.com</t>
  </si>
  <si>
    <t>Goddard Company</t>
  </si>
  <si>
    <t>Mark Allen Goddard</t>
  </si>
  <si>
    <t>JPH Advisory Group, Inc.</t>
  </si>
  <si>
    <t>Jon Houk</t>
  </si>
  <si>
    <t>770-859-0076</t>
  </si>
  <si>
    <t>600 Galleria Parkway</t>
  </si>
  <si>
    <t>JPL Asset Management And Planning, LLC</t>
  </si>
  <si>
    <t>Thomas Martin Larocca</t>
  </si>
  <si>
    <t>302-594-0881</t>
  </si>
  <si>
    <t>1303 Delaware Avenue</t>
  </si>
  <si>
    <t>tlarocca@comcast.net</t>
  </si>
  <si>
    <t>Mark Baum Baicker</t>
  </si>
  <si>
    <t>215-340-2700</t>
  </si>
  <si>
    <t>85 Old Dublin Pike</t>
  </si>
  <si>
    <t>240-315-7102</t>
  </si>
  <si>
    <t>128 Emmitsburg</t>
  </si>
  <si>
    <t>Championship Financial Advisors</t>
  </si>
  <si>
    <t>Randy Flink</t>
  </si>
  <si>
    <t>214-748-8480</t>
  </si>
  <si>
    <t>5950 Berkshire Ln</t>
  </si>
  <si>
    <t>cfa100@msn.com</t>
  </si>
  <si>
    <t>Chan Lee Investment Company</t>
  </si>
  <si>
    <t>Chan Young Lee</t>
  </si>
  <si>
    <t>562-230-4051</t>
  </si>
  <si>
    <t>P O Box 3774</t>
  </si>
  <si>
    <t>Long Beach</t>
  </si>
  <si>
    <t>chanlee1971@yahoo.com</t>
  </si>
  <si>
    <t>Chandeleur Investment Consulting, LLC</t>
  </si>
  <si>
    <t>275 E. Hillcrest Drive, Suite 225</t>
  </si>
  <si>
    <t>Goldberg Capital Management</t>
  </si>
  <si>
    <t>Leonard Lee Goldberg</t>
  </si>
  <si>
    <t>4 Pierson Pl</t>
  </si>
  <si>
    <t>Hopewell</t>
  </si>
  <si>
    <t>Mid-Atlantic Securities, Inc.</t>
  </si>
  <si>
    <t>James Bunyon Glover Jr.</t>
  </si>
  <si>
    <t>919-783-7787</t>
  </si>
  <si>
    <t>4001 Barrett Drive</t>
  </si>
  <si>
    <t>Midland Asset Management, Ltd.</t>
  </si>
  <si>
    <t>Christopher Norman Holtby</t>
  </si>
  <si>
    <t>214-706-9053</t>
  </si>
  <si>
    <t>8117 Preston Road, Suite 300 West</t>
  </si>
  <si>
    <t>Jocelyn Rae Kaplan</t>
  </si>
  <si>
    <t>510 N. Washington St.</t>
  </si>
  <si>
    <t>advfininc@aol.com</t>
  </si>
  <si>
    <t>JRM Financial Corporation</t>
  </si>
  <si>
    <t>949-499-9905</t>
  </si>
  <si>
    <t>14 Monarch Bay Plaza, #375</t>
  </si>
  <si>
    <t>Golden Years Retirement Specialists, Inc.</t>
  </si>
  <si>
    <t>Michelle Heidi Tucker</t>
  </si>
  <si>
    <t>Eggert Financial Management, Inc.</t>
  </si>
  <si>
    <t>William Hartwell Eggert</t>
  </si>
  <si>
    <t>303-414-0400</t>
  </si>
  <si>
    <t>7200 South Alton Way</t>
  </si>
  <si>
    <t>Centennial</t>
  </si>
  <si>
    <t>billeggertco@aol.com</t>
  </si>
  <si>
    <t>Eglseder Retirement Specialists, Inc.</t>
  </si>
  <si>
    <t>Sandra T. Hale</t>
  </si>
  <si>
    <t>410-822-9143</t>
  </si>
  <si>
    <t>8694 Commerce Drive</t>
  </si>
  <si>
    <t>EHD Advisory Services, Inc.</t>
  </si>
  <si>
    <t>Kenneth Lee Eshleman</t>
  </si>
  <si>
    <t>717-390-4336</t>
  </si>
  <si>
    <t>Deborah Jane Ekback</t>
  </si>
  <si>
    <t>716-484-7141</t>
  </si>
  <si>
    <t>2-6 East Second Street, Suite 200</t>
  </si>
  <si>
    <t>Jamestown</t>
  </si>
  <si>
    <t>Boeckermann, Grafstrom &amp; Mayer Wealth Management, LLC</t>
  </si>
  <si>
    <t>Jon Thomas Meyer</t>
  </si>
  <si>
    <t>952-844-2500</t>
  </si>
  <si>
    <t>7900 Xerxes Avenue South</t>
  </si>
  <si>
    <t>Bogdanovich Wealth Management PLLC</t>
  </si>
  <si>
    <t>Jeffrey J Bogdanovich</t>
  </si>
  <si>
    <t>206-522-4478</t>
  </si>
  <si>
    <t>9725 3rd Avenue Ne</t>
  </si>
  <si>
    <t>Seattle</t>
  </si>
  <si>
    <t>Bo-Gin Financial, Inc.</t>
  </si>
  <si>
    <t>Chapel Hill Investment Advisors</t>
  </si>
  <si>
    <t>Charles Dean Leedy</t>
  </si>
  <si>
    <t>919-401-3500</t>
  </si>
  <si>
    <t>Bellaire</t>
  </si>
  <si>
    <t>camille@klodosky.com</t>
  </si>
  <si>
    <t>dbrock8979@aol.com</t>
  </si>
  <si>
    <t>B&amp;W</t>
  </si>
  <si>
    <t>Thomas Joseph Bird</t>
  </si>
  <si>
    <t>610-341-1770</t>
  </si>
  <si>
    <t>290 King Of Prussia Road</t>
  </si>
  <si>
    <t>Radnor</t>
  </si>
  <si>
    <t>B.T. Foy Financial, LLC</t>
  </si>
  <si>
    <t>Britton Templeton Foy</t>
  </si>
  <si>
    <t>803-920-4699</t>
  </si>
  <si>
    <t>1001 Washington Street</t>
  </si>
  <si>
    <t>Babin Financial Services, Inc.</t>
  </si>
  <si>
    <t>Michael Ovide Babin</t>
  </si>
  <si>
    <t>504-737-8775</t>
  </si>
  <si>
    <t>10019 Jefferson Hwy.</t>
  </si>
  <si>
    <t>New Orleans</t>
  </si>
  <si>
    <t>mobabin@yahoo.com</t>
  </si>
  <si>
    <t>C &amp; C Financial Services, Inc.</t>
  </si>
  <si>
    <t>Richard J. Birnbach</t>
  </si>
  <si>
    <t>516-482-3260</t>
  </si>
  <si>
    <t>175 Great Neck Rd</t>
  </si>
  <si>
    <t>Great Neck</t>
  </si>
  <si>
    <t>mstemp@stempsystems.com</t>
  </si>
  <si>
    <t>C G Maton Advisory, Inc.</t>
  </si>
  <si>
    <t>Lynette Maton</t>
  </si>
  <si>
    <t>678-297-1217</t>
  </si>
  <si>
    <t>1402 Abbey Court</t>
  </si>
  <si>
    <t>C J Wealth Consulting, LLC</t>
  </si>
  <si>
    <t>Callie Jo Molloy</t>
  </si>
  <si>
    <t>210-392-0060</t>
  </si>
  <si>
    <t>caljo91@gmail.com</t>
  </si>
  <si>
    <t>C&amp;V Financial Consultants, LLC</t>
  </si>
  <si>
    <t>Raymond Paul Virgilio</t>
  </si>
  <si>
    <t>352-650-4504</t>
  </si>
  <si>
    <t>7215 Hiawatha Pkwy.</t>
  </si>
  <si>
    <t>virgilio@mycpagroup.com</t>
  </si>
  <si>
    <t>C. Victor Coates, CPA</t>
  </si>
  <si>
    <t>Carl Victor Coates</t>
  </si>
  <si>
    <t>580-762-7537</t>
  </si>
  <si>
    <t>1223 E Highland</t>
  </si>
  <si>
    <t>C.K. Cooper &amp; Company, Inc.</t>
  </si>
  <si>
    <t>Christopher James Turoci</t>
  </si>
  <si>
    <t>949-477-9300</t>
  </si>
  <si>
    <t>18300 Von Karman Ave</t>
  </si>
  <si>
    <t>C.S. Anderson Financial Services, Inc</t>
  </si>
  <si>
    <t>Charles Scott Anderson</t>
  </si>
  <si>
    <t>206-780-1755</t>
  </si>
  <si>
    <t>127 Parfitt Way S.W</t>
  </si>
  <si>
    <t>Bainbridge Island</t>
  </si>
  <si>
    <t>C.W. OConner &amp; Associates, Inc.</t>
  </si>
  <si>
    <t>Clifford Walter O'Conner</t>
  </si>
  <si>
    <t>770-368-9919</t>
  </si>
  <si>
    <t>7074 Peachtree Industrial Boulevard</t>
  </si>
  <si>
    <t>C5 Wealth Management, LLC</t>
  </si>
  <si>
    <t>Mark Edward Weber</t>
  </si>
  <si>
    <t>703-759-7007</t>
  </si>
  <si>
    <t>746 Walker Road</t>
  </si>
  <si>
    <t>mweber@c5wm.com</t>
  </si>
  <si>
    <t>Cabourne &amp; Associates</t>
  </si>
  <si>
    <t>1326 Chorro Street</t>
  </si>
  <si>
    <t>San Luis Obispo</t>
  </si>
  <si>
    <t>mr.mel@sbcglobal.net</t>
  </si>
  <si>
    <t>Dedicated Financial Services, LLC</t>
  </si>
  <si>
    <t>Leonard Peter Hayduchok</t>
  </si>
  <si>
    <t>609-750-0370</t>
  </si>
  <si>
    <t>12 Cartwright Drive</t>
  </si>
  <si>
    <t>Princeton Junction</t>
  </si>
  <si>
    <t>Dee-Ann R. Fox, CFP</t>
  </si>
  <si>
    <t>Dee-Ann Roth Fox</t>
  </si>
  <si>
    <t>212-877-3013</t>
  </si>
  <si>
    <t>150 W. End Ave.</t>
  </si>
  <si>
    <t>Defrehn Consulting</t>
  </si>
  <si>
    <t>Sean Louis Defrehn</t>
  </si>
  <si>
    <t>240-876-5969</t>
  </si>
  <si>
    <t>6 Mill Pond Ct</t>
  </si>
  <si>
    <t>sld@defrehnconsulting.com</t>
  </si>
  <si>
    <t>DEG Advisory Services, Inc.</t>
  </si>
  <si>
    <t>Daniel Ethan Goodman</t>
  </si>
  <si>
    <t>818-907-0673</t>
  </si>
  <si>
    <t>13455 Ventura Blvd. #235</t>
  </si>
  <si>
    <t>Sherman Oaks</t>
  </si>
  <si>
    <t>Degraaf Financial</t>
  </si>
  <si>
    <t>Jeannie Rae DeGraaf</t>
  </si>
  <si>
    <t>320-251-6968</t>
  </si>
  <si>
    <t>215 Park Avenue South</t>
  </si>
  <si>
    <t>Saint Cloud</t>
  </si>
  <si>
    <t>Degrandis Corporation</t>
  </si>
  <si>
    <t>Joel Thomas Degrandis</t>
  </si>
  <si>
    <t>914-202-0074</t>
  </si>
  <si>
    <t>825 Third Avenue</t>
  </si>
  <si>
    <t>frog1154@hotmail.com</t>
  </si>
  <si>
    <t>Del Gallo Financial Services, LLC</t>
  </si>
  <si>
    <t>Leonard Joseph Del Gallo</t>
  </si>
  <si>
    <t>860-675-5201</t>
  </si>
  <si>
    <t>P.O. Box 717</t>
  </si>
  <si>
    <t>Avon</t>
  </si>
  <si>
    <t>Fountainhead Financial, LLC</t>
  </si>
  <si>
    <t>Dominick Joseph Vetrano</t>
  </si>
  <si>
    <t>312-222-9840</t>
  </si>
  <si>
    <t>500 North Michigan Ave</t>
  </si>
  <si>
    <t>Del Monte Group, LLC</t>
  </si>
  <si>
    <t>Richard M Del Monte</t>
  </si>
  <si>
    <t>925-736-6410</t>
  </si>
  <si>
    <t>Pmb #540</t>
  </si>
  <si>
    <t>Alamo</t>
  </si>
  <si>
    <t>bocce39@frontiernet.net</t>
  </si>
  <si>
    <t>DEL Rio Financial Planning</t>
  </si>
  <si>
    <t>Domna Argyropoulou Delrio</t>
  </si>
  <si>
    <t>626-744-1236</t>
  </si>
  <si>
    <t>140 South Lake Avenue, #223</t>
  </si>
  <si>
    <t>Delessert Financial Services, Inc.</t>
  </si>
  <si>
    <t>8250 Woodfield Crossing Blvd</t>
  </si>
  <si>
    <t>DE Bellis Financial Services, Inc.</t>
  </si>
  <si>
    <t>Anthony Michael De Bellis</t>
  </si>
  <si>
    <t>760-635-1122</t>
  </si>
  <si>
    <t>adebellis@adebellis.com</t>
  </si>
  <si>
    <t>De LaMotte Investment Services</t>
  </si>
  <si>
    <t>Melvin Andrew De La Motte</t>
  </si>
  <si>
    <t>805-544-2424</t>
  </si>
  <si>
    <t>Founders Financial Securities, LLC</t>
  </si>
  <si>
    <t>Richard Raymond Briggs</t>
  </si>
  <si>
    <t>410-308-9988</t>
  </si>
  <si>
    <t>1020 Cromwell Bridge Road</t>
  </si>
  <si>
    <t>Fountain Financial &amp; Tax Services Inc.</t>
  </si>
  <si>
    <t>Jeffrey Scott Fountain</t>
  </si>
  <si>
    <t>870-414-1215</t>
  </si>
  <si>
    <t>1413 McCoy Dr</t>
  </si>
  <si>
    <t>Harrison</t>
  </si>
  <si>
    <t>Fountain Financial Group, Inc.</t>
  </si>
  <si>
    <t>Mark Dennis Johnson</t>
  </si>
  <si>
    <t>480-837-5971</t>
  </si>
  <si>
    <t>16921 E Palisades Blvd</t>
  </si>
  <si>
    <t>Fountain Hills</t>
  </si>
  <si>
    <t>bigjohnson065@hotmail.com</t>
  </si>
  <si>
    <t>Fountain Strategies, LLC</t>
  </si>
  <si>
    <t>Austin Chinn</t>
  </si>
  <si>
    <t>831-298-7036</t>
  </si>
  <si>
    <t>Po Box 845</t>
  </si>
  <si>
    <t>Carmel Valley</t>
  </si>
  <si>
    <t>7613 Laurel Leaf Dr</t>
  </si>
  <si>
    <t>jayipa@aol.com</t>
  </si>
  <si>
    <t>Investment Planning Services Inc.</t>
  </si>
  <si>
    <t>Suzn Kerns Stewart</t>
  </si>
  <si>
    <t>770-352-0477</t>
  </si>
  <si>
    <t>3 Dunwoody Park Suite 118</t>
  </si>
  <si>
    <t>Investment Planning Services, LLC</t>
  </si>
  <si>
    <t>Scott William Cramer</t>
  </si>
  <si>
    <t>608-884-9622</t>
  </si>
  <si>
    <t>102 N. Main Street</t>
  </si>
  <si>
    <t>Investment Protection Service</t>
  </si>
  <si>
    <t>Jaye Weiland</t>
  </si>
  <si>
    <t>Four Oaks Capital Management, LLC</t>
  </si>
  <si>
    <t>425-391-0812</t>
  </si>
  <si>
    <t>14237 228th Ave Se</t>
  </si>
  <si>
    <t>Issaquah</t>
  </si>
  <si>
    <t>Archambo Financial Advisors, Inc.</t>
  </si>
  <si>
    <t>Mark Wayne Archambo</t>
  </si>
  <si>
    <t>918-336-2222</t>
  </si>
  <si>
    <t>310 South Osage</t>
  </si>
  <si>
    <t>Bartlesville</t>
  </si>
  <si>
    <t>Archetype Financial Advisors LLC</t>
  </si>
  <si>
    <t>Eric Tsang</t>
  </si>
  <si>
    <t>646-530-8630</t>
  </si>
  <si>
    <t>140 Broadway</t>
  </si>
  <si>
    <t>Arcon Wealth Management, LLC</t>
  </si>
  <si>
    <t>Matthew Ruffin Mckinney</t>
  </si>
  <si>
    <t>817-224-2224</t>
  </si>
  <si>
    <t>8325 Vine Wood Drive</t>
  </si>
  <si>
    <t>North Richland Hills</t>
  </si>
  <si>
    <t>Ardent Capital, LLC</t>
  </si>
  <si>
    <t>Melvin Joseph Volmert</t>
  </si>
  <si>
    <t>417-881-1110</t>
  </si>
  <si>
    <t>4349 E Valley Rd</t>
  </si>
  <si>
    <t>Springfield</t>
  </si>
  <si>
    <t>James Stephen Altschuler</t>
  </si>
  <si>
    <t>781-674-2297</t>
  </si>
  <si>
    <t>594 Marrett Road, Suite 13</t>
  </si>
  <si>
    <t>Alvin Bernard Carroll</t>
  </si>
  <si>
    <t>925-469-0050</t>
  </si>
  <si>
    <t>3844 Appian St</t>
  </si>
  <si>
    <t>Pleasanton</t>
  </si>
  <si>
    <t>AM&amp;M Financial Services, Inc.</t>
  </si>
  <si>
    <t>Thomas James Rogers</t>
  </si>
  <si>
    <t>585-248-0050</t>
  </si>
  <si>
    <t>179 Sully's Trail</t>
  </si>
  <si>
    <t>Pittsford</t>
  </si>
  <si>
    <t>Ambrose Financial And Insurance Services, LLC</t>
  </si>
  <si>
    <t>Brian Alan Ambrose</t>
  </si>
  <si>
    <t>925-906-4615</t>
  </si>
  <si>
    <t>500 Ygnacio Valley Road</t>
  </si>
  <si>
    <t>Ambrose Wealth Management</t>
  </si>
  <si>
    <t>Thomas Kevin Ambrose</t>
  </si>
  <si>
    <t>Affinity Management Corporation</t>
  </si>
  <si>
    <t>William Jay Lambert</t>
  </si>
  <si>
    <t>208-882-9138</t>
  </si>
  <si>
    <t>1216 Ponderosa Dr</t>
  </si>
  <si>
    <t>Moscow</t>
  </si>
  <si>
    <t>AFH Asset Management, Inc.</t>
  </si>
  <si>
    <t>Svetlana Faynblut</t>
  </si>
  <si>
    <t>323-655-1427</t>
  </si>
  <si>
    <t>8383 Wilshire Blvd.</t>
  </si>
  <si>
    <t>Beverly Hills</t>
  </si>
  <si>
    <t>AFK Investor Coaching</t>
  </si>
  <si>
    <t>Associated Retirement Planners, Inc.</t>
  </si>
  <si>
    <t>Navi James Dowty</t>
  </si>
  <si>
    <t>715-845-4367</t>
  </si>
  <si>
    <t>1102 Grand Ave</t>
  </si>
  <si>
    <t>Wausau</t>
  </si>
  <si>
    <t>ndowty@hotmail.com</t>
  </si>
  <si>
    <t>Associates In Financial Counseling</t>
  </si>
  <si>
    <t>Philip Richard Steckley</t>
  </si>
  <si>
    <t>303-421-9439</t>
  </si>
  <si>
    <t>5460 Ward Road</t>
  </si>
  <si>
    <t>Arvada</t>
  </si>
  <si>
    <t>Associates In Financial Planning</t>
  </si>
  <si>
    <t>Thomas M Rountree</t>
  </si>
  <si>
    <t>303-759-0252</t>
  </si>
  <si>
    <t>1385 S. Colorado Blvd., #218</t>
  </si>
  <si>
    <t>tomrountree@hotmail.com</t>
  </si>
  <si>
    <t>Assuriti Financial Services, Lc</t>
  </si>
  <si>
    <t>Douglas Scott Janko</t>
  </si>
  <si>
    <t>801-835-9075</t>
  </si>
  <si>
    <t>Elmwood Park</t>
  </si>
  <si>
    <t>Cambridge Wealth Management, Ltd.</t>
  </si>
  <si>
    <t>Michele Lynn Ballarin</t>
  </si>
  <si>
    <t>540-253-5955</t>
  </si>
  <si>
    <t>4243 Jackson Street</t>
  </si>
  <si>
    <t>The Plains</t>
  </si>
  <si>
    <t>Camelotta</t>
  </si>
  <si>
    <t>Dana Joe Grigg</t>
  </si>
  <si>
    <t>415-806-3641</t>
  </si>
  <si>
    <t>690 Fifth Street</t>
  </si>
  <si>
    <t>Campbell, Schock And Company, CPAs Inc</t>
  </si>
  <si>
    <t>Dana Laurence Schock</t>
  </si>
  <si>
    <t>937-276-2149</t>
  </si>
  <si>
    <t>610-388-4424</t>
  </si>
  <si>
    <t>clarknobil@aol.com</t>
  </si>
  <si>
    <t>Clarke &amp; Company, Pa</t>
  </si>
  <si>
    <t>Robert M Clarke</t>
  </si>
  <si>
    <t>813-933-4084</t>
  </si>
  <si>
    <t>205 W Busch Blvd</t>
  </si>
  <si>
    <t>Clawson Advisory Services</t>
  </si>
  <si>
    <t>S. Dennis Clawson</t>
  </si>
  <si>
    <t>212-794-5225</t>
  </si>
  <si>
    <t>10 East 52rd Street</t>
  </si>
  <si>
    <t>Clayman Financial Consulting</t>
  </si>
  <si>
    <t>Charles Fredric Clayman</t>
  </si>
  <si>
    <t>610-644-0556</t>
  </si>
  <si>
    <t>8 Deer Run Ln.</t>
  </si>
  <si>
    <t>Paoli</t>
  </si>
  <si>
    <t>Clayton Perfilio, Ltd.</t>
  </si>
  <si>
    <t>Canon Capital Partners, LLC</t>
  </si>
  <si>
    <t>Nathaniel Hawthorne Byrd</t>
  </si>
  <si>
    <t>301-571-2457</t>
  </si>
  <si>
    <t>6701 Democracy Blvd</t>
  </si>
  <si>
    <t>Canterbury Wealth Advisors, LLC</t>
  </si>
  <si>
    <t>Robert William Bruderman</t>
  </si>
  <si>
    <t>702-505-8073</t>
  </si>
  <si>
    <t>7440 W. Sahara Avenue</t>
  </si>
  <si>
    <t>bob@canterbury-advisors.com</t>
  </si>
  <si>
    <t>Cantlon, Michael Francis</t>
  </si>
  <si>
    <t>Michael Francis Cantlon</t>
  </si>
  <si>
    <t>630-584-4508</t>
  </si>
  <si>
    <t>41w671 Burlington Rd</t>
  </si>
  <si>
    <t>Saint Charles</t>
  </si>
  <si>
    <t>CAP Asset Management, LLC</t>
  </si>
  <si>
    <t>Marco Alessandro Caporale</t>
  </si>
  <si>
    <t>813-241-6800</t>
  </si>
  <si>
    <t>1726 E Seventh Ave</t>
  </si>
  <si>
    <t>Capital Advisers</t>
  </si>
  <si>
    <t>Steven Paul Grager</t>
  </si>
  <si>
    <t>Darrell Ward Cain</t>
  </si>
  <si>
    <t>972-233-3323</t>
  </si>
  <si>
    <t>5580 Peterson Lane</t>
  </si>
  <si>
    <t>800-633-8031</t>
  </si>
  <si>
    <t>1305 Pleasant Walk Court</t>
  </si>
  <si>
    <t>Mount Pleasant</t>
  </si>
  <si>
    <t>joebaker@alcusfinancial.com</t>
  </si>
  <si>
    <t>Aldebaran Financial, Inc.</t>
  </si>
  <si>
    <t>Donald Robert Raber</t>
  </si>
  <si>
    <t>423-239-7535</t>
  </si>
  <si>
    <t>4105 Fort Henry Drive</t>
  </si>
  <si>
    <t>Kingsport</t>
  </si>
  <si>
    <t>raberfinancial@aol.com</t>
  </si>
  <si>
    <t>Alden Financial Management Services, Inc.</t>
  </si>
  <si>
    <t>Charles Alden Butler</t>
  </si>
  <si>
    <t>151 Stone Oaks Dr</t>
  </si>
  <si>
    <t>Hartsdale</t>
  </si>
  <si>
    <t>Alder Financial Group, Inc.</t>
  </si>
  <si>
    <t>Charles Hemphill Webb</t>
  </si>
  <si>
    <t>877-249-2629</t>
  </si>
  <si>
    <t>300 Galleria Pkwy</t>
  </si>
  <si>
    <t>Aleksandrowicz Private Investors Group, Inc.</t>
  </si>
  <si>
    <t>Peter Aleksandrowicz</t>
  </si>
  <si>
    <t>716-646-0057</t>
  </si>
  <si>
    <t>265 Union St.,</t>
  </si>
  <si>
    <t>Hamburg</t>
  </si>
  <si>
    <t>alfamily@buffnet.com</t>
  </si>
  <si>
    <t>Alex Kostovetsky, CFP</t>
  </si>
  <si>
    <t>Alexander Kostovetsky</t>
  </si>
  <si>
    <t>718-934-6100</t>
  </si>
  <si>
    <t>1517 Voorhies Ave</t>
  </si>
  <si>
    <t>Brooklyn</t>
  </si>
  <si>
    <t>407-244-3100</t>
  </si>
  <si>
    <t>450 South Orange Ave. 4th Floor - Cnl Center</t>
  </si>
  <si>
    <t>CO Overbey, Jr. Financial Planners, Inc.</t>
  </si>
  <si>
    <t>Charles Owen Overbey</t>
  </si>
  <si>
    <t>804-266-4016</t>
  </si>
  <si>
    <t>5914 Chamberlayne Rd.</t>
  </si>
  <si>
    <t>Coast Capital Management</t>
  </si>
  <si>
    <t>Robert Lloyd Bjur</t>
  </si>
  <si>
    <t>206-780-7930</t>
  </si>
  <si>
    <t>rob@coastcapitalmanagement.com</t>
  </si>
  <si>
    <t>Coast Wealth Management, Inc.</t>
  </si>
  <si>
    <t>Michael Wade Vandenburg</t>
  </si>
  <si>
    <t>Po Box 410434</t>
  </si>
  <si>
    <t>Fairchild Financial Advisors, Inc.</t>
  </si>
  <si>
    <t>Steven Edwin Fairchild</t>
  </si>
  <si>
    <t>916-351-9900</t>
  </si>
  <si>
    <t>193 Blue Ravine Road</t>
  </si>
  <si>
    <t>goldstriker2000@aol.com</t>
  </si>
  <si>
    <t>Fairfield Investments And Wealth Management, LLC</t>
  </si>
  <si>
    <t>Lori Lynn Embrey</t>
  </si>
  <si>
    <t>614-481-8440</t>
  </si>
  <si>
    <t>2094 Tremont Center</t>
  </si>
  <si>
    <t>lori@fairfieldwealth.com</t>
  </si>
  <si>
    <t>Fairlead Financial Advisors, LLC</t>
  </si>
  <si>
    <t>John Baylin Vreeland</t>
  </si>
  <si>
    <t>415-381-6890</t>
  </si>
  <si>
    <t>215 Reed Blvd</t>
  </si>
  <si>
    <t>Fairport Asset Management Corp.</t>
  </si>
  <si>
    <t>Roger William Goetz</t>
  </si>
  <si>
    <t>203-335-0344</t>
  </si>
  <si>
    <t>1515 Black Rock Turnpike</t>
  </si>
  <si>
    <t>William George Hammond</t>
  </si>
  <si>
    <t>770-226-5343</t>
  </si>
  <si>
    <t>4045 Orchard Road</t>
  </si>
  <si>
    <t>Smyrna</t>
  </si>
  <si>
    <t>bill@hammondplanning.com</t>
  </si>
  <si>
    <t>Hamrick Financial Services</t>
  </si>
  <si>
    <t>Bruce Frederick Hamrick</t>
  </si>
  <si>
    <t>540-943-4030</t>
  </si>
  <si>
    <t>810 Fairway Dr</t>
  </si>
  <si>
    <t>Waynesboro</t>
  </si>
  <si>
    <t>hamfin@ntelos.net</t>
  </si>
  <si>
    <t>P.O. Box 4736</t>
  </si>
  <si>
    <t>East Lansing</t>
  </si>
  <si>
    <t>jane@faheyfinancial.com</t>
  </si>
  <si>
    <t>Fair Horizons Asset Management Inc</t>
  </si>
  <si>
    <t>Douglas Eugene Carpenter</t>
  </si>
  <si>
    <t>321-298-0971</t>
  </si>
  <si>
    <t>3495 Coolidge</t>
  </si>
  <si>
    <t>Hamel Advisory Services, LLC</t>
  </si>
  <si>
    <t>Joseph William Hamel</t>
  </si>
  <si>
    <t>216-642-8203</t>
  </si>
  <si>
    <t>4807 Rockside Rd #400</t>
  </si>
  <si>
    <t>Independence</t>
  </si>
  <si>
    <t>Hamilton Cavanaugh &amp; Associates, Inc.</t>
  </si>
  <si>
    <t>John Joseph Hamilton Jr.</t>
  </si>
  <si>
    <t>611 Druid Rd. E- Suite 707</t>
  </si>
  <si>
    <t>craig@client1stadvisors.com</t>
  </si>
  <si>
    <t>Client First Financial Advisors, LLC</t>
  </si>
  <si>
    <t>Daniel Thomas Jankelunas</t>
  </si>
  <si>
    <t>954-757-0940</t>
  </si>
  <si>
    <t>Alexander Financial Planning, Inc.</t>
  </si>
  <si>
    <t>Thresa Renee Alexander</t>
  </si>
  <si>
    <t>614-538-1600</t>
  </si>
  <si>
    <t>1570 Fishinger Rd.</t>
  </si>
  <si>
    <t>TRINITY FINANCIAL ADVISORS, LLC</t>
  </si>
  <si>
    <t>305-672-1222</t>
  </si>
  <si>
    <t>Best International Investment Advisors</t>
  </si>
  <si>
    <t>Kevin Kwangik Lee</t>
  </si>
  <si>
    <t>972-243-0108</t>
  </si>
  <si>
    <t>13361 Marie Drive</t>
  </si>
  <si>
    <t>Manassas</t>
  </si>
  <si>
    <t>Financial Focus</t>
  </si>
  <si>
    <t>630-383-2090</t>
  </si>
  <si>
    <t>123 Washington Street</t>
  </si>
  <si>
    <t>Oswego</t>
  </si>
  <si>
    <t>Cornerstone Capital Advisors LLC</t>
  </si>
  <si>
    <t>Vincent Joseph Brigandi</t>
  </si>
  <si>
    <t>856-234-7144</t>
  </si>
  <si>
    <t>49 Kettlebrook Dr</t>
  </si>
  <si>
    <t>Mount Laurel</t>
  </si>
  <si>
    <t>Cornerstone Capital Management, Inc.</t>
  </si>
  <si>
    <t>Richard Dustin Doyle</t>
  </si>
  <si>
    <t>317-884-5455</t>
  </si>
  <si>
    <t>13351 N Carefree St</t>
  </si>
  <si>
    <t>Camby</t>
  </si>
  <si>
    <t>Cornerstone Capital Systems</t>
  </si>
  <si>
    <t>George Alfred Egan</t>
  </si>
  <si>
    <t>510-412-1040</t>
  </si>
  <si>
    <t>3150 Hilltop Mall Road #60</t>
  </si>
  <si>
    <t>Cornerstone Financial Group, LLC</t>
  </si>
  <si>
    <t>Dale Robert Engskov</t>
  </si>
  <si>
    <t>402-758-0700</t>
  </si>
  <si>
    <t>11225 Davenport Street,</t>
  </si>
  <si>
    <t>Cornerstone Financial Planning, LLC</t>
  </si>
  <si>
    <t>Jill Bangser Boynton</t>
  </si>
  <si>
    <t>603-431-1133</t>
  </si>
  <si>
    <t>70 Old Post Rd</t>
  </si>
  <si>
    <t>Portsmouth</t>
  </si>
  <si>
    <t>jill@cornerstoneplanning.com</t>
  </si>
  <si>
    <t>Bruce Ward Billeter</t>
  </si>
  <si>
    <t>509-892-3512</t>
  </si>
  <si>
    <t>11722 E Burnett Rd</t>
  </si>
  <si>
    <t>Mead</t>
  </si>
  <si>
    <t>Billstein Financial Services</t>
  </si>
  <si>
    <t>Robert Alan Billstein</t>
  </si>
  <si>
    <t>Barbara Ann Arndt</t>
  </si>
  <si>
    <t>315-432-8334</t>
  </si>
  <si>
    <t>6700 Kirkville Road</t>
  </si>
  <si>
    <t>H&amp;S Financial Advisors LLC</t>
  </si>
  <si>
    <t>Barbara Ann Bond</t>
  </si>
  <si>
    <t>650-610-6100</t>
  </si>
  <si>
    <t>100 Marine Parkway</t>
  </si>
  <si>
    <t>Naples Asset Management Co., LLC</t>
  </si>
  <si>
    <t>Paul Joseph McIntyre</t>
  </si>
  <si>
    <t>239-593-5525</t>
  </si>
  <si>
    <t>23150 Fashion Drive</t>
  </si>
  <si>
    <t>Narwhal Capital Management</t>
  </si>
  <si>
    <t>Sean Paul Dunehew</t>
  </si>
  <si>
    <t>770-344-0172</t>
  </si>
  <si>
    <t>531 Roselane Street</t>
  </si>
  <si>
    <t>National Asset Management, Inc.</t>
  </si>
  <si>
    <t>Leonard Jay Sokolow</t>
  </si>
  <si>
    <t>Hollywood</t>
  </si>
  <si>
    <t>Kramer Capital Management</t>
  </si>
  <si>
    <t>Richard G. Kramer</t>
  </si>
  <si>
    <t>785-539-0110</t>
  </si>
  <si>
    <t>Krilogy Advisors LLC</t>
  </si>
  <si>
    <t>Kent Scott Skornia</t>
  </si>
  <si>
    <t>314-997-7510</t>
  </si>
  <si>
    <t>600 Emerson Road, Ste. 110</t>
  </si>
  <si>
    <t>Kuhn &amp; Carson, Inc.</t>
  </si>
  <si>
    <t>Charles Randall Clifton</t>
  </si>
  <si>
    <t>919-493-3233</t>
  </si>
  <si>
    <t>3622 Lyckan Parkway</t>
  </si>
  <si>
    <t>Kurfees Capital Management, LLC</t>
  </si>
  <si>
    <t>2137 Embassy Drive</t>
  </si>
  <si>
    <t>kevin@kornco.com</t>
  </si>
  <si>
    <t>KOV Financial Advisors, LLC</t>
  </si>
  <si>
    <t>Steven M Levin</t>
  </si>
  <si>
    <t>860-678-5160</t>
  </si>
  <si>
    <t>20 Waterside Drive</t>
  </si>
  <si>
    <t>2141 Ardmore Blvd</t>
  </si>
  <si>
    <t>Krempa Associates, Inc.</t>
  </si>
  <si>
    <t>A Charles Krempa</t>
  </si>
  <si>
    <t>215-345-5020</t>
  </si>
  <si>
    <t>5039 Swamp Road Suite 403</t>
  </si>
  <si>
    <t>Hanzel Consulting Group, Inc.</t>
  </si>
  <si>
    <t>Donald Craig Hanzel</t>
  </si>
  <si>
    <t>330-666-8049</t>
  </si>
  <si>
    <t>4221 Big Spruce Dr</t>
  </si>
  <si>
    <t>Traverse City</t>
  </si>
  <si>
    <t>Family Asset Management, LLC</t>
  </si>
  <si>
    <t>Daniel Terrill Russler</t>
  </si>
  <si>
    <t>843-723-2994</t>
  </si>
  <si>
    <t>293 East Bay Street</t>
  </si>
  <si>
    <t>Family Business Office, Inc.</t>
  </si>
  <si>
    <t>Wayne Albert Peterson</t>
  </si>
  <si>
    <t>817-684-8600</t>
  </si>
  <si>
    <t>3508 Fox Glen Dr</t>
  </si>
  <si>
    <t>Colleyville</t>
  </si>
  <si>
    <t>Family Capital Management</t>
  </si>
  <si>
    <t>Dennis Dekok</t>
  </si>
  <si>
    <t>616-774-4560</t>
  </si>
  <si>
    <t>80 Ottawa Ave. Suite 101</t>
  </si>
  <si>
    <t>Family CFO Inc.</t>
  </si>
  <si>
    <t>Annamalai Rajendran</t>
  </si>
  <si>
    <t>Bautis Financial, LLC</t>
  </si>
  <si>
    <t>Marc Arthur Bautis</t>
  </si>
  <si>
    <t>201-426-0020</t>
  </si>
  <si>
    <t>bautisma@yahoo.com</t>
  </si>
  <si>
    <t>Bavard, Inc.</t>
  </si>
  <si>
    <t>Wayne Dale Wegrich</t>
  </si>
  <si>
    <t>561-746-9439</t>
  </si>
  <si>
    <t>Collie Financial Planning, Inc.</t>
  </si>
  <si>
    <t>Michael Reid Collie</t>
  </si>
  <si>
    <t>828-654-8830</t>
  </si>
  <si>
    <t>themoneymarshall@verizon.net</t>
  </si>
  <si>
    <t>Family Wealth Advisors</t>
  </si>
  <si>
    <t>James Rodney Knight</t>
  </si>
  <si>
    <t>801-447-4656</t>
  </si>
  <si>
    <t>Family Wealth Advisors, Inc.</t>
  </si>
  <si>
    <t>James Carter Cribb</t>
  </si>
  <si>
    <t>904-264-0520</t>
  </si>
  <si>
    <t>151-14 College Drive</t>
  </si>
  <si>
    <t>Orange Park</t>
  </si>
  <si>
    <t>jimcribb@fwaonline.com</t>
  </si>
  <si>
    <t>Family Wealth Advisory Service, LLC</t>
  </si>
  <si>
    <t>Darin Russell Carroll</t>
  </si>
  <si>
    <t>816-885-7573</t>
  </si>
  <si>
    <t>5559 Nw Barry Rd</t>
  </si>
  <si>
    <t>d.carroll@familywealthadvisoryservice.com</t>
  </si>
  <si>
    <t>9191 Towne Centre Drive</t>
  </si>
  <si>
    <t>Baydush Simon Weaver, LLC</t>
  </si>
  <si>
    <t>Drew Stanford Simon</t>
  </si>
  <si>
    <t>303-444-9696</t>
  </si>
  <si>
    <t>2336 Pearl Street, Suite 100</t>
  </si>
  <si>
    <t>Randolph Robinson Cole</t>
  </si>
  <si>
    <t>276-698-1062</t>
  </si>
  <si>
    <t>16300 Dandelion Dr</t>
  </si>
  <si>
    <t>Abingdon</t>
  </si>
  <si>
    <t>Abunda Financial, LLC</t>
  </si>
  <si>
    <t>Acsb Capital Management, LLC</t>
  </si>
  <si>
    <t>Julito Alciedro Herbert Francis</t>
  </si>
  <si>
    <t>Robert Davis Hall</t>
  </si>
  <si>
    <t>315-637-3159</t>
  </si>
  <si>
    <t>551 East Genesee Street</t>
  </si>
  <si>
    <t>rdhcch@aol.com</t>
  </si>
  <si>
    <t>South Bend</t>
  </si>
  <si>
    <t>drnoah@sbcglobal.net</t>
  </si>
  <si>
    <t>Castle Financial &amp; Retirement Planning Associates, Inc.</t>
  </si>
  <si>
    <t>Alphonse Albert Procaccino</t>
  </si>
  <si>
    <t>732-888-4994</t>
  </si>
  <si>
    <t>2899 State Highway 35</t>
  </si>
  <si>
    <t>Hazlet</t>
  </si>
  <si>
    <t>Castlekeep Investment Advisors</t>
  </si>
  <si>
    <t>Charles Clark Haberstroh</t>
  </si>
  <si>
    <t>203-682-7200</t>
  </si>
  <si>
    <t>257 Riverside Avenue</t>
  </si>
  <si>
    <t>Westport</t>
  </si>
  <si>
    <t>Cataldo Financial Group</t>
  </si>
  <si>
    <t>ivygirl31@aol.com</t>
  </si>
  <si>
    <t>Edward C. Hartman Associates</t>
  </si>
  <si>
    <t>Edward Hartman</t>
  </si>
  <si>
    <t>925-376-8680</t>
  </si>
  <si>
    <t>485 Butterfield Pl</t>
  </si>
  <si>
    <t>Edward F. Mullin</t>
  </si>
  <si>
    <t>Edward Francis Mullin</t>
  </si>
  <si>
    <t>972-248-2920</t>
  </si>
  <si>
    <t>Edward H. Schulz, PC</t>
  </si>
  <si>
    <t>Edward H Schulz</t>
  </si>
  <si>
    <t>903-561-8203</t>
  </si>
  <si>
    <t>401-921-2002</t>
  </si>
  <si>
    <t>117 Metro Center Blvd</t>
  </si>
  <si>
    <t>Warwick</t>
  </si>
  <si>
    <t>sbriggs@bentleywealth.com</t>
  </si>
  <si>
    <t>Benton Wealth Management, Inc.</t>
  </si>
  <si>
    <t>Scott Stuart Benton</t>
  </si>
  <si>
    <t>310-397-0121</t>
  </si>
  <si>
    <t>29707 Island View Drive</t>
  </si>
  <si>
    <t>Rancho Palos Verdes</t>
  </si>
  <si>
    <t>Michael William Collins</t>
  </si>
  <si>
    <t>252-291-9401</t>
  </si>
  <si>
    <t>115 Canterbury Rd</t>
  </si>
  <si>
    <t>Wilson</t>
  </si>
  <si>
    <t>Collins Financial Planning, Inc.</t>
  </si>
  <si>
    <t>William Calvin Collins</t>
  </si>
  <si>
    <t>352-728-6789</t>
  </si>
  <si>
    <t>1031 West Magnolia Street</t>
  </si>
  <si>
    <t>collinsst@earthlink.net</t>
  </si>
  <si>
    <t>Colorado Capital Management</t>
  </si>
  <si>
    <t>Steven Lloyd Ellis</t>
  </si>
  <si>
    <t>303-444-9300</t>
  </si>
  <si>
    <t>4430 Arapahoe Avenue, Suite 120</t>
  </si>
  <si>
    <t>steve@sterling-wealth.com</t>
  </si>
  <si>
    <t>Colorado Financial Advisory Resources, Inc.</t>
  </si>
  <si>
    <t>Cynthia Marie Trombly</t>
  </si>
  <si>
    <t>303-671-6114</t>
  </si>
  <si>
    <t>10640 E. Bethany Dr., Suite G</t>
  </si>
  <si>
    <t>Colorado West Financial Advisors</t>
  </si>
  <si>
    <t>drew@baydushsimonweaver.com</t>
  </si>
  <si>
    <t>Bayshore Asset Management, LLC</t>
  </si>
  <si>
    <t>Gabriel Munoz Bustamante</t>
  </si>
  <si>
    <t>786-888-9400</t>
  </si>
  <si>
    <t>355 Alhambra Circle</t>
  </si>
  <si>
    <t>Coral Gables</t>
  </si>
  <si>
    <t>Bayshore Capital Advisors, LLC</t>
  </si>
  <si>
    <t>John Thomas Touchton</t>
  </si>
  <si>
    <t>828-252-1816</t>
  </si>
  <si>
    <t>34 Orange Street</t>
  </si>
  <si>
    <t>Columbia Asset Management, LLC</t>
  </si>
  <si>
    <t>Brian Humphrey Weisman</t>
  </si>
  <si>
    <t>734-665-1454</t>
  </si>
  <si>
    <t>213 West Liberty St</t>
  </si>
  <si>
    <t>Columbia Management, LLC</t>
  </si>
  <si>
    <t>Asset &amp; Retirement Protectors LLC</t>
  </si>
  <si>
    <t>Larry R. Forbes</t>
  </si>
  <si>
    <t>717-792-9274</t>
  </si>
  <si>
    <t>400 W. Morse Boulevard</t>
  </si>
  <si>
    <t>barrllc@bellsouth.net</t>
  </si>
  <si>
    <t>Barrett Capital Management, Inc.</t>
  </si>
  <si>
    <t>Joshua Aharon Barrett</t>
  </si>
  <si>
    <t>American Trust Investment Services, Inc.</t>
  </si>
  <si>
    <t>John Joseph Evanich</t>
  </si>
  <si>
    <t>219-473-5542</t>
  </si>
  <si>
    <t>1349 Calumet Avenue</t>
  </si>
  <si>
    <t>Whiting</t>
  </si>
  <si>
    <t>American Wealth Management LLC</t>
  </si>
  <si>
    <t>James Charles Durnin</t>
  </si>
  <si>
    <t>480-451-9881</t>
  </si>
  <si>
    <t>11291 E Via Linda</t>
  </si>
  <si>
    <t>Scottsdale</t>
  </si>
  <si>
    <t>American Wealth Management, Inc.</t>
  </si>
  <si>
    <t>Jerome August Borzello</t>
  </si>
  <si>
    <t>770-392-8740</t>
  </si>
  <si>
    <t>1050 Crown Pointe Parkway</t>
  </si>
  <si>
    <t>American Wealthcare Advisors, LLC</t>
  </si>
  <si>
    <t>James Richard Klodosky</t>
  </si>
  <si>
    <t>713-626-9260</t>
  </si>
  <si>
    <t>4747 Bellaire Blvd</t>
  </si>
  <si>
    <t>Beaumont Financial Partners LLC</t>
  </si>
  <si>
    <t>Philip Julien Dubuque</t>
  </si>
  <si>
    <t>781-237-7170</t>
  </si>
  <si>
    <t>robert@beckerfinancialservices.com</t>
  </si>
  <si>
    <t>Becker Capital Management</t>
  </si>
  <si>
    <t>Jack Donald Becker</t>
  </si>
  <si>
    <t>214-303-0486</t>
  </si>
  <si>
    <t>East Guilford Financial Services</t>
  </si>
  <si>
    <t>Gregory John Guidone</t>
  </si>
  <si>
    <t>203-318-1177</t>
  </si>
  <si>
    <t>60 BOSTON POST ROAD</t>
  </si>
  <si>
    <t>Madison</t>
  </si>
  <si>
    <t>East Point Finanical Inc.</t>
  </si>
  <si>
    <t>Hylos Pettaway Barrett</t>
  </si>
  <si>
    <t>404-626-7788</t>
  </si>
  <si>
    <t>3645 Marketplace Blvd</t>
  </si>
  <si>
    <t>East Point</t>
  </si>
  <si>
    <t>hbarrett@eastpointfinancial.com</t>
  </si>
  <si>
    <t>20 Walnut Street</t>
  </si>
  <si>
    <t>Wellesley Hills</t>
  </si>
  <si>
    <t>Beck Investment Management, LLC</t>
  </si>
  <si>
    <t>Leslie Henderson Beck</t>
  </si>
  <si>
    <t>650-328-7900</t>
  </si>
  <si>
    <t>530 Lytton Avenue</t>
  </si>
  <si>
    <t>Capital Growth Investment Management Services</t>
  </si>
  <si>
    <t>Jay Alan Wurtzler</t>
  </si>
  <si>
    <t>858-552-6960</t>
  </si>
  <si>
    <t>3636 Nobel Dr</t>
  </si>
  <si>
    <t>jayw@capitalgrowthinc.com</t>
  </si>
  <si>
    <t>Capital Investment Advisers, L.L.C.</t>
  </si>
  <si>
    <t>Timothy Miller Stoddart</t>
  </si>
  <si>
    <t>504-553-5315</t>
  </si>
  <si>
    <t>201 St. Charles Avenue</t>
  </si>
  <si>
    <t>Angela Thomson</t>
  </si>
  <si>
    <t>401-727-8151</t>
  </si>
  <si>
    <t>12 Breakneck Hill Road</t>
  </si>
  <si>
    <t>Lincoln</t>
  </si>
  <si>
    <t>Coastal Investment Management Inc.</t>
  </si>
  <si>
    <t>Mattie Gay Kissiah</t>
  </si>
  <si>
    <t>252-725-2248</t>
  </si>
  <si>
    <t>201 Sound Court</t>
  </si>
  <si>
    <t>2021 Midwest Road Suite 104</t>
  </si>
  <si>
    <t>Oak Brook</t>
  </si>
  <si>
    <t>csic@capitalsecurities.com</t>
  </si>
  <si>
    <t>Capital Strategies Financial Corporation</t>
  </si>
  <si>
    <t>Eric Charles Graber</t>
  </si>
  <si>
    <t>952-926-3000</t>
  </si>
  <si>
    <t>6016 Berne Cir</t>
  </si>
  <si>
    <t>Capital Strategies Group, Inc.</t>
  </si>
  <si>
    <t>Dorcas Bryant Walke</t>
  </si>
  <si>
    <t>gw_newman@yahoo.com</t>
  </si>
  <si>
    <t>Azimuth Financial Planning, LLC</t>
  </si>
  <si>
    <t>William Acker Simpson</t>
  </si>
  <si>
    <t>603-373-8793</t>
  </si>
  <si>
    <t>234 Washington Rd</t>
  </si>
  <si>
    <t>Rye</t>
  </si>
  <si>
    <t>815 Governor Ritchie Highway</t>
  </si>
  <si>
    <t>Clarity Wealth Management, LLC</t>
  </si>
  <si>
    <t>Jon Enoch Mitchell</t>
  </si>
  <si>
    <t>214-728-7499</t>
  </si>
  <si>
    <t>1311 Maplewood Dr.</t>
  </si>
  <si>
    <t>Clark Associates Financial Planning, Inc.</t>
  </si>
  <si>
    <t>Elizabeth Mary Clark</t>
  </si>
  <si>
    <t>609-567-1884</t>
  </si>
  <si>
    <t>145 South Route 73</t>
  </si>
  <si>
    <t>Braddock</t>
  </si>
  <si>
    <t>Clark Company</t>
  </si>
  <si>
    <t>Robert Owen Clark</t>
  </si>
  <si>
    <t>410-544-9009</t>
  </si>
  <si>
    <t>414 Walnut Street</t>
  </si>
  <si>
    <t>Evans Financial Services, LLC</t>
  </si>
  <si>
    <t>David W Evans</t>
  </si>
  <si>
    <t>918-791-9090</t>
  </si>
  <si>
    <t>31 West Third Street</t>
  </si>
  <si>
    <t>Grove</t>
  </si>
  <si>
    <t>evansfinancial@yahoo.com</t>
  </si>
  <si>
    <t>Evanston Advisors</t>
  </si>
  <si>
    <t>Marcus Johan Gustafsson</t>
  </si>
  <si>
    <t>770-753-2700</t>
  </si>
  <si>
    <t>12345 Clairmonte Ave</t>
  </si>
  <si>
    <t>Guthoff Financial Consultants, Inc.</t>
  </si>
  <si>
    <t>Richard Anthony Mehall</t>
  </si>
  <si>
    <t>309-662-4356</t>
  </si>
  <si>
    <t>2710 E. Lincoln</t>
  </si>
  <si>
    <t>rmehall@guthoff.com</t>
  </si>
  <si>
    <t>Gutt &amp; Company</t>
  </si>
  <si>
    <t>Salil Gutt</t>
  </si>
  <si>
    <t>610-458-9765</t>
  </si>
  <si>
    <t>333 Sundance Dr</t>
  </si>
  <si>
    <t>Chester Springs</t>
  </si>
  <si>
    <t>Gutt Financial Management, LLC</t>
  </si>
  <si>
    <t>Susan Spratlin</t>
  </si>
  <si>
    <t>3414 Peachtree Rd Ne</t>
  </si>
  <si>
    <t>Gwendolyn Vickye Kirkland</t>
  </si>
  <si>
    <t>Gwendoyln Kirkland V</t>
  </si>
  <si>
    <t>708-481-8787</t>
  </si>
  <si>
    <t>4747 Lincoln Mall Drive,</t>
  </si>
  <si>
    <t>Matteson</t>
  </si>
  <si>
    <t>gkirkland@sterneagee.com</t>
  </si>
  <si>
    <t>Gwinnett Financial Planning</t>
  </si>
  <si>
    <t>John Robinson Bell</t>
  </si>
  <si>
    <t>678-261-8410</t>
  </si>
  <si>
    <t>3397 Rememberance Trace</t>
  </si>
  <si>
    <t>Lawrenceville</t>
  </si>
  <si>
    <t>gregarish@aol.com</t>
  </si>
  <si>
    <t>GWN Securities Inc.</t>
  </si>
  <si>
    <t>Brad Jeffrey Corbin</t>
  </si>
  <si>
    <t>561-472-2000</t>
  </si>
  <si>
    <t>11440 North Jog Road</t>
  </si>
  <si>
    <t>brad@lagunasalesgroup.com</t>
  </si>
  <si>
    <t>Gydiar Financial, LLP</t>
  </si>
  <si>
    <t>Jerome E Etchegoyhen</t>
  </si>
  <si>
    <t>775-783-1943</t>
  </si>
  <si>
    <t>1591 Mono Avenue</t>
  </si>
  <si>
    <t>Minden</t>
  </si>
  <si>
    <t>Adleberg Asset Advisors, LLC</t>
  </si>
  <si>
    <t>Neil Adleberg</t>
  </si>
  <si>
    <t>410-252-0102</t>
  </si>
  <si>
    <t>1807 Shawan Valley Lane</t>
  </si>
  <si>
    <t>Reisterstown</t>
  </si>
  <si>
    <t>neilesp@aol.com</t>
  </si>
  <si>
    <t>Adrian C. Holder</t>
  </si>
  <si>
    <t>Adrian Charles Holder</t>
  </si>
  <si>
    <t>310-543-9734</t>
  </si>
  <si>
    <t>3868 Carson St</t>
  </si>
  <si>
    <t>Torrance</t>
  </si>
  <si>
    <t>ADV Financial Planning And Investment Management</t>
  </si>
  <si>
    <t>Anthony Joseph Devito</t>
  </si>
  <si>
    <t>650-328-7283</t>
  </si>
  <si>
    <t>535 Middlefield Rd.</t>
  </si>
  <si>
    <t>Menlo Park</t>
  </si>
  <si>
    <t>Alan Tetsuo Matsuda</t>
  </si>
  <si>
    <t>808-395-1255</t>
  </si>
  <si>
    <t>6650 Hawaii Kai Dr</t>
  </si>
  <si>
    <t>Honolulu</t>
  </si>
  <si>
    <t>Alban Investment Management, LLC</t>
  </si>
  <si>
    <t>Ronald Carl Alban</t>
  </si>
  <si>
    <t>937-294-0988</t>
  </si>
  <si>
    <t>2299 Vale Dr</t>
  </si>
  <si>
    <t>Dayton</t>
  </si>
  <si>
    <t>781-235-4426</t>
  </si>
  <si>
    <t>BRGRenewal Laspe Replaced</t>
  </si>
  <si>
    <t>BRGcancel</t>
  </si>
  <si>
    <t>BRGDO NOT RENEW</t>
  </si>
  <si>
    <t>BRGRenewal Lapse</t>
  </si>
  <si>
    <t>BRGIndication</t>
  </si>
  <si>
    <t>BRGERP or EPP</t>
  </si>
  <si>
    <t>Nancy</t>
  </si>
  <si>
    <t>Milt</t>
  </si>
  <si>
    <t>Cynthia</t>
  </si>
  <si>
    <t>Jay</t>
  </si>
  <si>
    <t>Julie</t>
  </si>
  <si>
    <t>Lisa</t>
  </si>
  <si>
    <t>Quoted Bus.</t>
  </si>
  <si>
    <t>Bound</t>
  </si>
  <si>
    <t>CONTROLLABLE EXPENSES</t>
  </si>
  <si>
    <t>Broker Commissions</t>
  </si>
  <si>
    <t>Reinsurance Commissions</t>
  </si>
  <si>
    <t>State Premium Taxes</t>
  </si>
  <si>
    <t>Other Direct Underwriting Expenses</t>
  </si>
  <si>
    <t>Salaries</t>
  </si>
  <si>
    <t>Profit Sharing</t>
  </si>
  <si>
    <t>Benefits</t>
  </si>
  <si>
    <t>Travel</t>
  </si>
  <si>
    <t>Advertising &amp; Promotion</t>
  </si>
  <si>
    <t>Occupancy Expense</t>
  </si>
  <si>
    <t>586-468-0560</t>
  </si>
  <si>
    <t>59 N. Walnut</t>
  </si>
  <si>
    <t>Mount Clemens</t>
  </si>
  <si>
    <t>Aptos</t>
  </si>
  <si>
    <t>Crtpro LLC</t>
  </si>
  <si>
    <t>Jeff S. Drollinger</t>
  </si>
  <si>
    <t>800-422-3316</t>
  </si>
  <si>
    <t>Cruice Financial Organization Or Cruice Financial Planning</t>
  </si>
  <si>
    <t>James Seth Hopkins Cruice</t>
  </si>
  <si>
    <t>203-656-0033</t>
  </si>
  <si>
    <t>315 Post Road West, 1st Floor</t>
  </si>
  <si>
    <t>cruicejr@aol.com</t>
  </si>
  <si>
    <t>21st Century Wealth Management, LLC</t>
  </si>
  <si>
    <t>Todd Allen Spahr</t>
  </si>
  <si>
    <t>717-812-9952</t>
  </si>
  <si>
    <t>1601 S Queen St</t>
  </si>
  <si>
    <t>York</t>
  </si>
  <si>
    <t>4 Diamond Capital Management Ltd</t>
  </si>
  <si>
    <t>Marquis Charles Van De Mark</t>
  </si>
  <si>
    <t>614-932-1440</t>
  </si>
  <si>
    <t>545 Metro Place South</t>
  </si>
  <si>
    <t>Dublin</t>
  </si>
  <si>
    <t>401 Advisor, LLC</t>
  </si>
  <si>
    <t>William Ewalt Deshurko</t>
  </si>
  <si>
    <t>937-434-1790</t>
  </si>
  <si>
    <t>203 W. Franklin St.</t>
  </si>
  <si>
    <t>Centerville</t>
  </si>
  <si>
    <t>bill@401advisor.com</t>
  </si>
  <si>
    <t>401(K) Certified Independent Investment Advisors, LLC</t>
  </si>
  <si>
    <t>Corless &amp; Associates Investment Advisory Services</t>
  </si>
  <si>
    <t>Sandra Lea Corless</t>
  </si>
  <si>
    <t>505-890-1099</t>
  </si>
  <si>
    <t>158 Tierra Encantada</t>
  </si>
  <si>
    <t>Corrales</t>
  </si>
  <si>
    <t>Cornerstone Advisors</t>
  </si>
  <si>
    <t>Donald Gene Schwart</t>
  </si>
  <si>
    <t>785-273-2685</t>
  </si>
  <si>
    <t>6540 Sw 10th Avenue</t>
  </si>
  <si>
    <t>Topeka</t>
  </si>
  <si>
    <t>Cornerstone Advisory LLP</t>
  </si>
  <si>
    <t>Donald Stephan Huber</t>
  </si>
  <si>
    <t>sshermy3398@yahoo.com</t>
  </si>
  <si>
    <t>CS Planning Corp</t>
  </si>
  <si>
    <t>Todd Kiyoshi Sakoda</t>
  </si>
  <si>
    <t>503-292-5853</t>
  </si>
  <si>
    <t>3395 Sw Garden View Ave</t>
  </si>
  <si>
    <t>Bowman Financial Services</t>
  </si>
  <si>
    <t>Gary Max Bowman</t>
  </si>
  <si>
    <t>7021 Persimmon Tree Rd</t>
  </si>
  <si>
    <t>Chris C Crenshaw Financial Services, LLC</t>
  </si>
  <si>
    <t>Christopher Carrol Crenshaw</t>
  </si>
  <si>
    <t>ATI Investment Consulting Inc.</t>
  </si>
  <si>
    <t>Dinamarie Rose Isola</t>
  </si>
  <si>
    <t>631-675-1420</t>
  </si>
  <si>
    <t>8 North Road</t>
  </si>
  <si>
    <t>Stony Brook</t>
  </si>
  <si>
    <t>Atis</t>
  </si>
  <si>
    <t>Thomas F. Owens</t>
  </si>
  <si>
    <t>219-836-2102</t>
  </si>
  <si>
    <t>8252 Hohman Avenue</t>
  </si>
  <si>
    <t>Munster</t>
  </si>
  <si>
    <t>Atlanta Capital Group</t>
  </si>
  <si>
    <t>Jeffrey Tyler Shaver</t>
  </si>
  <si>
    <t>404-893-4100</t>
  </si>
  <si>
    <t>3340 Peachtree Road</t>
  </si>
  <si>
    <t>Atlantes Financial Advisors</t>
  </si>
  <si>
    <t>John Peninger Brandon</t>
  </si>
  <si>
    <t>17 Tripp Road</t>
  </si>
  <si>
    <t>Advisors Capital Management, LLC</t>
  </si>
  <si>
    <t>Michael Steven Lieberman</t>
  </si>
  <si>
    <t>201-426-0081</t>
  </si>
  <si>
    <t>777 Terrace Ave</t>
  </si>
  <si>
    <t>Hasbrouck Heights</t>
  </si>
  <si>
    <t>Advisors Financial Planning Group, LLC</t>
  </si>
  <si>
    <t>Thomas Edward Space</t>
  </si>
  <si>
    <t>603-524-1599</t>
  </si>
  <si>
    <t>2 Airport Road</t>
  </si>
  <si>
    <t>Gilford</t>
  </si>
  <si>
    <t>tom@advisorsplan.com</t>
  </si>
  <si>
    <t>Advisors Financial, Inc.</t>
  </si>
  <si>
    <t>Chase Howard Butler</t>
  </si>
  <si>
    <t>314-863-0755</t>
  </si>
  <si>
    <t>130 South Bemiston</t>
  </si>
  <si>
    <t>AHP Financial Services, Inc.</t>
  </si>
  <si>
    <t>Timothy Joe Holsworth</t>
  </si>
  <si>
    <t>221 West Harvey, Suite 108</t>
  </si>
  <si>
    <t>Wellington</t>
  </si>
  <si>
    <t>Bueter &amp; Associates, Inc.</t>
  </si>
  <si>
    <t>Sean Robert Bueter</t>
  </si>
  <si>
    <t>614-885-9734</t>
  </si>
  <si>
    <t>355 E. Campus View Blvd</t>
  </si>
  <si>
    <t>jrwoh@aol.com</t>
  </si>
  <si>
    <t>Bueter Investment Management, Inc.</t>
  </si>
  <si>
    <t>858-621-9099</t>
  </si>
  <si>
    <t>9820 Willow Creek Road</t>
  </si>
  <si>
    <t>Buff Capital Management</t>
  </si>
  <si>
    <t>Gayle Helene Buff</t>
  </si>
  <si>
    <t>617-641-2377</t>
  </si>
  <si>
    <t>440-377-4856</t>
  </si>
  <si>
    <t>23240 Chandlers Ln</t>
  </si>
  <si>
    <t>Olmsted Falls</t>
  </si>
  <si>
    <t>Buellesfeld Financial Services, Inc.</t>
  </si>
  <si>
    <t>John Buellesfeld</t>
  </si>
  <si>
    <t>620-326-7551</t>
  </si>
  <si>
    <t>713-773-1100</t>
  </si>
  <si>
    <t>952 Echo Lane</t>
  </si>
  <si>
    <t>leedav1956@yahoo.com</t>
  </si>
  <si>
    <t>14901 Quorum Drive</t>
  </si>
  <si>
    <t>Cornerstone Investment Management And Consulting, LLC</t>
  </si>
  <si>
    <t>Scott Mitchell Koser</t>
  </si>
  <si>
    <t>251-626-6292</t>
  </si>
  <si>
    <t>809 C Daphne Ave</t>
  </si>
  <si>
    <t>Daphne</t>
  </si>
  <si>
    <t>Cornerstone Investment Services</t>
  </si>
  <si>
    <t>Richard Nadeau</t>
  </si>
  <si>
    <t>401-453-5550</t>
  </si>
  <si>
    <t>245 Waterman Street</t>
  </si>
  <si>
    <t>Providence</t>
  </si>
  <si>
    <t>Cornerstone Professional Advisor Services, LLC</t>
  </si>
  <si>
    <t>David Gregg Kelly</t>
  </si>
  <si>
    <t>516-466-1119</t>
  </si>
  <si>
    <t>9 Endo Blvd.</t>
  </si>
  <si>
    <t>Garden City</t>
  </si>
  <si>
    <t>dgk2@ix.netcom.com</t>
  </si>
  <si>
    <t>Cornerstone Resources Group</t>
  </si>
  <si>
    <t>Kevin Frank McGuigan</t>
  </si>
  <si>
    <t>856-287-4611</t>
  </si>
  <si>
    <t>P.O. Box 235</t>
  </si>
  <si>
    <t>Atco</t>
  </si>
  <si>
    <t>419-536-3005</t>
  </si>
  <si>
    <t>855 South Pear Orchard Rd.</t>
  </si>
  <si>
    <t>Ridgeland</t>
  </si>
  <si>
    <t>tiffany@berglandwealth.com</t>
  </si>
  <si>
    <t>Berkeley Investment Advisors</t>
  </si>
  <si>
    <t>Ray Alan Meadows</t>
  </si>
  <si>
    <t>415-831-9999</t>
  </si>
  <si>
    <t>565 17th Ave</t>
  </si>
  <si>
    <t>raymeadows@berkeleyinvestment.com</t>
  </si>
  <si>
    <t>Berkeley, Inc.</t>
  </si>
  <si>
    <t>Michael James Ling</t>
  </si>
  <si>
    <t>208-853-6980</t>
  </si>
  <si>
    <t>3778 Plantation River Drive</t>
  </si>
  <si>
    <t>Baker &amp; Yoest Investment Advisers, Inc.</t>
  </si>
  <si>
    <t>Glenn Allen Baker</t>
  </si>
  <si>
    <t>847-504-1455</t>
  </si>
  <si>
    <t>400 Skokie Blvd</t>
  </si>
  <si>
    <t>Northbrook</t>
  </si>
  <si>
    <t>jbake179@aol.com</t>
  </si>
  <si>
    <t>Baker Financial &amp; Investment Planning</t>
  </si>
  <si>
    <t>Blair Smith</t>
  </si>
  <si>
    <t>360-961-2019</t>
  </si>
  <si>
    <t>invadvice@hotmail.com</t>
  </si>
  <si>
    <t>Blaylock Robert Van, LLC</t>
  </si>
  <si>
    <t>Richard Hanley</t>
  </si>
  <si>
    <t>510-208-6101</t>
  </si>
  <si>
    <t>350 Frank H. Ogawa Plaza</t>
  </si>
  <si>
    <t>Blazer Financial Advisors, Inc.</t>
  </si>
  <si>
    <t>Edward Blazer</t>
  </si>
  <si>
    <t>404-262-7046</t>
  </si>
  <si>
    <t>Ten Piedmont Center</t>
  </si>
  <si>
    <t>eblazer@bellsouth.net</t>
  </si>
  <si>
    <t>Bledsoe, Nelva Allnutt</t>
  </si>
  <si>
    <t>Nelva Allnutt Bledsoe</t>
  </si>
  <si>
    <t>301-589-0546</t>
  </si>
  <si>
    <t>8207 Grubb Rd Apt 201</t>
  </si>
  <si>
    <t>Bleeck Financial Management, Inc.</t>
  </si>
  <si>
    <t>Robert Morris Bleeck</t>
  </si>
  <si>
    <t>650-685-2425</t>
  </si>
  <si>
    <t>533 Airport Blvd.</t>
  </si>
  <si>
    <t>Burlingame</t>
  </si>
  <si>
    <t>Bloom Asset Management, Inc.</t>
  </si>
  <si>
    <t>Kenneth J Bloom</t>
  </si>
  <si>
    <t>248-932-5200</t>
  </si>
  <si>
    <t>31275 Northwestern Hwy</t>
  </si>
  <si>
    <t>Farmington</t>
  </si>
  <si>
    <t>BLS Advisors LLC</t>
  </si>
  <si>
    <t>Barbara Lynn Steinberg</t>
  </si>
  <si>
    <t>973-406-7100</t>
  </si>
  <si>
    <t>63 Beaver Brook Road</t>
  </si>
  <si>
    <t>Lincoln Park</t>
  </si>
  <si>
    <t>853 Ward's Bridge Rd West</t>
  </si>
  <si>
    <t>Warsaw</t>
  </si>
  <si>
    <t>CP Asset Management, Inc.</t>
  </si>
  <si>
    <t>William Andrew Mueller</t>
  </si>
  <si>
    <t>813-752-6183</t>
  </si>
  <si>
    <t>1707 W. Reynolds Street</t>
  </si>
  <si>
    <t>Plant City</t>
  </si>
  <si>
    <t>CPA Advisory Services, Inc.</t>
  </si>
  <si>
    <t>Kenneth Robert Council</t>
  </si>
  <si>
    <t>480-860-1252</t>
  </si>
  <si>
    <t>Po Box 27080</t>
  </si>
  <si>
    <t>CPA Group Investment Management, LLC</t>
  </si>
  <si>
    <t>Toni Darlene Hachmeister</t>
  </si>
  <si>
    <t>850-769-9491</t>
  </si>
  <si>
    <t>501 West 19th Street</t>
  </si>
  <si>
    <t>Panama City</t>
  </si>
  <si>
    <t>CPA Investment Solutions, Inc.</t>
  </si>
  <si>
    <t>Angela Robin Hillard Dyches</t>
  </si>
  <si>
    <t>941-923-1831</t>
  </si>
  <si>
    <t>6371 Business Blvd.</t>
  </si>
  <si>
    <t>angie@cpafinancialsolutions.com</t>
  </si>
  <si>
    <t>CPA Investment Solutions, LLC</t>
  </si>
  <si>
    <t>Caryn Louise Quach</t>
  </si>
  <si>
    <t>Dennis Flanagan</t>
  </si>
  <si>
    <t>Aubry &amp; Eustice, LLC</t>
  </si>
  <si>
    <t>Mark James Aubry</t>
  </si>
  <si>
    <t>309-828-7500</t>
  </si>
  <si>
    <t>28 East Rahn Road</t>
  </si>
  <si>
    <t>ASB Consulting, LLC</t>
  </si>
  <si>
    <t>Allen S Blayer</t>
  </si>
  <si>
    <t>973-691-6963</t>
  </si>
  <si>
    <t>8 Hemlock Ln</t>
  </si>
  <si>
    <t>Flanders</t>
  </si>
  <si>
    <t>gregblayer@yahoo.com</t>
  </si>
  <si>
    <t>ASC Trust Corporation</t>
  </si>
  <si>
    <t>David Joseph John</t>
  </si>
  <si>
    <t>671-477-2724</t>
  </si>
  <si>
    <t>120 Father Duenas Ave</t>
  </si>
  <si>
    <t>Hagatna</t>
  </si>
  <si>
    <t>Asset Advisors, Inc.</t>
  </si>
  <si>
    <t>Ras Don Kelley</t>
  </si>
  <si>
    <t>713-622-7759</t>
  </si>
  <si>
    <t>1177 West Loop South</t>
  </si>
  <si>
    <t>Asset Advisors, LLC</t>
  </si>
  <si>
    <t>Travis Darryn Pickens</t>
  </si>
  <si>
    <t>916-439-0658</t>
  </si>
  <si>
    <t>Asset Advisory Group, Inc.</t>
  </si>
  <si>
    <t>Jeannette Aline Jones</t>
  </si>
  <si>
    <t>513-771-7222</t>
  </si>
  <si>
    <t>130 Via Camelia</t>
  </si>
  <si>
    <t>Paso Robles</t>
  </si>
  <si>
    <t>P.O. Box 2047</t>
  </si>
  <si>
    <t>Summerville</t>
  </si>
  <si>
    <t>Brampton Associates LLC</t>
  </si>
  <si>
    <t>Michael James Riley</t>
  </si>
  <si>
    <t>410-461-6660</t>
  </si>
  <si>
    <t>4733 Widdup Ct</t>
  </si>
  <si>
    <t>Ellicott City</t>
  </si>
  <si>
    <t>Brandes &amp; Associates</t>
  </si>
  <si>
    <t>7825 N. Dale Mabry Hwy.</t>
  </si>
  <si>
    <t>Tampa</t>
  </si>
  <si>
    <t>lhp@bluestarfl.com</t>
  </si>
  <si>
    <t>Armbruster Capital Management, Inc.</t>
  </si>
  <si>
    <t>Mark Edward Armbruster</t>
  </si>
  <si>
    <t>585-469-5199</t>
  </si>
  <si>
    <t>Port Washington</t>
  </si>
  <si>
    <t>steven.j.cohen@smithbarney.com</t>
  </si>
  <si>
    <t>Gold Coast Securities, Inc.</t>
  </si>
  <si>
    <t>Sally Yip Tamano</t>
  </si>
  <si>
    <t>805-496-3660</t>
  </si>
  <si>
    <t>N.W. Arre Jr. Investment Services, Inc.</t>
  </si>
  <si>
    <t>Nicholas William Arre</t>
  </si>
  <si>
    <t>713-964-2677</t>
  </si>
  <si>
    <t>4801 Woodway</t>
  </si>
  <si>
    <t>arre@sprynet.com</t>
  </si>
  <si>
    <t>Naarden Wealth Management</t>
  </si>
  <si>
    <t>Maureen L Holman</t>
  </si>
  <si>
    <t>208-232-5471</t>
  </si>
  <si>
    <t>109 North Arthur, Suite 400</t>
  </si>
  <si>
    <t>Nadler Accountancy Corporation</t>
  </si>
  <si>
    <t>Richard Nadler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</si>
  <si>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</si>
  <si>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</si>
  <si>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</si>
  <si>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</si>
  <si>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</si>
  <si>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</si>
  <si>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</si>
  <si>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</si>
  <si>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</si>
  <si>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</si>
  <si>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</si>
  <si>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</si>
  <si>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</si>
  <si>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</si>
  <si>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</si>
  <si>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</si>
  <si>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ND</t>
  </si>
  <si>
    <t>WY</t>
  </si>
  <si>
    <t>PR</t>
  </si>
  <si>
    <t>RIA Name</t>
  </si>
  <si>
    <t>Russell Brayton Adelmann</t>
  </si>
  <si>
    <t>719-599-7374</t>
  </si>
  <si>
    <t>5540 N. Academy Blvd.</t>
  </si>
  <si>
    <t>Colorado Springs</t>
  </si>
  <si>
    <t>Adelstone Financial Services, Inc.</t>
  </si>
  <si>
    <t>Jeffrey Alan Adelstone</t>
  </si>
  <si>
    <t>520-885-6735</t>
  </si>
  <si>
    <t>1580 N. Kolb Rd.</t>
  </si>
  <si>
    <t>Tucson</t>
  </si>
  <si>
    <t>Adept Financial Services Corporation</t>
  </si>
  <si>
    <t>Pamela D Starkey</t>
  </si>
  <si>
    <t>434-296-8597</t>
  </si>
  <si>
    <t>adeptfs@comcast.net</t>
  </si>
  <si>
    <t>190 Bethlehem Pike</t>
  </si>
  <si>
    <t>Colmar</t>
  </si>
  <si>
    <t>Brown Trout Capital LLC</t>
  </si>
  <si>
    <t>John T Holley</t>
  </si>
  <si>
    <t>804-360-0371</t>
  </si>
  <si>
    <t>12313 Luxford Pl</t>
  </si>
  <si>
    <t>Glen Allen</t>
  </si>
  <si>
    <t>954-603-0070</t>
  </si>
  <si>
    <t>11555 Heron Bay Blvd, Suite 200</t>
  </si>
  <si>
    <t>ed@erwcpa.com</t>
  </si>
  <si>
    <t>Golden Age Financial Advisors, LLC</t>
  </si>
  <si>
    <t>Donald Wayne Grissum</t>
  </si>
  <si>
    <t>314-787-8192</t>
  </si>
  <si>
    <t>Po Box 145</t>
  </si>
  <si>
    <t>Foristell</t>
  </si>
  <si>
    <t>Golden Bear Financial Planning</t>
  </si>
  <si>
    <t>Richard William Ward</t>
  </si>
  <si>
    <t>Benwood Financial Group</t>
  </si>
  <si>
    <t>Kathleen Rose Benjamin</t>
  </si>
  <si>
    <t>513-232-7078</t>
  </si>
  <si>
    <t>7529 State Road</t>
  </si>
  <si>
    <t>Kathleen@benwood.Com</t>
  </si>
  <si>
    <t>Benxcoh Financial Advisors LLC</t>
  </si>
  <si>
    <t>Bennie Cohran</t>
  </si>
  <si>
    <t>614-864-9007</t>
  </si>
  <si>
    <t>679 Brice Rd</t>
  </si>
  <si>
    <t>Reynoldsburg</t>
  </si>
  <si>
    <t>bencoh@aol.com</t>
  </si>
  <si>
    <t>Berg Faircloth Investment Advisors Corp.</t>
  </si>
  <si>
    <t>Ricky Landon Faircloth</t>
  </si>
  <si>
    <t>703-821-1040</t>
  </si>
  <si>
    <t>44135 Woodridge Parkway</t>
  </si>
  <si>
    <t>Leesburg</t>
  </si>
  <si>
    <t>Bergland Wealth Management, Inc.</t>
  </si>
  <si>
    <t>Tiffany Bergland Ballard</t>
  </si>
  <si>
    <t>601-956-5181</t>
  </si>
  <si>
    <t>Cappucci Insurance &amp; Investment Agency</t>
  </si>
  <si>
    <t>George Francis Cappucci</t>
  </si>
  <si>
    <t>978-433-6051</t>
  </si>
  <si>
    <t>P.O. Box 1299</t>
  </si>
  <si>
    <t>Pepperell</t>
  </si>
  <si>
    <t>gfcappucci@prodigy.net</t>
  </si>
  <si>
    <t>Capsouth Partners, Inc.</t>
  </si>
  <si>
    <t>Marshall Paul Bolden</t>
  </si>
  <si>
    <t>334-673-8600</t>
  </si>
  <si>
    <t>2216 W. Main Street</t>
  </si>
  <si>
    <t>Dothan</t>
  </si>
  <si>
    <t>Capstone Financial Planning, Inc.</t>
  </si>
  <si>
    <t>George Douglas Deshields</t>
  </si>
  <si>
    <t>704-708-5601</t>
  </si>
  <si>
    <t>Po Box 77225</t>
  </si>
  <si>
    <t>Capstone Financial Solutions, LLC</t>
  </si>
  <si>
    <t>tim@capstoneinvest.com</t>
  </si>
  <si>
    <t>Capstone Wealth Advisors, Inc.</t>
  </si>
  <si>
    <t>Ronald Jacob Rich</t>
  </si>
  <si>
    <t>317-577-8233</t>
  </si>
  <si>
    <t>Brown Financial Services, Inc.</t>
  </si>
  <si>
    <t>Richard Allen Brown</t>
  </si>
  <si>
    <t>6423 Sea Haven Dr</t>
  </si>
  <si>
    <t>Hixson</t>
  </si>
  <si>
    <t>brownfinancialservices@yahoo.com</t>
  </si>
  <si>
    <t>Brown Investment Advisors, Inc.</t>
  </si>
  <si>
    <t>Edward James Price</t>
  </si>
  <si>
    <t>215-822-6601</t>
  </si>
  <si>
    <t>830-775-1231</t>
  </si>
  <si>
    <t>Goelzer Investment Management</t>
  </si>
  <si>
    <t>Joan B. Goelzer</t>
  </si>
  <si>
    <t>317-264-2600</t>
  </si>
  <si>
    <t>111 Monument Circle, Suite 500</t>
  </si>
  <si>
    <t>Gold Asset Management, Inc.</t>
  </si>
  <si>
    <t>Marc Lewis Gold</t>
  </si>
  <si>
    <t>703-834-0654</t>
  </si>
  <si>
    <t>1760 Reston Parkway</t>
  </si>
  <si>
    <t>marc@goldam.net</t>
  </si>
  <si>
    <t>Gold Canyon Financial Planning</t>
  </si>
  <si>
    <t>Diane Alma Ouellette</t>
  </si>
  <si>
    <t>480-982-6917</t>
  </si>
  <si>
    <t>2599 W Gypsum Ave</t>
  </si>
  <si>
    <t>Apache Junction</t>
  </si>
  <si>
    <t>goldcanyonfp@msn.com</t>
  </si>
  <si>
    <t>Gold Coast Advisors, LLC</t>
  </si>
  <si>
    <t>Steven Scott Cohen</t>
  </si>
  <si>
    <t>516-944-0081</t>
  </si>
  <si>
    <t>130 Shore Road, Suite 235</t>
  </si>
  <si>
    <t>100 Independence Place</t>
  </si>
  <si>
    <t>Tyler</t>
  </si>
  <si>
    <t>ed.schulz@hdvest.com</t>
  </si>
  <si>
    <t>Edward Kennedy Mason Financial, Inc.</t>
  </si>
  <si>
    <t>Richard Edward Torrington</t>
  </si>
  <si>
    <t>941-907-0725</t>
  </si>
  <si>
    <t>Edward R. Wildman, CPA, LLC</t>
  </si>
  <si>
    <t>Edward R Wildman</t>
  </si>
  <si>
    <t>860-673-0141</t>
  </si>
  <si>
    <t>27 Stagecoach Rd</t>
  </si>
  <si>
    <t>JPM Financial Advisors Inc</t>
  </si>
  <si>
    <t>James Patrick Morgan</t>
  </si>
  <si>
    <t>847-590-5866</t>
  </si>
  <si>
    <t>jpm32@wowway.com</t>
  </si>
  <si>
    <t>APEX Advisory Services, Inc.</t>
  </si>
  <si>
    <t>Michael Gordon Wendlandt</t>
  </si>
  <si>
    <t>406-867-2739</t>
  </si>
  <si>
    <t>1601 Lewis Avenue Suite 102</t>
  </si>
  <si>
    <t>Billings</t>
  </si>
  <si>
    <t>Apex Capital Management, LLC</t>
  </si>
  <si>
    <t>Robert James Morella</t>
  </si>
  <si>
    <t>Contact</t>
  </si>
  <si>
    <t>Phone</t>
  </si>
  <si>
    <t>Address</t>
  </si>
  <si>
    <t>City</t>
  </si>
  <si>
    <t>State</t>
  </si>
  <si>
    <t>Zip</t>
  </si>
  <si>
    <t>Total Assets ($ mil)</t>
  </si>
  <si>
    <t>Total Accounts</t>
  </si>
  <si>
    <t>Average Account Size ($)</t>
  </si>
  <si>
    <t>RIA ID</t>
  </si>
  <si>
    <t>Contact's Email</t>
  </si>
  <si>
    <t>(DBA) McManus &amp; Sinclair Wealth Management, LLC</t>
  </si>
  <si>
    <t>Rhett Nolan Sinclair</t>
  </si>
  <si>
    <t>706-364-4081</t>
  </si>
  <si>
    <t>1100 Frazier Drive</t>
  </si>
  <si>
    <t>Augusta</t>
  </si>
  <si>
    <t>rsinclair@elliottdavis.com</t>
  </si>
  <si>
    <t>1st Beach Wealth Management LLC</t>
  </si>
  <si>
    <t>Robert Ethan Caplan</t>
  </si>
  <si>
    <t>717-232-8850</t>
  </si>
  <si>
    <t>1631 North Front Street</t>
  </si>
  <si>
    <t>rcaplan@fma-advisory.com</t>
  </si>
  <si>
    <t>Fmcc Inc.</t>
  </si>
  <si>
    <t>Frederick Miller McCahey</t>
  </si>
  <si>
    <t>847-920-0009</t>
  </si>
  <si>
    <t>501 Cheever Ave</t>
  </si>
  <si>
    <t>Geneva</t>
  </si>
  <si>
    <t>fmccah@sbcglobal.net</t>
  </si>
  <si>
    <t>FMR Wealth Management, LLC</t>
  </si>
  <si>
    <t>Pamela Sue Ghezzi</t>
  </si>
  <si>
    <t>407-629-7427</t>
  </si>
  <si>
    <t>1155 Louisiana Avenue</t>
  </si>
  <si>
    <t>pam@fmrteam.com</t>
  </si>
  <si>
    <t>Focus Capital Wealth Management, Inc.</t>
  </si>
  <si>
    <t>Nicholas Bernard Rowe</t>
  </si>
  <si>
    <t>603-647-5400</t>
  </si>
  <si>
    <t>2 Harvey Road</t>
  </si>
  <si>
    <t>312-363-9232</t>
  </si>
  <si>
    <t>33 W. Ontario</t>
  </si>
  <si>
    <t>Dawson James Asset Management, Inc.</t>
  </si>
  <si>
    <t>Albert James Poliak</t>
  </si>
  <si>
    <t>561-391-5555</t>
  </si>
  <si>
    <t>925 South Federal Highway</t>
  </si>
  <si>
    <t>DB Financial Management, Inc.</t>
  </si>
  <si>
    <t>Donald Clair Blough</t>
  </si>
  <si>
    <t>775-586-9037</t>
  </si>
  <si>
    <t>P.O. Box 10214</t>
  </si>
  <si>
    <t>Zephyr Cove</t>
  </si>
  <si>
    <t>doncblough@hotmail.com</t>
  </si>
  <si>
    <t>DBA Barrington Financial Advisors</t>
  </si>
  <si>
    <t>William Chris Heath</t>
  </si>
  <si>
    <t>1620 Seven Falls</t>
  </si>
  <si>
    <t>Modesto</t>
  </si>
  <si>
    <t>lheath@barringtonfinancial.com</t>
  </si>
  <si>
    <t>DBA Davis Capital</t>
  </si>
  <si>
    <t>leslie_uddin@aon.com</t>
  </si>
  <si>
    <t>Apache Capital Management</t>
  </si>
  <si>
    <t>Linda Jean Maier</t>
  </si>
  <si>
    <t>734-222-8150</t>
  </si>
  <si>
    <t>1955 Pauline Blvd, Suite 400</t>
  </si>
  <si>
    <t>Ann Arbor</t>
  </si>
  <si>
    <t>APD Financial</t>
  </si>
  <si>
    <t>Dennis Joseph Loehr</t>
  </si>
  <si>
    <t>310-371-5899</t>
  </si>
  <si>
    <t>3625 Del Amo Blvd. Suite 380</t>
  </si>
  <si>
    <t>Apertum Asset Management, LLC</t>
  </si>
  <si>
    <t>Jerry Robert Jacobs</t>
  </si>
  <si>
    <t>314-787-9228</t>
  </si>
  <si>
    <t>615 Shadowridge Drive</t>
  </si>
  <si>
    <t>Wildwood</t>
  </si>
  <si>
    <t>mragguy75@hotmail.com</t>
  </si>
  <si>
    <t>APEX Advisory Group</t>
  </si>
  <si>
    <t>Nancy Keller</t>
  </si>
  <si>
    <t>509-624-5525</t>
  </si>
  <si>
    <t>101 W. Cascade Avenue, Suite 102</t>
  </si>
  <si>
    <t>Kent Carl Newhart</t>
  </si>
  <si>
    <t>610-433-9009</t>
  </si>
  <si>
    <t>1621 North Cedar Crest Blvd</t>
  </si>
  <si>
    <t>Allentown</t>
  </si>
  <si>
    <t>atams@atafinancial.com</t>
  </si>
  <si>
    <t>Athena Financial Group, Inc.</t>
  </si>
  <si>
    <t>Melanie A. Johnson</t>
  </si>
  <si>
    <t>512-775-2252</t>
  </si>
  <si>
    <t>P.O. Box 341288</t>
  </si>
  <si>
    <t>Austin</t>
  </si>
  <si>
    <t>Columbus</t>
  </si>
  <si>
    <t>Alexander Investment Management Services</t>
  </si>
  <si>
    <t>Richard David Alexander</t>
  </si>
  <si>
    <t>540-752-5085</t>
  </si>
  <si>
    <t>1 Catbird Court</t>
  </si>
  <si>
    <t>Stafford</t>
  </si>
  <si>
    <t>303-987-3700</t>
  </si>
  <si>
    <t>274 Union Blvd., Suite 350</t>
  </si>
  <si>
    <t>Carl P. Sherr &amp; Co., LLC</t>
  </si>
  <si>
    <t>Gary Hyman Sherr</t>
  </si>
  <si>
    <t>508-791-7126</t>
  </si>
  <si>
    <t>446 Main Street</t>
  </si>
  <si>
    <t>Worcester</t>
  </si>
  <si>
    <t>Carlisle Financial Management, LLC</t>
  </si>
  <si>
    <t>Gary Michael Byrne</t>
  </si>
  <si>
    <t>847-721-1429</t>
  </si>
  <si>
    <t>1429 Carlisle Drive</t>
  </si>
  <si>
    <t>Inverness</t>
  </si>
  <si>
    <t>edb823@aol.com</t>
  </si>
  <si>
    <t>Carlos B. Pargas &amp; Associates, P.A., CPAs</t>
  </si>
  <si>
    <t>Carlos Bartolome Pargas</t>
  </si>
  <si>
    <t>305-273-0990</t>
  </si>
  <si>
    <t>7700 N. Kendall Drive</t>
  </si>
  <si>
    <t>Carlson Asset Management</t>
  </si>
  <si>
    <t>Bruce Emery Carlson</t>
  </si>
  <si>
    <t>651-287-2163</t>
  </si>
  <si>
    <t>400 Village Center Drive</t>
  </si>
  <si>
    <t>Terry Elizabeth Nolan</t>
  </si>
  <si>
    <t>410-770-5256</t>
  </si>
  <si>
    <t>7950 Bloomfield Rd</t>
  </si>
  <si>
    <t>Easton</t>
  </si>
  <si>
    <t>Anne Arundel Financial Planning</t>
  </si>
  <si>
    <t>Ronald John Campbell</t>
  </si>
  <si>
    <t>410-766-0900</t>
  </si>
  <si>
    <t>7310 Ritchie Hwy</t>
  </si>
  <si>
    <t>Glen Burnie</t>
  </si>
  <si>
    <t>Anne B. OBrien</t>
  </si>
  <si>
    <t>Anne Beatrice O'Brien</t>
  </si>
  <si>
    <t>508-867-8123</t>
  </si>
  <si>
    <t>47 Shore Rd</t>
  </si>
  <si>
    <t>North Brookfild</t>
  </si>
  <si>
    <t>105 Chestnut Street</t>
  </si>
  <si>
    <t>Needham</t>
  </si>
  <si>
    <t>tdavies@bsdcpa.com</t>
  </si>
  <si>
    <t>Btadvisors, LLC</t>
  </si>
  <si>
    <t>Kenneth L Thrasher</t>
  </si>
  <si>
    <t>Barnett Financial Planning</t>
  </si>
  <si>
    <t>David I. Barnett</t>
  </si>
  <si>
    <t>714-731-6300</t>
  </si>
  <si>
    <t>1442 Irvine Blvd., #212</t>
  </si>
  <si>
    <t>Tustin</t>
  </si>
  <si>
    <t>Barnstone Advisors LLC</t>
  </si>
  <si>
    <t>James Brinton Detwiler</t>
  </si>
  <si>
    <t>302-478-3410</t>
  </si>
  <si>
    <t>3411 Silverside Rd.</t>
  </si>
  <si>
    <t>Wilmington</t>
  </si>
  <si>
    <t>Blue Sky Investment Partners, Inc.</t>
  </si>
  <si>
    <t>Michael Robert Willman</t>
  </si>
  <si>
    <t>847-864-5070</t>
  </si>
  <si>
    <t>1718 Sherman Ave., #204</t>
  </si>
  <si>
    <t>Evanston</t>
  </si>
  <si>
    <t>Blue Water Capital Advisors, LLC</t>
  </si>
  <si>
    <t>Kevin Mark Wilson</t>
  </si>
  <si>
    <t>218-464-4399</t>
  </si>
  <si>
    <t>1314 E. Superior St.</t>
  </si>
  <si>
    <t>Duluth</t>
  </si>
  <si>
    <t>Blue Water Capital Management, LLC</t>
  </si>
  <si>
    <t>John Scott Lombardo</t>
  </si>
  <si>
    <t>315-438-8690</t>
  </si>
  <si>
    <t>914-738-6313</t>
  </si>
  <si>
    <t>2 Brookside Ave</t>
  </si>
  <si>
    <t>Pelham</t>
  </si>
  <si>
    <t>Joseph Clayton Perfilio</t>
  </si>
  <si>
    <t>570-207-4820</t>
  </si>
  <si>
    <t>410 Spruce Street</t>
  </si>
  <si>
    <t>Scranton</t>
  </si>
  <si>
    <t>joe@claytonperfilio.com</t>
  </si>
  <si>
    <t>CLB Financial</t>
  </si>
  <si>
    <t>Christopher L Bakowski</t>
  </si>
  <si>
    <t>203-968-6398</t>
  </si>
  <si>
    <t>335 Rocky Rapids Rd</t>
  </si>
  <si>
    <t>Stamford</t>
  </si>
  <si>
    <t>CLC Capital Management</t>
  </si>
  <si>
    <t>Charles Lee Clark</t>
  </si>
  <si>
    <t>970-255-9980</t>
  </si>
  <si>
    <t>336 Main Street</t>
  </si>
  <si>
    <t>Grand Junction</t>
  </si>
  <si>
    <t>Clear Perspectives Financial Planning, LLC</t>
  </si>
  <si>
    <t>Carol A Hoffman</t>
  </si>
  <si>
    <t>513-469-8400</t>
  </si>
  <si>
    <t>11300 Cornell Park Drive</t>
  </si>
  <si>
    <t>carolahoffman@yahoo.com</t>
  </si>
  <si>
    <t>Clear Point Advisors, Inc.</t>
  </si>
  <si>
    <t>Barry Evan Dampf</t>
  </si>
  <si>
    <t>Alcott Capital Management, LLC</t>
  </si>
  <si>
    <t>John Mark Spallanzani</t>
  </si>
  <si>
    <t>212-786-7411</t>
  </si>
  <si>
    <t>330 Madison Avenue</t>
  </si>
  <si>
    <t>Alcus Financial Group, LLC</t>
  </si>
  <si>
    <t>Joseph Matthew Baker</t>
  </si>
  <si>
    <t>877-452-0899</t>
  </si>
  <si>
    <t>Eylander Financial Services, Inc.</t>
  </si>
  <si>
    <t>Robert Dennis Eylander</t>
  </si>
  <si>
    <t>219-322-9932</t>
  </si>
  <si>
    <t>2139 Us 41</t>
  </si>
  <si>
    <t>Schererville</t>
  </si>
  <si>
    <t>re1putt@hotmail.com</t>
  </si>
  <si>
    <t>EZ Financial Group Inc.</t>
  </si>
  <si>
    <t>Eric Zhao</t>
  </si>
  <si>
    <t>512-706-9000</t>
  </si>
  <si>
    <t>3200 Steck Avenue, Suite 270</t>
  </si>
  <si>
    <t>Berkeley</t>
  </si>
  <si>
    <t>Cassaday &amp; Co., Inc.</t>
  </si>
  <si>
    <t>Stephan Quinn Cassaday</t>
  </si>
  <si>
    <t>703-506-8200</t>
  </si>
  <si>
    <t>8180 Greensboro Drive, Suite 1180</t>
  </si>
  <si>
    <t>Cassedy Financial Group, Inc.</t>
  </si>
  <si>
    <t>Thomas Anderson Cassedy</t>
  </si>
  <si>
    <t>813-251-0004</t>
  </si>
  <si>
    <t>914-761-6110</t>
  </si>
  <si>
    <t>661 N. Broadway</t>
  </si>
  <si>
    <t>North White Plains</t>
  </si>
  <si>
    <t>illkid1@aol.com</t>
  </si>
  <si>
    <t>Hamilton Financial, Inc.</t>
  </si>
  <si>
    <t>Thomas Michael Burger</t>
  </si>
  <si>
    <t>978-279-9100</t>
  </si>
  <si>
    <t>900 Cummings Center</t>
  </si>
  <si>
    <t>Beverly</t>
  </si>
  <si>
    <t>Hammel Financial Advisory Group, LLC</t>
  </si>
  <si>
    <t>Richard K. Hammel</t>
  </si>
  <si>
    <t>615-371-5222</t>
  </si>
  <si>
    <t>5123 Virginia Way</t>
  </si>
  <si>
    <t>Hammond Investment Planning Corporation</t>
  </si>
  <si>
    <t>KR Financial Services, Inc.</t>
  </si>
  <si>
    <t>Jeffrey Bruce Koch</t>
  </si>
  <si>
    <t>954-989-7462</t>
  </si>
  <si>
    <t>4000 Hollywood Boulevard</t>
  </si>
  <si>
    <t>Hamrick Financial, LLC</t>
  </si>
  <si>
    <t>Robert Lyle Hamrick</t>
  </si>
  <si>
    <t>817-875-7840</t>
  </si>
  <si>
    <t>bobhamrick@hotmail.com</t>
  </si>
  <si>
    <t>Hancock Capital Management, Inc.</t>
  </si>
  <si>
    <t>Allan Gene Hancock</t>
  </si>
  <si>
    <t>814-944-8849</t>
  </si>
  <si>
    <t>1618 E. Pleasant Valley Blvd.</t>
  </si>
  <si>
    <t>Altoona</t>
  </si>
  <si>
    <t>Hansen Financial Advisory</t>
  </si>
  <si>
    <t>Andrew James Hansen</t>
  </si>
  <si>
    <t>651-457-8575</t>
  </si>
  <si>
    <t>6750 Arlene Ave</t>
  </si>
  <si>
    <t>Inver Grove Heights</t>
  </si>
  <si>
    <t>BAS Capital</t>
  </si>
  <si>
    <t>Bruce Allen Stein</t>
  </si>
  <si>
    <t>901-761-7895</t>
  </si>
  <si>
    <t>407-628-5555</t>
  </si>
  <si>
    <t>1380 Gene Street</t>
  </si>
  <si>
    <t>Winter Park</t>
  </si>
  <si>
    <t>bhewitt@crownps.com</t>
  </si>
  <si>
    <t>Affinity Financial Advisory</t>
  </si>
  <si>
    <t>610-566-1358</t>
  </si>
  <si>
    <t>314 Josephs Way</t>
  </si>
  <si>
    <t>Media</t>
  </si>
  <si>
    <t>Brown Financial Management, Inc.</t>
  </si>
  <si>
    <t>Richard Connor Brown</t>
  </si>
  <si>
    <t>Darrell E Kingsland, CPA, CFP</t>
  </si>
  <si>
    <t>Scott Howard Wynant</t>
  </si>
  <si>
    <t>713-260-9000</t>
  </si>
  <si>
    <t>5847 San Felipe</t>
  </si>
  <si>
    <t>Capstone Investment Financial Group, Inc.</t>
  </si>
  <si>
    <t>Timothy James Lawrence</t>
  </si>
  <si>
    <t>719-477-9883</t>
  </si>
  <si>
    <t>615 N. Nevada Avenue</t>
  </si>
  <si>
    <t>2828 Forest Lane #2300</t>
  </si>
  <si>
    <t>kpxfosho@hotmail.com</t>
  </si>
  <si>
    <t>Best Minds, Inc.</t>
  </si>
  <si>
    <t>Boniface Portfolio Consulting, Inc.</t>
  </si>
  <si>
    <t>Robert Douglas Wakefield</t>
  </si>
  <si>
    <t>940-591-3000</t>
  </si>
  <si>
    <t>2548 Lillian Miller</t>
  </si>
  <si>
    <t>Denton</t>
  </si>
  <si>
    <t>Best of America Investments &amp; Insurance</t>
  </si>
  <si>
    <t>Jack Earl Gordon</t>
  </si>
  <si>
    <t>989-739-9023</t>
  </si>
  <si>
    <t>5618 1/2 W Wier</t>
  </si>
  <si>
    <t>Oscoda</t>
  </si>
  <si>
    <t>bestofamer@sbcglobal.net</t>
  </si>
  <si>
    <t>Beverley B. Butler</t>
  </si>
  <si>
    <t>Beverley Bowes Butler</t>
  </si>
  <si>
    <t>434-220-4903</t>
  </si>
  <si>
    <t>408 East Market Street</t>
  </si>
  <si>
    <t>Charlottesville</t>
  </si>
  <si>
    <t>Beverly Investment Advisors LLC</t>
  </si>
  <si>
    <t>Canon Jill Price</t>
  </si>
  <si>
    <t>310-246-1200</t>
  </si>
  <si>
    <t>9701 Wilshire Boulevard</t>
  </si>
  <si>
    <t>cprice2407@aol.com</t>
  </si>
  <si>
    <t>BEY-Douglas, LLC Investment Counsel</t>
  </si>
  <si>
    <t>George Beylouni</t>
  </si>
  <si>
    <t>770-858-0001</t>
  </si>
  <si>
    <t>1640 Powers Ferry Rd., Bldg. 22</t>
  </si>
  <si>
    <t>Bibler Financial Group</t>
  </si>
  <si>
    <t>Ronald Rodney Bibler</t>
  </si>
  <si>
    <t>406-727-7851</t>
  </si>
  <si>
    <t>600 Central Plaza</t>
  </si>
  <si>
    <t>Great Falls</t>
  </si>
  <si>
    <t>Bicoastal Financial, LLC</t>
  </si>
  <si>
    <t>Douglas Frederick Paustenbach</t>
  </si>
  <si>
    <t>209-333-1141</t>
  </si>
  <si>
    <t>2359 Saint Anton Drive</t>
  </si>
  <si>
    <t>Lodi</t>
  </si>
  <si>
    <t>Biechele Royce Advisors, Inc.</t>
  </si>
  <si>
    <t>Thomas Andrew Barrett</t>
  </si>
  <si>
    <t>317-913-7000</t>
  </si>
  <si>
    <t>8784 Station Street</t>
  </si>
  <si>
    <t>Fishers</t>
  </si>
  <si>
    <t>tombarrett@hotmail.com</t>
  </si>
  <si>
    <t>Big Oak Investment Advisors, LLC</t>
  </si>
  <si>
    <t>Scott Jeffrey Sterling</t>
  </si>
  <si>
    <t>229-227-0775</t>
  </si>
  <si>
    <t>116 E. Monroe St.</t>
  </si>
  <si>
    <t>Thomasville</t>
  </si>
  <si>
    <t>Bill Few Associates, Inc.</t>
  </si>
  <si>
    <t>Debra A. Warfield</t>
  </si>
  <si>
    <t>412-801-4900</t>
  </si>
  <si>
    <t>4900 Perry Highway</t>
  </si>
  <si>
    <t>Bill McCarthy &amp; Associates</t>
  </si>
  <si>
    <t>William Kenneth McCarthy</t>
  </si>
  <si>
    <t>330-656-5580</t>
  </si>
  <si>
    <t>110 W. Streetsboro Street</t>
  </si>
  <si>
    <t>Hudson</t>
  </si>
  <si>
    <t>Billeter Wealth Management Inc.</t>
  </si>
  <si>
    <t>Brown Wealth Management, LLC</t>
  </si>
  <si>
    <t>Andrew McKinley Brown</t>
  </si>
  <si>
    <t>770-918-0702</t>
  </si>
  <si>
    <t>931 Commercial Street</t>
  </si>
  <si>
    <t>Conyers</t>
  </si>
  <si>
    <t>andybrown@mindspring.com</t>
  </si>
  <si>
    <t>Brownlie &amp; Braden, LLC</t>
  </si>
  <si>
    <t>508-577-1037</t>
  </si>
  <si>
    <t>BCG Securities, Inc.</t>
  </si>
  <si>
    <t>Richard W Krombach</t>
  </si>
  <si>
    <t>856-393-1950</t>
  </si>
  <si>
    <t>600 Delran Parkway</t>
  </si>
  <si>
    <t>Delran</t>
  </si>
  <si>
    <t>BCY Financial Services</t>
  </si>
  <si>
    <t>Brent Charles Yanagida</t>
  </si>
  <si>
    <t>303-320-3872</t>
  </si>
  <si>
    <t>A.G. Morgan Financial, LLC</t>
  </si>
  <si>
    <t>Stephanie Karen Giardina</t>
  </si>
  <si>
    <t>516-798-1100</t>
  </si>
  <si>
    <t>5260 Merrick Road</t>
  </si>
  <si>
    <t>Massapequa</t>
  </si>
  <si>
    <t>A.P. Bogdon Wealth Management, LLC</t>
  </si>
  <si>
    <t>Andrew Paul Bogdon</t>
  </si>
  <si>
    <t>215-694-3418</t>
  </si>
  <si>
    <t>258 Southern Avenue</t>
  </si>
  <si>
    <t>8631 E. Via Del Palacio</t>
  </si>
  <si>
    <t>Ascent Advisors, LLC</t>
  </si>
  <si>
    <t>Carlos Reisen</t>
  </si>
  <si>
    <t>513-755-8793</t>
  </si>
  <si>
    <t>7208 Champions Lane</t>
  </si>
  <si>
    <t>West Chester</t>
  </si>
  <si>
    <t>creisen@hilliard.com</t>
  </si>
  <si>
    <t>Ascent Capital Management, LLC</t>
  </si>
  <si>
    <t>Scott Kemper Agnew</t>
  </si>
  <si>
    <t>541-382-4847</t>
  </si>
  <si>
    <t>975 Sw Colorado</t>
  </si>
  <si>
    <t>scott@ascentcap.com</t>
  </si>
  <si>
    <t>Ascent Financial Solutions</t>
  </si>
  <si>
    <t>Glenn Haden Hermanson</t>
  </si>
  <si>
    <t>303-832-8044</t>
  </si>
  <si>
    <t>1369 Downing St</t>
  </si>
  <si>
    <t>glennhaden@msn.com</t>
  </si>
  <si>
    <t>Ashby Financial Services</t>
  </si>
  <si>
    <t>H. R. Financial Services, Inc.</t>
  </si>
  <si>
    <t>Max George Corder</t>
  </si>
  <si>
    <t>406-837-3575</t>
  </si>
  <si>
    <t>P.O. Box 2408</t>
  </si>
  <si>
    <t>Bigfork</t>
  </si>
  <si>
    <t>Haag Financial Consulting</t>
  </si>
  <si>
    <t>Peter Gustav Haag</t>
  </si>
  <si>
    <t>773-477-7835</t>
  </si>
  <si>
    <t>446 West Aldine, Suite 3w</t>
  </si>
  <si>
    <t>Haas Financial Services, Inc.</t>
  </si>
  <si>
    <t>Mark Allen Davis</t>
  </si>
  <si>
    <t>248-213-0101</t>
  </si>
  <si>
    <t>29600 Northwestern Hwy #114</t>
  </si>
  <si>
    <t>davis2092@hotmail.com</t>
  </si>
  <si>
    <t>HAB Wealth Management, LLC</t>
  </si>
  <si>
    <t>Scott Thomas Silker</t>
  </si>
  <si>
    <t>608-782-2981</t>
  </si>
  <si>
    <t>85 Milwaukee Street</t>
  </si>
  <si>
    <t>Executive Financial Services, Inc.</t>
  </si>
  <si>
    <t>Wendell Breneman Stewart</t>
  </si>
  <si>
    <t>603-890-9040</t>
  </si>
  <si>
    <t>75 Searles Rd</t>
  </si>
  <si>
    <t>Windham</t>
  </si>
  <si>
    <t>Executive Planning Associates</t>
  </si>
  <si>
    <t>509-735-7507</t>
  </si>
  <si>
    <t>1141 North Edison</t>
  </si>
  <si>
    <t>Kennewick</t>
  </si>
  <si>
    <t>Haddaway, Paul R. CPA</t>
  </si>
  <si>
    <t>Paul R. Haddaway</t>
  </si>
  <si>
    <t>410-822-8977</t>
  </si>
  <si>
    <t>218 N. Washington St.</t>
  </si>
  <si>
    <t>paulha@goeaston.net</t>
  </si>
  <si>
    <t>Haese Financial Group Inc</t>
  </si>
  <si>
    <t>Debra Ann Haese</t>
  </si>
  <si>
    <t>262-677-8106</t>
  </si>
  <si>
    <t>N168 W21931 Main Street</t>
  </si>
  <si>
    <t>Haider Financial Services</t>
  </si>
  <si>
    <t>Thomas Francis Haider</t>
  </si>
  <si>
    <t>847-509-8995</t>
  </si>
  <si>
    <t>899 Skokie Blvd</t>
  </si>
  <si>
    <t>spook11@aol.com</t>
  </si>
  <si>
    <t>Haisman Wealth Management, Inc.</t>
  </si>
  <si>
    <t>Catherine M Jackson</t>
  </si>
  <si>
    <t>239-939-3235</t>
  </si>
  <si>
    <t>6830 Porto Fino Circle</t>
  </si>
  <si>
    <t>8828 Se Water Oak Pl</t>
  </si>
  <si>
    <t>Bavarian Wealth Management, Inc.</t>
  </si>
  <si>
    <t>Anthony Phillip DiNatale</t>
  </si>
  <si>
    <t>504-299-3370</t>
  </si>
  <si>
    <t>650 Poydras Street</t>
  </si>
  <si>
    <t>ali@bavarianwealthmanagement.com</t>
  </si>
  <si>
    <t>Bay Mutual Financial LLC</t>
  </si>
  <si>
    <t>Martin Lester Pernoll</t>
  </si>
  <si>
    <t>310-586-3222</t>
  </si>
  <si>
    <t>2425 Olympic Blvd</t>
  </si>
  <si>
    <t>Santa Monica</t>
  </si>
  <si>
    <t>Bay View Capital, Inc.</t>
  </si>
  <si>
    <t>Michael Douglas Rees</t>
  </si>
  <si>
    <t>727-896-8166</t>
  </si>
  <si>
    <t>2001 16th Street North</t>
  </si>
  <si>
    <t>Saint Petersburg</t>
  </si>
  <si>
    <t>mikerees33@hotmail.com</t>
  </si>
  <si>
    <t>Bay Willow Advisers, LLC</t>
  </si>
  <si>
    <t>Michelle Ann Morton</t>
  </si>
  <si>
    <t>858-320-2875</t>
  </si>
  <si>
    <t>Bradshaw Capital Management LLC.</t>
  </si>
  <si>
    <t>Rance Frederick Bradshaw</t>
  </si>
  <si>
    <t>315-579-3170</t>
  </si>
  <si>
    <t>120 Walton St.</t>
  </si>
  <si>
    <t>Braevest</t>
  </si>
  <si>
    <t>Matt Branstetter</t>
  </si>
  <si>
    <t>405-872-1160</t>
  </si>
  <si>
    <t>111 S. Main Street</t>
  </si>
  <si>
    <t>Noble</t>
  </si>
  <si>
    <t>770-517-6411</t>
  </si>
  <si>
    <t>302 Creekstone Ridge</t>
  </si>
  <si>
    <t>Woodstock</t>
  </si>
  <si>
    <t>Advisors Capital Investments, Inc.</t>
  </si>
  <si>
    <t>Frank Dennis Pietroski</t>
  </si>
  <si>
    <t>860-963-0722</t>
  </si>
  <si>
    <t>Ravi Myneni</t>
  </si>
  <si>
    <t>703-470-7350</t>
  </si>
  <si>
    <t>P.O. Box 2310</t>
  </si>
  <si>
    <t>561-799-0245</t>
  </si>
  <si>
    <t>1687 W Frederick Small Rd</t>
  </si>
  <si>
    <t>Jupiter</t>
  </si>
  <si>
    <t>djb@bartolfwealth.com</t>
  </si>
  <si>
    <t>ID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</si>
  <si>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</si>
  <si>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</si>
  <si>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</si>
  <si>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</si>
  <si>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</si>
  <si>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</si>
  <si>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</si>
  <si>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</si>
  <si>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</si>
  <si>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Bodell Overcash Anderson &amp; Co., Inc.</t>
  </si>
  <si>
    <t>336 W Washington St</t>
  </si>
  <si>
    <t>Creekside Advisors, Inc.</t>
  </si>
  <si>
    <t>Mickey Ray Cargile</t>
  </si>
  <si>
    <t>432-617-1394</t>
  </si>
  <si>
    <t>508 West Wallsuite 1100</t>
  </si>
  <si>
    <t>janeweisman@yahoo.com</t>
  </si>
  <si>
    <t>303-861-5290</t>
  </si>
  <si>
    <t>97 S Brentwood St</t>
  </si>
  <si>
    <t>Byrd Capital Market Advisers Inc</t>
  </si>
  <si>
    <t>John William Byrd</t>
  </si>
  <si>
    <t>817-649-0197</t>
  </si>
  <si>
    <t>2301 E. Lamar Blvd.</t>
  </si>
  <si>
    <t>Byrne Wealth Management, LLC</t>
  </si>
  <si>
    <t>John Patrick Byrne</t>
  </si>
  <si>
    <t>402-502-2500</t>
  </si>
  <si>
    <t>17557 Y St.</t>
  </si>
  <si>
    <t>Omaha</t>
  </si>
  <si>
    <t>Midland</t>
  </si>
  <si>
    <t>ADC Financial Group LLC</t>
  </si>
  <si>
    <t>Alfred David Carroll</t>
  </si>
  <si>
    <t>817-561-0615</t>
  </si>
  <si>
    <t>4005 Shores Ct</t>
  </si>
  <si>
    <t>Arlington</t>
  </si>
  <si>
    <t>Addis &amp; Hill, Incorporated</t>
  </si>
  <si>
    <t>Kent Russell Addis</t>
  </si>
  <si>
    <t>610-688-9500</t>
  </si>
  <si>
    <t>20 Louella Court</t>
  </si>
  <si>
    <t>MSC</t>
  </si>
  <si>
    <t>%</t>
  </si>
  <si>
    <t>Bacera Associates Corporation</t>
  </si>
  <si>
    <t>Victor Lee Ringor</t>
  </si>
  <si>
    <t>111 Hyde Street</t>
  </si>
  <si>
    <t>gbuff@rcn.com</t>
  </si>
  <si>
    <t>Buffington Mohr McNeal</t>
  </si>
  <si>
    <t>Carey Hale McNeal</t>
  </si>
  <si>
    <t>208-338-5551</t>
  </si>
  <si>
    <t>802 West Bannock Street, Ste 100</t>
  </si>
  <si>
    <t>BUI Financial Advisory, LLC</t>
  </si>
  <si>
    <t>Tu Bui</t>
  </si>
  <si>
    <t>949-253-4601</t>
  </si>
  <si>
    <t>2102 Business Center Dr</t>
  </si>
  <si>
    <t>tonytbui@aol.com</t>
  </si>
  <si>
    <t>Bull &amp; Bear Capital Advisors, Inc.</t>
  </si>
  <si>
    <t>Matthew Brian Bishop</t>
  </si>
  <si>
    <t>904-363-3600</t>
  </si>
  <si>
    <t>6817 Southpoint Parkway</t>
  </si>
  <si>
    <t>Bullseye Investment Management, LLC</t>
  </si>
  <si>
    <t>Timothy Ray Guthrie</t>
  </si>
  <si>
    <t>937-444-4449</t>
  </si>
  <si>
    <t>727 S. High St.</t>
  </si>
  <si>
    <t>Mt. Orab</t>
  </si>
  <si>
    <t>Bulwark Capital Management, LLC</t>
  </si>
  <si>
    <t>Bryan C Hinmon</t>
  </si>
  <si>
    <t>617-670-0215</t>
  </si>
  <si>
    <t>95 Park Drive #21</t>
  </si>
  <si>
    <t>Bunnen Financial Management LLC</t>
  </si>
  <si>
    <t>Robert Louis Bunnen</t>
  </si>
  <si>
    <t>404-237-4188</t>
  </si>
  <si>
    <t>3414 Peachtree Road</t>
  </si>
  <si>
    <t>Bunting Capital Management Inc</t>
  </si>
  <si>
    <t>Kevin John Zywna</t>
  </si>
  <si>
    <t>Antunes International Investment Management</t>
  </si>
  <si>
    <t>Antonio Martins Antunes</t>
  </si>
  <si>
    <t>305-372-2443</t>
  </si>
  <si>
    <t>701 Brickell Key Blvd</t>
  </si>
  <si>
    <t>Anweiler Financial Management, LLC</t>
  </si>
  <si>
    <t>Robert Dole Anweiler</t>
  </si>
  <si>
    <t>260-749-2170</t>
  </si>
  <si>
    <t>618 Professional Park</t>
  </si>
  <si>
    <t>New Haven</t>
  </si>
  <si>
    <t>rdanweiler.afm@verizon.net</t>
  </si>
  <si>
    <t>AON Retirement Plan Advisors, LLC</t>
  </si>
  <si>
    <t>2795 East Bidwell St., #100-400</t>
  </si>
  <si>
    <t>Folsom</t>
  </si>
  <si>
    <t>Brandin &amp; Associates</t>
  </si>
  <si>
    <t>Carolyn Lou Waters</t>
  </si>
  <si>
    <t>702-888-4807</t>
  </si>
  <si>
    <t>4441 Villa Toscano Ct.</t>
  </si>
  <si>
    <t>Las Vegas</t>
  </si>
  <si>
    <t>A. Paul Hasek, CFA</t>
  </si>
  <si>
    <t>A. Paul Hasek</t>
  </si>
  <si>
    <t>314-324-7164</t>
  </si>
  <si>
    <t>13224 Tandem Dr.</t>
  </si>
  <si>
    <t>Saint Louis</t>
  </si>
  <si>
    <t>A. Robert Taylor Financial Advisory Services, Ltd.</t>
  </si>
  <si>
    <t>A Robert Taylor</t>
  </si>
  <si>
    <t>847-251-2099</t>
  </si>
  <si>
    <t>Bolen Dodson &amp; Associates</t>
  </si>
  <si>
    <t>Robert Verne Bolen</t>
  </si>
  <si>
    <t>615-242-3808</t>
  </si>
  <si>
    <t>7003 Chadwick Dr</t>
  </si>
  <si>
    <t>Brentwood</t>
  </si>
  <si>
    <t>bob@bolendodson.com</t>
  </si>
  <si>
    <t>Bollin Wealth Management</t>
  </si>
  <si>
    <t>Phillip Edward Bollin</t>
  </si>
  <si>
    <t>419-878-3934</t>
  </si>
  <si>
    <t>1811 River Rd.</t>
  </si>
  <si>
    <t>Maumee</t>
  </si>
  <si>
    <t>phil@bollinwealth.com</t>
  </si>
  <si>
    <t>BON Investments, LLC</t>
  </si>
  <si>
    <t>Jeffrey Wayne Bonvallat</t>
  </si>
  <si>
    <t>978-263-2739</t>
  </si>
  <si>
    <t>Maria Carla Devlin</t>
  </si>
  <si>
    <t>412-306-1981</t>
  </si>
  <si>
    <t>Bonneville Asset Management, LLC</t>
  </si>
  <si>
    <t>Martha Bacigalupo</t>
  </si>
  <si>
    <t>978-468-2230</t>
  </si>
  <si>
    <t>P.O. Box 610</t>
  </si>
  <si>
    <t>Hamilton</t>
  </si>
  <si>
    <t>Bontempo Ohly Capital Management, LLC</t>
  </si>
  <si>
    <t>Lisa Rutishauser</t>
  </si>
  <si>
    <t>240-497-1300</t>
  </si>
  <si>
    <t>7501 Wisconsin Ave</t>
  </si>
  <si>
    <t>Bethesda</t>
  </si>
  <si>
    <t>lrutishauser@bocmllc.com</t>
  </si>
  <si>
    <t>Bonwell Capital Management, LLC</t>
  </si>
  <si>
    <t>William Shawn Bonwell</t>
  </si>
  <si>
    <t>Investment Management Services Group, LLC</t>
  </si>
  <si>
    <t>Julie Mccarthy Decker</t>
  </si>
  <si>
    <t>321-837-0741</t>
  </si>
  <si>
    <t>5240 Babcock St. N.E., Ste. 218</t>
  </si>
  <si>
    <t>Palm Bay</t>
  </si>
  <si>
    <t>Investment Management Trust</t>
  </si>
  <si>
    <t>Kenneth Paul Posco</t>
  </si>
  <si>
    <t>978-343-3344</t>
  </si>
  <si>
    <t>14 Oliver St</t>
  </si>
  <si>
    <t>Fitchburg</t>
  </si>
  <si>
    <t>kenposco@verizon.net</t>
  </si>
  <si>
    <t>Investment Partners Asset Management</t>
  </si>
  <si>
    <t>Thomas William Shepherd</t>
  </si>
  <si>
    <t>732-205-0391</t>
  </si>
  <si>
    <t>1 Highland Avenue</t>
  </si>
  <si>
    <t>Metuchen</t>
  </si>
  <si>
    <t>Investment Planning Associates</t>
  </si>
  <si>
    <t>Donald Paul Nadell</t>
  </si>
  <si>
    <t>408-985-4472</t>
  </si>
  <si>
    <t>1101 S. Winchester Blvd.</t>
  </si>
  <si>
    <t>dpnadell@4ipa.com</t>
  </si>
  <si>
    <t>Investment Planning Associates, Inc.</t>
  </si>
  <si>
    <t>Jay Paul Levin</t>
  </si>
  <si>
    <t>240-430-3000</t>
  </si>
  <si>
    <t>215 S. Wadsworth Blvd. Suite 540</t>
  </si>
  <si>
    <t>Investment Research Corporation</t>
  </si>
  <si>
    <t>Donald Bruce MacCallum</t>
  </si>
  <si>
    <t>800-988-6945</t>
  </si>
  <si>
    <t>13448 44th Circle, Ne</t>
  </si>
  <si>
    <t>Saint Michael</t>
  </si>
  <si>
    <t>Investment Retirement Associates</t>
  </si>
  <si>
    <t>Frank Garson II</t>
  </si>
  <si>
    <t>770-664-5595</t>
  </si>
  <si>
    <t>2270 Saddlesprings Dr</t>
  </si>
  <si>
    <t>713-599-1226</t>
  </si>
  <si>
    <t>4550 Post Oak Place Drive</t>
  </si>
  <si>
    <t>Jeffrey Page Bronnenberg</t>
  </si>
  <si>
    <t>828-327-4985</t>
  </si>
  <si>
    <t>P.O. Box 1103</t>
  </si>
  <si>
    <t>440-519-0300</t>
  </si>
  <si>
    <t>33595 Bainbridge Rd.</t>
  </si>
  <si>
    <t>Solon</t>
  </si>
  <si>
    <t>Alpha Wealth Strategies, LLC</t>
  </si>
  <si>
    <t>Julia Claus Blackman</t>
  </si>
  <si>
    <t>281-360-6671</t>
  </si>
  <si>
    <t>4582 Kingwood Drive #125</t>
  </si>
  <si>
    <t>Kingwood</t>
  </si>
  <si>
    <t>Alpine Asset Management, Inc.</t>
  </si>
  <si>
    <t>Kenneth Edwin Lawson</t>
  </si>
  <si>
    <t>563-359-1688</t>
  </si>
  <si>
    <t>Penthouse, 2435 Kimberly Road</t>
  </si>
  <si>
    <t>Bettendorf</t>
  </si>
  <si>
    <t>Alt Advisors, LLC</t>
  </si>
  <si>
    <t>Edward Melton Alt</t>
  </si>
  <si>
    <t>646-259-4610</t>
  </si>
  <si>
    <t>380 Lexington Avenue</t>
  </si>
  <si>
    <t>Alta Family Office Services LLC</t>
  </si>
  <si>
    <t>Daniel Ashton Burpee</t>
  </si>
  <si>
    <t>703-822-4352</t>
  </si>
  <si>
    <t>Alterna Wealth Management, Inc.</t>
  </si>
  <si>
    <t>Mark Jeffrey Baniewicz</t>
  </si>
  <si>
    <t>954-703-2020</t>
  </si>
  <si>
    <t>6600 N. Andrews Ave.</t>
  </si>
  <si>
    <t>Alton Capital Management, Inc.</t>
  </si>
  <si>
    <t>Gregory Howard Bray</t>
  </si>
  <si>
    <t>618-466-9700</t>
  </si>
  <si>
    <t>2410 State St.</t>
  </si>
  <si>
    <t>Alton</t>
  </si>
  <si>
    <t>Altruist Financial Advisors, LLC</t>
  </si>
  <si>
    <t>Eric Edward Haas</t>
  </si>
  <si>
    <t>269-857-2743</t>
  </si>
  <si>
    <t>3754 65th St</t>
  </si>
  <si>
    <t>Holland</t>
  </si>
  <si>
    <t>ehaas@altruistfa.com</t>
  </si>
  <si>
    <t>Altschuler Financial Services</t>
  </si>
  <si>
    <t>areiland@spicerjeffries.com</t>
  </si>
  <si>
    <t>Artifex Financial Group, LLC</t>
  </si>
  <si>
    <t>Douglas Paul Kinsey</t>
  </si>
  <si>
    <t>937-660-8316</t>
  </si>
  <si>
    <t>Cahill Financial Advisors, Inc.</t>
  </si>
  <si>
    <t>Rickey Lee Ites</t>
  </si>
  <si>
    <t>952-926-1659</t>
  </si>
  <si>
    <t>7241 Ohms Lane</t>
  </si>
  <si>
    <t>Edina</t>
  </si>
  <si>
    <t>Cahill Wealth Management, LLC</t>
  </si>
  <si>
    <t>Ryan Devlin Cahill</t>
  </si>
  <si>
    <t>269-321-6600</t>
  </si>
  <si>
    <t>6101 Newport Road</t>
  </si>
  <si>
    <t>Protage</t>
  </si>
  <si>
    <t>ryan@cahillwealth.com</t>
  </si>
  <si>
    <t>Cain, Watters &amp; Associates, P.L.L.C.</t>
  </si>
  <si>
    <t>1607 Blue Creek Rd</t>
  </si>
  <si>
    <t>Lynnville</t>
  </si>
  <si>
    <t>Blue Creek Investment Partners, LLC</t>
  </si>
  <si>
    <t>Robert Edwin Brooks</t>
  </si>
  <si>
    <t>256-704-0505</t>
  </si>
  <si>
    <t>100 Church Street</t>
  </si>
  <si>
    <t>Huntsville</t>
  </si>
  <si>
    <t>Blue Mountains Financial Management, LLC</t>
  </si>
  <si>
    <t>BRGNo Sale</t>
  </si>
  <si>
    <t>BRGClose-No Info</t>
  </si>
  <si>
    <t>BRGRating</t>
  </si>
  <si>
    <t>BRGQuote Issued</t>
  </si>
  <si>
    <t>8902 Perch Cv</t>
  </si>
  <si>
    <t>Calidel Financial Services LLC</t>
  </si>
  <si>
    <t>Jennifer Marie Cropper</t>
  </si>
  <si>
    <t>763-559-5373</t>
  </si>
  <si>
    <t>3235 Fernbrook Lane North</t>
  </si>
  <si>
    <t>Plymouth</t>
  </si>
  <si>
    <t>shane_cropper@yahoo.com</t>
  </si>
  <si>
    <t>Calvert Planning Corporation</t>
  </si>
  <si>
    <t>George Christopher Calvert</t>
  </si>
  <si>
    <t>248-723-3322</t>
  </si>
  <si>
    <t>77 East Long Lake Road</t>
  </si>
  <si>
    <t>Bloomfield Hills</t>
  </si>
  <si>
    <t>Calvin F. Kendig Jr.</t>
  </si>
  <si>
    <t>Calvin Fridy Kendig</t>
  </si>
  <si>
    <t>941-371-3720</t>
  </si>
  <si>
    <t>4322 Marcott Circle</t>
  </si>
  <si>
    <t>cfk53@aol.com</t>
  </si>
  <si>
    <t>Camborne Cornell Partners, LLC</t>
  </si>
  <si>
    <t>James R Hocking</t>
  </si>
  <si>
    <t>860-355-8873</t>
  </si>
  <si>
    <t>8112 Willow Stream Drive</t>
  </si>
  <si>
    <t>scott.janko@nafep.com</t>
  </si>
  <si>
    <t>Astraeus Wealth Advisers, LLC</t>
  </si>
  <si>
    <t>Christopher Francis Yannella</t>
  </si>
  <si>
    <t>312-670-2500</t>
  </si>
  <si>
    <t>444 N. Michigan Avenue</t>
  </si>
  <si>
    <t>ATA Management Strategies Inc</t>
  </si>
  <si>
    <t>Admin</t>
  </si>
  <si>
    <t>IS</t>
  </si>
  <si>
    <t>Other</t>
  </si>
  <si>
    <t>Marketing</t>
  </si>
  <si>
    <t>MAGIC</t>
  </si>
  <si>
    <t>Crystal Capital Management Corporation</t>
  </si>
  <si>
    <t>William Lawrence Burton</t>
  </si>
  <si>
    <t>781-224-1120</t>
  </si>
  <si>
    <t>669 Main St.</t>
  </si>
  <si>
    <t>Wakefield</t>
  </si>
  <si>
    <t>bill@cpaburton.com</t>
  </si>
  <si>
    <t>Crystal Wealth Management, LLC</t>
  </si>
  <si>
    <t>James Finley Thomas</t>
  </si>
  <si>
    <t>415-459-6201</t>
  </si>
  <si>
    <t>373 Riviera Dr</t>
  </si>
  <si>
    <t>jtadvisor@comcast.net</t>
  </si>
  <si>
    <t>CS Advisors Inc.</t>
  </si>
  <si>
    <t>Steven Lawrence Sherman</t>
  </si>
  <si>
    <t>561-353-1604</t>
  </si>
  <si>
    <t>7999 N. Federal Highway</t>
  </si>
  <si>
    <t>617-232-5603</t>
  </si>
  <si>
    <t>61 Grove Street</t>
  </si>
  <si>
    <t>Chestnut Hill</t>
  </si>
  <si>
    <t>BMS Financial Advisors, LLC</t>
  </si>
  <si>
    <t>Hugh Thomas Boyle</t>
  </si>
  <si>
    <t>605-341-1555</t>
  </si>
  <si>
    <t>1508 Mountain View Road</t>
  </si>
  <si>
    <t>Rapid City</t>
  </si>
  <si>
    <t>BNG Financial Services, Inc.</t>
  </si>
  <si>
    <t>Thomas M Bizzell</t>
  </si>
  <si>
    <t>850-434-5574</t>
  </si>
  <si>
    <t>3250 Navy Blvd.</t>
  </si>
  <si>
    <t>BNR Partners, LLC</t>
  </si>
  <si>
    <t>William Everett Richards</t>
  </si>
  <si>
    <t>312-338-7788</t>
  </si>
  <si>
    <t>20 North Wacker Drive</t>
  </si>
  <si>
    <t>Boar Capital Advisors, LLC</t>
  </si>
  <si>
    <t>John Wesley Carrington</t>
  </si>
  <si>
    <t>208-319-3678</t>
  </si>
  <si>
    <t>950 W. Bannock</t>
  </si>
  <si>
    <t>jwcarrington@gmail.com</t>
  </si>
  <si>
    <t>Bob Priest Financial, Inc.</t>
  </si>
  <si>
    <t>Robert William Priest</t>
  </si>
  <si>
    <t>970-513-7077</t>
  </si>
  <si>
    <t>221 Summit Place Suite 298</t>
  </si>
  <si>
    <t>Silverthorne</t>
  </si>
  <si>
    <t>Financial Planning Consultants of Northern Michigan, Inc.</t>
  </si>
  <si>
    <t>Jerry Clyde Hubbell</t>
  </si>
  <si>
    <t>231-264-8388</t>
  </si>
  <si>
    <t>212 River Street Box 738</t>
  </si>
  <si>
    <t>Elk Rapids</t>
  </si>
  <si>
    <t>jessicahubbell@hotmail.com</t>
  </si>
  <si>
    <t>7401 W. 135th Street</t>
  </si>
  <si>
    <t>Gary Doyle Matthews</t>
  </si>
  <si>
    <t>406-579-8577</t>
  </si>
  <si>
    <t>2115 Durston Rd. Suite 9</t>
  </si>
  <si>
    <t>Bozeman</t>
  </si>
  <si>
    <t>BPD Wealth Management LLC</t>
  </si>
  <si>
    <t>Michael Castillo Ilagan</t>
  </si>
  <si>
    <t>540-908-9331</t>
  </si>
  <si>
    <t>3206 Swiftwater Court</t>
  </si>
  <si>
    <t>Harrisonburg</t>
  </si>
  <si>
    <t>Bpdwealthmanagement@gmail.Com</t>
  </si>
  <si>
    <t>BR Capital, Inc.</t>
  </si>
  <si>
    <t>William Christopher Roller</t>
  </si>
  <si>
    <t>360-735-1900</t>
  </si>
  <si>
    <t>411 E. 29th Street, Suite 400</t>
  </si>
  <si>
    <t>American Money Management, Inc.</t>
  </si>
  <si>
    <t>Robert Brian Wilber</t>
  </si>
  <si>
    <t>Nelson Paul Rivers</t>
  </si>
  <si>
    <t>812-491-3765</t>
  </si>
  <si>
    <t>125 N. Weinbach Avenue</t>
  </si>
  <si>
    <t>Evansville</t>
  </si>
  <si>
    <t>East Syracuse</t>
  </si>
  <si>
    <t>arndt_ba@yahoo.com</t>
  </si>
  <si>
    <t>Arnold Castellano And Associates, Inc.</t>
  </si>
  <si>
    <t>Earl Dean McMahan</t>
  </si>
  <si>
    <t>248-449-2800</t>
  </si>
  <si>
    <t>41850 West Eleven Mile Road</t>
  </si>
  <si>
    <t>Novi</t>
  </si>
  <si>
    <t>Center For Financial Planning, Inc.</t>
  </si>
  <si>
    <t>Marilyn Millard Gunther</t>
  </si>
  <si>
    <t>248-948-7900</t>
  </si>
  <si>
    <t>40 Oak Hollow St</t>
  </si>
  <si>
    <t>Southfield</t>
  </si>
  <si>
    <t>Center For Wealth Planning, Inc.</t>
  </si>
  <si>
    <t>Joseph William Ruzycki</t>
  </si>
  <si>
    <t>248-498-4800</t>
  </si>
  <si>
    <t>2265 Livernois Road</t>
  </si>
  <si>
    <t>Centricity Financial LLC</t>
  </si>
  <si>
    <t>Arash Ethan Namvar</t>
  </si>
  <si>
    <t>510-410-7473</t>
  </si>
  <si>
    <t>604 North Eckhoff St</t>
  </si>
  <si>
    <t>Centurion Advisory Group, Inc.</t>
  </si>
  <si>
    <t>Randy Ray Brunson</t>
  </si>
  <si>
    <t>770-817-0525</t>
  </si>
  <si>
    <t>1325 Satellite Blvd.</t>
  </si>
  <si>
    <t>Suwanee</t>
  </si>
  <si>
    <t>Centurion Investment Partners, LLC</t>
  </si>
  <si>
    <t>David Charles Lenoir</t>
  </si>
  <si>
    <t>901-766-9393</t>
  </si>
  <si>
    <t>5860 Ridgeway Center Parkway</t>
  </si>
  <si>
    <t>Memphis</t>
  </si>
  <si>
    <t>Century Advisors, LLC</t>
  </si>
  <si>
    <t>Carl Wayne Busch</t>
  </si>
  <si>
    <t>405-879-0123</t>
  </si>
  <si>
    <t>750 E. Britton Rd.</t>
  </si>
  <si>
    <t>Berry Financial Services, Inc</t>
  </si>
  <si>
    <t>Dianne J. Berry</t>
  </si>
  <si>
    <t>901-757-4447</t>
  </si>
  <si>
    <t>1917 Hazelton Drive</t>
  </si>
  <si>
    <t>Germantown</t>
  </si>
  <si>
    <t>Bert Hughes &amp; Associates</t>
  </si>
  <si>
    <t>Herbert Hughes</t>
  </si>
  <si>
    <t>925-837-4611</t>
  </si>
  <si>
    <t>675 Sheri Lane</t>
  </si>
  <si>
    <t>Bert Riddell Cramer, Investment Adviser</t>
  </si>
  <si>
    <t>781-863-8606</t>
  </si>
  <si>
    <t>33 Bedford Street</t>
  </si>
  <si>
    <t>Bernstein Financial Management</t>
  </si>
  <si>
    <t>Neil Bernstein</t>
  </si>
  <si>
    <t>508-653-0100</t>
  </si>
  <si>
    <t>25 Maguire Rd</t>
  </si>
  <si>
    <t>Wayland</t>
  </si>
  <si>
    <t>David M. Raskin CPA, Pa</t>
  </si>
  <si>
    <t>David Marc Raskin</t>
  </si>
  <si>
    <t>Focus Financial Advisors, Inc.</t>
  </si>
  <si>
    <t>Jon L Aldrich</t>
  </si>
  <si>
    <t>815-633-8844</t>
  </si>
  <si>
    <t>6870 Rote Road</t>
  </si>
  <si>
    <t>Rockford</t>
  </si>
  <si>
    <t>jon@focusfinancialadvisors.com</t>
  </si>
  <si>
    <t>Focus Financial Group, Inc.</t>
  </si>
  <si>
    <t>Walter Malinowski</t>
  </si>
  <si>
    <t>732-831-0300</t>
  </si>
  <si>
    <t>1220 Bay Ave</t>
  </si>
  <si>
    <t>Focus Investment Advisors</t>
  </si>
  <si>
    <t>Henry Joseph Ferry</t>
  </si>
  <si>
    <t>760-230-1880</t>
  </si>
  <si>
    <t>511 Saxony Place,</t>
  </si>
  <si>
    <t>hferry@focusinvestment.com</t>
  </si>
  <si>
    <t>Focus Wealth Advisors LLC</t>
  </si>
  <si>
    <t>Richard Gustave Bertsch</t>
  </si>
  <si>
    <t>843-757-2600</t>
  </si>
  <si>
    <t>Post Office Box 2978</t>
  </si>
  <si>
    <t>Bluffton</t>
  </si>
  <si>
    <t>Davis Asset Development LLC</t>
  </si>
  <si>
    <t>Jim Raydale Davis</t>
  </si>
  <si>
    <t>407-702-2004</t>
  </si>
  <si>
    <t>408 Summit Ridge Pl</t>
  </si>
  <si>
    <t>jim@jamesdaviscpa.com</t>
  </si>
  <si>
    <t>Davis Financial Services, LLC</t>
  </si>
  <si>
    <t>Deborah Elrie Davis</t>
  </si>
  <si>
    <t>508-255-9800</t>
  </si>
  <si>
    <t>19a Cove Roadunit 1</t>
  </si>
  <si>
    <t>deborah_davis@verizon.net</t>
  </si>
  <si>
    <t>Davisson Investment, LLC</t>
  </si>
  <si>
    <t>Richard Porter Davisson</t>
  </si>
  <si>
    <t>603-868-0342</t>
  </si>
  <si>
    <t>235 Heritage #2</t>
  </si>
  <si>
    <t>Dawn Webster Financial, Inc.</t>
  </si>
  <si>
    <t>Marcus Alan Ashworth</t>
  </si>
  <si>
    <t>770-771-5812</t>
  </si>
  <si>
    <t>30, 000 Mill Creek Ave, Suite 340</t>
  </si>
  <si>
    <t>ASI , Inc.</t>
  </si>
  <si>
    <t>Kurt A. Opprecht</t>
  </si>
  <si>
    <t>801-479-3318</t>
  </si>
  <si>
    <t>P. O. Box 10064</t>
  </si>
  <si>
    <t>Ogden</t>
  </si>
  <si>
    <t>Aspectus Advisors, LLC</t>
  </si>
  <si>
    <t>William A Ross</t>
  </si>
  <si>
    <t>765-463-3332</t>
  </si>
  <si>
    <t>2100 Robin Hood Lane</t>
  </si>
  <si>
    <t>West Lafayette</t>
  </si>
  <si>
    <t>bross11@hotmail.com</t>
  </si>
  <si>
    <t>Aspen Capital Management</t>
  </si>
  <si>
    <t>Mike Sean Mers</t>
  </si>
  <si>
    <t>208-345-0174</t>
  </si>
  <si>
    <t>802 W. Bannock St.</t>
  </si>
  <si>
    <t>Boise</t>
  </si>
  <si>
    <t>mikemers@hotmail.com</t>
  </si>
  <si>
    <t>Renewal Lapse</t>
  </si>
  <si>
    <t>Renewal Laspe Replaced</t>
  </si>
  <si>
    <t>DO NOT RENEW</t>
  </si>
  <si>
    <t>Rating</t>
  </si>
  <si>
    <t>Quote Issued</t>
  </si>
  <si>
    <t>HJM</t>
  </si>
  <si>
    <t>ERP or EPP</t>
  </si>
  <si>
    <t>JR</t>
  </si>
  <si>
    <t>LAB</t>
  </si>
  <si>
    <t>MCB</t>
  </si>
  <si>
    <t>NBB</t>
  </si>
  <si>
    <t>Indication</t>
  </si>
  <si>
    <t>cancel</t>
  </si>
  <si>
    <t>Total</t>
  </si>
  <si>
    <t>Brian Gray</t>
  </si>
  <si>
    <t>BRGBound &amp; Not Paid</t>
  </si>
  <si>
    <t>BRGDeclined</t>
  </si>
  <si>
    <t>665 Chetwood Street</t>
  </si>
  <si>
    <t>Oakland</t>
  </si>
  <si>
    <t>aaron_baker@sbcglobal.net</t>
  </si>
  <si>
    <t>Baker &amp; Co., Incorporated</t>
  </si>
  <si>
    <t>Melissa Jane Henahan</t>
  </si>
  <si>
    <t>216-696-0167</t>
  </si>
  <si>
    <t>19111 Detroit Rd</t>
  </si>
  <si>
    <t>Rocky River</t>
  </si>
  <si>
    <t>Baker &amp; Company Advisory Group Inc</t>
  </si>
  <si>
    <t>Tim Lee Baker</t>
  </si>
  <si>
    <t>217-423-3000</t>
  </si>
  <si>
    <t>363 S Main St., Ste. 500</t>
  </si>
  <si>
    <t>Decatur</t>
  </si>
  <si>
    <t>timbaker49@yahoo.com</t>
  </si>
  <si>
    <t>1 Market Street 35th Floor</t>
  </si>
  <si>
    <t>All Season Financial Advisors, Inc.</t>
  </si>
  <si>
    <t>Samuel Franklin Jones</t>
  </si>
  <si>
    <t>303-837-1187</t>
  </si>
  <si>
    <t>731 Sherman Street</t>
  </si>
  <si>
    <t>All Seasons Investment Advisors, Inc</t>
  </si>
  <si>
    <t>Thomas Bowen Frost</t>
  </si>
  <si>
    <t>858-220-1505</t>
  </si>
  <si>
    <t>15th Floor 525 B Street</t>
  </si>
  <si>
    <t>thomasfrost@hotmail.com</t>
  </si>
  <si>
    <t>All Star Financial Inc</t>
  </si>
  <si>
    <t>Robert John Klefsaas</t>
  </si>
  <si>
    <t>952-896-3820</t>
  </si>
  <si>
    <t>3800 American Blvd. West</t>
  </si>
  <si>
    <t>Allbright Financial Advisors, Inc.</t>
  </si>
  <si>
    <t>William Robert Allbright</t>
  </si>
  <si>
    <t>214-691-5900</t>
  </si>
  <si>
    <t>4849 Greenville Ave.</t>
  </si>
  <si>
    <t>Allegiance Financial Advisors, Inc.</t>
  </si>
  <si>
    <t>Alfred Charles Della Porta</t>
  </si>
  <si>
    <t>904-642-4401</t>
  </si>
  <si>
    <t>3112 St. Johns Bluff Road South</t>
  </si>
  <si>
    <t>Jacksonville</t>
  </si>
  <si>
    <t>Allegiant Asset Management L.L.C.</t>
  </si>
  <si>
    <t>East Texas Financial/Retirement Consulting Group</t>
  </si>
  <si>
    <t>Clinton Kraig Yarbrough</t>
  </si>
  <si>
    <t>903-342-5059</t>
  </si>
  <si>
    <t>EDI Investment Advisor Corporation</t>
  </si>
  <si>
    <t>Michael Allen Young</t>
  </si>
  <si>
    <t>214-528-4090</t>
  </si>
  <si>
    <t>EDK Financial Advisory, PC</t>
  </si>
  <si>
    <t>Evan David Koch</t>
  </si>
  <si>
    <t>214-206-1325</t>
  </si>
  <si>
    <t>Godby Wealth Management, Inc.</t>
  </si>
  <si>
    <t>Gary Wayne Godby</t>
  </si>
  <si>
    <t>606-676-0777</t>
  </si>
  <si>
    <t>11 Brattle Dr.</t>
  </si>
  <si>
    <t>Education And Retirement Financial Planning, Ltd.</t>
  </si>
  <si>
    <t>Lloyd Colfax Alcorn</t>
  </si>
  <si>
    <t>254-754-9499</t>
  </si>
  <si>
    <t>425 Austin Avenue</t>
  </si>
  <si>
    <t>Educators Financial Assurance</t>
  </si>
  <si>
    <t>James Leland Hancock</t>
  </si>
  <si>
    <t>208-522-4961</t>
  </si>
  <si>
    <t>1795 W. Broadway, Pmb 260</t>
  </si>
  <si>
    <t>Idaho Falls</t>
  </si>
  <si>
    <t>Educators Financial Services, Inc.</t>
  </si>
  <si>
    <t>Kent Donald Schutte</t>
  </si>
  <si>
    <t>763-689-9023</t>
  </si>
  <si>
    <t>440 Emerson St N Suite 2</t>
  </si>
  <si>
    <t>Butensky &amp; Cohen Financial Security Inc</t>
  </si>
  <si>
    <t>Jan David Butensky</t>
  </si>
  <si>
    <t>904-273-9850</t>
  </si>
  <si>
    <t>110 Professional Drive Suite 104</t>
  </si>
  <si>
    <t>Ponte Vedra Beach</t>
  </si>
  <si>
    <t>Butler Financial Services</t>
  </si>
  <si>
    <t>Mark Andrew Butler</t>
  </si>
  <si>
    <t>303-444-3380</t>
  </si>
  <si>
    <t>1113 Spruce St</t>
  </si>
  <si>
    <t>Butler, Bertolina &amp; Eppey, Inc.</t>
  </si>
  <si>
    <t>Robert Detterman</t>
  </si>
  <si>
    <t>805-494-1844</t>
  </si>
  <si>
    <t>3625 Thousand Oaks Blvd.</t>
  </si>
  <si>
    <t>boginfin@aol.com</t>
  </si>
  <si>
    <t>Bogue Asset Management, LLC</t>
  </si>
  <si>
    <t>Jeffrey Newhall Bogue</t>
  </si>
  <si>
    <t>207-646-2478</t>
  </si>
  <si>
    <t>74 Merriland Ridge Rd</t>
  </si>
  <si>
    <t>Wells</t>
  </si>
  <si>
    <t>Crystal Lake</t>
  </si>
  <si>
    <t>meridithhutchens@yahoo.com</t>
  </si>
  <si>
    <t>Crossroads Financial Designs, Inc.</t>
  </si>
  <si>
    <t>Frederick Carroll Tyson</t>
  </si>
  <si>
    <t>410-667-0159</t>
  </si>
  <si>
    <t>13409 Bladon Rd</t>
  </si>
  <si>
    <t>Crossroads Financial Planning, Inc.</t>
  </si>
  <si>
    <t>Julie Mae Jarvis</t>
  </si>
  <si>
    <t>614-459-1145</t>
  </si>
  <si>
    <t>5001 Horizons Drive, Suite 201</t>
  </si>
  <si>
    <t>Upper Arlington</t>
  </si>
  <si>
    <t>jjarvis@crossroadsfinancial.com</t>
  </si>
  <si>
    <t>Crosswalk Investment Advisory, Inc.</t>
  </si>
  <si>
    <t>Allied Advisors LLC</t>
  </si>
  <si>
    <t>Brian Steven Weiner</t>
  </si>
  <si>
    <t>310-273-0460</t>
  </si>
  <si>
    <t>1545 Amherst Ave.</t>
  </si>
  <si>
    <t>Los Angeles</t>
  </si>
  <si>
    <t>Blair Capital Management, LLC</t>
  </si>
  <si>
    <t>Sheila Moriarty Gaynor</t>
  </si>
  <si>
    <t>908-362-6165</t>
  </si>
  <si>
    <t>7 Eldan Pl</t>
  </si>
  <si>
    <t>Blairstown</t>
  </si>
  <si>
    <t>Smith Asher Brownlie</t>
  </si>
  <si>
    <t>214-219-4650</t>
  </si>
  <si>
    <t>2820 Lincoln Plaza</t>
  </si>
  <si>
    <t>Broyhill Asset Management, LLC</t>
  </si>
  <si>
    <t>Danny Joe Wakin</t>
  </si>
  <si>
    <t>828-758-6100</t>
  </si>
  <si>
    <t>800 Golfview Park</t>
  </si>
  <si>
    <t>Lenoir</t>
  </si>
  <si>
    <t>Bruce A. Kraig Associates</t>
  </si>
  <si>
    <t>Tamara Louise Kraig</t>
  </si>
  <si>
    <t>Janesville</t>
  </si>
  <si>
    <t>AG Capital Management LLC</t>
  </si>
  <si>
    <t>Agustin Gonzalez</t>
  </si>
  <si>
    <t>214-665-9542</t>
  </si>
  <si>
    <t>3333 Lee Parkway</t>
  </si>
  <si>
    <t>Dallas</t>
  </si>
  <si>
    <t>Agile Capital Management, LLC</t>
  </si>
  <si>
    <t>Midge Gold</t>
  </si>
  <si>
    <t>505-867-5456</t>
  </si>
  <si>
    <t>151 Camino Barranca</t>
  </si>
  <si>
    <t>Placitas</t>
  </si>
  <si>
    <t>AGM Financial Services, Inc.</t>
  </si>
  <si>
    <t>Anthony G Muttillo</t>
  </si>
  <si>
    <t>201-398-0144</t>
  </si>
  <si>
    <t>5-11 Saddle River Road</t>
  </si>
  <si>
    <t>Fair Lawn</t>
  </si>
  <si>
    <t>972-293-3101</t>
  </si>
  <si>
    <t>102 S. Broad, Suite 2d</t>
  </si>
  <si>
    <t>Cedar Hill</t>
  </si>
  <si>
    <t>954-421-5055</t>
  </si>
  <si>
    <t>440 South Federal Highway</t>
  </si>
  <si>
    <t>David Piersen Horstick, Investment Adviser</t>
  </si>
  <si>
    <t>David Piersen Horstick</t>
  </si>
  <si>
    <t>262-691-9139</t>
  </si>
  <si>
    <t>N23w27193 Shelly Lynn Dr</t>
  </si>
  <si>
    <t>Pewaukee</t>
  </si>
  <si>
    <t>David R. Stallard, J.D., CPA, CFP</t>
  </si>
  <si>
    <t>David Rawley Stallard</t>
  </si>
  <si>
    <t>435-649-7622</t>
  </si>
  <si>
    <t>David Russell Fjeldsted</t>
  </si>
  <si>
    <t>801-447-9392</t>
  </si>
  <si>
    <t>2084 Hydesville Road</t>
  </si>
  <si>
    <t>Newark</t>
  </si>
  <si>
    <t>Eaglestone Wealth Advisors, Inc.</t>
  </si>
  <si>
    <t>James Dale Warring</t>
  </si>
  <si>
    <t>301-924-2160</t>
  </si>
  <si>
    <t>16528 Emory Lane Suite 300</t>
  </si>
  <si>
    <t>Rockvile</t>
  </si>
  <si>
    <t>Eames Financial</t>
  </si>
  <si>
    <t>1210 E. Cary Street</t>
  </si>
  <si>
    <t>Cascade Investment Group, Inc.</t>
  </si>
  <si>
    <t>Dana Marie Capozzella</t>
  </si>
  <si>
    <t>719-632-0818</t>
  </si>
  <si>
    <t>90 S. Cascade Avenue, Suite 1250</t>
  </si>
  <si>
    <t>Cascade Wealth Management, LLC</t>
  </si>
  <si>
    <t>Terence Anthony Donahe</t>
  </si>
  <si>
    <t>503-675-4381</t>
  </si>
  <si>
    <t>4248 Galewood Street</t>
  </si>
  <si>
    <t>Lake Oswego</t>
  </si>
  <si>
    <t>Parsippany</t>
  </si>
  <si>
    <t>hmart963@gmail.com</t>
  </si>
  <si>
    <t>Reston</t>
  </si>
  <si>
    <t>Barbara Shapiro</t>
  </si>
  <si>
    <t>781-251-2655</t>
  </si>
  <si>
    <t>333 Elm St</t>
  </si>
  <si>
    <t>Dedham</t>
  </si>
  <si>
    <t>Barber Lackey Financial Group LLC</t>
  </si>
  <si>
    <t>Jennifer Driver Lackey</t>
  </si>
  <si>
    <t>404-250-0293</t>
  </si>
  <si>
    <t>750 Hammond Drive</t>
  </si>
  <si>
    <t>Barberry Capital Management, LLC</t>
  </si>
  <si>
    <t>Gideon Abraham Moor</t>
  </si>
  <si>
    <t>845-679-5090</t>
  </si>
  <si>
    <t>Po Box 1479</t>
  </si>
  <si>
    <t>gidmoor@yahoo.com</t>
  </si>
  <si>
    <t>Barclay West Financial Advisors, LLC</t>
  </si>
  <si>
    <t>Hunt Advisors</t>
  </si>
  <si>
    <t>Harry Tyler Hunt</t>
  </si>
  <si>
    <t>415-218-2124</t>
  </si>
  <si>
    <t>Po Box 2037</t>
  </si>
  <si>
    <t>San Anselmo</t>
  </si>
  <si>
    <t>harry@huntadvisors.com</t>
  </si>
  <si>
    <t>Hunter Capital Management, Inc.</t>
  </si>
  <si>
    <t>Calvin John Hunter</t>
  </si>
  <si>
    <t>Stephen Lewis Gray</t>
  </si>
  <si>
    <t>281-363-1680</t>
  </si>
  <si>
    <t>2203 Timberloch Pl., Ste. 100x</t>
  </si>
  <si>
    <t>The Woodlands</t>
  </si>
  <si>
    <t>Richard Herbert Weidner</t>
  </si>
  <si>
    <t>856-663-7011</t>
  </si>
  <si>
    <t>1 W. Walnut Ave</t>
  </si>
  <si>
    <t>Merchantville</t>
  </si>
  <si>
    <t>Dennis D Zimmerman</t>
  </si>
  <si>
    <t>260-426-2222</t>
  </si>
  <si>
    <t>919 South Harrison St</t>
  </si>
  <si>
    <t>Financial Planning Services, Inc.</t>
  </si>
  <si>
    <t>Holly Kay Nicholson</t>
  </si>
  <si>
    <t>919-676-2806</t>
  </si>
  <si>
    <t>Anchor Bay Capital, Inc.</t>
  </si>
  <si>
    <t>len@dwitherbee.com</t>
  </si>
  <si>
    <t>Davinci Capital Management Inc.</t>
  </si>
  <si>
    <t>James Joseph Mcsweeney</t>
  </si>
  <si>
    <t>617-354-3222</t>
  </si>
  <si>
    <t>801 Cambridge Street</t>
  </si>
  <si>
    <t>Cambridge</t>
  </si>
  <si>
    <t>Davinci Financial Planning, Inc.</t>
  </si>
  <si>
    <t>Denisa Tova</t>
  </si>
  <si>
    <t>719-634-6944</t>
  </si>
  <si>
    <t>130 E. Kiowa Str.</t>
  </si>
  <si>
    <t>10 Arabian Ave</t>
  </si>
  <si>
    <t>chrisburt@att.net</t>
  </si>
  <si>
    <t>Business Investment Advisors</t>
  </si>
  <si>
    <t>George Newman</t>
  </si>
  <si>
    <t>619-233-4720</t>
  </si>
  <si>
    <t>2550 5th Avenue, Ste. 172</t>
  </si>
  <si>
    <t xml:space="preserve">Other </t>
  </si>
  <si>
    <t>Specialty Allocation</t>
  </si>
  <si>
    <t>Corp Allocation</t>
  </si>
  <si>
    <t>Total Expenses</t>
  </si>
  <si>
    <t>Net WRITTEN</t>
  </si>
  <si>
    <t>MARKEL SPECIALTY COMMERCIAL</t>
  </si>
  <si>
    <t>ALL MSC</t>
  </si>
  <si>
    <t>510-508-5470</t>
  </si>
  <si>
    <t>Margarita Anthoine Registered Investment Adviser, LLC</t>
  </si>
  <si>
    <t>Margarita Maria Anthoine</t>
  </si>
  <si>
    <t>917-207-6690</t>
  </si>
  <si>
    <t>11 West 81st Street</t>
  </si>
  <si>
    <t>Margheret &amp; Associates, LLC</t>
  </si>
  <si>
    <t>Daniel Wayne Margheret</t>
  </si>
  <si>
    <t>440-498-1500</t>
  </si>
  <si>
    <t>5633 Spring Grove Dr</t>
  </si>
  <si>
    <t>dmargheret@aol.com</t>
  </si>
  <si>
    <t>Maria C. Wagner</t>
  </si>
  <si>
    <t>Maria Catharina Wagner</t>
  </si>
  <si>
    <t>561-391-5477</t>
  </si>
  <si>
    <t>2263 Nw Boca Raton Blvd.</t>
  </si>
  <si>
    <t>Marin Wealth Management</t>
  </si>
  <si>
    <t>Fourie Investment Advisors</t>
  </si>
  <si>
    <t>Paul Christian Fourie</t>
  </si>
  <si>
    <t>914-591-7823</t>
  </si>
  <si>
    <t>bronnenbergj@aol.com</t>
  </si>
  <si>
    <t>Four Quadrant Wealth Advisors</t>
  </si>
  <si>
    <t>Brogan D Baxter</t>
  </si>
  <si>
    <t>317-774-2321</t>
  </si>
  <si>
    <t>14074 Trade Center Drive</t>
  </si>
  <si>
    <t>bbaxter@4quadrant.com</t>
  </si>
  <si>
    <t>Four Seasons Financial Planning, Inc.</t>
  </si>
  <si>
    <t>Shelley R Hawkins</t>
  </si>
  <si>
    <t>Peter Shaw Cowenhoven</t>
  </si>
  <si>
    <t>781-547-5589</t>
  </si>
  <si>
    <t>230 Third Avenue</t>
  </si>
  <si>
    <t>Waltham</t>
  </si>
  <si>
    <t>pcowenhoven@delessertfinancial.com</t>
  </si>
  <si>
    <t>Delta Capital Management, LLC</t>
  </si>
  <si>
    <t>Sean Donovan Casterline</t>
  </si>
  <si>
    <t>407-331-8004</t>
  </si>
  <si>
    <t>130 Crown Oak Centre Drive</t>
  </si>
  <si>
    <t>Delta Financial Advisors</t>
  </si>
  <si>
    <t>Gerard Anthony Plauche</t>
  </si>
  <si>
    <t>200 S.E 1st Street</t>
  </si>
  <si>
    <t>Miami</t>
  </si>
  <si>
    <t>Allen &amp; Company of Florida, Inc.</t>
  </si>
  <si>
    <t>Keith Edward Albritton</t>
  </si>
  <si>
    <t>863-688-9000</t>
  </si>
  <si>
    <t>1401 South Florida Ave</t>
  </si>
  <si>
    <t>Lakeland</t>
  </si>
  <si>
    <t>4524 Briarwood Ave</t>
  </si>
  <si>
    <t>Royal Oak</t>
  </si>
  <si>
    <t>annettabosman@yahoo.com</t>
  </si>
  <si>
    <t>Boston Hill Advisors, LLC</t>
  </si>
  <si>
    <t>Kristan A Tammaro</t>
  </si>
  <si>
    <t>978-686-5687</t>
  </si>
  <si>
    <t>100 Andover By-Pass Road</t>
  </si>
  <si>
    <t>North Andover</t>
  </si>
  <si>
    <t>katammaro@aol.com</t>
  </si>
  <si>
    <t>Boston Mountain Money Management, Inc.</t>
  </si>
  <si>
    <t>Shawn Scott Alaniz</t>
  </si>
  <si>
    <t>479-657-6940</t>
  </si>
  <si>
    <t>1800 South 52nd Street</t>
  </si>
  <si>
    <t>Rogers</t>
  </si>
  <si>
    <t>Boston Research And Management, Inc.</t>
  </si>
  <si>
    <t>Raymond James Stecker</t>
  </si>
  <si>
    <t>978-526-9700</t>
  </si>
  <si>
    <t>40 Beach Street</t>
  </si>
  <si>
    <t>Manchester</t>
  </si>
  <si>
    <t>Janet Louise Campbell</t>
  </si>
  <si>
    <t>415-339-8944</t>
  </si>
  <si>
    <t>1100 Larkspur Landing Circle, Suite 101</t>
  </si>
  <si>
    <t>Larkspur</t>
  </si>
  <si>
    <t>Abundance Advisors, Inc.</t>
  </si>
  <si>
    <t>George Norris Ellis</t>
  </si>
  <si>
    <t>Robert Armstrong Adams</t>
  </si>
  <si>
    <t>408-257-4137</t>
  </si>
  <si>
    <t>11669 Olive Spring Court</t>
  </si>
  <si>
    <t>Cupertino</t>
  </si>
  <si>
    <t>bob@armstrongplanning.com</t>
  </si>
  <si>
    <t>Armstrong, Fleming &amp; Moore, Inc.</t>
  </si>
  <si>
    <t>Elizabeth Villacorta Fleming</t>
  </si>
  <si>
    <t>202-887-8135</t>
  </si>
  <si>
    <t>1850 M Street, Nw</t>
  </si>
  <si>
    <t>Washington</t>
  </si>
  <si>
    <t>Profit Share</t>
  </si>
  <si>
    <t>People (S&amp;B)</t>
  </si>
  <si>
    <t>Current</t>
  </si>
  <si>
    <t>Losses + ULAE</t>
  </si>
  <si>
    <t>Net Earned</t>
  </si>
  <si>
    <t>UW Profit</t>
  </si>
  <si>
    <t>2013 Budget</t>
  </si>
  <si>
    <t>Compared to 2012 YTD Annualized</t>
  </si>
  <si>
    <t>2013 IR Budget</t>
  </si>
  <si>
    <t>IR Difference</t>
  </si>
  <si>
    <t>121011 - Marketing</t>
  </si>
  <si>
    <t xml:space="preserve"> Total Controllable Exp</t>
  </si>
  <si>
    <t>UNIT</t>
  </si>
  <si>
    <t>G&amp;A realloc %</t>
  </si>
  <si>
    <t xml:space="preserve">Mktg w/ realloc. G&amp;A </t>
  </si>
  <si>
    <t>$ Allocation</t>
  </si>
  <si>
    <t>Admin - G&amp;A</t>
  </si>
  <si>
    <t xml:space="preserve">-  </t>
  </si>
  <si>
    <t>A&amp;H</t>
  </si>
  <si>
    <t>Markel Programs</t>
  </si>
  <si>
    <t>Garage</t>
  </si>
  <si>
    <t>MIA</t>
  </si>
  <si>
    <t>IPG</t>
  </si>
  <si>
    <t>Wholesale Marketing</t>
  </si>
  <si>
    <t>PLLs</t>
  </si>
  <si>
    <t>Corporate</t>
  </si>
  <si>
    <t>Branding</t>
  </si>
  <si>
    <t>121012 - Business Development</t>
  </si>
  <si>
    <t>Bus. Dev.</t>
  </si>
  <si>
    <t>adjustement down</t>
  </si>
  <si>
    <t>IR Revised</t>
  </si>
  <si>
    <t>Pick @ June 2012</t>
  </si>
  <si>
    <t>LOSS RATIO</t>
  </si>
  <si>
    <t>Budget 2012</t>
  </si>
  <si>
    <t>AY 2012 RO</t>
  </si>
  <si>
    <t>AY 2013 RA</t>
  </si>
  <si>
    <t>Budget 2013</t>
  </si>
  <si>
    <t>2011 Yr</t>
  </si>
  <si>
    <t>2012 Yr</t>
  </si>
  <si>
    <t>122104_Dude Ranch</t>
  </si>
  <si>
    <t/>
  </si>
  <si>
    <t>122106_Outdoor Programs</t>
  </si>
  <si>
    <t>122110_Camps</t>
  </si>
  <si>
    <t>122120_Health &amp; Fitness</t>
  </si>
  <si>
    <t>122130_Child Care</t>
  </si>
  <si>
    <t>122140_Social Services</t>
  </si>
  <si>
    <t>122160_Specialty Lodging</t>
  </si>
  <si>
    <t xml:space="preserve">         1221_PAC</t>
  </si>
  <si>
    <t>128001_Liability &amp; Other</t>
  </si>
  <si>
    <t>128002_Farm Package</t>
  </si>
  <si>
    <t>128003_Mortality</t>
  </si>
  <si>
    <t>128005_Special Programs</t>
  </si>
  <si>
    <t>128015_Kansas Non-Admitted</t>
  </si>
  <si>
    <t>128016_Winery</t>
  </si>
  <si>
    <t xml:space="preserve">         1280_AG</t>
  </si>
  <si>
    <t>123001_Individual Risk</t>
  </si>
  <si>
    <t>127530_CAMBRIDGE</t>
  </si>
  <si>
    <t>2013 Earned</t>
  </si>
  <si>
    <t>Averaged</t>
  </si>
  <si>
    <t>Difference in Pick</t>
  </si>
  <si>
    <t>2013 Budget- First Pass</t>
  </si>
  <si>
    <t>Loss Pick Analysis</t>
  </si>
  <si>
    <t>Marginal Combined Ratio</t>
  </si>
  <si>
    <t>Year 1</t>
  </si>
  <si>
    <t>Year 2</t>
  </si>
  <si>
    <t>Year 3</t>
  </si>
  <si>
    <t>3 Year Total</t>
  </si>
  <si>
    <t>Incremental Profit from Premium</t>
  </si>
  <si>
    <t>Hard Cost Savings</t>
  </si>
  <si>
    <t>Item 1</t>
  </si>
  <si>
    <t>Item 2</t>
  </si>
  <si>
    <t>Item 3</t>
  </si>
  <si>
    <t>Soft Cost Savings</t>
  </si>
  <si>
    <t>New Business Premium Gained (Lost)</t>
  </si>
  <si>
    <t>Retained Renewal Premium Gained (Lost)</t>
  </si>
  <si>
    <t>Rate increase Gained (Lost)</t>
  </si>
  <si>
    <t>Risk Avoidance</t>
  </si>
  <si>
    <t>Expected profit impact of a "Bad Outcome"</t>
  </si>
  <si>
    <t>Liklihood of "Bad Outcome" occurrence before this action is taken</t>
  </si>
  <si>
    <t>Risk Avoidance Savings</t>
  </si>
  <si>
    <t>Loss Reduction Savings</t>
  </si>
  <si>
    <t>Total Benefits</t>
  </si>
  <si>
    <t>Business Costs</t>
  </si>
  <si>
    <t>Total Costs</t>
  </si>
  <si>
    <t>Investment Evaluation</t>
  </si>
  <si>
    <t>Net Cash Benefit / (Cost)</t>
  </si>
  <si>
    <t>3 year ROI</t>
  </si>
  <si>
    <t>Annual Return</t>
  </si>
  <si>
    <t>1. Incremental Profit from Premium</t>
  </si>
  <si>
    <t>2. Hard Cost Savings</t>
  </si>
  <si>
    <t>3. Soft Cost Savings</t>
  </si>
  <si>
    <t>4. Risk Avoidance</t>
  </si>
  <si>
    <t>5. Loss Reduction</t>
  </si>
  <si>
    <t>CBA Project Summary</t>
  </si>
  <si>
    <t>CBA Project Details</t>
  </si>
  <si>
    <t>Loss Reduction</t>
  </si>
  <si>
    <t>blue numbers = enter data</t>
  </si>
  <si>
    <t>gray = calculation</t>
  </si>
  <si>
    <t>PRS / Compliance / Legal Costs</t>
  </si>
  <si>
    <t>Yes</t>
  </si>
  <si>
    <t>Can a sustainable workaround be developed? Yes/No</t>
  </si>
  <si>
    <t>New business only gained as a result of completing the IT build</t>
  </si>
  <si>
    <t>Premium that we would not retain if we didn't complete the IT build</t>
  </si>
  <si>
    <t>be careful not to double count a year one new business by also including it in year two new business.</t>
  </si>
  <si>
    <t xml:space="preserve">Hard Costs are savings that will immediately be realized.  </t>
  </si>
  <si>
    <t>Examples are postage not paid, commission avoided, or full FTEs that will be saved</t>
  </si>
  <si>
    <t>A process done 5,000 times that costs $5 each and will be avoided = $25,000</t>
  </si>
  <si>
    <t>Soft Costs are savings that are not immediately realized because they are creation of capacity.</t>
  </si>
  <si>
    <t>Examples are partial FTE reductions, or freeing capacity that will be devoted to something else.</t>
  </si>
  <si>
    <t>I will get back 10% of 4 FTEs that cost about $50,000 per year each = $20,000</t>
  </si>
  <si>
    <t>Assume 85% unless a program has demonstrated very low (40% or less) loss ratio</t>
  </si>
  <si>
    <t>Could be fines avoided, a data breach, system failure impacting productivity, a huge CAT loss, etc.</t>
  </si>
  <si>
    <t xml:space="preserve">Expected value </t>
  </si>
  <si>
    <t>If a workaround is shielding MKL from the bad outcome, we should only be showing the elimination of the workaround effort as the benefit.</t>
  </si>
  <si>
    <t>Any item that would directly decrease our losses.</t>
  </si>
  <si>
    <t>Comments and Examples:</t>
  </si>
  <si>
    <t>IT Costs (Development)</t>
  </si>
  <si>
    <t>Other IT Costs</t>
  </si>
  <si>
    <t>Need to account for the fact that it the bad outcome is not guaranteed to happen, but may get more likely over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</si>
</sst>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0.0%"/>
    <numFmt numFmtId="166" formatCode="_(* #,##0_);_(* \(#,##0\);_(* &quot;-&quot;??_);_(@_)"/>
    <numFmt numFmtId="167" formatCode="_(&quot;$&quot;* #,##0_);_(&quot;$&quot;* \(#,##0\);_(&quot;$&quot;* &quot;-&quot;??_);_(@_)"/>
    <numFmt numFmtId="168" formatCode="0.0000%"/>
  </numFmts>
  <fonts count="77" x14ac:knownFonts="1">
    <font>
      <sz val="10"/>
      <color indexed="8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Arial"/>
      <family val="2"/>
    </font>
    <font>
      <sz val="8"/>
      <color indexed="8"/>
      <name val="MS Sans Serif"/>
      <family val="2"/>
    </font>
    <font>
      <sz val="8"/>
      <name val="Arial"/>
      <family val="2"/>
    </font>
    <font>
      <b/>
      <sz val="9"/>
      <color indexed="9"/>
      <name val="Tahoma"/>
      <family val="2"/>
    </font>
    <font>
      <sz val="10"/>
      <color indexed="8"/>
      <name val="Tahoma"/>
      <family val="2"/>
    </font>
    <font>
      <b/>
      <sz val="10"/>
      <color indexed="8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i/>
      <sz val="10"/>
      <name val="Tahoma"/>
      <family val="2"/>
    </font>
    <font>
      <b/>
      <sz val="10"/>
      <color indexed="12"/>
      <name val="Tahoma"/>
      <family val="2"/>
    </font>
    <font>
      <sz val="10"/>
      <color indexed="12"/>
      <name val="Tahoma"/>
      <family val="2"/>
    </font>
    <font>
      <i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Tahoma"/>
      <family val="2"/>
      <scheme val="major"/>
    </font>
    <font>
      <b/>
      <sz val="10"/>
      <name val="Tahoma"/>
      <family val="2"/>
      <scheme val="major"/>
    </font>
    <font>
      <sz val="10"/>
      <color indexed="8"/>
      <name val="Tahoma"/>
      <family val="2"/>
      <scheme val="major"/>
    </font>
    <font>
      <b/>
      <sz val="10"/>
      <color indexed="8"/>
      <name val="Tahoma"/>
      <family val="2"/>
      <scheme val="major"/>
    </font>
    <font>
      <b/>
      <sz val="12"/>
      <color indexed="12"/>
      <name val="Arial"/>
      <family val="2"/>
    </font>
    <font>
      <b/>
      <i/>
      <sz val="10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sz val="36"/>
      <name val="Times New Roman"/>
      <family val="1"/>
    </font>
    <font>
      <sz val="48"/>
      <name val="Times New Roman"/>
      <family val="1"/>
    </font>
    <font>
      <b/>
      <sz val="100"/>
      <name val="Arial"/>
      <family val="2"/>
    </font>
    <font>
      <sz val="9"/>
      <color theme="1"/>
      <name val="Tahoma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9"/>
      <color theme="0"/>
      <name val="Tahoma"/>
      <family val="2"/>
    </font>
    <font>
      <sz val="9"/>
      <color indexed="12"/>
      <name val="Tahoma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sz val="9"/>
      <color theme="0"/>
      <name val="Tahoma"/>
      <family val="2"/>
    </font>
    <font>
      <b/>
      <sz val="12"/>
      <name val="Tahoma"/>
      <family val="2"/>
    </font>
    <font>
      <sz val="9"/>
      <color theme="1"/>
      <name val="Tahoma"/>
      <family val="2"/>
      <scheme val="major"/>
    </font>
    <font>
      <sz val="10"/>
      <color indexed="12"/>
      <name val="Tahoma"/>
      <family val="2"/>
      <scheme val="major"/>
    </font>
    <font>
      <sz val="10"/>
      <color theme="1"/>
      <name val="Tahoma"/>
      <family val="2"/>
      <scheme val="major"/>
    </font>
    <font>
      <sz val="9"/>
      <color indexed="8"/>
      <name val="Tahoma"/>
      <family val="2"/>
    </font>
    <font>
      <b/>
      <sz val="9"/>
      <color theme="1"/>
      <name val="Tahoma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1">
    <xf numFmtId="0" fontId="0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9" fillId="3" borderId="0" applyNumberFormat="0" applyBorder="0" applyAlignment="0" applyProtection="0"/>
    <xf numFmtId="0" fontId="20" fillId="20" borderId="1" applyNumberFormat="0" applyAlignment="0" applyProtection="0"/>
    <xf numFmtId="0" fontId="21" fillId="21" borderId="2" applyNumberFormat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4" fontId="37" fillId="0" borderId="0" applyFill="0" applyBorder="0" applyProtection="0">
      <alignment vertical="center"/>
    </xf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0" fontId="22" fillId="0" borderId="0"/>
    <xf numFmtId="0" fontId="22" fillId="0" borderId="0"/>
    <xf numFmtId="0" fontId="16" fillId="0" borderId="0"/>
    <xf numFmtId="0" fontId="22" fillId="23" borderId="7" applyNumberFormat="0" applyFont="0" applyAlignment="0" applyProtection="0"/>
    <xf numFmtId="0" fontId="31" fillId="20" borderId="8" applyNumberFormat="0" applyAlignment="0" applyProtection="0"/>
    <xf numFmtId="9" fontId="10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48" fillId="0" borderId="0"/>
    <xf numFmtId="0" fontId="22" fillId="0" borderId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65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6" fillId="0" borderId="0"/>
    <xf numFmtId="0" fontId="16" fillId="0" borderId="0"/>
    <xf numFmtId="0" fontId="22" fillId="0" borderId="0"/>
  </cellStyleXfs>
  <cellXfs count="240">
    <xf numFmtId="0" fontId="0" fillId="0" borderId="0" xfId="0"/>
    <xf numFmtId="0" fontId="0" fillId="0" borderId="0" xfId="0" applyFill="1" applyAlignment="1">
      <alignment horizontal="left"/>
    </xf>
    <xf numFmtId="0" fontId="7" fillId="0" borderId="0" xfId="0" applyFont="1" applyFill="1" applyAlignment="1">
      <alignment horizontal="left"/>
    </xf>
    <xf numFmtId="0" fontId="8" fillId="0" borderId="7" xfId="0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14" fontId="10" fillId="0" borderId="7" xfId="0" applyNumberFormat="1" applyFont="1" applyFill="1" applyBorder="1" applyAlignment="1">
      <alignment horizontal="center"/>
    </xf>
    <xf numFmtId="15" fontId="11" fillId="0" borderId="7" xfId="0" applyNumberFormat="1" applyFont="1" applyFill="1" applyBorder="1" applyAlignment="1">
      <alignment horizontal="center"/>
    </xf>
    <xf numFmtId="164" fontId="10" fillId="0" borderId="7" xfId="0" applyNumberFormat="1" applyFont="1" applyFill="1" applyBorder="1" applyAlignment="1">
      <alignment horizontal="center"/>
    </xf>
    <xf numFmtId="164" fontId="0" fillId="0" borderId="0" xfId="0" applyNumberFormat="1"/>
    <xf numFmtId="164" fontId="11" fillId="0" borderId="7" xfId="0" applyNumberFormat="1" applyFont="1" applyFill="1" applyBorder="1" applyAlignment="1">
      <alignment horizontal="center"/>
    </xf>
    <xf numFmtId="41" fontId="0" fillId="0" borderId="0" xfId="0" applyNumberFormat="1"/>
    <xf numFmtId="41" fontId="9" fillId="0" borderId="7" xfId="0" applyNumberFormat="1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14" fontId="7" fillId="0" borderId="7" xfId="0" applyNumberFormat="1" applyFont="1" applyFill="1" applyBorder="1" applyAlignment="1">
      <alignment horizontal="center"/>
    </xf>
    <xf numFmtId="164" fontId="7" fillId="0" borderId="7" xfId="0" applyNumberFormat="1" applyFont="1" applyFill="1" applyBorder="1" applyAlignment="1">
      <alignment horizontal="center"/>
    </xf>
    <xf numFmtId="41" fontId="7" fillId="0" borderId="7" xfId="0" applyNumberFormat="1" applyFont="1" applyFill="1" applyBorder="1" applyAlignment="1">
      <alignment horizontal="center"/>
    </xf>
    <xf numFmtId="15" fontId="7" fillId="0" borderId="7" xfId="0" applyNumberFormat="1" applyFont="1" applyFill="1" applyBorder="1" applyAlignment="1">
      <alignment horizontal="center"/>
    </xf>
    <xf numFmtId="14" fontId="7" fillId="0" borderId="0" xfId="0" applyNumberFormat="1" applyFont="1" applyFill="1" applyAlignment="1">
      <alignment horizontal="center"/>
    </xf>
    <xf numFmtId="0" fontId="0" fillId="0" borderId="7" xfId="0" applyBorder="1"/>
    <xf numFmtId="164" fontId="7" fillId="0" borderId="0" xfId="0" applyNumberFormat="1" applyFont="1" applyFill="1" applyAlignment="1">
      <alignment horizontal="center"/>
    </xf>
    <xf numFmtId="164" fontId="0" fillId="0" borderId="7" xfId="0" applyNumberFormat="1" applyBorder="1"/>
    <xf numFmtId="15" fontId="7" fillId="0" borderId="0" xfId="0" applyNumberFormat="1" applyFont="1" applyFill="1" applyAlignment="1">
      <alignment horizontal="center"/>
    </xf>
    <xf numFmtId="41" fontId="7" fillId="0" borderId="0" xfId="0" applyNumberFormat="1" applyFont="1" applyFill="1" applyAlignment="1">
      <alignment horizontal="center"/>
    </xf>
    <xf numFmtId="41" fontId="0" fillId="0" borderId="7" xfId="0" applyNumberFormat="1" applyBorder="1"/>
    <xf numFmtId="0" fontId="13" fillId="24" borderId="10" xfId="0" applyFont="1" applyFill="1" applyBorder="1" applyAlignment="1">
      <alignment horizontal="center"/>
    </xf>
    <xf numFmtId="41" fontId="14" fillId="25" borderId="11" xfId="0" applyNumberFormat="1" applyFont="1" applyFill="1" applyBorder="1"/>
    <xf numFmtId="0" fontId="8" fillId="0" borderId="7" xfId="0" applyFont="1" applyFill="1" applyBorder="1" applyAlignment="1">
      <alignment horizontal="left"/>
    </xf>
    <xf numFmtId="0" fontId="15" fillId="0" borderId="12" xfId="0" applyFont="1" applyBorder="1" applyAlignment="1">
      <alignment horizontal="centerContinuous"/>
    </xf>
    <xf numFmtId="165" fontId="0" fillId="0" borderId="0" xfId="45" applyNumberFormat="1" applyFont="1"/>
    <xf numFmtId="0" fontId="7" fillId="0" borderId="7" xfId="0" applyFont="1" applyFill="1" applyBorder="1" applyAlignment="1">
      <alignment horizontal="left"/>
    </xf>
    <xf numFmtId="165" fontId="16" fillId="0" borderId="0" xfId="45" applyNumberFormat="1" applyFont="1"/>
    <xf numFmtId="0" fontId="0" fillId="0" borderId="0" xfId="0" applyAlignment="1">
      <alignment horizontal="left" indent="1"/>
    </xf>
    <xf numFmtId="14" fontId="0" fillId="0" borderId="0" xfId="0" applyNumberFormat="1"/>
    <xf numFmtId="3" fontId="35" fillId="0" borderId="0" xfId="41" applyNumberFormat="1" applyFont="1" applyAlignment="1"/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0" fontId="0" fillId="0" borderId="0" xfId="0" applyAlignment="1"/>
    <xf numFmtId="0" fontId="22" fillId="0" borderId="0" xfId="40"/>
    <xf numFmtId="41" fontId="22" fillId="0" borderId="0" xfId="40" applyNumberFormat="1"/>
    <xf numFmtId="6" fontId="22" fillId="0" borderId="0" xfId="40" applyNumberFormat="1"/>
    <xf numFmtId="0" fontId="36" fillId="26" borderId="13" xfId="42" applyFont="1" applyFill="1" applyBorder="1" applyAlignment="1">
      <alignment horizontal="center"/>
    </xf>
    <xf numFmtId="0" fontId="36" fillId="26" borderId="13" xfId="42" applyFont="1" applyFill="1" applyBorder="1" applyAlignment="1">
      <alignment horizontal="center" wrapText="1"/>
    </xf>
    <xf numFmtId="3" fontId="42" fillId="0" borderId="0" xfId="41" applyNumberFormat="1" applyFont="1" applyFill="1" applyAlignment="1"/>
    <xf numFmtId="3" fontId="42" fillId="0" borderId="14" xfId="41" applyNumberFormat="1" applyFont="1" applyFill="1" applyBorder="1" applyAlignment="1"/>
    <xf numFmtId="165" fontId="42" fillId="0" borderId="0" xfId="45" applyNumberFormat="1" applyFont="1" applyFill="1" applyAlignment="1"/>
    <xf numFmtId="41" fontId="41" fillId="0" borderId="0" xfId="41" applyNumberFormat="1" applyFont="1" applyFill="1" applyAlignment="1"/>
    <xf numFmtId="3" fontId="41" fillId="0" borderId="0" xfId="41" applyNumberFormat="1" applyFont="1" applyFill="1" applyAlignment="1"/>
    <xf numFmtId="3" fontId="41" fillId="0" borderId="12" xfId="41" applyNumberFormat="1" applyFont="1" applyFill="1" applyBorder="1" applyAlignment="1">
      <alignment horizontal="centerContinuous"/>
    </xf>
    <xf numFmtId="41" fontId="41" fillId="0" borderId="0" xfId="41" applyNumberFormat="1" applyFont="1" applyFill="1" applyAlignment="1">
      <alignment horizontal="center"/>
    </xf>
    <xf numFmtId="42" fontId="41" fillId="0" borderId="0" xfId="41" applyNumberFormat="1" applyFont="1" applyFill="1" applyAlignment="1"/>
    <xf numFmtId="41" fontId="42" fillId="0" borderId="0" xfId="41" applyNumberFormat="1" applyFont="1" applyFill="1" applyAlignment="1"/>
    <xf numFmtId="41" fontId="41" fillId="0" borderId="0" xfId="0" applyNumberFormat="1" applyFont="1" applyFill="1" applyAlignment="1">
      <alignment horizontal="left"/>
    </xf>
    <xf numFmtId="41" fontId="42" fillId="0" borderId="0" xfId="0" applyNumberFormat="1" applyFont="1" applyFill="1" applyAlignment="1">
      <alignment horizontal="left"/>
    </xf>
    <xf numFmtId="41" fontId="45" fillId="0" borderId="0" xfId="28" applyNumberFormat="1" applyFont="1" applyFill="1"/>
    <xf numFmtId="5" fontId="42" fillId="0" borderId="0" xfId="0" applyNumberFormat="1" applyFont="1" applyFill="1"/>
    <xf numFmtId="165" fontId="42" fillId="0" borderId="12" xfId="45" applyNumberFormat="1" applyFont="1" applyFill="1" applyBorder="1" applyAlignment="1"/>
    <xf numFmtId="3" fontId="39" fillId="0" borderId="0" xfId="41" applyNumberFormat="1" applyFont="1" applyFill="1" applyAlignment="1"/>
    <xf numFmtId="166" fontId="40" fillId="0" borderId="0" xfId="28" applyNumberFormat="1" applyFont="1" applyFill="1" applyAlignment="1"/>
    <xf numFmtId="166" fontId="39" fillId="0" borderId="0" xfId="28" applyNumberFormat="1" applyFont="1" applyFill="1" applyAlignment="1"/>
    <xf numFmtId="0" fontId="40" fillId="0" borderId="0" xfId="0" applyFont="1" applyFill="1" applyBorder="1" applyAlignment="1">
      <alignment horizontal="center"/>
    </xf>
    <xf numFmtId="166" fontId="39" fillId="0" borderId="0" xfId="28" applyNumberFormat="1" applyFont="1" applyFill="1"/>
    <xf numFmtId="41" fontId="39" fillId="0" borderId="0" xfId="28" applyNumberFormat="1" applyFont="1" applyFill="1"/>
    <xf numFmtId="165" fontId="39" fillId="0" borderId="0" xfId="45" applyNumberFormat="1" applyFont="1" applyFill="1" applyAlignment="1"/>
    <xf numFmtId="165" fontId="41" fillId="0" borderId="0" xfId="45" applyNumberFormat="1" applyFont="1" applyFill="1" applyAlignment="1"/>
    <xf numFmtId="3" fontId="40" fillId="0" borderId="12" xfId="41" applyNumberFormat="1" applyFont="1" applyFill="1" applyBorder="1" applyAlignment="1">
      <alignment horizontal="centerContinuous"/>
    </xf>
    <xf numFmtId="41" fontId="40" fillId="0" borderId="0" xfId="41" applyNumberFormat="1" applyFont="1" applyFill="1" applyAlignment="1"/>
    <xf numFmtId="42" fontId="40" fillId="0" borderId="0" xfId="28" applyNumberFormat="1" applyFont="1" applyFill="1" applyAlignment="1"/>
    <xf numFmtId="0" fontId="43" fillId="0" borderId="14" xfId="41" applyNumberFormat="1" applyFont="1" applyFill="1" applyBorder="1" applyAlignment="1">
      <alignment horizontal="left"/>
    </xf>
    <xf numFmtId="165" fontId="22" fillId="0" borderId="0" xfId="45" applyNumberFormat="1" applyFont="1"/>
    <xf numFmtId="42" fontId="42" fillId="0" borderId="0" xfId="0" applyNumberFormat="1" applyFont="1" applyFill="1"/>
    <xf numFmtId="165" fontId="41" fillId="0" borderId="15" xfId="45" applyNumberFormat="1" applyFont="1" applyFill="1" applyBorder="1" applyAlignment="1"/>
    <xf numFmtId="165" fontId="42" fillId="0" borderId="15" xfId="45" applyNumberFormat="1" applyFont="1" applyFill="1" applyBorder="1" applyAlignment="1"/>
    <xf numFmtId="0" fontId="46" fillId="0" borderId="0" xfId="41" applyNumberFormat="1" applyFont="1" applyFill="1" applyAlignment="1">
      <alignment horizontal="left"/>
    </xf>
    <xf numFmtId="167" fontId="40" fillId="0" borderId="15" xfId="29" applyNumberFormat="1" applyFont="1" applyFill="1" applyBorder="1"/>
    <xf numFmtId="42" fontId="45" fillId="0" borderId="0" xfId="0" applyNumberFormat="1" applyFont="1" applyFill="1"/>
    <xf numFmtId="165" fontId="40" fillId="0" borderId="15" xfId="45" applyNumberFormat="1" applyFont="1" applyFill="1" applyBorder="1" applyAlignment="1"/>
    <xf numFmtId="3" fontId="41" fillId="0" borderId="0" xfId="41" applyNumberFormat="1" applyFont="1" applyFill="1" applyAlignment="1">
      <alignment horizontal="left" indent="1"/>
    </xf>
    <xf numFmtId="41" fontId="42" fillId="0" borderId="12" xfId="41" applyNumberFormat="1" applyFont="1" applyFill="1" applyBorder="1" applyAlignment="1"/>
    <xf numFmtId="3" fontId="41" fillId="0" borderId="15" xfId="41" applyNumberFormat="1" applyFont="1" applyFill="1" applyBorder="1" applyAlignment="1"/>
    <xf numFmtId="3" fontId="42" fillId="0" borderId="15" xfId="41" applyNumberFormat="1" applyFont="1" applyFill="1" applyBorder="1" applyAlignment="1"/>
    <xf numFmtId="41" fontId="41" fillId="0" borderId="18" xfId="0" applyNumberFormat="1" applyFont="1" applyFill="1" applyBorder="1" applyAlignment="1">
      <alignment horizontal="left"/>
    </xf>
    <xf numFmtId="42" fontId="41" fillId="0" borderId="18" xfId="0" applyNumberFormat="1" applyFont="1" applyFill="1" applyBorder="1"/>
    <xf numFmtId="165" fontId="41" fillId="0" borderId="18" xfId="45" applyNumberFormat="1" applyFont="1" applyFill="1" applyBorder="1" applyAlignment="1"/>
    <xf numFmtId="3" fontId="41" fillId="0" borderId="18" xfId="41" applyNumberFormat="1" applyFont="1" applyFill="1" applyBorder="1" applyAlignment="1"/>
    <xf numFmtId="42" fontId="42" fillId="0" borderId="0" xfId="41" applyNumberFormat="1" applyFont="1" applyFill="1" applyAlignment="1"/>
    <xf numFmtId="165" fontId="40" fillId="0" borderId="12" xfId="45" applyNumberFormat="1" applyFont="1" applyFill="1" applyBorder="1" applyAlignment="1">
      <alignment horizontal="centerContinuous"/>
    </xf>
    <xf numFmtId="41" fontId="41" fillId="0" borderId="0" xfId="0" applyNumberFormat="1" applyFont="1" applyFill="1" applyAlignment="1">
      <alignment horizontal="left" indent="1"/>
    </xf>
    <xf numFmtId="42" fontId="41" fillId="0" borderId="15" xfId="0" applyNumberFormat="1" applyFont="1" applyFill="1" applyBorder="1"/>
    <xf numFmtId="165" fontId="41" fillId="0" borderId="12" xfId="45" applyNumberFormat="1" applyFont="1" applyFill="1" applyBorder="1" applyAlignment="1">
      <alignment horizontal="centerContinuous"/>
    </xf>
    <xf numFmtId="41" fontId="42" fillId="0" borderId="0" xfId="0" applyNumberFormat="1" applyFont="1" applyFill="1"/>
    <xf numFmtId="41" fontId="21" fillId="21" borderId="2" xfId="27" applyNumberFormat="1"/>
    <xf numFmtId="0" fontId="50" fillId="0" borderId="12" xfId="49" applyFont="1" applyBorder="1"/>
    <xf numFmtId="165" fontId="49" fillId="0" borderId="0" xfId="45" applyNumberFormat="1" applyFont="1"/>
    <xf numFmtId="41" fontId="40" fillId="0" borderId="0" xfId="28" applyNumberFormat="1" applyFont="1" applyFill="1" applyAlignment="1"/>
    <xf numFmtId="42" fontId="44" fillId="0" borderId="18" xfId="0" applyNumberFormat="1" applyFont="1" applyFill="1" applyBorder="1"/>
    <xf numFmtId="0" fontId="51" fillId="0" borderId="0" xfId="0" applyFont="1"/>
    <xf numFmtId="0" fontId="52" fillId="0" borderId="0" xfId="0" applyFont="1"/>
    <xf numFmtId="0" fontId="53" fillId="0" borderId="0" xfId="50" applyFont="1" applyFill="1" applyBorder="1" applyAlignment="1">
      <alignment horizontal="left" indent="1"/>
    </xf>
    <xf numFmtId="165" fontId="47" fillId="0" borderId="0" xfId="50" applyNumberFormat="1" applyFont="1" applyFill="1" applyBorder="1"/>
    <xf numFmtId="9" fontId="47" fillId="0" borderId="0" xfId="50" applyNumberFormat="1" applyFont="1" applyFill="1" applyBorder="1" applyAlignment="1">
      <alignment horizontal="center"/>
    </xf>
    <xf numFmtId="5" fontId="47" fillId="0" borderId="19" xfId="50" applyNumberFormat="1" applyFont="1" applyFill="1" applyBorder="1"/>
    <xf numFmtId="165" fontId="54" fillId="0" borderId="0" xfId="50" quotePrefix="1" applyNumberFormat="1" applyFont="1" applyFill="1" applyBorder="1" applyAlignment="1">
      <alignment horizontal="left"/>
    </xf>
    <xf numFmtId="0" fontId="47" fillId="0" borderId="0" xfId="50" applyFont="1" applyFill="1"/>
    <xf numFmtId="0" fontId="47" fillId="0" borderId="19" xfId="50" applyFont="1" applyBorder="1" applyAlignment="1">
      <alignment vertical="center"/>
    </xf>
    <xf numFmtId="0" fontId="47" fillId="28" borderId="19" xfId="50" applyFont="1" applyFill="1" applyBorder="1" applyAlignment="1">
      <alignment horizontal="center" vertical="center"/>
    </xf>
    <xf numFmtId="9" fontId="55" fillId="25" borderId="19" xfId="50" applyNumberFormat="1" applyFont="1" applyFill="1" applyBorder="1" applyAlignment="1">
      <alignment horizontal="center" vertical="center" wrapText="1"/>
    </xf>
    <xf numFmtId="0" fontId="55" fillId="25" borderId="19" xfId="50" applyFont="1" applyFill="1" applyBorder="1" applyAlignment="1">
      <alignment horizontal="center" vertical="center" wrapText="1"/>
    </xf>
    <xf numFmtId="0" fontId="22" fillId="0" borderId="0" xfId="50" applyAlignment="1">
      <alignment vertical="center"/>
    </xf>
    <xf numFmtId="0" fontId="47" fillId="0" borderId="19" xfId="50" applyFont="1" applyBorder="1"/>
    <xf numFmtId="165" fontId="47" fillId="28" borderId="19" xfId="50" quotePrefix="1" applyNumberFormat="1" applyFont="1" applyFill="1" applyBorder="1"/>
    <xf numFmtId="9" fontId="55" fillId="25" borderId="19" xfId="50" quotePrefix="1" applyNumberFormat="1" applyFont="1" applyFill="1" applyBorder="1" applyAlignment="1">
      <alignment horizontal="center"/>
    </xf>
    <xf numFmtId="165" fontId="55" fillId="25" borderId="19" xfId="50" quotePrefix="1" applyNumberFormat="1" applyFont="1" applyFill="1" applyBorder="1" applyAlignment="1">
      <alignment horizontal="right"/>
    </xf>
    <xf numFmtId="5" fontId="47" fillId="28" borderId="19" xfId="50" quotePrefix="1" applyNumberFormat="1" applyFont="1" applyFill="1" applyBorder="1"/>
    <xf numFmtId="0" fontId="22" fillId="0" borderId="0" xfId="50"/>
    <xf numFmtId="0" fontId="22" fillId="0" borderId="20" xfId="50" applyBorder="1"/>
    <xf numFmtId="165" fontId="22" fillId="28" borderId="20" xfId="50" quotePrefix="1" applyNumberFormat="1" applyFill="1" applyBorder="1"/>
    <xf numFmtId="9" fontId="56" fillId="25" borderId="20" xfId="50" applyNumberFormat="1" applyFont="1" applyFill="1" applyBorder="1" applyAlignment="1">
      <alignment horizontal="center"/>
    </xf>
    <xf numFmtId="165" fontId="56" fillId="25" borderId="20" xfId="50" quotePrefix="1" applyNumberFormat="1" applyFont="1" applyFill="1" applyBorder="1"/>
    <xf numFmtId="5" fontId="22" fillId="28" borderId="20" xfId="50" quotePrefix="1" applyNumberFormat="1" applyFill="1" applyBorder="1"/>
    <xf numFmtId="10" fontId="22" fillId="0" borderId="0" xfId="50" applyNumberFormat="1"/>
    <xf numFmtId="165" fontId="22" fillId="0" borderId="0" xfId="50" applyNumberFormat="1"/>
    <xf numFmtId="168" fontId="22" fillId="0" borderId="0" xfId="50" applyNumberFormat="1"/>
    <xf numFmtId="165" fontId="22" fillId="28" borderId="20" xfId="50" quotePrefix="1" applyNumberFormat="1" applyFill="1" applyBorder="1" applyAlignment="1">
      <alignment horizontal="right"/>
    </xf>
    <xf numFmtId="165" fontId="47" fillId="28" borderId="19" xfId="50" applyNumberFormat="1" applyFont="1" applyFill="1" applyBorder="1"/>
    <xf numFmtId="9" fontId="55" fillId="25" borderId="19" xfId="50" applyNumberFormat="1" applyFont="1" applyFill="1" applyBorder="1" applyAlignment="1">
      <alignment horizontal="center"/>
    </xf>
    <xf numFmtId="165" fontId="55" fillId="25" borderId="19" xfId="50" applyNumberFormat="1" applyFont="1" applyFill="1" applyBorder="1"/>
    <xf numFmtId="5" fontId="47" fillId="28" borderId="19" xfId="50" applyNumberFormat="1" applyFont="1" applyFill="1" applyBorder="1"/>
    <xf numFmtId="5" fontId="47" fillId="0" borderId="0" xfId="50" applyNumberFormat="1" applyFont="1"/>
    <xf numFmtId="0" fontId="47" fillId="0" borderId="0" xfId="50" applyFont="1"/>
    <xf numFmtId="0" fontId="47" fillId="0" borderId="0" xfId="50" applyFont="1" applyFill="1" applyBorder="1"/>
    <xf numFmtId="0" fontId="47" fillId="28" borderId="19" xfId="50" applyFont="1" applyFill="1" applyBorder="1" applyAlignment="1">
      <alignment horizontal="right" vertical="center"/>
    </xf>
    <xf numFmtId="165" fontId="47" fillId="28" borderId="19" xfId="50" quotePrefix="1" applyNumberFormat="1" applyFont="1" applyFill="1" applyBorder="1" applyAlignment="1">
      <alignment horizontal="right"/>
    </xf>
    <xf numFmtId="165" fontId="47" fillId="0" borderId="0" xfId="50" applyNumberFormat="1" applyFont="1"/>
    <xf numFmtId="41" fontId="22" fillId="0" borderId="0" xfId="50" applyNumberFormat="1"/>
    <xf numFmtId="42" fontId="22" fillId="0" borderId="0" xfId="45" applyNumberFormat="1" applyFont="1"/>
    <xf numFmtId="41" fontId="22" fillId="0" borderId="12" xfId="50" applyNumberFormat="1" applyBorder="1"/>
    <xf numFmtId="41" fontId="47" fillId="0" borderId="0" xfId="50" applyNumberFormat="1" applyFont="1"/>
    <xf numFmtId="165" fontId="22" fillId="0" borderId="12" xfId="45" applyNumberFormat="1" applyFont="1" applyBorder="1"/>
    <xf numFmtId="0" fontId="51" fillId="0" borderId="0" xfId="0" applyFont="1" applyFill="1"/>
    <xf numFmtId="42" fontId="22" fillId="0" borderId="0" xfId="50" applyNumberFormat="1"/>
    <xf numFmtId="0" fontId="50" fillId="0" borderId="0" xfId="54" applyFont="1" applyBorder="1"/>
    <xf numFmtId="0" fontId="49" fillId="0" borderId="0" xfId="54" applyFont="1" applyAlignment="1">
      <alignment horizontal="left"/>
    </xf>
    <xf numFmtId="0" fontId="49" fillId="0" borderId="0" xfId="54" applyFont="1" applyBorder="1"/>
    <xf numFmtId="165" fontId="49" fillId="0" borderId="0" xfId="55" applyNumberFormat="1" applyFont="1"/>
    <xf numFmtId="165" fontId="49" fillId="0" borderId="0" xfId="55" applyNumberFormat="1" applyFont="1" applyBorder="1"/>
    <xf numFmtId="165" fontId="49" fillId="0" borderId="16" xfId="55" applyNumberFormat="1" applyFont="1" applyBorder="1"/>
    <xf numFmtId="0" fontId="50" fillId="0" borderId="0" xfId="54" applyFont="1" applyAlignment="1">
      <alignment horizontal="left"/>
    </xf>
    <xf numFmtId="165" fontId="50" fillId="0" borderId="16" xfId="55" applyNumberFormat="1" applyFont="1" applyBorder="1"/>
    <xf numFmtId="0" fontId="49" fillId="0" borderId="0" xfId="54" applyFont="1" applyFill="1" applyAlignment="1">
      <alignment horizontal="center" vertical="center" wrapText="1"/>
    </xf>
    <xf numFmtId="0" fontId="50" fillId="0" borderId="0" xfId="54" applyFont="1" applyFill="1" applyBorder="1"/>
    <xf numFmtId="0" fontId="49" fillId="0" borderId="0" xfId="54" applyFont="1"/>
    <xf numFmtId="0" fontId="50" fillId="0" borderId="10" xfId="54" applyFont="1" applyBorder="1" applyAlignment="1">
      <alignment horizontal="centerContinuous"/>
    </xf>
    <xf numFmtId="0" fontId="50" fillId="0" borderId="11" xfId="54" applyFont="1" applyBorder="1" applyAlignment="1">
      <alignment horizontal="centerContinuous"/>
    </xf>
    <xf numFmtId="0" fontId="50" fillId="0" borderId="12" xfId="54" applyFont="1" applyBorder="1" applyAlignment="1">
      <alignment horizontal="centerContinuous"/>
    </xf>
    <xf numFmtId="0" fontId="49" fillId="0" borderId="0" xfId="54" applyFont="1" applyFill="1"/>
    <xf numFmtId="165" fontId="49" fillId="0" borderId="0" xfId="54" applyNumberFormat="1" applyFont="1"/>
    <xf numFmtId="42" fontId="49" fillId="0" borderId="0" xfId="54" applyNumberFormat="1" applyFont="1"/>
    <xf numFmtId="41" fontId="49" fillId="0" borderId="0" xfId="54" applyNumberFormat="1" applyFont="1"/>
    <xf numFmtId="165" fontId="49" fillId="0" borderId="12" xfId="55" applyNumberFormat="1" applyFont="1" applyBorder="1"/>
    <xf numFmtId="41" fontId="49" fillId="0" borderId="12" xfId="54" applyNumberFormat="1" applyFont="1" applyBorder="1"/>
    <xf numFmtId="41" fontId="49" fillId="27" borderId="0" xfId="54" applyNumberFormat="1" applyFont="1" applyFill="1"/>
    <xf numFmtId="0" fontId="49" fillId="27" borderId="0" xfId="54" applyFont="1" applyFill="1"/>
    <xf numFmtId="0" fontId="50" fillId="0" borderId="0" xfId="54" applyFont="1"/>
    <xf numFmtId="165" fontId="50" fillId="0" borderId="0" xfId="55" applyNumberFormat="1" applyFont="1"/>
    <xf numFmtId="41" fontId="50" fillId="0" borderId="0" xfId="54" applyNumberFormat="1" applyFont="1"/>
    <xf numFmtId="42" fontId="49" fillId="0" borderId="17" xfId="54" applyNumberFormat="1" applyFont="1" applyBorder="1"/>
    <xf numFmtId="0" fontId="50" fillId="0" borderId="0" xfId="49" applyFont="1" applyBorder="1"/>
    <xf numFmtId="0" fontId="49" fillId="0" borderId="0" xfId="49" applyFont="1" applyBorder="1"/>
    <xf numFmtId="0" fontId="49" fillId="0" borderId="12" xfId="49" applyFont="1" applyBorder="1"/>
    <xf numFmtId="165" fontId="0" fillId="0" borderId="12" xfId="45" applyNumberFormat="1" applyFont="1" applyBorder="1"/>
    <xf numFmtId="0" fontId="50" fillId="0" borderId="12" xfId="54" applyFont="1" applyFill="1" applyBorder="1" applyAlignment="1">
      <alignment horizontal="centerContinuous"/>
    </xf>
    <xf numFmtId="0" fontId="50" fillId="27" borderId="12" xfId="54" applyFont="1" applyFill="1" applyBorder="1" applyAlignment="1">
      <alignment horizontal="centerContinuous"/>
    </xf>
    <xf numFmtId="165" fontId="49" fillId="27" borderId="0" xfId="55" applyNumberFormat="1" applyFont="1" applyFill="1" applyBorder="1"/>
    <xf numFmtId="165" fontId="49" fillId="27" borderId="16" xfId="55" applyNumberFormat="1" applyFont="1" applyFill="1" applyBorder="1"/>
    <xf numFmtId="165" fontId="50" fillId="27" borderId="16" xfId="55" applyNumberFormat="1" applyFont="1" applyFill="1" applyBorder="1"/>
    <xf numFmtId="0" fontId="60" fillId="0" borderId="0" xfId="110" applyFont="1"/>
    <xf numFmtId="0" fontId="38" fillId="29" borderId="25" xfId="110" applyFont="1" applyFill="1" applyBorder="1" applyAlignment="1">
      <alignment horizontal="centerContinuous"/>
    </xf>
    <xf numFmtId="3" fontId="38" fillId="29" borderId="26" xfId="41" applyNumberFormat="1" applyFont="1" applyFill="1" applyBorder="1" applyAlignment="1">
      <alignment horizontal="centerContinuous"/>
    </xf>
    <xf numFmtId="0" fontId="68" fillId="0" borderId="0" xfId="110" applyFont="1"/>
    <xf numFmtId="0" fontId="38" fillId="30" borderId="27" xfId="110" applyNumberFormat="1" applyFont="1" applyFill="1" applyBorder="1" applyAlignment="1">
      <alignment horizontal="centerContinuous" wrapText="1"/>
    </xf>
    <xf numFmtId="42" fontId="60" fillId="0" borderId="0" xfId="110" applyNumberFormat="1" applyFont="1"/>
    <xf numFmtId="41" fontId="60" fillId="0" borderId="0" xfId="66" applyNumberFormat="1" applyFont="1" applyFill="1" applyBorder="1"/>
    <xf numFmtId="41" fontId="60" fillId="0" borderId="0" xfId="110" applyNumberFormat="1" applyFont="1"/>
    <xf numFmtId="165" fontId="60" fillId="0" borderId="0" xfId="45" applyNumberFormat="1" applyFont="1"/>
    <xf numFmtId="0" fontId="69" fillId="0" borderId="21" xfId="110" applyFont="1" applyBorder="1" applyAlignment="1">
      <alignment horizontal="centerContinuous"/>
    </xf>
    <xf numFmtId="165" fontId="64" fillId="0" borderId="0" xfId="45" applyNumberFormat="1" applyFont="1"/>
    <xf numFmtId="42" fontId="64" fillId="0" borderId="0" xfId="110" applyNumberFormat="1" applyFont="1"/>
    <xf numFmtId="41" fontId="64" fillId="0" borderId="0" xfId="110" applyNumberFormat="1" applyFont="1"/>
    <xf numFmtId="0" fontId="38" fillId="30" borderId="27" xfId="110" quotePrefix="1" applyNumberFormat="1" applyFont="1" applyFill="1" applyBorder="1" applyAlignment="1">
      <alignment horizontal="centerContinuous"/>
    </xf>
    <xf numFmtId="0" fontId="60" fillId="31" borderId="0" xfId="110" applyFont="1" applyFill="1"/>
    <xf numFmtId="42" fontId="60" fillId="31" borderId="0" xfId="110" applyNumberFormat="1" applyFont="1" applyFill="1"/>
    <xf numFmtId="0" fontId="69" fillId="31" borderId="22" xfId="110" applyFont="1" applyFill="1" applyBorder="1" applyAlignment="1">
      <alignment horizontal="centerContinuous"/>
    </xf>
    <xf numFmtId="0" fontId="69" fillId="31" borderId="23" xfId="110" applyFont="1" applyFill="1" applyBorder="1" applyAlignment="1">
      <alignment horizontal="centerContinuous"/>
    </xf>
    <xf numFmtId="0" fontId="69" fillId="31" borderId="24" xfId="110" applyFont="1" applyFill="1" applyBorder="1" applyAlignment="1">
      <alignment horizontal="centerContinuous"/>
    </xf>
    <xf numFmtId="0" fontId="69" fillId="30" borderId="23" xfId="110" applyFont="1" applyFill="1" applyBorder="1" applyAlignment="1">
      <alignment horizontal="centerContinuous"/>
    </xf>
    <xf numFmtId="0" fontId="69" fillId="30" borderId="24" xfId="110" applyFont="1" applyFill="1" applyBorder="1" applyAlignment="1">
      <alignment horizontal="centerContinuous"/>
    </xf>
    <xf numFmtId="0" fontId="70" fillId="30" borderId="0" xfId="110" applyFont="1" applyFill="1"/>
    <xf numFmtId="42" fontId="70" fillId="30" borderId="0" xfId="110" applyNumberFormat="1" applyFont="1" applyFill="1"/>
    <xf numFmtId="0" fontId="63" fillId="30" borderId="22" xfId="110" applyFont="1" applyFill="1" applyBorder="1" applyAlignment="1">
      <alignment horizontal="centerContinuous"/>
    </xf>
    <xf numFmtId="0" fontId="63" fillId="29" borderId="22" xfId="110" applyFont="1" applyFill="1" applyBorder="1" applyAlignment="1">
      <alignment horizontal="centerContinuous"/>
    </xf>
    <xf numFmtId="0" fontId="69" fillId="29" borderId="23" xfId="110" applyFont="1" applyFill="1" applyBorder="1" applyAlignment="1">
      <alignment horizontal="centerContinuous"/>
    </xf>
    <xf numFmtId="0" fontId="69" fillId="29" borderId="24" xfId="110" applyFont="1" applyFill="1" applyBorder="1" applyAlignment="1">
      <alignment horizontal="centerContinuous"/>
    </xf>
    <xf numFmtId="0" fontId="70" fillId="29" borderId="0" xfId="110" applyFont="1" applyFill="1"/>
    <xf numFmtId="42" fontId="70" fillId="29" borderId="0" xfId="110" applyNumberFormat="1" applyFont="1" applyFill="1"/>
    <xf numFmtId="0" fontId="64" fillId="0" borderId="0" xfId="110" applyFont="1"/>
    <xf numFmtId="41" fontId="60" fillId="0" borderId="0" xfId="66" applyNumberFormat="1" applyFont="1" applyBorder="1"/>
    <xf numFmtId="41" fontId="60" fillId="0" borderId="0" xfId="110" applyNumberFormat="1" applyFont="1" applyBorder="1"/>
    <xf numFmtId="0" fontId="63" fillId="32" borderId="22" xfId="110" applyFont="1" applyFill="1" applyBorder="1" applyAlignment="1">
      <alignment horizontal="centerContinuous"/>
    </xf>
    <xf numFmtId="0" fontId="69" fillId="32" borderId="23" xfId="110" applyFont="1" applyFill="1" applyBorder="1" applyAlignment="1">
      <alignment horizontal="centerContinuous"/>
    </xf>
    <xf numFmtId="0" fontId="69" fillId="32" borderId="24" xfId="110" applyFont="1" applyFill="1" applyBorder="1" applyAlignment="1">
      <alignment horizontal="centerContinuous"/>
    </xf>
    <xf numFmtId="0" fontId="63" fillId="33" borderId="22" xfId="110" applyFont="1" applyFill="1" applyBorder="1" applyAlignment="1">
      <alignment horizontal="centerContinuous"/>
    </xf>
    <xf numFmtId="0" fontId="69" fillId="33" borderId="23" xfId="110" applyFont="1" applyFill="1" applyBorder="1" applyAlignment="1">
      <alignment horizontal="centerContinuous"/>
    </xf>
    <xf numFmtId="0" fontId="69" fillId="33" borderId="24" xfId="110" applyFont="1" applyFill="1" applyBorder="1" applyAlignment="1">
      <alignment horizontal="centerContinuous"/>
    </xf>
    <xf numFmtId="0" fontId="70" fillId="33" borderId="0" xfId="110" applyFont="1" applyFill="1"/>
    <xf numFmtId="42" fontId="70" fillId="33" borderId="0" xfId="110" applyNumberFormat="1" applyFont="1" applyFill="1"/>
    <xf numFmtId="0" fontId="70" fillId="32" borderId="0" xfId="110" applyFont="1" applyFill="1"/>
    <xf numFmtId="42" fontId="70" fillId="32" borderId="0" xfId="110" applyNumberFormat="1" applyFont="1" applyFill="1"/>
    <xf numFmtId="0" fontId="71" fillId="0" borderId="0" xfId="110" applyFont="1"/>
    <xf numFmtId="0" fontId="72" fillId="0" borderId="22" xfId="110" applyFont="1" applyBorder="1" applyAlignment="1">
      <alignment horizontal="left" indent="1"/>
    </xf>
    <xf numFmtId="42" fontId="72" fillId="0" borderId="23" xfId="110" applyNumberFormat="1" applyFont="1" applyBorder="1"/>
    <xf numFmtId="42" fontId="72" fillId="0" borderId="24" xfId="110" applyNumberFormat="1" applyFont="1" applyBorder="1"/>
    <xf numFmtId="0" fontId="72" fillId="0" borderId="0" xfId="110" applyFont="1"/>
    <xf numFmtId="41" fontId="72" fillId="0" borderId="0" xfId="110" applyNumberFormat="1" applyFont="1"/>
    <xf numFmtId="0" fontId="72" fillId="0" borderId="0" xfId="110" applyFont="1" applyFill="1" applyBorder="1"/>
    <xf numFmtId="41" fontId="73" fillId="0" borderId="0" xfId="0" applyNumberFormat="1" applyFont="1"/>
    <xf numFmtId="41" fontId="72" fillId="0" borderId="0" xfId="110" applyNumberFormat="1" applyFont="1" applyBorder="1"/>
    <xf numFmtId="0" fontId="72" fillId="0" borderId="22" xfId="110" applyFont="1" applyFill="1" applyBorder="1"/>
    <xf numFmtId="42" fontId="74" fillId="0" borderId="23" xfId="0" applyNumberFormat="1" applyFont="1" applyBorder="1"/>
    <xf numFmtId="42" fontId="74" fillId="0" borderId="24" xfId="0" applyNumberFormat="1" applyFont="1" applyBorder="1"/>
    <xf numFmtId="0" fontId="74" fillId="0" borderId="29" xfId="0" applyFont="1" applyBorder="1"/>
    <xf numFmtId="165" fontId="74" fillId="0" borderId="30" xfId="45" applyNumberFormat="1" applyFont="1" applyBorder="1"/>
    <xf numFmtId="165" fontId="74" fillId="0" borderId="31" xfId="45" applyNumberFormat="1" applyFont="1" applyBorder="1"/>
    <xf numFmtId="0" fontId="74" fillId="0" borderId="28" xfId="0" applyFont="1" applyBorder="1"/>
    <xf numFmtId="0" fontId="74" fillId="0" borderId="21" xfId="0" applyFont="1" applyBorder="1"/>
    <xf numFmtId="165" fontId="74" fillId="0" borderId="32" xfId="45" applyNumberFormat="1" applyFont="1" applyBorder="1"/>
    <xf numFmtId="0" fontId="74" fillId="0" borderId="0" xfId="0" applyFont="1"/>
    <xf numFmtId="165" fontId="64" fillId="0" borderId="33" xfId="45" applyNumberFormat="1" applyFont="1" applyBorder="1"/>
    <xf numFmtId="0" fontId="75" fillId="0" borderId="0" xfId="110" applyFont="1"/>
    <xf numFmtId="0" fontId="76" fillId="0" borderId="21" xfId="110" applyFont="1" applyBorder="1" applyAlignment="1">
      <alignment horizontal="left"/>
    </xf>
  </cellXfs>
  <cellStyles count="11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8"/>
    <cellStyle name="Comma 3" xfId="60"/>
    <cellStyle name="Comma 4" xfId="62"/>
    <cellStyle name="Comma 5" xfId="64"/>
    <cellStyle name="Comma 6" xfId="102"/>
    <cellStyle name="Comma 7" xfId="105"/>
    <cellStyle name="Currency" xfId="29" builtinId="4"/>
    <cellStyle name="Currency 2" xfId="106"/>
    <cellStyle name="Currency 3" xfId="107"/>
    <cellStyle name="Date" xfId="30"/>
    <cellStyle name="Explanatory Text" xfId="31" builtinId="53" customBuilti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Good" xfId="32" builtinId="26" customBuiltin="1"/>
    <cellStyle name="Heading 1" xfId="33" builtinId="16" customBuiltin="1"/>
    <cellStyle name="Heading 2" xfId="34" builtinId="17" customBuiltin="1"/>
    <cellStyle name="Heading 3" xfId="35" builtinId="18" customBuiltin="1"/>
    <cellStyle name="Heading 4" xfId="36" builtinId="19" customBuilti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Input" xfId="37" builtinId="20" customBuiltin="1"/>
    <cellStyle name="Linked Cell" xfId="38" builtinId="24" customBuiltin="1"/>
    <cellStyle name="Map Labels" xfId="51"/>
    <cellStyle name="Map Legend" xfId="52"/>
    <cellStyle name="Map Title" xfId="53"/>
    <cellStyle name="Neutral" xfId="39" builtinId="28" customBuiltin="1"/>
    <cellStyle name="Normal" xfId="0" builtinId="0"/>
    <cellStyle name="Normal 10" xfId="104"/>
    <cellStyle name="Normal 10 2" xfId="109"/>
    <cellStyle name="Normal 11" xfId="108"/>
    <cellStyle name="Normal 2" xfId="49"/>
    <cellStyle name="Normal 2 2" xfId="110"/>
    <cellStyle name="Normal 3" xfId="50"/>
    <cellStyle name="Normal 4" xfId="54"/>
    <cellStyle name="Normal 5" xfId="56"/>
    <cellStyle name="Normal 6" xfId="57"/>
    <cellStyle name="Normal 7" xfId="59"/>
    <cellStyle name="Normal 8" xfId="61"/>
    <cellStyle name="Normal 9" xfId="63"/>
    <cellStyle name="Normal_2009 11 04 Data Slice" xfId="40"/>
    <cellStyle name="Normal_Cambridge Financials 0709" xfId="41"/>
    <cellStyle name="Normal_Sheet2" xfId="42"/>
    <cellStyle name="Note" xfId="43" builtinId="10" customBuiltin="1"/>
    <cellStyle name="Output" xfId="44" builtinId="21" customBuiltin="1"/>
    <cellStyle name="Percent" xfId="45" builtinId="5"/>
    <cellStyle name="Percent 2" xfId="55"/>
    <cellStyle name="Percent 3" xfId="65"/>
    <cellStyle name="Percent 4" xfId="66"/>
    <cellStyle name="Percent 5" xfId="67"/>
    <cellStyle name="Percent 6" xfId="103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71234"/>
      <rgbColor rgb="00616365"/>
      <rgbColor rgb="00009AA6"/>
      <rgbColor rgb="007AB800"/>
      <rgbColor rgb="006E2585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E2585"/>
      <rgbColor rgb="007AB800"/>
      <rgbColor rgb="00009AA6"/>
      <rgbColor rgb="0099CCFF"/>
      <rgbColor rgb="00B71234"/>
      <rgbColor rgb="00CC99FF"/>
      <rgbColor rgb="00616365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http://www.infinata5.com/ria/images/imgUpArrow.gi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91440</xdr:colOff>
      <xdr:row>2</xdr:row>
      <xdr:rowOff>76200</xdr:rowOff>
    </xdr:to>
    <xdr:pic>
      <xdr:nvPicPr>
        <xdr:cNvPr id="16422" name="Picture 1" descr="http://www.infinata5.com/ria/images/imgUpArrow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280"/>
          <a:ext cx="9144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9</xdr:col>
      <xdr:colOff>0</xdr:colOff>
      <xdr:row>58</xdr:row>
      <xdr:rowOff>45720</xdr:rowOff>
    </xdr:to>
    <xdr:sp macro="" textlink="">
      <xdr:nvSpPr>
        <xdr:cNvPr id="3" name="Rectangle 8"/>
        <xdr:cNvSpPr>
          <a:spLocks noChangeArrowheads="1"/>
        </xdr:cNvSpPr>
      </xdr:nvSpPr>
      <xdr:spPr bwMode="auto">
        <a:xfrm>
          <a:off x="12573000" y="800100"/>
          <a:ext cx="1628775" cy="1011364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markelcolors">
  <a:themeElements>
    <a:clrScheme name="MKL Colors">
      <a:dk1>
        <a:srgbClr val="616365"/>
      </a:dk1>
      <a:lt1>
        <a:sysClr val="window" lastClr="FFFFFF"/>
      </a:lt1>
      <a:dk2>
        <a:srgbClr val="616365"/>
      </a:dk2>
      <a:lt2>
        <a:srgbClr val="EEECE1"/>
      </a:lt2>
      <a:accent1>
        <a:srgbClr val="616365"/>
      </a:accent1>
      <a:accent2>
        <a:srgbClr val="B71234"/>
      </a:accent2>
      <a:accent3>
        <a:srgbClr val="009AA6"/>
      </a:accent3>
      <a:accent4>
        <a:srgbClr val="7AB800"/>
      </a:accent4>
      <a:accent5>
        <a:srgbClr val="616365"/>
      </a:accent5>
      <a:accent6>
        <a:srgbClr val="B71234"/>
      </a:accent6>
      <a:hlink>
        <a:srgbClr val="009AA6"/>
      </a:hlink>
      <a:folHlink>
        <a:srgbClr val="800080"/>
      </a:folHlink>
    </a:clrScheme>
    <a:fontScheme name="tahoma">
      <a:majorFont>
        <a:latin typeface="Tahoma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R5317"/>
  <sheetViews>
    <sheetView workbookViewId="0"/>
  </sheetViews>
  <sheetFormatPr defaultColWidth="8.85546875" defaultRowHeight="12.75" x14ac:dyDescent="0.2"/>
  <cols>
    <col min="1" max="1" width="60" bestFit="1" customWidth="1"/>
    <col min="2" max="2" width="31.85546875" bestFit="1" customWidth="1"/>
    <col min="3" max="3" width="12.42578125" bestFit="1" customWidth="1"/>
    <col min="4" max="4" width="44.42578125" bestFit="1" customWidth="1"/>
    <col min="5" max="5" width="25" bestFit="1" customWidth="1"/>
    <col min="6" max="6" width="11" customWidth="1"/>
    <col min="7" max="7" width="10.42578125" customWidth="1"/>
    <col min="8" max="8" width="17.42578125" customWidth="1"/>
    <col min="9" max="9" width="13.42578125" customWidth="1"/>
    <col min="10" max="10" width="22.42578125" bestFit="1" customWidth="1"/>
    <col min="11" max="11" width="7" customWidth="1"/>
    <col min="12" max="12" width="44.28515625" bestFit="1" customWidth="1"/>
  </cols>
  <sheetData>
    <row r="1" spans="1:18" x14ac:dyDescent="0.2">
      <c r="A1">
        <f>COUNTIF($F$4:$F$5400,B1)</f>
        <v>5</v>
      </c>
      <c r="B1" t="s">
        <v>23710</v>
      </c>
    </row>
    <row r="3" spans="1:18" ht="18" customHeight="1" x14ac:dyDescent="0.2">
      <c r="A3" s="27" t="s">
        <v>23144</v>
      </c>
      <c r="B3" s="27" t="s">
        <v>23263</v>
      </c>
      <c r="C3" s="27" t="s">
        <v>23264</v>
      </c>
      <c r="D3" s="27" t="s">
        <v>23265</v>
      </c>
      <c r="E3" s="27" t="s">
        <v>23266</v>
      </c>
      <c r="F3" s="27" t="s">
        <v>23267</v>
      </c>
      <c r="G3" s="27" t="s">
        <v>23268</v>
      </c>
      <c r="H3" s="27" t="s">
        <v>23269</v>
      </c>
      <c r="I3" s="27" t="s">
        <v>23270</v>
      </c>
      <c r="J3" s="27" t="s">
        <v>23271</v>
      </c>
      <c r="K3" s="27" t="s">
        <v>23272</v>
      </c>
      <c r="L3" s="27" t="s">
        <v>23273</v>
      </c>
    </row>
    <row r="4" spans="1:18" ht="18" customHeight="1" x14ac:dyDescent="0.2">
      <c r="A4" s="37" t="s">
        <v>23274</v>
      </c>
      <c r="B4" s="37" t="s">
        <v>23275</v>
      </c>
      <c r="C4" s="37" t="s">
        <v>23276</v>
      </c>
      <c r="D4" s="37" t="s">
        <v>23277</v>
      </c>
      <c r="E4" s="37" t="s">
        <v>23278</v>
      </c>
      <c r="F4" s="37" t="s">
        <v>18741</v>
      </c>
      <c r="G4" s="37">
        <v>30909</v>
      </c>
      <c r="H4" s="35">
        <v>27</v>
      </c>
      <c r="I4" s="35">
        <v>148</v>
      </c>
      <c r="J4" s="36">
        <v>183368</v>
      </c>
      <c r="K4" s="37">
        <v>127188</v>
      </c>
      <c r="L4" s="37" t="s">
        <v>23279</v>
      </c>
      <c r="Q4">
        <f t="shared" ref="Q4:Q9" si="0">COUNTIF($F$4:$F$5400,R4)</f>
        <v>20</v>
      </c>
      <c r="R4" s="33" t="s">
        <v>23712</v>
      </c>
    </row>
    <row r="5" spans="1:18" ht="18" customHeight="1" x14ac:dyDescent="0.2">
      <c r="A5" s="37" t="s">
        <v>23280</v>
      </c>
      <c r="B5" s="37" t="s">
        <v>21671</v>
      </c>
      <c r="C5" s="37" t="s">
        <v>21672</v>
      </c>
      <c r="D5" s="37" t="s">
        <v>21673</v>
      </c>
      <c r="E5" s="37" t="s">
        <v>21674</v>
      </c>
      <c r="F5" s="37" t="s">
        <v>18740</v>
      </c>
      <c r="G5" s="37">
        <v>33785</v>
      </c>
      <c r="H5" s="35">
        <v>0</v>
      </c>
      <c r="I5" s="35">
        <v>11</v>
      </c>
      <c r="J5" s="36">
        <v>25909</v>
      </c>
      <c r="K5" s="37">
        <v>147065</v>
      </c>
      <c r="L5" s="37" t="s">
        <v>21675</v>
      </c>
      <c r="Q5">
        <f t="shared" si="0"/>
        <v>42</v>
      </c>
      <c r="R5" s="33" t="s">
        <v>19666</v>
      </c>
    </row>
    <row r="6" spans="1:18" ht="18" customHeight="1" x14ac:dyDescent="0.2">
      <c r="A6" s="37" t="s">
        <v>21676</v>
      </c>
      <c r="B6" s="37" t="s">
        <v>21677</v>
      </c>
      <c r="C6" s="37" t="s">
        <v>21678</v>
      </c>
      <c r="D6" s="37" t="s">
        <v>21679</v>
      </c>
      <c r="E6" s="37" t="s">
        <v>21680</v>
      </c>
      <c r="F6" s="37" t="s">
        <v>23715</v>
      </c>
      <c r="G6" s="37">
        <v>80246</v>
      </c>
      <c r="H6" s="35">
        <v>83</v>
      </c>
      <c r="I6" s="36">
        <v>1189</v>
      </c>
      <c r="J6" s="36">
        <v>69590</v>
      </c>
      <c r="K6" s="37">
        <v>128919</v>
      </c>
      <c r="L6" s="37"/>
      <c r="Q6">
        <f t="shared" si="0"/>
        <v>12</v>
      </c>
      <c r="R6" s="33" t="s">
        <v>19673</v>
      </c>
    </row>
    <row r="7" spans="1:18" ht="18" customHeight="1" x14ac:dyDescent="0.2">
      <c r="A7" s="37" t="s">
        <v>21681</v>
      </c>
      <c r="B7" s="37" t="s">
        <v>19148</v>
      </c>
      <c r="C7" s="37" t="s">
        <v>19149</v>
      </c>
      <c r="D7" s="37" t="s">
        <v>19150</v>
      </c>
      <c r="E7" s="37" t="s">
        <v>19151</v>
      </c>
      <c r="F7" s="37" t="s">
        <v>18740</v>
      </c>
      <c r="G7" s="37">
        <v>32127</v>
      </c>
      <c r="H7" s="35">
        <v>10</v>
      </c>
      <c r="I7" s="35">
        <v>25</v>
      </c>
      <c r="J7" s="36">
        <v>385600</v>
      </c>
      <c r="K7" s="37">
        <v>121002</v>
      </c>
      <c r="L7" s="37" t="s">
        <v>19152</v>
      </c>
      <c r="Q7">
        <f t="shared" si="0"/>
        <v>15</v>
      </c>
      <c r="R7" s="33" t="s">
        <v>19679</v>
      </c>
    </row>
    <row r="8" spans="1:18" ht="18" customHeight="1" x14ac:dyDescent="0.2">
      <c r="A8" s="37" t="s">
        <v>19153</v>
      </c>
      <c r="B8" s="37" t="s">
        <v>19154</v>
      </c>
      <c r="C8" s="37" t="s">
        <v>19155</v>
      </c>
      <c r="D8" s="37" t="s">
        <v>19156</v>
      </c>
      <c r="E8" s="37" t="s">
        <v>17435</v>
      </c>
      <c r="F8" s="37" t="s">
        <v>23136</v>
      </c>
      <c r="G8" s="37">
        <v>23060</v>
      </c>
      <c r="H8" s="35">
        <v>5</v>
      </c>
      <c r="I8" s="35">
        <v>85</v>
      </c>
      <c r="J8" s="36">
        <v>58824</v>
      </c>
      <c r="K8" s="37">
        <v>144922</v>
      </c>
      <c r="L8" s="37" t="s">
        <v>17436</v>
      </c>
      <c r="Q8">
        <f t="shared" si="0"/>
        <v>40</v>
      </c>
      <c r="R8" s="33" t="s">
        <v>23127</v>
      </c>
    </row>
    <row r="9" spans="1:18" ht="18" customHeight="1" x14ac:dyDescent="0.2">
      <c r="A9" s="37" t="s">
        <v>17437</v>
      </c>
      <c r="B9" s="37" t="s">
        <v>17438</v>
      </c>
      <c r="C9" s="37" t="s">
        <v>20178</v>
      </c>
      <c r="D9" s="37" t="s">
        <v>20179</v>
      </c>
      <c r="E9" s="37" t="s">
        <v>20180</v>
      </c>
      <c r="F9" s="37" t="s">
        <v>19670</v>
      </c>
      <c r="G9" s="37">
        <v>48413</v>
      </c>
      <c r="H9" s="35">
        <v>2</v>
      </c>
      <c r="I9" s="35">
        <v>15</v>
      </c>
      <c r="J9" s="36">
        <v>128624</v>
      </c>
      <c r="K9" s="37">
        <v>135757</v>
      </c>
      <c r="L9" s="37"/>
      <c r="Q9">
        <f t="shared" si="0"/>
        <v>366</v>
      </c>
      <c r="R9" s="33" t="s">
        <v>23134</v>
      </c>
    </row>
    <row r="10" spans="1:18" ht="18" customHeight="1" x14ac:dyDescent="0.2">
      <c r="A10" s="37" t="s">
        <v>20181</v>
      </c>
      <c r="B10" s="37" t="s">
        <v>20182</v>
      </c>
      <c r="C10" s="37" t="s">
        <v>20183</v>
      </c>
      <c r="D10" s="37" t="s">
        <v>20184</v>
      </c>
      <c r="E10" s="37" t="s">
        <v>20185</v>
      </c>
      <c r="F10" s="37" t="s">
        <v>19678</v>
      </c>
      <c r="G10" s="37">
        <v>8735</v>
      </c>
      <c r="H10" s="35">
        <v>25</v>
      </c>
      <c r="I10" s="35">
        <v>53</v>
      </c>
      <c r="J10" s="36">
        <v>480316</v>
      </c>
      <c r="K10" s="37">
        <v>133225</v>
      </c>
      <c r="L10" s="37" t="s">
        <v>20186</v>
      </c>
    </row>
    <row r="11" spans="1:18" ht="18" customHeight="1" x14ac:dyDescent="0.2">
      <c r="A11" s="37" t="s">
        <v>20187</v>
      </c>
      <c r="B11" s="37" t="s">
        <v>20188</v>
      </c>
      <c r="C11" s="37" t="s">
        <v>20189</v>
      </c>
      <c r="D11" s="37" t="s">
        <v>20190</v>
      </c>
      <c r="E11" s="37" t="s">
        <v>20191</v>
      </c>
      <c r="F11" s="37" t="s">
        <v>19672</v>
      </c>
      <c r="G11" s="37">
        <v>65622</v>
      </c>
      <c r="H11" s="35">
        <v>1</v>
      </c>
      <c r="I11" s="35">
        <v>125</v>
      </c>
      <c r="J11" s="36">
        <v>7200</v>
      </c>
      <c r="K11" s="37">
        <v>118147</v>
      </c>
      <c r="L11" s="37" t="s">
        <v>20192</v>
      </c>
      <c r="Q11">
        <f>COUNTIF($F$4:$F$5400,R11)</f>
        <v>0</v>
      </c>
      <c r="R11" s="33" t="e">
        <f>+#REF!</f>
        <v>#REF!</v>
      </c>
    </row>
    <row r="12" spans="1:18" ht="18" customHeight="1" x14ac:dyDescent="0.2">
      <c r="A12" s="37" t="s">
        <v>22876</v>
      </c>
      <c r="B12" s="37" t="s">
        <v>22877</v>
      </c>
      <c r="C12" s="37" t="s">
        <v>22878</v>
      </c>
      <c r="D12" s="37" t="s">
        <v>22879</v>
      </c>
      <c r="E12" s="37" t="s">
        <v>22880</v>
      </c>
      <c r="F12" s="37" t="s">
        <v>23129</v>
      </c>
      <c r="G12" s="37">
        <v>17403</v>
      </c>
      <c r="H12" s="35">
        <v>82</v>
      </c>
      <c r="I12" s="35">
        <v>99</v>
      </c>
      <c r="J12" s="36">
        <v>826387</v>
      </c>
      <c r="K12" s="37">
        <v>121898</v>
      </c>
      <c r="L12" s="37"/>
      <c r="Q12">
        <f t="shared" ref="Q12:Q59" si="1">COUNTIF($F$4:$F$5400,R12)</f>
        <v>0</v>
      </c>
      <c r="R12" s="33" t="e">
        <f>+#REF!</f>
        <v>#REF!</v>
      </c>
    </row>
    <row r="13" spans="1:18" ht="18" customHeight="1" x14ac:dyDescent="0.2">
      <c r="A13" s="37" t="s">
        <v>22881</v>
      </c>
      <c r="B13" s="37" t="s">
        <v>22882</v>
      </c>
      <c r="C13" s="37" t="s">
        <v>22883</v>
      </c>
      <c r="D13" s="37" t="s">
        <v>22884</v>
      </c>
      <c r="E13" s="37" t="s">
        <v>22885</v>
      </c>
      <c r="F13" s="37" t="s">
        <v>23126</v>
      </c>
      <c r="G13" s="37">
        <v>43017</v>
      </c>
      <c r="H13" s="35">
        <v>0</v>
      </c>
      <c r="I13" s="35">
        <v>1</v>
      </c>
      <c r="J13" s="36">
        <v>200000</v>
      </c>
      <c r="K13" s="37">
        <v>146088</v>
      </c>
      <c r="L13" s="37"/>
      <c r="Q13">
        <f t="shared" si="1"/>
        <v>0</v>
      </c>
      <c r="R13" s="33" t="e">
        <f>+#REF!</f>
        <v>#REF!</v>
      </c>
    </row>
    <row r="14" spans="1:18" ht="18" customHeight="1" x14ac:dyDescent="0.2">
      <c r="A14" s="37" t="s">
        <v>22886</v>
      </c>
      <c r="B14" s="37" t="s">
        <v>22887</v>
      </c>
      <c r="C14" s="37" t="s">
        <v>22888</v>
      </c>
      <c r="D14" s="37" t="s">
        <v>22889</v>
      </c>
      <c r="E14" s="37" t="s">
        <v>22890</v>
      </c>
      <c r="F14" s="37" t="s">
        <v>23126</v>
      </c>
      <c r="G14" s="37">
        <v>45459</v>
      </c>
      <c r="H14" s="35">
        <v>24</v>
      </c>
      <c r="I14" s="35">
        <v>236</v>
      </c>
      <c r="J14" s="36">
        <v>102258</v>
      </c>
      <c r="K14" s="37">
        <v>126428</v>
      </c>
      <c r="L14" s="37" t="s">
        <v>22891</v>
      </c>
      <c r="Q14">
        <f t="shared" si="1"/>
        <v>0</v>
      </c>
      <c r="R14" s="33" t="e">
        <f>+#REF!</f>
        <v>#REF!</v>
      </c>
    </row>
    <row r="15" spans="1:18" ht="18" customHeight="1" x14ac:dyDescent="0.2">
      <c r="A15" s="37" t="s">
        <v>22892</v>
      </c>
      <c r="B15" s="37" t="s">
        <v>16738</v>
      </c>
      <c r="C15" s="37" t="s">
        <v>16739</v>
      </c>
      <c r="D15" s="37" t="s">
        <v>16740</v>
      </c>
      <c r="E15" s="37" t="s">
        <v>16741</v>
      </c>
      <c r="F15" s="37" t="s">
        <v>19663</v>
      </c>
      <c r="G15" s="37">
        <v>46240</v>
      </c>
      <c r="H15" s="35">
        <v>25</v>
      </c>
      <c r="I15" s="35" t="s">
        <v>16742</v>
      </c>
      <c r="J15" s="35" t="s">
        <v>16742</v>
      </c>
      <c r="K15" s="37">
        <v>151123</v>
      </c>
      <c r="L15" s="37"/>
      <c r="Q15">
        <f t="shared" si="1"/>
        <v>0</v>
      </c>
      <c r="R15" s="33" t="e">
        <f>+#REF!</f>
        <v>#REF!</v>
      </c>
    </row>
    <row r="16" spans="1:18" ht="18" customHeight="1" x14ac:dyDescent="0.2">
      <c r="A16" s="37" t="s">
        <v>19491</v>
      </c>
      <c r="B16" s="37" t="s">
        <v>19492</v>
      </c>
      <c r="C16" s="37" t="s">
        <v>19493</v>
      </c>
      <c r="D16" s="37" t="s">
        <v>19494</v>
      </c>
      <c r="E16" s="37" t="s">
        <v>19495</v>
      </c>
      <c r="F16" s="37" t="s">
        <v>19670</v>
      </c>
      <c r="G16" s="37">
        <v>48430</v>
      </c>
      <c r="H16" s="35">
        <v>32</v>
      </c>
      <c r="I16" s="35">
        <v>205</v>
      </c>
      <c r="J16" s="36">
        <v>154741</v>
      </c>
      <c r="K16" s="37">
        <v>108964</v>
      </c>
      <c r="L16" s="37"/>
      <c r="Q16">
        <f t="shared" si="1"/>
        <v>0</v>
      </c>
      <c r="R16" s="33" t="e">
        <f>+#REF!</f>
        <v>#REF!</v>
      </c>
    </row>
    <row r="17" spans="1:18" ht="18" customHeight="1" x14ac:dyDescent="0.2">
      <c r="A17" s="37" t="s">
        <v>19496</v>
      </c>
      <c r="B17" s="37" t="s">
        <v>19497</v>
      </c>
      <c r="C17" s="37" t="s">
        <v>19498</v>
      </c>
      <c r="D17" s="37" t="s">
        <v>19499</v>
      </c>
      <c r="E17" s="37" t="s">
        <v>19500</v>
      </c>
      <c r="F17" s="37" t="s">
        <v>23138</v>
      </c>
      <c r="G17" s="37">
        <v>98034</v>
      </c>
      <c r="H17" s="35">
        <v>8</v>
      </c>
      <c r="I17" s="35" t="s">
        <v>16742</v>
      </c>
      <c r="J17" s="35" t="s">
        <v>16742</v>
      </c>
      <c r="K17" s="37">
        <v>120626</v>
      </c>
      <c r="L17" s="37"/>
      <c r="Q17">
        <f t="shared" si="1"/>
        <v>0</v>
      </c>
      <c r="R17" s="33" t="e">
        <f>+#REF!</f>
        <v>#REF!</v>
      </c>
    </row>
    <row r="18" spans="1:18" ht="18" customHeight="1" x14ac:dyDescent="0.2">
      <c r="A18" s="37" t="s">
        <v>19501</v>
      </c>
      <c r="B18" s="37" t="s">
        <v>19502</v>
      </c>
      <c r="C18" s="37" t="s">
        <v>19503</v>
      </c>
      <c r="D18" s="37" t="s">
        <v>19504</v>
      </c>
      <c r="E18" s="37" t="s">
        <v>19505</v>
      </c>
      <c r="F18" s="37" t="s">
        <v>23125</v>
      </c>
      <c r="G18" s="37">
        <v>10019</v>
      </c>
      <c r="H18" s="35">
        <v>28</v>
      </c>
      <c r="I18" s="35">
        <v>8</v>
      </c>
      <c r="J18" s="36">
        <v>3509094</v>
      </c>
      <c r="K18" s="37">
        <v>147313</v>
      </c>
      <c r="L18" s="37"/>
      <c r="Q18">
        <f t="shared" si="1"/>
        <v>0</v>
      </c>
      <c r="R18" s="33" t="e">
        <f>+#REF!</f>
        <v>#REF!</v>
      </c>
    </row>
    <row r="19" spans="1:18" ht="18" customHeight="1" x14ac:dyDescent="0.2">
      <c r="A19" s="37" t="s">
        <v>19506</v>
      </c>
      <c r="B19" s="37" t="s">
        <v>19507</v>
      </c>
      <c r="C19" s="37" t="s">
        <v>19508</v>
      </c>
      <c r="D19" s="37" t="s">
        <v>19509</v>
      </c>
      <c r="E19" s="37" t="s">
        <v>19510</v>
      </c>
      <c r="F19" s="37" t="s">
        <v>23128</v>
      </c>
      <c r="G19" s="37">
        <v>97520</v>
      </c>
      <c r="H19" s="35">
        <v>9</v>
      </c>
      <c r="I19" s="35">
        <v>67</v>
      </c>
      <c r="J19" s="36">
        <v>135100</v>
      </c>
      <c r="K19" s="37">
        <v>128410</v>
      </c>
      <c r="L19" s="37"/>
      <c r="Q19">
        <f t="shared" si="1"/>
        <v>0</v>
      </c>
      <c r="R19" s="33" t="e">
        <f>+#REF!</f>
        <v>#REF!</v>
      </c>
    </row>
    <row r="20" spans="1:18" ht="18" customHeight="1" x14ac:dyDescent="0.2">
      <c r="A20" s="37" t="s">
        <v>19511</v>
      </c>
      <c r="B20" s="37" t="s">
        <v>23795</v>
      </c>
      <c r="C20" s="37" t="s">
        <v>23796</v>
      </c>
      <c r="D20" s="37" t="s">
        <v>23797</v>
      </c>
      <c r="E20" s="37" t="s">
        <v>23798</v>
      </c>
      <c r="F20" s="37" t="s">
        <v>19680</v>
      </c>
      <c r="G20" s="37">
        <v>89141</v>
      </c>
      <c r="H20" s="35">
        <v>18</v>
      </c>
      <c r="I20" s="35">
        <v>450</v>
      </c>
      <c r="J20" s="36">
        <v>40000</v>
      </c>
      <c r="K20" s="37">
        <v>146146</v>
      </c>
      <c r="L20" s="37"/>
      <c r="Q20">
        <f t="shared" si="1"/>
        <v>0</v>
      </c>
      <c r="R20" s="33" t="e">
        <f>+#REF!</f>
        <v>#REF!</v>
      </c>
    </row>
    <row r="21" spans="1:18" ht="18" customHeight="1" x14ac:dyDescent="0.2">
      <c r="A21" s="37" t="s">
        <v>23799</v>
      </c>
      <c r="B21" s="37" t="s">
        <v>23800</v>
      </c>
      <c r="C21" s="37" t="s">
        <v>23801</v>
      </c>
      <c r="D21" s="37" t="s">
        <v>23802</v>
      </c>
      <c r="E21" s="37" t="s">
        <v>23803</v>
      </c>
      <c r="F21" s="37" t="s">
        <v>19672</v>
      </c>
      <c r="G21" s="37">
        <v>63146</v>
      </c>
      <c r="H21" s="35">
        <v>5</v>
      </c>
      <c r="I21" s="35">
        <v>50</v>
      </c>
      <c r="J21" s="36">
        <v>92000</v>
      </c>
      <c r="K21" s="37">
        <v>118764</v>
      </c>
      <c r="L21" s="37"/>
      <c r="Q21">
        <f t="shared" si="1"/>
        <v>0</v>
      </c>
      <c r="R21" s="33" t="e">
        <f>+#REF!</f>
        <v>#REF!</v>
      </c>
    </row>
    <row r="22" spans="1:18" ht="18" customHeight="1" x14ac:dyDescent="0.2">
      <c r="A22" s="37" t="s">
        <v>23804</v>
      </c>
      <c r="B22" s="37" t="s">
        <v>23805</v>
      </c>
      <c r="C22" s="37" t="s">
        <v>23806</v>
      </c>
      <c r="D22" s="37" t="s">
        <v>20578</v>
      </c>
      <c r="E22" s="37" t="s">
        <v>20579</v>
      </c>
      <c r="F22" s="37" t="s">
        <v>19662</v>
      </c>
      <c r="G22" s="37">
        <v>60091</v>
      </c>
      <c r="H22" s="35">
        <v>38</v>
      </c>
      <c r="I22" s="35">
        <v>157</v>
      </c>
      <c r="J22" s="36">
        <v>242896</v>
      </c>
      <c r="K22" s="37">
        <v>123182</v>
      </c>
      <c r="L22" s="37"/>
      <c r="R22" s="33"/>
    </row>
    <row r="23" spans="1:18" ht="18" customHeight="1" x14ac:dyDescent="0.2">
      <c r="A23" s="37" t="s">
        <v>20580</v>
      </c>
      <c r="B23" s="37" t="s">
        <v>20581</v>
      </c>
      <c r="C23" s="37" t="s">
        <v>20582</v>
      </c>
      <c r="D23" s="37" t="s">
        <v>20583</v>
      </c>
      <c r="E23" s="37" t="s">
        <v>20584</v>
      </c>
      <c r="F23" s="37" t="s">
        <v>18740</v>
      </c>
      <c r="G23" s="37">
        <v>33309</v>
      </c>
      <c r="H23" s="35">
        <v>0</v>
      </c>
      <c r="I23" s="35">
        <v>2</v>
      </c>
      <c r="J23" s="36">
        <v>238478</v>
      </c>
      <c r="K23" s="37">
        <v>141921</v>
      </c>
      <c r="L23" s="37"/>
      <c r="R23" s="33"/>
    </row>
    <row r="24" spans="1:18" ht="18" customHeight="1" x14ac:dyDescent="0.2">
      <c r="A24" s="37" t="s">
        <v>23595</v>
      </c>
      <c r="B24" s="37" t="s">
        <v>23596</v>
      </c>
      <c r="C24" s="37" t="s">
        <v>23597</v>
      </c>
      <c r="D24" s="37" t="s">
        <v>23598</v>
      </c>
      <c r="E24" s="37" t="s">
        <v>23599</v>
      </c>
      <c r="F24" s="37" t="s">
        <v>23125</v>
      </c>
      <c r="G24" s="37">
        <v>11758</v>
      </c>
      <c r="H24" s="35">
        <v>89</v>
      </c>
      <c r="I24" s="36">
        <v>1089</v>
      </c>
      <c r="J24" s="36">
        <v>81359</v>
      </c>
      <c r="K24" s="37">
        <v>134075</v>
      </c>
      <c r="L24" s="37"/>
      <c r="Q24">
        <f t="shared" si="1"/>
        <v>0</v>
      </c>
      <c r="R24" s="33" t="e">
        <f>+#REF!</f>
        <v>#REF!</v>
      </c>
    </row>
    <row r="25" spans="1:18" ht="18" customHeight="1" x14ac:dyDescent="0.2">
      <c r="A25" s="37" t="s">
        <v>23600</v>
      </c>
      <c r="B25" s="37" t="s">
        <v>23601</v>
      </c>
      <c r="C25" s="37" t="s">
        <v>23602</v>
      </c>
      <c r="D25" s="37" t="s">
        <v>23603</v>
      </c>
      <c r="E25" s="37" t="s">
        <v>8510</v>
      </c>
      <c r="F25" s="37" t="s">
        <v>23129</v>
      </c>
      <c r="G25" s="37">
        <v>19002</v>
      </c>
      <c r="H25" s="35">
        <v>8</v>
      </c>
      <c r="I25" s="35" t="s">
        <v>16742</v>
      </c>
      <c r="J25" s="35" t="s">
        <v>16742</v>
      </c>
      <c r="K25" s="37">
        <v>147266</v>
      </c>
      <c r="L25" s="37" t="s">
        <v>8511</v>
      </c>
      <c r="Q25">
        <f t="shared" si="1"/>
        <v>0</v>
      </c>
      <c r="R25" s="33" t="e">
        <f>+#REF!</f>
        <v>#REF!</v>
      </c>
    </row>
    <row r="26" spans="1:18" ht="18" customHeight="1" x14ac:dyDescent="0.2">
      <c r="A26" s="37" t="s">
        <v>8512</v>
      </c>
      <c r="B26" s="37" t="s">
        <v>8513</v>
      </c>
      <c r="C26" s="37" t="s">
        <v>8514</v>
      </c>
      <c r="D26" s="37" t="s">
        <v>8515</v>
      </c>
      <c r="E26" s="37"/>
      <c r="F26" s="37" t="s">
        <v>19668</v>
      </c>
      <c r="G26" s="37">
        <v>21163</v>
      </c>
      <c r="H26" s="35">
        <v>1</v>
      </c>
      <c r="I26" s="35">
        <v>10</v>
      </c>
      <c r="J26" s="36">
        <v>60000</v>
      </c>
      <c r="K26" s="37">
        <v>144224</v>
      </c>
      <c r="L26" s="37"/>
      <c r="Q26">
        <f t="shared" si="1"/>
        <v>0</v>
      </c>
      <c r="R26" s="33" t="e">
        <f>+#REF!</f>
        <v>#REF!</v>
      </c>
    </row>
    <row r="27" spans="1:18" ht="18" customHeight="1" x14ac:dyDescent="0.2">
      <c r="A27" s="37" t="s">
        <v>8516</v>
      </c>
      <c r="B27" s="37" t="s">
        <v>8516</v>
      </c>
      <c r="C27" s="37" t="s">
        <v>8517</v>
      </c>
      <c r="D27" s="37" t="s">
        <v>8518</v>
      </c>
      <c r="E27" s="37" t="s">
        <v>8519</v>
      </c>
      <c r="F27" s="37" t="s">
        <v>19671</v>
      </c>
      <c r="G27" s="37">
        <v>55431</v>
      </c>
      <c r="H27" s="35">
        <v>1</v>
      </c>
      <c r="I27" s="35">
        <v>10</v>
      </c>
      <c r="J27" s="36">
        <v>100000</v>
      </c>
      <c r="K27" s="37">
        <v>120299</v>
      </c>
      <c r="L27" s="37" t="s">
        <v>13908</v>
      </c>
      <c r="Q27">
        <f t="shared" si="1"/>
        <v>0</v>
      </c>
      <c r="R27" s="33" t="e">
        <f>+#REF!</f>
        <v>#REF!</v>
      </c>
    </row>
    <row r="28" spans="1:18" ht="18" customHeight="1" x14ac:dyDescent="0.2">
      <c r="A28" s="37" t="s">
        <v>13909</v>
      </c>
      <c r="B28" s="37"/>
      <c r="C28" s="37" t="s">
        <v>13910</v>
      </c>
      <c r="D28" s="37"/>
      <c r="E28" s="37"/>
      <c r="F28" s="37" t="s">
        <v>19670</v>
      </c>
      <c r="G28" s="37"/>
      <c r="H28" s="35">
        <v>10</v>
      </c>
      <c r="I28" s="35">
        <v>70</v>
      </c>
      <c r="J28" s="36">
        <v>142857</v>
      </c>
      <c r="K28" s="37">
        <v>131731</v>
      </c>
      <c r="L28" s="37"/>
      <c r="Q28">
        <f t="shared" si="1"/>
        <v>0</v>
      </c>
      <c r="R28" s="33" t="e">
        <f>+#REF!</f>
        <v>#REF!</v>
      </c>
    </row>
    <row r="29" spans="1:18" ht="18" customHeight="1" x14ac:dyDescent="0.2">
      <c r="A29" s="37" t="s">
        <v>11209</v>
      </c>
      <c r="B29" s="37" t="s">
        <v>11210</v>
      </c>
      <c r="C29" s="37" t="s">
        <v>11211</v>
      </c>
      <c r="D29" s="37" t="s">
        <v>11212</v>
      </c>
      <c r="E29" s="37" t="s">
        <v>11213</v>
      </c>
      <c r="F29" s="37" t="s">
        <v>23131</v>
      </c>
      <c r="G29" s="37">
        <v>29205</v>
      </c>
      <c r="H29" s="35">
        <v>446</v>
      </c>
      <c r="I29" s="35">
        <v>164</v>
      </c>
      <c r="J29" s="36">
        <v>2720887</v>
      </c>
      <c r="K29" s="37">
        <v>107994</v>
      </c>
      <c r="L29" s="37"/>
      <c r="Q29">
        <f t="shared" si="1"/>
        <v>0</v>
      </c>
      <c r="R29" s="33" t="e">
        <f>+#REF!</f>
        <v>#REF!</v>
      </c>
    </row>
    <row r="30" spans="1:18" ht="18" customHeight="1" x14ac:dyDescent="0.2">
      <c r="A30" s="37" t="s">
        <v>20543</v>
      </c>
      <c r="B30" s="37" t="s">
        <v>20544</v>
      </c>
      <c r="C30" s="37" t="s">
        <v>20545</v>
      </c>
      <c r="D30" s="37" t="s">
        <v>20546</v>
      </c>
      <c r="E30" s="37" t="s">
        <v>20547</v>
      </c>
      <c r="F30" s="37" t="s">
        <v>23129</v>
      </c>
      <c r="G30" s="37">
        <v>19103</v>
      </c>
      <c r="H30" s="35">
        <v>468</v>
      </c>
      <c r="I30" s="36">
        <v>1106</v>
      </c>
      <c r="J30" s="36">
        <v>422987</v>
      </c>
      <c r="K30" s="37">
        <v>128590</v>
      </c>
      <c r="L30" s="37"/>
      <c r="Q30">
        <f t="shared" si="1"/>
        <v>0</v>
      </c>
      <c r="R30" s="33" t="e">
        <f>+#REF!</f>
        <v>#REF!</v>
      </c>
    </row>
    <row r="31" spans="1:18" ht="18" customHeight="1" x14ac:dyDescent="0.2">
      <c r="A31" s="37" t="s">
        <v>20548</v>
      </c>
      <c r="B31" s="37" t="s">
        <v>20549</v>
      </c>
      <c r="C31" s="37" t="s">
        <v>20550</v>
      </c>
      <c r="D31" s="37" t="s">
        <v>20551</v>
      </c>
      <c r="E31" s="37" t="s">
        <v>20552</v>
      </c>
      <c r="F31" s="37" t="s">
        <v>19671</v>
      </c>
      <c r="G31" s="37">
        <v>55345</v>
      </c>
      <c r="H31" s="35">
        <v>8</v>
      </c>
      <c r="I31" s="35" t="s">
        <v>16742</v>
      </c>
      <c r="J31" s="35" t="s">
        <v>16742</v>
      </c>
      <c r="K31" s="37">
        <v>126813</v>
      </c>
      <c r="L31" s="37" t="s">
        <v>20553</v>
      </c>
      <c r="Q31">
        <f t="shared" si="1"/>
        <v>0</v>
      </c>
      <c r="R31" s="33" t="e">
        <f>+#REF!</f>
        <v>#REF!</v>
      </c>
    </row>
    <row r="32" spans="1:18" ht="18" customHeight="1" x14ac:dyDescent="0.2">
      <c r="A32" s="37" t="s">
        <v>20554</v>
      </c>
      <c r="B32" s="37" t="s">
        <v>20555</v>
      </c>
      <c r="C32" s="37" t="s">
        <v>20556</v>
      </c>
      <c r="D32" s="37" t="s">
        <v>20557</v>
      </c>
      <c r="E32" s="37" t="s">
        <v>20558</v>
      </c>
      <c r="F32" s="37" t="s">
        <v>19670</v>
      </c>
      <c r="G32" s="37">
        <v>48309</v>
      </c>
      <c r="H32" s="35">
        <v>15</v>
      </c>
      <c r="I32" s="35">
        <v>21</v>
      </c>
      <c r="J32" s="36">
        <v>714286</v>
      </c>
      <c r="K32" s="37">
        <v>121186</v>
      </c>
      <c r="L32" s="37"/>
      <c r="Q32">
        <f t="shared" si="1"/>
        <v>0</v>
      </c>
      <c r="R32" s="33" t="e">
        <f>+#REF!</f>
        <v>#REF!</v>
      </c>
    </row>
    <row r="33" spans="1:18" ht="18" customHeight="1" x14ac:dyDescent="0.2">
      <c r="A33" s="37" t="s">
        <v>20559</v>
      </c>
      <c r="B33" s="37" t="s">
        <v>20560</v>
      </c>
      <c r="C33" s="37" t="s">
        <v>20561</v>
      </c>
      <c r="D33" s="37" t="s">
        <v>20562</v>
      </c>
      <c r="E33" s="37" t="s">
        <v>20563</v>
      </c>
      <c r="F33" s="37" t="s">
        <v>19668</v>
      </c>
      <c r="G33" s="37">
        <v>21208</v>
      </c>
      <c r="H33" s="35">
        <v>22</v>
      </c>
      <c r="I33" s="35">
        <v>29</v>
      </c>
      <c r="J33" s="36">
        <v>749327</v>
      </c>
      <c r="K33" s="37">
        <v>121558</v>
      </c>
      <c r="L33" s="37" t="s">
        <v>20564</v>
      </c>
      <c r="Q33">
        <f t="shared" si="1"/>
        <v>0</v>
      </c>
      <c r="R33" s="33" t="e">
        <f>+#REF!</f>
        <v>#REF!</v>
      </c>
    </row>
    <row r="34" spans="1:18" ht="18" customHeight="1" x14ac:dyDescent="0.2">
      <c r="A34" s="37" t="s">
        <v>20565</v>
      </c>
      <c r="B34" s="37" t="s">
        <v>22595</v>
      </c>
      <c r="C34" s="37" t="s">
        <v>22596</v>
      </c>
      <c r="D34" s="37" t="s">
        <v>22597</v>
      </c>
      <c r="E34" s="37" t="s">
        <v>22598</v>
      </c>
      <c r="F34" s="37" t="s">
        <v>23136</v>
      </c>
      <c r="G34" s="37">
        <v>24211</v>
      </c>
      <c r="H34" s="35">
        <v>1</v>
      </c>
      <c r="I34" s="35">
        <v>2</v>
      </c>
      <c r="J34" s="36">
        <v>250000</v>
      </c>
      <c r="K34" s="37">
        <v>142058</v>
      </c>
      <c r="L34" s="37"/>
      <c r="Q34">
        <f t="shared" si="1"/>
        <v>0</v>
      </c>
      <c r="R34" s="33" t="e">
        <f>+#REF!</f>
        <v>#REF!</v>
      </c>
    </row>
    <row r="35" spans="1:18" ht="18" customHeight="1" x14ac:dyDescent="0.2">
      <c r="A35" s="37" t="s">
        <v>22599</v>
      </c>
      <c r="B35" s="37" t="s">
        <v>24456</v>
      </c>
      <c r="C35" s="37" t="s">
        <v>24457</v>
      </c>
      <c r="D35" s="37" t="s">
        <v>24458</v>
      </c>
      <c r="E35" s="37" t="s">
        <v>24459</v>
      </c>
      <c r="F35" s="37" t="s">
        <v>23714</v>
      </c>
      <c r="G35" s="37">
        <v>94939</v>
      </c>
      <c r="H35" s="35">
        <v>26</v>
      </c>
      <c r="I35" s="35">
        <v>232</v>
      </c>
      <c r="J35" s="36">
        <v>112069</v>
      </c>
      <c r="K35" s="37">
        <v>120177</v>
      </c>
      <c r="L35" s="37"/>
      <c r="Q35">
        <f t="shared" si="1"/>
        <v>0</v>
      </c>
      <c r="R35" s="33" t="e">
        <f>+#REF!</f>
        <v>#REF!</v>
      </c>
    </row>
    <row r="36" spans="1:18" ht="18" customHeight="1" x14ac:dyDescent="0.2">
      <c r="A36" s="37" t="s">
        <v>24460</v>
      </c>
      <c r="B36" s="37" t="s">
        <v>24461</v>
      </c>
      <c r="C36" s="37" t="s">
        <v>12497</v>
      </c>
      <c r="D36" s="37" t="s">
        <v>12498</v>
      </c>
      <c r="E36" s="37" t="s">
        <v>12499</v>
      </c>
      <c r="F36" s="37" t="s">
        <v>19662</v>
      </c>
      <c r="G36" s="37">
        <v>62046</v>
      </c>
      <c r="H36" s="35">
        <v>4</v>
      </c>
      <c r="I36" s="35">
        <v>37</v>
      </c>
      <c r="J36" s="36">
        <v>119632</v>
      </c>
      <c r="K36" s="37">
        <v>135647</v>
      </c>
      <c r="L36" s="37"/>
      <c r="Q36">
        <f t="shared" si="1"/>
        <v>0</v>
      </c>
      <c r="R36" s="33" t="e">
        <f>+#REF!</f>
        <v>#REF!</v>
      </c>
    </row>
    <row r="37" spans="1:18" ht="18" customHeight="1" x14ac:dyDescent="0.2">
      <c r="A37" s="37" t="s">
        <v>12500</v>
      </c>
      <c r="B37" s="37" t="s">
        <v>12501</v>
      </c>
      <c r="C37" s="37" t="s">
        <v>12502</v>
      </c>
      <c r="D37" s="37" t="s">
        <v>12503</v>
      </c>
      <c r="E37" s="37" t="s">
        <v>12504</v>
      </c>
      <c r="F37" s="37" t="s">
        <v>23129</v>
      </c>
      <c r="G37" s="37">
        <v>16801</v>
      </c>
      <c r="H37" s="35">
        <v>339</v>
      </c>
      <c r="I37" s="35">
        <v>836</v>
      </c>
      <c r="J37" s="36">
        <v>405987</v>
      </c>
      <c r="K37" s="37">
        <v>111740</v>
      </c>
      <c r="L37" s="37" t="s">
        <v>12505</v>
      </c>
      <c r="Q37">
        <f t="shared" si="1"/>
        <v>0</v>
      </c>
      <c r="R37" s="33" t="e">
        <f>+#REF!</f>
        <v>#REF!</v>
      </c>
    </row>
    <row r="38" spans="1:18" ht="18" customHeight="1" x14ac:dyDescent="0.2">
      <c r="A38" s="37" t="s">
        <v>12506</v>
      </c>
      <c r="B38" s="37" t="s">
        <v>12507</v>
      </c>
      <c r="C38" s="37" t="s">
        <v>12508</v>
      </c>
      <c r="D38" s="37" t="s">
        <v>12509</v>
      </c>
      <c r="E38" s="37" t="s">
        <v>12510</v>
      </c>
      <c r="F38" s="37" t="s">
        <v>23716</v>
      </c>
      <c r="G38" s="37">
        <v>6811</v>
      </c>
      <c r="H38" s="35">
        <v>1</v>
      </c>
      <c r="I38" s="35">
        <v>3</v>
      </c>
      <c r="J38" s="36">
        <v>271667</v>
      </c>
      <c r="K38" s="37">
        <v>111634</v>
      </c>
      <c r="L38" s="37" t="s">
        <v>12511</v>
      </c>
      <c r="Q38">
        <f t="shared" si="1"/>
        <v>0</v>
      </c>
      <c r="R38" s="33" t="e">
        <f>+#REF!</f>
        <v>#REF!</v>
      </c>
    </row>
    <row r="39" spans="1:18" ht="18" customHeight="1" x14ac:dyDescent="0.2">
      <c r="A39" s="37" t="s">
        <v>12512</v>
      </c>
      <c r="B39" s="37" t="s">
        <v>12513</v>
      </c>
      <c r="C39" s="37" t="s">
        <v>12514</v>
      </c>
      <c r="D39" s="37" t="s">
        <v>12515</v>
      </c>
      <c r="E39" s="37" t="s">
        <v>12516</v>
      </c>
      <c r="F39" s="37" t="s">
        <v>23715</v>
      </c>
      <c r="G39" s="37">
        <v>80112</v>
      </c>
      <c r="H39" s="35">
        <v>8</v>
      </c>
      <c r="I39" s="35">
        <v>55</v>
      </c>
      <c r="J39" s="36">
        <v>145490</v>
      </c>
      <c r="K39" s="37">
        <v>126632</v>
      </c>
      <c r="L39" s="37"/>
      <c r="Q39">
        <f t="shared" si="1"/>
        <v>0</v>
      </c>
      <c r="R39" s="33" t="e">
        <f>+#REF!</f>
        <v>#REF!</v>
      </c>
    </row>
    <row r="40" spans="1:18" ht="18" customHeight="1" x14ac:dyDescent="0.2">
      <c r="A40" s="37" t="s">
        <v>15216</v>
      </c>
      <c r="B40" s="37" t="s">
        <v>15217</v>
      </c>
      <c r="C40" s="37" t="s">
        <v>15218</v>
      </c>
      <c r="D40" s="37" t="s">
        <v>15219</v>
      </c>
      <c r="E40" s="37" t="s">
        <v>15220</v>
      </c>
      <c r="F40" s="37" t="s">
        <v>23135</v>
      </c>
      <c r="G40" s="37">
        <v>84121</v>
      </c>
      <c r="H40" s="35">
        <v>2</v>
      </c>
      <c r="I40" s="35">
        <v>2</v>
      </c>
      <c r="J40" s="36">
        <v>1150000</v>
      </c>
      <c r="K40" s="37">
        <v>142470</v>
      </c>
      <c r="L40" s="37" t="s">
        <v>15221</v>
      </c>
      <c r="Q40">
        <f t="shared" si="1"/>
        <v>0</v>
      </c>
      <c r="R40" s="33" t="e">
        <f>+#REF!</f>
        <v>#REF!</v>
      </c>
    </row>
    <row r="41" spans="1:18" ht="18" customHeight="1" x14ac:dyDescent="0.2">
      <c r="A41" s="37" t="s">
        <v>9806</v>
      </c>
      <c r="B41" s="37" t="s">
        <v>9807</v>
      </c>
      <c r="C41" s="37" t="s">
        <v>9808</v>
      </c>
      <c r="D41" s="37" t="s">
        <v>9809</v>
      </c>
      <c r="E41" s="37" t="s">
        <v>9810</v>
      </c>
      <c r="F41" s="37" t="s">
        <v>23127</v>
      </c>
      <c r="G41" s="37">
        <v>73008</v>
      </c>
      <c r="H41" s="35">
        <v>61</v>
      </c>
      <c r="I41" s="35">
        <v>545</v>
      </c>
      <c r="J41" s="36">
        <v>111117</v>
      </c>
      <c r="K41" s="37">
        <v>113798</v>
      </c>
      <c r="L41" s="37"/>
      <c r="Q41">
        <f t="shared" si="1"/>
        <v>0</v>
      </c>
      <c r="R41" s="33" t="e">
        <f>+#REF!</f>
        <v>#REF!</v>
      </c>
    </row>
    <row r="42" spans="1:18" ht="18" customHeight="1" x14ac:dyDescent="0.2">
      <c r="A42" s="37" t="s">
        <v>9811</v>
      </c>
      <c r="B42" s="37" t="s">
        <v>9812</v>
      </c>
      <c r="C42" s="37" t="s">
        <v>12517</v>
      </c>
      <c r="D42" s="37" t="s">
        <v>12518</v>
      </c>
      <c r="E42" s="37" t="s">
        <v>12519</v>
      </c>
      <c r="F42" s="37" t="s">
        <v>23139</v>
      </c>
      <c r="G42" s="37">
        <v>54220</v>
      </c>
      <c r="H42" s="35">
        <v>57</v>
      </c>
      <c r="I42" s="35">
        <v>276</v>
      </c>
      <c r="J42" s="36">
        <v>206613</v>
      </c>
      <c r="K42" s="37">
        <v>109006</v>
      </c>
      <c r="L42" s="37" t="s">
        <v>12520</v>
      </c>
      <c r="Q42">
        <f t="shared" si="1"/>
        <v>0</v>
      </c>
      <c r="R42" s="33" t="e">
        <f>+#REF!</f>
        <v>#REF!</v>
      </c>
    </row>
    <row r="43" spans="1:18" ht="18" customHeight="1" x14ac:dyDescent="0.2">
      <c r="A43" s="37" t="s">
        <v>12521</v>
      </c>
      <c r="B43" s="37" t="s">
        <v>12522</v>
      </c>
      <c r="C43" s="37" t="s">
        <v>12523</v>
      </c>
      <c r="D43" s="37" t="s">
        <v>15247</v>
      </c>
      <c r="E43" s="37" t="s">
        <v>15248</v>
      </c>
      <c r="F43" s="37" t="s">
        <v>23138</v>
      </c>
      <c r="G43" s="37">
        <v>98208</v>
      </c>
      <c r="H43" s="35">
        <v>0</v>
      </c>
      <c r="I43" s="35">
        <v>1</v>
      </c>
      <c r="J43" s="36">
        <v>95000</v>
      </c>
      <c r="K43" s="37">
        <v>139998</v>
      </c>
      <c r="L43" s="37" t="s">
        <v>15222</v>
      </c>
      <c r="Q43">
        <f t="shared" si="1"/>
        <v>0</v>
      </c>
      <c r="R43" s="33" t="e">
        <f>+#REF!</f>
        <v>#REF!</v>
      </c>
    </row>
    <row r="44" spans="1:18" ht="18" customHeight="1" x14ac:dyDescent="0.2">
      <c r="A44" s="37" t="s">
        <v>15223</v>
      </c>
      <c r="B44" s="37" t="s">
        <v>15224</v>
      </c>
      <c r="C44" s="37" t="s">
        <v>15225</v>
      </c>
      <c r="D44" s="37" t="s">
        <v>15226</v>
      </c>
      <c r="E44" s="37" t="s">
        <v>15227</v>
      </c>
      <c r="F44" s="37" t="s">
        <v>18741</v>
      </c>
      <c r="G44" s="37">
        <v>30339</v>
      </c>
      <c r="H44" s="35">
        <v>0</v>
      </c>
      <c r="I44" s="35">
        <v>1</v>
      </c>
      <c r="J44" s="36">
        <v>320000</v>
      </c>
      <c r="K44" s="37">
        <v>141068</v>
      </c>
      <c r="L44" s="37" t="s">
        <v>15228</v>
      </c>
      <c r="Q44">
        <f t="shared" si="1"/>
        <v>0</v>
      </c>
      <c r="R44" s="33" t="e">
        <f>+#REF!</f>
        <v>#REF!</v>
      </c>
    </row>
    <row r="45" spans="1:18" ht="18" customHeight="1" x14ac:dyDescent="0.2">
      <c r="A45" s="37" t="s">
        <v>15229</v>
      </c>
      <c r="B45" s="37" t="s">
        <v>15230</v>
      </c>
      <c r="C45" s="37" t="s">
        <v>15231</v>
      </c>
      <c r="D45" s="37" t="s">
        <v>15232</v>
      </c>
      <c r="E45" s="37" t="s">
        <v>15233</v>
      </c>
      <c r="F45" s="37" t="s">
        <v>23714</v>
      </c>
      <c r="G45" s="37">
        <v>91302</v>
      </c>
      <c r="H45" s="35">
        <v>5</v>
      </c>
      <c r="I45" s="35">
        <v>1</v>
      </c>
      <c r="J45" s="36">
        <v>4707945</v>
      </c>
      <c r="K45" s="37">
        <v>109187</v>
      </c>
      <c r="L45" s="37" t="s">
        <v>15234</v>
      </c>
      <c r="Q45">
        <f t="shared" si="1"/>
        <v>0</v>
      </c>
      <c r="R45" s="33" t="e">
        <f>+#REF!</f>
        <v>#REF!</v>
      </c>
    </row>
    <row r="46" spans="1:18" ht="18" customHeight="1" x14ac:dyDescent="0.2">
      <c r="A46" s="37" t="s">
        <v>15235</v>
      </c>
      <c r="B46" s="37" t="s">
        <v>15236</v>
      </c>
      <c r="C46" s="37" t="s">
        <v>15237</v>
      </c>
      <c r="D46" s="37"/>
      <c r="E46" s="37" t="s">
        <v>7181</v>
      </c>
      <c r="F46" s="37" t="s">
        <v>23129</v>
      </c>
      <c r="G46" s="37"/>
      <c r="H46" s="35">
        <v>3</v>
      </c>
      <c r="I46" s="35">
        <v>54</v>
      </c>
      <c r="J46" s="36">
        <v>56006</v>
      </c>
      <c r="K46" s="37">
        <v>145136</v>
      </c>
      <c r="L46" s="37"/>
      <c r="Q46">
        <f t="shared" si="1"/>
        <v>0</v>
      </c>
      <c r="R46" s="33" t="e">
        <f>+#REF!</f>
        <v>#REF!</v>
      </c>
    </row>
    <row r="47" spans="1:18" ht="18" customHeight="1" x14ac:dyDescent="0.2">
      <c r="A47" s="37" t="s">
        <v>7182</v>
      </c>
      <c r="B47" s="37" t="s">
        <v>7183</v>
      </c>
      <c r="C47" s="37" t="s">
        <v>7184</v>
      </c>
      <c r="D47" s="37" t="s">
        <v>7185</v>
      </c>
      <c r="E47" s="37" t="s">
        <v>7186</v>
      </c>
      <c r="F47" s="37" t="s">
        <v>23127</v>
      </c>
      <c r="G47" s="37">
        <v>74119</v>
      </c>
      <c r="H47" s="35">
        <v>9</v>
      </c>
      <c r="I47" s="35">
        <v>17</v>
      </c>
      <c r="J47" s="36">
        <v>517647</v>
      </c>
      <c r="K47" s="37">
        <v>144006</v>
      </c>
      <c r="L47" s="37" t="s">
        <v>7187</v>
      </c>
      <c r="R47" s="33"/>
    </row>
    <row r="48" spans="1:18" ht="18" customHeight="1" x14ac:dyDescent="0.2">
      <c r="A48" s="37" t="s">
        <v>12551</v>
      </c>
      <c r="B48" s="37" t="s">
        <v>12552</v>
      </c>
      <c r="C48" s="37" t="s">
        <v>12553</v>
      </c>
      <c r="D48" s="37" t="s">
        <v>23093</v>
      </c>
      <c r="E48" s="37" t="s">
        <v>23094</v>
      </c>
      <c r="F48" s="37" t="s">
        <v>23714</v>
      </c>
      <c r="G48" s="37">
        <v>93446</v>
      </c>
      <c r="H48" s="35">
        <v>3</v>
      </c>
      <c r="I48" s="35">
        <v>34</v>
      </c>
      <c r="J48" s="36">
        <v>79412</v>
      </c>
      <c r="K48" s="37">
        <v>142525</v>
      </c>
      <c r="L48" s="37"/>
      <c r="R48" s="33"/>
    </row>
    <row r="49" spans="1:18" ht="18" customHeight="1" x14ac:dyDescent="0.2">
      <c r="A49" s="37" t="s">
        <v>22600</v>
      </c>
      <c r="B49" s="37" t="s">
        <v>22601</v>
      </c>
      <c r="C49" s="37" t="s">
        <v>16611</v>
      </c>
      <c r="D49" s="37" t="s">
        <v>16612</v>
      </c>
      <c r="E49" s="37" t="s">
        <v>16613</v>
      </c>
      <c r="F49" s="37" t="s">
        <v>16614</v>
      </c>
      <c r="G49" s="37">
        <v>803</v>
      </c>
      <c r="H49" s="35">
        <v>14</v>
      </c>
      <c r="I49" s="35">
        <v>40</v>
      </c>
      <c r="J49" s="36">
        <v>337500</v>
      </c>
      <c r="K49" s="37">
        <v>131651</v>
      </c>
      <c r="L49" s="37"/>
      <c r="Q49">
        <f t="shared" si="1"/>
        <v>0</v>
      </c>
      <c r="R49" s="33" t="e">
        <f>+#REF!</f>
        <v>#REF!</v>
      </c>
    </row>
    <row r="50" spans="1:18" ht="18" customHeight="1" x14ac:dyDescent="0.2">
      <c r="A50" s="37" t="s">
        <v>16615</v>
      </c>
      <c r="B50" s="37" t="s">
        <v>16616</v>
      </c>
      <c r="C50" s="37" t="s">
        <v>16617</v>
      </c>
      <c r="D50" s="37" t="s">
        <v>16618</v>
      </c>
      <c r="E50" s="37" t="s">
        <v>16619</v>
      </c>
      <c r="F50" s="37" t="s">
        <v>19671</v>
      </c>
      <c r="G50" s="37">
        <v>55437</v>
      </c>
      <c r="H50" s="35">
        <v>46</v>
      </c>
      <c r="I50" s="35">
        <v>240</v>
      </c>
      <c r="J50" s="36">
        <v>192409</v>
      </c>
      <c r="K50" s="37">
        <v>108993</v>
      </c>
      <c r="L50" s="37" t="s">
        <v>16620</v>
      </c>
      <c r="Q50">
        <f t="shared" si="1"/>
        <v>0</v>
      </c>
      <c r="R50" s="33" t="e">
        <f>+#REF!</f>
        <v>#REF!</v>
      </c>
    </row>
    <row r="51" spans="1:18" ht="18" customHeight="1" x14ac:dyDescent="0.2">
      <c r="A51" s="37" t="s">
        <v>19336</v>
      </c>
      <c r="B51" s="37" t="s">
        <v>19337</v>
      </c>
      <c r="C51" s="37" t="s">
        <v>19338</v>
      </c>
      <c r="D51" s="37" t="s">
        <v>19339</v>
      </c>
      <c r="E51" s="37" t="s">
        <v>19340</v>
      </c>
      <c r="F51" s="37" t="s">
        <v>18740</v>
      </c>
      <c r="G51" s="37">
        <v>33431</v>
      </c>
      <c r="H51" s="35">
        <v>50</v>
      </c>
      <c r="I51" s="35">
        <v>428</v>
      </c>
      <c r="J51" s="36">
        <v>116512</v>
      </c>
      <c r="K51" s="37">
        <v>109315</v>
      </c>
      <c r="L51" s="37" t="s">
        <v>19341</v>
      </c>
      <c r="Q51">
        <f t="shared" si="1"/>
        <v>0</v>
      </c>
      <c r="R51" s="33" t="e">
        <f>+#REF!</f>
        <v>#REF!</v>
      </c>
    </row>
    <row r="52" spans="1:18" ht="18" customHeight="1" x14ac:dyDescent="0.2">
      <c r="A52" s="37" t="s">
        <v>19342</v>
      </c>
      <c r="B52" s="37" t="s">
        <v>19343</v>
      </c>
      <c r="C52" s="37" t="s">
        <v>19344</v>
      </c>
      <c r="D52" s="37" t="s">
        <v>19345</v>
      </c>
      <c r="E52" s="37" t="s">
        <v>19346</v>
      </c>
      <c r="F52" s="37" t="s">
        <v>23714</v>
      </c>
      <c r="G52" s="37">
        <v>95819</v>
      </c>
      <c r="H52" s="35">
        <v>4</v>
      </c>
      <c r="I52" s="35">
        <v>26</v>
      </c>
      <c r="J52" s="36">
        <v>157738</v>
      </c>
      <c r="K52" s="37">
        <v>113388</v>
      </c>
      <c r="L52" s="37" t="s">
        <v>19347</v>
      </c>
      <c r="Q52">
        <f t="shared" si="1"/>
        <v>0</v>
      </c>
      <c r="R52" s="33" t="e">
        <f>+#REF!</f>
        <v>#REF!</v>
      </c>
    </row>
    <row r="53" spans="1:18" ht="18" customHeight="1" x14ac:dyDescent="0.2">
      <c r="A53" s="37" t="s">
        <v>19348</v>
      </c>
      <c r="B53" s="37" t="s">
        <v>19349</v>
      </c>
      <c r="C53" s="37" t="s">
        <v>19350</v>
      </c>
      <c r="D53" s="37" t="s">
        <v>19351</v>
      </c>
      <c r="E53" s="37" t="s">
        <v>23737</v>
      </c>
      <c r="F53" s="37" t="s">
        <v>23134</v>
      </c>
      <c r="G53" s="37">
        <v>79705</v>
      </c>
      <c r="H53" s="35">
        <v>10</v>
      </c>
      <c r="I53" s="35">
        <v>118</v>
      </c>
      <c r="J53" s="36">
        <v>84718</v>
      </c>
      <c r="K53" s="37">
        <v>140965</v>
      </c>
      <c r="L53" s="37"/>
      <c r="Q53">
        <f t="shared" si="1"/>
        <v>0</v>
      </c>
      <c r="R53" s="33" t="e">
        <f>+#REF!</f>
        <v>#REF!</v>
      </c>
    </row>
    <row r="54" spans="1:18" ht="18" customHeight="1" x14ac:dyDescent="0.2">
      <c r="A54" s="37" t="s">
        <v>23738</v>
      </c>
      <c r="B54" s="37" t="s">
        <v>23739</v>
      </c>
      <c r="C54" s="37" t="s">
        <v>23740</v>
      </c>
      <c r="D54" s="37" t="s">
        <v>23741</v>
      </c>
      <c r="E54" s="37" t="s">
        <v>23742</v>
      </c>
      <c r="F54" s="37" t="s">
        <v>23134</v>
      </c>
      <c r="G54" s="37">
        <v>76016</v>
      </c>
      <c r="H54" s="35">
        <v>1</v>
      </c>
      <c r="I54" s="35">
        <v>14</v>
      </c>
      <c r="J54" s="36">
        <v>85714</v>
      </c>
      <c r="K54" s="37">
        <v>139803</v>
      </c>
      <c r="L54" s="37"/>
      <c r="Q54">
        <f t="shared" si="1"/>
        <v>0</v>
      </c>
      <c r="R54" s="33" t="e">
        <f>+#REF!</f>
        <v>#REF!</v>
      </c>
    </row>
    <row r="55" spans="1:18" ht="18" customHeight="1" x14ac:dyDescent="0.2">
      <c r="A55" s="37" t="s">
        <v>23743</v>
      </c>
      <c r="B55" s="37" t="s">
        <v>23744</v>
      </c>
      <c r="C55" s="37" t="s">
        <v>23745</v>
      </c>
      <c r="D55" s="37" t="s">
        <v>23746</v>
      </c>
      <c r="E55" s="37" t="s">
        <v>20990</v>
      </c>
      <c r="F55" s="37" t="s">
        <v>23129</v>
      </c>
      <c r="G55" s="37">
        <v>19087</v>
      </c>
      <c r="H55" s="35">
        <v>16</v>
      </c>
      <c r="I55" s="35">
        <v>142</v>
      </c>
      <c r="J55" s="36">
        <v>109155</v>
      </c>
      <c r="K55" s="37">
        <v>117495</v>
      </c>
      <c r="L55" s="37"/>
      <c r="Q55">
        <f t="shared" si="1"/>
        <v>0</v>
      </c>
      <c r="R55" s="33" t="e">
        <f>+#REF!</f>
        <v>#REF!</v>
      </c>
    </row>
    <row r="56" spans="1:18" ht="18" customHeight="1" x14ac:dyDescent="0.2">
      <c r="A56" s="37" t="s">
        <v>20991</v>
      </c>
      <c r="B56" s="37" t="s">
        <v>20992</v>
      </c>
      <c r="C56" s="37" t="s">
        <v>20993</v>
      </c>
      <c r="D56" s="37" t="s">
        <v>20994</v>
      </c>
      <c r="E56" s="37" t="s">
        <v>20995</v>
      </c>
      <c r="F56" s="37" t="s">
        <v>23138</v>
      </c>
      <c r="G56" s="37">
        <v>98005</v>
      </c>
      <c r="H56" s="35">
        <v>10</v>
      </c>
      <c r="I56" s="35">
        <v>103</v>
      </c>
      <c r="J56" s="36">
        <v>97082</v>
      </c>
      <c r="K56" s="37">
        <v>116392</v>
      </c>
      <c r="L56" s="37" t="s">
        <v>20996</v>
      </c>
      <c r="Q56">
        <f t="shared" si="1"/>
        <v>0</v>
      </c>
      <c r="R56" s="33" t="e">
        <f>+#REF!</f>
        <v>#REF!</v>
      </c>
    </row>
    <row r="57" spans="1:18" ht="18" customHeight="1" x14ac:dyDescent="0.2">
      <c r="A57" s="37" t="s">
        <v>20997</v>
      </c>
      <c r="B57" s="37" t="s">
        <v>23145</v>
      </c>
      <c r="C57" s="37" t="s">
        <v>23146</v>
      </c>
      <c r="D57" s="37" t="s">
        <v>23147</v>
      </c>
      <c r="E57" s="37" t="s">
        <v>23148</v>
      </c>
      <c r="F57" s="37" t="s">
        <v>23715</v>
      </c>
      <c r="G57" s="37">
        <v>80918</v>
      </c>
      <c r="H57" s="35">
        <v>22</v>
      </c>
      <c r="I57" s="35">
        <v>118</v>
      </c>
      <c r="J57" s="36">
        <v>182835</v>
      </c>
      <c r="K57" s="37">
        <v>114825</v>
      </c>
      <c r="L57" s="37"/>
      <c r="Q57">
        <f t="shared" si="1"/>
        <v>0</v>
      </c>
      <c r="R57" s="33" t="e">
        <f>+#REF!</f>
        <v>#REF!</v>
      </c>
    </row>
    <row r="58" spans="1:18" ht="18" customHeight="1" x14ac:dyDescent="0.2">
      <c r="A58" s="37" t="s">
        <v>23149</v>
      </c>
      <c r="B58" s="37" t="s">
        <v>23150</v>
      </c>
      <c r="C58" s="37" t="s">
        <v>23151</v>
      </c>
      <c r="D58" s="37" t="s">
        <v>23152</v>
      </c>
      <c r="E58" s="37" t="s">
        <v>23153</v>
      </c>
      <c r="F58" s="37" t="s">
        <v>23713</v>
      </c>
      <c r="G58" s="37">
        <v>85715</v>
      </c>
      <c r="H58" s="35">
        <v>15</v>
      </c>
      <c r="I58" s="35">
        <v>200</v>
      </c>
      <c r="J58" s="36">
        <v>75000</v>
      </c>
      <c r="K58" s="37">
        <v>116163</v>
      </c>
      <c r="L58" s="37"/>
      <c r="Q58">
        <f t="shared" si="1"/>
        <v>0</v>
      </c>
      <c r="R58" s="33" t="e">
        <f>+#REF!</f>
        <v>#REF!</v>
      </c>
    </row>
    <row r="59" spans="1:18" ht="18" customHeight="1" x14ac:dyDescent="0.2">
      <c r="A59" s="37" t="s">
        <v>23154</v>
      </c>
      <c r="B59" s="37" t="s">
        <v>23155</v>
      </c>
      <c r="C59" s="37" t="s">
        <v>23156</v>
      </c>
      <c r="D59" s="37"/>
      <c r="E59" s="37"/>
      <c r="F59" s="37" t="s">
        <v>23136</v>
      </c>
      <c r="G59" s="37"/>
      <c r="H59" s="35">
        <v>1</v>
      </c>
      <c r="I59" s="35">
        <v>7</v>
      </c>
      <c r="J59" s="36">
        <v>98294</v>
      </c>
      <c r="K59" s="37">
        <v>143394</v>
      </c>
      <c r="L59" s="37" t="s">
        <v>23157</v>
      </c>
      <c r="Q59">
        <f t="shared" si="1"/>
        <v>0</v>
      </c>
      <c r="R59" s="33" t="e">
        <f>+#REF!</f>
        <v>#REF!</v>
      </c>
    </row>
    <row r="60" spans="1:18" ht="18" customHeight="1" x14ac:dyDescent="0.2">
      <c r="A60" s="37" t="s">
        <v>22813</v>
      </c>
      <c r="B60" s="37" t="s">
        <v>22814</v>
      </c>
      <c r="C60" s="37" t="s">
        <v>22815</v>
      </c>
      <c r="D60" s="37" t="s">
        <v>22816</v>
      </c>
      <c r="E60" s="37" t="s">
        <v>22817</v>
      </c>
      <c r="F60" s="37" t="s">
        <v>19668</v>
      </c>
      <c r="G60" s="37">
        <v>21136</v>
      </c>
      <c r="H60" s="35">
        <v>16</v>
      </c>
      <c r="I60" s="35">
        <v>65</v>
      </c>
      <c r="J60" s="36">
        <v>251754</v>
      </c>
      <c r="K60" s="37">
        <v>144606</v>
      </c>
      <c r="L60" s="37" t="s">
        <v>22818</v>
      </c>
      <c r="R60" s="33"/>
    </row>
    <row r="61" spans="1:18" ht="18" customHeight="1" x14ac:dyDescent="0.2">
      <c r="A61" s="37" t="s">
        <v>22819</v>
      </c>
      <c r="B61" s="37" t="s">
        <v>22820</v>
      </c>
      <c r="C61" s="37" t="s">
        <v>22821</v>
      </c>
      <c r="D61" s="37" t="s">
        <v>22822</v>
      </c>
      <c r="E61" s="37" t="s">
        <v>22823</v>
      </c>
      <c r="F61" s="37" t="s">
        <v>23714</v>
      </c>
      <c r="G61" s="37">
        <v>90503</v>
      </c>
      <c r="H61" s="35">
        <v>9</v>
      </c>
      <c r="I61" s="35">
        <v>144</v>
      </c>
      <c r="J61" s="36">
        <v>62500</v>
      </c>
      <c r="K61" s="37">
        <v>130581</v>
      </c>
      <c r="L61" s="37"/>
      <c r="R61" s="33"/>
    </row>
    <row r="62" spans="1:18" ht="18" customHeight="1" x14ac:dyDescent="0.2">
      <c r="A62" s="37" t="s">
        <v>22824</v>
      </c>
      <c r="B62" s="37" t="s">
        <v>22825</v>
      </c>
      <c r="C62" s="37" t="s">
        <v>23417</v>
      </c>
      <c r="D62" s="37" t="s">
        <v>23418</v>
      </c>
      <c r="E62" s="37" t="s">
        <v>23419</v>
      </c>
      <c r="F62" s="37" t="s">
        <v>23125</v>
      </c>
      <c r="G62" s="37">
        <v>10803</v>
      </c>
      <c r="H62" s="35">
        <v>15</v>
      </c>
      <c r="I62" s="35">
        <v>131</v>
      </c>
      <c r="J62" s="36">
        <v>117684</v>
      </c>
      <c r="K62" s="37">
        <v>125326</v>
      </c>
      <c r="L62" s="37"/>
      <c r="R62" s="33"/>
    </row>
    <row r="63" spans="1:18" ht="18" customHeight="1" x14ac:dyDescent="0.2">
      <c r="A63" s="37" t="s">
        <v>21258</v>
      </c>
      <c r="B63" s="37" t="s">
        <v>21259</v>
      </c>
      <c r="C63" s="37" t="s">
        <v>21260</v>
      </c>
      <c r="D63" s="37" t="s">
        <v>20633</v>
      </c>
      <c r="E63" s="37" t="s">
        <v>16741</v>
      </c>
      <c r="F63" s="37" t="s">
        <v>19663</v>
      </c>
      <c r="G63" s="37">
        <v>46280</v>
      </c>
      <c r="H63" s="35">
        <v>5</v>
      </c>
      <c r="I63" s="35">
        <v>15</v>
      </c>
      <c r="J63" s="36">
        <v>333333</v>
      </c>
      <c r="K63" s="37">
        <v>121843</v>
      </c>
      <c r="L63" s="37"/>
    </row>
    <row r="64" spans="1:18" ht="18" customHeight="1" x14ac:dyDescent="0.2">
      <c r="A64" s="37" t="s">
        <v>17999</v>
      </c>
      <c r="B64" s="37" t="s">
        <v>18000</v>
      </c>
      <c r="C64" s="37" t="s">
        <v>20756</v>
      </c>
      <c r="D64" s="37" t="s">
        <v>20757</v>
      </c>
      <c r="E64" s="37" t="s">
        <v>20758</v>
      </c>
      <c r="F64" s="37" t="s">
        <v>19670</v>
      </c>
      <c r="G64" s="37">
        <v>49519</v>
      </c>
      <c r="H64" s="35">
        <v>32</v>
      </c>
      <c r="I64" s="36">
        <v>1180</v>
      </c>
      <c r="J64" s="36">
        <v>26860</v>
      </c>
      <c r="K64" s="37">
        <v>109178</v>
      </c>
      <c r="L64" s="37"/>
    </row>
    <row r="65" spans="1:12" ht="18" customHeight="1" x14ac:dyDescent="0.2">
      <c r="A65" s="37" t="s">
        <v>20759</v>
      </c>
      <c r="B65" s="37" t="s">
        <v>20760</v>
      </c>
      <c r="C65" s="37" t="s">
        <v>20761</v>
      </c>
      <c r="D65" s="37" t="s">
        <v>20762</v>
      </c>
      <c r="E65" s="37" t="s">
        <v>20763</v>
      </c>
      <c r="F65" s="37" t="s">
        <v>23125</v>
      </c>
      <c r="G65" s="37">
        <v>13502</v>
      </c>
      <c r="H65" s="35">
        <v>26</v>
      </c>
      <c r="I65" s="35">
        <v>86</v>
      </c>
      <c r="J65" s="36">
        <v>305930</v>
      </c>
      <c r="K65" s="37">
        <v>125300</v>
      </c>
      <c r="L65" s="37" t="s">
        <v>20764</v>
      </c>
    </row>
    <row r="66" spans="1:12" ht="18" customHeight="1" x14ac:dyDescent="0.2">
      <c r="A66" s="37" t="s">
        <v>9857</v>
      </c>
      <c r="B66" s="37" t="s">
        <v>9858</v>
      </c>
      <c r="C66" s="37" t="s">
        <v>9859</v>
      </c>
      <c r="D66" s="37" t="s">
        <v>9860</v>
      </c>
      <c r="E66" s="37" t="s">
        <v>9861</v>
      </c>
      <c r="F66" s="37" t="s">
        <v>23140</v>
      </c>
      <c r="G66" s="37">
        <v>25701</v>
      </c>
      <c r="H66" s="35">
        <v>2</v>
      </c>
      <c r="I66" s="35">
        <v>7</v>
      </c>
      <c r="J66" s="36">
        <v>314286</v>
      </c>
      <c r="K66" s="37">
        <v>139973</v>
      </c>
      <c r="L66" s="37"/>
    </row>
    <row r="67" spans="1:12" ht="18" customHeight="1" x14ac:dyDescent="0.2">
      <c r="A67" s="37" t="s">
        <v>9862</v>
      </c>
      <c r="B67" s="37" t="s">
        <v>9863</v>
      </c>
      <c r="C67" s="37" t="s">
        <v>9864</v>
      </c>
      <c r="D67" s="37" t="s">
        <v>9865</v>
      </c>
      <c r="E67" s="37" t="s">
        <v>9866</v>
      </c>
      <c r="F67" s="37" t="s">
        <v>23716</v>
      </c>
      <c r="G67" s="37">
        <v>6611</v>
      </c>
      <c r="H67" s="35">
        <v>7</v>
      </c>
      <c r="I67" s="35">
        <v>97</v>
      </c>
      <c r="J67" s="36">
        <v>70763</v>
      </c>
      <c r="K67" s="37">
        <v>125530</v>
      </c>
      <c r="L67" s="37"/>
    </row>
    <row r="68" spans="1:12" ht="18" customHeight="1" x14ac:dyDescent="0.2">
      <c r="A68" s="37" t="s">
        <v>9867</v>
      </c>
      <c r="B68" s="37" t="s">
        <v>9868</v>
      </c>
      <c r="C68" s="37" t="s">
        <v>9869</v>
      </c>
      <c r="D68" s="37" t="s">
        <v>9870</v>
      </c>
      <c r="E68" s="37" t="s">
        <v>12516</v>
      </c>
      <c r="F68" s="37" t="s">
        <v>23715</v>
      </c>
      <c r="G68" s="37">
        <v>80111</v>
      </c>
      <c r="H68" s="35">
        <v>12</v>
      </c>
      <c r="I68" s="35">
        <v>195</v>
      </c>
      <c r="J68" s="36">
        <v>62200</v>
      </c>
      <c r="K68" s="37">
        <v>112924</v>
      </c>
      <c r="L68" s="37"/>
    </row>
    <row r="69" spans="1:12" ht="18" customHeight="1" x14ac:dyDescent="0.2">
      <c r="A69" s="37" t="s">
        <v>9871</v>
      </c>
      <c r="B69" s="37" t="s">
        <v>12580</v>
      </c>
      <c r="C69" s="37" t="s">
        <v>12581</v>
      </c>
      <c r="D69" s="37" t="s">
        <v>12582</v>
      </c>
      <c r="E69" s="37" t="s">
        <v>12583</v>
      </c>
      <c r="F69" s="37" t="s">
        <v>23714</v>
      </c>
      <c r="G69" s="37">
        <v>92211</v>
      </c>
      <c r="H69" s="35">
        <v>8</v>
      </c>
      <c r="I69" s="35" t="s">
        <v>16742</v>
      </c>
      <c r="J69" s="35" t="s">
        <v>16742</v>
      </c>
      <c r="K69" s="37">
        <v>133422</v>
      </c>
      <c r="L69" s="37"/>
    </row>
    <row r="70" spans="1:12" ht="18" customHeight="1" x14ac:dyDescent="0.2">
      <c r="A70" s="37" t="s">
        <v>12584</v>
      </c>
      <c r="B70" s="37" t="s">
        <v>12585</v>
      </c>
      <c r="C70" s="37" t="s">
        <v>12586</v>
      </c>
      <c r="D70" s="37" t="s">
        <v>12587</v>
      </c>
      <c r="E70" s="37" t="s">
        <v>12588</v>
      </c>
      <c r="F70" s="37" t="s">
        <v>19668</v>
      </c>
      <c r="G70" s="37">
        <v>21093</v>
      </c>
      <c r="H70" s="35">
        <v>8</v>
      </c>
      <c r="I70" s="35" t="s">
        <v>16742</v>
      </c>
      <c r="J70" s="35" t="s">
        <v>16742</v>
      </c>
      <c r="K70" s="37">
        <v>121479</v>
      </c>
      <c r="L70" s="37"/>
    </row>
    <row r="71" spans="1:12" ht="18" customHeight="1" x14ac:dyDescent="0.2">
      <c r="A71" s="37" t="s">
        <v>15282</v>
      </c>
      <c r="B71" s="37" t="s">
        <v>15283</v>
      </c>
      <c r="C71" s="37" t="s">
        <v>15284</v>
      </c>
      <c r="D71" s="37" t="s">
        <v>15285</v>
      </c>
      <c r="E71" s="37" t="s">
        <v>15286</v>
      </c>
      <c r="F71" s="37" t="s">
        <v>23714</v>
      </c>
      <c r="G71" s="37">
        <v>93011</v>
      </c>
      <c r="H71" s="35">
        <v>3</v>
      </c>
      <c r="I71" s="35">
        <v>42</v>
      </c>
      <c r="J71" s="36">
        <v>68926</v>
      </c>
      <c r="K71" s="37">
        <v>136441</v>
      </c>
      <c r="L71" s="37" t="s">
        <v>15287</v>
      </c>
    </row>
    <row r="72" spans="1:12" ht="18" customHeight="1" x14ac:dyDescent="0.2">
      <c r="A72" s="37" t="s">
        <v>15288</v>
      </c>
      <c r="B72" s="37" t="s">
        <v>15289</v>
      </c>
      <c r="C72" s="37" t="s">
        <v>15290</v>
      </c>
      <c r="D72" s="37" t="s">
        <v>15291</v>
      </c>
      <c r="E72" s="37" t="s">
        <v>15292</v>
      </c>
      <c r="F72" s="37" t="s">
        <v>19665</v>
      </c>
      <c r="G72" s="37">
        <v>40222</v>
      </c>
      <c r="H72" s="35">
        <v>11</v>
      </c>
      <c r="I72" s="35">
        <v>108</v>
      </c>
      <c r="J72" s="36">
        <v>105663</v>
      </c>
      <c r="K72" s="37">
        <v>146493</v>
      </c>
      <c r="L72" s="37"/>
    </row>
    <row r="73" spans="1:12" ht="18" customHeight="1" x14ac:dyDescent="0.2">
      <c r="A73" s="37" t="s">
        <v>15293</v>
      </c>
      <c r="B73" s="37" t="s">
        <v>15294</v>
      </c>
      <c r="C73" s="37" t="s">
        <v>20771</v>
      </c>
      <c r="D73" s="37" t="s">
        <v>20772</v>
      </c>
      <c r="E73" s="37" t="s">
        <v>20773</v>
      </c>
      <c r="F73" s="37" t="s">
        <v>23716</v>
      </c>
      <c r="G73" s="37">
        <v>6033</v>
      </c>
      <c r="H73" s="35">
        <v>216</v>
      </c>
      <c r="I73" s="36">
        <v>1675</v>
      </c>
      <c r="J73" s="36">
        <v>128844</v>
      </c>
      <c r="K73" s="37">
        <v>111614</v>
      </c>
      <c r="L73" s="37" t="s">
        <v>20774</v>
      </c>
    </row>
    <row r="74" spans="1:12" ht="18" customHeight="1" x14ac:dyDescent="0.2">
      <c r="A74" s="37" t="s">
        <v>20775</v>
      </c>
      <c r="B74" s="37" t="s">
        <v>20776</v>
      </c>
      <c r="C74" s="37" t="s">
        <v>20777</v>
      </c>
      <c r="D74" s="37" t="s">
        <v>20778</v>
      </c>
      <c r="E74" s="37" t="s">
        <v>20779</v>
      </c>
      <c r="F74" s="37" t="s">
        <v>23126</v>
      </c>
      <c r="G74" s="37">
        <v>44122</v>
      </c>
      <c r="H74" s="35">
        <v>77</v>
      </c>
      <c r="I74" s="35">
        <v>741</v>
      </c>
      <c r="J74" s="36">
        <v>104210</v>
      </c>
      <c r="K74" s="37">
        <v>141129</v>
      </c>
      <c r="L74" s="37"/>
    </row>
    <row r="75" spans="1:12" ht="18" customHeight="1" x14ac:dyDescent="0.2">
      <c r="A75" s="37" t="s">
        <v>20780</v>
      </c>
      <c r="B75" s="37" t="s">
        <v>20781</v>
      </c>
      <c r="C75" s="37" t="s">
        <v>23696</v>
      </c>
      <c r="D75" s="37" t="s">
        <v>23697</v>
      </c>
      <c r="E75" s="37" t="s">
        <v>23698</v>
      </c>
      <c r="F75" s="37" t="s">
        <v>18741</v>
      </c>
      <c r="G75" s="37">
        <v>30188</v>
      </c>
      <c r="H75" s="35">
        <v>203</v>
      </c>
      <c r="I75" s="36">
        <v>1883</v>
      </c>
      <c r="J75" s="36">
        <v>107880</v>
      </c>
      <c r="K75" s="37">
        <v>110115</v>
      </c>
      <c r="L75" s="37"/>
    </row>
    <row r="76" spans="1:12" ht="18" customHeight="1" x14ac:dyDescent="0.2">
      <c r="A76" s="37" t="s">
        <v>23699</v>
      </c>
      <c r="B76" s="37" t="s">
        <v>23700</v>
      </c>
      <c r="C76" s="37" t="s">
        <v>23701</v>
      </c>
      <c r="D76" s="37" t="s">
        <v>22931</v>
      </c>
      <c r="E76" s="37" t="s">
        <v>23698</v>
      </c>
      <c r="F76" s="37" t="s">
        <v>23716</v>
      </c>
      <c r="G76" s="37">
        <v>6281</v>
      </c>
      <c r="H76" s="35">
        <v>25</v>
      </c>
      <c r="I76" s="35">
        <v>268</v>
      </c>
      <c r="J76" s="36">
        <v>94824</v>
      </c>
      <c r="K76" s="37">
        <v>104811</v>
      </c>
      <c r="L76" s="37"/>
    </row>
    <row r="77" spans="1:12" ht="18" customHeight="1" x14ac:dyDescent="0.2">
      <c r="A77" s="37" t="s">
        <v>22932</v>
      </c>
      <c r="B77" s="37" t="s">
        <v>22933</v>
      </c>
      <c r="C77" s="37" t="s">
        <v>22934</v>
      </c>
      <c r="D77" s="37" t="s">
        <v>22935</v>
      </c>
      <c r="E77" s="37" t="s">
        <v>22936</v>
      </c>
      <c r="F77" s="37" t="s">
        <v>19678</v>
      </c>
      <c r="G77" s="37">
        <v>7604</v>
      </c>
      <c r="H77" s="35">
        <v>134</v>
      </c>
      <c r="I77" s="35">
        <v>925</v>
      </c>
      <c r="J77" s="36">
        <v>144753</v>
      </c>
      <c r="K77" s="37">
        <v>112266</v>
      </c>
      <c r="L77" s="37"/>
    </row>
    <row r="78" spans="1:12" ht="18" customHeight="1" x14ac:dyDescent="0.2">
      <c r="A78" s="37" t="s">
        <v>22937</v>
      </c>
      <c r="B78" s="37" t="s">
        <v>22938</v>
      </c>
      <c r="C78" s="37" t="s">
        <v>22939</v>
      </c>
      <c r="D78" s="37" t="s">
        <v>22940</v>
      </c>
      <c r="E78" s="37" t="s">
        <v>22941</v>
      </c>
      <c r="F78" s="37" t="s">
        <v>19677</v>
      </c>
      <c r="G78" s="37">
        <v>3249</v>
      </c>
      <c r="H78" s="35">
        <v>6</v>
      </c>
      <c r="I78" s="35">
        <v>42</v>
      </c>
      <c r="J78" s="36">
        <v>135714</v>
      </c>
      <c r="K78" s="37">
        <v>135402</v>
      </c>
      <c r="L78" s="37" t="s">
        <v>22942</v>
      </c>
    </row>
    <row r="79" spans="1:12" ht="18" customHeight="1" x14ac:dyDescent="0.2">
      <c r="A79" s="37" t="s">
        <v>22943</v>
      </c>
      <c r="B79" s="37" t="s">
        <v>16703</v>
      </c>
      <c r="C79" s="37" t="s">
        <v>16704</v>
      </c>
      <c r="D79" s="37" t="s">
        <v>16705</v>
      </c>
      <c r="E79" s="37" t="s">
        <v>16706</v>
      </c>
      <c r="F79" s="37" t="s">
        <v>23136</v>
      </c>
      <c r="G79" s="37">
        <v>22046</v>
      </c>
      <c r="H79" s="35">
        <v>36</v>
      </c>
      <c r="I79" s="35">
        <v>178</v>
      </c>
      <c r="J79" s="36">
        <v>199887</v>
      </c>
      <c r="K79" s="37">
        <v>144837</v>
      </c>
      <c r="L79" s="37"/>
    </row>
    <row r="80" spans="1:12" ht="18" customHeight="1" x14ac:dyDescent="0.2">
      <c r="A80" s="37" t="s">
        <v>16707</v>
      </c>
      <c r="B80" s="37" t="s">
        <v>16708</v>
      </c>
      <c r="C80" s="37" t="s">
        <v>16709</v>
      </c>
      <c r="D80" s="37" t="s">
        <v>16710</v>
      </c>
      <c r="E80" s="37" t="s">
        <v>16711</v>
      </c>
      <c r="F80" s="37" t="s">
        <v>23139</v>
      </c>
      <c r="G80" s="37">
        <v>54601</v>
      </c>
      <c r="H80" s="35">
        <v>122</v>
      </c>
      <c r="I80" s="36">
        <v>2358</v>
      </c>
      <c r="J80" s="36">
        <v>51600</v>
      </c>
      <c r="K80" s="37">
        <v>113020</v>
      </c>
      <c r="L80" s="37" t="s">
        <v>16712</v>
      </c>
    </row>
    <row r="81" spans="1:12" ht="18" customHeight="1" x14ac:dyDescent="0.2">
      <c r="A81" s="37" t="s">
        <v>16713</v>
      </c>
      <c r="B81" s="37" t="s">
        <v>16714</v>
      </c>
      <c r="C81" s="37" t="s">
        <v>16715</v>
      </c>
      <c r="D81" s="37" t="s">
        <v>16716</v>
      </c>
      <c r="E81" s="37" t="s">
        <v>16717</v>
      </c>
      <c r="F81" s="37" t="s">
        <v>18740</v>
      </c>
      <c r="G81" s="37">
        <v>34110</v>
      </c>
      <c r="H81" s="35">
        <v>22</v>
      </c>
      <c r="I81" s="35">
        <v>40</v>
      </c>
      <c r="J81" s="36">
        <v>550000</v>
      </c>
      <c r="K81" s="37">
        <v>142282</v>
      </c>
      <c r="L81" s="37" t="s">
        <v>16718</v>
      </c>
    </row>
    <row r="82" spans="1:12" ht="18" customHeight="1" x14ac:dyDescent="0.2">
      <c r="A82" s="37" t="s">
        <v>16719</v>
      </c>
      <c r="B82" s="37" t="s">
        <v>16720</v>
      </c>
      <c r="C82" s="37" t="s">
        <v>16721</v>
      </c>
      <c r="D82" s="37" t="s">
        <v>16722</v>
      </c>
      <c r="E82" s="37" t="s">
        <v>16723</v>
      </c>
      <c r="F82" s="37" t="s">
        <v>23714</v>
      </c>
      <c r="G82" s="37">
        <v>94104</v>
      </c>
      <c r="H82" s="35">
        <v>487</v>
      </c>
      <c r="I82" s="35">
        <v>228</v>
      </c>
      <c r="J82" s="36">
        <v>2137144</v>
      </c>
      <c r="K82" s="37">
        <v>108110</v>
      </c>
      <c r="L82" s="37"/>
    </row>
    <row r="83" spans="1:12" ht="18" customHeight="1" x14ac:dyDescent="0.2">
      <c r="A83" s="37" t="s">
        <v>16724</v>
      </c>
      <c r="B83" s="37" t="s">
        <v>16725</v>
      </c>
      <c r="C83" s="37" t="s">
        <v>16726</v>
      </c>
      <c r="D83" s="37" t="s">
        <v>16727</v>
      </c>
      <c r="E83" s="37" t="s">
        <v>16728</v>
      </c>
      <c r="F83" s="37" t="s">
        <v>23714</v>
      </c>
      <c r="G83" s="37">
        <v>92101</v>
      </c>
      <c r="H83" s="35">
        <v>1</v>
      </c>
      <c r="I83" s="35">
        <v>3</v>
      </c>
      <c r="J83" s="36">
        <v>300000</v>
      </c>
      <c r="K83" s="37">
        <v>139287</v>
      </c>
      <c r="L83" s="37"/>
    </row>
    <row r="84" spans="1:12" ht="18" customHeight="1" x14ac:dyDescent="0.2">
      <c r="A84" s="37" t="s">
        <v>12660</v>
      </c>
      <c r="B84" s="37" t="s">
        <v>12661</v>
      </c>
      <c r="C84" s="37" t="s">
        <v>12662</v>
      </c>
      <c r="D84" s="37" t="s">
        <v>12663</v>
      </c>
      <c r="E84" s="37" t="s">
        <v>12664</v>
      </c>
      <c r="F84" s="37" t="s">
        <v>23128</v>
      </c>
      <c r="G84" s="37">
        <v>97702</v>
      </c>
      <c r="H84" s="35">
        <v>597</v>
      </c>
      <c r="I84" s="35">
        <v>418</v>
      </c>
      <c r="J84" s="36">
        <v>1427610</v>
      </c>
      <c r="K84" s="37">
        <v>108138</v>
      </c>
      <c r="L84" s="37"/>
    </row>
    <row r="85" spans="1:12" ht="18" customHeight="1" x14ac:dyDescent="0.2">
      <c r="A85" s="37" t="s">
        <v>20892</v>
      </c>
      <c r="B85" s="37" t="s">
        <v>20893</v>
      </c>
      <c r="C85" s="37" t="s">
        <v>20894</v>
      </c>
      <c r="D85" s="37" t="s">
        <v>20895</v>
      </c>
      <c r="E85" s="37" t="s">
        <v>15227</v>
      </c>
      <c r="F85" s="37" t="s">
        <v>18741</v>
      </c>
      <c r="G85" s="37">
        <v>30305</v>
      </c>
      <c r="H85" s="35">
        <v>2</v>
      </c>
      <c r="I85" s="35">
        <v>8</v>
      </c>
      <c r="J85" s="36">
        <v>278632</v>
      </c>
      <c r="K85" s="37">
        <v>141943</v>
      </c>
      <c r="L85" s="37" t="s">
        <v>20896</v>
      </c>
    </row>
    <row r="86" spans="1:12" ht="18" customHeight="1" x14ac:dyDescent="0.2">
      <c r="A86" s="37" t="s">
        <v>20897</v>
      </c>
      <c r="B86" s="37" t="s">
        <v>20898</v>
      </c>
      <c r="C86" s="37" t="s">
        <v>20899</v>
      </c>
      <c r="D86" s="37" t="s">
        <v>20900</v>
      </c>
      <c r="E86" s="37" t="s">
        <v>20901</v>
      </c>
      <c r="F86" s="37" t="s">
        <v>23138</v>
      </c>
      <c r="G86" s="37">
        <v>98382</v>
      </c>
      <c r="H86" s="35">
        <v>27</v>
      </c>
      <c r="I86" s="35">
        <v>204</v>
      </c>
      <c r="J86" s="36">
        <v>130913</v>
      </c>
      <c r="K86" s="37">
        <v>133465</v>
      </c>
      <c r="L86" s="37"/>
    </row>
    <row r="87" spans="1:12" ht="18" customHeight="1" x14ac:dyDescent="0.2">
      <c r="A87" s="37" t="s">
        <v>20902</v>
      </c>
      <c r="B87" s="37" t="s">
        <v>20903</v>
      </c>
      <c r="C87" s="37" t="s">
        <v>20904</v>
      </c>
      <c r="D87" s="37" t="s">
        <v>20905</v>
      </c>
      <c r="E87" s="37" t="s">
        <v>20906</v>
      </c>
      <c r="F87" s="37" t="s">
        <v>19679</v>
      </c>
      <c r="G87" s="37">
        <v>87505</v>
      </c>
      <c r="H87" s="35">
        <v>4</v>
      </c>
      <c r="I87" s="35">
        <v>5</v>
      </c>
      <c r="J87" s="36">
        <v>843851</v>
      </c>
      <c r="K87" s="37">
        <v>115196</v>
      </c>
      <c r="L87" s="37" t="s">
        <v>20907</v>
      </c>
    </row>
    <row r="88" spans="1:12" ht="18" customHeight="1" x14ac:dyDescent="0.2">
      <c r="A88" s="37" t="s">
        <v>20908</v>
      </c>
      <c r="B88" s="37" t="s">
        <v>20909</v>
      </c>
      <c r="C88" s="37" t="s">
        <v>20910</v>
      </c>
      <c r="D88" s="37" t="s">
        <v>20911</v>
      </c>
      <c r="E88" s="37" t="s">
        <v>20912</v>
      </c>
      <c r="F88" s="37" t="s">
        <v>23139</v>
      </c>
      <c r="G88" s="37">
        <v>53018</v>
      </c>
      <c r="H88" s="35">
        <v>8</v>
      </c>
      <c r="I88" s="35" t="s">
        <v>16742</v>
      </c>
      <c r="J88" s="35" t="s">
        <v>16742</v>
      </c>
      <c r="K88" s="37">
        <v>136815</v>
      </c>
      <c r="L88" s="37"/>
    </row>
    <row r="89" spans="1:12" ht="18" customHeight="1" x14ac:dyDescent="0.2">
      <c r="A89" s="37" t="s">
        <v>20913</v>
      </c>
      <c r="B89" s="37" t="s">
        <v>20914</v>
      </c>
      <c r="C89" s="37" t="s">
        <v>20915</v>
      </c>
      <c r="D89" s="37" t="s">
        <v>20916</v>
      </c>
      <c r="E89" s="37" t="s">
        <v>20917</v>
      </c>
      <c r="F89" s="37" t="s">
        <v>19667</v>
      </c>
      <c r="G89" s="37">
        <v>2152</v>
      </c>
      <c r="H89" s="35">
        <v>8</v>
      </c>
      <c r="I89" s="35" t="s">
        <v>16742</v>
      </c>
      <c r="J89" s="35" t="s">
        <v>16742</v>
      </c>
      <c r="K89" s="37">
        <v>135276</v>
      </c>
      <c r="L89" s="37"/>
    </row>
    <row r="90" spans="1:12" ht="18" customHeight="1" x14ac:dyDescent="0.2">
      <c r="A90" s="37" t="s">
        <v>20918</v>
      </c>
      <c r="B90" s="37" t="s">
        <v>20919</v>
      </c>
      <c r="C90" s="37" t="s">
        <v>20920</v>
      </c>
      <c r="D90" s="37" t="s">
        <v>20921</v>
      </c>
      <c r="E90" s="37" t="s">
        <v>20922</v>
      </c>
      <c r="F90" s="37" t="s">
        <v>19675</v>
      </c>
      <c r="G90" s="37">
        <v>27292</v>
      </c>
      <c r="H90" s="35">
        <v>5</v>
      </c>
      <c r="I90" s="35">
        <v>85</v>
      </c>
      <c r="J90" s="36">
        <v>58770</v>
      </c>
      <c r="K90" s="37">
        <v>126518</v>
      </c>
      <c r="L90" s="37"/>
    </row>
    <row r="91" spans="1:12" ht="18" customHeight="1" x14ac:dyDescent="0.2">
      <c r="A91" s="37" t="s">
        <v>18166</v>
      </c>
      <c r="B91" s="37" t="s">
        <v>18167</v>
      </c>
      <c r="C91" s="37" t="s">
        <v>18168</v>
      </c>
      <c r="D91" s="37" t="s">
        <v>18169</v>
      </c>
      <c r="E91" s="37" t="s">
        <v>18170</v>
      </c>
      <c r="F91" s="37" t="s">
        <v>19668</v>
      </c>
      <c r="G91" s="37">
        <v>20879</v>
      </c>
      <c r="H91" s="35">
        <v>24</v>
      </c>
      <c r="I91" s="35">
        <v>141</v>
      </c>
      <c r="J91" s="36">
        <v>169873</v>
      </c>
      <c r="K91" s="37">
        <v>115737</v>
      </c>
      <c r="L91" s="37"/>
    </row>
    <row r="92" spans="1:12" ht="18" customHeight="1" x14ac:dyDescent="0.2">
      <c r="A92" s="37" t="s">
        <v>18171</v>
      </c>
      <c r="B92" s="37" t="s">
        <v>18172</v>
      </c>
      <c r="C92" s="37" t="s">
        <v>18173</v>
      </c>
      <c r="D92" s="37" t="s">
        <v>18174</v>
      </c>
      <c r="E92" s="37" t="s">
        <v>18175</v>
      </c>
      <c r="F92" s="37" t="s">
        <v>19678</v>
      </c>
      <c r="G92" s="37">
        <v>7931</v>
      </c>
      <c r="H92" s="35">
        <v>512</v>
      </c>
      <c r="I92" s="35">
        <v>112</v>
      </c>
      <c r="J92" s="36">
        <v>4571429</v>
      </c>
      <c r="K92" s="37">
        <v>111545</v>
      </c>
      <c r="L92" s="37"/>
    </row>
    <row r="93" spans="1:12" ht="18" customHeight="1" x14ac:dyDescent="0.2">
      <c r="A93" s="37" t="s">
        <v>18176</v>
      </c>
      <c r="B93" s="37" t="s">
        <v>18177</v>
      </c>
      <c r="C93" s="37" t="s">
        <v>23502</v>
      </c>
      <c r="D93" s="37" t="s">
        <v>23503</v>
      </c>
      <c r="E93" s="37" t="s">
        <v>23504</v>
      </c>
      <c r="F93" s="37" t="s">
        <v>18740</v>
      </c>
      <c r="G93" s="37">
        <v>32789</v>
      </c>
      <c r="H93" s="35">
        <v>8</v>
      </c>
      <c r="I93" s="35" t="s">
        <v>16742</v>
      </c>
      <c r="J93" s="35" t="s">
        <v>16742</v>
      </c>
      <c r="K93" s="37">
        <v>140029</v>
      </c>
      <c r="L93" s="37" t="s">
        <v>23505</v>
      </c>
    </row>
    <row r="94" spans="1:12" ht="18" customHeight="1" x14ac:dyDescent="0.2">
      <c r="A94" s="37" t="s">
        <v>23506</v>
      </c>
      <c r="B94" s="37" t="s">
        <v>16729</v>
      </c>
      <c r="C94" s="37" t="s">
        <v>16730</v>
      </c>
      <c r="D94" s="37" t="s">
        <v>16731</v>
      </c>
      <c r="E94" s="37" t="s">
        <v>16732</v>
      </c>
      <c r="F94" s="37" t="s">
        <v>19670</v>
      </c>
      <c r="G94" s="37">
        <v>48101</v>
      </c>
      <c r="H94" s="35">
        <v>8</v>
      </c>
      <c r="I94" s="35" t="s">
        <v>16742</v>
      </c>
      <c r="J94" s="35" t="s">
        <v>16742</v>
      </c>
      <c r="K94" s="37">
        <v>134034</v>
      </c>
      <c r="L94" s="37" t="s">
        <v>16733</v>
      </c>
    </row>
    <row r="95" spans="1:12" ht="18" customHeight="1" x14ac:dyDescent="0.2">
      <c r="A95" s="37" t="s">
        <v>16734</v>
      </c>
      <c r="B95" s="37" t="s">
        <v>16735</v>
      </c>
      <c r="C95" s="37" t="s">
        <v>16736</v>
      </c>
      <c r="D95" s="37" t="s">
        <v>16737</v>
      </c>
      <c r="E95" s="37" t="s">
        <v>20779</v>
      </c>
      <c r="F95" s="37" t="s">
        <v>23126</v>
      </c>
      <c r="G95" s="37">
        <v>44122</v>
      </c>
      <c r="H95" s="35">
        <v>2</v>
      </c>
      <c r="I95" s="35">
        <v>20</v>
      </c>
      <c r="J95" s="36">
        <v>80000</v>
      </c>
      <c r="K95" s="37">
        <v>144642</v>
      </c>
      <c r="L95" s="37"/>
    </row>
    <row r="96" spans="1:12" ht="18" customHeight="1" x14ac:dyDescent="0.2">
      <c r="A96" s="37" t="s">
        <v>22287</v>
      </c>
      <c r="B96" s="37" t="s">
        <v>22288</v>
      </c>
      <c r="C96" s="37" t="s">
        <v>22289</v>
      </c>
      <c r="D96" s="37" t="s">
        <v>22290</v>
      </c>
      <c r="E96" s="37" t="s">
        <v>22291</v>
      </c>
      <c r="F96" s="37" t="s">
        <v>23709</v>
      </c>
      <c r="G96" s="37">
        <v>83843</v>
      </c>
      <c r="H96" s="35">
        <v>1</v>
      </c>
      <c r="I96" s="35">
        <v>2</v>
      </c>
      <c r="J96" s="36">
        <v>362500</v>
      </c>
      <c r="K96" s="37">
        <v>127646</v>
      </c>
      <c r="L96" s="37"/>
    </row>
    <row r="97" spans="1:12" ht="18" customHeight="1" x14ac:dyDescent="0.2">
      <c r="A97" s="37" t="s">
        <v>22292</v>
      </c>
      <c r="B97" s="37" t="s">
        <v>22293</v>
      </c>
      <c r="C97" s="37" t="s">
        <v>22294</v>
      </c>
      <c r="D97" s="37" t="s">
        <v>22295</v>
      </c>
      <c r="E97" s="37" t="s">
        <v>22296</v>
      </c>
      <c r="F97" s="37" t="s">
        <v>23714</v>
      </c>
      <c r="G97" s="37">
        <v>90211</v>
      </c>
      <c r="H97" s="35">
        <v>4</v>
      </c>
      <c r="I97" s="35">
        <v>28</v>
      </c>
      <c r="J97" s="36">
        <v>151786</v>
      </c>
      <c r="K97" s="37">
        <v>118805</v>
      </c>
      <c r="L97" s="37"/>
    </row>
    <row r="98" spans="1:12" ht="18" customHeight="1" x14ac:dyDescent="0.2">
      <c r="A98" s="37" t="s">
        <v>22297</v>
      </c>
      <c r="B98" s="37" t="s">
        <v>19576</v>
      </c>
      <c r="C98" s="37" t="s">
        <v>19577</v>
      </c>
      <c r="D98" s="37" t="s">
        <v>19578</v>
      </c>
      <c r="E98" s="37" t="s">
        <v>19579</v>
      </c>
      <c r="F98" s="37" t="s">
        <v>23139</v>
      </c>
      <c r="G98" s="37">
        <v>54304</v>
      </c>
      <c r="H98" s="35">
        <v>1</v>
      </c>
      <c r="I98" s="35">
        <v>10</v>
      </c>
      <c r="J98" s="36">
        <v>130000</v>
      </c>
      <c r="K98" s="37">
        <v>135993</v>
      </c>
      <c r="L98" s="37"/>
    </row>
    <row r="99" spans="1:12" ht="18" customHeight="1" x14ac:dyDescent="0.2">
      <c r="A99" s="37" t="s">
        <v>19580</v>
      </c>
      <c r="B99" s="37" t="s">
        <v>19581</v>
      </c>
      <c r="C99" s="37" t="s">
        <v>19582</v>
      </c>
      <c r="D99" s="37" t="s">
        <v>19583</v>
      </c>
      <c r="E99" s="37" t="s">
        <v>24281</v>
      </c>
      <c r="F99" s="37" t="s">
        <v>23139</v>
      </c>
      <c r="G99" s="37">
        <v>53545</v>
      </c>
      <c r="H99" s="35">
        <v>2</v>
      </c>
      <c r="I99" s="35">
        <v>150</v>
      </c>
      <c r="J99" s="36">
        <v>13333</v>
      </c>
      <c r="K99" s="37">
        <v>133903</v>
      </c>
      <c r="L99" s="37"/>
    </row>
    <row r="100" spans="1:12" ht="18" customHeight="1" x14ac:dyDescent="0.2">
      <c r="A100" s="37" t="s">
        <v>24282</v>
      </c>
      <c r="B100" s="37" t="s">
        <v>24283</v>
      </c>
      <c r="C100" s="37" t="s">
        <v>24284</v>
      </c>
      <c r="D100" s="37" t="s">
        <v>24285</v>
      </c>
      <c r="E100" s="37" t="s">
        <v>24286</v>
      </c>
      <c r="F100" s="37" t="s">
        <v>23134</v>
      </c>
      <c r="G100" s="37">
        <v>75219</v>
      </c>
      <c r="H100" s="35">
        <v>10</v>
      </c>
      <c r="I100" s="35">
        <v>40</v>
      </c>
      <c r="J100" s="36">
        <v>250000</v>
      </c>
      <c r="K100" s="37">
        <v>141269</v>
      </c>
      <c r="L100" s="37"/>
    </row>
    <row r="101" spans="1:12" ht="18" customHeight="1" x14ac:dyDescent="0.2">
      <c r="A101" s="37" t="s">
        <v>24287</v>
      </c>
      <c r="B101" s="37" t="s">
        <v>24288</v>
      </c>
      <c r="C101" s="37" t="s">
        <v>24289</v>
      </c>
      <c r="D101" s="37" t="s">
        <v>24290</v>
      </c>
      <c r="E101" s="37" t="s">
        <v>24291</v>
      </c>
      <c r="F101" s="37" t="s">
        <v>19679</v>
      </c>
      <c r="G101" s="37">
        <v>87043</v>
      </c>
      <c r="H101" s="35">
        <v>16</v>
      </c>
      <c r="I101" s="35">
        <v>79</v>
      </c>
      <c r="J101" s="36">
        <v>198049</v>
      </c>
      <c r="K101" s="37">
        <v>133345</v>
      </c>
      <c r="L101" s="37"/>
    </row>
    <row r="102" spans="1:12" ht="18" customHeight="1" x14ac:dyDescent="0.2">
      <c r="A102" s="37" t="s">
        <v>24292</v>
      </c>
      <c r="B102" s="37" t="s">
        <v>24293</v>
      </c>
      <c r="C102" s="37" t="s">
        <v>24294</v>
      </c>
      <c r="D102" s="37" t="s">
        <v>24295</v>
      </c>
      <c r="E102" s="37" t="s">
        <v>24296</v>
      </c>
      <c r="F102" s="37" t="s">
        <v>19678</v>
      </c>
      <c r="G102" s="37">
        <v>7410</v>
      </c>
      <c r="H102" s="35">
        <v>3</v>
      </c>
      <c r="I102" s="35">
        <v>19</v>
      </c>
      <c r="J102" s="36">
        <v>172263</v>
      </c>
      <c r="K102" s="37">
        <v>125105</v>
      </c>
      <c r="L102" s="37"/>
    </row>
    <row r="103" spans="1:12" ht="18" customHeight="1" x14ac:dyDescent="0.2">
      <c r="A103" s="37" t="s">
        <v>18185</v>
      </c>
      <c r="B103" s="37" t="s">
        <v>18186</v>
      </c>
      <c r="C103" s="37" t="s">
        <v>18187</v>
      </c>
      <c r="D103" s="37" t="s">
        <v>18188</v>
      </c>
      <c r="E103" s="37" t="s">
        <v>18189</v>
      </c>
      <c r="F103" s="37" t="s">
        <v>18740</v>
      </c>
      <c r="G103" s="37">
        <v>33401</v>
      </c>
      <c r="H103" s="35">
        <v>16</v>
      </c>
      <c r="I103" s="35">
        <v>24</v>
      </c>
      <c r="J103" s="36">
        <v>680739</v>
      </c>
      <c r="K103" s="37">
        <v>141522</v>
      </c>
      <c r="L103" s="37" t="s">
        <v>18190</v>
      </c>
    </row>
    <row r="104" spans="1:12" ht="18" customHeight="1" x14ac:dyDescent="0.2">
      <c r="A104" s="37" t="s">
        <v>21970</v>
      </c>
      <c r="B104" s="37" t="s">
        <v>21971</v>
      </c>
      <c r="C104" s="37" t="s">
        <v>21972</v>
      </c>
      <c r="D104" s="37" t="s">
        <v>21973</v>
      </c>
      <c r="E104" s="37" t="s">
        <v>21974</v>
      </c>
      <c r="F104" s="37" t="s">
        <v>23130</v>
      </c>
      <c r="G104" s="37">
        <v>2814</v>
      </c>
      <c r="H104" s="35">
        <v>11</v>
      </c>
      <c r="I104" s="35">
        <v>897</v>
      </c>
      <c r="J104" s="36">
        <v>11880</v>
      </c>
      <c r="K104" s="37">
        <v>128153</v>
      </c>
      <c r="L104" s="37" t="s">
        <v>21975</v>
      </c>
    </row>
    <row r="105" spans="1:12" ht="18" customHeight="1" x14ac:dyDescent="0.2">
      <c r="A105" s="37" t="s">
        <v>21976</v>
      </c>
      <c r="B105" s="37" t="s">
        <v>21977</v>
      </c>
      <c r="C105" s="37" t="s">
        <v>21978</v>
      </c>
      <c r="D105" s="37" t="s">
        <v>21979</v>
      </c>
      <c r="E105" s="37" t="s">
        <v>23504</v>
      </c>
      <c r="F105" s="37" t="s">
        <v>18740</v>
      </c>
      <c r="G105" s="37">
        <v>32789</v>
      </c>
      <c r="H105" s="35">
        <v>40</v>
      </c>
      <c r="I105" s="35">
        <v>210</v>
      </c>
      <c r="J105" s="36">
        <v>191742</v>
      </c>
      <c r="K105" s="37">
        <v>120593</v>
      </c>
      <c r="L105" s="37"/>
    </row>
    <row r="106" spans="1:12" ht="18" customHeight="1" x14ac:dyDescent="0.2">
      <c r="A106" s="37" t="s">
        <v>21980</v>
      </c>
      <c r="B106" s="37" t="s">
        <v>22944</v>
      </c>
      <c r="C106" s="37" t="s">
        <v>22945</v>
      </c>
      <c r="D106" s="37" t="s">
        <v>22946</v>
      </c>
      <c r="E106" s="37" t="s">
        <v>23803</v>
      </c>
      <c r="F106" s="37" t="s">
        <v>19672</v>
      </c>
      <c r="G106" s="37">
        <v>63105</v>
      </c>
      <c r="H106" s="35">
        <v>165</v>
      </c>
      <c r="I106" s="35">
        <v>113</v>
      </c>
      <c r="J106" s="36">
        <v>1460807</v>
      </c>
      <c r="K106" s="37">
        <v>108935</v>
      </c>
      <c r="L106" s="37"/>
    </row>
    <row r="107" spans="1:12" ht="18" customHeight="1" x14ac:dyDescent="0.2">
      <c r="A107" s="37" t="s">
        <v>22947</v>
      </c>
      <c r="B107" s="37" t="s">
        <v>22948</v>
      </c>
      <c r="C107" s="37" t="s">
        <v>8523</v>
      </c>
      <c r="D107" s="37" t="s">
        <v>8524</v>
      </c>
      <c r="E107" s="37" t="s">
        <v>8525</v>
      </c>
      <c r="F107" s="37" t="s">
        <v>19670</v>
      </c>
      <c r="G107" s="37">
        <v>48706</v>
      </c>
      <c r="H107" s="35">
        <v>2</v>
      </c>
      <c r="I107" s="35">
        <v>1</v>
      </c>
      <c r="J107" s="36">
        <v>1552241</v>
      </c>
      <c r="K107" s="37">
        <v>124841</v>
      </c>
      <c r="L107" s="37"/>
    </row>
    <row r="108" spans="1:12" ht="18" customHeight="1" x14ac:dyDescent="0.2">
      <c r="A108" s="37" t="s">
        <v>8526</v>
      </c>
      <c r="B108" s="37" t="s">
        <v>8527</v>
      </c>
      <c r="C108" s="37" t="s">
        <v>8528</v>
      </c>
      <c r="D108" s="37" t="s">
        <v>8529</v>
      </c>
      <c r="E108" s="37" t="s">
        <v>8530</v>
      </c>
      <c r="F108" s="37" t="s">
        <v>18740</v>
      </c>
      <c r="G108" s="37">
        <v>34747</v>
      </c>
      <c r="H108" s="35">
        <v>2</v>
      </c>
      <c r="I108" s="35">
        <v>14</v>
      </c>
      <c r="J108" s="36">
        <v>107143</v>
      </c>
      <c r="K108" s="37">
        <v>142051</v>
      </c>
      <c r="L108" s="37" t="s">
        <v>8531</v>
      </c>
    </row>
    <row r="109" spans="1:12" ht="18" customHeight="1" x14ac:dyDescent="0.2">
      <c r="A109" s="37" t="s">
        <v>11214</v>
      </c>
      <c r="B109" s="37" t="s">
        <v>11215</v>
      </c>
      <c r="C109" s="37" t="s">
        <v>11216</v>
      </c>
      <c r="D109" s="37" t="s">
        <v>11217</v>
      </c>
      <c r="E109" s="37" t="s">
        <v>24459</v>
      </c>
      <c r="F109" s="37" t="s">
        <v>23714</v>
      </c>
      <c r="G109" s="37">
        <v>94977</v>
      </c>
      <c r="H109" s="35">
        <v>1</v>
      </c>
      <c r="I109" s="35">
        <v>3</v>
      </c>
      <c r="J109" s="36">
        <v>176667</v>
      </c>
      <c r="K109" s="37">
        <v>144517</v>
      </c>
      <c r="L109" s="37" t="s">
        <v>11218</v>
      </c>
    </row>
    <row r="110" spans="1:12" ht="18" customHeight="1" x14ac:dyDescent="0.2">
      <c r="A110" s="37" t="s">
        <v>11219</v>
      </c>
      <c r="B110" s="37" t="s">
        <v>11220</v>
      </c>
      <c r="C110" s="37" t="s">
        <v>11221</v>
      </c>
      <c r="D110" s="37" t="s">
        <v>11222</v>
      </c>
      <c r="E110" s="37" t="s">
        <v>11223</v>
      </c>
      <c r="F110" s="37" t="s">
        <v>18741</v>
      </c>
      <c r="G110" s="37">
        <v>30022</v>
      </c>
      <c r="H110" s="35">
        <v>3</v>
      </c>
      <c r="I110" s="35">
        <v>40</v>
      </c>
      <c r="J110" s="36">
        <v>75000</v>
      </c>
      <c r="K110" s="37">
        <v>134393</v>
      </c>
      <c r="L110" s="37" t="s">
        <v>11224</v>
      </c>
    </row>
    <row r="111" spans="1:12" ht="18" customHeight="1" x14ac:dyDescent="0.2">
      <c r="A111" s="37" t="s">
        <v>11225</v>
      </c>
      <c r="B111" s="37" t="s">
        <v>11226</v>
      </c>
      <c r="C111" s="37" t="s">
        <v>11227</v>
      </c>
      <c r="D111" s="37" t="s">
        <v>11228</v>
      </c>
      <c r="E111" s="37" t="s">
        <v>11229</v>
      </c>
      <c r="F111" s="37" t="s">
        <v>18742</v>
      </c>
      <c r="G111" s="37">
        <v>96795</v>
      </c>
      <c r="H111" s="35">
        <v>0</v>
      </c>
      <c r="I111" s="35">
        <v>1</v>
      </c>
      <c r="J111" s="36">
        <v>90000</v>
      </c>
      <c r="K111" s="37">
        <v>118735</v>
      </c>
      <c r="L111" s="37"/>
    </row>
    <row r="112" spans="1:12" ht="18" customHeight="1" x14ac:dyDescent="0.2">
      <c r="A112" s="37" t="s">
        <v>11230</v>
      </c>
      <c r="B112" s="37" t="s">
        <v>19164</v>
      </c>
      <c r="C112" s="37" t="s">
        <v>19165</v>
      </c>
      <c r="D112" s="37" t="s">
        <v>19166</v>
      </c>
      <c r="E112" s="37" t="s">
        <v>19167</v>
      </c>
      <c r="F112" s="37" t="s">
        <v>19667</v>
      </c>
      <c r="G112" s="37">
        <v>1569</v>
      </c>
      <c r="H112" s="35">
        <v>0</v>
      </c>
      <c r="I112" s="35">
        <v>3</v>
      </c>
      <c r="J112" s="36">
        <v>103333</v>
      </c>
      <c r="K112" s="37">
        <v>128645</v>
      </c>
      <c r="L112" s="37"/>
    </row>
    <row r="113" spans="1:12" ht="18" customHeight="1" x14ac:dyDescent="0.2">
      <c r="A113" s="37" t="s">
        <v>19168</v>
      </c>
      <c r="B113" s="37" t="s">
        <v>19169</v>
      </c>
      <c r="C113" s="37" t="s">
        <v>19170</v>
      </c>
      <c r="D113" s="37" t="s">
        <v>19171</v>
      </c>
      <c r="E113" s="37" t="s">
        <v>19172</v>
      </c>
      <c r="F113" s="37" t="s">
        <v>23714</v>
      </c>
      <c r="G113" s="37">
        <v>94596</v>
      </c>
      <c r="H113" s="35">
        <v>0</v>
      </c>
      <c r="I113" s="35">
        <v>3</v>
      </c>
      <c r="J113" s="36">
        <v>141667</v>
      </c>
      <c r="K113" s="37">
        <v>26193</v>
      </c>
      <c r="L113" s="37"/>
    </row>
    <row r="114" spans="1:12" ht="18" customHeight="1" x14ac:dyDescent="0.2">
      <c r="A114" s="37" t="s">
        <v>19173</v>
      </c>
      <c r="B114" s="37" t="s">
        <v>19174</v>
      </c>
      <c r="C114" s="37" t="s">
        <v>22826</v>
      </c>
      <c r="D114" s="37" t="s">
        <v>22827</v>
      </c>
      <c r="E114" s="37" t="s">
        <v>22828</v>
      </c>
      <c r="F114" s="37" t="s">
        <v>23714</v>
      </c>
      <c r="G114" s="37">
        <v>94025</v>
      </c>
      <c r="H114" s="35">
        <v>6</v>
      </c>
      <c r="I114" s="35">
        <v>3</v>
      </c>
      <c r="J114" s="36">
        <v>2100000</v>
      </c>
      <c r="K114" s="37">
        <v>105283</v>
      </c>
      <c r="L114" s="37"/>
    </row>
    <row r="115" spans="1:12" ht="18" customHeight="1" x14ac:dyDescent="0.2">
      <c r="A115" s="37" t="s">
        <v>22829</v>
      </c>
      <c r="B115" s="37" t="s">
        <v>22829</v>
      </c>
      <c r="C115" s="37" t="s">
        <v>22830</v>
      </c>
      <c r="D115" s="37" t="s">
        <v>22831</v>
      </c>
      <c r="E115" s="37" t="s">
        <v>22832</v>
      </c>
      <c r="F115" s="37" t="s">
        <v>18742</v>
      </c>
      <c r="G115" s="37">
        <v>96825</v>
      </c>
      <c r="H115" s="35">
        <v>2</v>
      </c>
      <c r="I115" s="35">
        <v>5</v>
      </c>
      <c r="J115" s="36">
        <v>385200</v>
      </c>
      <c r="K115" s="37">
        <v>118750</v>
      </c>
      <c r="L115" s="37"/>
    </row>
    <row r="116" spans="1:12" ht="18" customHeight="1" x14ac:dyDescent="0.2">
      <c r="A116" s="37" t="s">
        <v>22833</v>
      </c>
      <c r="B116" s="37" t="s">
        <v>22834</v>
      </c>
      <c r="C116" s="37" t="s">
        <v>22835</v>
      </c>
      <c r="D116" s="37" t="s">
        <v>22836</v>
      </c>
      <c r="E116" s="37" t="s">
        <v>22837</v>
      </c>
      <c r="F116" s="37" t="s">
        <v>23126</v>
      </c>
      <c r="G116" s="37">
        <v>45420</v>
      </c>
      <c r="H116" s="35">
        <v>16</v>
      </c>
      <c r="I116" s="35">
        <v>63</v>
      </c>
      <c r="J116" s="36">
        <v>246032</v>
      </c>
      <c r="K116" s="37">
        <v>121151</v>
      </c>
      <c r="L116" s="37"/>
    </row>
    <row r="117" spans="1:12" ht="18" customHeight="1" x14ac:dyDescent="0.2">
      <c r="A117" s="37" t="s">
        <v>18125</v>
      </c>
      <c r="B117" s="37" t="s">
        <v>18126</v>
      </c>
      <c r="C117" s="37" t="s">
        <v>18127</v>
      </c>
      <c r="D117" s="37" t="s">
        <v>18128</v>
      </c>
      <c r="E117" s="37" t="s">
        <v>18129</v>
      </c>
      <c r="F117" s="37" t="s">
        <v>23714</v>
      </c>
      <c r="G117" s="37">
        <v>94502</v>
      </c>
      <c r="H117" s="35">
        <v>168</v>
      </c>
      <c r="I117" s="35">
        <v>3</v>
      </c>
      <c r="J117" s="36">
        <v>56050158</v>
      </c>
      <c r="K117" s="37">
        <v>110837</v>
      </c>
      <c r="L117" s="37"/>
    </row>
    <row r="118" spans="1:12" ht="18" customHeight="1" x14ac:dyDescent="0.2">
      <c r="A118" s="37" t="s">
        <v>18130</v>
      </c>
      <c r="B118" s="37" t="s">
        <v>18131</v>
      </c>
      <c r="C118" s="37" t="s">
        <v>18132</v>
      </c>
      <c r="D118" s="37" t="s">
        <v>18133</v>
      </c>
      <c r="E118" s="37" t="s">
        <v>18134</v>
      </c>
      <c r="F118" s="37" t="s">
        <v>23139</v>
      </c>
      <c r="G118" s="37">
        <v>53534</v>
      </c>
      <c r="H118" s="35">
        <v>19</v>
      </c>
      <c r="I118" s="35">
        <v>113</v>
      </c>
      <c r="J118" s="36">
        <v>170796</v>
      </c>
      <c r="K118" s="37">
        <v>139188</v>
      </c>
      <c r="L118" s="37"/>
    </row>
    <row r="119" spans="1:12" ht="18" customHeight="1" x14ac:dyDescent="0.2">
      <c r="A119" s="37" t="s">
        <v>18135</v>
      </c>
      <c r="B119" s="37" t="s">
        <v>19397</v>
      </c>
      <c r="C119" s="37" t="s">
        <v>19398</v>
      </c>
      <c r="D119" s="37" t="s">
        <v>19399</v>
      </c>
      <c r="E119" s="37" t="s">
        <v>22823</v>
      </c>
      <c r="F119" s="37" t="s">
        <v>23714</v>
      </c>
      <c r="G119" s="37">
        <v>90505</v>
      </c>
      <c r="H119" s="35">
        <v>79</v>
      </c>
      <c r="I119" s="35">
        <v>249</v>
      </c>
      <c r="J119" s="36">
        <v>315346</v>
      </c>
      <c r="K119" s="37">
        <v>104777</v>
      </c>
      <c r="L119" s="37"/>
    </row>
    <row r="120" spans="1:12" ht="18" customHeight="1" x14ac:dyDescent="0.2">
      <c r="A120" s="37" t="s">
        <v>19400</v>
      </c>
      <c r="B120" s="37" t="s">
        <v>19401</v>
      </c>
      <c r="C120" s="37" t="s">
        <v>19402</v>
      </c>
      <c r="D120" s="37"/>
      <c r="E120" s="37"/>
      <c r="F120" s="37" t="s">
        <v>23126</v>
      </c>
      <c r="G120" s="37"/>
      <c r="H120" s="35">
        <v>2</v>
      </c>
      <c r="I120" s="35">
        <v>23</v>
      </c>
      <c r="J120" s="36">
        <v>81914</v>
      </c>
      <c r="K120" s="37">
        <v>140418</v>
      </c>
      <c r="L120" s="37"/>
    </row>
    <row r="121" spans="1:12" ht="18" customHeight="1" x14ac:dyDescent="0.2">
      <c r="A121" s="37" t="s">
        <v>23442</v>
      </c>
      <c r="B121" s="37" t="s">
        <v>23443</v>
      </c>
      <c r="C121" s="37" t="s">
        <v>23444</v>
      </c>
      <c r="D121" s="37" t="s">
        <v>23445</v>
      </c>
      <c r="E121" s="37" t="s">
        <v>19505</v>
      </c>
      <c r="F121" s="37" t="s">
        <v>23125</v>
      </c>
      <c r="G121" s="37">
        <v>10017</v>
      </c>
      <c r="H121" s="35">
        <v>5</v>
      </c>
      <c r="I121" s="35">
        <v>4</v>
      </c>
      <c r="J121" s="36">
        <v>1125000</v>
      </c>
      <c r="K121" s="37">
        <v>140898</v>
      </c>
      <c r="L121" s="37"/>
    </row>
    <row r="122" spans="1:12" ht="18" customHeight="1" x14ac:dyDescent="0.2">
      <c r="A122" s="37" t="s">
        <v>23446</v>
      </c>
      <c r="B122" s="37" t="s">
        <v>23447</v>
      </c>
      <c r="C122" s="37" t="s">
        <v>23448</v>
      </c>
      <c r="D122" s="37" t="s">
        <v>22370</v>
      </c>
      <c r="E122" s="37" t="s">
        <v>22371</v>
      </c>
      <c r="F122" s="37" t="s">
        <v>23131</v>
      </c>
      <c r="G122" s="37">
        <v>29466</v>
      </c>
      <c r="H122" s="35">
        <v>7</v>
      </c>
      <c r="I122" s="35">
        <v>77</v>
      </c>
      <c r="J122" s="36">
        <v>90909</v>
      </c>
      <c r="K122" s="37">
        <v>130698</v>
      </c>
      <c r="L122" s="37" t="s">
        <v>22372</v>
      </c>
    </row>
    <row r="123" spans="1:12" ht="18" customHeight="1" x14ac:dyDescent="0.2">
      <c r="A123" s="37" t="s">
        <v>22373</v>
      </c>
      <c r="B123" s="37" t="s">
        <v>22374</v>
      </c>
      <c r="C123" s="37" t="s">
        <v>22375</v>
      </c>
      <c r="D123" s="37" t="s">
        <v>22376</v>
      </c>
      <c r="E123" s="37" t="s">
        <v>22377</v>
      </c>
      <c r="F123" s="37" t="s">
        <v>23133</v>
      </c>
      <c r="G123" s="37">
        <v>37663</v>
      </c>
      <c r="H123" s="35">
        <v>185</v>
      </c>
      <c r="I123" s="35">
        <v>646</v>
      </c>
      <c r="J123" s="36">
        <v>286282</v>
      </c>
      <c r="K123" s="37">
        <v>105741</v>
      </c>
      <c r="L123" s="37" t="s">
        <v>22378</v>
      </c>
    </row>
    <row r="124" spans="1:12" ht="18" customHeight="1" x14ac:dyDescent="0.2">
      <c r="A124" s="37" t="s">
        <v>22379</v>
      </c>
      <c r="B124" s="37" t="s">
        <v>22380</v>
      </c>
      <c r="C124" s="37"/>
      <c r="D124" s="37" t="s">
        <v>22381</v>
      </c>
      <c r="E124" s="37" t="s">
        <v>22382</v>
      </c>
      <c r="F124" s="37" t="s">
        <v>23125</v>
      </c>
      <c r="G124" s="37">
        <v>10530</v>
      </c>
      <c r="H124" s="35">
        <v>12</v>
      </c>
      <c r="I124" s="35">
        <v>27</v>
      </c>
      <c r="J124" s="36">
        <v>444444</v>
      </c>
      <c r="K124" s="37">
        <v>126328</v>
      </c>
      <c r="L124" s="37"/>
    </row>
    <row r="125" spans="1:12" ht="18" customHeight="1" x14ac:dyDescent="0.2">
      <c r="A125" s="37" t="s">
        <v>22383</v>
      </c>
      <c r="B125" s="37" t="s">
        <v>22384</v>
      </c>
      <c r="C125" s="37" t="s">
        <v>22385</v>
      </c>
      <c r="D125" s="37" t="s">
        <v>22386</v>
      </c>
      <c r="E125" s="37" t="s">
        <v>15227</v>
      </c>
      <c r="F125" s="37" t="s">
        <v>18741</v>
      </c>
      <c r="G125" s="37">
        <v>30339</v>
      </c>
      <c r="H125" s="35">
        <v>98</v>
      </c>
      <c r="I125" s="35">
        <v>218</v>
      </c>
      <c r="J125" s="36">
        <v>450105</v>
      </c>
      <c r="K125" s="37">
        <v>108837</v>
      </c>
      <c r="L125" s="37"/>
    </row>
    <row r="126" spans="1:12" ht="18" customHeight="1" x14ac:dyDescent="0.2">
      <c r="A126" s="37" t="s">
        <v>22387</v>
      </c>
      <c r="B126" s="37" t="s">
        <v>22388</v>
      </c>
      <c r="C126" s="37" t="s">
        <v>22389</v>
      </c>
      <c r="D126" s="37" t="s">
        <v>22390</v>
      </c>
      <c r="E126" s="37" t="s">
        <v>22391</v>
      </c>
      <c r="F126" s="37" t="s">
        <v>23125</v>
      </c>
      <c r="G126" s="37">
        <v>14075</v>
      </c>
      <c r="H126" s="35">
        <v>14</v>
      </c>
      <c r="I126" s="35">
        <v>95</v>
      </c>
      <c r="J126" s="36">
        <v>143103</v>
      </c>
      <c r="K126" s="37">
        <v>126477</v>
      </c>
      <c r="L126" s="37" t="s">
        <v>22392</v>
      </c>
    </row>
    <row r="127" spans="1:12" ht="18" customHeight="1" x14ac:dyDescent="0.2">
      <c r="A127" s="37" t="s">
        <v>22393</v>
      </c>
      <c r="B127" s="37" t="s">
        <v>22394</v>
      </c>
      <c r="C127" s="37" t="s">
        <v>22395</v>
      </c>
      <c r="D127" s="37" t="s">
        <v>22396</v>
      </c>
      <c r="E127" s="37" t="s">
        <v>22397</v>
      </c>
      <c r="F127" s="37" t="s">
        <v>23125</v>
      </c>
      <c r="G127" s="37">
        <v>11235</v>
      </c>
      <c r="H127" s="35">
        <v>4</v>
      </c>
      <c r="I127" s="35">
        <v>48</v>
      </c>
      <c r="J127" s="36">
        <v>77083</v>
      </c>
      <c r="K127" s="37">
        <v>131233</v>
      </c>
      <c r="L127" s="37"/>
    </row>
    <row r="128" spans="1:12" ht="18" customHeight="1" x14ac:dyDescent="0.2">
      <c r="A128" s="37" t="s">
        <v>22459</v>
      </c>
      <c r="B128" s="37" t="s">
        <v>22460</v>
      </c>
      <c r="C128" s="37" t="s">
        <v>22461</v>
      </c>
      <c r="D128" s="37" t="s">
        <v>22462</v>
      </c>
      <c r="E128" s="37" t="s">
        <v>23348</v>
      </c>
      <c r="F128" s="37" t="s">
        <v>23126</v>
      </c>
      <c r="G128" s="37">
        <v>43221</v>
      </c>
      <c r="H128" s="35">
        <v>23</v>
      </c>
      <c r="I128" s="35">
        <v>237</v>
      </c>
      <c r="J128" s="36">
        <v>97214</v>
      </c>
      <c r="K128" s="37">
        <v>121139</v>
      </c>
      <c r="L128" s="37"/>
    </row>
    <row r="129" spans="1:12" ht="18" customHeight="1" x14ac:dyDescent="0.2">
      <c r="A129" s="37" t="s">
        <v>23349</v>
      </c>
      <c r="B129" s="37" t="s">
        <v>23350</v>
      </c>
      <c r="C129" s="37" t="s">
        <v>23351</v>
      </c>
      <c r="D129" s="37" t="s">
        <v>23352</v>
      </c>
      <c r="E129" s="37" t="s">
        <v>23353</v>
      </c>
      <c r="F129" s="37" t="s">
        <v>23136</v>
      </c>
      <c r="G129" s="37">
        <v>22556</v>
      </c>
      <c r="H129" s="35">
        <v>15</v>
      </c>
      <c r="I129" s="35">
        <v>70</v>
      </c>
      <c r="J129" s="36">
        <v>214286</v>
      </c>
      <c r="K129" s="37">
        <v>115834</v>
      </c>
      <c r="L129" s="37"/>
    </row>
    <row r="130" spans="1:12" ht="18" customHeight="1" x14ac:dyDescent="0.2">
      <c r="A130" s="37" t="s">
        <v>21077</v>
      </c>
      <c r="B130" s="37" t="s">
        <v>21078</v>
      </c>
      <c r="C130" s="37" t="s">
        <v>21079</v>
      </c>
      <c r="D130" s="37" t="s">
        <v>21080</v>
      </c>
      <c r="E130" s="37" t="s">
        <v>15292</v>
      </c>
      <c r="F130" s="37" t="s">
        <v>19665</v>
      </c>
      <c r="G130" s="37">
        <v>40243</v>
      </c>
      <c r="H130" s="35">
        <v>240</v>
      </c>
      <c r="I130" s="36">
        <v>2715</v>
      </c>
      <c r="J130" s="36">
        <v>88480</v>
      </c>
      <c r="K130" s="37">
        <v>1037</v>
      </c>
      <c r="L130" s="37"/>
    </row>
    <row r="131" spans="1:12" ht="18" customHeight="1" x14ac:dyDescent="0.2">
      <c r="A131" s="37" t="s">
        <v>21081</v>
      </c>
      <c r="B131" s="37" t="s">
        <v>21082</v>
      </c>
      <c r="C131" s="37" t="s">
        <v>21083</v>
      </c>
      <c r="D131" s="37" t="s">
        <v>21084</v>
      </c>
      <c r="E131" s="37" t="s">
        <v>21085</v>
      </c>
      <c r="F131" s="37" t="s">
        <v>19680</v>
      </c>
      <c r="G131" s="37">
        <v>89502</v>
      </c>
      <c r="H131" s="35">
        <v>5</v>
      </c>
      <c r="I131" s="35">
        <v>10</v>
      </c>
      <c r="J131" s="36">
        <v>536940</v>
      </c>
      <c r="K131" s="37">
        <v>123114</v>
      </c>
      <c r="L131" s="37"/>
    </row>
    <row r="132" spans="1:12" ht="18" customHeight="1" x14ac:dyDescent="0.2">
      <c r="A132" s="37" t="s">
        <v>21086</v>
      </c>
      <c r="B132" s="37" t="s">
        <v>21087</v>
      </c>
      <c r="C132" s="37" t="s">
        <v>21088</v>
      </c>
      <c r="D132" s="37" t="s">
        <v>21089</v>
      </c>
      <c r="E132" s="37" t="s">
        <v>21090</v>
      </c>
      <c r="F132" s="37" t="s">
        <v>23715</v>
      </c>
      <c r="G132" s="37">
        <v>80303</v>
      </c>
      <c r="H132" s="35">
        <v>8</v>
      </c>
      <c r="I132" s="35" t="s">
        <v>16742</v>
      </c>
      <c r="J132" s="35" t="s">
        <v>16742</v>
      </c>
      <c r="K132" s="37">
        <v>144353</v>
      </c>
      <c r="L132" s="37"/>
    </row>
    <row r="133" spans="1:12" ht="18" customHeight="1" x14ac:dyDescent="0.2">
      <c r="A133" s="37" t="s">
        <v>21091</v>
      </c>
      <c r="B133" s="37" t="s">
        <v>21092</v>
      </c>
      <c r="C133" s="37" t="s">
        <v>21093</v>
      </c>
      <c r="D133" s="37" t="s">
        <v>24179</v>
      </c>
      <c r="E133" s="37" t="s">
        <v>16723</v>
      </c>
      <c r="F133" s="37" t="s">
        <v>23714</v>
      </c>
      <c r="G133" s="37">
        <v>94105</v>
      </c>
      <c r="H133" s="35">
        <v>11</v>
      </c>
      <c r="I133" s="35">
        <v>175</v>
      </c>
      <c r="J133" s="36">
        <v>62857</v>
      </c>
      <c r="K133" s="37">
        <v>136082</v>
      </c>
      <c r="L133" s="37"/>
    </row>
    <row r="134" spans="1:12" ht="18" customHeight="1" x14ac:dyDescent="0.2">
      <c r="A134" s="37" t="s">
        <v>24180</v>
      </c>
      <c r="B134" s="37" t="s">
        <v>24181</v>
      </c>
      <c r="C134" s="37" t="s">
        <v>24182</v>
      </c>
      <c r="D134" s="37" t="s">
        <v>24183</v>
      </c>
      <c r="E134" s="37" t="s">
        <v>21680</v>
      </c>
      <c r="F134" s="37" t="s">
        <v>23715</v>
      </c>
      <c r="G134" s="37">
        <v>80203</v>
      </c>
      <c r="H134" s="35">
        <v>88</v>
      </c>
      <c r="I134" s="35">
        <v>465</v>
      </c>
      <c r="J134" s="36">
        <v>188220</v>
      </c>
      <c r="K134" s="37">
        <v>110404</v>
      </c>
      <c r="L134" s="37"/>
    </row>
    <row r="135" spans="1:12" ht="18" customHeight="1" x14ac:dyDescent="0.2">
      <c r="A135" s="37" t="s">
        <v>24184</v>
      </c>
      <c r="B135" s="37" t="s">
        <v>24185</v>
      </c>
      <c r="C135" s="37" t="s">
        <v>24186</v>
      </c>
      <c r="D135" s="37" t="s">
        <v>24187</v>
      </c>
      <c r="E135" s="37" t="s">
        <v>16728</v>
      </c>
      <c r="F135" s="37" t="s">
        <v>23714</v>
      </c>
      <c r="G135" s="37">
        <v>92101</v>
      </c>
      <c r="H135" s="35">
        <v>4</v>
      </c>
      <c r="I135" s="35">
        <v>13</v>
      </c>
      <c r="J135" s="36">
        <v>313831</v>
      </c>
      <c r="K135" s="37">
        <v>144506</v>
      </c>
      <c r="L135" s="37" t="s">
        <v>24188</v>
      </c>
    </row>
    <row r="136" spans="1:12" ht="18" customHeight="1" x14ac:dyDescent="0.2">
      <c r="A136" s="37" t="s">
        <v>24189</v>
      </c>
      <c r="B136" s="37" t="s">
        <v>24190</v>
      </c>
      <c r="C136" s="37" t="s">
        <v>24191</v>
      </c>
      <c r="D136" s="37" t="s">
        <v>24192</v>
      </c>
      <c r="E136" s="37" t="s">
        <v>16619</v>
      </c>
      <c r="F136" s="37" t="s">
        <v>19671</v>
      </c>
      <c r="G136" s="37">
        <v>55431</v>
      </c>
      <c r="H136" s="35">
        <v>272</v>
      </c>
      <c r="I136" s="35">
        <v>900</v>
      </c>
      <c r="J136" s="36">
        <v>302222</v>
      </c>
      <c r="K136" s="37">
        <v>110718</v>
      </c>
      <c r="L136" s="37"/>
    </row>
    <row r="137" spans="1:12" ht="18" customHeight="1" x14ac:dyDescent="0.2">
      <c r="A137" s="37" t="s">
        <v>24193</v>
      </c>
      <c r="B137" s="37" t="s">
        <v>24194</v>
      </c>
      <c r="C137" s="37" t="s">
        <v>24195</v>
      </c>
      <c r="D137" s="37" t="s">
        <v>24196</v>
      </c>
      <c r="E137" s="37" t="s">
        <v>24286</v>
      </c>
      <c r="F137" s="37" t="s">
        <v>23134</v>
      </c>
      <c r="G137" s="37">
        <v>75206</v>
      </c>
      <c r="H137" s="35">
        <v>156</v>
      </c>
      <c r="I137" s="35">
        <v>52</v>
      </c>
      <c r="J137" s="36">
        <v>3006679</v>
      </c>
      <c r="K137" s="37">
        <v>108129</v>
      </c>
      <c r="L137" s="37"/>
    </row>
    <row r="138" spans="1:12" ht="18" customHeight="1" x14ac:dyDescent="0.2">
      <c r="A138" s="37" t="s">
        <v>24197</v>
      </c>
      <c r="B138" s="37" t="s">
        <v>24198</v>
      </c>
      <c r="C138" s="37" t="s">
        <v>24199</v>
      </c>
      <c r="D138" s="37" t="s">
        <v>24200</v>
      </c>
      <c r="E138" s="37" t="s">
        <v>24201</v>
      </c>
      <c r="F138" s="37" t="s">
        <v>18740</v>
      </c>
      <c r="G138" s="37">
        <v>32246</v>
      </c>
      <c r="H138" s="35">
        <v>26</v>
      </c>
      <c r="I138" s="35">
        <v>300</v>
      </c>
      <c r="J138" s="36">
        <v>87306</v>
      </c>
      <c r="K138" s="37">
        <v>127293</v>
      </c>
      <c r="L138" s="37"/>
    </row>
    <row r="139" spans="1:12" ht="18" customHeight="1" x14ac:dyDescent="0.2">
      <c r="A139" s="37" t="s">
        <v>24202</v>
      </c>
      <c r="B139" s="37" t="s">
        <v>23067</v>
      </c>
      <c r="C139" s="37" t="s">
        <v>22464</v>
      </c>
      <c r="D139" s="37" t="s">
        <v>24430</v>
      </c>
      <c r="E139" s="37" t="s">
        <v>24431</v>
      </c>
      <c r="F139" s="37" t="s">
        <v>18740</v>
      </c>
      <c r="G139" s="37">
        <v>33131</v>
      </c>
      <c r="H139" s="35">
        <v>9</v>
      </c>
      <c r="I139" s="35" t="s">
        <v>16742</v>
      </c>
      <c r="J139" s="35" t="s">
        <v>16742</v>
      </c>
      <c r="K139" s="37">
        <v>141047</v>
      </c>
      <c r="L139" s="37"/>
    </row>
    <row r="140" spans="1:12" ht="18" customHeight="1" x14ac:dyDescent="0.2">
      <c r="A140" s="37" t="s">
        <v>24432</v>
      </c>
      <c r="B140" s="37" t="s">
        <v>24433</v>
      </c>
      <c r="C140" s="37" t="s">
        <v>24434</v>
      </c>
      <c r="D140" s="37" t="s">
        <v>24435</v>
      </c>
      <c r="E140" s="37" t="s">
        <v>24436</v>
      </c>
      <c r="F140" s="37" t="s">
        <v>18740</v>
      </c>
      <c r="G140" s="37">
        <v>33803</v>
      </c>
      <c r="H140" s="35">
        <v>235</v>
      </c>
      <c r="I140" s="36">
        <v>1226</v>
      </c>
      <c r="J140" s="36">
        <v>191680</v>
      </c>
      <c r="K140" s="37">
        <v>25</v>
      </c>
      <c r="L140" s="37"/>
    </row>
    <row r="141" spans="1:12" ht="18" customHeight="1" x14ac:dyDescent="0.2">
      <c r="A141" s="37" t="s">
        <v>19756</v>
      </c>
      <c r="B141" s="37" t="s">
        <v>19757</v>
      </c>
      <c r="C141" s="37" t="s">
        <v>19758</v>
      </c>
      <c r="D141" s="37" t="s">
        <v>19759</v>
      </c>
      <c r="E141" s="37" t="s">
        <v>19760</v>
      </c>
      <c r="F141" s="37" t="s">
        <v>23125</v>
      </c>
      <c r="G141" s="37">
        <v>12065</v>
      </c>
      <c r="H141" s="35">
        <v>18</v>
      </c>
      <c r="I141" s="35">
        <v>133</v>
      </c>
      <c r="J141" s="36">
        <v>137976</v>
      </c>
      <c r="K141" s="37">
        <v>128108</v>
      </c>
      <c r="L141" s="37"/>
    </row>
    <row r="142" spans="1:12" ht="18" customHeight="1" x14ac:dyDescent="0.2">
      <c r="A142" s="37" t="s">
        <v>19761</v>
      </c>
      <c r="B142" s="37" t="s">
        <v>19762</v>
      </c>
      <c r="C142" s="37" t="s">
        <v>19763</v>
      </c>
      <c r="D142" s="37" t="s">
        <v>19764</v>
      </c>
      <c r="E142" s="37" t="s">
        <v>19765</v>
      </c>
      <c r="F142" s="37" t="s">
        <v>19675</v>
      </c>
      <c r="G142" s="37">
        <v>28607</v>
      </c>
      <c r="H142" s="35">
        <v>59</v>
      </c>
      <c r="I142" s="35">
        <v>360</v>
      </c>
      <c r="J142" s="36">
        <v>164636</v>
      </c>
      <c r="K142" s="37">
        <v>133038</v>
      </c>
      <c r="L142" s="37" t="s">
        <v>19766</v>
      </c>
    </row>
    <row r="143" spans="1:12" ht="18" customHeight="1" x14ac:dyDescent="0.2">
      <c r="A143" s="37" t="s">
        <v>19767</v>
      </c>
      <c r="B143" s="37" t="s">
        <v>19768</v>
      </c>
      <c r="C143" s="37" t="s">
        <v>19769</v>
      </c>
      <c r="D143" s="37" t="s">
        <v>19770</v>
      </c>
      <c r="E143" s="37" t="s">
        <v>19771</v>
      </c>
      <c r="F143" s="37" t="s">
        <v>19662</v>
      </c>
      <c r="G143" s="37">
        <v>60045</v>
      </c>
      <c r="H143" s="35">
        <v>116</v>
      </c>
      <c r="I143" s="35">
        <v>46</v>
      </c>
      <c r="J143" s="36">
        <v>2516988</v>
      </c>
      <c r="K143" s="37">
        <v>112702</v>
      </c>
      <c r="L143" s="37"/>
    </row>
    <row r="144" spans="1:12" ht="18" customHeight="1" x14ac:dyDescent="0.2">
      <c r="A144" s="37" t="s">
        <v>19772</v>
      </c>
      <c r="B144" s="37" t="s">
        <v>19773</v>
      </c>
      <c r="C144" s="37" t="s">
        <v>19774</v>
      </c>
      <c r="D144" s="37" t="s">
        <v>19775</v>
      </c>
      <c r="E144" s="37" t="s">
        <v>19776</v>
      </c>
      <c r="F144" s="37" t="s">
        <v>18740</v>
      </c>
      <c r="G144" s="37">
        <v>32801</v>
      </c>
      <c r="H144" s="35">
        <v>16</v>
      </c>
      <c r="I144" s="35">
        <v>350</v>
      </c>
      <c r="J144" s="36">
        <v>46857</v>
      </c>
      <c r="K144" s="37">
        <v>126877</v>
      </c>
      <c r="L144" s="37"/>
    </row>
    <row r="145" spans="1:12" ht="18" customHeight="1" x14ac:dyDescent="0.2">
      <c r="A145" s="37" t="s">
        <v>19777</v>
      </c>
      <c r="B145" s="37" t="s">
        <v>19778</v>
      </c>
      <c r="C145" s="37" t="s">
        <v>19779</v>
      </c>
      <c r="D145" s="37" t="s">
        <v>19780</v>
      </c>
      <c r="E145" s="37" t="s">
        <v>19781</v>
      </c>
      <c r="F145" s="37" t="s">
        <v>23714</v>
      </c>
      <c r="G145" s="37">
        <v>91362</v>
      </c>
      <c r="H145" s="35">
        <v>123</v>
      </c>
      <c r="I145" s="35">
        <v>247</v>
      </c>
      <c r="J145" s="36">
        <v>496964</v>
      </c>
      <c r="K145" s="37">
        <v>18835</v>
      </c>
      <c r="L145" s="37" t="s">
        <v>19782</v>
      </c>
    </row>
    <row r="146" spans="1:12" ht="18" customHeight="1" x14ac:dyDescent="0.2">
      <c r="A146" s="37" t="s">
        <v>24261</v>
      </c>
      <c r="B146" s="37" t="s">
        <v>24262</v>
      </c>
      <c r="C146" s="37" t="s">
        <v>24263</v>
      </c>
      <c r="D146" s="37" t="s">
        <v>24264</v>
      </c>
      <c r="E146" s="37" t="s">
        <v>24265</v>
      </c>
      <c r="F146" s="37" t="s">
        <v>23714</v>
      </c>
      <c r="G146" s="37">
        <v>90025</v>
      </c>
      <c r="H146" s="35">
        <v>3</v>
      </c>
      <c r="I146" s="35">
        <v>7</v>
      </c>
      <c r="J146" s="36">
        <v>357143</v>
      </c>
      <c r="K146" s="37">
        <v>127362</v>
      </c>
      <c r="L146" s="37" t="s">
        <v>18657</v>
      </c>
    </row>
    <row r="147" spans="1:12" ht="18" customHeight="1" x14ac:dyDescent="0.2">
      <c r="A147" s="37" t="s">
        <v>18658</v>
      </c>
      <c r="B147" s="37" t="s">
        <v>18659</v>
      </c>
      <c r="C147" s="37" t="s">
        <v>18660</v>
      </c>
      <c r="D147" s="37" t="s">
        <v>18661</v>
      </c>
      <c r="E147" s="37" t="s">
        <v>24265</v>
      </c>
      <c r="F147" s="37" t="s">
        <v>23714</v>
      </c>
      <c r="G147" s="37">
        <v>90024</v>
      </c>
      <c r="H147" s="35">
        <v>533</v>
      </c>
      <c r="I147" s="35">
        <v>599</v>
      </c>
      <c r="J147" s="36">
        <v>890484</v>
      </c>
      <c r="K147" s="37">
        <v>113535</v>
      </c>
      <c r="L147" s="37"/>
    </row>
    <row r="148" spans="1:12" ht="18" customHeight="1" x14ac:dyDescent="0.2">
      <c r="A148" s="37" t="s">
        <v>18662</v>
      </c>
      <c r="B148" s="37" t="s">
        <v>18663</v>
      </c>
      <c r="C148" s="37" t="s">
        <v>18664</v>
      </c>
      <c r="D148" s="37" t="s">
        <v>18665</v>
      </c>
      <c r="E148" s="37" t="s">
        <v>23153</v>
      </c>
      <c r="F148" s="37" t="s">
        <v>23713</v>
      </c>
      <c r="G148" s="37">
        <v>85712</v>
      </c>
      <c r="H148" s="35">
        <v>75</v>
      </c>
      <c r="I148" s="35">
        <v>140</v>
      </c>
      <c r="J148" s="36">
        <v>535714</v>
      </c>
      <c r="K148" s="37">
        <v>113809</v>
      </c>
      <c r="L148" s="37"/>
    </row>
    <row r="149" spans="1:12" ht="18" customHeight="1" x14ac:dyDescent="0.2">
      <c r="A149" s="37" t="s">
        <v>18666</v>
      </c>
      <c r="B149" s="37" t="s">
        <v>18667</v>
      </c>
      <c r="C149" s="37" t="s">
        <v>18668</v>
      </c>
      <c r="D149" s="37" t="s">
        <v>18669</v>
      </c>
      <c r="E149" s="37" t="s">
        <v>18670</v>
      </c>
      <c r="F149" s="37" t="s">
        <v>19678</v>
      </c>
      <c r="G149" s="37">
        <v>8758</v>
      </c>
      <c r="H149" s="35">
        <v>4</v>
      </c>
      <c r="I149" s="35">
        <v>8</v>
      </c>
      <c r="J149" s="36">
        <v>500000</v>
      </c>
      <c r="K149" s="37">
        <v>141374</v>
      </c>
      <c r="L149" s="37"/>
    </row>
    <row r="150" spans="1:12" ht="18" customHeight="1" x14ac:dyDescent="0.2">
      <c r="A150" s="37" t="s">
        <v>18671</v>
      </c>
      <c r="B150" s="37" t="s">
        <v>18672</v>
      </c>
      <c r="C150" s="37" t="s">
        <v>18673</v>
      </c>
      <c r="D150" s="37" t="s">
        <v>18674</v>
      </c>
      <c r="E150" s="37" t="s">
        <v>16723</v>
      </c>
      <c r="F150" s="37" t="s">
        <v>23714</v>
      </c>
      <c r="G150" s="37">
        <v>94102</v>
      </c>
      <c r="H150" s="35">
        <v>5</v>
      </c>
      <c r="I150" s="35">
        <v>23</v>
      </c>
      <c r="J150" s="36">
        <v>197826</v>
      </c>
      <c r="K150" s="37">
        <v>136395</v>
      </c>
      <c r="L150" s="37" t="s">
        <v>20830</v>
      </c>
    </row>
    <row r="151" spans="1:12" ht="18" customHeight="1" x14ac:dyDescent="0.2">
      <c r="A151" s="37" t="s">
        <v>20831</v>
      </c>
      <c r="B151" s="37" t="s">
        <v>20832</v>
      </c>
      <c r="C151" s="37" t="s">
        <v>20833</v>
      </c>
      <c r="D151" s="37" t="s">
        <v>20834</v>
      </c>
      <c r="E151" s="37" t="s">
        <v>20835</v>
      </c>
      <c r="F151" s="37" t="s">
        <v>18742</v>
      </c>
      <c r="G151" s="37">
        <v>96786</v>
      </c>
      <c r="H151" s="35">
        <v>2</v>
      </c>
      <c r="I151" s="35">
        <v>26</v>
      </c>
      <c r="J151" s="36">
        <v>77747</v>
      </c>
      <c r="K151" s="37">
        <v>137769</v>
      </c>
      <c r="L151" s="37" t="s">
        <v>20836</v>
      </c>
    </row>
    <row r="152" spans="1:12" ht="18" customHeight="1" x14ac:dyDescent="0.2">
      <c r="A152" s="37" t="s">
        <v>20837</v>
      </c>
      <c r="B152" s="37" t="s">
        <v>20838</v>
      </c>
      <c r="C152" s="37" t="s">
        <v>20839</v>
      </c>
      <c r="D152" s="37" t="s">
        <v>20840</v>
      </c>
      <c r="E152" s="37" t="s">
        <v>16723</v>
      </c>
      <c r="F152" s="37" t="s">
        <v>23714</v>
      </c>
      <c r="G152" s="37">
        <v>94109</v>
      </c>
      <c r="H152" s="35">
        <v>3</v>
      </c>
      <c r="I152" s="35">
        <v>61</v>
      </c>
      <c r="J152" s="36">
        <v>43852</v>
      </c>
      <c r="K152" s="37">
        <v>140186</v>
      </c>
      <c r="L152" s="37" t="s">
        <v>20841</v>
      </c>
    </row>
    <row r="153" spans="1:12" ht="18" customHeight="1" x14ac:dyDescent="0.2">
      <c r="A153" s="37" t="s">
        <v>20842</v>
      </c>
      <c r="B153" s="37" t="s">
        <v>20843</v>
      </c>
      <c r="C153" s="37" t="s">
        <v>20844</v>
      </c>
      <c r="D153" s="37" t="s">
        <v>20845</v>
      </c>
      <c r="E153" s="37" t="s">
        <v>20846</v>
      </c>
      <c r="F153" s="37" t="s">
        <v>23714</v>
      </c>
      <c r="G153" s="37">
        <v>91941</v>
      </c>
      <c r="H153" s="35">
        <v>100</v>
      </c>
      <c r="I153" s="35">
        <v>164</v>
      </c>
      <c r="J153" s="36">
        <v>610305</v>
      </c>
      <c r="K153" s="37">
        <v>105548</v>
      </c>
      <c r="L153" s="37"/>
    </row>
    <row r="154" spans="1:12" ht="18" customHeight="1" x14ac:dyDescent="0.2">
      <c r="A154" s="37" t="s">
        <v>20847</v>
      </c>
      <c r="B154" s="37" t="s">
        <v>20848</v>
      </c>
      <c r="C154" s="37" t="s">
        <v>20849</v>
      </c>
      <c r="D154" s="37" t="s">
        <v>20850</v>
      </c>
      <c r="E154" s="37" t="s">
        <v>20851</v>
      </c>
      <c r="F154" s="37" t="s">
        <v>23136</v>
      </c>
      <c r="G154" s="37">
        <v>23233</v>
      </c>
      <c r="H154" s="35">
        <v>65</v>
      </c>
      <c r="I154" s="35">
        <v>275</v>
      </c>
      <c r="J154" s="36">
        <v>236732</v>
      </c>
      <c r="K154" s="37">
        <v>118107</v>
      </c>
      <c r="L154" s="37" t="s">
        <v>20852</v>
      </c>
    </row>
    <row r="155" spans="1:12" ht="18" customHeight="1" x14ac:dyDescent="0.2">
      <c r="A155" s="37" t="s">
        <v>20853</v>
      </c>
      <c r="B155" s="37" t="s">
        <v>20854</v>
      </c>
      <c r="C155" s="37" t="s">
        <v>20855</v>
      </c>
      <c r="D155" s="37" t="s">
        <v>20856</v>
      </c>
      <c r="E155" s="37" t="s">
        <v>20857</v>
      </c>
      <c r="F155" s="37" t="s">
        <v>23714</v>
      </c>
      <c r="G155" s="37">
        <v>92868</v>
      </c>
      <c r="H155" s="35">
        <v>8</v>
      </c>
      <c r="I155" s="35" t="s">
        <v>16742</v>
      </c>
      <c r="J155" s="35" t="s">
        <v>16742</v>
      </c>
      <c r="K155" s="37">
        <v>132837</v>
      </c>
      <c r="L155" s="37"/>
    </row>
    <row r="156" spans="1:12" ht="18" customHeight="1" x14ac:dyDescent="0.2">
      <c r="A156" s="37" t="s">
        <v>20858</v>
      </c>
      <c r="B156" s="37" t="s">
        <v>20859</v>
      </c>
      <c r="C156" s="37" t="s">
        <v>20860</v>
      </c>
      <c r="D156" s="37" t="s">
        <v>20861</v>
      </c>
      <c r="E156" s="37" t="s">
        <v>20862</v>
      </c>
      <c r="F156" s="37" t="s">
        <v>23136</v>
      </c>
      <c r="G156" s="37">
        <v>22102</v>
      </c>
      <c r="H156" s="35">
        <v>44</v>
      </c>
      <c r="I156" s="35">
        <v>260</v>
      </c>
      <c r="J156" s="36">
        <v>170604</v>
      </c>
      <c r="K156" s="37">
        <v>116291</v>
      </c>
      <c r="L156" s="37" t="s">
        <v>20863</v>
      </c>
    </row>
    <row r="157" spans="1:12" ht="18" customHeight="1" x14ac:dyDescent="0.2">
      <c r="A157" s="37" t="s">
        <v>20858</v>
      </c>
      <c r="B157" s="37" t="s">
        <v>20864</v>
      </c>
      <c r="C157" s="37" t="s">
        <v>20865</v>
      </c>
      <c r="D157" s="37" t="s">
        <v>20866</v>
      </c>
      <c r="E157" s="37" t="s">
        <v>20867</v>
      </c>
      <c r="F157" s="37" t="s">
        <v>19675</v>
      </c>
      <c r="G157" s="37">
        <v>28277</v>
      </c>
      <c r="H157" s="35">
        <v>35</v>
      </c>
      <c r="I157" s="35">
        <v>142</v>
      </c>
      <c r="J157" s="36">
        <v>246606</v>
      </c>
      <c r="K157" s="37">
        <v>122545</v>
      </c>
      <c r="L157" s="37"/>
    </row>
    <row r="158" spans="1:12" ht="18" customHeight="1" x14ac:dyDescent="0.2">
      <c r="A158" s="37" t="s">
        <v>20868</v>
      </c>
      <c r="B158" s="37" t="s">
        <v>20869</v>
      </c>
      <c r="C158" s="37" t="s">
        <v>23876</v>
      </c>
      <c r="D158" s="37" t="s">
        <v>23877</v>
      </c>
      <c r="E158" s="37" t="s">
        <v>23878</v>
      </c>
      <c r="F158" s="37" t="s">
        <v>23126</v>
      </c>
      <c r="G158" s="37">
        <v>44139</v>
      </c>
      <c r="H158" s="35">
        <v>12</v>
      </c>
      <c r="I158" s="35">
        <v>100</v>
      </c>
      <c r="J158" s="36">
        <v>120000</v>
      </c>
      <c r="K158" s="37">
        <v>130842</v>
      </c>
      <c r="L158" s="37"/>
    </row>
    <row r="159" spans="1:12" ht="18" customHeight="1" x14ac:dyDescent="0.2">
      <c r="A159" s="37" t="s">
        <v>23879</v>
      </c>
      <c r="B159" s="37" t="s">
        <v>23880</v>
      </c>
      <c r="C159" s="37" t="s">
        <v>23881</v>
      </c>
      <c r="D159" s="37" t="s">
        <v>23882</v>
      </c>
      <c r="E159" s="37" t="s">
        <v>23883</v>
      </c>
      <c r="F159" s="37" t="s">
        <v>23134</v>
      </c>
      <c r="G159" s="37">
        <v>77345</v>
      </c>
      <c r="H159" s="35">
        <v>63</v>
      </c>
      <c r="I159" s="35">
        <v>14</v>
      </c>
      <c r="J159" s="36">
        <v>4482182</v>
      </c>
      <c r="K159" s="37">
        <v>139757</v>
      </c>
      <c r="L159" s="37"/>
    </row>
    <row r="160" spans="1:12" ht="18" customHeight="1" x14ac:dyDescent="0.2">
      <c r="A160" s="37" t="s">
        <v>23884</v>
      </c>
      <c r="B160" s="37" t="s">
        <v>23885</v>
      </c>
      <c r="C160" s="37" t="s">
        <v>23886</v>
      </c>
      <c r="D160" s="37" t="s">
        <v>23887</v>
      </c>
      <c r="E160" s="37" t="s">
        <v>23888</v>
      </c>
      <c r="F160" s="37" t="s">
        <v>18743</v>
      </c>
      <c r="G160" s="37">
        <v>52722</v>
      </c>
      <c r="H160" s="35">
        <v>11</v>
      </c>
      <c r="I160" s="35">
        <v>210</v>
      </c>
      <c r="J160" s="36">
        <v>53792</v>
      </c>
      <c r="K160" s="37">
        <v>116970</v>
      </c>
      <c r="L160" s="37"/>
    </row>
    <row r="161" spans="1:12" ht="18" customHeight="1" x14ac:dyDescent="0.2">
      <c r="A161" s="37" t="s">
        <v>23889</v>
      </c>
      <c r="B161" s="37" t="s">
        <v>23890</v>
      </c>
      <c r="C161" s="37" t="s">
        <v>23891</v>
      </c>
      <c r="D161" s="37" t="s">
        <v>23892</v>
      </c>
      <c r="E161" s="37" t="s">
        <v>19505</v>
      </c>
      <c r="F161" s="37" t="s">
        <v>23125</v>
      </c>
      <c r="G161" s="37">
        <v>10168</v>
      </c>
      <c r="H161" s="35">
        <v>8</v>
      </c>
      <c r="I161" s="35" t="s">
        <v>16742</v>
      </c>
      <c r="J161" s="35" t="s">
        <v>16742</v>
      </c>
      <c r="K161" s="37">
        <v>146584</v>
      </c>
      <c r="L161" s="37"/>
    </row>
    <row r="162" spans="1:12" ht="18" customHeight="1" x14ac:dyDescent="0.2">
      <c r="A162" s="37" t="s">
        <v>23893</v>
      </c>
      <c r="B162" s="37" t="s">
        <v>23894</v>
      </c>
      <c r="C162" s="37" t="s">
        <v>23895</v>
      </c>
      <c r="D162" s="37"/>
      <c r="E162" s="37"/>
      <c r="F162" s="37" t="s">
        <v>23136</v>
      </c>
      <c r="G162" s="37"/>
      <c r="H162" s="35">
        <v>8</v>
      </c>
      <c r="I162" s="35" t="s">
        <v>16742</v>
      </c>
      <c r="J162" s="35" t="s">
        <v>16742</v>
      </c>
      <c r="K162" s="37">
        <v>140672</v>
      </c>
      <c r="L162" s="37"/>
    </row>
    <row r="163" spans="1:12" ht="18" customHeight="1" x14ac:dyDescent="0.2">
      <c r="A163" s="37" t="s">
        <v>23896</v>
      </c>
      <c r="B163" s="37" t="s">
        <v>23897</v>
      </c>
      <c r="C163" s="37" t="s">
        <v>23898</v>
      </c>
      <c r="D163" s="37" t="s">
        <v>23899</v>
      </c>
      <c r="E163" s="37" t="s">
        <v>20584</v>
      </c>
      <c r="F163" s="37" t="s">
        <v>18740</v>
      </c>
      <c r="G163" s="37">
        <v>33309</v>
      </c>
      <c r="H163" s="35">
        <v>20</v>
      </c>
      <c r="I163" s="35">
        <v>51</v>
      </c>
      <c r="J163" s="36">
        <v>396667</v>
      </c>
      <c r="K163" s="37">
        <v>137800</v>
      </c>
      <c r="L163" s="37"/>
    </row>
    <row r="164" spans="1:12" ht="18" customHeight="1" x14ac:dyDescent="0.2">
      <c r="A164" s="37" t="s">
        <v>23900</v>
      </c>
      <c r="B164" s="37" t="s">
        <v>23901</v>
      </c>
      <c r="C164" s="37" t="s">
        <v>23902</v>
      </c>
      <c r="D164" s="37" t="s">
        <v>23903</v>
      </c>
      <c r="E164" s="37" t="s">
        <v>23904</v>
      </c>
      <c r="F164" s="37" t="s">
        <v>19662</v>
      </c>
      <c r="G164" s="37">
        <v>62002</v>
      </c>
      <c r="H164" s="35">
        <v>37</v>
      </c>
      <c r="I164" s="35">
        <v>97</v>
      </c>
      <c r="J164" s="36">
        <v>376289</v>
      </c>
      <c r="K164" s="37">
        <v>123674</v>
      </c>
      <c r="L164" s="37"/>
    </row>
    <row r="165" spans="1:12" ht="18" customHeight="1" x14ac:dyDescent="0.2">
      <c r="A165" s="37" t="s">
        <v>23905</v>
      </c>
      <c r="B165" s="37" t="s">
        <v>23906</v>
      </c>
      <c r="C165" s="37" t="s">
        <v>23907</v>
      </c>
      <c r="D165" s="37" t="s">
        <v>23908</v>
      </c>
      <c r="E165" s="37" t="s">
        <v>23909</v>
      </c>
      <c r="F165" s="37" t="s">
        <v>19670</v>
      </c>
      <c r="G165" s="37">
        <v>49423</v>
      </c>
      <c r="H165" s="35">
        <v>59</v>
      </c>
      <c r="I165" s="35">
        <v>25</v>
      </c>
      <c r="J165" s="36">
        <v>2378932</v>
      </c>
      <c r="K165" s="37">
        <v>121897</v>
      </c>
      <c r="L165" s="37" t="s">
        <v>23910</v>
      </c>
    </row>
    <row r="166" spans="1:12" ht="18" customHeight="1" x14ac:dyDescent="0.2">
      <c r="A166" s="37" t="s">
        <v>23911</v>
      </c>
      <c r="B166" s="37" t="s">
        <v>22269</v>
      </c>
      <c r="C166" s="37" t="s">
        <v>22270</v>
      </c>
      <c r="D166" s="37" t="s">
        <v>22271</v>
      </c>
      <c r="E166" s="37" t="s">
        <v>20922</v>
      </c>
      <c r="F166" s="37" t="s">
        <v>19667</v>
      </c>
      <c r="G166" s="37">
        <v>2421</v>
      </c>
      <c r="H166" s="35">
        <v>47</v>
      </c>
      <c r="I166" s="35">
        <v>96</v>
      </c>
      <c r="J166" s="36">
        <v>489986</v>
      </c>
      <c r="K166" s="37">
        <v>130004</v>
      </c>
      <c r="L166" s="37"/>
    </row>
    <row r="167" spans="1:12" ht="18" customHeight="1" x14ac:dyDescent="0.2">
      <c r="A167" s="37" t="s">
        <v>22272</v>
      </c>
      <c r="B167" s="37" t="s">
        <v>22272</v>
      </c>
      <c r="C167" s="37" t="s">
        <v>22273</v>
      </c>
      <c r="D167" s="37" t="s">
        <v>22274</v>
      </c>
      <c r="E167" s="37" t="s">
        <v>22275</v>
      </c>
      <c r="F167" s="37" t="s">
        <v>23714</v>
      </c>
      <c r="G167" s="37">
        <v>94588</v>
      </c>
      <c r="H167" s="35">
        <v>8</v>
      </c>
      <c r="I167" s="35" t="s">
        <v>16742</v>
      </c>
      <c r="J167" s="35" t="s">
        <v>16742</v>
      </c>
      <c r="K167" s="37">
        <v>128656</v>
      </c>
      <c r="L167" s="37"/>
    </row>
    <row r="168" spans="1:12" ht="18" customHeight="1" x14ac:dyDescent="0.2">
      <c r="A168" s="37" t="s">
        <v>22276</v>
      </c>
      <c r="B168" s="37" t="s">
        <v>22277</v>
      </c>
      <c r="C168" s="37" t="s">
        <v>22278</v>
      </c>
      <c r="D168" s="37" t="s">
        <v>22279</v>
      </c>
      <c r="E168" s="37" t="s">
        <v>22280</v>
      </c>
      <c r="F168" s="37" t="s">
        <v>23125</v>
      </c>
      <c r="G168" s="37">
        <v>14534</v>
      </c>
      <c r="H168" s="35">
        <v>441</v>
      </c>
      <c r="I168" s="36">
        <v>1476</v>
      </c>
      <c r="J168" s="36">
        <v>298754</v>
      </c>
      <c r="K168" s="37">
        <v>110125</v>
      </c>
      <c r="L168" s="37"/>
    </row>
    <row r="169" spans="1:12" ht="18" customHeight="1" x14ac:dyDescent="0.2">
      <c r="A169" s="37" t="s">
        <v>22281</v>
      </c>
      <c r="B169" s="37" t="s">
        <v>22282</v>
      </c>
      <c r="C169" s="37" t="s">
        <v>22283</v>
      </c>
      <c r="D169" s="37" t="s">
        <v>22284</v>
      </c>
      <c r="E169" s="37" t="s">
        <v>19172</v>
      </c>
      <c r="F169" s="37" t="s">
        <v>23714</v>
      </c>
      <c r="G169" s="37">
        <v>94596</v>
      </c>
      <c r="H169" s="35">
        <v>3</v>
      </c>
      <c r="I169" s="35">
        <v>29</v>
      </c>
      <c r="J169" s="36">
        <v>103448</v>
      </c>
      <c r="K169" s="37">
        <v>141156</v>
      </c>
      <c r="L169" s="37"/>
    </row>
    <row r="170" spans="1:12" ht="18" customHeight="1" x14ac:dyDescent="0.2">
      <c r="A170" s="37" t="s">
        <v>22285</v>
      </c>
      <c r="B170" s="37" t="s">
        <v>22286</v>
      </c>
      <c r="C170" s="37" t="s">
        <v>22330</v>
      </c>
      <c r="D170" s="37" t="s">
        <v>15262</v>
      </c>
      <c r="E170" s="37" t="s">
        <v>15263</v>
      </c>
      <c r="F170" s="37" t="s">
        <v>23129</v>
      </c>
      <c r="G170" s="37">
        <v>19317</v>
      </c>
      <c r="H170" s="35">
        <v>27</v>
      </c>
      <c r="I170" s="35">
        <v>97</v>
      </c>
      <c r="J170" s="36">
        <v>279345</v>
      </c>
      <c r="K170" s="37">
        <v>108395</v>
      </c>
      <c r="L170" s="37"/>
    </row>
    <row r="171" spans="1:12" ht="18" customHeight="1" x14ac:dyDescent="0.2">
      <c r="A171" s="37" t="s">
        <v>15264</v>
      </c>
      <c r="B171" s="37" t="s">
        <v>15265</v>
      </c>
      <c r="C171" s="37" t="s">
        <v>15266</v>
      </c>
      <c r="D171" s="37" t="s">
        <v>15267</v>
      </c>
      <c r="E171" s="37" t="s">
        <v>15268</v>
      </c>
      <c r="F171" s="37" t="s">
        <v>23134</v>
      </c>
      <c r="G171" s="37">
        <v>77027</v>
      </c>
      <c r="H171" s="35">
        <v>169</v>
      </c>
      <c r="I171" s="35">
        <v>93</v>
      </c>
      <c r="J171" s="36">
        <v>1819273</v>
      </c>
      <c r="K171" s="37">
        <v>120145</v>
      </c>
      <c r="L171" s="37" t="s">
        <v>15269</v>
      </c>
    </row>
    <row r="172" spans="1:12" ht="18" customHeight="1" x14ac:dyDescent="0.2">
      <c r="A172" s="37" t="s">
        <v>15270</v>
      </c>
      <c r="B172" s="37" t="s">
        <v>15271</v>
      </c>
      <c r="C172" s="37" t="s">
        <v>15272</v>
      </c>
      <c r="D172" s="37" t="s">
        <v>15273</v>
      </c>
      <c r="E172" s="37" t="s">
        <v>15274</v>
      </c>
      <c r="F172" s="37" t="s">
        <v>19662</v>
      </c>
      <c r="G172" s="37">
        <v>60169</v>
      </c>
      <c r="H172" s="35">
        <v>3</v>
      </c>
      <c r="I172" s="35">
        <v>50</v>
      </c>
      <c r="J172" s="36">
        <v>50000</v>
      </c>
      <c r="K172" s="37">
        <v>124207</v>
      </c>
      <c r="L172" s="37"/>
    </row>
    <row r="173" spans="1:12" ht="18" customHeight="1" x14ac:dyDescent="0.2">
      <c r="A173" s="37" t="s">
        <v>15249</v>
      </c>
      <c r="B173" s="37" t="s">
        <v>15250</v>
      </c>
      <c r="C173" s="37" t="s">
        <v>15251</v>
      </c>
      <c r="D173" s="37" t="s">
        <v>15252</v>
      </c>
      <c r="E173" s="37" t="s">
        <v>16728</v>
      </c>
      <c r="F173" s="37" t="s">
        <v>23714</v>
      </c>
      <c r="G173" s="37">
        <v>92108</v>
      </c>
      <c r="H173" s="35">
        <v>6</v>
      </c>
      <c r="I173" s="35">
        <v>15</v>
      </c>
      <c r="J173" s="36">
        <v>400000</v>
      </c>
      <c r="K173" s="37">
        <v>117635</v>
      </c>
      <c r="L173" s="37"/>
    </row>
    <row r="174" spans="1:12" ht="18" customHeight="1" x14ac:dyDescent="0.2">
      <c r="A174" s="37" t="s">
        <v>15253</v>
      </c>
      <c r="B174" s="37" t="s">
        <v>15254</v>
      </c>
      <c r="C174" s="37" t="s">
        <v>15255</v>
      </c>
      <c r="D174" s="37" t="s">
        <v>20715</v>
      </c>
      <c r="E174" s="37" t="s">
        <v>24459</v>
      </c>
      <c r="F174" s="37" t="s">
        <v>23714</v>
      </c>
      <c r="G174" s="37">
        <v>94939</v>
      </c>
      <c r="H174" s="35">
        <v>36</v>
      </c>
      <c r="I174" s="35">
        <v>161</v>
      </c>
      <c r="J174" s="36">
        <v>223998</v>
      </c>
      <c r="K174" s="37">
        <v>108798</v>
      </c>
      <c r="L174" s="37"/>
    </row>
    <row r="175" spans="1:12" ht="18" customHeight="1" x14ac:dyDescent="0.2">
      <c r="A175" s="37" t="s">
        <v>20716</v>
      </c>
      <c r="B175" s="37" t="s">
        <v>20717</v>
      </c>
      <c r="C175" s="37" t="s">
        <v>20718</v>
      </c>
      <c r="D175" s="37" t="s">
        <v>20719</v>
      </c>
      <c r="E175" s="37" t="s">
        <v>23698</v>
      </c>
      <c r="F175" s="37" t="s">
        <v>19662</v>
      </c>
      <c r="G175" s="37">
        <v>60098</v>
      </c>
      <c r="H175" s="35">
        <v>26</v>
      </c>
      <c r="I175" s="35">
        <v>177</v>
      </c>
      <c r="J175" s="36">
        <v>144814</v>
      </c>
      <c r="K175" s="37">
        <v>147376</v>
      </c>
      <c r="L175" s="37"/>
    </row>
    <row r="176" spans="1:12" ht="18" customHeight="1" x14ac:dyDescent="0.2">
      <c r="A176" s="37" t="s">
        <v>20720</v>
      </c>
      <c r="B176" s="37" t="s">
        <v>20721</v>
      </c>
      <c r="C176" s="37" t="s">
        <v>20722</v>
      </c>
      <c r="D176" s="37" t="s">
        <v>20723</v>
      </c>
      <c r="E176" s="37" t="s">
        <v>20724</v>
      </c>
      <c r="F176" s="37" t="s">
        <v>23714</v>
      </c>
      <c r="G176" s="37">
        <v>96002</v>
      </c>
      <c r="H176" s="35">
        <v>3</v>
      </c>
      <c r="I176" s="35">
        <v>21</v>
      </c>
      <c r="J176" s="36">
        <v>150421</v>
      </c>
      <c r="K176" s="37">
        <v>115831</v>
      </c>
      <c r="L176" s="37" t="s">
        <v>17977</v>
      </c>
    </row>
    <row r="177" spans="1:12" ht="18" customHeight="1" x14ac:dyDescent="0.2">
      <c r="A177" s="37" t="s">
        <v>17946</v>
      </c>
      <c r="B177" s="37" t="s">
        <v>17947</v>
      </c>
      <c r="C177" s="37" t="s">
        <v>17948</v>
      </c>
      <c r="D177" s="37" t="s">
        <v>17949</v>
      </c>
      <c r="E177" s="37" t="s">
        <v>17950</v>
      </c>
      <c r="F177" s="37" t="s">
        <v>18740</v>
      </c>
      <c r="G177" s="37">
        <v>33907</v>
      </c>
      <c r="H177" s="35">
        <v>2</v>
      </c>
      <c r="I177" s="35">
        <v>21</v>
      </c>
      <c r="J177" s="36">
        <v>95238</v>
      </c>
      <c r="K177" s="37">
        <v>136543</v>
      </c>
      <c r="L177" s="37" t="s">
        <v>17951</v>
      </c>
    </row>
    <row r="178" spans="1:12" ht="18" customHeight="1" x14ac:dyDescent="0.2">
      <c r="A178" s="37" t="s">
        <v>17952</v>
      </c>
      <c r="B178" s="37" t="s">
        <v>17953</v>
      </c>
      <c r="C178" s="37" t="s">
        <v>19553</v>
      </c>
      <c r="D178" s="37" t="s">
        <v>19554</v>
      </c>
      <c r="E178" s="37" t="s">
        <v>19555</v>
      </c>
      <c r="F178" s="37" t="s">
        <v>23714</v>
      </c>
      <c r="G178" s="37">
        <v>92647</v>
      </c>
      <c r="H178" s="35">
        <v>0</v>
      </c>
      <c r="I178" s="35">
        <v>7</v>
      </c>
      <c r="J178" s="36">
        <v>39814</v>
      </c>
      <c r="K178" s="37">
        <v>136440</v>
      </c>
      <c r="L178" s="37" t="s">
        <v>19556</v>
      </c>
    </row>
    <row r="179" spans="1:12" ht="18" customHeight="1" x14ac:dyDescent="0.2">
      <c r="A179" s="37" t="s">
        <v>19557</v>
      </c>
      <c r="B179" s="37" t="s">
        <v>21341</v>
      </c>
      <c r="C179" s="37" t="s">
        <v>21342</v>
      </c>
      <c r="D179" s="37" t="s">
        <v>21343</v>
      </c>
      <c r="E179" s="37" t="s">
        <v>21344</v>
      </c>
      <c r="F179" s="37" t="s">
        <v>23136</v>
      </c>
      <c r="G179" s="37">
        <v>24022</v>
      </c>
      <c r="H179" s="35">
        <v>5</v>
      </c>
      <c r="I179" s="35">
        <v>55</v>
      </c>
      <c r="J179" s="36">
        <v>93373</v>
      </c>
      <c r="K179" s="37">
        <v>142588</v>
      </c>
      <c r="L179" s="37"/>
    </row>
    <row r="180" spans="1:12" ht="18" customHeight="1" x14ac:dyDescent="0.2">
      <c r="A180" s="37" t="s">
        <v>18548</v>
      </c>
      <c r="B180" s="37" t="s">
        <v>18549</v>
      </c>
      <c r="C180" s="37" t="s">
        <v>18550</v>
      </c>
      <c r="D180" s="37" t="s">
        <v>18551</v>
      </c>
      <c r="E180" s="37" t="s">
        <v>18552</v>
      </c>
      <c r="F180" s="37" t="s">
        <v>23714</v>
      </c>
      <c r="G180" s="37">
        <v>95661</v>
      </c>
      <c r="H180" s="35">
        <v>1</v>
      </c>
      <c r="I180" s="35">
        <v>19</v>
      </c>
      <c r="J180" s="36">
        <v>46911</v>
      </c>
      <c r="K180" s="37">
        <v>138236</v>
      </c>
      <c r="L180" s="37" t="s">
        <v>18553</v>
      </c>
    </row>
    <row r="181" spans="1:12" ht="18" customHeight="1" x14ac:dyDescent="0.2">
      <c r="A181" s="37" t="s">
        <v>18554</v>
      </c>
      <c r="B181" s="37" t="s">
        <v>18555</v>
      </c>
      <c r="C181" s="37" t="s">
        <v>18556</v>
      </c>
      <c r="D181" s="37" t="s">
        <v>18557</v>
      </c>
      <c r="E181" s="37" t="s">
        <v>18558</v>
      </c>
      <c r="F181" s="37" t="s">
        <v>23126</v>
      </c>
      <c r="G181" s="37">
        <v>44141</v>
      </c>
      <c r="H181" s="35">
        <v>10</v>
      </c>
      <c r="I181" s="35">
        <v>54</v>
      </c>
      <c r="J181" s="36">
        <v>185185</v>
      </c>
      <c r="K181" s="37">
        <v>119914</v>
      </c>
      <c r="L181" s="37" t="s">
        <v>18559</v>
      </c>
    </row>
    <row r="182" spans="1:12" ht="18" customHeight="1" x14ac:dyDescent="0.2">
      <c r="A182" s="37" t="s">
        <v>18560</v>
      </c>
      <c r="B182" s="37" t="s">
        <v>21345</v>
      </c>
      <c r="C182" s="37" t="s">
        <v>21346</v>
      </c>
      <c r="D182" s="37" t="s">
        <v>21347</v>
      </c>
      <c r="E182" s="37" t="s">
        <v>21348</v>
      </c>
      <c r="F182" s="37" t="s">
        <v>23709</v>
      </c>
      <c r="G182" s="37">
        <v>83616</v>
      </c>
      <c r="H182" s="35">
        <v>36</v>
      </c>
      <c r="I182" s="35">
        <v>607</v>
      </c>
      <c r="J182" s="36">
        <v>59435</v>
      </c>
      <c r="K182" s="37">
        <v>135288</v>
      </c>
      <c r="L182" s="37" t="s">
        <v>21349</v>
      </c>
    </row>
    <row r="183" spans="1:12" ht="18" customHeight="1" x14ac:dyDescent="0.2">
      <c r="A183" s="37" t="s">
        <v>21350</v>
      </c>
      <c r="B183" s="37"/>
      <c r="C183" s="37" t="s">
        <v>21351</v>
      </c>
      <c r="D183" s="37" t="s">
        <v>21352</v>
      </c>
      <c r="E183" s="37" t="s">
        <v>21353</v>
      </c>
      <c r="F183" s="37" t="s">
        <v>19670</v>
      </c>
      <c r="G183" s="37">
        <v>49286</v>
      </c>
      <c r="H183" s="35">
        <v>0</v>
      </c>
      <c r="I183" s="35">
        <v>3</v>
      </c>
      <c r="J183" s="36">
        <v>98768</v>
      </c>
      <c r="K183" s="37">
        <v>124189</v>
      </c>
      <c r="L183" s="37"/>
    </row>
    <row r="184" spans="1:12" ht="18" customHeight="1" x14ac:dyDescent="0.2">
      <c r="A184" s="37" t="s">
        <v>21354</v>
      </c>
      <c r="B184" s="37" t="s">
        <v>21355</v>
      </c>
      <c r="C184" s="37" t="s">
        <v>21356</v>
      </c>
      <c r="D184" s="37" t="s">
        <v>21357</v>
      </c>
      <c r="E184" s="37" t="s">
        <v>21358</v>
      </c>
      <c r="F184" s="37" t="s">
        <v>23714</v>
      </c>
      <c r="G184" s="37">
        <v>94583</v>
      </c>
      <c r="H184" s="35">
        <v>157</v>
      </c>
      <c r="I184" s="36">
        <v>1806</v>
      </c>
      <c r="J184" s="36">
        <v>86989</v>
      </c>
      <c r="K184" s="37">
        <v>38</v>
      </c>
      <c r="L184" s="37" t="s">
        <v>21359</v>
      </c>
    </row>
    <row r="185" spans="1:12" ht="18" customHeight="1" x14ac:dyDescent="0.2">
      <c r="A185" s="37" t="s">
        <v>24034</v>
      </c>
      <c r="B185" s="37" t="s">
        <v>24035</v>
      </c>
      <c r="C185" s="37" t="s">
        <v>18565</v>
      </c>
      <c r="D185" s="37" t="s">
        <v>18566</v>
      </c>
      <c r="E185" s="37" t="s">
        <v>18567</v>
      </c>
      <c r="F185" s="37" t="s">
        <v>19670</v>
      </c>
      <c r="G185" s="37">
        <v>48195</v>
      </c>
      <c r="H185" s="35">
        <v>6</v>
      </c>
      <c r="I185" s="35">
        <v>50</v>
      </c>
      <c r="J185" s="36">
        <v>120000</v>
      </c>
      <c r="K185" s="37">
        <v>123970</v>
      </c>
      <c r="L185" s="37"/>
    </row>
    <row r="186" spans="1:12" ht="18" customHeight="1" x14ac:dyDescent="0.2">
      <c r="A186" s="37" t="s">
        <v>19694</v>
      </c>
      <c r="B186" s="37" t="s">
        <v>19695</v>
      </c>
      <c r="C186" s="37" t="s">
        <v>19696</v>
      </c>
      <c r="D186" s="37" t="s">
        <v>19697</v>
      </c>
      <c r="E186" s="37" t="s">
        <v>19698</v>
      </c>
      <c r="F186" s="37" t="s">
        <v>23138</v>
      </c>
      <c r="G186" s="37">
        <v>99205</v>
      </c>
      <c r="H186" s="35">
        <v>6</v>
      </c>
      <c r="I186" s="35">
        <v>47</v>
      </c>
      <c r="J186" s="36">
        <v>117021</v>
      </c>
      <c r="K186" s="37">
        <v>116095</v>
      </c>
      <c r="L186" s="37"/>
    </row>
    <row r="187" spans="1:12" ht="18" customHeight="1" x14ac:dyDescent="0.2">
      <c r="A187" s="37" t="s">
        <v>19699</v>
      </c>
      <c r="B187" s="37" t="s">
        <v>19700</v>
      </c>
      <c r="C187" s="37" t="s">
        <v>19701</v>
      </c>
      <c r="D187" s="37" t="s">
        <v>19702</v>
      </c>
      <c r="E187" s="37" t="s">
        <v>21085</v>
      </c>
      <c r="F187" s="37" t="s">
        <v>19680</v>
      </c>
      <c r="G187" s="37">
        <v>89511</v>
      </c>
      <c r="H187" s="35">
        <v>60</v>
      </c>
      <c r="I187" s="35">
        <v>376</v>
      </c>
      <c r="J187" s="36">
        <v>160797</v>
      </c>
      <c r="K187" s="37">
        <v>122205</v>
      </c>
      <c r="L187" s="37" t="s">
        <v>19703</v>
      </c>
    </row>
    <row r="188" spans="1:12" ht="18" customHeight="1" x14ac:dyDescent="0.2">
      <c r="A188" s="37" t="s">
        <v>20619</v>
      </c>
      <c r="B188" s="37" t="s">
        <v>20620</v>
      </c>
      <c r="C188" s="37" t="s">
        <v>20621</v>
      </c>
      <c r="D188" s="37" t="s">
        <v>20622</v>
      </c>
      <c r="E188" s="37" t="s">
        <v>23798</v>
      </c>
      <c r="F188" s="37" t="s">
        <v>19680</v>
      </c>
      <c r="G188" s="37">
        <v>89108</v>
      </c>
      <c r="H188" s="35">
        <v>53</v>
      </c>
      <c r="I188" s="35">
        <v>665</v>
      </c>
      <c r="J188" s="36">
        <v>80048</v>
      </c>
      <c r="K188" s="37">
        <v>108300</v>
      </c>
      <c r="L188" s="37" t="s">
        <v>20623</v>
      </c>
    </row>
    <row r="189" spans="1:12" ht="18" customHeight="1" x14ac:dyDescent="0.2">
      <c r="A189" s="37" t="s">
        <v>20624</v>
      </c>
      <c r="B189" s="37" t="s">
        <v>20625</v>
      </c>
      <c r="C189" s="37" t="s">
        <v>20626</v>
      </c>
      <c r="D189" s="37" t="s">
        <v>20627</v>
      </c>
      <c r="E189" s="37" t="s">
        <v>20628</v>
      </c>
      <c r="F189" s="37" t="s">
        <v>23128</v>
      </c>
      <c r="G189" s="37">
        <v>97030</v>
      </c>
      <c r="H189" s="35">
        <v>45</v>
      </c>
      <c r="I189" s="35">
        <v>230</v>
      </c>
      <c r="J189" s="36">
        <v>195969</v>
      </c>
      <c r="K189" s="37">
        <v>144356</v>
      </c>
      <c r="L189" s="37"/>
    </row>
    <row r="190" spans="1:12" ht="18" customHeight="1" x14ac:dyDescent="0.2">
      <c r="A190" s="37" t="s">
        <v>22680</v>
      </c>
      <c r="B190" s="37" t="s">
        <v>22681</v>
      </c>
      <c r="C190" s="37" t="s">
        <v>22682</v>
      </c>
      <c r="D190" s="37" t="s">
        <v>22683</v>
      </c>
      <c r="E190" s="37" t="s">
        <v>22684</v>
      </c>
      <c r="F190" s="37" t="s">
        <v>19663</v>
      </c>
      <c r="G190" s="37">
        <v>46394</v>
      </c>
      <c r="H190" s="35">
        <v>3</v>
      </c>
      <c r="I190" s="35">
        <v>25</v>
      </c>
      <c r="J190" s="36">
        <v>117044</v>
      </c>
      <c r="K190" s="37">
        <v>3001</v>
      </c>
      <c r="L190" s="37"/>
    </row>
    <row r="191" spans="1:12" ht="18" customHeight="1" x14ac:dyDescent="0.2">
      <c r="A191" s="37" t="s">
        <v>22685</v>
      </c>
      <c r="B191" s="37" t="s">
        <v>22686</v>
      </c>
      <c r="C191" s="37" t="s">
        <v>22687</v>
      </c>
      <c r="D191" s="37" t="s">
        <v>22688</v>
      </c>
      <c r="E191" s="37" t="s">
        <v>22689</v>
      </c>
      <c r="F191" s="37" t="s">
        <v>23713</v>
      </c>
      <c r="G191" s="37">
        <v>85259</v>
      </c>
      <c r="H191" s="35">
        <v>5</v>
      </c>
      <c r="I191" s="35">
        <v>50</v>
      </c>
      <c r="J191" s="36">
        <v>100000</v>
      </c>
      <c r="K191" s="37">
        <v>133674</v>
      </c>
      <c r="L191" s="37"/>
    </row>
    <row r="192" spans="1:12" ht="18" customHeight="1" x14ac:dyDescent="0.2">
      <c r="A192" s="37" t="s">
        <v>22690</v>
      </c>
      <c r="B192" s="37" t="s">
        <v>22691</v>
      </c>
      <c r="C192" s="37" t="s">
        <v>22692</v>
      </c>
      <c r="D192" s="37" t="s">
        <v>22693</v>
      </c>
      <c r="E192" s="37" t="s">
        <v>15227</v>
      </c>
      <c r="F192" s="37" t="s">
        <v>18741</v>
      </c>
      <c r="G192" s="37">
        <v>30338</v>
      </c>
      <c r="H192" s="35">
        <v>55</v>
      </c>
      <c r="I192" s="35">
        <v>441</v>
      </c>
      <c r="J192" s="36">
        <v>124717</v>
      </c>
      <c r="K192" s="37">
        <v>25536</v>
      </c>
      <c r="L192" s="37"/>
    </row>
    <row r="193" spans="1:12" ht="18" customHeight="1" x14ac:dyDescent="0.2">
      <c r="A193" s="37" t="s">
        <v>22694</v>
      </c>
      <c r="B193" s="37" t="s">
        <v>22695</v>
      </c>
      <c r="C193" s="37" t="s">
        <v>22696</v>
      </c>
      <c r="D193" s="37" t="s">
        <v>22697</v>
      </c>
      <c r="E193" s="37" t="s">
        <v>22094</v>
      </c>
      <c r="F193" s="37" t="s">
        <v>23134</v>
      </c>
      <c r="G193" s="37">
        <v>77401</v>
      </c>
      <c r="H193" s="35">
        <v>8</v>
      </c>
      <c r="I193" s="35">
        <v>32</v>
      </c>
      <c r="J193" s="36">
        <v>264438</v>
      </c>
      <c r="K193" s="37">
        <v>120203</v>
      </c>
      <c r="L193" s="37" t="s">
        <v>22095</v>
      </c>
    </row>
    <row r="194" spans="1:12" ht="18" customHeight="1" x14ac:dyDescent="0.2">
      <c r="A194" s="37" t="s">
        <v>11125</v>
      </c>
      <c r="B194" s="37" t="s">
        <v>11126</v>
      </c>
      <c r="C194" s="37" t="s">
        <v>11127</v>
      </c>
      <c r="D194" s="37" t="s">
        <v>11128</v>
      </c>
      <c r="E194" s="37" t="s">
        <v>11129</v>
      </c>
      <c r="F194" s="37" t="s">
        <v>19675</v>
      </c>
      <c r="G194" s="37">
        <v>27023</v>
      </c>
      <c r="H194" s="35">
        <v>2</v>
      </c>
      <c r="I194" s="35">
        <v>30</v>
      </c>
      <c r="J194" s="36">
        <v>66667</v>
      </c>
      <c r="K194" s="37">
        <v>149533</v>
      </c>
      <c r="L194" s="37"/>
    </row>
    <row r="195" spans="1:12" ht="18" customHeight="1" x14ac:dyDescent="0.2">
      <c r="A195" s="37" t="s">
        <v>13861</v>
      </c>
      <c r="B195" s="37" t="s">
        <v>13862</v>
      </c>
      <c r="C195" s="37" t="s">
        <v>13863</v>
      </c>
      <c r="D195" s="37" t="s">
        <v>13864</v>
      </c>
      <c r="E195" s="37" t="s">
        <v>13865</v>
      </c>
      <c r="F195" s="37" t="s">
        <v>19678</v>
      </c>
      <c r="G195" s="37">
        <v>7728</v>
      </c>
      <c r="H195" s="35">
        <v>8</v>
      </c>
      <c r="I195" s="35" t="s">
        <v>16742</v>
      </c>
      <c r="J195" s="35" t="s">
        <v>16742</v>
      </c>
      <c r="K195" s="37">
        <v>145291</v>
      </c>
      <c r="L195" s="37"/>
    </row>
    <row r="196" spans="1:12" ht="18" customHeight="1" x14ac:dyDescent="0.2">
      <c r="A196" s="37" t="s">
        <v>13866</v>
      </c>
      <c r="B196" s="37" t="s">
        <v>13867</v>
      </c>
      <c r="C196" s="37" t="s">
        <v>13868</v>
      </c>
      <c r="D196" s="37" t="s">
        <v>13869</v>
      </c>
      <c r="E196" s="37" t="s">
        <v>23742</v>
      </c>
      <c r="F196" s="37" t="s">
        <v>23134</v>
      </c>
      <c r="G196" s="37">
        <v>76011</v>
      </c>
      <c r="H196" s="35">
        <v>8</v>
      </c>
      <c r="I196" s="35" t="s">
        <v>16742</v>
      </c>
      <c r="J196" s="35" t="s">
        <v>16742</v>
      </c>
      <c r="K196" s="37">
        <v>146893</v>
      </c>
      <c r="L196" s="37" t="s">
        <v>13870</v>
      </c>
    </row>
    <row r="197" spans="1:12" ht="18" customHeight="1" x14ac:dyDescent="0.2">
      <c r="A197" s="37" t="s">
        <v>13871</v>
      </c>
      <c r="B197" s="37" t="s">
        <v>13872</v>
      </c>
      <c r="C197" s="37" t="s">
        <v>13873</v>
      </c>
      <c r="D197" s="37" t="s">
        <v>13874</v>
      </c>
      <c r="E197" s="37" t="s">
        <v>13875</v>
      </c>
      <c r="F197" s="37" t="s">
        <v>19668</v>
      </c>
      <c r="G197" s="37">
        <v>21403</v>
      </c>
      <c r="H197" s="35">
        <v>62</v>
      </c>
      <c r="I197" s="35">
        <v>235</v>
      </c>
      <c r="J197" s="36">
        <v>263404</v>
      </c>
      <c r="K197" s="37">
        <v>109210</v>
      </c>
      <c r="L197" s="37"/>
    </row>
    <row r="198" spans="1:12" ht="18" customHeight="1" x14ac:dyDescent="0.2">
      <c r="A198" s="37" t="s">
        <v>16581</v>
      </c>
      <c r="B198" s="37" t="s">
        <v>16582</v>
      </c>
      <c r="C198" s="37" t="s">
        <v>16583</v>
      </c>
      <c r="D198" s="37" t="s">
        <v>16584</v>
      </c>
      <c r="E198" s="37" t="s">
        <v>11223</v>
      </c>
      <c r="F198" s="37" t="s">
        <v>18741</v>
      </c>
      <c r="G198" s="37">
        <v>30009</v>
      </c>
      <c r="H198" s="35">
        <v>5</v>
      </c>
      <c r="I198" s="35">
        <v>22</v>
      </c>
      <c r="J198" s="36">
        <v>227273</v>
      </c>
      <c r="K198" s="37">
        <v>118550</v>
      </c>
      <c r="L198" s="37"/>
    </row>
    <row r="199" spans="1:12" ht="18" customHeight="1" x14ac:dyDescent="0.2">
      <c r="A199" s="37" t="s">
        <v>16585</v>
      </c>
      <c r="B199" s="37" t="s">
        <v>16586</v>
      </c>
      <c r="C199" s="37" t="s">
        <v>16587</v>
      </c>
      <c r="D199" s="37" t="s">
        <v>16588</v>
      </c>
      <c r="E199" s="37" t="s">
        <v>16589</v>
      </c>
      <c r="F199" s="37" t="s">
        <v>19678</v>
      </c>
      <c r="G199" s="37">
        <v>8753</v>
      </c>
      <c r="H199" s="35">
        <v>28</v>
      </c>
      <c r="I199" s="35">
        <v>247</v>
      </c>
      <c r="J199" s="36">
        <v>111700</v>
      </c>
      <c r="K199" s="37">
        <v>129234</v>
      </c>
      <c r="L199" s="37" t="s">
        <v>16590</v>
      </c>
    </row>
    <row r="200" spans="1:12" ht="18" customHeight="1" x14ac:dyDescent="0.2">
      <c r="A200" s="37" t="s">
        <v>16591</v>
      </c>
      <c r="B200" s="37" t="s">
        <v>16592</v>
      </c>
      <c r="C200" s="37" t="s">
        <v>16593</v>
      </c>
      <c r="D200" s="37" t="s">
        <v>16594</v>
      </c>
      <c r="E200" s="37" t="s">
        <v>16595</v>
      </c>
      <c r="F200" s="37" t="s">
        <v>19662</v>
      </c>
      <c r="G200" s="37">
        <v>60467</v>
      </c>
      <c r="H200" s="35">
        <v>21</v>
      </c>
      <c r="I200" s="35">
        <v>166</v>
      </c>
      <c r="J200" s="36">
        <v>126205</v>
      </c>
      <c r="K200" s="37">
        <v>121642</v>
      </c>
      <c r="L200" s="37" t="s">
        <v>16596</v>
      </c>
    </row>
    <row r="201" spans="1:12" ht="18" customHeight="1" x14ac:dyDescent="0.2">
      <c r="A201" s="37" t="s">
        <v>16597</v>
      </c>
      <c r="B201" s="37" t="s">
        <v>16598</v>
      </c>
      <c r="C201" s="37" t="s">
        <v>16599</v>
      </c>
      <c r="D201" s="37" t="s">
        <v>13876</v>
      </c>
      <c r="E201" s="37" t="s">
        <v>13877</v>
      </c>
      <c r="F201" s="37" t="s">
        <v>23134</v>
      </c>
      <c r="G201" s="37">
        <v>79423</v>
      </c>
      <c r="H201" s="35">
        <v>28</v>
      </c>
      <c r="I201" s="35">
        <v>293</v>
      </c>
      <c r="J201" s="36">
        <v>96263</v>
      </c>
      <c r="K201" s="37">
        <v>131315</v>
      </c>
      <c r="L201" s="37"/>
    </row>
    <row r="202" spans="1:12" ht="18" customHeight="1" x14ac:dyDescent="0.2">
      <c r="A202" s="37" t="s">
        <v>13878</v>
      </c>
      <c r="B202" s="37" t="s">
        <v>13879</v>
      </c>
      <c r="C202" s="37" t="s">
        <v>13880</v>
      </c>
      <c r="D202" s="37" t="s">
        <v>13881</v>
      </c>
      <c r="E202" s="37" t="s">
        <v>13882</v>
      </c>
      <c r="F202" s="37" t="s">
        <v>23125</v>
      </c>
      <c r="G202" s="37">
        <v>12130</v>
      </c>
      <c r="H202" s="35">
        <v>9</v>
      </c>
      <c r="I202" s="35">
        <v>90</v>
      </c>
      <c r="J202" s="36">
        <v>94444</v>
      </c>
      <c r="K202" s="37">
        <v>143079</v>
      </c>
      <c r="L202" s="37" t="s">
        <v>13883</v>
      </c>
    </row>
    <row r="203" spans="1:12" ht="18" customHeight="1" x14ac:dyDescent="0.2">
      <c r="A203" s="37" t="s">
        <v>13884</v>
      </c>
      <c r="B203" s="37" t="s">
        <v>13885</v>
      </c>
      <c r="C203" s="37" t="s">
        <v>13886</v>
      </c>
      <c r="D203" s="37" t="s">
        <v>13887</v>
      </c>
      <c r="E203" s="37" t="s">
        <v>13888</v>
      </c>
      <c r="F203" s="37" t="s">
        <v>23129</v>
      </c>
      <c r="G203" s="37">
        <v>19096</v>
      </c>
      <c r="H203" s="35">
        <v>0</v>
      </c>
      <c r="I203" s="35">
        <v>2</v>
      </c>
      <c r="J203" s="35">
        <v>2</v>
      </c>
      <c r="K203" s="37">
        <v>125263</v>
      </c>
      <c r="L203" s="37"/>
    </row>
    <row r="204" spans="1:12" ht="18" customHeight="1" x14ac:dyDescent="0.2">
      <c r="A204" s="37" t="s">
        <v>16621</v>
      </c>
      <c r="B204" s="37" t="s">
        <v>16622</v>
      </c>
      <c r="C204" s="37" t="s">
        <v>16623</v>
      </c>
      <c r="D204" s="37" t="s">
        <v>16624</v>
      </c>
      <c r="E204" s="37" t="s">
        <v>16625</v>
      </c>
      <c r="F204" s="37" t="s">
        <v>19678</v>
      </c>
      <c r="G204" s="37">
        <v>7090</v>
      </c>
      <c r="H204" s="35">
        <v>0</v>
      </c>
      <c r="I204" s="35">
        <v>5</v>
      </c>
      <c r="J204" s="36">
        <v>24000</v>
      </c>
      <c r="K204" s="37">
        <v>128839</v>
      </c>
      <c r="L204" s="37"/>
    </row>
    <row r="205" spans="1:12" ht="18" customHeight="1" x14ac:dyDescent="0.2">
      <c r="A205" s="37" t="s">
        <v>16626</v>
      </c>
      <c r="B205" s="37" t="s">
        <v>16627</v>
      </c>
      <c r="C205" s="37" t="s">
        <v>16628</v>
      </c>
      <c r="D205" s="37" t="s">
        <v>16629</v>
      </c>
      <c r="E205" s="37" t="s">
        <v>16630</v>
      </c>
      <c r="F205" s="37" t="s">
        <v>23139</v>
      </c>
      <c r="G205" s="37">
        <v>54650</v>
      </c>
      <c r="H205" s="35">
        <v>8</v>
      </c>
      <c r="I205" s="35">
        <v>101</v>
      </c>
      <c r="J205" s="36">
        <v>76795</v>
      </c>
      <c r="K205" s="37">
        <v>111235</v>
      </c>
      <c r="L205" s="37"/>
    </row>
    <row r="206" spans="1:12" ht="18" customHeight="1" x14ac:dyDescent="0.2">
      <c r="A206" s="37" t="s">
        <v>13914</v>
      </c>
      <c r="B206" s="37" t="s">
        <v>19481</v>
      </c>
      <c r="C206" s="37" t="s">
        <v>19482</v>
      </c>
      <c r="D206" s="37" t="s">
        <v>19483</v>
      </c>
      <c r="E206" s="37" t="s">
        <v>19484</v>
      </c>
      <c r="F206" s="37" t="s">
        <v>23126</v>
      </c>
      <c r="G206" s="37">
        <v>44505</v>
      </c>
      <c r="H206" s="35">
        <v>4</v>
      </c>
      <c r="I206" s="35">
        <v>48</v>
      </c>
      <c r="J206" s="36">
        <v>87804</v>
      </c>
      <c r="K206" s="37">
        <v>125481</v>
      </c>
      <c r="L206" s="37" t="s">
        <v>19485</v>
      </c>
    </row>
    <row r="207" spans="1:12" ht="18" customHeight="1" x14ac:dyDescent="0.2">
      <c r="A207" s="37" t="s">
        <v>19486</v>
      </c>
      <c r="B207" s="37" t="s">
        <v>19487</v>
      </c>
      <c r="C207" s="37" t="s">
        <v>19488</v>
      </c>
      <c r="D207" s="37" t="s">
        <v>19489</v>
      </c>
      <c r="E207" s="37" t="s">
        <v>19505</v>
      </c>
      <c r="F207" s="37" t="s">
        <v>23125</v>
      </c>
      <c r="G207" s="37">
        <v>10018</v>
      </c>
      <c r="H207" s="35">
        <v>100</v>
      </c>
      <c r="I207" s="35">
        <v>50</v>
      </c>
      <c r="J207" s="36">
        <v>2000000</v>
      </c>
      <c r="K207" s="37">
        <v>111229</v>
      </c>
      <c r="L207" s="37" t="s">
        <v>19490</v>
      </c>
    </row>
    <row r="208" spans="1:12" ht="18" customHeight="1" x14ac:dyDescent="0.2">
      <c r="A208" s="37" t="s">
        <v>24369</v>
      </c>
      <c r="B208" s="37" t="s">
        <v>21782</v>
      </c>
      <c r="C208" s="37" t="s">
        <v>21783</v>
      </c>
      <c r="D208" s="37" t="s">
        <v>21784</v>
      </c>
      <c r="E208" s="37" t="s">
        <v>21785</v>
      </c>
      <c r="F208" s="37" t="s">
        <v>23714</v>
      </c>
      <c r="G208" s="37">
        <v>92008</v>
      </c>
      <c r="H208" s="35">
        <v>52</v>
      </c>
      <c r="I208" s="35">
        <v>140</v>
      </c>
      <c r="J208" s="36">
        <v>370154</v>
      </c>
      <c r="K208" s="37">
        <v>116913</v>
      </c>
      <c r="L208" s="37" t="s">
        <v>21786</v>
      </c>
    </row>
    <row r="209" spans="1:12" ht="18" customHeight="1" x14ac:dyDescent="0.2">
      <c r="A209" s="37" t="s">
        <v>21787</v>
      </c>
      <c r="B209" s="37" t="s">
        <v>21788</v>
      </c>
      <c r="C209" s="37" t="s">
        <v>21789</v>
      </c>
      <c r="D209" s="37" t="s">
        <v>21790</v>
      </c>
      <c r="E209" s="37" t="s">
        <v>21791</v>
      </c>
      <c r="F209" s="37" t="s">
        <v>23129</v>
      </c>
      <c r="G209" s="37">
        <v>19446</v>
      </c>
      <c r="H209" s="35">
        <v>4</v>
      </c>
      <c r="I209" s="35">
        <v>82</v>
      </c>
      <c r="J209" s="36">
        <v>52439</v>
      </c>
      <c r="K209" s="37">
        <v>123353</v>
      </c>
      <c r="L209" s="37"/>
    </row>
    <row r="210" spans="1:12" ht="18" customHeight="1" x14ac:dyDescent="0.2">
      <c r="A210" s="37" t="s">
        <v>21152</v>
      </c>
      <c r="B210" s="37" t="s">
        <v>21153</v>
      </c>
      <c r="C210" s="37" t="s">
        <v>21154</v>
      </c>
      <c r="D210" s="37" t="s">
        <v>21155</v>
      </c>
      <c r="E210" s="37" t="s">
        <v>21156</v>
      </c>
      <c r="F210" s="37" t="s">
        <v>23714</v>
      </c>
      <c r="G210" s="37">
        <v>92701</v>
      </c>
      <c r="H210" s="35">
        <v>25</v>
      </c>
      <c r="I210" s="35">
        <v>111</v>
      </c>
      <c r="J210" s="36">
        <v>227404</v>
      </c>
      <c r="K210" s="37">
        <v>111801</v>
      </c>
      <c r="L210" s="37"/>
    </row>
    <row r="211" spans="1:12" ht="18" customHeight="1" x14ac:dyDescent="0.2">
      <c r="A211" s="37" t="s">
        <v>21157</v>
      </c>
      <c r="B211" s="37" t="s">
        <v>21158</v>
      </c>
      <c r="C211" s="37" t="s">
        <v>21159</v>
      </c>
      <c r="D211" s="37" t="s">
        <v>21160</v>
      </c>
      <c r="E211" s="37" t="s">
        <v>21161</v>
      </c>
      <c r="F211" s="37" t="s">
        <v>19678</v>
      </c>
      <c r="G211" s="37">
        <v>7076</v>
      </c>
      <c r="H211" s="35">
        <v>8</v>
      </c>
      <c r="I211" s="35" t="s">
        <v>16742</v>
      </c>
      <c r="J211" s="35" t="s">
        <v>16742</v>
      </c>
      <c r="K211" s="37">
        <v>124539</v>
      </c>
      <c r="L211" s="37"/>
    </row>
    <row r="212" spans="1:12" ht="18" customHeight="1" x14ac:dyDescent="0.2">
      <c r="A212" s="37" t="s">
        <v>21162</v>
      </c>
      <c r="B212" s="37" t="s">
        <v>21163</v>
      </c>
      <c r="C212" s="37" t="s">
        <v>21164</v>
      </c>
      <c r="D212" s="37" t="s">
        <v>21165</v>
      </c>
      <c r="E212" s="37" t="s">
        <v>20711</v>
      </c>
      <c r="F212" s="37" t="s">
        <v>18740</v>
      </c>
      <c r="G212" s="37">
        <v>33756</v>
      </c>
      <c r="H212" s="35">
        <v>8</v>
      </c>
      <c r="I212" s="35" t="s">
        <v>16742</v>
      </c>
      <c r="J212" s="35" t="s">
        <v>16742</v>
      </c>
      <c r="K212" s="37">
        <v>135966</v>
      </c>
      <c r="L212" s="37"/>
    </row>
    <row r="213" spans="1:12" ht="18" customHeight="1" x14ac:dyDescent="0.2">
      <c r="A213" s="37" t="s">
        <v>20712</v>
      </c>
      <c r="B213" s="37" t="s">
        <v>20713</v>
      </c>
      <c r="C213" s="37" t="s">
        <v>20714</v>
      </c>
      <c r="D213" s="37" t="s">
        <v>20680</v>
      </c>
      <c r="E213" s="37" t="s">
        <v>20681</v>
      </c>
      <c r="F213" s="37" t="s">
        <v>23714</v>
      </c>
      <c r="G213" s="37">
        <v>94952</v>
      </c>
      <c r="H213" s="35">
        <v>1</v>
      </c>
      <c r="I213" s="35">
        <v>2</v>
      </c>
      <c r="J213" s="36">
        <v>285000</v>
      </c>
      <c r="K213" s="37">
        <v>144033</v>
      </c>
      <c r="L213" s="37"/>
    </row>
    <row r="214" spans="1:12" ht="18" customHeight="1" x14ac:dyDescent="0.2">
      <c r="A214" s="37" t="s">
        <v>20682</v>
      </c>
      <c r="B214" s="37" t="s">
        <v>17945</v>
      </c>
      <c r="C214" s="37" t="s">
        <v>15209</v>
      </c>
      <c r="D214" s="37" t="s">
        <v>15210</v>
      </c>
      <c r="E214" s="37" t="s">
        <v>15211</v>
      </c>
      <c r="F214" s="37" t="s">
        <v>23138</v>
      </c>
      <c r="G214" s="37">
        <v>98632</v>
      </c>
      <c r="H214" s="35">
        <v>18</v>
      </c>
      <c r="I214" s="35" t="s">
        <v>16742</v>
      </c>
      <c r="J214" s="35" t="s">
        <v>16742</v>
      </c>
      <c r="K214" s="37">
        <v>132989</v>
      </c>
      <c r="L214" s="37"/>
    </row>
    <row r="215" spans="1:12" ht="18" customHeight="1" x14ac:dyDescent="0.2">
      <c r="A215" s="37" t="s">
        <v>15212</v>
      </c>
      <c r="B215" s="37" t="s">
        <v>15213</v>
      </c>
      <c r="C215" s="37" t="s">
        <v>15214</v>
      </c>
      <c r="D215" s="37" t="s">
        <v>15215</v>
      </c>
      <c r="E215" s="37" t="s">
        <v>17923</v>
      </c>
      <c r="F215" s="37" t="s">
        <v>23714</v>
      </c>
      <c r="G215" s="37">
        <v>91711</v>
      </c>
      <c r="H215" s="35">
        <v>0</v>
      </c>
      <c r="I215" s="35">
        <v>3</v>
      </c>
      <c r="J215" s="36">
        <v>116667</v>
      </c>
      <c r="K215" s="37">
        <v>134610</v>
      </c>
      <c r="L215" s="37"/>
    </row>
    <row r="216" spans="1:12" ht="18" customHeight="1" x14ac:dyDescent="0.2">
      <c r="A216" s="37" t="s">
        <v>17924</v>
      </c>
      <c r="B216" s="37" t="s">
        <v>17925</v>
      </c>
      <c r="C216" s="37" t="s">
        <v>17926</v>
      </c>
      <c r="D216" s="37" t="s">
        <v>17927</v>
      </c>
      <c r="E216" s="37" t="s">
        <v>20867</v>
      </c>
      <c r="F216" s="37" t="s">
        <v>19675</v>
      </c>
      <c r="G216" s="37">
        <v>28226</v>
      </c>
      <c r="H216" s="35">
        <v>20</v>
      </c>
      <c r="I216" s="35">
        <v>210</v>
      </c>
      <c r="J216" s="36">
        <v>93396</v>
      </c>
      <c r="K216" s="37">
        <v>118030</v>
      </c>
      <c r="L216" s="37" t="s">
        <v>17928</v>
      </c>
    </row>
    <row r="217" spans="1:12" ht="18" customHeight="1" x14ac:dyDescent="0.2">
      <c r="A217" s="37" t="s">
        <v>17929</v>
      </c>
      <c r="B217" s="37" t="s">
        <v>17930</v>
      </c>
      <c r="C217" s="37" t="s">
        <v>17931</v>
      </c>
      <c r="D217" s="37" t="s">
        <v>17932</v>
      </c>
      <c r="E217" s="37" t="s">
        <v>17933</v>
      </c>
      <c r="F217" s="37" t="s">
        <v>19667</v>
      </c>
      <c r="G217" s="37">
        <v>1810</v>
      </c>
      <c r="H217" s="35">
        <v>12</v>
      </c>
      <c r="I217" s="35">
        <v>105</v>
      </c>
      <c r="J217" s="36">
        <v>109524</v>
      </c>
      <c r="K217" s="37">
        <v>143979</v>
      </c>
      <c r="L217" s="37"/>
    </row>
    <row r="218" spans="1:12" ht="18" customHeight="1" x14ac:dyDescent="0.2">
      <c r="A218" s="37" t="s">
        <v>17934</v>
      </c>
      <c r="B218" s="37" t="s">
        <v>17935</v>
      </c>
      <c r="C218" s="37" t="s">
        <v>17936</v>
      </c>
      <c r="D218" s="37" t="s">
        <v>17937</v>
      </c>
      <c r="E218" s="37" t="s">
        <v>17938</v>
      </c>
      <c r="F218" s="37" t="s">
        <v>19666</v>
      </c>
      <c r="G218" s="37">
        <v>71351</v>
      </c>
      <c r="H218" s="35">
        <v>7</v>
      </c>
      <c r="I218" s="35">
        <v>52</v>
      </c>
      <c r="J218" s="36">
        <v>129854</v>
      </c>
      <c r="K218" s="37">
        <v>117139</v>
      </c>
      <c r="L218" s="37" t="s">
        <v>17939</v>
      </c>
    </row>
    <row r="219" spans="1:12" ht="18" customHeight="1" x14ac:dyDescent="0.2">
      <c r="A219" s="37" t="s">
        <v>17940</v>
      </c>
      <c r="B219" s="37" t="s">
        <v>17941</v>
      </c>
      <c r="C219" s="37" t="s">
        <v>17942</v>
      </c>
      <c r="D219" s="37" t="s">
        <v>17943</v>
      </c>
      <c r="E219" s="37" t="s">
        <v>17944</v>
      </c>
      <c r="F219" s="37" t="s">
        <v>23714</v>
      </c>
      <c r="G219" s="37">
        <v>92618</v>
      </c>
      <c r="H219" s="35">
        <v>1</v>
      </c>
      <c r="I219" s="35">
        <v>3</v>
      </c>
      <c r="J219" s="36">
        <v>244333</v>
      </c>
      <c r="K219" s="37">
        <v>130338</v>
      </c>
      <c r="L219" s="37"/>
    </row>
    <row r="220" spans="1:12" ht="18" customHeight="1" x14ac:dyDescent="0.2">
      <c r="A220" s="37" t="s">
        <v>15238</v>
      </c>
      <c r="B220" s="37" t="s">
        <v>15239</v>
      </c>
      <c r="C220" s="37" t="s">
        <v>15240</v>
      </c>
      <c r="D220" s="37" t="s">
        <v>15241</v>
      </c>
      <c r="E220" s="37" t="s">
        <v>15242</v>
      </c>
      <c r="F220" s="37" t="s">
        <v>19668</v>
      </c>
      <c r="G220" s="37">
        <v>20910</v>
      </c>
      <c r="H220" s="35">
        <v>77</v>
      </c>
      <c r="I220" s="35">
        <v>303</v>
      </c>
      <c r="J220" s="36">
        <v>254125</v>
      </c>
      <c r="K220" s="37">
        <v>107702</v>
      </c>
      <c r="L220" s="37" t="s">
        <v>15243</v>
      </c>
    </row>
    <row r="221" spans="1:12" ht="18" customHeight="1" x14ac:dyDescent="0.2">
      <c r="A221" s="37" t="s">
        <v>15244</v>
      </c>
      <c r="B221" s="37" t="s">
        <v>15245</v>
      </c>
      <c r="C221" s="37" t="s">
        <v>15246</v>
      </c>
      <c r="D221" s="37" t="s">
        <v>17954</v>
      </c>
      <c r="E221" s="37" t="s">
        <v>15220</v>
      </c>
      <c r="F221" s="37" t="s">
        <v>23135</v>
      </c>
      <c r="G221" s="37">
        <v>84124</v>
      </c>
      <c r="H221" s="35">
        <v>13</v>
      </c>
      <c r="I221" s="35">
        <v>3</v>
      </c>
      <c r="J221" s="36">
        <v>4166667</v>
      </c>
      <c r="K221" s="37">
        <v>116043</v>
      </c>
      <c r="L221" s="37"/>
    </row>
    <row r="222" spans="1:12" ht="18" customHeight="1" x14ac:dyDescent="0.2">
      <c r="A222" s="37" t="s">
        <v>17955</v>
      </c>
      <c r="B222" s="37" t="s">
        <v>17955</v>
      </c>
      <c r="C222" s="37" t="s">
        <v>17956</v>
      </c>
      <c r="D222" s="37" t="s">
        <v>17957</v>
      </c>
      <c r="E222" s="37" t="s">
        <v>17958</v>
      </c>
      <c r="F222" s="37" t="s">
        <v>19667</v>
      </c>
      <c r="G222" s="37">
        <v>1702</v>
      </c>
      <c r="H222" s="35">
        <v>0</v>
      </c>
      <c r="I222" s="35">
        <v>2</v>
      </c>
      <c r="J222" s="36">
        <v>37031</v>
      </c>
      <c r="K222" s="37">
        <v>131691</v>
      </c>
      <c r="L222" s="37"/>
    </row>
    <row r="223" spans="1:12" ht="18" customHeight="1" x14ac:dyDescent="0.2">
      <c r="A223" s="37" t="s">
        <v>17959</v>
      </c>
      <c r="B223" s="37" t="s">
        <v>17960</v>
      </c>
      <c r="C223" s="37" t="s">
        <v>17961</v>
      </c>
      <c r="D223" s="37" t="s">
        <v>17962</v>
      </c>
      <c r="E223" s="37" t="s">
        <v>20901</v>
      </c>
      <c r="F223" s="37" t="s">
        <v>23138</v>
      </c>
      <c r="G223" s="37">
        <v>98382</v>
      </c>
      <c r="H223" s="35">
        <v>24</v>
      </c>
      <c r="I223" s="35">
        <v>225</v>
      </c>
      <c r="J223" s="36">
        <v>108746</v>
      </c>
      <c r="K223" s="37">
        <v>116180</v>
      </c>
      <c r="L223" s="37"/>
    </row>
    <row r="224" spans="1:12" ht="18" customHeight="1" x14ac:dyDescent="0.2">
      <c r="A224" s="37" t="s">
        <v>17963</v>
      </c>
      <c r="B224" s="37" t="s">
        <v>17964</v>
      </c>
      <c r="C224" s="37">
        <v>70663271002</v>
      </c>
      <c r="D224" s="37" t="s">
        <v>17965</v>
      </c>
      <c r="E224" s="37" t="s">
        <v>23278</v>
      </c>
      <c r="F224" s="37" t="s">
        <v>18741</v>
      </c>
      <c r="G224" s="37">
        <v>30907</v>
      </c>
      <c r="H224" s="35">
        <v>6</v>
      </c>
      <c r="I224" s="35">
        <v>75</v>
      </c>
      <c r="J224" s="36">
        <v>80000</v>
      </c>
      <c r="K224" s="37">
        <v>140252</v>
      </c>
      <c r="L224" s="37"/>
    </row>
    <row r="225" spans="1:12" ht="18" customHeight="1" x14ac:dyDescent="0.2">
      <c r="A225" s="37" t="s">
        <v>17966</v>
      </c>
      <c r="B225" s="37" t="s">
        <v>17967</v>
      </c>
      <c r="C225" s="37" t="s">
        <v>17968</v>
      </c>
      <c r="D225" s="37" t="s">
        <v>17969</v>
      </c>
      <c r="E225" s="37" t="s">
        <v>20779</v>
      </c>
      <c r="F225" s="37" t="s">
        <v>23126</v>
      </c>
      <c r="G225" s="37">
        <v>44122</v>
      </c>
      <c r="H225" s="35">
        <v>3</v>
      </c>
      <c r="I225" s="35">
        <v>41</v>
      </c>
      <c r="J225" s="36">
        <v>78902</v>
      </c>
      <c r="K225" s="37">
        <v>121394</v>
      </c>
      <c r="L225" s="37"/>
    </row>
    <row r="226" spans="1:12" ht="18" customHeight="1" x14ac:dyDescent="0.2">
      <c r="A226" s="37" t="s">
        <v>17970</v>
      </c>
      <c r="B226" s="37" t="s">
        <v>17970</v>
      </c>
      <c r="C226" s="37" t="s">
        <v>17971</v>
      </c>
      <c r="D226" s="37" t="s">
        <v>17972</v>
      </c>
      <c r="E226" s="37" t="s">
        <v>17973</v>
      </c>
      <c r="F226" s="37" t="s">
        <v>23125</v>
      </c>
      <c r="G226" s="37">
        <v>10601</v>
      </c>
      <c r="H226" s="35">
        <v>8</v>
      </c>
      <c r="I226" s="35">
        <v>54</v>
      </c>
      <c r="J226" s="36">
        <v>145266</v>
      </c>
      <c r="K226" s="37">
        <v>125504</v>
      </c>
      <c r="L226" s="37"/>
    </row>
    <row r="227" spans="1:12" ht="18" customHeight="1" x14ac:dyDescent="0.2">
      <c r="A227" s="37" t="s">
        <v>17974</v>
      </c>
      <c r="B227" s="37" t="s">
        <v>17975</v>
      </c>
      <c r="C227" s="37" t="s">
        <v>17976</v>
      </c>
      <c r="D227" s="37" t="s">
        <v>19558</v>
      </c>
      <c r="E227" s="37" t="s">
        <v>19559</v>
      </c>
      <c r="F227" s="37" t="s">
        <v>23125</v>
      </c>
      <c r="G227" s="37">
        <v>14094</v>
      </c>
      <c r="H227" s="35">
        <v>2</v>
      </c>
      <c r="I227" s="35">
        <v>5</v>
      </c>
      <c r="J227" s="36">
        <v>300000</v>
      </c>
      <c r="K227" s="37">
        <v>144817</v>
      </c>
      <c r="L227" s="37"/>
    </row>
    <row r="228" spans="1:12" ht="18" customHeight="1" x14ac:dyDescent="0.2">
      <c r="A228" s="37" t="s">
        <v>19560</v>
      </c>
      <c r="B228" s="37" t="s">
        <v>19561</v>
      </c>
      <c r="C228" s="37" t="s">
        <v>19562</v>
      </c>
      <c r="D228" s="37" t="s">
        <v>19563</v>
      </c>
      <c r="E228" s="37" t="s">
        <v>19564</v>
      </c>
      <c r="F228" s="37" t="s">
        <v>23714</v>
      </c>
      <c r="G228" s="37">
        <v>94903</v>
      </c>
      <c r="H228" s="35">
        <v>28</v>
      </c>
      <c r="I228" s="35">
        <v>90</v>
      </c>
      <c r="J228" s="36">
        <v>306157</v>
      </c>
      <c r="K228" s="37">
        <v>132175</v>
      </c>
      <c r="L228" s="37"/>
    </row>
    <row r="229" spans="1:12" ht="18" customHeight="1" x14ac:dyDescent="0.2">
      <c r="A229" s="37" t="s">
        <v>19565</v>
      </c>
      <c r="B229" s="37" t="s">
        <v>19566</v>
      </c>
      <c r="C229" s="37" t="s">
        <v>19567</v>
      </c>
      <c r="D229" s="37" t="s">
        <v>19568</v>
      </c>
      <c r="E229" s="37" t="s">
        <v>24286</v>
      </c>
      <c r="F229" s="37" t="s">
        <v>23134</v>
      </c>
      <c r="G229" s="37">
        <v>75201</v>
      </c>
      <c r="H229" s="35">
        <v>246</v>
      </c>
      <c r="I229" s="35">
        <v>180</v>
      </c>
      <c r="J229" s="36">
        <v>1366892</v>
      </c>
      <c r="K229" s="37">
        <v>136667</v>
      </c>
      <c r="L229" s="37"/>
    </row>
    <row r="230" spans="1:12" ht="18" customHeight="1" x14ac:dyDescent="0.2">
      <c r="A230" s="37" t="s">
        <v>19569</v>
      </c>
      <c r="B230" s="37" t="s">
        <v>23375</v>
      </c>
      <c r="C230" s="37" t="s">
        <v>23376</v>
      </c>
      <c r="D230" s="37" t="s">
        <v>23377</v>
      </c>
      <c r="E230" s="37" t="s">
        <v>23378</v>
      </c>
      <c r="F230" s="37" t="s">
        <v>19668</v>
      </c>
      <c r="G230" s="37">
        <v>21601</v>
      </c>
      <c r="H230" s="35">
        <v>23</v>
      </c>
      <c r="I230" s="35">
        <v>10</v>
      </c>
      <c r="J230" s="36">
        <v>2300000</v>
      </c>
      <c r="K230" s="37">
        <v>119440</v>
      </c>
      <c r="L230" s="37"/>
    </row>
    <row r="231" spans="1:12" ht="18" customHeight="1" x14ac:dyDescent="0.2">
      <c r="A231" s="37" t="s">
        <v>23379</v>
      </c>
      <c r="B231" s="37" t="s">
        <v>23380</v>
      </c>
      <c r="C231" s="37" t="s">
        <v>23381</v>
      </c>
      <c r="D231" s="37" t="s">
        <v>23382</v>
      </c>
      <c r="E231" s="37" t="s">
        <v>23383</v>
      </c>
      <c r="F231" s="37" t="s">
        <v>19668</v>
      </c>
      <c r="G231" s="37">
        <v>21061</v>
      </c>
      <c r="H231" s="35">
        <v>20</v>
      </c>
      <c r="I231" s="35">
        <v>250</v>
      </c>
      <c r="J231" s="36">
        <v>80000</v>
      </c>
      <c r="K231" s="37">
        <v>122349</v>
      </c>
      <c r="L231" s="37"/>
    </row>
    <row r="232" spans="1:12" ht="18" customHeight="1" x14ac:dyDescent="0.2">
      <c r="A232" s="37" t="s">
        <v>23384</v>
      </c>
      <c r="B232" s="37" t="s">
        <v>23385</v>
      </c>
      <c r="C232" s="37" t="s">
        <v>23386</v>
      </c>
      <c r="D232" s="37" t="s">
        <v>23387</v>
      </c>
      <c r="E232" s="37" t="s">
        <v>23388</v>
      </c>
      <c r="F232" s="37" t="s">
        <v>19667</v>
      </c>
      <c r="G232" s="37">
        <v>1535</v>
      </c>
      <c r="H232" s="35">
        <v>4</v>
      </c>
      <c r="I232" s="35">
        <v>62</v>
      </c>
      <c r="J232" s="36">
        <v>62859</v>
      </c>
      <c r="K232" s="37">
        <v>129993</v>
      </c>
      <c r="L232" s="37" t="s">
        <v>21792</v>
      </c>
    </row>
    <row r="233" spans="1:12" ht="18" customHeight="1" x14ac:dyDescent="0.2">
      <c r="A233" s="37" t="s">
        <v>21793</v>
      </c>
      <c r="B233" s="37" t="s">
        <v>21794</v>
      </c>
      <c r="C233" s="37" t="s">
        <v>21795</v>
      </c>
      <c r="D233" s="37" t="s">
        <v>21796</v>
      </c>
      <c r="E233" s="37" t="s">
        <v>21797</v>
      </c>
      <c r="F233" s="37" t="s">
        <v>23139</v>
      </c>
      <c r="G233" s="37">
        <v>53151</v>
      </c>
      <c r="H233" s="35">
        <v>110</v>
      </c>
      <c r="I233" s="35">
        <v>904</v>
      </c>
      <c r="J233" s="36">
        <v>121664</v>
      </c>
      <c r="K233" s="37">
        <v>127987</v>
      </c>
      <c r="L233" s="37"/>
    </row>
    <row r="234" spans="1:12" ht="18" customHeight="1" x14ac:dyDescent="0.2">
      <c r="A234" s="37" t="s">
        <v>20585</v>
      </c>
      <c r="B234" s="37" t="s">
        <v>20586</v>
      </c>
      <c r="C234" s="37" t="s">
        <v>20587</v>
      </c>
      <c r="D234" s="37" t="s">
        <v>20588</v>
      </c>
      <c r="E234" s="37" t="s">
        <v>20589</v>
      </c>
      <c r="F234" s="37" t="s">
        <v>23714</v>
      </c>
      <c r="G234" s="37">
        <v>93101</v>
      </c>
      <c r="H234" s="35">
        <v>156</v>
      </c>
      <c r="I234" s="35">
        <v>16</v>
      </c>
      <c r="J234" s="36">
        <v>9729317</v>
      </c>
      <c r="K234" s="37">
        <v>140825</v>
      </c>
      <c r="L234" s="37"/>
    </row>
    <row r="235" spans="1:12" ht="18" customHeight="1" x14ac:dyDescent="0.2">
      <c r="A235" s="37" t="s">
        <v>20590</v>
      </c>
      <c r="B235" s="37" t="s">
        <v>20591</v>
      </c>
      <c r="C235" s="37" t="s">
        <v>20592</v>
      </c>
      <c r="D235" s="37" t="s">
        <v>20593</v>
      </c>
      <c r="E235" s="37" t="s">
        <v>20594</v>
      </c>
      <c r="F235" s="37" t="s">
        <v>18741</v>
      </c>
      <c r="G235" s="37">
        <v>30062</v>
      </c>
      <c r="H235" s="35">
        <v>6</v>
      </c>
      <c r="I235" s="35">
        <v>13</v>
      </c>
      <c r="J235" s="36">
        <v>439326</v>
      </c>
      <c r="K235" s="37">
        <v>132344</v>
      </c>
      <c r="L235" s="37" t="s">
        <v>21618</v>
      </c>
    </row>
    <row r="236" spans="1:12" ht="18" customHeight="1" x14ac:dyDescent="0.2">
      <c r="A236" s="37" t="s">
        <v>21619</v>
      </c>
      <c r="B236" s="37" t="s">
        <v>20595</v>
      </c>
      <c r="C236" s="37" t="s">
        <v>20596</v>
      </c>
      <c r="D236" s="37" t="s">
        <v>20597</v>
      </c>
      <c r="E236" s="37" t="s">
        <v>20598</v>
      </c>
      <c r="F236" s="37" t="s">
        <v>23126</v>
      </c>
      <c r="G236" s="37">
        <v>44145</v>
      </c>
      <c r="H236" s="35">
        <v>1</v>
      </c>
      <c r="I236" s="35">
        <v>8</v>
      </c>
      <c r="J236" s="36">
        <v>104000</v>
      </c>
      <c r="K236" s="37">
        <v>143558</v>
      </c>
      <c r="L236" s="37"/>
    </row>
    <row r="237" spans="1:12" ht="18" customHeight="1" x14ac:dyDescent="0.2">
      <c r="A237" s="37" t="s">
        <v>20599</v>
      </c>
      <c r="B237" s="37" t="s">
        <v>20600</v>
      </c>
      <c r="C237" s="37" t="s">
        <v>20601</v>
      </c>
      <c r="D237" s="37" t="s">
        <v>20602</v>
      </c>
      <c r="E237" s="37" t="s">
        <v>20603</v>
      </c>
      <c r="F237" s="37" t="s">
        <v>19678</v>
      </c>
      <c r="G237" s="37">
        <v>7649</v>
      </c>
      <c r="H237" s="35">
        <v>15</v>
      </c>
      <c r="I237" s="35">
        <v>150</v>
      </c>
      <c r="J237" s="36">
        <v>100000</v>
      </c>
      <c r="K237" s="37">
        <v>122026</v>
      </c>
      <c r="L237" s="37" t="s">
        <v>20604</v>
      </c>
    </row>
    <row r="238" spans="1:12" ht="18" customHeight="1" x14ac:dyDescent="0.2">
      <c r="A238" s="37" t="s">
        <v>20605</v>
      </c>
      <c r="B238" s="37" t="s">
        <v>20606</v>
      </c>
      <c r="C238" s="37" t="s">
        <v>20607</v>
      </c>
      <c r="D238" s="37" t="s">
        <v>20608</v>
      </c>
      <c r="E238" s="37" t="s">
        <v>15227</v>
      </c>
      <c r="F238" s="37" t="s">
        <v>18741</v>
      </c>
      <c r="G238" s="37">
        <v>30305</v>
      </c>
      <c r="H238" s="35">
        <v>113</v>
      </c>
      <c r="I238" s="35">
        <v>467</v>
      </c>
      <c r="J238" s="36">
        <v>241370</v>
      </c>
      <c r="K238" s="37">
        <v>125730</v>
      </c>
      <c r="L238" s="37" t="s">
        <v>20609</v>
      </c>
    </row>
    <row r="239" spans="1:12" ht="18" customHeight="1" x14ac:dyDescent="0.2">
      <c r="A239" s="37" t="s">
        <v>20610</v>
      </c>
      <c r="B239" s="37" t="s">
        <v>20611</v>
      </c>
      <c r="C239" s="37" t="s">
        <v>20612</v>
      </c>
      <c r="D239" s="37" t="s">
        <v>20613</v>
      </c>
      <c r="E239" s="37" t="s">
        <v>23348</v>
      </c>
      <c r="F239" s="37" t="s">
        <v>23126</v>
      </c>
      <c r="G239" s="37">
        <v>43220</v>
      </c>
      <c r="H239" s="35">
        <v>6</v>
      </c>
      <c r="I239" s="35">
        <v>21</v>
      </c>
      <c r="J239" s="36">
        <v>285714</v>
      </c>
      <c r="K239" s="37">
        <v>119829</v>
      </c>
      <c r="L239" s="37" t="s">
        <v>20614</v>
      </c>
    </row>
    <row r="240" spans="1:12" ht="18" customHeight="1" x14ac:dyDescent="0.2">
      <c r="A240" s="37" t="s">
        <v>20615</v>
      </c>
      <c r="B240" s="37" t="s">
        <v>20616</v>
      </c>
      <c r="C240" s="37" t="s">
        <v>20617</v>
      </c>
      <c r="D240" s="37" t="s">
        <v>20618</v>
      </c>
      <c r="E240" s="37" t="s">
        <v>21785</v>
      </c>
      <c r="F240" s="37" t="s">
        <v>23714</v>
      </c>
      <c r="G240" s="37">
        <v>92011</v>
      </c>
      <c r="H240" s="35">
        <v>4</v>
      </c>
      <c r="I240" s="35">
        <v>12</v>
      </c>
      <c r="J240" s="36">
        <v>354167</v>
      </c>
      <c r="K240" s="37">
        <v>141468</v>
      </c>
      <c r="L240" s="37"/>
    </row>
    <row r="241" spans="1:12" ht="18" customHeight="1" x14ac:dyDescent="0.2">
      <c r="A241" s="37" t="s">
        <v>23781</v>
      </c>
      <c r="B241" s="37" t="s">
        <v>23782</v>
      </c>
      <c r="C241" s="37" t="s">
        <v>23783</v>
      </c>
      <c r="D241" s="37" t="s">
        <v>23784</v>
      </c>
      <c r="E241" s="37" t="s">
        <v>24431</v>
      </c>
      <c r="F241" s="37" t="s">
        <v>18740</v>
      </c>
      <c r="G241" s="37">
        <v>33131</v>
      </c>
      <c r="H241" s="35">
        <v>2</v>
      </c>
      <c r="I241" s="35">
        <v>11</v>
      </c>
      <c r="J241" s="36">
        <v>186938</v>
      </c>
      <c r="K241" s="37">
        <v>145703</v>
      </c>
      <c r="L241" s="37"/>
    </row>
    <row r="242" spans="1:12" ht="18" customHeight="1" x14ac:dyDescent="0.2">
      <c r="A242" s="37" t="s">
        <v>23785</v>
      </c>
      <c r="B242" s="37" t="s">
        <v>23786</v>
      </c>
      <c r="C242" s="37" t="s">
        <v>23787</v>
      </c>
      <c r="D242" s="37" t="s">
        <v>23788</v>
      </c>
      <c r="E242" s="37" t="s">
        <v>23789</v>
      </c>
      <c r="F242" s="37" t="s">
        <v>19663</v>
      </c>
      <c r="G242" s="37">
        <v>46774</v>
      </c>
      <c r="H242" s="35">
        <v>18</v>
      </c>
      <c r="I242" s="35">
        <v>158</v>
      </c>
      <c r="J242" s="36">
        <v>113924</v>
      </c>
      <c r="K242" s="37">
        <v>122236</v>
      </c>
      <c r="L242" s="37" t="s">
        <v>23790</v>
      </c>
    </row>
    <row r="243" spans="1:12" ht="18" customHeight="1" x14ac:dyDescent="0.2">
      <c r="A243" s="37" t="s">
        <v>23791</v>
      </c>
      <c r="B243" s="37" t="s">
        <v>19333</v>
      </c>
      <c r="C243" s="37" t="s">
        <v>19334</v>
      </c>
      <c r="D243" s="37" t="s">
        <v>19335</v>
      </c>
      <c r="E243" s="37" t="s">
        <v>15227</v>
      </c>
      <c r="F243" s="37" t="s">
        <v>18741</v>
      </c>
      <c r="G243" s="37">
        <v>30305</v>
      </c>
      <c r="H243" s="35">
        <v>4</v>
      </c>
      <c r="I243" s="35">
        <v>32</v>
      </c>
      <c r="J243" s="36">
        <v>132676</v>
      </c>
      <c r="K243" s="37">
        <v>136462</v>
      </c>
      <c r="L243" s="37" t="s">
        <v>23318</v>
      </c>
    </row>
    <row r="244" spans="1:12" ht="18" customHeight="1" x14ac:dyDescent="0.2">
      <c r="A244" s="37" t="s">
        <v>23319</v>
      </c>
      <c r="B244" s="37" t="s">
        <v>23320</v>
      </c>
      <c r="C244" s="37" t="s">
        <v>23321</v>
      </c>
      <c r="D244" s="37" t="s">
        <v>23322</v>
      </c>
      <c r="E244" s="37" t="s">
        <v>23323</v>
      </c>
      <c r="F244" s="37" t="s">
        <v>19670</v>
      </c>
      <c r="G244" s="37">
        <v>48103</v>
      </c>
      <c r="H244" s="35">
        <v>9</v>
      </c>
      <c r="I244" s="35">
        <v>113</v>
      </c>
      <c r="J244" s="36">
        <v>75260</v>
      </c>
      <c r="K244" s="37">
        <v>144934</v>
      </c>
      <c r="L244" s="37"/>
    </row>
    <row r="245" spans="1:12" ht="18" customHeight="1" x14ac:dyDescent="0.2">
      <c r="A245" s="37" t="s">
        <v>23324</v>
      </c>
      <c r="B245" s="37" t="s">
        <v>23325</v>
      </c>
      <c r="C245" s="37" t="s">
        <v>23326</v>
      </c>
      <c r="D245" s="37" t="s">
        <v>23327</v>
      </c>
      <c r="E245" s="37" t="s">
        <v>22823</v>
      </c>
      <c r="F245" s="37" t="s">
        <v>23714</v>
      </c>
      <c r="G245" s="37">
        <v>90503</v>
      </c>
      <c r="H245" s="35">
        <v>8</v>
      </c>
      <c r="I245" s="35">
        <v>43</v>
      </c>
      <c r="J245" s="36">
        <v>176744</v>
      </c>
      <c r="K245" s="37">
        <v>114452</v>
      </c>
      <c r="L245" s="37"/>
    </row>
    <row r="246" spans="1:12" ht="18" customHeight="1" x14ac:dyDescent="0.2">
      <c r="A246" s="37" t="s">
        <v>23328</v>
      </c>
      <c r="B246" s="37" t="s">
        <v>23329</v>
      </c>
      <c r="C246" s="37" t="s">
        <v>23330</v>
      </c>
      <c r="D246" s="37" t="s">
        <v>23331</v>
      </c>
      <c r="E246" s="37" t="s">
        <v>23332</v>
      </c>
      <c r="F246" s="37" t="s">
        <v>19672</v>
      </c>
      <c r="G246" s="37">
        <v>63011</v>
      </c>
      <c r="H246" s="35">
        <v>1</v>
      </c>
      <c r="I246" s="35">
        <v>3</v>
      </c>
      <c r="J246" s="36">
        <v>172867</v>
      </c>
      <c r="K246" s="37">
        <v>142067</v>
      </c>
      <c r="L246" s="37" t="s">
        <v>23333</v>
      </c>
    </row>
    <row r="247" spans="1:12" ht="18" customHeight="1" x14ac:dyDescent="0.2">
      <c r="A247" s="37" t="s">
        <v>23334</v>
      </c>
      <c r="B247" s="37" t="s">
        <v>23335</v>
      </c>
      <c r="C247" s="37" t="s">
        <v>23336</v>
      </c>
      <c r="D247" s="37" t="s">
        <v>23337</v>
      </c>
      <c r="E247" s="37" t="s">
        <v>19698</v>
      </c>
      <c r="F247" s="37" t="s">
        <v>23138</v>
      </c>
      <c r="G247" s="37">
        <v>99208</v>
      </c>
      <c r="H247" s="35">
        <v>8</v>
      </c>
      <c r="I247" s="35">
        <v>81</v>
      </c>
      <c r="J247" s="36">
        <v>102430</v>
      </c>
      <c r="K247" s="37">
        <v>117183</v>
      </c>
      <c r="L247" s="37"/>
    </row>
    <row r="248" spans="1:12" ht="18" customHeight="1" x14ac:dyDescent="0.2">
      <c r="A248" s="37" t="s">
        <v>23256</v>
      </c>
      <c r="B248" s="37" t="s">
        <v>23257</v>
      </c>
      <c r="C248" s="37" t="s">
        <v>23258</v>
      </c>
      <c r="D248" s="37" t="s">
        <v>23259</v>
      </c>
      <c r="E248" s="37" t="s">
        <v>23260</v>
      </c>
      <c r="F248" s="37" t="s">
        <v>19674</v>
      </c>
      <c r="G248" s="37">
        <v>59102</v>
      </c>
      <c r="H248" s="35">
        <v>13</v>
      </c>
      <c r="I248" s="35">
        <v>195</v>
      </c>
      <c r="J248" s="36">
        <v>66667</v>
      </c>
      <c r="K248" s="37">
        <v>120503</v>
      </c>
      <c r="L248" s="37"/>
    </row>
    <row r="249" spans="1:12" ht="18" customHeight="1" x14ac:dyDescent="0.2">
      <c r="A249" s="37" t="s">
        <v>23261</v>
      </c>
      <c r="B249" s="37" t="s">
        <v>23262</v>
      </c>
      <c r="C249" s="37" t="s">
        <v>21640</v>
      </c>
      <c r="D249" s="37" t="s">
        <v>21641</v>
      </c>
      <c r="E249" s="37" t="s">
        <v>21642</v>
      </c>
      <c r="F249" s="37" t="s">
        <v>19666</v>
      </c>
      <c r="G249" s="37">
        <v>70503</v>
      </c>
      <c r="H249" s="35">
        <v>34</v>
      </c>
      <c r="I249" s="35">
        <v>68</v>
      </c>
      <c r="J249" s="36">
        <v>502625</v>
      </c>
      <c r="K249" s="37">
        <v>117059</v>
      </c>
      <c r="L249" s="37"/>
    </row>
    <row r="250" spans="1:12" ht="18" customHeight="1" x14ac:dyDescent="0.2">
      <c r="A250" s="37" t="s">
        <v>21643</v>
      </c>
      <c r="B250" s="37" t="s">
        <v>21644</v>
      </c>
      <c r="C250" s="37" t="s">
        <v>21645</v>
      </c>
      <c r="D250" s="37" t="s">
        <v>21707</v>
      </c>
      <c r="E250" s="37" t="s">
        <v>21708</v>
      </c>
      <c r="F250" s="37" t="s">
        <v>18741</v>
      </c>
      <c r="G250" s="37">
        <v>30084</v>
      </c>
      <c r="H250" s="35">
        <v>2</v>
      </c>
      <c r="I250" s="35">
        <v>25</v>
      </c>
      <c r="J250" s="36">
        <v>80000</v>
      </c>
      <c r="K250" s="37">
        <v>128660</v>
      </c>
      <c r="L250" s="37"/>
    </row>
    <row r="251" spans="1:12" ht="18" customHeight="1" x14ac:dyDescent="0.2">
      <c r="A251" s="37" t="s">
        <v>21709</v>
      </c>
      <c r="B251" s="37" t="s">
        <v>21710</v>
      </c>
      <c r="C251" s="37" t="s">
        <v>21711</v>
      </c>
      <c r="D251" s="37" t="s">
        <v>21712</v>
      </c>
      <c r="E251" s="37" t="s">
        <v>11213</v>
      </c>
      <c r="F251" s="37" t="s">
        <v>23131</v>
      </c>
      <c r="G251" s="37">
        <v>29210</v>
      </c>
      <c r="H251" s="35">
        <v>6</v>
      </c>
      <c r="I251" s="35">
        <v>18</v>
      </c>
      <c r="J251" s="36">
        <v>344444</v>
      </c>
      <c r="K251" s="37">
        <v>130326</v>
      </c>
      <c r="L251" s="37" t="s">
        <v>21713</v>
      </c>
    </row>
    <row r="252" spans="1:12" ht="18" customHeight="1" x14ac:dyDescent="0.2">
      <c r="A252" s="37" t="s">
        <v>21714</v>
      </c>
      <c r="B252" s="37" t="s">
        <v>21715</v>
      </c>
      <c r="C252" s="37" t="s">
        <v>21716</v>
      </c>
      <c r="D252" s="37" t="s">
        <v>21717</v>
      </c>
      <c r="E252" s="37" t="s">
        <v>21718</v>
      </c>
      <c r="F252" s="37" t="s">
        <v>23134</v>
      </c>
      <c r="G252" s="37">
        <v>75070</v>
      </c>
      <c r="H252" s="35">
        <v>0</v>
      </c>
      <c r="I252" s="35">
        <v>40</v>
      </c>
      <c r="J252" s="36">
        <v>12000</v>
      </c>
      <c r="K252" s="37">
        <v>133138</v>
      </c>
      <c r="L252" s="37"/>
    </row>
    <row r="253" spans="1:12" ht="18" customHeight="1" x14ac:dyDescent="0.2">
      <c r="A253" s="37" t="s">
        <v>21719</v>
      </c>
      <c r="B253" s="37" t="s">
        <v>21720</v>
      </c>
      <c r="C253" s="37" t="s">
        <v>21721</v>
      </c>
      <c r="D253" s="37" t="s">
        <v>21722</v>
      </c>
      <c r="E253" s="37" t="s">
        <v>21723</v>
      </c>
      <c r="F253" s="37" t="s">
        <v>19678</v>
      </c>
      <c r="G253" s="37">
        <v>8057</v>
      </c>
      <c r="H253" s="35">
        <v>20</v>
      </c>
      <c r="I253" s="35">
        <v>50</v>
      </c>
      <c r="J253" s="36">
        <v>400000</v>
      </c>
      <c r="K253" s="37">
        <v>129527</v>
      </c>
      <c r="L253" s="37" t="s">
        <v>21724</v>
      </c>
    </row>
    <row r="254" spans="1:12" ht="18" customHeight="1" x14ac:dyDescent="0.2">
      <c r="A254" s="37" t="s">
        <v>21725</v>
      </c>
      <c r="B254" s="37" t="s">
        <v>21726</v>
      </c>
      <c r="C254" s="37" t="s">
        <v>21727</v>
      </c>
      <c r="D254" s="37" t="s">
        <v>21728</v>
      </c>
      <c r="E254" s="37" t="s">
        <v>21729</v>
      </c>
      <c r="F254" s="37" t="s">
        <v>23125</v>
      </c>
      <c r="G254" s="37">
        <v>14086</v>
      </c>
      <c r="H254" s="35">
        <v>19</v>
      </c>
      <c r="I254" s="35">
        <v>7</v>
      </c>
      <c r="J254" s="36">
        <v>2670681</v>
      </c>
      <c r="K254" s="37">
        <v>144673</v>
      </c>
      <c r="L254" s="37" t="s">
        <v>21730</v>
      </c>
    </row>
    <row r="255" spans="1:12" ht="18" customHeight="1" x14ac:dyDescent="0.2">
      <c r="A255" s="37" t="s">
        <v>21731</v>
      </c>
      <c r="B255" s="37" t="s">
        <v>21732</v>
      </c>
      <c r="C255" s="37" t="s">
        <v>21733</v>
      </c>
      <c r="D255" s="37" t="s">
        <v>21734</v>
      </c>
      <c r="E255" s="37" t="s">
        <v>21791</v>
      </c>
      <c r="F255" s="37" t="s">
        <v>23129</v>
      </c>
      <c r="G255" s="37">
        <v>19446</v>
      </c>
      <c r="H255" s="35">
        <v>8</v>
      </c>
      <c r="I255" s="35" t="s">
        <v>16742</v>
      </c>
      <c r="J255" s="35" t="s">
        <v>16742</v>
      </c>
      <c r="K255" s="37">
        <v>136803</v>
      </c>
      <c r="L255" s="37" t="s">
        <v>21735</v>
      </c>
    </row>
    <row r="256" spans="1:12" ht="18" customHeight="1" x14ac:dyDescent="0.2">
      <c r="A256" s="37" t="s">
        <v>21736</v>
      </c>
      <c r="B256" s="37" t="s">
        <v>21737</v>
      </c>
      <c r="C256" s="37" t="s">
        <v>21738</v>
      </c>
      <c r="D256" s="37" t="s">
        <v>21739</v>
      </c>
      <c r="E256" s="37" t="s">
        <v>21740</v>
      </c>
      <c r="F256" s="37" t="s">
        <v>23133</v>
      </c>
      <c r="G256" s="37">
        <v>37219</v>
      </c>
      <c r="H256" s="35">
        <v>21</v>
      </c>
      <c r="I256" s="35">
        <v>144</v>
      </c>
      <c r="J256" s="36">
        <v>145896</v>
      </c>
      <c r="K256" s="37">
        <v>142298</v>
      </c>
      <c r="L256" s="37"/>
    </row>
    <row r="257" spans="1:12" ht="18" customHeight="1" x14ac:dyDescent="0.2">
      <c r="A257" s="37" t="s">
        <v>21741</v>
      </c>
      <c r="B257" s="37" t="s">
        <v>21742</v>
      </c>
      <c r="C257" s="37" t="s">
        <v>21743</v>
      </c>
      <c r="D257" s="37" t="s">
        <v>21744</v>
      </c>
      <c r="E257" s="37" t="s">
        <v>12516</v>
      </c>
      <c r="F257" s="37" t="s">
        <v>23715</v>
      </c>
      <c r="G257" s="37">
        <v>80111</v>
      </c>
      <c r="H257" s="35">
        <v>8</v>
      </c>
      <c r="I257" s="35" t="s">
        <v>16742</v>
      </c>
      <c r="J257" s="35" t="s">
        <v>16742</v>
      </c>
      <c r="K257" s="37">
        <v>141225</v>
      </c>
      <c r="L257" s="37" t="s">
        <v>19157</v>
      </c>
    </row>
    <row r="258" spans="1:12" ht="18" customHeight="1" x14ac:dyDescent="0.2">
      <c r="A258" s="37" t="s">
        <v>19158</v>
      </c>
      <c r="B258" s="37" t="s">
        <v>19159</v>
      </c>
      <c r="C258" s="37" t="s">
        <v>19160</v>
      </c>
      <c r="D258" s="37" t="s">
        <v>17978</v>
      </c>
      <c r="E258" s="37" t="s">
        <v>22689</v>
      </c>
      <c r="F258" s="37" t="s">
        <v>23713</v>
      </c>
      <c r="G258" s="37">
        <v>85260</v>
      </c>
      <c r="H258" s="35">
        <v>15</v>
      </c>
      <c r="I258" s="35">
        <v>48</v>
      </c>
      <c r="J258" s="36">
        <v>312500</v>
      </c>
      <c r="K258" s="37">
        <v>135162</v>
      </c>
      <c r="L258" s="37"/>
    </row>
    <row r="259" spans="1:12" ht="18" customHeight="1" x14ac:dyDescent="0.2">
      <c r="A259" s="37" t="s">
        <v>17979</v>
      </c>
      <c r="B259" s="37" t="s">
        <v>17980</v>
      </c>
      <c r="C259" s="37" t="s">
        <v>17981</v>
      </c>
      <c r="D259" s="37" t="s">
        <v>17982</v>
      </c>
      <c r="E259" s="37" t="s">
        <v>17983</v>
      </c>
      <c r="F259" s="37" t="s">
        <v>19671</v>
      </c>
      <c r="G259" s="37">
        <v>55119</v>
      </c>
      <c r="H259" s="35">
        <v>0</v>
      </c>
      <c r="I259" s="35">
        <v>1</v>
      </c>
      <c r="J259" s="36">
        <v>18000</v>
      </c>
      <c r="K259" s="37">
        <v>122950</v>
      </c>
      <c r="L259" s="37"/>
    </row>
    <row r="260" spans="1:12" ht="18" customHeight="1" x14ac:dyDescent="0.2">
      <c r="A260" s="37" t="s">
        <v>17984</v>
      </c>
      <c r="B260" s="37" t="s">
        <v>17985</v>
      </c>
      <c r="C260" s="37" t="s">
        <v>17986</v>
      </c>
      <c r="D260" s="37" t="s">
        <v>17987</v>
      </c>
      <c r="E260" s="37" t="s">
        <v>17988</v>
      </c>
      <c r="F260" s="37" t="s">
        <v>23135</v>
      </c>
      <c r="G260" s="37">
        <v>84095</v>
      </c>
      <c r="H260" s="35">
        <v>1</v>
      </c>
      <c r="I260" s="35" t="s">
        <v>16742</v>
      </c>
      <c r="J260" s="35" t="s">
        <v>16742</v>
      </c>
      <c r="K260" s="37">
        <v>149559</v>
      </c>
      <c r="L260" s="37" t="s">
        <v>17989</v>
      </c>
    </row>
    <row r="261" spans="1:12" ht="18" customHeight="1" x14ac:dyDescent="0.2">
      <c r="A261" s="37" t="s">
        <v>17990</v>
      </c>
      <c r="B261" s="37" t="s">
        <v>17991</v>
      </c>
      <c r="C261" s="37" t="s">
        <v>17992</v>
      </c>
      <c r="D261" s="37" t="s">
        <v>20737</v>
      </c>
      <c r="E261" s="37" t="s">
        <v>20738</v>
      </c>
      <c r="F261" s="37" t="s">
        <v>23715</v>
      </c>
      <c r="G261" s="37">
        <v>80443</v>
      </c>
      <c r="H261" s="35">
        <v>26</v>
      </c>
      <c r="I261" s="35">
        <v>585</v>
      </c>
      <c r="J261" s="36">
        <v>44088</v>
      </c>
      <c r="K261" s="37">
        <v>133944</v>
      </c>
      <c r="L261" s="37"/>
    </row>
    <row r="262" spans="1:12" ht="18" customHeight="1" x14ac:dyDescent="0.2">
      <c r="A262" s="37" t="s">
        <v>20739</v>
      </c>
      <c r="B262" s="37" t="s">
        <v>20740</v>
      </c>
      <c r="C262" s="37" t="s">
        <v>20741</v>
      </c>
      <c r="D262" s="37" t="s">
        <v>20742</v>
      </c>
      <c r="E262" s="37" t="s">
        <v>20743</v>
      </c>
      <c r="F262" s="37" t="s">
        <v>18740</v>
      </c>
      <c r="G262" s="37">
        <v>32901</v>
      </c>
      <c r="H262" s="35">
        <v>12</v>
      </c>
      <c r="I262" s="35">
        <v>162</v>
      </c>
      <c r="J262" s="36">
        <v>76510</v>
      </c>
      <c r="K262" s="37">
        <v>141562</v>
      </c>
      <c r="L262" s="37"/>
    </row>
    <row r="263" spans="1:12" ht="18" customHeight="1" x14ac:dyDescent="0.2">
      <c r="A263" s="37" t="s">
        <v>20744</v>
      </c>
      <c r="B263" s="37" t="s">
        <v>20745</v>
      </c>
      <c r="C263" s="37" t="s">
        <v>20746</v>
      </c>
      <c r="D263" s="37" t="s">
        <v>20747</v>
      </c>
      <c r="E263" s="37" t="s">
        <v>20782</v>
      </c>
      <c r="F263" s="37" t="s">
        <v>23710</v>
      </c>
      <c r="G263" s="37">
        <v>99503</v>
      </c>
      <c r="H263" s="35">
        <v>100</v>
      </c>
      <c r="I263" s="35">
        <v>200</v>
      </c>
      <c r="J263" s="36">
        <v>500000</v>
      </c>
      <c r="K263" s="37">
        <v>111362</v>
      </c>
      <c r="L263" s="37" t="s">
        <v>20783</v>
      </c>
    </row>
    <row r="264" spans="1:12" ht="18" customHeight="1" x14ac:dyDescent="0.2">
      <c r="A264" s="37" t="s">
        <v>20784</v>
      </c>
      <c r="B264" s="37" t="s">
        <v>20785</v>
      </c>
      <c r="C264" s="37" t="s">
        <v>20786</v>
      </c>
      <c r="D264" s="37" t="s">
        <v>20787</v>
      </c>
      <c r="E264" s="37" t="s">
        <v>23323</v>
      </c>
      <c r="F264" s="37" t="s">
        <v>19670</v>
      </c>
      <c r="G264" s="37">
        <v>48105</v>
      </c>
      <c r="H264" s="35">
        <v>13</v>
      </c>
      <c r="I264" s="35" t="s">
        <v>16742</v>
      </c>
      <c r="J264" s="35" t="s">
        <v>16742</v>
      </c>
      <c r="K264" s="37">
        <v>122152</v>
      </c>
      <c r="L264" s="37"/>
    </row>
    <row r="265" spans="1:12" ht="18" customHeight="1" x14ac:dyDescent="0.2">
      <c r="A265" s="37" t="s">
        <v>20788</v>
      </c>
      <c r="B265" s="37" t="s">
        <v>20789</v>
      </c>
      <c r="C265" s="37" t="s">
        <v>20790</v>
      </c>
      <c r="D265" s="37" t="s">
        <v>20791</v>
      </c>
      <c r="E265" s="37" t="s">
        <v>20792</v>
      </c>
      <c r="F265" s="37" t="s">
        <v>19675</v>
      </c>
      <c r="G265" s="37">
        <v>27101</v>
      </c>
      <c r="H265" s="35">
        <v>190</v>
      </c>
      <c r="I265" s="35">
        <v>575</v>
      </c>
      <c r="J265" s="36">
        <v>330513</v>
      </c>
      <c r="K265" s="37">
        <v>111077</v>
      </c>
      <c r="L265" s="37"/>
    </row>
    <row r="266" spans="1:12" ht="18" customHeight="1" x14ac:dyDescent="0.2">
      <c r="A266" s="37" t="s">
        <v>20793</v>
      </c>
      <c r="B266" s="37" t="s">
        <v>20794</v>
      </c>
      <c r="C266" s="37" t="s">
        <v>20795</v>
      </c>
      <c r="D266" s="37" t="s">
        <v>20796</v>
      </c>
      <c r="E266" s="37" t="s">
        <v>19172</v>
      </c>
      <c r="F266" s="37" t="s">
        <v>23714</v>
      </c>
      <c r="G266" s="37">
        <v>94598</v>
      </c>
      <c r="H266" s="35">
        <v>12</v>
      </c>
      <c r="I266" s="35">
        <v>57</v>
      </c>
      <c r="J266" s="36">
        <v>210526</v>
      </c>
      <c r="K266" s="37">
        <v>134711</v>
      </c>
      <c r="L266" s="37"/>
    </row>
    <row r="267" spans="1:12" ht="18" customHeight="1" x14ac:dyDescent="0.2">
      <c r="A267" s="37" t="s">
        <v>20797</v>
      </c>
      <c r="B267" s="37" t="s">
        <v>20798</v>
      </c>
      <c r="C267" s="37" t="s">
        <v>20799</v>
      </c>
      <c r="D267" s="37" t="s">
        <v>15280</v>
      </c>
      <c r="E267" s="37" t="s">
        <v>15281</v>
      </c>
      <c r="F267" s="37" t="s">
        <v>23129</v>
      </c>
      <c r="G267" s="37">
        <v>19027</v>
      </c>
      <c r="H267" s="35">
        <v>1</v>
      </c>
      <c r="I267" s="35">
        <v>42</v>
      </c>
      <c r="J267" s="36">
        <v>25113</v>
      </c>
      <c r="K267" s="37">
        <v>145490</v>
      </c>
      <c r="L267" s="37" t="s">
        <v>17993</v>
      </c>
    </row>
    <row r="268" spans="1:12" ht="18" customHeight="1" x14ac:dyDescent="0.2">
      <c r="A268" s="37" t="s">
        <v>17994</v>
      </c>
      <c r="B268" s="37" t="s">
        <v>17995</v>
      </c>
      <c r="C268" s="37" t="s">
        <v>17996</v>
      </c>
      <c r="D268" s="37" t="s">
        <v>12563</v>
      </c>
      <c r="E268" s="37" t="s">
        <v>12564</v>
      </c>
      <c r="F268" s="37" t="s">
        <v>23138</v>
      </c>
      <c r="G268" s="37">
        <v>98661</v>
      </c>
      <c r="H268" s="35">
        <v>106</v>
      </c>
      <c r="I268" s="35">
        <v>983</v>
      </c>
      <c r="J268" s="36">
        <v>108138</v>
      </c>
      <c r="K268" s="37">
        <v>109590</v>
      </c>
      <c r="L268" s="37" t="s">
        <v>12565</v>
      </c>
    </row>
    <row r="269" spans="1:12" ht="18" customHeight="1" x14ac:dyDescent="0.2">
      <c r="A269" s="37" t="s">
        <v>12566</v>
      </c>
      <c r="B269" s="37" t="s">
        <v>12567</v>
      </c>
      <c r="C269" s="37" t="s">
        <v>22247</v>
      </c>
      <c r="D269" s="37" t="s">
        <v>22248</v>
      </c>
      <c r="E269" s="37" t="s">
        <v>22249</v>
      </c>
      <c r="F269" s="37" t="s">
        <v>23138</v>
      </c>
      <c r="G269" s="37">
        <v>98027</v>
      </c>
      <c r="H269" s="35">
        <v>12</v>
      </c>
      <c r="I269" s="35">
        <v>105</v>
      </c>
      <c r="J269" s="36">
        <v>114286</v>
      </c>
      <c r="K269" s="37">
        <v>127444</v>
      </c>
      <c r="L269" s="37"/>
    </row>
    <row r="270" spans="1:12" ht="18" customHeight="1" x14ac:dyDescent="0.2">
      <c r="A270" s="37" t="s">
        <v>22250</v>
      </c>
      <c r="B270" s="37" t="s">
        <v>22251</v>
      </c>
      <c r="C270" s="37" t="s">
        <v>22252</v>
      </c>
      <c r="D270" s="37" t="s">
        <v>22253</v>
      </c>
      <c r="E270" s="37" t="s">
        <v>22254</v>
      </c>
      <c r="F270" s="37" t="s">
        <v>23127</v>
      </c>
      <c r="G270" s="37">
        <v>74003</v>
      </c>
      <c r="H270" s="35">
        <v>57</v>
      </c>
      <c r="I270" s="35">
        <v>626</v>
      </c>
      <c r="J270" s="36">
        <v>91416</v>
      </c>
      <c r="K270" s="37">
        <v>129927</v>
      </c>
      <c r="L270" s="37"/>
    </row>
    <row r="271" spans="1:12" ht="18" customHeight="1" x14ac:dyDescent="0.2">
      <c r="A271" s="37" t="s">
        <v>22255</v>
      </c>
      <c r="B271" s="37" t="s">
        <v>22256</v>
      </c>
      <c r="C271" s="37" t="s">
        <v>22257</v>
      </c>
      <c r="D271" s="37" t="s">
        <v>22258</v>
      </c>
      <c r="E271" s="37" t="s">
        <v>19505</v>
      </c>
      <c r="F271" s="37" t="s">
        <v>23125</v>
      </c>
      <c r="G271" s="37">
        <v>10005</v>
      </c>
      <c r="H271" s="35">
        <v>1</v>
      </c>
      <c r="I271" s="35">
        <v>4</v>
      </c>
      <c r="J271" s="36">
        <v>225000</v>
      </c>
      <c r="K271" s="37">
        <v>146585</v>
      </c>
      <c r="L271" s="37"/>
    </row>
    <row r="272" spans="1:12" ht="18" customHeight="1" x14ac:dyDescent="0.2">
      <c r="A272" s="37" t="s">
        <v>22259</v>
      </c>
      <c r="B272" s="37" t="s">
        <v>22260</v>
      </c>
      <c r="C272" s="37" t="s">
        <v>22261</v>
      </c>
      <c r="D272" s="37" t="s">
        <v>22262</v>
      </c>
      <c r="E272" s="37" t="s">
        <v>22263</v>
      </c>
      <c r="F272" s="37" t="s">
        <v>23134</v>
      </c>
      <c r="G272" s="37">
        <v>76180</v>
      </c>
      <c r="H272" s="35">
        <v>9</v>
      </c>
      <c r="I272" s="35">
        <v>30</v>
      </c>
      <c r="J272" s="36">
        <v>291517</v>
      </c>
      <c r="K272" s="37">
        <v>144137</v>
      </c>
      <c r="L272" s="37"/>
    </row>
    <row r="273" spans="1:12" ht="18" customHeight="1" x14ac:dyDescent="0.2">
      <c r="A273" s="37" t="s">
        <v>22264</v>
      </c>
      <c r="B273" s="37" t="s">
        <v>22265</v>
      </c>
      <c r="C273" s="37" t="s">
        <v>22266</v>
      </c>
      <c r="D273" s="37" t="s">
        <v>22267</v>
      </c>
      <c r="E273" s="37" t="s">
        <v>22268</v>
      </c>
      <c r="F273" s="37" t="s">
        <v>19672</v>
      </c>
      <c r="G273" s="37">
        <v>65809</v>
      </c>
      <c r="H273" s="35">
        <v>5</v>
      </c>
      <c r="I273" s="35">
        <v>5</v>
      </c>
      <c r="J273" s="36">
        <v>1034683</v>
      </c>
      <c r="K273" s="37">
        <v>115301</v>
      </c>
      <c r="L273" s="37" t="s">
        <v>19547</v>
      </c>
    </row>
    <row r="274" spans="1:12" ht="18" customHeight="1" x14ac:dyDescent="0.2">
      <c r="A274" s="37" t="s">
        <v>19548</v>
      </c>
      <c r="B274" s="37" t="s">
        <v>19549</v>
      </c>
      <c r="C274" s="37" t="s">
        <v>19550</v>
      </c>
      <c r="D274" s="37" t="s">
        <v>19551</v>
      </c>
      <c r="E274" s="37" t="s">
        <v>19552</v>
      </c>
      <c r="F274" s="37" t="s">
        <v>19662</v>
      </c>
      <c r="G274" s="37">
        <v>60156</v>
      </c>
      <c r="H274" s="35">
        <v>125</v>
      </c>
      <c r="I274" s="35">
        <v>225</v>
      </c>
      <c r="J274" s="36">
        <v>555556</v>
      </c>
      <c r="K274" s="37">
        <v>145488</v>
      </c>
      <c r="L274" s="37" t="s">
        <v>19030</v>
      </c>
    </row>
    <row r="275" spans="1:12" ht="18" customHeight="1" x14ac:dyDescent="0.2">
      <c r="A275" s="37" t="s">
        <v>21981</v>
      </c>
      <c r="B275" s="37" t="s">
        <v>21982</v>
      </c>
      <c r="C275" s="37" t="s">
        <v>21983</v>
      </c>
      <c r="D275" s="37" t="s">
        <v>21984</v>
      </c>
      <c r="E275" s="37" t="s">
        <v>21985</v>
      </c>
      <c r="F275" s="37" t="s">
        <v>23134</v>
      </c>
      <c r="G275" s="37">
        <v>78664</v>
      </c>
      <c r="H275" s="35">
        <v>16</v>
      </c>
      <c r="I275" s="35">
        <v>24</v>
      </c>
      <c r="J275" s="36">
        <v>646182</v>
      </c>
      <c r="K275" s="37">
        <v>135376</v>
      </c>
      <c r="L275" s="37" t="s">
        <v>21986</v>
      </c>
    </row>
    <row r="276" spans="1:12" ht="18" customHeight="1" x14ac:dyDescent="0.2">
      <c r="A276" s="37" t="s">
        <v>21987</v>
      </c>
      <c r="B276" s="37" t="s">
        <v>21988</v>
      </c>
      <c r="C276" s="37" t="s">
        <v>21989</v>
      </c>
      <c r="D276" s="37"/>
      <c r="E276" s="37"/>
      <c r="F276" s="37" t="s">
        <v>18740</v>
      </c>
      <c r="G276" s="37"/>
      <c r="H276" s="35">
        <v>8</v>
      </c>
      <c r="I276" s="35">
        <v>18</v>
      </c>
      <c r="J276" s="36">
        <v>444444</v>
      </c>
      <c r="K276" s="37">
        <v>137252</v>
      </c>
      <c r="L276" s="37"/>
    </row>
    <row r="277" spans="1:12" ht="18" customHeight="1" x14ac:dyDescent="0.2">
      <c r="A277" s="37" t="s">
        <v>21990</v>
      </c>
      <c r="B277" s="37" t="s">
        <v>21991</v>
      </c>
      <c r="C277" s="37" t="s">
        <v>21992</v>
      </c>
      <c r="D277" s="37" t="s">
        <v>21993</v>
      </c>
      <c r="E277" s="37" t="s">
        <v>22689</v>
      </c>
      <c r="F277" s="37" t="s">
        <v>23713</v>
      </c>
      <c r="G277" s="37">
        <v>85251</v>
      </c>
      <c r="H277" s="35">
        <v>5</v>
      </c>
      <c r="I277" s="35">
        <v>20</v>
      </c>
      <c r="J277" s="36">
        <v>250000</v>
      </c>
      <c r="K277" s="37">
        <v>139348</v>
      </c>
      <c r="L277" s="37"/>
    </row>
    <row r="278" spans="1:12" ht="18" customHeight="1" x14ac:dyDescent="0.2">
      <c r="A278" s="37" t="s">
        <v>21994</v>
      </c>
      <c r="B278" s="37" t="s">
        <v>21995</v>
      </c>
      <c r="C278" s="37" t="s">
        <v>21996</v>
      </c>
      <c r="D278" s="37" t="s">
        <v>21997</v>
      </c>
      <c r="E278" s="37" t="s">
        <v>21998</v>
      </c>
      <c r="F278" s="37" t="s">
        <v>19662</v>
      </c>
      <c r="G278" s="37">
        <v>60005</v>
      </c>
      <c r="H278" s="35">
        <v>30</v>
      </c>
      <c r="I278" s="35">
        <v>290</v>
      </c>
      <c r="J278" s="36">
        <v>101860</v>
      </c>
      <c r="K278" s="37">
        <v>114801</v>
      </c>
      <c r="L278" s="37"/>
    </row>
    <row r="279" spans="1:12" ht="18" customHeight="1" x14ac:dyDescent="0.2">
      <c r="A279" s="37" t="s">
        <v>21999</v>
      </c>
      <c r="B279" s="37" t="s">
        <v>22000</v>
      </c>
      <c r="C279" s="37" t="s">
        <v>22001</v>
      </c>
      <c r="D279" s="37" t="s">
        <v>22002</v>
      </c>
      <c r="E279" s="37" t="s">
        <v>22885</v>
      </c>
      <c r="F279" s="37" t="s">
        <v>23126</v>
      </c>
      <c r="G279" s="37">
        <v>43017</v>
      </c>
      <c r="H279" s="35">
        <v>4</v>
      </c>
      <c r="I279" s="35">
        <v>27</v>
      </c>
      <c r="J279" s="36">
        <v>145679</v>
      </c>
      <c r="K279" s="37">
        <v>119659</v>
      </c>
      <c r="L279" s="37"/>
    </row>
    <row r="280" spans="1:12" ht="18" customHeight="1" x14ac:dyDescent="0.2">
      <c r="A280" s="37" t="s">
        <v>22003</v>
      </c>
      <c r="B280" s="37" t="s">
        <v>22004</v>
      </c>
      <c r="C280" s="37" t="s">
        <v>22005</v>
      </c>
      <c r="D280" s="37"/>
      <c r="E280" s="37"/>
      <c r="F280" s="37" t="s">
        <v>23136</v>
      </c>
      <c r="G280" s="37"/>
      <c r="H280" s="35">
        <v>0</v>
      </c>
      <c r="I280" s="35">
        <v>4</v>
      </c>
      <c r="J280" s="36">
        <v>17500</v>
      </c>
      <c r="K280" s="37">
        <v>144340</v>
      </c>
      <c r="L280" s="37"/>
    </row>
    <row r="281" spans="1:12" ht="18" customHeight="1" x14ac:dyDescent="0.2">
      <c r="A281" s="37" t="s">
        <v>22006</v>
      </c>
      <c r="B281" s="37" t="s">
        <v>22007</v>
      </c>
      <c r="C281" s="37" t="s">
        <v>22008</v>
      </c>
      <c r="D281" s="37" t="s">
        <v>22009</v>
      </c>
      <c r="E281" s="37" t="s">
        <v>22689</v>
      </c>
      <c r="F281" s="37" t="s">
        <v>23713</v>
      </c>
      <c r="G281" s="37">
        <v>85255</v>
      </c>
      <c r="H281" s="35">
        <v>73</v>
      </c>
      <c r="I281" s="35">
        <v>378</v>
      </c>
      <c r="J281" s="36">
        <v>192252</v>
      </c>
      <c r="K281" s="37">
        <v>18033</v>
      </c>
      <c r="L281" s="37"/>
    </row>
    <row r="282" spans="1:12" ht="18" customHeight="1" x14ac:dyDescent="0.2">
      <c r="A282" s="37" t="s">
        <v>22010</v>
      </c>
      <c r="B282" s="37" t="s">
        <v>22011</v>
      </c>
      <c r="C282" s="37" t="s">
        <v>22012</v>
      </c>
      <c r="D282" s="37" t="s">
        <v>23103</v>
      </c>
      <c r="E282" s="37" t="s">
        <v>23104</v>
      </c>
      <c r="F282" s="37" t="s">
        <v>18740</v>
      </c>
      <c r="G282" s="37">
        <v>32614</v>
      </c>
      <c r="H282" s="35">
        <v>8</v>
      </c>
      <c r="I282" s="35" t="s">
        <v>16742</v>
      </c>
      <c r="J282" s="35" t="s">
        <v>16742</v>
      </c>
      <c r="K282" s="37">
        <v>145498</v>
      </c>
      <c r="L282" s="37" t="s">
        <v>23105</v>
      </c>
    </row>
    <row r="283" spans="1:12" ht="18" customHeight="1" x14ac:dyDescent="0.2">
      <c r="A283" s="37" t="s">
        <v>23106</v>
      </c>
      <c r="B283" s="37" t="s">
        <v>23107</v>
      </c>
      <c r="C283" s="37" t="s">
        <v>23108</v>
      </c>
      <c r="D283" s="37" t="s">
        <v>20399</v>
      </c>
      <c r="E283" s="37" t="s">
        <v>20400</v>
      </c>
      <c r="F283" s="37" t="s">
        <v>23125</v>
      </c>
      <c r="G283" s="37">
        <v>14472</v>
      </c>
      <c r="H283" s="35">
        <v>20</v>
      </c>
      <c r="I283" s="35">
        <v>18</v>
      </c>
      <c r="J283" s="36">
        <v>1111111</v>
      </c>
      <c r="K283" s="37">
        <v>151590</v>
      </c>
      <c r="L283" s="37"/>
    </row>
    <row r="284" spans="1:12" ht="18" customHeight="1" x14ac:dyDescent="0.2">
      <c r="A284" s="37" t="s">
        <v>16654</v>
      </c>
      <c r="B284" s="37" t="s">
        <v>16655</v>
      </c>
      <c r="C284" s="37" t="s">
        <v>16656</v>
      </c>
      <c r="D284" s="37" t="s">
        <v>16657</v>
      </c>
      <c r="E284" s="37" t="s">
        <v>20851</v>
      </c>
      <c r="F284" s="37" t="s">
        <v>23136</v>
      </c>
      <c r="G284" s="37">
        <v>23229</v>
      </c>
      <c r="H284" s="35">
        <v>8</v>
      </c>
      <c r="I284" s="35" t="s">
        <v>16742</v>
      </c>
      <c r="J284" s="35" t="s">
        <v>16742</v>
      </c>
      <c r="K284" s="37">
        <v>149835</v>
      </c>
      <c r="L284" s="37" t="s">
        <v>16658</v>
      </c>
    </row>
    <row r="285" spans="1:12" ht="18" customHeight="1" x14ac:dyDescent="0.2">
      <c r="A285" s="37" t="s">
        <v>16659</v>
      </c>
      <c r="B285" s="37" t="s">
        <v>24462</v>
      </c>
      <c r="C285" s="37" t="s">
        <v>24463</v>
      </c>
      <c r="D285" s="37" t="s">
        <v>24464</v>
      </c>
      <c r="E285" s="37" t="s">
        <v>24465</v>
      </c>
      <c r="F285" s="37" t="s">
        <v>23714</v>
      </c>
      <c r="G285" s="37">
        <v>95014</v>
      </c>
      <c r="H285" s="35">
        <v>14</v>
      </c>
      <c r="I285" s="35">
        <v>19</v>
      </c>
      <c r="J285" s="36">
        <v>710526</v>
      </c>
      <c r="K285" s="37">
        <v>125629</v>
      </c>
      <c r="L285" s="37" t="s">
        <v>24466</v>
      </c>
    </row>
    <row r="286" spans="1:12" ht="18" customHeight="1" x14ac:dyDescent="0.2">
      <c r="A286" s="37" t="s">
        <v>24467</v>
      </c>
      <c r="B286" s="37" t="s">
        <v>24468</v>
      </c>
      <c r="C286" s="37" t="s">
        <v>24469</v>
      </c>
      <c r="D286" s="37" t="s">
        <v>24470</v>
      </c>
      <c r="E286" s="37" t="s">
        <v>24471</v>
      </c>
      <c r="F286" s="37" t="s">
        <v>23717</v>
      </c>
      <c r="G286" s="37">
        <v>20036</v>
      </c>
      <c r="H286" s="35">
        <v>201</v>
      </c>
      <c r="I286" s="35">
        <v>641</v>
      </c>
      <c r="J286" s="36">
        <v>313552</v>
      </c>
      <c r="K286" s="37">
        <v>107347</v>
      </c>
      <c r="L286" s="37"/>
    </row>
    <row r="287" spans="1:12" ht="18" customHeight="1" x14ac:dyDescent="0.2">
      <c r="A287" s="37" t="s">
        <v>20067</v>
      </c>
      <c r="B287" s="37" t="s">
        <v>20068</v>
      </c>
      <c r="C287" s="37" t="s">
        <v>20069</v>
      </c>
      <c r="D287" s="37" t="s">
        <v>20070</v>
      </c>
      <c r="E287" s="37" t="s">
        <v>21729</v>
      </c>
      <c r="F287" s="37" t="s">
        <v>23125</v>
      </c>
      <c r="G287" s="37">
        <v>14086</v>
      </c>
      <c r="H287" s="35">
        <v>8</v>
      </c>
      <c r="I287" s="35">
        <v>115</v>
      </c>
      <c r="J287" s="36">
        <v>69565</v>
      </c>
      <c r="K287" s="37">
        <v>126642</v>
      </c>
      <c r="L287" s="37"/>
    </row>
    <row r="288" spans="1:12" ht="18" customHeight="1" x14ac:dyDescent="0.2">
      <c r="A288" s="37" t="s">
        <v>20071</v>
      </c>
      <c r="B288" s="37" t="s">
        <v>22504</v>
      </c>
      <c r="C288" s="37" t="s">
        <v>22505</v>
      </c>
      <c r="D288" s="37" t="s">
        <v>22506</v>
      </c>
      <c r="E288" s="37" t="s">
        <v>24040</v>
      </c>
      <c r="F288" s="37" t="s">
        <v>23125</v>
      </c>
      <c r="G288" s="37">
        <v>13057</v>
      </c>
      <c r="H288" s="35">
        <v>1</v>
      </c>
      <c r="I288" s="35">
        <v>12</v>
      </c>
      <c r="J288" s="36">
        <v>100000</v>
      </c>
      <c r="K288" s="37">
        <v>139918</v>
      </c>
      <c r="L288" s="37" t="s">
        <v>24041</v>
      </c>
    </row>
    <row r="289" spans="1:12" ht="18" customHeight="1" x14ac:dyDescent="0.2">
      <c r="A289" s="37" t="s">
        <v>24042</v>
      </c>
      <c r="B289" s="37" t="s">
        <v>20640</v>
      </c>
      <c r="C289" s="37" t="s">
        <v>20641</v>
      </c>
      <c r="D289" s="37" t="s">
        <v>20642</v>
      </c>
      <c r="E289" s="37" t="s">
        <v>20643</v>
      </c>
      <c r="F289" s="37" t="s">
        <v>19666</v>
      </c>
      <c r="G289" s="37">
        <v>71118</v>
      </c>
      <c r="H289" s="35">
        <v>18</v>
      </c>
      <c r="I289" s="35">
        <v>150</v>
      </c>
      <c r="J289" s="36">
        <v>116667</v>
      </c>
      <c r="K289" s="37">
        <v>117369</v>
      </c>
      <c r="L289" s="37"/>
    </row>
    <row r="290" spans="1:12" ht="18" customHeight="1" x14ac:dyDescent="0.2">
      <c r="A290" s="37" t="s">
        <v>20644</v>
      </c>
      <c r="B290" s="37" t="s">
        <v>20645</v>
      </c>
      <c r="C290" s="37" t="s">
        <v>20646</v>
      </c>
      <c r="D290" s="37" t="s">
        <v>20647</v>
      </c>
      <c r="E290" s="37" t="s">
        <v>20648</v>
      </c>
      <c r="F290" s="37" t="s">
        <v>23715</v>
      </c>
      <c r="G290" s="37">
        <v>81211</v>
      </c>
      <c r="H290" s="35">
        <v>11</v>
      </c>
      <c r="I290" s="35">
        <v>13</v>
      </c>
      <c r="J290" s="36">
        <v>846154</v>
      </c>
      <c r="K290" s="37">
        <v>122972</v>
      </c>
      <c r="L290" s="37"/>
    </row>
    <row r="291" spans="1:12" ht="18" customHeight="1" x14ac:dyDescent="0.2">
      <c r="A291" s="37" t="s">
        <v>20649</v>
      </c>
      <c r="B291" s="37" t="s">
        <v>20650</v>
      </c>
      <c r="C291" s="37" t="s">
        <v>20651</v>
      </c>
      <c r="D291" s="37" t="s">
        <v>20652</v>
      </c>
      <c r="E291" s="37" t="s">
        <v>20857</v>
      </c>
      <c r="F291" s="37" t="s">
        <v>23714</v>
      </c>
      <c r="G291" s="37">
        <v>92868</v>
      </c>
      <c r="H291" s="35">
        <v>6</v>
      </c>
      <c r="I291" s="35">
        <v>46</v>
      </c>
      <c r="J291" s="36">
        <v>129891</v>
      </c>
      <c r="K291" s="37">
        <v>124484</v>
      </c>
      <c r="L291" s="37"/>
    </row>
    <row r="292" spans="1:12" ht="18" customHeight="1" x14ac:dyDescent="0.2">
      <c r="A292" s="37" t="s">
        <v>20653</v>
      </c>
      <c r="B292" s="37" t="s">
        <v>20654</v>
      </c>
      <c r="C292" s="37" t="s">
        <v>20655</v>
      </c>
      <c r="D292" s="37" t="s">
        <v>20656</v>
      </c>
      <c r="E292" s="37" t="s">
        <v>20657</v>
      </c>
      <c r="F292" s="37" t="s">
        <v>23134</v>
      </c>
      <c r="G292" s="37">
        <v>78676</v>
      </c>
      <c r="H292" s="35">
        <v>26</v>
      </c>
      <c r="I292" s="35">
        <v>180</v>
      </c>
      <c r="J292" s="36">
        <v>142140</v>
      </c>
      <c r="K292" s="37">
        <v>117075</v>
      </c>
      <c r="L292" s="37"/>
    </row>
    <row r="293" spans="1:12" ht="18" customHeight="1" x14ac:dyDescent="0.2">
      <c r="A293" s="37" t="s">
        <v>20658</v>
      </c>
      <c r="B293" s="37" t="s">
        <v>20659</v>
      </c>
      <c r="C293" s="37" t="s">
        <v>20660</v>
      </c>
      <c r="D293" s="37" t="s">
        <v>20661</v>
      </c>
      <c r="E293" s="37" t="s">
        <v>22275</v>
      </c>
      <c r="F293" s="37" t="s">
        <v>23714</v>
      </c>
      <c r="G293" s="37">
        <v>94566</v>
      </c>
      <c r="H293" s="35">
        <v>71</v>
      </c>
      <c r="I293" s="35">
        <v>145</v>
      </c>
      <c r="J293" s="36">
        <v>488966</v>
      </c>
      <c r="K293" s="37">
        <v>111406</v>
      </c>
      <c r="L293" s="37"/>
    </row>
    <row r="294" spans="1:12" ht="18" customHeight="1" x14ac:dyDescent="0.2">
      <c r="A294" s="37" t="s">
        <v>20662</v>
      </c>
      <c r="B294" s="37" t="s">
        <v>20662</v>
      </c>
      <c r="C294" s="37" t="s">
        <v>20663</v>
      </c>
      <c r="D294" s="37" t="s">
        <v>20664</v>
      </c>
      <c r="E294" s="37" t="s">
        <v>20665</v>
      </c>
      <c r="F294" s="37" t="s">
        <v>23715</v>
      </c>
      <c r="G294" s="37">
        <v>80138</v>
      </c>
      <c r="H294" s="35">
        <v>2</v>
      </c>
      <c r="I294" s="35">
        <v>50</v>
      </c>
      <c r="J294" s="36">
        <v>40000</v>
      </c>
      <c r="K294" s="37">
        <v>118239</v>
      </c>
      <c r="L294" s="37" t="s">
        <v>23912</v>
      </c>
    </row>
    <row r="295" spans="1:12" ht="18" customHeight="1" x14ac:dyDescent="0.2">
      <c r="A295" s="37" t="s">
        <v>23913</v>
      </c>
      <c r="B295" s="37" t="s">
        <v>23914</v>
      </c>
      <c r="C295" s="37" t="s">
        <v>23915</v>
      </c>
      <c r="D295" s="37" t="s">
        <v>23071</v>
      </c>
      <c r="E295" s="37" t="s">
        <v>22837</v>
      </c>
      <c r="F295" s="37" t="s">
        <v>23126</v>
      </c>
      <c r="G295" s="37">
        <v>45429</v>
      </c>
      <c r="H295" s="35">
        <v>22</v>
      </c>
      <c r="I295" s="35">
        <v>131</v>
      </c>
      <c r="J295" s="36">
        <v>167939</v>
      </c>
      <c r="K295" s="37">
        <v>140643</v>
      </c>
      <c r="L295" s="37"/>
    </row>
    <row r="296" spans="1:12" ht="18" customHeight="1" x14ac:dyDescent="0.2">
      <c r="A296" s="37" t="s">
        <v>23072</v>
      </c>
      <c r="B296" s="37" t="s">
        <v>23073</v>
      </c>
      <c r="C296" s="37" t="s">
        <v>23074</v>
      </c>
      <c r="D296" s="37" t="s">
        <v>23075</v>
      </c>
      <c r="E296" s="37" t="s">
        <v>23076</v>
      </c>
      <c r="F296" s="37" t="s">
        <v>19678</v>
      </c>
      <c r="G296" s="37">
        <v>7836</v>
      </c>
      <c r="H296" s="35">
        <v>1</v>
      </c>
      <c r="I296" s="35">
        <v>1</v>
      </c>
      <c r="J296" s="36">
        <v>800000</v>
      </c>
      <c r="K296" s="37">
        <v>122413</v>
      </c>
      <c r="L296" s="37" t="s">
        <v>23077</v>
      </c>
    </row>
    <row r="297" spans="1:12" ht="18" customHeight="1" x14ac:dyDescent="0.2">
      <c r="A297" s="37" t="s">
        <v>23078</v>
      </c>
      <c r="B297" s="37" t="s">
        <v>23079</v>
      </c>
      <c r="C297" s="37" t="s">
        <v>23080</v>
      </c>
      <c r="D297" s="37" t="s">
        <v>23081</v>
      </c>
      <c r="E297" s="37" t="s">
        <v>23082</v>
      </c>
      <c r="F297" s="37"/>
      <c r="G297" s="37">
        <v>96910</v>
      </c>
      <c r="H297" s="35">
        <v>167</v>
      </c>
      <c r="I297" s="35">
        <v>200</v>
      </c>
      <c r="J297" s="36">
        <v>835000</v>
      </c>
      <c r="K297" s="37">
        <v>136482</v>
      </c>
      <c r="L297" s="37"/>
    </row>
    <row r="298" spans="1:12" ht="18" customHeight="1" x14ac:dyDescent="0.2">
      <c r="A298" s="37" t="s">
        <v>21822</v>
      </c>
      <c r="B298" s="37" t="s">
        <v>21823</v>
      </c>
      <c r="C298" s="37" t="s">
        <v>19461</v>
      </c>
      <c r="D298" s="37" t="s">
        <v>19462</v>
      </c>
      <c r="E298" s="37" t="s">
        <v>15268</v>
      </c>
      <c r="F298" s="37" t="s">
        <v>23134</v>
      </c>
      <c r="G298" s="37">
        <v>77057</v>
      </c>
      <c r="H298" s="35">
        <v>86</v>
      </c>
      <c r="I298" s="35">
        <v>211</v>
      </c>
      <c r="J298" s="36">
        <v>406787</v>
      </c>
      <c r="K298" s="37">
        <v>109518</v>
      </c>
      <c r="L298" s="37"/>
    </row>
    <row r="299" spans="1:12" ht="18" customHeight="1" x14ac:dyDescent="0.2">
      <c r="A299" s="37" t="s">
        <v>23605</v>
      </c>
      <c r="B299" s="37" t="s">
        <v>23606</v>
      </c>
      <c r="C299" s="37" t="s">
        <v>23607</v>
      </c>
      <c r="D299" s="37" t="s">
        <v>23608</v>
      </c>
      <c r="E299" s="37" t="s">
        <v>23609</v>
      </c>
      <c r="F299" s="37" t="s">
        <v>23126</v>
      </c>
      <c r="G299" s="37">
        <v>45069</v>
      </c>
      <c r="H299" s="35">
        <v>0</v>
      </c>
      <c r="I299" s="35">
        <v>1</v>
      </c>
      <c r="J299" s="36">
        <v>107518</v>
      </c>
      <c r="K299" s="37">
        <v>147645</v>
      </c>
      <c r="L299" s="37" t="s">
        <v>23610</v>
      </c>
    </row>
    <row r="300" spans="1:12" ht="18" customHeight="1" x14ac:dyDescent="0.2">
      <c r="A300" s="37" t="s">
        <v>23611</v>
      </c>
      <c r="B300" s="37" t="s">
        <v>23612</v>
      </c>
      <c r="C300" s="37" t="s">
        <v>23613</v>
      </c>
      <c r="D300" s="37" t="s">
        <v>23614</v>
      </c>
      <c r="E300" s="37" t="s">
        <v>12664</v>
      </c>
      <c r="F300" s="37" t="s">
        <v>23128</v>
      </c>
      <c r="G300" s="37">
        <v>97702</v>
      </c>
      <c r="H300" s="35">
        <v>73</v>
      </c>
      <c r="I300" s="35">
        <v>538</v>
      </c>
      <c r="J300" s="36">
        <v>135688</v>
      </c>
      <c r="K300" s="37">
        <v>131423</v>
      </c>
      <c r="L300" s="37" t="s">
        <v>23615</v>
      </c>
    </row>
    <row r="301" spans="1:12" ht="18" customHeight="1" x14ac:dyDescent="0.2">
      <c r="A301" s="37" t="s">
        <v>23616</v>
      </c>
      <c r="B301" s="37" t="s">
        <v>23617</v>
      </c>
      <c r="C301" s="37" t="s">
        <v>23618</v>
      </c>
      <c r="D301" s="37" t="s">
        <v>23619</v>
      </c>
      <c r="E301" s="37" t="s">
        <v>21680</v>
      </c>
      <c r="F301" s="37" t="s">
        <v>23715</v>
      </c>
      <c r="G301" s="37">
        <v>80218</v>
      </c>
      <c r="H301" s="35">
        <v>6</v>
      </c>
      <c r="I301" s="35">
        <v>30</v>
      </c>
      <c r="J301" s="36">
        <v>200000</v>
      </c>
      <c r="K301" s="37">
        <v>130484</v>
      </c>
      <c r="L301" s="37" t="s">
        <v>23620</v>
      </c>
    </row>
    <row r="302" spans="1:12" ht="18" customHeight="1" x14ac:dyDescent="0.2">
      <c r="A302" s="37" t="s">
        <v>23621</v>
      </c>
      <c r="B302" s="37" t="s">
        <v>20923</v>
      </c>
      <c r="C302" s="37" t="s">
        <v>20924</v>
      </c>
      <c r="D302" s="37" t="s">
        <v>17353</v>
      </c>
      <c r="E302" s="37" t="s">
        <v>17354</v>
      </c>
      <c r="F302" s="37" t="s">
        <v>23714</v>
      </c>
      <c r="G302" s="37">
        <v>95131</v>
      </c>
      <c r="H302" s="35">
        <v>11</v>
      </c>
      <c r="I302" s="35">
        <v>89</v>
      </c>
      <c r="J302" s="36">
        <v>127700</v>
      </c>
      <c r="K302" s="37">
        <v>143700</v>
      </c>
      <c r="L302" s="37" t="s">
        <v>17355</v>
      </c>
    </row>
    <row r="303" spans="1:12" ht="18" customHeight="1" x14ac:dyDescent="0.2">
      <c r="A303" s="37" t="s">
        <v>20107</v>
      </c>
      <c r="B303" s="37" t="s">
        <v>20108</v>
      </c>
      <c r="C303" s="37" t="s">
        <v>20109</v>
      </c>
      <c r="D303" s="37" t="s">
        <v>20110</v>
      </c>
      <c r="E303" s="37" t="s">
        <v>24436</v>
      </c>
      <c r="F303" s="37" t="s">
        <v>18740</v>
      </c>
      <c r="G303" s="37">
        <v>33812</v>
      </c>
      <c r="H303" s="35">
        <v>7</v>
      </c>
      <c r="I303" s="35">
        <v>39</v>
      </c>
      <c r="J303" s="36">
        <v>180425</v>
      </c>
      <c r="K303" s="37">
        <v>141952</v>
      </c>
      <c r="L303" s="37" t="s">
        <v>20111</v>
      </c>
    </row>
    <row r="304" spans="1:12" ht="18" customHeight="1" x14ac:dyDescent="0.2">
      <c r="A304" s="37" t="s">
        <v>20112</v>
      </c>
      <c r="B304" s="37" t="s">
        <v>18635</v>
      </c>
      <c r="C304" s="37" t="s">
        <v>18636</v>
      </c>
      <c r="D304" s="37" t="s">
        <v>18637</v>
      </c>
      <c r="E304" s="37" t="s">
        <v>18638</v>
      </c>
      <c r="F304" s="37" t="s">
        <v>23133</v>
      </c>
      <c r="G304" s="37">
        <v>38305</v>
      </c>
      <c r="H304" s="35">
        <v>10</v>
      </c>
      <c r="I304" s="35">
        <v>87</v>
      </c>
      <c r="J304" s="36">
        <v>114943</v>
      </c>
      <c r="K304" s="37">
        <v>148928</v>
      </c>
      <c r="L304" s="37"/>
    </row>
    <row r="305" spans="1:12" ht="18" customHeight="1" x14ac:dyDescent="0.2">
      <c r="A305" s="37" t="s">
        <v>18639</v>
      </c>
      <c r="B305" s="37" t="s">
        <v>18640</v>
      </c>
      <c r="C305" s="37" t="s">
        <v>18641</v>
      </c>
      <c r="D305" s="37" t="s">
        <v>18642</v>
      </c>
      <c r="E305" s="37" t="s">
        <v>18643</v>
      </c>
      <c r="F305" s="37" t="s">
        <v>18740</v>
      </c>
      <c r="G305" s="37">
        <v>34609</v>
      </c>
      <c r="H305" s="35">
        <v>3</v>
      </c>
      <c r="I305" s="35">
        <v>22</v>
      </c>
      <c r="J305" s="36">
        <v>124773</v>
      </c>
      <c r="K305" s="37">
        <v>120935</v>
      </c>
      <c r="L305" s="37"/>
    </row>
    <row r="306" spans="1:12" ht="18" customHeight="1" x14ac:dyDescent="0.2">
      <c r="A306" s="37" t="s">
        <v>18644</v>
      </c>
      <c r="B306" s="37" t="s">
        <v>18645</v>
      </c>
      <c r="C306" s="37" t="s">
        <v>18646</v>
      </c>
      <c r="D306" s="37" t="s">
        <v>18647</v>
      </c>
      <c r="E306" s="37" t="s">
        <v>18648</v>
      </c>
      <c r="F306" s="37" t="s">
        <v>23714</v>
      </c>
      <c r="G306" s="37">
        <v>91362</v>
      </c>
      <c r="H306" s="35">
        <v>3</v>
      </c>
      <c r="I306" s="35">
        <v>35</v>
      </c>
      <c r="J306" s="36">
        <v>72730</v>
      </c>
      <c r="K306" s="37">
        <v>131609</v>
      </c>
      <c r="L306" s="37" t="s">
        <v>18649</v>
      </c>
    </row>
    <row r="307" spans="1:12" ht="18" customHeight="1" x14ac:dyDescent="0.2">
      <c r="A307" s="37" t="s">
        <v>18650</v>
      </c>
      <c r="B307" s="37" t="s">
        <v>24128</v>
      </c>
      <c r="C307" s="37" t="s">
        <v>24129</v>
      </c>
      <c r="D307" s="37" t="s">
        <v>24130</v>
      </c>
      <c r="E307" s="37" t="s">
        <v>11223</v>
      </c>
      <c r="F307" s="37" t="s">
        <v>18741</v>
      </c>
      <c r="G307" s="37">
        <v>30022</v>
      </c>
      <c r="H307" s="35">
        <v>21</v>
      </c>
      <c r="I307" s="35">
        <v>85</v>
      </c>
      <c r="J307" s="36">
        <v>242514</v>
      </c>
      <c r="K307" s="37">
        <v>150008</v>
      </c>
      <c r="L307" s="37"/>
    </row>
    <row r="308" spans="1:12" ht="18" customHeight="1" x14ac:dyDescent="0.2">
      <c r="A308" s="37" t="s">
        <v>24131</v>
      </c>
      <c r="B308" s="37" t="s">
        <v>24132</v>
      </c>
      <c r="C308" s="37" t="s">
        <v>24133</v>
      </c>
      <c r="D308" s="37" t="s">
        <v>24134</v>
      </c>
      <c r="E308" s="37" t="s">
        <v>24135</v>
      </c>
      <c r="F308" s="37" t="s">
        <v>23135</v>
      </c>
      <c r="G308" s="37">
        <v>84409</v>
      </c>
      <c r="H308" s="35">
        <v>8</v>
      </c>
      <c r="I308" s="35">
        <v>31</v>
      </c>
      <c r="J308" s="36">
        <v>260216</v>
      </c>
      <c r="K308" s="37">
        <v>118952</v>
      </c>
      <c r="L308" s="37"/>
    </row>
    <row r="309" spans="1:12" ht="18" customHeight="1" x14ac:dyDescent="0.2">
      <c r="A309" s="37" t="s">
        <v>24136</v>
      </c>
      <c r="B309" s="37" t="s">
        <v>24137</v>
      </c>
      <c r="C309" s="37" t="s">
        <v>24138</v>
      </c>
      <c r="D309" s="37" t="s">
        <v>24139</v>
      </c>
      <c r="E309" s="37" t="s">
        <v>24140</v>
      </c>
      <c r="F309" s="37" t="s">
        <v>19663</v>
      </c>
      <c r="G309" s="37">
        <v>47906</v>
      </c>
      <c r="H309" s="35">
        <v>8</v>
      </c>
      <c r="I309" s="35" t="s">
        <v>16742</v>
      </c>
      <c r="J309" s="35" t="s">
        <v>16742</v>
      </c>
      <c r="K309" s="37">
        <v>147451</v>
      </c>
      <c r="L309" s="37" t="s">
        <v>24141</v>
      </c>
    </row>
    <row r="310" spans="1:12" ht="18" customHeight="1" x14ac:dyDescent="0.2">
      <c r="A310" s="37" t="s">
        <v>24142</v>
      </c>
      <c r="B310" s="37" t="s">
        <v>24143</v>
      </c>
      <c r="C310" s="37" t="s">
        <v>24144</v>
      </c>
      <c r="D310" s="37" t="s">
        <v>24145</v>
      </c>
      <c r="E310" s="37" t="s">
        <v>24146</v>
      </c>
      <c r="F310" s="37" t="s">
        <v>23709</v>
      </c>
      <c r="G310" s="37">
        <v>83702</v>
      </c>
      <c r="H310" s="35">
        <v>95</v>
      </c>
      <c r="I310" s="35">
        <v>64</v>
      </c>
      <c r="J310" s="36">
        <v>1477615</v>
      </c>
      <c r="K310" s="37">
        <v>119050</v>
      </c>
      <c r="L310" s="37" t="s">
        <v>24147</v>
      </c>
    </row>
    <row r="311" spans="1:12" ht="18" customHeight="1" x14ac:dyDescent="0.2">
      <c r="A311" s="37" t="s">
        <v>18045</v>
      </c>
      <c r="B311" s="37" t="s">
        <v>18046</v>
      </c>
      <c r="C311" s="37" t="s">
        <v>18047</v>
      </c>
      <c r="D311" s="37" t="s">
        <v>18048</v>
      </c>
      <c r="E311" s="37" t="s">
        <v>18049</v>
      </c>
      <c r="F311" s="37" t="s">
        <v>19664</v>
      </c>
      <c r="G311" s="37">
        <v>66210</v>
      </c>
      <c r="H311" s="35">
        <v>69</v>
      </c>
      <c r="I311" s="35">
        <v>179</v>
      </c>
      <c r="J311" s="36">
        <v>384437</v>
      </c>
      <c r="K311" s="37">
        <v>116061</v>
      </c>
      <c r="L311" s="37"/>
    </row>
    <row r="312" spans="1:12" ht="18" customHeight="1" x14ac:dyDescent="0.2">
      <c r="A312" s="37" t="s">
        <v>18050</v>
      </c>
      <c r="B312" s="37" t="s">
        <v>15334</v>
      </c>
      <c r="C312" s="37" t="s">
        <v>15335</v>
      </c>
      <c r="D312" s="37" t="s">
        <v>15336</v>
      </c>
      <c r="E312" s="37" t="s">
        <v>15337</v>
      </c>
      <c r="F312" s="37" t="s">
        <v>19675</v>
      </c>
      <c r="G312" s="37">
        <v>27513</v>
      </c>
      <c r="H312" s="35">
        <v>8</v>
      </c>
      <c r="I312" s="35">
        <v>16</v>
      </c>
      <c r="J312" s="36">
        <v>468750</v>
      </c>
      <c r="K312" s="37">
        <v>142003</v>
      </c>
      <c r="L312" s="37"/>
    </row>
    <row r="313" spans="1:12" ht="18" customHeight="1" x14ac:dyDescent="0.2">
      <c r="A313" s="37" t="s">
        <v>15338</v>
      </c>
      <c r="B313" s="37" t="s">
        <v>15339</v>
      </c>
      <c r="C313" s="37" t="s">
        <v>15340</v>
      </c>
      <c r="D313" s="37" t="s">
        <v>15341</v>
      </c>
      <c r="E313" s="37" t="s">
        <v>15342</v>
      </c>
      <c r="F313" s="37" t="s">
        <v>23714</v>
      </c>
      <c r="G313" s="37">
        <v>94526</v>
      </c>
      <c r="H313" s="35">
        <v>4</v>
      </c>
      <c r="I313" s="35">
        <v>17</v>
      </c>
      <c r="J313" s="36">
        <v>235294</v>
      </c>
      <c r="K313" s="37">
        <v>146000</v>
      </c>
      <c r="L313" s="37"/>
    </row>
    <row r="314" spans="1:12" ht="18" customHeight="1" x14ac:dyDescent="0.2">
      <c r="A314" s="37" t="s">
        <v>15343</v>
      </c>
      <c r="B314" s="37" t="s">
        <v>15344</v>
      </c>
      <c r="C314" s="37" t="s">
        <v>15345</v>
      </c>
      <c r="D314" s="37" t="s">
        <v>15346</v>
      </c>
      <c r="E314" s="37" t="s">
        <v>15347</v>
      </c>
      <c r="F314" s="37" t="s">
        <v>23128</v>
      </c>
      <c r="G314" s="37">
        <v>97005</v>
      </c>
      <c r="H314" s="35">
        <v>0</v>
      </c>
      <c r="I314" s="35">
        <v>1</v>
      </c>
      <c r="J314" s="36">
        <v>77000</v>
      </c>
      <c r="K314" s="37">
        <v>146580</v>
      </c>
      <c r="L314" s="37"/>
    </row>
    <row r="315" spans="1:12" ht="18" customHeight="1" x14ac:dyDescent="0.2">
      <c r="A315" s="37" t="s">
        <v>15348</v>
      </c>
      <c r="B315" s="37" t="s">
        <v>15349</v>
      </c>
      <c r="C315" s="37" t="s">
        <v>15350</v>
      </c>
      <c r="D315" s="37" t="s">
        <v>15351</v>
      </c>
      <c r="E315" s="37" t="s">
        <v>15352</v>
      </c>
      <c r="F315" s="37" t="s">
        <v>23127</v>
      </c>
      <c r="G315" s="37">
        <v>74953</v>
      </c>
      <c r="H315" s="35">
        <v>8</v>
      </c>
      <c r="I315" s="35">
        <v>49</v>
      </c>
      <c r="J315" s="36">
        <v>170102</v>
      </c>
      <c r="K315" s="37">
        <v>115776</v>
      </c>
      <c r="L315" s="37" t="s">
        <v>15353</v>
      </c>
    </row>
    <row r="316" spans="1:12" ht="18" customHeight="1" x14ac:dyDescent="0.2">
      <c r="A316" s="37" t="s">
        <v>15354</v>
      </c>
      <c r="B316" s="37" t="s">
        <v>15355</v>
      </c>
      <c r="C316" s="37" t="s">
        <v>15356</v>
      </c>
      <c r="D316" s="37" t="s">
        <v>15357</v>
      </c>
      <c r="E316" s="37" t="s">
        <v>15358</v>
      </c>
      <c r="F316" s="37" t="s">
        <v>23714</v>
      </c>
      <c r="G316" s="37">
        <v>91321</v>
      </c>
      <c r="H316" s="35">
        <v>1</v>
      </c>
      <c r="I316" s="35">
        <v>184</v>
      </c>
      <c r="J316" s="36">
        <v>7527</v>
      </c>
      <c r="K316" s="37">
        <v>136569</v>
      </c>
      <c r="L316" s="37"/>
    </row>
    <row r="317" spans="1:12" ht="18" customHeight="1" x14ac:dyDescent="0.2">
      <c r="A317" s="37" t="s">
        <v>22673</v>
      </c>
      <c r="B317" s="37" t="s">
        <v>22674</v>
      </c>
      <c r="C317" s="37" t="s">
        <v>22675</v>
      </c>
      <c r="D317" s="37"/>
      <c r="E317" s="37"/>
      <c r="F317" s="37" t="s">
        <v>23129</v>
      </c>
      <c r="G317" s="37"/>
      <c r="H317" s="35">
        <v>8</v>
      </c>
      <c r="I317" s="35" t="s">
        <v>16742</v>
      </c>
      <c r="J317" s="35" t="s">
        <v>16742</v>
      </c>
      <c r="K317" s="37">
        <v>146972</v>
      </c>
      <c r="L317" s="37"/>
    </row>
    <row r="318" spans="1:12" ht="18" customHeight="1" x14ac:dyDescent="0.2">
      <c r="A318" s="37" t="s">
        <v>23083</v>
      </c>
      <c r="B318" s="37" t="s">
        <v>23084</v>
      </c>
      <c r="C318" s="37" t="s">
        <v>23085</v>
      </c>
      <c r="D318" s="37" t="s">
        <v>23086</v>
      </c>
      <c r="E318" s="37" t="s">
        <v>15268</v>
      </c>
      <c r="F318" s="37" t="s">
        <v>23134</v>
      </c>
      <c r="G318" s="37">
        <v>77027</v>
      </c>
      <c r="H318" s="35">
        <v>8</v>
      </c>
      <c r="I318" s="35" t="s">
        <v>16742</v>
      </c>
      <c r="J318" s="35" t="s">
        <v>16742</v>
      </c>
      <c r="K318" s="37">
        <v>118193</v>
      </c>
      <c r="L318" s="37"/>
    </row>
    <row r="319" spans="1:12" ht="18" customHeight="1" x14ac:dyDescent="0.2">
      <c r="A319" s="37" t="s">
        <v>23087</v>
      </c>
      <c r="B319" s="37" t="s">
        <v>23088</v>
      </c>
      <c r="C319" s="37" t="s">
        <v>23089</v>
      </c>
      <c r="D319" s="37"/>
      <c r="E319" s="37"/>
      <c r="F319" s="37" t="s">
        <v>23714</v>
      </c>
      <c r="G319" s="37"/>
      <c r="H319" s="35">
        <v>0</v>
      </c>
      <c r="I319" s="35">
        <v>3</v>
      </c>
      <c r="J319" s="36">
        <v>107935</v>
      </c>
      <c r="K319" s="37">
        <v>147223</v>
      </c>
      <c r="L319" s="37"/>
    </row>
    <row r="320" spans="1:12" ht="18" customHeight="1" x14ac:dyDescent="0.2">
      <c r="A320" s="37" t="s">
        <v>23090</v>
      </c>
      <c r="B320" s="37" t="s">
        <v>23091</v>
      </c>
      <c r="C320" s="37" t="s">
        <v>23092</v>
      </c>
      <c r="D320" s="37" t="s">
        <v>21831</v>
      </c>
      <c r="E320" s="37" t="s">
        <v>21832</v>
      </c>
      <c r="F320" s="37" t="s">
        <v>23126</v>
      </c>
      <c r="G320" s="37">
        <v>45242</v>
      </c>
      <c r="H320" s="35">
        <v>165</v>
      </c>
      <c r="I320" s="35">
        <v>655</v>
      </c>
      <c r="J320" s="36">
        <v>251809</v>
      </c>
      <c r="K320" s="37">
        <v>107929</v>
      </c>
      <c r="L320" s="37"/>
    </row>
    <row r="321" spans="1:12" ht="18" customHeight="1" x14ac:dyDescent="0.2">
      <c r="A321" s="37" t="s">
        <v>21833</v>
      </c>
      <c r="B321" s="37" t="s">
        <v>21834</v>
      </c>
      <c r="C321" s="37" t="s">
        <v>21835</v>
      </c>
      <c r="D321" s="37" t="s">
        <v>21836</v>
      </c>
      <c r="E321" s="37" t="s">
        <v>21837</v>
      </c>
      <c r="F321" s="37" t="s">
        <v>18740</v>
      </c>
      <c r="G321" s="37">
        <v>32765</v>
      </c>
      <c r="H321" s="35">
        <v>2</v>
      </c>
      <c r="I321" s="35">
        <v>30</v>
      </c>
      <c r="J321" s="36">
        <v>70000</v>
      </c>
      <c r="K321" s="37">
        <v>137357</v>
      </c>
      <c r="L321" s="37" t="s">
        <v>21838</v>
      </c>
    </row>
    <row r="322" spans="1:12" ht="18" customHeight="1" x14ac:dyDescent="0.2">
      <c r="A322" s="37" t="s">
        <v>21839</v>
      </c>
      <c r="B322" s="37" t="s">
        <v>21840</v>
      </c>
      <c r="C322" s="37" t="s">
        <v>21841</v>
      </c>
      <c r="D322" s="37" t="s">
        <v>21842</v>
      </c>
      <c r="E322" s="37" t="s">
        <v>21843</v>
      </c>
      <c r="F322" s="37" t="s">
        <v>23139</v>
      </c>
      <c r="G322" s="37">
        <v>53045</v>
      </c>
      <c r="H322" s="35">
        <v>10</v>
      </c>
      <c r="I322" s="35">
        <v>29</v>
      </c>
      <c r="J322" s="36">
        <v>344828</v>
      </c>
      <c r="K322" s="37">
        <v>111680</v>
      </c>
      <c r="L322" s="37"/>
    </row>
    <row r="323" spans="1:12" ht="18" customHeight="1" x14ac:dyDescent="0.2">
      <c r="A323" s="37" t="s">
        <v>21844</v>
      </c>
      <c r="B323" s="37" t="s">
        <v>21845</v>
      </c>
      <c r="C323" s="37" t="s">
        <v>21846</v>
      </c>
      <c r="D323" s="37" t="s">
        <v>21847</v>
      </c>
      <c r="E323" s="37" t="s">
        <v>24431</v>
      </c>
      <c r="F323" s="37" t="s">
        <v>18740</v>
      </c>
      <c r="G323" s="37">
        <v>33176</v>
      </c>
      <c r="H323" s="35">
        <v>12</v>
      </c>
      <c r="I323" s="35">
        <v>150</v>
      </c>
      <c r="J323" s="36">
        <v>80667</v>
      </c>
      <c r="K323" s="37">
        <v>141768</v>
      </c>
      <c r="L323" s="37"/>
    </row>
    <row r="324" spans="1:12" ht="18" customHeight="1" x14ac:dyDescent="0.2">
      <c r="A324" s="37" t="s">
        <v>21848</v>
      </c>
      <c r="B324" s="37" t="s">
        <v>21849</v>
      </c>
      <c r="C324" s="37" t="s">
        <v>21850</v>
      </c>
      <c r="D324" s="37" t="s">
        <v>21851</v>
      </c>
      <c r="E324" s="37" t="s">
        <v>21852</v>
      </c>
      <c r="F324" s="37" t="s">
        <v>23714</v>
      </c>
      <c r="G324" s="37">
        <v>94556</v>
      </c>
      <c r="H324" s="35">
        <v>12</v>
      </c>
      <c r="I324" s="35">
        <v>10</v>
      </c>
      <c r="J324" s="36">
        <v>1248265</v>
      </c>
      <c r="K324" s="37">
        <v>120415</v>
      </c>
      <c r="L324" s="37"/>
    </row>
    <row r="325" spans="1:12" ht="18" customHeight="1" x14ac:dyDescent="0.2">
      <c r="A325" s="37" t="s">
        <v>21853</v>
      </c>
      <c r="B325" s="37" t="s">
        <v>21854</v>
      </c>
      <c r="C325" s="37" t="s">
        <v>21855</v>
      </c>
      <c r="D325" s="37" t="s">
        <v>21856</v>
      </c>
      <c r="E325" s="37" t="s">
        <v>21857</v>
      </c>
      <c r="F325" s="37" t="s">
        <v>23126</v>
      </c>
      <c r="G325" s="37">
        <v>43617</v>
      </c>
      <c r="H325" s="35">
        <v>1</v>
      </c>
      <c r="I325" s="35">
        <v>55</v>
      </c>
      <c r="J325" s="36">
        <v>15492</v>
      </c>
      <c r="K325" s="37">
        <v>105786</v>
      </c>
      <c r="L325" s="37" t="s">
        <v>21858</v>
      </c>
    </row>
    <row r="326" spans="1:12" ht="18" customHeight="1" x14ac:dyDescent="0.2">
      <c r="A326" s="37" t="s">
        <v>17341</v>
      </c>
      <c r="B326" s="37" t="s">
        <v>17342</v>
      </c>
      <c r="C326" s="37" t="s">
        <v>17343</v>
      </c>
      <c r="D326" s="37" t="s">
        <v>17313</v>
      </c>
      <c r="E326" s="37" t="s">
        <v>17314</v>
      </c>
      <c r="F326" s="37" t="s">
        <v>19662</v>
      </c>
      <c r="G326" s="37">
        <v>60606</v>
      </c>
      <c r="H326" s="35">
        <v>20</v>
      </c>
      <c r="I326" s="35">
        <v>85</v>
      </c>
      <c r="J326" s="36">
        <v>235294</v>
      </c>
      <c r="K326" s="37">
        <v>123085</v>
      </c>
      <c r="L326" s="37"/>
    </row>
    <row r="327" spans="1:12" ht="18" customHeight="1" x14ac:dyDescent="0.2">
      <c r="A327" s="37" t="s">
        <v>17315</v>
      </c>
      <c r="B327" s="37" t="s">
        <v>17316</v>
      </c>
      <c r="C327" s="37" t="s">
        <v>17317</v>
      </c>
      <c r="D327" s="37" t="s">
        <v>17318</v>
      </c>
      <c r="E327" s="37" t="s">
        <v>17319</v>
      </c>
      <c r="F327" s="37" t="s">
        <v>23135</v>
      </c>
      <c r="G327" s="37">
        <v>84093</v>
      </c>
      <c r="H327" s="35">
        <v>22</v>
      </c>
      <c r="I327" s="35">
        <v>72</v>
      </c>
      <c r="J327" s="36">
        <v>310600</v>
      </c>
      <c r="K327" s="37">
        <v>117317</v>
      </c>
      <c r="L327" s="37"/>
    </row>
    <row r="328" spans="1:12" ht="18" customHeight="1" x14ac:dyDescent="0.2">
      <c r="A328" s="37" t="s">
        <v>14590</v>
      </c>
      <c r="B328" s="37" t="s">
        <v>14591</v>
      </c>
      <c r="C328" s="37" t="s">
        <v>14592</v>
      </c>
      <c r="D328" s="37" t="s">
        <v>14593</v>
      </c>
      <c r="E328" s="37" t="s">
        <v>17356</v>
      </c>
      <c r="F328" s="37" t="s">
        <v>23129</v>
      </c>
      <c r="G328" s="37">
        <v>17520</v>
      </c>
      <c r="H328" s="35">
        <v>10</v>
      </c>
      <c r="I328" s="35">
        <v>0</v>
      </c>
      <c r="J328" s="35" t="s">
        <v>16742</v>
      </c>
      <c r="K328" s="37">
        <v>123162</v>
      </c>
      <c r="L328" s="37"/>
    </row>
    <row r="329" spans="1:12" ht="18" customHeight="1" x14ac:dyDescent="0.2">
      <c r="A329" s="37" t="s">
        <v>17357</v>
      </c>
      <c r="B329" s="37" t="s">
        <v>17358</v>
      </c>
      <c r="C329" s="37" t="s">
        <v>17359</v>
      </c>
      <c r="D329" s="37" t="s">
        <v>17360</v>
      </c>
      <c r="E329" s="37" t="s">
        <v>17361</v>
      </c>
      <c r="F329" s="37" t="s">
        <v>19662</v>
      </c>
      <c r="G329" s="37">
        <v>60473</v>
      </c>
      <c r="H329" s="35">
        <v>2</v>
      </c>
      <c r="I329" s="35">
        <v>100</v>
      </c>
      <c r="J329" s="36">
        <v>20000</v>
      </c>
      <c r="K329" s="37">
        <v>115208</v>
      </c>
      <c r="L329" s="37" t="s">
        <v>20800</v>
      </c>
    </row>
    <row r="330" spans="1:12" ht="18" customHeight="1" x14ac:dyDescent="0.2">
      <c r="A330" s="37" t="s">
        <v>20801</v>
      </c>
      <c r="B330" s="37" t="s">
        <v>20802</v>
      </c>
      <c r="C330" s="37" t="s">
        <v>20803</v>
      </c>
      <c r="D330" s="37" t="s">
        <v>20804</v>
      </c>
      <c r="E330" s="37" t="s">
        <v>20805</v>
      </c>
      <c r="F330" s="37" t="s">
        <v>23131</v>
      </c>
      <c r="G330" s="37">
        <v>29169</v>
      </c>
      <c r="H330" s="35">
        <v>74</v>
      </c>
      <c r="I330" s="35">
        <v>440</v>
      </c>
      <c r="J330" s="36">
        <v>167720</v>
      </c>
      <c r="K330" s="37">
        <v>113961</v>
      </c>
      <c r="L330" s="37"/>
    </row>
    <row r="331" spans="1:12" ht="18" customHeight="1" x14ac:dyDescent="0.2">
      <c r="A331" s="37" t="s">
        <v>20806</v>
      </c>
      <c r="B331" s="37" t="s">
        <v>20807</v>
      </c>
      <c r="C331" s="37" t="s">
        <v>20808</v>
      </c>
      <c r="D331" s="37" t="s">
        <v>20809</v>
      </c>
      <c r="E331" s="37" t="s">
        <v>18116</v>
      </c>
      <c r="F331" s="37" t="s">
        <v>23716</v>
      </c>
      <c r="G331" s="37">
        <v>6074</v>
      </c>
      <c r="H331" s="35">
        <v>20</v>
      </c>
      <c r="I331" s="35">
        <v>90</v>
      </c>
      <c r="J331" s="36">
        <v>222222</v>
      </c>
      <c r="K331" s="37">
        <v>119878</v>
      </c>
      <c r="L331" s="37" t="s">
        <v>18117</v>
      </c>
    </row>
    <row r="332" spans="1:12" ht="18" customHeight="1" x14ac:dyDescent="0.2">
      <c r="A332" s="37" t="s">
        <v>18118</v>
      </c>
      <c r="B332" s="37" t="s">
        <v>18119</v>
      </c>
      <c r="C332" s="37" t="s">
        <v>18120</v>
      </c>
      <c r="D332" s="37" t="s">
        <v>18121</v>
      </c>
      <c r="E332" s="37" t="s">
        <v>18122</v>
      </c>
      <c r="F332" s="37" t="s">
        <v>18740</v>
      </c>
      <c r="G332" s="37">
        <v>32779</v>
      </c>
      <c r="H332" s="35">
        <v>13</v>
      </c>
      <c r="I332" s="35" t="s">
        <v>16742</v>
      </c>
      <c r="J332" s="35" t="s">
        <v>16742</v>
      </c>
      <c r="K332" s="37">
        <v>129758</v>
      </c>
      <c r="L332" s="37" t="s">
        <v>18123</v>
      </c>
    </row>
    <row r="333" spans="1:12" ht="18" customHeight="1" x14ac:dyDescent="0.2">
      <c r="A333" s="37" t="s">
        <v>18124</v>
      </c>
      <c r="B333" s="37" t="s">
        <v>11202</v>
      </c>
      <c r="C333" s="37" t="s">
        <v>11203</v>
      </c>
      <c r="D333" s="37" t="s">
        <v>11204</v>
      </c>
      <c r="E333" s="37" t="s">
        <v>11205</v>
      </c>
      <c r="F333" s="37" t="s">
        <v>19675</v>
      </c>
      <c r="G333" s="37">
        <v>27536</v>
      </c>
      <c r="H333" s="35">
        <v>25</v>
      </c>
      <c r="I333" s="35">
        <v>115</v>
      </c>
      <c r="J333" s="36">
        <v>221410</v>
      </c>
      <c r="K333" s="37">
        <v>118698</v>
      </c>
      <c r="L333" s="37"/>
    </row>
    <row r="334" spans="1:12" ht="18" customHeight="1" x14ac:dyDescent="0.2">
      <c r="A334" s="37" t="s">
        <v>8506</v>
      </c>
      <c r="B334" s="37" t="s">
        <v>8507</v>
      </c>
      <c r="C334" s="37" t="s">
        <v>8508</v>
      </c>
      <c r="D334" s="37" t="s">
        <v>8509</v>
      </c>
      <c r="E334" s="37" t="s">
        <v>8522</v>
      </c>
      <c r="F334" s="37" t="s">
        <v>23714</v>
      </c>
      <c r="G334" s="37">
        <v>92037</v>
      </c>
      <c r="H334" s="35">
        <v>3</v>
      </c>
      <c r="I334" s="35">
        <v>86</v>
      </c>
      <c r="J334" s="36">
        <v>40324</v>
      </c>
      <c r="K334" s="37">
        <v>124617</v>
      </c>
      <c r="L334" s="37"/>
    </row>
    <row r="335" spans="1:12" ht="18" customHeight="1" x14ac:dyDescent="0.2">
      <c r="A335" s="37" t="s">
        <v>8539</v>
      </c>
      <c r="B335" s="37" t="s">
        <v>8540</v>
      </c>
      <c r="C335" s="37" t="s">
        <v>8541</v>
      </c>
      <c r="D335" s="37" t="s">
        <v>11231</v>
      </c>
      <c r="E335" s="37" t="s">
        <v>11232</v>
      </c>
      <c r="F335" s="37" t="s">
        <v>23715</v>
      </c>
      <c r="G335" s="37">
        <v>80014</v>
      </c>
      <c r="H335" s="35">
        <v>231</v>
      </c>
      <c r="I335" s="36">
        <v>1143</v>
      </c>
      <c r="J335" s="36">
        <v>202238</v>
      </c>
      <c r="K335" s="37">
        <v>106276</v>
      </c>
      <c r="L335" s="37"/>
    </row>
    <row r="336" spans="1:12" ht="18" customHeight="1" x14ac:dyDescent="0.2">
      <c r="A336" s="37" t="s">
        <v>11233</v>
      </c>
      <c r="B336" s="37" t="s">
        <v>11234</v>
      </c>
      <c r="C336" s="37" t="s">
        <v>11235</v>
      </c>
      <c r="D336" s="37" t="s">
        <v>11236</v>
      </c>
      <c r="E336" s="37" t="s">
        <v>18189</v>
      </c>
      <c r="F336" s="37" t="s">
        <v>18740</v>
      </c>
      <c r="G336" s="37">
        <v>33401</v>
      </c>
      <c r="H336" s="35">
        <v>72</v>
      </c>
      <c r="I336" s="35">
        <v>192</v>
      </c>
      <c r="J336" s="36">
        <v>375700</v>
      </c>
      <c r="K336" s="37">
        <v>126242</v>
      </c>
      <c r="L336" s="37" t="s">
        <v>11237</v>
      </c>
    </row>
    <row r="337" spans="1:12" ht="18" customHeight="1" x14ac:dyDescent="0.2">
      <c r="A337" s="37" t="s">
        <v>11238</v>
      </c>
      <c r="B337" s="37" t="s">
        <v>11239</v>
      </c>
      <c r="C337" s="37" t="s">
        <v>11240</v>
      </c>
      <c r="D337" s="37" t="s">
        <v>11241</v>
      </c>
      <c r="E337" s="37" t="s">
        <v>11242</v>
      </c>
      <c r="F337" s="37" t="s">
        <v>23129</v>
      </c>
      <c r="G337" s="37">
        <v>19438</v>
      </c>
      <c r="H337" s="35">
        <v>484</v>
      </c>
      <c r="I337" s="36">
        <v>1266</v>
      </c>
      <c r="J337" s="36">
        <v>382543</v>
      </c>
      <c r="K337" s="37">
        <v>105727</v>
      </c>
      <c r="L337" s="37"/>
    </row>
    <row r="338" spans="1:12" ht="18" customHeight="1" x14ac:dyDescent="0.2">
      <c r="A338" s="37" t="s">
        <v>13942</v>
      </c>
      <c r="B338" s="37" t="s">
        <v>13943</v>
      </c>
      <c r="C338" s="37" t="s">
        <v>13944</v>
      </c>
      <c r="D338" s="37" t="s">
        <v>13945</v>
      </c>
      <c r="E338" s="37" t="s">
        <v>13946</v>
      </c>
      <c r="F338" s="37" t="s">
        <v>23714</v>
      </c>
      <c r="G338" s="37">
        <v>90630</v>
      </c>
      <c r="H338" s="35">
        <v>65</v>
      </c>
      <c r="I338" s="35">
        <v>394</v>
      </c>
      <c r="J338" s="36">
        <v>165225</v>
      </c>
      <c r="K338" s="37">
        <v>111535</v>
      </c>
      <c r="L338" s="37"/>
    </row>
    <row r="339" spans="1:12" ht="18" customHeight="1" x14ac:dyDescent="0.2">
      <c r="A339" s="37" t="s">
        <v>13947</v>
      </c>
      <c r="B339" s="37" t="s">
        <v>13948</v>
      </c>
      <c r="C339" s="37" t="s">
        <v>13949</v>
      </c>
      <c r="D339" s="37" t="s">
        <v>13950</v>
      </c>
      <c r="E339" s="37" t="s">
        <v>13951</v>
      </c>
      <c r="F339" s="37" t="s">
        <v>23134</v>
      </c>
      <c r="G339" s="37">
        <v>76051</v>
      </c>
      <c r="H339" s="35">
        <v>44</v>
      </c>
      <c r="I339" s="35">
        <v>76</v>
      </c>
      <c r="J339" s="36">
        <v>578947</v>
      </c>
      <c r="K339" s="37">
        <v>108150</v>
      </c>
      <c r="L339" s="37"/>
    </row>
    <row r="340" spans="1:12" ht="18" customHeight="1" x14ac:dyDescent="0.2">
      <c r="A340" s="37" t="s">
        <v>13952</v>
      </c>
      <c r="B340" s="37" t="s">
        <v>13953</v>
      </c>
      <c r="C340" s="37" t="s">
        <v>13954</v>
      </c>
      <c r="D340" s="37" t="s">
        <v>16666</v>
      </c>
      <c r="E340" s="37" t="s">
        <v>16667</v>
      </c>
      <c r="F340" s="37" t="s">
        <v>23712</v>
      </c>
      <c r="G340" s="37">
        <v>72211</v>
      </c>
      <c r="H340" s="35">
        <v>0</v>
      </c>
      <c r="I340" s="35">
        <v>1</v>
      </c>
      <c r="J340" s="36">
        <v>11000</v>
      </c>
      <c r="K340" s="37">
        <v>146002</v>
      </c>
      <c r="L340" s="37" t="s">
        <v>16668</v>
      </c>
    </row>
    <row r="341" spans="1:12" ht="18" customHeight="1" x14ac:dyDescent="0.2">
      <c r="A341" s="37" t="s">
        <v>16669</v>
      </c>
      <c r="B341" s="37" t="s">
        <v>16670</v>
      </c>
      <c r="C341" s="37" t="s">
        <v>22838</v>
      </c>
      <c r="D341" s="37" t="s">
        <v>20150</v>
      </c>
      <c r="E341" s="37" t="s">
        <v>20151</v>
      </c>
      <c r="F341" s="37" t="s">
        <v>19667</v>
      </c>
      <c r="G341" s="37">
        <v>1760</v>
      </c>
      <c r="H341" s="35">
        <v>55</v>
      </c>
      <c r="I341" s="35">
        <v>152</v>
      </c>
      <c r="J341" s="36">
        <v>358808</v>
      </c>
      <c r="K341" s="37">
        <v>139879</v>
      </c>
      <c r="L341" s="37"/>
    </row>
    <row r="342" spans="1:12" ht="18" customHeight="1" x14ac:dyDescent="0.2">
      <c r="A342" s="37" t="s">
        <v>20152</v>
      </c>
      <c r="B342" s="37" t="s">
        <v>20153</v>
      </c>
      <c r="C342" s="37" t="s">
        <v>20154</v>
      </c>
      <c r="D342" s="37" t="s">
        <v>20155</v>
      </c>
      <c r="E342" s="37" t="s">
        <v>20156</v>
      </c>
      <c r="F342" s="37" t="s">
        <v>23129</v>
      </c>
      <c r="G342" s="37">
        <v>17101</v>
      </c>
      <c r="H342" s="35">
        <v>66</v>
      </c>
      <c r="I342" s="35">
        <v>80</v>
      </c>
      <c r="J342" s="36">
        <v>825000</v>
      </c>
      <c r="K342" s="37">
        <v>147982</v>
      </c>
      <c r="L342" s="37"/>
    </row>
    <row r="343" spans="1:12" ht="18" customHeight="1" x14ac:dyDescent="0.2">
      <c r="A343" s="37" t="s">
        <v>20157</v>
      </c>
      <c r="B343" s="37" t="s">
        <v>20158</v>
      </c>
      <c r="C343" s="37" t="s">
        <v>20159</v>
      </c>
      <c r="D343" s="37" t="s">
        <v>20160</v>
      </c>
      <c r="E343" s="37" t="s">
        <v>20161</v>
      </c>
      <c r="F343" s="37" t="s">
        <v>23714</v>
      </c>
      <c r="G343" s="37">
        <v>93720</v>
      </c>
      <c r="H343" s="35">
        <v>15</v>
      </c>
      <c r="I343" s="35">
        <v>100</v>
      </c>
      <c r="J343" s="36">
        <v>150000</v>
      </c>
      <c r="K343" s="37">
        <v>111532</v>
      </c>
      <c r="L343" s="37"/>
    </row>
    <row r="344" spans="1:12" ht="18" customHeight="1" x14ac:dyDescent="0.2">
      <c r="A344" s="37" t="s">
        <v>20162</v>
      </c>
      <c r="B344" s="37" t="s">
        <v>20163</v>
      </c>
      <c r="C344" s="37" t="s">
        <v>20164</v>
      </c>
      <c r="D344" s="37" t="s">
        <v>20165</v>
      </c>
      <c r="E344" s="37" t="s">
        <v>20166</v>
      </c>
      <c r="F344" s="37" t="s">
        <v>23714</v>
      </c>
      <c r="G344" s="37">
        <v>90245</v>
      </c>
      <c r="H344" s="35">
        <v>399</v>
      </c>
      <c r="I344" s="36">
        <v>2756</v>
      </c>
      <c r="J344" s="36">
        <v>144619</v>
      </c>
      <c r="K344" s="37">
        <v>104790</v>
      </c>
      <c r="L344" s="37"/>
    </row>
    <row r="345" spans="1:12" ht="18" customHeight="1" x14ac:dyDescent="0.2">
      <c r="A345" s="37" t="s">
        <v>22298</v>
      </c>
      <c r="B345" s="37" t="s">
        <v>22299</v>
      </c>
      <c r="C345" s="37" t="s">
        <v>22300</v>
      </c>
      <c r="D345" s="37" t="s">
        <v>22301</v>
      </c>
      <c r="E345" s="37" t="s">
        <v>22302</v>
      </c>
      <c r="F345" s="37" t="s">
        <v>23139</v>
      </c>
      <c r="G345" s="37">
        <v>54402</v>
      </c>
      <c r="H345" s="35">
        <v>8</v>
      </c>
      <c r="I345" s="35" t="s">
        <v>16742</v>
      </c>
      <c r="J345" s="35" t="s">
        <v>16742</v>
      </c>
      <c r="K345" s="37">
        <v>146922</v>
      </c>
      <c r="L345" s="37" t="s">
        <v>22303</v>
      </c>
    </row>
    <row r="346" spans="1:12" ht="18" customHeight="1" x14ac:dyDescent="0.2">
      <c r="A346" s="37" t="s">
        <v>22304</v>
      </c>
      <c r="B346" s="37" t="s">
        <v>22305</v>
      </c>
      <c r="C346" s="37" t="s">
        <v>22306</v>
      </c>
      <c r="D346" s="37" t="s">
        <v>22307</v>
      </c>
      <c r="E346" s="37" t="s">
        <v>22308</v>
      </c>
      <c r="F346" s="37" t="s">
        <v>23715</v>
      </c>
      <c r="G346" s="37">
        <v>80002</v>
      </c>
      <c r="H346" s="35">
        <v>8</v>
      </c>
      <c r="I346" s="35">
        <v>55</v>
      </c>
      <c r="J346" s="36">
        <v>140012</v>
      </c>
      <c r="K346" s="37">
        <v>116400</v>
      </c>
      <c r="L346" s="37"/>
    </row>
    <row r="347" spans="1:12" ht="18" customHeight="1" x14ac:dyDescent="0.2">
      <c r="A347" s="37" t="s">
        <v>22309</v>
      </c>
      <c r="B347" s="37" t="s">
        <v>22310</v>
      </c>
      <c r="C347" s="37" t="s">
        <v>22311</v>
      </c>
      <c r="D347" s="37" t="s">
        <v>22312</v>
      </c>
      <c r="E347" s="37" t="s">
        <v>21680</v>
      </c>
      <c r="F347" s="37" t="s">
        <v>23715</v>
      </c>
      <c r="G347" s="37">
        <v>80222</v>
      </c>
      <c r="H347" s="35">
        <v>7</v>
      </c>
      <c r="I347" s="35">
        <v>79</v>
      </c>
      <c r="J347" s="36">
        <v>93671</v>
      </c>
      <c r="K347" s="37">
        <v>112462</v>
      </c>
      <c r="L347" s="37" t="s">
        <v>22313</v>
      </c>
    </row>
    <row r="348" spans="1:12" ht="18" customHeight="1" x14ac:dyDescent="0.2">
      <c r="A348" s="37" t="s">
        <v>22314</v>
      </c>
      <c r="B348" s="37" t="s">
        <v>22315</v>
      </c>
      <c r="C348" s="37" t="s">
        <v>22316</v>
      </c>
      <c r="D348" s="37" t="s">
        <v>23960</v>
      </c>
      <c r="E348" s="37" t="s">
        <v>17319</v>
      </c>
      <c r="F348" s="37" t="s">
        <v>23135</v>
      </c>
      <c r="G348" s="37">
        <v>84093</v>
      </c>
      <c r="H348" s="35">
        <v>8</v>
      </c>
      <c r="I348" s="35" t="s">
        <v>16742</v>
      </c>
      <c r="J348" s="35" t="s">
        <v>16742</v>
      </c>
      <c r="K348" s="37">
        <v>144162</v>
      </c>
      <c r="L348" s="37" t="s">
        <v>23961</v>
      </c>
    </row>
    <row r="349" spans="1:12" ht="18" customHeight="1" x14ac:dyDescent="0.2">
      <c r="A349" s="37" t="s">
        <v>23962</v>
      </c>
      <c r="B349" s="37" t="s">
        <v>23963</v>
      </c>
      <c r="C349" s="37" t="s">
        <v>23964</v>
      </c>
      <c r="D349" s="37" t="s">
        <v>23965</v>
      </c>
      <c r="E349" s="37" t="s">
        <v>17314</v>
      </c>
      <c r="F349" s="37" t="s">
        <v>19662</v>
      </c>
      <c r="G349" s="37">
        <v>60611</v>
      </c>
      <c r="H349" s="35">
        <v>139</v>
      </c>
      <c r="I349" s="35">
        <v>124</v>
      </c>
      <c r="J349" s="36">
        <v>1123790</v>
      </c>
      <c r="K349" s="37">
        <v>148562</v>
      </c>
      <c r="L349" s="37"/>
    </row>
    <row r="350" spans="1:12" ht="18" customHeight="1" x14ac:dyDescent="0.2">
      <c r="A350" s="37" t="s">
        <v>23966</v>
      </c>
      <c r="B350" s="37" t="s">
        <v>23338</v>
      </c>
      <c r="C350" s="37" t="s">
        <v>23339</v>
      </c>
      <c r="D350" s="37" t="s">
        <v>23340</v>
      </c>
      <c r="E350" s="37" t="s">
        <v>23341</v>
      </c>
      <c r="F350" s="37" t="s">
        <v>23129</v>
      </c>
      <c r="G350" s="37">
        <v>18104</v>
      </c>
      <c r="H350" s="35">
        <v>12</v>
      </c>
      <c r="I350" s="35">
        <v>90</v>
      </c>
      <c r="J350" s="36">
        <v>129875</v>
      </c>
      <c r="K350" s="37">
        <v>118829</v>
      </c>
      <c r="L350" s="37" t="s">
        <v>23342</v>
      </c>
    </row>
    <row r="351" spans="1:12" ht="18" customHeight="1" x14ac:dyDescent="0.2">
      <c r="A351" s="37" t="s">
        <v>23343</v>
      </c>
      <c r="B351" s="37" t="s">
        <v>23344</v>
      </c>
      <c r="C351" s="37" t="s">
        <v>23345</v>
      </c>
      <c r="D351" s="37" t="s">
        <v>23346</v>
      </c>
      <c r="E351" s="37" t="s">
        <v>23347</v>
      </c>
      <c r="F351" s="37" t="s">
        <v>23134</v>
      </c>
      <c r="G351" s="37">
        <v>78734</v>
      </c>
      <c r="H351" s="35">
        <v>6</v>
      </c>
      <c r="I351" s="35">
        <v>46</v>
      </c>
      <c r="J351" s="36">
        <v>139130</v>
      </c>
      <c r="K351" s="37">
        <v>133441</v>
      </c>
      <c r="L351" s="37"/>
    </row>
    <row r="352" spans="1:12" ht="18" customHeight="1" x14ac:dyDescent="0.2">
      <c r="A352" s="37" t="s">
        <v>22915</v>
      </c>
      <c r="B352" s="37" t="s">
        <v>22916</v>
      </c>
      <c r="C352" s="37" t="s">
        <v>22917</v>
      </c>
      <c r="D352" s="37" t="s">
        <v>22918</v>
      </c>
      <c r="E352" s="37" t="s">
        <v>22919</v>
      </c>
      <c r="F352" s="37" t="s">
        <v>23125</v>
      </c>
      <c r="G352" s="37">
        <v>11790</v>
      </c>
      <c r="H352" s="35">
        <v>15</v>
      </c>
      <c r="I352" s="35">
        <v>29</v>
      </c>
      <c r="J352" s="36">
        <v>522655</v>
      </c>
      <c r="K352" s="37">
        <v>137203</v>
      </c>
      <c r="L352" s="37"/>
    </row>
    <row r="353" spans="1:12" ht="18" customHeight="1" x14ac:dyDescent="0.2">
      <c r="A353" s="37" t="s">
        <v>22920</v>
      </c>
      <c r="B353" s="37" t="s">
        <v>22921</v>
      </c>
      <c r="C353" s="37" t="s">
        <v>22922</v>
      </c>
      <c r="D353" s="37" t="s">
        <v>22923</v>
      </c>
      <c r="E353" s="37" t="s">
        <v>22924</v>
      </c>
      <c r="F353" s="37" t="s">
        <v>19663</v>
      </c>
      <c r="G353" s="37">
        <v>46321</v>
      </c>
      <c r="H353" s="35">
        <v>4</v>
      </c>
      <c r="I353" s="35">
        <v>54</v>
      </c>
      <c r="J353" s="36">
        <v>74074</v>
      </c>
      <c r="K353" s="37">
        <v>148274</v>
      </c>
      <c r="L353" s="37"/>
    </row>
    <row r="354" spans="1:12" ht="18" customHeight="1" x14ac:dyDescent="0.2">
      <c r="A354" s="37" t="s">
        <v>22925</v>
      </c>
      <c r="B354" s="37" t="s">
        <v>22926</v>
      </c>
      <c r="C354" s="37" t="s">
        <v>22927</v>
      </c>
      <c r="D354" s="37" t="s">
        <v>22928</v>
      </c>
      <c r="E354" s="37" t="s">
        <v>15227</v>
      </c>
      <c r="F354" s="37" t="s">
        <v>18741</v>
      </c>
      <c r="G354" s="37">
        <v>30326</v>
      </c>
      <c r="H354" s="35">
        <v>175</v>
      </c>
      <c r="I354" s="35">
        <v>145</v>
      </c>
      <c r="J354" s="36">
        <v>1206897</v>
      </c>
      <c r="K354" s="37">
        <v>150419</v>
      </c>
      <c r="L354" s="37"/>
    </row>
    <row r="355" spans="1:12" ht="18" customHeight="1" x14ac:dyDescent="0.2">
      <c r="A355" s="37" t="s">
        <v>22929</v>
      </c>
      <c r="B355" s="37" t="s">
        <v>22930</v>
      </c>
      <c r="C355" s="37" t="s">
        <v>14000</v>
      </c>
      <c r="D355" s="37" t="s">
        <v>14001</v>
      </c>
      <c r="E355" s="37" t="s">
        <v>14002</v>
      </c>
      <c r="F355" s="37" t="s">
        <v>23711</v>
      </c>
      <c r="G355" s="37">
        <v>36532</v>
      </c>
      <c r="H355" s="35">
        <v>30</v>
      </c>
      <c r="I355" s="35">
        <v>139</v>
      </c>
      <c r="J355" s="36">
        <v>216296</v>
      </c>
      <c r="K355" s="37">
        <v>138210</v>
      </c>
      <c r="L355" s="37" t="s">
        <v>14003</v>
      </c>
    </row>
    <row r="356" spans="1:12" ht="18" customHeight="1" x14ac:dyDescent="0.2">
      <c r="A356" s="37" t="s">
        <v>14004</v>
      </c>
      <c r="B356" s="37" t="s">
        <v>14005</v>
      </c>
      <c r="C356" s="37" t="s">
        <v>14006</v>
      </c>
      <c r="D356" s="37" t="s">
        <v>14007</v>
      </c>
      <c r="E356" s="37" t="s">
        <v>23104</v>
      </c>
      <c r="F356" s="37" t="s">
        <v>18740</v>
      </c>
      <c r="G356" s="37">
        <v>33629</v>
      </c>
      <c r="H356" s="35">
        <v>0</v>
      </c>
      <c r="I356" s="35">
        <v>1</v>
      </c>
      <c r="J356" s="36">
        <v>346000</v>
      </c>
      <c r="K356" s="37">
        <v>127046</v>
      </c>
      <c r="L356" s="37" t="s">
        <v>14008</v>
      </c>
    </row>
    <row r="357" spans="1:12" ht="18" customHeight="1" x14ac:dyDescent="0.2">
      <c r="A357" s="37" t="s">
        <v>14009</v>
      </c>
      <c r="B357" s="37" t="s">
        <v>14010</v>
      </c>
      <c r="C357" s="37" t="s">
        <v>14011</v>
      </c>
      <c r="D357" s="37" t="s">
        <v>14012</v>
      </c>
      <c r="E357" s="37" t="s">
        <v>14013</v>
      </c>
      <c r="F357" s="37" t="s">
        <v>19678</v>
      </c>
      <c r="G357" s="37">
        <v>7724</v>
      </c>
      <c r="H357" s="35">
        <v>12</v>
      </c>
      <c r="I357" s="35">
        <v>126</v>
      </c>
      <c r="J357" s="36">
        <v>91270</v>
      </c>
      <c r="K357" s="37">
        <v>128050</v>
      </c>
      <c r="L357" s="37" t="s">
        <v>14014</v>
      </c>
    </row>
    <row r="358" spans="1:12" ht="18" customHeight="1" x14ac:dyDescent="0.2">
      <c r="A358" s="37" t="s">
        <v>14015</v>
      </c>
      <c r="B358" s="37" t="s">
        <v>14016</v>
      </c>
      <c r="C358" s="37" t="s">
        <v>14017</v>
      </c>
      <c r="D358" s="37" t="s">
        <v>14018</v>
      </c>
      <c r="E358" s="37" t="s">
        <v>23504</v>
      </c>
      <c r="F358" s="37" t="s">
        <v>18740</v>
      </c>
      <c r="G358" s="37">
        <v>32789</v>
      </c>
      <c r="H358" s="35">
        <v>7</v>
      </c>
      <c r="I358" s="35">
        <v>42</v>
      </c>
      <c r="J358" s="36">
        <v>164286</v>
      </c>
      <c r="K358" s="37">
        <v>142044</v>
      </c>
      <c r="L358" s="37"/>
    </row>
    <row r="359" spans="1:12" ht="18" customHeight="1" x14ac:dyDescent="0.2">
      <c r="A359" s="37" t="s">
        <v>14019</v>
      </c>
      <c r="B359" s="37" t="s">
        <v>14020</v>
      </c>
      <c r="C359" s="37" t="s">
        <v>14021</v>
      </c>
      <c r="D359" s="37" t="s">
        <v>14022</v>
      </c>
      <c r="E359" s="37" t="s">
        <v>16723</v>
      </c>
      <c r="F359" s="37" t="s">
        <v>23714</v>
      </c>
      <c r="G359" s="37">
        <v>94129</v>
      </c>
      <c r="H359" s="35">
        <v>88</v>
      </c>
      <c r="I359" s="35">
        <v>82</v>
      </c>
      <c r="J359" s="36">
        <v>1073787</v>
      </c>
      <c r="K359" s="37">
        <v>127036</v>
      </c>
      <c r="L359" s="37" t="s">
        <v>14023</v>
      </c>
    </row>
    <row r="360" spans="1:12" ht="18" customHeight="1" x14ac:dyDescent="0.2">
      <c r="A360" s="37" t="s">
        <v>14024</v>
      </c>
      <c r="B360" s="37" t="s">
        <v>14025</v>
      </c>
      <c r="C360" s="37" t="s">
        <v>14026</v>
      </c>
      <c r="D360" s="37" t="s">
        <v>14027</v>
      </c>
      <c r="E360" s="37" t="s">
        <v>14028</v>
      </c>
      <c r="F360" s="37" t="s">
        <v>23714</v>
      </c>
      <c r="G360" s="37">
        <v>92656</v>
      </c>
      <c r="H360" s="35">
        <v>13</v>
      </c>
      <c r="I360" s="35">
        <v>130</v>
      </c>
      <c r="J360" s="36">
        <v>100000</v>
      </c>
      <c r="K360" s="37">
        <v>110018</v>
      </c>
      <c r="L360" s="37"/>
    </row>
    <row r="361" spans="1:12" ht="18" customHeight="1" x14ac:dyDescent="0.2">
      <c r="A361" s="37" t="s">
        <v>14029</v>
      </c>
      <c r="B361" s="37" t="s">
        <v>14032</v>
      </c>
      <c r="C361" s="37" t="s">
        <v>14033</v>
      </c>
      <c r="D361" s="37" t="s">
        <v>14034</v>
      </c>
      <c r="E361" s="37" t="s">
        <v>14035</v>
      </c>
      <c r="F361" s="37" t="s">
        <v>23713</v>
      </c>
      <c r="G361" s="37">
        <v>85082</v>
      </c>
      <c r="H361" s="35">
        <v>1</v>
      </c>
      <c r="I361" s="35">
        <v>27</v>
      </c>
      <c r="J361" s="36">
        <v>18519</v>
      </c>
      <c r="K361" s="37">
        <v>115986</v>
      </c>
      <c r="L361" s="37"/>
    </row>
    <row r="362" spans="1:12" ht="18" customHeight="1" x14ac:dyDescent="0.2">
      <c r="A362" s="37" t="s">
        <v>14036</v>
      </c>
      <c r="B362" s="37" t="s">
        <v>14037</v>
      </c>
      <c r="C362" s="37" t="s">
        <v>14038</v>
      </c>
      <c r="D362" s="37" t="s">
        <v>20856</v>
      </c>
      <c r="E362" s="37" t="s">
        <v>20857</v>
      </c>
      <c r="F362" s="37" t="s">
        <v>23714</v>
      </c>
      <c r="G362" s="37">
        <v>92868</v>
      </c>
      <c r="H362" s="35">
        <v>1</v>
      </c>
      <c r="I362" s="35">
        <v>7</v>
      </c>
      <c r="J362" s="36">
        <v>114429</v>
      </c>
      <c r="K362" s="37">
        <v>144660</v>
      </c>
      <c r="L362" s="37" t="s">
        <v>14039</v>
      </c>
    </row>
    <row r="363" spans="1:12" ht="18" customHeight="1" x14ac:dyDescent="0.2">
      <c r="A363" s="37" t="s">
        <v>23068</v>
      </c>
      <c r="B363" s="37" t="s">
        <v>23069</v>
      </c>
      <c r="C363" s="37" t="s">
        <v>23070</v>
      </c>
      <c r="D363" s="37" t="s">
        <v>14031</v>
      </c>
      <c r="E363" s="37" t="s">
        <v>8519</v>
      </c>
      <c r="F363" s="37" t="s">
        <v>19662</v>
      </c>
      <c r="G363" s="37">
        <v>61701</v>
      </c>
      <c r="H363" s="35">
        <v>15</v>
      </c>
      <c r="I363" s="35">
        <v>50</v>
      </c>
      <c r="J363" s="36">
        <v>300000</v>
      </c>
      <c r="K363" s="37">
        <v>133362</v>
      </c>
      <c r="L363" s="37"/>
    </row>
    <row r="364" spans="1:12" ht="18" customHeight="1" x14ac:dyDescent="0.2">
      <c r="A364" s="37" t="s">
        <v>18079</v>
      </c>
      <c r="B364" s="37" t="s">
        <v>18080</v>
      </c>
      <c r="C364" s="37" t="s">
        <v>18081</v>
      </c>
      <c r="D364" s="37" t="s">
        <v>18082</v>
      </c>
      <c r="E364" s="37" t="s">
        <v>18083</v>
      </c>
      <c r="F364" s="37" t="s">
        <v>23129</v>
      </c>
      <c r="G364" s="37">
        <v>15143</v>
      </c>
      <c r="H364" s="35">
        <v>382</v>
      </c>
      <c r="I364" s="35">
        <v>129</v>
      </c>
      <c r="J364" s="36">
        <v>2958216</v>
      </c>
      <c r="K364" s="37">
        <v>104622</v>
      </c>
      <c r="L364" s="37"/>
    </row>
    <row r="365" spans="1:12" ht="18" customHeight="1" x14ac:dyDescent="0.2">
      <c r="A365" s="37" t="s">
        <v>18084</v>
      </c>
      <c r="B365" s="37" t="s">
        <v>18085</v>
      </c>
      <c r="C365" s="37" t="s">
        <v>18086</v>
      </c>
      <c r="D365" s="37" t="s">
        <v>18087</v>
      </c>
      <c r="E365" s="37" t="s">
        <v>18088</v>
      </c>
      <c r="F365" s="37" t="s">
        <v>23711</v>
      </c>
      <c r="G365" s="37">
        <v>35209</v>
      </c>
      <c r="H365" s="35">
        <v>41</v>
      </c>
      <c r="I365" s="35">
        <v>512</v>
      </c>
      <c r="J365" s="36">
        <v>80664</v>
      </c>
      <c r="K365" s="37">
        <v>129402</v>
      </c>
      <c r="L365" s="37"/>
    </row>
    <row r="366" spans="1:12" ht="18" customHeight="1" x14ac:dyDescent="0.2">
      <c r="A366" s="37" t="s">
        <v>18089</v>
      </c>
      <c r="B366" s="37" t="s">
        <v>18090</v>
      </c>
      <c r="C366" s="37" t="s">
        <v>18091</v>
      </c>
      <c r="D366" s="37" t="s">
        <v>18092</v>
      </c>
      <c r="E366" s="37" t="s">
        <v>18093</v>
      </c>
      <c r="F366" s="37" t="s">
        <v>19669</v>
      </c>
      <c r="G366" s="37">
        <v>4101</v>
      </c>
      <c r="H366" s="35">
        <v>50</v>
      </c>
      <c r="I366" s="35">
        <v>290</v>
      </c>
      <c r="J366" s="36">
        <v>172414</v>
      </c>
      <c r="K366" s="37">
        <v>134895</v>
      </c>
      <c r="L366" s="37"/>
    </row>
    <row r="367" spans="1:12" ht="18" customHeight="1" x14ac:dyDescent="0.2">
      <c r="A367" s="37" t="s">
        <v>18094</v>
      </c>
      <c r="B367" s="37" t="s">
        <v>18095</v>
      </c>
      <c r="C367" s="37" t="s">
        <v>18096</v>
      </c>
      <c r="D367" s="37" t="s">
        <v>18097</v>
      </c>
      <c r="E367" s="37" t="s">
        <v>18098</v>
      </c>
      <c r="F367" s="37" t="s">
        <v>18743</v>
      </c>
      <c r="G367" s="37">
        <v>52801</v>
      </c>
      <c r="H367" s="35">
        <v>31</v>
      </c>
      <c r="I367" s="35">
        <v>246</v>
      </c>
      <c r="J367" s="36">
        <v>124297</v>
      </c>
      <c r="K367" s="37">
        <v>7995</v>
      </c>
      <c r="L367" s="37"/>
    </row>
    <row r="368" spans="1:12" ht="18" customHeight="1" x14ac:dyDescent="0.2">
      <c r="A368" s="37" t="s">
        <v>18099</v>
      </c>
      <c r="B368" s="37" t="s">
        <v>18100</v>
      </c>
      <c r="C368" s="37" t="s">
        <v>18101</v>
      </c>
      <c r="D368" s="37" t="s">
        <v>18102</v>
      </c>
      <c r="E368" s="37" t="s">
        <v>23347</v>
      </c>
      <c r="F368" s="37" t="s">
        <v>23134</v>
      </c>
      <c r="G368" s="37">
        <v>78731</v>
      </c>
      <c r="H368" s="35">
        <v>21</v>
      </c>
      <c r="I368" s="35">
        <v>82</v>
      </c>
      <c r="J368" s="36">
        <v>260791</v>
      </c>
      <c r="K368" s="37">
        <v>116745</v>
      </c>
      <c r="L368" s="37"/>
    </row>
    <row r="369" spans="1:12" ht="18" customHeight="1" x14ac:dyDescent="0.2">
      <c r="A369" s="37" t="s">
        <v>18103</v>
      </c>
      <c r="B369" s="37" t="s">
        <v>18104</v>
      </c>
      <c r="C369" s="37" t="s">
        <v>18105</v>
      </c>
      <c r="D369" s="37" t="s">
        <v>18106</v>
      </c>
      <c r="E369" s="37" t="s">
        <v>16766</v>
      </c>
      <c r="F369" s="37" t="s">
        <v>23136</v>
      </c>
      <c r="G369" s="37">
        <v>23112</v>
      </c>
      <c r="H369" s="35">
        <v>2</v>
      </c>
      <c r="I369" s="35">
        <v>18</v>
      </c>
      <c r="J369" s="36">
        <v>116667</v>
      </c>
      <c r="K369" s="37">
        <v>113663</v>
      </c>
      <c r="L369" s="37"/>
    </row>
    <row r="370" spans="1:12" ht="18" customHeight="1" x14ac:dyDescent="0.2">
      <c r="A370" s="37" t="s">
        <v>16767</v>
      </c>
      <c r="B370" s="37" t="s">
        <v>16768</v>
      </c>
      <c r="C370" s="37" t="s">
        <v>16769</v>
      </c>
      <c r="D370" s="37" t="s">
        <v>16770</v>
      </c>
      <c r="E370" s="37" t="s">
        <v>20922</v>
      </c>
      <c r="F370" s="37" t="s">
        <v>19667</v>
      </c>
      <c r="G370" s="37">
        <v>2421</v>
      </c>
      <c r="H370" s="35">
        <v>1</v>
      </c>
      <c r="I370" s="35">
        <v>5</v>
      </c>
      <c r="J370" s="36">
        <v>200000</v>
      </c>
      <c r="K370" s="37">
        <v>139056</v>
      </c>
      <c r="L370" s="37"/>
    </row>
    <row r="371" spans="1:12" ht="18" customHeight="1" x14ac:dyDescent="0.2">
      <c r="A371" s="37" t="s">
        <v>21824</v>
      </c>
      <c r="B371" s="37" t="s">
        <v>21825</v>
      </c>
      <c r="C371" s="37" t="s">
        <v>21826</v>
      </c>
      <c r="D371" s="37" t="s">
        <v>21827</v>
      </c>
      <c r="E371" s="37" t="s">
        <v>22823</v>
      </c>
      <c r="F371" s="37" t="s">
        <v>23714</v>
      </c>
      <c r="G371" s="37">
        <v>90505</v>
      </c>
      <c r="H371" s="35">
        <v>5</v>
      </c>
      <c r="I371" s="35">
        <v>76</v>
      </c>
      <c r="J371" s="36">
        <v>64332</v>
      </c>
      <c r="K371" s="37">
        <v>138000</v>
      </c>
      <c r="L371" s="37"/>
    </row>
    <row r="372" spans="1:12" ht="18" customHeight="1" x14ac:dyDescent="0.2">
      <c r="A372" s="37" t="s">
        <v>21828</v>
      </c>
      <c r="B372" s="37" t="s">
        <v>21829</v>
      </c>
      <c r="C372" s="37" t="s">
        <v>21830</v>
      </c>
      <c r="D372" s="37" t="s">
        <v>19539</v>
      </c>
      <c r="E372" s="37" t="s">
        <v>19540</v>
      </c>
      <c r="F372" s="37" t="s">
        <v>23129</v>
      </c>
      <c r="G372" s="37">
        <v>15222</v>
      </c>
      <c r="H372" s="35">
        <v>20</v>
      </c>
      <c r="I372" s="35">
        <v>20</v>
      </c>
      <c r="J372" s="36">
        <v>1000000</v>
      </c>
      <c r="K372" s="37">
        <v>121260</v>
      </c>
      <c r="L372" s="37"/>
    </row>
    <row r="373" spans="1:12" ht="18" customHeight="1" x14ac:dyDescent="0.2">
      <c r="A373" s="37" t="s">
        <v>19541</v>
      </c>
      <c r="B373" s="37" t="s">
        <v>19542</v>
      </c>
      <c r="C373" s="37" t="s">
        <v>19543</v>
      </c>
      <c r="D373" s="37" t="s">
        <v>19544</v>
      </c>
      <c r="E373" s="37" t="s">
        <v>16771</v>
      </c>
      <c r="F373" s="37" t="s">
        <v>23125</v>
      </c>
      <c r="G373" s="37">
        <v>11901</v>
      </c>
      <c r="H373" s="35">
        <v>5</v>
      </c>
      <c r="I373" s="35">
        <v>100</v>
      </c>
      <c r="J373" s="36">
        <v>50000</v>
      </c>
      <c r="K373" s="37">
        <v>125773</v>
      </c>
      <c r="L373" s="37"/>
    </row>
    <row r="374" spans="1:12" ht="18" customHeight="1" x14ac:dyDescent="0.2">
      <c r="A374" s="37" t="s">
        <v>16772</v>
      </c>
      <c r="B374" s="37" t="s">
        <v>16773</v>
      </c>
      <c r="C374" s="37" t="s">
        <v>16774</v>
      </c>
      <c r="D374" s="37" t="s">
        <v>16775</v>
      </c>
      <c r="E374" s="37" t="s">
        <v>21740</v>
      </c>
      <c r="F374" s="37" t="s">
        <v>23133</v>
      </c>
      <c r="G374" s="37">
        <v>37203</v>
      </c>
      <c r="H374" s="35">
        <v>180</v>
      </c>
      <c r="I374" s="35">
        <v>4</v>
      </c>
      <c r="J374" s="36">
        <v>45000000</v>
      </c>
      <c r="K374" s="37">
        <v>46838</v>
      </c>
      <c r="L374" s="37"/>
    </row>
    <row r="375" spans="1:12" ht="18" customHeight="1" x14ac:dyDescent="0.2">
      <c r="A375" s="37" t="s">
        <v>16776</v>
      </c>
      <c r="B375" s="37" t="s">
        <v>16777</v>
      </c>
      <c r="C375" s="37" t="s">
        <v>16778</v>
      </c>
      <c r="D375" s="37" t="s">
        <v>16779</v>
      </c>
      <c r="E375" s="37" t="s">
        <v>16780</v>
      </c>
      <c r="F375" s="37" t="s">
        <v>23125</v>
      </c>
      <c r="G375" s="37">
        <v>11788</v>
      </c>
      <c r="H375" s="35">
        <v>33</v>
      </c>
      <c r="I375" s="35">
        <v>151</v>
      </c>
      <c r="J375" s="36">
        <v>215440</v>
      </c>
      <c r="K375" s="37">
        <v>125904</v>
      </c>
      <c r="L375" s="37"/>
    </row>
    <row r="376" spans="1:12" ht="18" customHeight="1" x14ac:dyDescent="0.2">
      <c r="A376" s="37" t="s">
        <v>16781</v>
      </c>
      <c r="B376" s="37" t="s">
        <v>16782</v>
      </c>
      <c r="C376" s="37" t="s">
        <v>16783</v>
      </c>
      <c r="D376" s="37" t="s">
        <v>16784</v>
      </c>
      <c r="E376" s="37" t="s">
        <v>15268</v>
      </c>
      <c r="F376" s="37" t="s">
        <v>23134</v>
      </c>
      <c r="G376" s="37">
        <v>77069</v>
      </c>
      <c r="H376" s="35">
        <v>20</v>
      </c>
      <c r="I376" s="35">
        <v>150</v>
      </c>
      <c r="J376" s="36">
        <v>133333</v>
      </c>
      <c r="K376" s="37">
        <v>144351</v>
      </c>
      <c r="L376" s="37"/>
    </row>
    <row r="377" spans="1:12" ht="18" customHeight="1" x14ac:dyDescent="0.2">
      <c r="A377" s="37" t="s">
        <v>16785</v>
      </c>
      <c r="B377" s="37" t="s">
        <v>16786</v>
      </c>
      <c r="C377" s="37" t="s">
        <v>16787</v>
      </c>
      <c r="D377" s="37" t="s">
        <v>16788</v>
      </c>
      <c r="E377" s="37" t="s">
        <v>17944</v>
      </c>
      <c r="F377" s="37" t="s">
        <v>23714</v>
      </c>
      <c r="G377" s="37">
        <v>92618</v>
      </c>
      <c r="H377" s="35">
        <v>8</v>
      </c>
      <c r="I377" s="35" t="s">
        <v>16742</v>
      </c>
      <c r="J377" s="35" t="s">
        <v>16742</v>
      </c>
      <c r="K377" s="37">
        <v>135518</v>
      </c>
      <c r="L377" s="37"/>
    </row>
    <row r="378" spans="1:12" ht="18" customHeight="1" x14ac:dyDescent="0.2">
      <c r="A378" s="37" t="s">
        <v>22749</v>
      </c>
      <c r="B378" s="37" t="s">
        <v>22750</v>
      </c>
      <c r="C378" s="37" t="s">
        <v>22751</v>
      </c>
      <c r="D378" s="37" t="s">
        <v>22752</v>
      </c>
      <c r="E378" s="37" t="s">
        <v>22753</v>
      </c>
      <c r="F378" s="37" t="s">
        <v>19677</v>
      </c>
      <c r="G378" s="37">
        <v>3870</v>
      </c>
      <c r="H378" s="35">
        <v>3</v>
      </c>
      <c r="I378" s="35">
        <v>11</v>
      </c>
      <c r="J378" s="36">
        <v>227273</v>
      </c>
      <c r="K378" s="37">
        <v>146277</v>
      </c>
      <c r="L378" s="37"/>
    </row>
    <row r="379" spans="1:12" ht="18" customHeight="1" x14ac:dyDescent="0.2">
      <c r="A379" s="37" t="s">
        <v>18675</v>
      </c>
      <c r="B379" s="37" t="s">
        <v>18676</v>
      </c>
      <c r="C379" s="37" t="s">
        <v>18677</v>
      </c>
      <c r="D379" s="37" t="s">
        <v>18678</v>
      </c>
      <c r="E379" s="37" t="s">
        <v>16728</v>
      </c>
      <c r="F379" s="37" t="s">
        <v>23714</v>
      </c>
      <c r="G379" s="37">
        <v>92123</v>
      </c>
      <c r="H379" s="35">
        <v>8</v>
      </c>
      <c r="I379" s="35" t="s">
        <v>16742</v>
      </c>
      <c r="J379" s="35" t="s">
        <v>16742</v>
      </c>
      <c r="K379" s="37">
        <v>146741</v>
      </c>
      <c r="L379" s="37" t="s">
        <v>18679</v>
      </c>
    </row>
    <row r="380" spans="1:12" ht="18" customHeight="1" x14ac:dyDescent="0.2">
      <c r="A380" s="37" t="s">
        <v>18680</v>
      </c>
      <c r="B380" s="37" t="s">
        <v>18681</v>
      </c>
      <c r="C380" s="37" t="s">
        <v>18682</v>
      </c>
      <c r="D380" s="37" t="s">
        <v>18683</v>
      </c>
      <c r="E380" s="37" t="s">
        <v>19540</v>
      </c>
      <c r="F380" s="37" t="s">
        <v>23129</v>
      </c>
      <c r="G380" s="37">
        <v>15222</v>
      </c>
      <c r="H380" s="35">
        <v>62</v>
      </c>
      <c r="I380" s="35">
        <v>161</v>
      </c>
      <c r="J380" s="36">
        <v>382405</v>
      </c>
      <c r="K380" s="37">
        <v>124811</v>
      </c>
      <c r="L380" s="37"/>
    </row>
    <row r="381" spans="1:12" ht="18" customHeight="1" x14ac:dyDescent="0.2">
      <c r="A381" s="37" t="s">
        <v>18684</v>
      </c>
      <c r="B381" s="37" t="s">
        <v>15963</v>
      </c>
      <c r="C381" s="37" t="s">
        <v>24297</v>
      </c>
      <c r="D381" s="37" t="s">
        <v>24298</v>
      </c>
      <c r="E381" s="37" t="s">
        <v>24299</v>
      </c>
      <c r="F381" s="37" t="s">
        <v>23134</v>
      </c>
      <c r="G381" s="37">
        <v>75104</v>
      </c>
      <c r="H381" s="35">
        <v>4</v>
      </c>
      <c r="I381" s="35">
        <v>27</v>
      </c>
      <c r="J381" s="36">
        <v>158041</v>
      </c>
      <c r="K381" s="37">
        <v>114777</v>
      </c>
      <c r="L381" s="37" t="s">
        <v>22096</v>
      </c>
    </row>
    <row r="382" spans="1:12" ht="18" customHeight="1" x14ac:dyDescent="0.2">
      <c r="A382" s="37" t="s">
        <v>22097</v>
      </c>
      <c r="B382" s="37" t="s">
        <v>22098</v>
      </c>
      <c r="C382" s="37" t="s">
        <v>22099</v>
      </c>
      <c r="D382" s="37" t="s">
        <v>22100</v>
      </c>
      <c r="E382" s="37" t="s">
        <v>22101</v>
      </c>
      <c r="F382" s="37" t="s">
        <v>23129</v>
      </c>
      <c r="G382" s="37">
        <v>19087</v>
      </c>
      <c r="H382" s="35">
        <v>18</v>
      </c>
      <c r="I382" s="35">
        <v>190</v>
      </c>
      <c r="J382" s="36">
        <v>94211</v>
      </c>
      <c r="K382" s="37">
        <v>122954</v>
      </c>
      <c r="L382" s="37"/>
    </row>
    <row r="383" spans="1:12" ht="18" customHeight="1" x14ac:dyDescent="0.2">
      <c r="A383" s="37" t="s">
        <v>22102</v>
      </c>
      <c r="B383" s="37" t="s">
        <v>22103</v>
      </c>
      <c r="C383" s="37" t="s">
        <v>22104</v>
      </c>
      <c r="D383" s="37" t="s">
        <v>22105</v>
      </c>
      <c r="E383" s="37" t="s">
        <v>11213</v>
      </c>
      <c r="F383" s="37" t="s">
        <v>23131</v>
      </c>
      <c r="G383" s="37">
        <v>29201</v>
      </c>
      <c r="H383" s="35">
        <v>0</v>
      </c>
      <c r="I383" s="35">
        <v>7</v>
      </c>
      <c r="J383" s="36">
        <v>31286</v>
      </c>
      <c r="K383" s="37">
        <v>146833</v>
      </c>
      <c r="L383" s="37"/>
    </row>
    <row r="384" spans="1:12" ht="18" customHeight="1" x14ac:dyDescent="0.2">
      <c r="A384" s="37" t="s">
        <v>22106</v>
      </c>
      <c r="B384" s="37" t="s">
        <v>22107</v>
      </c>
      <c r="C384" s="37" t="s">
        <v>22108</v>
      </c>
      <c r="D384" s="37" t="s">
        <v>22109</v>
      </c>
      <c r="E384" s="37" t="s">
        <v>22110</v>
      </c>
      <c r="F384" s="37" t="s">
        <v>19666</v>
      </c>
      <c r="G384" s="37">
        <v>70123</v>
      </c>
      <c r="H384" s="35">
        <v>2</v>
      </c>
      <c r="I384" s="35">
        <v>150</v>
      </c>
      <c r="J384" s="36">
        <v>13333</v>
      </c>
      <c r="K384" s="37">
        <v>117086</v>
      </c>
      <c r="L384" s="37" t="s">
        <v>22111</v>
      </c>
    </row>
    <row r="385" spans="1:12" ht="18" customHeight="1" x14ac:dyDescent="0.2">
      <c r="A385" s="37" t="s">
        <v>23749</v>
      </c>
      <c r="B385" s="37" t="s">
        <v>23750</v>
      </c>
      <c r="C385" s="37" t="s">
        <v>13915</v>
      </c>
      <c r="D385" s="37" t="s">
        <v>13916</v>
      </c>
      <c r="E385" s="37" t="s">
        <v>13917</v>
      </c>
      <c r="F385" s="37" t="s">
        <v>23714</v>
      </c>
      <c r="G385" s="37">
        <v>91801</v>
      </c>
      <c r="H385" s="35">
        <v>8</v>
      </c>
      <c r="I385" s="35" t="s">
        <v>16742</v>
      </c>
      <c r="J385" s="35" t="s">
        <v>16742</v>
      </c>
      <c r="K385" s="37">
        <v>148695</v>
      </c>
      <c r="L385" s="37"/>
    </row>
    <row r="386" spans="1:12" ht="18" customHeight="1" x14ac:dyDescent="0.2">
      <c r="A386" s="37" t="s">
        <v>13918</v>
      </c>
      <c r="B386" s="37" t="s">
        <v>13919</v>
      </c>
      <c r="C386" s="37" t="s">
        <v>13920</v>
      </c>
      <c r="D386" s="37" t="s">
        <v>13921</v>
      </c>
      <c r="E386" s="37" t="s">
        <v>24286</v>
      </c>
      <c r="F386" s="37" t="s">
        <v>23134</v>
      </c>
      <c r="G386" s="37">
        <v>75205</v>
      </c>
      <c r="H386" s="35">
        <v>15</v>
      </c>
      <c r="I386" s="35">
        <v>30</v>
      </c>
      <c r="J386" s="36">
        <v>500000</v>
      </c>
      <c r="K386" s="37">
        <v>142605</v>
      </c>
      <c r="L386" s="37"/>
    </row>
    <row r="387" spans="1:12" ht="18" customHeight="1" x14ac:dyDescent="0.2">
      <c r="A387" s="37" t="s">
        <v>13922</v>
      </c>
      <c r="B387" s="37" t="s">
        <v>16600</v>
      </c>
      <c r="C387" s="37" t="s">
        <v>16601</v>
      </c>
      <c r="D387" s="37" t="s">
        <v>16602</v>
      </c>
      <c r="E387" s="37" t="s">
        <v>16603</v>
      </c>
      <c r="F387" s="37" t="s">
        <v>23139</v>
      </c>
      <c r="G387" s="37">
        <v>53507</v>
      </c>
      <c r="H387" s="35">
        <v>8</v>
      </c>
      <c r="I387" s="35" t="s">
        <v>16742</v>
      </c>
      <c r="J387" s="35" t="s">
        <v>16742</v>
      </c>
      <c r="K387" s="37">
        <v>145843</v>
      </c>
      <c r="L387" s="37"/>
    </row>
    <row r="388" spans="1:12" ht="18" customHeight="1" x14ac:dyDescent="0.2">
      <c r="A388" s="37" t="s">
        <v>16604</v>
      </c>
      <c r="B388" s="37" t="s">
        <v>13898</v>
      </c>
      <c r="C388" s="37" t="s">
        <v>13899</v>
      </c>
      <c r="D388" s="37" t="s">
        <v>13900</v>
      </c>
      <c r="E388" s="37" t="s">
        <v>23742</v>
      </c>
      <c r="F388" s="37" t="s">
        <v>23136</v>
      </c>
      <c r="G388" s="37">
        <v>22207</v>
      </c>
      <c r="H388" s="35">
        <v>10</v>
      </c>
      <c r="I388" s="35">
        <v>1</v>
      </c>
      <c r="J388" s="36">
        <v>10000000</v>
      </c>
      <c r="K388" s="37">
        <v>116215</v>
      </c>
      <c r="L388" s="37"/>
    </row>
    <row r="389" spans="1:12" ht="18" customHeight="1" x14ac:dyDescent="0.2">
      <c r="A389" s="37" t="s">
        <v>13901</v>
      </c>
      <c r="B389" s="37" t="s">
        <v>13902</v>
      </c>
      <c r="C389" s="37" t="s">
        <v>13903</v>
      </c>
      <c r="D389" s="37" t="s">
        <v>13904</v>
      </c>
      <c r="E389" s="37" t="s">
        <v>17944</v>
      </c>
      <c r="F389" s="37" t="s">
        <v>23714</v>
      </c>
      <c r="G389" s="37">
        <v>92618</v>
      </c>
      <c r="H389" s="35">
        <v>1</v>
      </c>
      <c r="I389" s="35">
        <v>16</v>
      </c>
      <c r="J389" s="36">
        <v>72501</v>
      </c>
      <c r="K389" s="37">
        <v>135340</v>
      </c>
      <c r="L389" s="37"/>
    </row>
    <row r="390" spans="1:12" ht="18" customHeight="1" x14ac:dyDescent="0.2">
      <c r="A390" s="37" t="s">
        <v>13905</v>
      </c>
      <c r="B390" s="37" t="s">
        <v>13906</v>
      </c>
      <c r="C390" s="37" t="s">
        <v>13907</v>
      </c>
      <c r="D390" s="37" t="s">
        <v>24165</v>
      </c>
      <c r="E390" s="37" t="s">
        <v>24166</v>
      </c>
      <c r="F390" s="37" t="s">
        <v>23714</v>
      </c>
      <c r="G390" s="37">
        <v>94610</v>
      </c>
      <c r="H390" s="35">
        <v>1</v>
      </c>
      <c r="I390" s="35">
        <v>2</v>
      </c>
      <c r="J390" s="36">
        <v>250000</v>
      </c>
      <c r="K390" s="37">
        <v>141472</v>
      </c>
      <c r="L390" s="37" t="s">
        <v>24167</v>
      </c>
    </row>
    <row r="391" spans="1:12" ht="18" customHeight="1" x14ac:dyDescent="0.2">
      <c r="A391" s="37" t="s">
        <v>24168</v>
      </c>
      <c r="B391" s="37" t="s">
        <v>24169</v>
      </c>
      <c r="C391" s="37" t="s">
        <v>24170</v>
      </c>
      <c r="D391" s="37" t="s">
        <v>24171</v>
      </c>
      <c r="E391" s="37" t="s">
        <v>24172</v>
      </c>
      <c r="F391" s="37" t="s">
        <v>23126</v>
      </c>
      <c r="G391" s="37">
        <v>44116</v>
      </c>
      <c r="H391" s="35">
        <v>3</v>
      </c>
      <c r="I391" s="35">
        <v>11</v>
      </c>
      <c r="J391" s="36">
        <v>298368</v>
      </c>
      <c r="K391" s="37">
        <v>5835</v>
      </c>
      <c r="L391" s="37"/>
    </row>
    <row r="392" spans="1:12" ht="18" customHeight="1" x14ac:dyDescent="0.2">
      <c r="A392" s="37" t="s">
        <v>24173</v>
      </c>
      <c r="B392" s="37" t="s">
        <v>24174</v>
      </c>
      <c r="C392" s="37" t="s">
        <v>24175</v>
      </c>
      <c r="D392" s="37" t="s">
        <v>24176</v>
      </c>
      <c r="E392" s="37" t="s">
        <v>24177</v>
      </c>
      <c r="F392" s="37" t="s">
        <v>19662</v>
      </c>
      <c r="G392" s="37">
        <v>62523</v>
      </c>
      <c r="H392" s="35">
        <v>8</v>
      </c>
      <c r="I392" s="35" t="s">
        <v>16742</v>
      </c>
      <c r="J392" s="35" t="s">
        <v>16742</v>
      </c>
      <c r="K392" s="37">
        <v>123671</v>
      </c>
      <c r="L392" s="37" t="s">
        <v>24178</v>
      </c>
    </row>
    <row r="393" spans="1:12" ht="18" customHeight="1" x14ac:dyDescent="0.2">
      <c r="A393" s="37" t="s">
        <v>23006</v>
      </c>
      <c r="B393" s="37" t="s">
        <v>23007</v>
      </c>
      <c r="C393" s="37" t="s">
        <v>23008</v>
      </c>
      <c r="D393" s="37" t="s">
        <v>23009</v>
      </c>
      <c r="E393" s="37" t="s">
        <v>23010</v>
      </c>
      <c r="F393" s="37" t="s">
        <v>19662</v>
      </c>
      <c r="G393" s="37">
        <v>60062</v>
      </c>
      <c r="H393" s="35">
        <v>44</v>
      </c>
      <c r="I393" s="35">
        <v>84</v>
      </c>
      <c r="J393" s="36">
        <v>523810</v>
      </c>
      <c r="K393" s="37">
        <v>149115</v>
      </c>
      <c r="L393" s="37" t="s">
        <v>23011</v>
      </c>
    </row>
    <row r="394" spans="1:12" ht="18" customHeight="1" x14ac:dyDescent="0.2">
      <c r="A394" s="37" t="s">
        <v>23012</v>
      </c>
      <c r="B394" s="37"/>
      <c r="C394" s="37" t="s">
        <v>19161</v>
      </c>
      <c r="D394" s="37" t="s">
        <v>19162</v>
      </c>
      <c r="E394" s="37" t="s">
        <v>19163</v>
      </c>
      <c r="F394" s="37" t="s">
        <v>19670</v>
      </c>
      <c r="G394" s="37">
        <v>48734</v>
      </c>
      <c r="H394" s="35">
        <v>2</v>
      </c>
      <c r="I394" s="35">
        <v>12</v>
      </c>
      <c r="J394" s="36">
        <v>130583</v>
      </c>
      <c r="K394" s="37">
        <v>122516</v>
      </c>
      <c r="L394" s="37"/>
    </row>
    <row r="395" spans="1:12" ht="18" customHeight="1" x14ac:dyDescent="0.2">
      <c r="A395" s="37" t="s">
        <v>21059</v>
      </c>
      <c r="B395" s="37" t="s">
        <v>21060</v>
      </c>
      <c r="C395" s="37" t="s">
        <v>21061</v>
      </c>
      <c r="D395" s="37"/>
      <c r="E395" s="37"/>
      <c r="F395" s="37" t="s">
        <v>19662</v>
      </c>
      <c r="G395" s="37"/>
      <c r="H395" s="35">
        <v>4</v>
      </c>
      <c r="I395" s="35">
        <v>14</v>
      </c>
      <c r="J395" s="36">
        <v>319006</v>
      </c>
      <c r="K395" s="37">
        <v>116586</v>
      </c>
      <c r="L395" s="37"/>
    </row>
    <row r="396" spans="1:12" ht="18" customHeight="1" x14ac:dyDescent="0.2">
      <c r="A396" s="37" t="s">
        <v>21062</v>
      </c>
      <c r="B396" s="37" t="s">
        <v>21063</v>
      </c>
      <c r="C396" s="37" t="s">
        <v>21064</v>
      </c>
      <c r="D396" s="37" t="s">
        <v>21065</v>
      </c>
      <c r="E396" s="37" t="s">
        <v>18049</v>
      </c>
      <c r="F396" s="37" t="s">
        <v>19664</v>
      </c>
      <c r="G396" s="37">
        <v>66202</v>
      </c>
      <c r="H396" s="35">
        <v>32</v>
      </c>
      <c r="I396" s="35">
        <v>230</v>
      </c>
      <c r="J396" s="36">
        <v>138799</v>
      </c>
      <c r="K396" s="37">
        <v>128161</v>
      </c>
      <c r="L396" s="37" t="s">
        <v>21066</v>
      </c>
    </row>
    <row r="397" spans="1:12" ht="18" customHeight="1" x14ac:dyDescent="0.2">
      <c r="A397" s="37" t="s">
        <v>21067</v>
      </c>
      <c r="B397" s="37" t="s">
        <v>21068</v>
      </c>
      <c r="C397" s="37" t="s">
        <v>21069</v>
      </c>
      <c r="D397" s="37" t="s">
        <v>21070</v>
      </c>
      <c r="E397" s="37" t="s">
        <v>20743</v>
      </c>
      <c r="F397" s="37" t="s">
        <v>18740</v>
      </c>
      <c r="G397" s="37">
        <v>32901</v>
      </c>
      <c r="H397" s="35">
        <v>57</v>
      </c>
      <c r="I397" s="35">
        <v>373</v>
      </c>
      <c r="J397" s="36">
        <v>151808</v>
      </c>
      <c r="K397" s="37">
        <v>129429</v>
      </c>
      <c r="L397" s="37"/>
    </row>
    <row r="398" spans="1:12" ht="18" customHeight="1" x14ac:dyDescent="0.2">
      <c r="A398" s="37" t="s">
        <v>21071</v>
      </c>
      <c r="B398" s="37" t="s">
        <v>21072</v>
      </c>
      <c r="C398" s="37" t="s">
        <v>21073</v>
      </c>
      <c r="D398" s="37" t="s">
        <v>21074</v>
      </c>
      <c r="E398" s="37" t="s">
        <v>21075</v>
      </c>
      <c r="F398" s="37" t="s">
        <v>19677</v>
      </c>
      <c r="G398" s="37">
        <v>3110</v>
      </c>
      <c r="H398" s="35">
        <v>87</v>
      </c>
      <c r="I398" s="35">
        <v>271</v>
      </c>
      <c r="J398" s="36">
        <v>321240</v>
      </c>
      <c r="K398" s="37">
        <v>105666</v>
      </c>
      <c r="L398" s="37" t="s">
        <v>21076</v>
      </c>
    </row>
    <row r="399" spans="1:12" ht="18" customHeight="1" x14ac:dyDescent="0.2">
      <c r="A399" s="37" t="s">
        <v>17783</v>
      </c>
      <c r="B399" s="37" t="s">
        <v>17784</v>
      </c>
      <c r="C399" s="37" t="s">
        <v>17785</v>
      </c>
      <c r="D399" s="37" t="s">
        <v>17786</v>
      </c>
      <c r="E399" s="37" t="s">
        <v>17787</v>
      </c>
      <c r="F399" s="37" t="s">
        <v>23131</v>
      </c>
      <c r="G399" s="37">
        <v>29615</v>
      </c>
      <c r="H399" s="35">
        <v>4</v>
      </c>
      <c r="I399" s="35">
        <v>47</v>
      </c>
      <c r="J399" s="36">
        <v>83136</v>
      </c>
      <c r="K399" s="37">
        <v>140913</v>
      </c>
      <c r="L399" s="37"/>
    </row>
    <row r="400" spans="1:12" ht="18" customHeight="1" x14ac:dyDescent="0.2">
      <c r="A400" s="37" t="s">
        <v>17788</v>
      </c>
      <c r="B400" s="37" t="s">
        <v>17789</v>
      </c>
      <c r="C400" s="37" t="s">
        <v>17790</v>
      </c>
      <c r="D400" s="37" t="s">
        <v>17791</v>
      </c>
      <c r="E400" s="37" t="s">
        <v>24286</v>
      </c>
      <c r="F400" s="37" t="s">
        <v>23134</v>
      </c>
      <c r="G400" s="37">
        <v>75219</v>
      </c>
      <c r="H400" s="35">
        <v>150</v>
      </c>
      <c r="I400" s="35" t="s">
        <v>16742</v>
      </c>
      <c r="J400" s="35" t="s">
        <v>16742</v>
      </c>
      <c r="K400" s="37">
        <v>150794</v>
      </c>
      <c r="L400" s="37"/>
    </row>
    <row r="401" spans="1:12" ht="18" customHeight="1" x14ac:dyDescent="0.2">
      <c r="A401" s="37" t="s">
        <v>17792</v>
      </c>
      <c r="B401" s="37" t="s">
        <v>17793</v>
      </c>
      <c r="C401" s="37" t="s">
        <v>17794</v>
      </c>
      <c r="D401" s="37" t="s">
        <v>17795</v>
      </c>
      <c r="E401" s="37" t="s">
        <v>18638</v>
      </c>
      <c r="F401" s="37" t="s">
        <v>19673</v>
      </c>
      <c r="G401" s="37">
        <v>39211</v>
      </c>
      <c r="H401" s="35">
        <v>285</v>
      </c>
      <c r="I401" s="35">
        <v>750</v>
      </c>
      <c r="J401" s="36">
        <v>380468</v>
      </c>
      <c r="K401" s="37">
        <v>110522</v>
      </c>
      <c r="L401" s="37"/>
    </row>
    <row r="402" spans="1:12" ht="18" customHeight="1" x14ac:dyDescent="0.2">
      <c r="A402" s="37" t="s">
        <v>17796</v>
      </c>
      <c r="B402" s="37" t="s">
        <v>17797</v>
      </c>
      <c r="C402" s="37" t="s">
        <v>17798</v>
      </c>
      <c r="D402" s="37" t="s">
        <v>17799</v>
      </c>
      <c r="E402" s="37" t="s">
        <v>23504</v>
      </c>
      <c r="F402" s="37" t="s">
        <v>18740</v>
      </c>
      <c r="G402" s="37">
        <v>32789</v>
      </c>
      <c r="H402" s="35">
        <v>28</v>
      </c>
      <c r="I402" s="35">
        <v>104</v>
      </c>
      <c r="J402" s="36">
        <v>264423</v>
      </c>
      <c r="K402" s="37">
        <v>105284</v>
      </c>
      <c r="L402" s="37"/>
    </row>
    <row r="403" spans="1:12" ht="18" customHeight="1" x14ac:dyDescent="0.2">
      <c r="A403" s="37" t="s">
        <v>17800</v>
      </c>
      <c r="B403" s="37" t="s">
        <v>17801</v>
      </c>
      <c r="C403" s="37" t="s">
        <v>17802</v>
      </c>
      <c r="D403" s="37"/>
      <c r="E403" s="37"/>
      <c r="F403" s="37" t="s">
        <v>23126</v>
      </c>
      <c r="G403" s="37"/>
      <c r="H403" s="35">
        <v>8</v>
      </c>
      <c r="I403" s="35" t="s">
        <v>16742</v>
      </c>
      <c r="J403" s="35" t="s">
        <v>16742</v>
      </c>
      <c r="K403" s="37">
        <v>135788</v>
      </c>
      <c r="L403" s="37" t="s">
        <v>17803</v>
      </c>
    </row>
    <row r="404" spans="1:12" ht="18" customHeight="1" x14ac:dyDescent="0.2">
      <c r="A404" s="37" t="s">
        <v>17804</v>
      </c>
      <c r="B404" s="37" t="s">
        <v>17805</v>
      </c>
      <c r="C404" s="37" t="s">
        <v>17806</v>
      </c>
      <c r="D404" s="37" t="s">
        <v>17807</v>
      </c>
      <c r="E404" s="37" t="s">
        <v>17808</v>
      </c>
      <c r="F404" s="37" t="s">
        <v>23715</v>
      </c>
      <c r="G404" s="37">
        <v>80130</v>
      </c>
      <c r="H404" s="35">
        <v>8</v>
      </c>
      <c r="I404" s="35" t="s">
        <v>16742</v>
      </c>
      <c r="J404" s="35" t="s">
        <v>16742</v>
      </c>
      <c r="K404" s="37">
        <v>141171</v>
      </c>
      <c r="L404" s="37"/>
    </row>
    <row r="405" spans="1:12" ht="18" customHeight="1" x14ac:dyDescent="0.2">
      <c r="A405" s="37" t="s">
        <v>17809</v>
      </c>
      <c r="B405" s="37" t="s">
        <v>17810</v>
      </c>
      <c r="C405" s="37" t="s">
        <v>17811</v>
      </c>
      <c r="D405" s="37" t="s">
        <v>17812</v>
      </c>
      <c r="E405" s="37" t="s">
        <v>17813</v>
      </c>
      <c r="F405" s="37" t="s">
        <v>23128</v>
      </c>
      <c r="G405" s="37">
        <v>97411</v>
      </c>
      <c r="H405" s="35">
        <v>2</v>
      </c>
      <c r="I405" s="35">
        <v>24</v>
      </c>
      <c r="J405" s="36">
        <v>89583</v>
      </c>
      <c r="K405" s="37">
        <v>136587</v>
      </c>
      <c r="L405" s="37" t="s">
        <v>17814</v>
      </c>
    </row>
    <row r="406" spans="1:12" ht="18" customHeight="1" x14ac:dyDescent="0.2">
      <c r="A406" s="37" t="s">
        <v>21094</v>
      </c>
      <c r="B406" s="37" t="s">
        <v>21095</v>
      </c>
      <c r="C406" s="37" t="s">
        <v>21096</v>
      </c>
      <c r="D406" s="37" t="s">
        <v>21097</v>
      </c>
      <c r="E406" s="37" t="s">
        <v>21098</v>
      </c>
      <c r="F406" s="37" t="s">
        <v>19664</v>
      </c>
      <c r="G406" s="37">
        <v>66112</v>
      </c>
      <c r="H406" s="35">
        <v>0</v>
      </c>
      <c r="I406" s="35">
        <v>2</v>
      </c>
      <c r="J406" s="36">
        <v>50000</v>
      </c>
      <c r="K406" s="37">
        <v>6874</v>
      </c>
      <c r="L406" s="37"/>
    </row>
    <row r="407" spans="1:12" ht="18" customHeight="1" x14ac:dyDescent="0.2">
      <c r="A407" s="37" t="s">
        <v>21099</v>
      </c>
      <c r="B407" s="37" t="s">
        <v>21100</v>
      </c>
      <c r="C407" s="37" t="s">
        <v>21101</v>
      </c>
      <c r="D407" s="37"/>
      <c r="E407" s="37"/>
      <c r="F407" s="37"/>
      <c r="G407" s="37"/>
      <c r="H407" s="35">
        <v>6</v>
      </c>
      <c r="I407" s="35">
        <v>80</v>
      </c>
      <c r="J407" s="36">
        <v>79650</v>
      </c>
      <c r="K407" s="37">
        <v>123204</v>
      </c>
      <c r="L407" s="37" t="s">
        <v>21102</v>
      </c>
    </row>
    <row r="408" spans="1:12" ht="18" customHeight="1" x14ac:dyDescent="0.2">
      <c r="A408" s="37" t="s">
        <v>21103</v>
      </c>
      <c r="B408" s="37" t="s">
        <v>21104</v>
      </c>
      <c r="C408" s="37" t="s">
        <v>21105</v>
      </c>
      <c r="D408" s="37" t="s">
        <v>21106</v>
      </c>
      <c r="E408" s="37" t="s">
        <v>21107</v>
      </c>
      <c r="F408" s="37" t="s">
        <v>18740</v>
      </c>
      <c r="G408" s="37">
        <v>33418</v>
      </c>
      <c r="H408" s="35">
        <v>298</v>
      </c>
      <c r="I408" s="35">
        <v>504</v>
      </c>
      <c r="J408" s="36">
        <v>591270</v>
      </c>
      <c r="K408" s="37">
        <v>141398</v>
      </c>
      <c r="L408" s="37"/>
    </row>
    <row r="409" spans="1:12" ht="18" customHeight="1" x14ac:dyDescent="0.2">
      <c r="A409" s="37" t="s">
        <v>21108</v>
      </c>
      <c r="B409" s="37" t="s">
        <v>23702</v>
      </c>
      <c r="C409" s="37" t="s">
        <v>23703</v>
      </c>
      <c r="D409" s="37" t="s">
        <v>23704</v>
      </c>
      <c r="E409" s="37" t="s">
        <v>24332</v>
      </c>
      <c r="F409" s="37" t="s">
        <v>23136</v>
      </c>
      <c r="G409" s="37">
        <v>20195</v>
      </c>
      <c r="H409" s="35">
        <v>2</v>
      </c>
      <c r="I409" s="35">
        <v>6</v>
      </c>
      <c r="J409" s="36">
        <v>300000</v>
      </c>
      <c r="K409" s="37">
        <v>146347</v>
      </c>
      <c r="L409" s="37"/>
    </row>
    <row r="410" spans="1:12" ht="18" customHeight="1" x14ac:dyDescent="0.2">
      <c r="A410" s="37" t="s">
        <v>24333</v>
      </c>
      <c r="B410" s="37" t="s">
        <v>24333</v>
      </c>
      <c r="C410" s="37" t="s">
        <v>24334</v>
      </c>
      <c r="D410" s="37" t="s">
        <v>24335</v>
      </c>
      <c r="E410" s="37" t="s">
        <v>24336</v>
      </c>
      <c r="F410" s="37" t="s">
        <v>19667</v>
      </c>
      <c r="G410" s="37">
        <v>2026</v>
      </c>
      <c r="H410" s="35">
        <v>8</v>
      </c>
      <c r="I410" s="35" t="s">
        <v>16742</v>
      </c>
      <c r="J410" s="35" t="s">
        <v>16742</v>
      </c>
      <c r="K410" s="37">
        <v>133327</v>
      </c>
      <c r="L410" s="37"/>
    </row>
    <row r="411" spans="1:12" ht="18" customHeight="1" x14ac:dyDescent="0.2">
      <c r="A411" s="37" t="s">
        <v>24337</v>
      </c>
      <c r="B411" s="37" t="s">
        <v>24338</v>
      </c>
      <c r="C411" s="37" t="s">
        <v>24339</v>
      </c>
      <c r="D411" s="37" t="s">
        <v>24340</v>
      </c>
      <c r="E411" s="37" t="s">
        <v>15227</v>
      </c>
      <c r="F411" s="37" t="s">
        <v>18741</v>
      </c>
      <c r="G411" s="37">
        <v>30328</v>
      </c>
      <c r="H411" s="35">
        <v>26</v>
      </c>
      <c r="I411" s="35">
        <v>510</v>
      </c>
      <c r="J411" s="36">
        <v>50207</v>
      </c>
      <c r="K411" s="37">
        <v>126989</v>
      </c>
      <c r="L411" s="37"/>
    </row>
    <row r="412" spans="1:12" ht="18" customHeight="1" x14ac:dyDescent="0.2">
      <c r="A412" s="37" t="s">
        <v>24341</v>
      </c>
      <c r="B412" s="37" t="s">
        <v>24342</v>
      </c>
      <c r="C412" s="37" t="s">
        <v>24343</v>
      </c>
      <c r="D412" s="37" t="s">
        <v>24344</v>
      </c>
      <c r="E412" s="37" t="s">
        <v>23698</v>
      </c>
      <c r="F412" s="37" t="s">
        <v>23125</v>
      </c>
      <c r="G412" s="37">
        <v>12498</v>
      </c>
      <c r="H412" s="35">
        <v>0</v>
      </c>
      <c r="I412" s="35">
        <v>2</v>
      </c>
      <c r="J412" s="36">
        <v>172500</v>
      </c>
      <c r="K412" s="37">
        <v>145655</v>
      </c>
      <c r="L412" s="37" t="s">
        <v>24345</v>
      </c>
    </row>
    <row r="413" spans="1:12" ht="18" customHeight="1" x14ac:dyDescent="0.2">
      <c r="A413" s="37" t="s">
        <v>24346</v>
      </c>
      <c r="B413" s="37" t="s">
        <v>19457</v>
      </c>
      <c r="C413" s="37" t="s">
        <v>19458</v>
      </c>
      <c r="D413" s="37" t="s">
        <v>19459</v>
      </c>
      <c r="E413" s="37" t="s">
        <v>18552</v>
      </c>
      <c r="F413" s="37" t="s">
        <v>23714</v>
      </c>
      <c r="G413" s="37">
        <v>95661</v>
      </c>
      <c r="H413" s="35">
        <v>25</v>
      </c>
      <c r="I413" s="35">
        <v>151</v>
      </c>
      <c r="J413" s="36">
        <v>164901</v>
      </c>
      <c r="K413" s="37">
        <v>137246</v>
      </c>
      <c r="L413" s="37"/>
    </row>
    <row r="414" spans="1:12" ht="18" customHeight="1" x14ac:dyDescent="0.2">
      <c r="A414" s="37" t="s">
        <v>19460</v>
      </c>
      <c r="B414" s="37" t="s">
        <v>17902</v>
      </c>
      <c r="C414" s="37" t="s">
        <v>17903</v>
      </c>
      <c r="D414" s="37" t="s">
        <v>17904</v>
      </c>
      <c r="E414" s="37" t="s">
        <v>17905</v>
      </c>
      <c r="F414" s="37" t="s">
        <v>19662</v>
      </c>
      <c r="G414" s="37">
        <v>60089</v>
      </c>
      <c r="H414" s="35">
        <v>7</v>
      </c>
      <c r="I414" s="35">
        <v>11</v>
      </c>
      <c r="J414" s="36">
        <v>679545</v>
      </c>
      <c r="K414" s="37">
        <v>141736</v>
      </c>
      <c r="L414" s="37" t="s">
        <v>17906</v>
      </c>
    </row>
    <row r="415" spans="1:12" ht="18" customHeight="1" x14ac:dyDescent="0.2">
      <c r="A415" s="37" t="s">
        <v>17907</v>
      </c>
      <c r="B415" s="37" t="s">
        <v>17908</v>
      </c>
      <c r="C415" s="37" t="s">
        <v>17909</v>
      </c>
      <c r="D415" s="37" t="s">
        <v>17910</v>
      </c>
      <c r="E415" s="37" t="s">
        <v>17911</v>
      </c>
      <c r="F415" s="37" t="s">
        <v>19667</v>
      </c>
      <c r="G415" s="37">
        <v>1803</v>
      </c>
      <c r="H415" s="35">
        <v>53</v>
      </c>
      <c r="I415" s="35">
        <v>202</v>
      </c>
      <c r="J415" s="36">
        <v>261136</v>
      </c>
      <c r="K415" s="37">
        <v>116817</v>
      </c>
      <c r="L415" s="37" t="s">
        <v>17912</v>
      </c>
    </row>
    <row r="416" spans="1:12" ht="18" customHeight="1" x14ac:dyDescent="0.2">
      <c r="A416" s="37" t="s">
        <v>17913</v>
      </c>
      <c r="B416" s="37" t="s">
        <v>17914</v>
      </c>
      <c r="C416" s="37" t="s">
        <v>17915</v>
      </c>
      <c r="D416" s="37" t="s">
        <v>17916</v>
      </c>
      <c r="E416" s="37" t="s">
        <v>17917</v>
      </c>
      <c r="F416" s="37" t="s">
        <v>19673</v>
      </c>
      <c r="G416" s="37">
        <v>38614</v>
      </c>
      <c r="H416" s="35">
        <v>233</v>
      </c>
      <c r="I416" s="35">
        <v>621</v>
      </c>
      <c r="J416" s="36">
        <v>374472</v>
      </c>
      <c r="K416" s="37">
        <v>142944</v>
      </c>
      <c r="L416" s="37"/>
    </row>
    <row r="417" spans="1:12" ht="18" customHeight="1" x14ac:dyDescent="0.2">
      <c r="A417" s="37" t="s">
        <v>23394</v>
      </c>
      <c r="B417" s="37" t="s">
        <v>23395</v>
      </c>
      <c r="C417" s="37" t="s">
        <v>23396</v>
      </c>
      <c r="D417" s="37" t="s">
        <v>23397</v>
      </c>
      <c r="E417" s="37" t="s">
        <v>23398</v>
      </c>
      <c r="F417" s="37" t="s">
        <v>23714</v>
      </c>
      <c r="G417" s="37">
        <v>92780</v>
      </c>
      <c r="H417" s="35">
        <v>8</v>
      </c>
      <c r="I417" s="35" t="s">
        <v>16742</v>
      </c>
      <c r="J417" s="35" t="s">
        <v>16742</v>
      </c>
      <c r="K417" s="37">
        <v>144590</v>
      </c>
      <c r="L417" s="37"/>
    </row>
    <row r="418" spans="1:12" ht="18" customHeight="1" x14ac:dyDescent="0.2">
      <c r="A418" s="37" t="s">
        <v>23399</v>
      </c>
      <c r="B418" s="37" t="s">
        <v>23400</v>
      </c>
      <c r="C418" s="37" t="s">
        <v>23401</v>
      </c>
      <c r="D418" s="37" t="s">
        <v>23402</v>
      </c>
      <c r="E418" s="37" t="s">
        <v>23403</v>
      </c>
      <c r="F418" s="37" t="s">
        <v>23718</v>
      </c>
      <c r="G418" s="37">
        <v>19810</v>
      </c>
      <c r="H418" s="35">
        <v>28</v>
      </c>
      <c r="I418" s="35">
        <v>22</v>
      </c>
      <c r="J418" s="36">
        <v>1287398</v>
      </c>
      <c r="K418" s="37">
        <v>144511</v>
      </c>
      <c r="L418" s="37"/>
    </row>
    <row r="419" spans="1:12" ht="18" customHeight="1" x14ac:dyDescent="0.2">
      <c r="A419" s="37" t="s">
        <v>20683</v>
      </c>
      <c r="B419" s="37" t="s">
        <v>20684</v>
      </c>
      <c r="C419" s="37" t="s">
        <v>20685</v>
      </c>
      <c r="D419" s="37" t="s">
        <v>20686</v>
      </c>
      <c r="E419" s="37" t="s">
        <v>20687</v>
      </c>
      <c r="F419" s="37" t="s">
        <v>19678</v>
      </c>
      <c r="G419" s="37">
        <v>8904</v>
      </c>
      <c r="H419" s="35">
        <v>1</v>
      </c>
      <c r="I419" s="35">
        <v>27</v>
      </c>
      <c r="J419" s="36">
        <v>40741</v>
      </c>
      <c r="K419" s="37">
        <v>133261</v>
      </c>
      <c r="L419" s="37" t="s">
        <v>20688</v>
      </c>
    </row>
    <row r="420" spans="1:12" ht="18" customHeight="1" x14ac:dyDescent="0.2">
      <c r="A420" s="37" t="s">
        <v>20689</v>
      </c>
      <c r="B420" s="37" t="s">
        <v>20690</v>
      </c>
      <c r="C420" s="37" t="s">
        <v>20691</v>
      </c>
      <c r="D420" s="37" t="s">
        <v>19960</v>
      </c>
      <c r="E420" s="37" t="s">
        <v>19340</v>
      </c>
      <c r="F420" s="37" t="s">
        <v>18740</v>
      </c>
      <c r="G420" s="37">
        <v>33431</v>
      </c>
      <c r="H420" s="35">
        <v>200</v>
      </c>
      <c r="I420" s="35">
        <v>400</v>
      </c>
      <c r="J420" s="36">
        <v>500000</v>
      </c>
      <c r="K420" s="37">
        <v>126767</v>
      </c>
      <c r="L420" s="37"/>
    </row>
    <row r="421" spans="1:12" ht="18" customHeight="1" x14ac:dyDescent="0.2">
      <c r="A421" s="37" t="s">
        <v>19961</v>
      </c>
      <c r="B421" s="37" t="s">
        <v>19962</v>
      </c>
      <c r="C421" s="37" t="s">
        <v>19963</v>
      </c>
      <c r="D421" s="37" t="s">
        <v>22676</v>
      </c>
      <c r="E421" s="37" t="s">
        <v>23504</v>
      </c>
      <c r="F421" s="37" t="s">
        <v>18740</v>
      </c>
      <c r="G421" s="37">
        <v>32789</v>
      </c>
      <c r="H421" s="35">
        <v>32</v>
      </c>
      <c r="I421" s="35">
        <v>335</v>
      </c>
      <c r="J421" s="36">
        <v>95150</v>
      </c>
      <c r="K421" s="37">
        <v>125444</v>
      </c>
      <c r="L421" s="37" t="s">
        <v>22677</v>
      </c>
    </row>
    <row r="422" spans="1:12" ht="18" customHeight="1" x14ac:dyDescent="0.2">
      <c r="A422" s="37" t="s">
        <v>22678</v>
      </c>
      <c r="B422" s="37" t="s">
        <v>22679</v>
      </c>
      <c r="C422" s="37" t="s">
        <v>18790</v>
      </c>
      <c r="D422" s="37" t="s">
        <v>18791</v>
      </c>
      <c r="E422" s="37" t="s">
        <v>18792</v>
      </c>
      <c r="F422" s="37" t="s">
        <v>23125</v>
      </c>
      <c r="G422" s="37">
        <v>14020</v>
      </c>
      <c r="H422" s="35">
        <v>5</v>
      </c>
      <c r="I422" s="35">
        <v>87</v>
      </c>
      <c r="J422" s="36">
        <v>57381</v>
      </c>
      <c r="K422" s="37">
        <v>125550</v>
      </c>
      <c r="L422" s="37"/>
    </row>
    <row r="423" spans="1:12" ht="18" customHeight="1" x14ac:dyDescent="0.2">
      <c r="A423" s="37" t="s">
        <v>21527</v>
      </c>
      <c r="B423" s="37" t="s">
        <v>21528</v>
      </c>
      <c r="C423" s="37" t="s">
        <v>21529</v>
      </c>
      <c r="D423" s="37" t="s">
        <v>21530</v>
      </c>
      <c r="E423" s="37" t="s">
        <v>8519</v>
      </c>
      <c r="F423" s="37" t="s">
        <v>19671</v>
      </c>
      <c r="G423" s="37">
        <v>55431</v>
      </c>
      <c r="H423" s="35">
        <v>11</v>
      </c>
      <c r="I423" s="35">
        <v>95</v>
      </c>
      <c r="J423" s="36">
        <v>115789</v>
      </c>
      <c r="K423" s="37">
        <v>115603</v>
      </c>
      <c r="L423" s="37" t="s">
        <v>21531</v>
      </c>
    </row>
    <row r="424" spans="1:12" ht="18" customHeight="1" x14ac:dyDescent="0.2">
      <c r="A424" s="37" t="s">
        <v>21527</v>
      </c>
      <c r="B424" s="37" t="s">
        <v>21532</v>
      </c>
      <c r="C424" s="37" t="s">
        <v>21533</v>
      </c>
      <c r="D424" s="37" t="s">
        <v>21534</v>
      </c>
      <c r="E424" s="37" t="s">
        <v>21535</v>
      </c>
      <c r="F424" s="37" t="s">
        <v>19662</v>
      </c>
      <c r="G424" s="37">
        <v>60010</v>
      </c>
      <c r="H424" s="35">
        <v>62</v>
      </c>
      <c r="I424" s="35">
        <v>305</v>
      </c>
      <c r="J424" s="36">
        <v>203478</v>
      </c>
      <c r="K424" s="37">
        <v>105005</v>
      </c>
      <c r="L424" s="37"/>
    </row>
    <row r="425" spans="1:12" ht="18" customHeight="1" x14ac:dyDescent="0.2">
      <c r="A425" s="37" t="s">
        <v>21536</v>
      </c>
      <c r="B425" s="37" t="s">
        <v>21537</v>
      </c>
      <c r="C425" s="37" t="s">
        <v>21538</v>
      </c>
      <c r="D425" s="37" t="s">
        <v>21539</v>
      </c>
      <c r="E425" s="37" t="s">
        <v>21540</v>
      </c>
      <c r="F425" s="37" t="s">
        <v>18740</v>
      </c>
      <c r="G425" s="37">
        <v>33062</v>
      </c>
      <c r="H425" s="35">
        <v>1</v>
      </c>
      <c r="I425" s="35">
        <v>8</v>
      </c>
      <c r="J425" s="36">
        <v>69290</v>
      </c>
      <c r="K425" s="37">
        <v>141749</v>
      </c>
      <c r="L425" s="37"/>
    </row>
    <row r="426" spans="1:12" ht="18" customHeight="1" x14ac:dyDescent="0.2">
      <c r="A426" s="37" t="s">
        <v>21541</v>
      </c>
      <c r="B426" s="37" t="s">
        <v>21542</v>
      </c>
      <c r="C426" s="37" t="s">
        <v>21543</v>
      </c>
      <c r="D426" s="37" t="s">
        <v>21544</v>
      </c>
      <c r="E426" s="37" t="s">
        <v>21075</v>
      </c>
      <c r="F426" s="37" t="s">
        <v>19677</v>
      </c>
      <c r="G426" s="37">
        <v>3110</v>
      </c>
      <c r="H426" s="35">
        <v>18</v>
      </c>
      <c r="I426" s="35">
        <v>276</v>
      </c>
      <c r="J426" s="36">
        <v>65351</v>
      </c>
      <c r="K426" s="37">
        <v>124293</v>
      </c>
      <c r="L426" s="37"/>
    </row>
    <row r="427" spans="1:12" ht="18" customHeight="1" x14ac:dyDescent="0.2">
      <c r="A427" s="37" t="s">
        <v>21545</v>
      </c>
      <c r="B427" s="37" t="s">
        <v>21546</v>
      </c>
      <c r="C427" s="37" t="s">
        <v>23705</v>
      </c>
      <c r="D427" s="37" t="s">
        <v>23706</v>
      </c>
      <c r="E427" s="37" t="s">
        <v>23707</v>
      </c>
      <c r="F427" s="37" t="s">
        <v>18740</v>
      </c>
      <c r="G427" s="37">
        <v>33458</v>
      </c>
      <c r="H427" s="35">
        <v>35</v>
      </c>
      <c r="I427" s="35">
        <v>75</v>
      </c>
      <c r="J427" s="36">
        <v>466667</v>
      </c>
      <c r="K427" s="37">
        <v>132300</v>
      </c>
      <c r="L427" s="37" t="s">
        <v>23708</v>
      </c>
    </row>
    <row r="428" spans="1:12" ht="18" customHeight="1" x14ac:dyDescent="0.2">
      <c r="A428" s="37" t="s">
        <v>23499</v>
      </c>
      <c r="B428" s="37" t="s">
        <v>23500</v>
      </c>
      <c r="C428" s="37" t="s">
        <v>23501</v>
      </c>
      <c r="D428" s="37"/>
      <c r="E428" s="37"/>
      <c r="F428" s="37" t="s">
        <v>23133</v>
      </c>
      <c r="G428" s="37"/>
      <c r="H428" s="35">
        <v>25</v>
      </c>
      <c r="I428" s="35">
        <v>61</v>
      </c>
      <c r="J428" s="36">
        <v>415235</v>
      </c>
      <c r="K428" s="37">
        <v>150430</v>
      </c>
      <c r="L428" s="37" t="s">
        <v>21945</v>
      </c>
    </row>
    <row r="429" spans="1:12" ht="18" customHeight="1" x14ac:dyDescent="0.2">
      <c r="A429" s="37" t="s">
        <v>21946</v>
      </c>
      <c r="B429" s="37" t="s">
        <v>21947</v>
      </c>
      <c r="C429" s="37" t="s">
        <v>21948</v>
      </c>
      <c r="D429" s="37" t="s">
        <v>21949</v>
      </c>
      <c r="E429" s="37" t="s">
        <v>21950</v>
      </c>
      <c r="F429" s="37" t="s">
        <v>19672</v>
      </c>
      <c r="G429" s="37">
        <v>63005</v>
      </c>
      <c r="H429" s="35">
        <v>9</v>
      </c>
      <c r="I429" s="35">
        <v>42</v>
      </c>
      <c r="J429" s="36">
        <v>214286</v>
      </c>
      <c r="K429" s="37">
        <v>116671</v>
      </c>
      <c r="L429" s="37" t="s">
        <v>21951</v>
      </c>
    </row>
    <row r="430" spans="1:12" ht="18" customHeight="1" x14ac:dyDescent="0.2">
      <c r="A430" s="37" t="s">
        <v>21952</v>
      </c>
      <c r="B430" s="37" t="s">
        <v>21953</v>
      </c>
      <c r="C430" s="37" t="s">
        <v>21954</v>
      </c>
      <c r="D430" s="37" t="s">
        <v>21955</v>
      </c>
      <c r="E430" s="37" t="s">
        <v>23403</v>
      </c>
      <c r="F430" s="37" t="s">
        <v>23718</v>
      </c>
      <c r="G430" s="37">
        <v>19805</v>
      </c>
      <c r="H430" s="35">
        <v>18</v>
      </c>
      <c r="I430" s="35">
        <v>57</v>
      </c>
      <c r="J430" s="36">
        <v>322210</v>
      </c>
      <c r="K430" s="37">
        <v>123751</v>
      </c>
      <c r="L430" s="37" t="s">
        <v>21956</v>
      </c>
    </row>
    <row r="431" spans="1:12" ht="18" customHeight="1" x14ac:dyDescent="0.2">
      <c r="A431" s="37" t="s">
        <v>21957</v>
      </c>
      <c r="B431" s="37" t="s">
        <v>21958</v>
      </c>
      <c r="C431" s="37" t="s">
        <v>21959</v>
      </c>
      <c r="D431" s="37" t="s">
        <v>21960</v>
      </c>
      <c r="E431" s="37" t="s">
        <v>22689</v>
      </c>
      <c r="F431" s="37" t="s">
        <v>23713</v>
      </c>
      <c r="G431" s="37">
        <v>85253</v>
      </c>
      <c r="H431" s="35">
        <v>146</v>
      </c>
      <c r="I431" s="36">
        <v>1218</v>
      </c>
      <c r="J431" s="36">
        <v>120130</v>
      </c>
      <c r="K431" s="37">
        <v>109376</v>
      </c>
      <c r="L431" s="37" t="s">
        <v>21961</v>
      </c>
    </row>
    <row r="432" spans="1:12" ht="18" customHeight="1" x14ac:dyDescent="0.2">
      <c r="A432" s="37" t="s">
        <v>21962</v>
      </c>
      <c r="B432" s="37" t="s">
        <v>21963</v>
      </c>
      <c r="C432" s="37" t="s">
        <v>21964</v>
      </c>
      <c r="D432" s="37" t="s">
        <v>21965</v>
      </c>
      <c r="E432" s="37" t="s">
        <v>21966</v>
      </c>
      <c r="F432" s="37" t="s">
        <v>23126</v>
      </c>
      <c r="G432" s="37">
        <v>44023</v>
      </c>
      <c r="H432" s="35">
        <v>8</v>
      </c>
      <c r="I432" s="35">
        <v>100</v>
      </c>
      <c r="J432" s="36">
        <v>80000</v>
      </c>
      <c r="K432" s="37">
        <v>120819</v>
      </c>
      <c r="L432" s="37"/>
    </row>
    <row r="433" spans="1:12" ht="18" customHeight="1" x14ac:dyDescent="0.2">
      <c r="A433" s="37" t="s">
        <v>21967</v>
      </c>
      <c r="B433" s="37" t="s">
        <v>21968</v>
      </c>
      <c r="C433" s="37" t="s">
        <v>21969</v>
      </c>
      <c r="D433" s="37"/>
      <c r="E433" s="37"/>
      <c r="F433" s="37" t="s">
        <v>23714</v>
      </c>
      <c r="G433" s="37"/>
      <c r="H433" s="35">
        <v>30</v>
      </c>
      <c r="I433" s="35">
        <v>141</v>
      </c>
      <c r="J433" s="36">
        <v>215481</v>
      </c>
      <c r="K433" s="37">
        <v>148649</v>
      </c>
      <c r="L433" s="37"/>
    </row>
    <row r="434" spans="1:12" ht="18" customHeight="1" x14ac:dyDescent="0.2">
      <c r="A434" s="37" t="s">
        <v>22565</v>
      </c>
      <c r="B434" s="37" t="s">
        <v>22566</v>
      </c>
      <c r="C434" s="37" t="s">
        <v>22567</v>
      </c>
      <c r="D434" s="37"/>
      <c r="E434" s="37"/>
      <c r="F434" s="37" t="s">
        <v>19678</v>
      </c>
      <c r="G434" s="37"/>
      <c r="H434" s="35">
        <v>1</v>
      </c>
      <c r="I434" s="35" t="s">
        <v>16742</v>
      </c>
      <c r="J434" s="35" t="s">
        <v>16742</v>
      </c>
      <c r="K434" s="37">
        <v>148582</v>
      </c>
      <c r="L434" s="37" t="s">
        <v>22568</v>
      </c>
    </row>
    <row r="435" spans="1:12" ht="18" customHeight="1" x14ac:dyDescent="0.2">
      <c r="A435" s="37" t="s">
        <v>22569</v>
      </c>
      <c r="B435" s="37" t="s">
        <v>22570</v>
      </c>
      <c r="C435" s="37" t="s">
        <v>22571</v>
      </c>
      <c r="D435" s="37" t="s">
        <v>23667</v>
      </c>
      <c r="E435" s="37" t="s">
        <v>23707</v>
      </c>
      <c r="F435" s="37" t="s">
        <v>18740</v>
      </c>
      <c r="G435" s="37">
        <v>33469</v>
      </c>
      <c r="H435" s="35">
        <v>20</v>
      </c>
      <c r="I435" s="35">
        <v>212</v>
      </c>
      <c r="J435" s="36">
        <v>94340</v>
      </c>
      <c r="K435" s="37">
        <v>119932</v>
      </c>
      <c r="L435" s="37"/>
    </row>
    <row r="436" spans="1:12" ht="18" customHeight="1" x14ac:dyDescent="0.2">
      <c r="A436" s="37" t="s">
        <v>23668</v>
      </c>
      <c r="B436" s="37" t="s">
        <v>23669</v>
      </c>
      <c r="C436" s="37" t="s">
        <v>23670</v>
      </c>
      <c r="D436" s="37" t="s">
        <v>23671</v>
      </c>
      <c r="E436" s="37" t="s">
        <v>22110</v>
      </c>
      <c r="F436" s="37" t="s">
        <v>19666</v>
      </c>
      <c r="G436" s="37">
        <v>70130</v>
      </c>
      <c r="H436" s="35">
        <v>2</v>
      </c>
      <c r="I436" s="35">
        <v>8</v>
      </c>
      <c r="J436" s="36">
        <v>189875</v>
      </c>
      <c r="K436" s="37">
        <v>135035</v>
      </c>
      <c r="L436" s="37" t="s">
        <v>23672</v>
      </c>
    </row>
    <row r="437" spans="1:12" ht="18" customHeight="1" x14ac:dyDescent="0.2">
      <c r="A437" s="37" t="s">
        <v>23673</v>
      </c>
      <c r="B437" s="37" t="s">
        <v>23674</v>
      </c>
      <c r="C437" s="37" t="s">
        <v>23675</v>
      </c>
      <c r="D437" s="37" t="s">
        <v>23676</v>
      </c>
      <c r="E437" s="37" t="s">
        <v>23677</v>
      </c>
      <c r="F437" s="37" t="s">
        <v>23714</v>
      </c>
      <c r="G437" s="37">
        <v>90404</v>
      </c>
      <c r="H437" s="35">
        <v>200</v>
      </c>
      <c r="I437" s="35">
        <v>0</v>
      </c>
      <c r="J437" s="35" t="s">
        <v>16742</v>
      </c>
      <c r="K437" s="37">
        <v>130535</v>
      </c>
      <c r="L437" s="37"/>
    </row>
    <row r="438" spans="1:12" ht="18" customHeight="1" x14ac:dyDescent="0.2">
      <c r="A438" s="37" t="s">
        <v>23678</v>
      </c>
      <c r="B438" s="37" t="s">
        <v>23679</v>
      </c>
      <c r="C438" s="37" t="s">
        <v>23680</v>
      </c>
      <c r="D438" s="37" t="s">
        <v>23681</v>
      </c>
      <c r="E438" s="37" t="s">
        <v>23682</v>
      </c>
      <c r="F438" s="37" t="s">
        <v>18740</v>
      </c>
      <c r="G438" s="37">
        <v>33704</v>
      </c>
      <c r="H438" s="35">
        <v>6</v>
      </c>
      <c r="I438" s="35">
        <v>27</v>
      </c>
      <c r="J438" s="36">
        <v>222222</v>
      </c>
      <c r="K438" s="37">
        <v>133143</v>
      </c>
      <c r="L438" s="37" t="s">
        <v>23683</v>
      </c>
    </row>
    <row r="439" spans="1:12" ht="18" customHeight="1" x14ac:dyDescent="0.2">
      <c r="A439" s="37" t="s">
        <v>23684</v>
      </c>
      <c r="B439" s="37" t="s">
        <v>23685</v>
      </c>
      <c r="C439" s="37" t="s">
        <v>23686</v>
      </c>
      <c r="D439" s="37" t="s">
        <v>22590</v>
      </c>
      <c r="E439" s="37" t="s">
        <v>16728</v>
      </c>
      <c r="F439" s="37" t="s">
        <v>23714</v>
      </c>
      <c r="G439" s="37">
        <v>92122</v>
      </c>
      <c r="H439" s="35">
        <v>36</v>
      </c>
      <c r="I439" s="35">
        <v>22</v>
      </c>
      <c r="J439" s="36">
        <v>1646591</v>
      </c>
      <c r="K439" s="37">
        <v>148100</v>
      </c>
      <c r="L439" s="37"/>
    </row>
    <row r="440" spans="1:12" ht="18" customHeight="1" x14ac:dyDescent="0.2">
      <c r="A440" s="37" t="s">
        <v>22591</v>
      </c>
      <c r="B440" s="37" t="s">
        <v>22592</v>
      </c>
      <c r="C440" s="37" t="s">
        <v>22593</v>
      </c>
      <c r="D440" s="37" t="s">
        <v>22594</v>
      </c>
      <c r="E440" s="37" t="s">
        <v>21090</v>
      </c>
      <c r="F440" s="37" t="s">
        <v>23715</v>
      </c>
      <c r="G440" s="37">
        <v>80302</v>
      </c>
      <c r="H440" s="35">
        <v>561</v>
      </c>
      <c r="I440" s="36">
        <v>1427</v>
      </c>
      <c r="J440" s="36">
        <v>392841</v>
      </c>
      <c r="K440" s="37">
        <v>107485</v>
      </c>
      <c r="L440" s="37" t="s">
        <v>22658</v>
      </c>
    </row>
    <row r="441" spans="1:12" ht="18" customHeight="1" x14ac:dyDescent="0.2">
      <c r="A441" s="37" t="s">
        <v>22659</v>
      </c>
      <c r="B441" s="37" t="s">
        <v>22660</v>
      </c>
      <c r="C441" s="37" t="s">
        <v>22661</v>
      </c>
      <c r="D441" s="37" t="s">
        <v>22662</v>
      </c>
      <c r="E441" s="37" t="s">
        <v>22663</v>
      </c>
      <c r="F441" s="37" t="s">
        <v>18740</v>
      </c>
      <c r="G441" s="37">
        <v>33134</v>
      </c>
      <c r="H441" s="35">
        <v>116</v>
      </c>
      <c r="I441" s="35">
        <v>99</v>
      </c>
      <c r="J441" s="36">
        <v>1173582</v>
      </c>
      <c r="K441" s="37">
        <v>144191</v>
      </c>
      <c r="L441" s="37"/>
    </row>
    <row r="442" spans="1:12" ht="18" customHeight="1" x14ac:dyDescent="0.2">
      <c r="A442" s="37" t="s">
        <v>22664</v>
      </c>
      <c r="B442" s="37" t="s">
        <v>22665</v>
      </c>
      <c r="C442" s="37" t="s">
        <v>19909</v>
      </c>
      <c r="D442" s="37" t="s">
        <v>19910</v>
      </c>
      <c r="E442" s="37" t="s">
        <v>23104</v>
      </c>
      <c r="F442" s="37" t="s">
        <v>18740</v>
      </c>
      <c r="G442" s="37">
        <v>33629</v>
      </c>
      <c r="H442" s="35">
        <v>43</v>
      </c>
      <c r="I442" s="35">
        <v>50</v>
      </c>
      <c r="J442" s="36">
        <v>868735</v>
      </c>
      <c r="K442" s="37">
        <v>110209</v>
      </c>
      <c r="L442" s="37"/>
    </row>
    <row r="443" spans="1:12" ht="18" customHeight="1" x14ac:dyDescent="0.2">
      <c r="A443" s="37" t="s">
        <v>19911</v>
      </c>
      <c r="B443" s="37" t="s">
        <v>19912</v>
      </c>
      <c r="C443" s="37" t="s">
        <v>19913</v>
      </c>
      <c r="D443" s="37" t="s">
        <v>19914</v>
      </c>
      <c r="E443" s="37" t="s">
        <v>19915</v>
      </c>
      <c r="F443" s="37" t="s">
        <v>18740</v>
      </c>
      <c r="G443" s="37">
        <v>32502</v>
      </c>
      <c r="H443" s="35">
        <v>10</v>
      </c>
      <c r="I443" s="35">
        <v>197</v>
      </c>
      <c r="J443" s="36">
        <v>50761</v>
      </c>
      <c r="K443" s="37">
        <v>141627</v>
      </c>
      <c r="L443" s="37"/>
    </row>
    <row r="444" spans="1:12" ht="18" customHeight="1" x14ac:dyDescent="0.2">
      <c r="A444" s="37" t="s">
        <v>19916</v>
      </c>
      <c r="B444" s="37" t="s">
        <v>19917</v>
      </c>
      <c r="C444" s="37" t="s">
        <v>19918</v>
      </c>
      <c r="D444" s="37" t="s">
        <v>19919</v>
      </c>
      <c r="E444" s="37" t="s">
        <v>24166</v>
      </c>
      <c r="F444" s="37" t="s">
        <v>23714</v>
      </c>
      <c r="G444" s="37">
        <v>94621</v>
      </c>
      <c r="H444" s="35">
        <v>24</v>
      </c>
      <c r="I444" s="35">
        <v>209</v>
      </c>
      <c r="J444" s="36">
        <v>114767</v>
      </c>
      <c r="K444" s="37">
        <v>135071</v>
      </c>
      <c r="L444" s="37"/>
    </row>
    <row r="445" spans="1:12" ht="18" customHeight="1" x14ac:dyDescent="0.2">
      <c r="A445" s="37" t="s">
        <v>19920</v>
      </c>
      <c r="B445" s="37" t="s">
        <v>19921</v>
      </c>
      <c r="C445" s="37" t="s">
        <v>19922</v>
      </c>
      <c r="D445" s="37" t="s">
        <v>19923</v>
      </c>
      <c r="E445" s="37" t="s">
        <v>19924</v>
      </c>
      <c r="F445" s="37" t="s">
        <v>23138</v>
      </c>
      <c r="G445" s="37">
        <v>98902</v>
      </c>
      <c r="H445" s="35">
        <v>20</v>
      </c>
      <c r="I445" s="35">
        <v>30</v>
      </c>
      <c r="J445" s="36">
        <v>666667</v>
      </c>
      <c r="K445" s="37">
        <v>117125</v>
      </c>
      <c r="L445" s="37" t="s">
        <v>19925</v>
      </c>
    </row>
    <row r="446" spans="1:12" ht="18" customHeight="1" x14ac:dyDescent="0.2">
      <c r="A446" s="37" t="s">
        <v>19926</v>
      </c>
      <c r="B446" s="37" t="s">
        <v>19927</v>
      </c>
      <c r="C446" s="37" t="s">
        <v>23586</v>
      </c>
      <c r="D446" s="37"/>
      <c r="E446" s="37"/>
      <c r="F446" s="37" t="s">
        <v>19667</v>
      </c>
      <c r="G446" s="37"/>
      <c r="H446" s="35">
        <v>8</v>
      </c>
      <c r="I446" s="35" t="s">
        <v>16742</v>
      </c>
      <c r="J446" s="35" t="s">
        <v>16742</v>
      </c>
      <c r="K446" s="37">
        <v>147174</v>
      </c>
      <c r="L446" s="37"/>
    </row>
    <row r="447" spans="1:12" ht="18" customHeight="1" x14ac:dyDescent="0.2">
      <c r="A447" s="37" t="s">
        <v>23587</v>
      </c>
      <c r="B447" s="37" t="s">
        <v>23588</v>
      </c>
      <c r="C447" s="37" t="s">
        <v>23589</v>
      </c>
      <c r="D447" s="37" t="s">
        <v>23590</v>
      </c>
      <c r="E447" s="37" t="s">
        <v>23591</v>
      </c>
      <c r="F447" s="37" t="s">
        <v>19678</v>
      </c>
      <c r="G447" s="37">
        <v>8075</v>
      </c>
      <c r="H447" s="35">
        <v>125</v>
      </c>
      <c r="I447" s="35">
        <v>480</v>
      </c>
      <c r="J447" s="36">
        <v>260491</v>
      </c>
      <c r="K447" s="37">
        <v>70</v>
      </c>
      <c r="L447" s="37"/>
    </row>
    <row r="448" spans="1:12" ht="18" customHeight="1" x14ac:dyDescent="0.2">
      <c r="A448" s="37" t="s">
        <v>23592</v>
      </c>
      <c r="B448" s="37" t="s">
        <v>23593</v>
      </c>
      <c r="C448" s="37" t="s">
        <v>23594</v>
      </c>
      <c r="D448" s="37"/>
      <c r="E448" s="37"/>
      <c r="F448" s="37" t="s">
        <v>23715</v>
      </c>
      <c r="G448" s="37"/>
      <c r="H448" s="35">
        <v>4</v>
      </c>
      <c r="I448" s="35">
        <v>1</v>
      </c>
      <c r="J448" s="36">
        <v>3961606</v>
      </c>
      <c r="K448" s="37">
        <v>146699</v>
      </c>
      <c r="L448" s="37"/>
    </row>
    <row r="449" spans="1:12" ht="18" customHeight="1" x14ac:dyDescent="0.2">
      <c r="A449" s="37" t="s">
        <v>19950</v>
      </c>
      <c r="B449" s="37" t="s">
        <v>19951</v>
      </c>
      <c r="C449" s="37" t="s">
        <v>19952</v>
      </c>
      <c r="D449" s="37" t="s">
        <v>19953</v>
      </c>
      <c r="E449" s="37" t="s">
        <v>16780</v>
      </c>
      <c r="F449" s="37" t="s">
        <v>23125</v>
      </c>
      <c r="G449" s="37">
        <v>11788</v>
      </c>
      <c r="H449" s="35">
        <v>8</v>
      </c>
      <c r="I449" s="35" t="s">
        <v>16742</v>
      </c>
      <c r="J449" s="35" t="s">
        <v>16742</v>
      </c>
      <c r="K449" s="37">
        <v>125884</v>
      </c>
      <c r="L449" s="37"/>
    </row>
    <row r="450" spans="1:12" ht="18" customHeight="1" x14ac:dyDescent="0.2">
      <c r="A450" s="37" t="s">
        <v>19954</v>
      </c>
      <c r="B450" s="37" t="s">
        <v>19955</v>
      </c>
      <c r="C450" s="37" t="s">
        <v>19956</v>
      </c>
      <c r="D450" s="37" t="s">
        <v>19957</v>
      </c>
      <c r="E450" s="37" t="s">
        <v>19958</v>
      </c>
      <c r="F450" s="37" t="s">
        <v>23714</v>
      </c>
      <c r="G450" s="37">
        <v>92562</v>
      </c>
      <c r="H450" s="35">
        <v>8</v>
      </c>
      <c r="I450" s="35" t="s">
        <v>16742</v>
      </c>
      <c r="J450" s="35" t="s">
        <v>16742</v>
      </c>
      <c r="K450" s="37">
        <v>146292</v>
      </c>
      <c r="L450" s="37"/>
    </row>
    <row r="451" spans="1:12" ht="18" customHeight="1" x14ac:dyDescent="0.2">
      <c r="A451" s="37" t="s">
        <v>19959</v>
      </c>
      <c r="B451" s="37" t="s">
        <v>17232</v>
      </c>
      <c r="C451" s="37" t="s">
        <v>17233</v>
      </c>
      <c r="D451" s="37" t="s">
        <v>17234</v>
      </c>
      <c r="E451" s="37" t="s">
        <v>19555</v>
      </c>
      <c r="F451" s="37" t="s">
        <v>23714</v>
      </c>
      <c r="G451" s="37">
        <v>92648</v>
      </c>
      <c r="H451" s="35">
        <v>5</v>
      </c>
      <c r="I451" s="35">
        <v>50</v>
      </c>
      <c r="J451" s="36">
        <v>100000</v>
      </c>
      <c r="K451" s="37">
        <v>135626</v>
      </c>
      <c r="L451" s="37"/>
    </row>
    <row r="452" spans="1:12" ht="18" customHeight="1" x14ac:dyDescent="0.2">
      <c r="A452" s="37" t="s">
        <v>17235</v>
      </c>
      <c r="B452" s="37" t="s">
        <v>17236</v>
      </c>
      <c r="C452" s="37" t="s">
        <v>19976</v>
      </c>
      <c r="D452" s="37"/>
      <c r="E452" s="37"/>
      <c r="F452" s="37" t="s">
        <v>23126</v>
      </c>
      <c r="G452" s="37"/>
      <c r="H452" s="35">
        <v>0</v>
      </c>
      <c r="I452" s="35">
        <v>3</v>
      </c>
      <c r="J452" s="36">
        <v>40000</v>
      </c>
      <c r="K452" s="37">
        <v>148463</v>
      </c>
      <c r="L452" s="37"/>
    </row>
    <row r="453" spans="1:12" ht="18" customHeight="1" x14ac:dyDescent="0.2">
      <c r="A453" s="37" t="s">
        <v>19977</v>
      </c>
      <c r="B453" s="37" t="s">
        <v>19978</v>
      </c>
      <c r="C453" s="37" t="s">
        <v>19979</v>
      </c>
      <c r="D453" s="37" t="s">
        <v>19980</v>
      </c>
      <c r="E453" s="37" t="s">
        <v>19981</v>
      </c>
      <c r="F453" s="37" t="s">
        <v>19667</v>
      </c>
      <c r="G453" s="37">
        <v>1568</v>
      </c>
      <c r="H453" s="35">
        <v>3</v>
      </c>
      <c r="I453" s="35">
        <v>10</v>
      </c>
      <c r="J453" s="36">
        <v>300000</v>
      </c>
      <c r="K453" s="37">
        <v>134637</v>
      </c>
      <c r="L453" s="37" t="s">
        <v>19982</v>
      </c>
    </row>
    <row r="454" spans="1:12" ht="18" customHeight="1" x14ac:dyDescent="0.2">
      <c r="A454" s="37" t="s">
        <v>19983</v>
      </c>
      <c r="B454" s="37" t="s">
        <v>19984</v>
      </c>
      <c r="C454" s="37" t="s">
        <v>19985</v>
      </c>
      <c r="D454" s="37" t="s">
        <v>19986</v>
      </c>
      <c r="E454" s="37" t="s">
        <v>19484</v>
      </c>
      <c r="F454" s="37" t="s">
        <v>23126</v>
      </c>
      <c r="G454" s="37">
        <v>44514</v>
      </c>
      <c r="H454" s="35">
        <v>117</v>
      </c>
      <c r="I454" s="35">
        <v>746</v>
      </c>
      <c r="J454" s="36">
        <v>157264</v>
      </c>
      <c r="K454" s="37">
        <v>106249</v>
      </c>
      <c r="L454" s="37" t="s">
        <v>19987</v>
      </c>
    </row>
    <row r="455" spans="1:12" ht="18" customHeight="1" x14ac:dyDescent="0.2">
      <c r="A455" s="37" t="s">
        <v>19988</v>
      </c>
      <c r="B455" s="37" t="s">
        <v>19989</v>
      </c>
      <c r="C455" s="37" t="s">
        <v>19990</v>
      </c>
      <c r="D455" s="37" t="s">
        <v>19991</v>
      </c>
      <c r="E455" s="37" t="s">
        <v>19992</v>
      </c>
      <c r="F455" s="37" t="s">
        <v>19678</v>
      </c>
      <c r="G455" s="37">
        <v>7450</v>
      </c>
      <c r="H455" s="35">
        <v>1</v>
      </c>
      <c r="I455" s="35">
        <v>2</v>
      </c>
      <c r="J455" s="36">
        <v>372500</v>
      </c>
      <c r="K455" s="37">
        <v>124552</v>
      </c>
      <c r="L455" s="37"/>
    </row>
    <row r="456" spans="1:12" ht="18" customHeight="1" x14ac:dyDescent="0.2">
      <c r="A456" s="37" t="s">
        <v>19993</v>
      </c>
      <c r="B456" s="37" t="s">
        <v>19994</v>
      </c>
      <c r="C456" s="37" t="s">
        <v>19995</v>
      </c>
      <c r="D456" s="37" t="s">
        <v>19996</v>
      </c>
      <c r="E456" s="37" t="s">
        <v>19997</v>
      </c>
      <c r="F456" s="37" t="s">
        <v>19672</v>
      </c>
      <c r="G456" s="37">
        <v>63131</v>
      </c>
      <c r="H456" s="35">
        <v>2</v>
      </c>
      <c r="I456" s="35">
        <v>32</v>
      </c>
      <c r="J456" s="36">
        <v>54688</v>
      </c>
      <c r="K456" s="37">
        <v>120612</v>
      </c>
      <c r="L456" s="37" t="s">
        <v>19998</v>
      </c>
    </row>
    <row r="457" spans="1:12" ht="18" customHeight="1" x14ac:dyDescent="0.2">
      <c r="A457" s="37" t="s">
        <v>19999</v>
      </c>
      <c r="B457" s="37" t="s">
        <v>20000</v>
      </c>
      <c r="C457" s="37" t="s">
        <v>20001</v>
      </c>
      <c r="D457" s="37" t="s">
        <v>20002</v>
      </c>
      <c r="E457" s="37" t="s">
        <v>20003</v>
      </c>
      <c r="F457" s="37" t="s">
        <v>23134</v>
      </c>
      <c r="G457" s="37">
        <v>77706</v>
      </c>
      <c r="H457" s="35">
        <v>27</v>
      </c>
      <c r="I457" s="35">
        <v>60</v>
      </c>
      <c r="J457" s="36">
        <v>452500</v>
      </c>
      <c r="K457" s="37">
        <v>150407</v>
      </c>
      <c r="L457" s="37"/>
    </row>
    <row r="458" spans="1:12" ht="18" customHeight="1" x14ac:dyDescent="0.2">
      <c r="A458" s="37" t="s">
        <v>22698</v>
      </c>
      <c r="B458" s="37" t="s">
        <v>22699</v>
      </c>
      <c r="C458" s="37" t="s">
        <v>22700</v>
      </c>
      <c r="D458" s="37" t="s">
        <v>22716</v>
      </c>
      <c r="E458" s="37" t="s">
        <v>22717</v>
      </c>
      <c r="F458" s="37" t="s">
        <v>19667</v>
      </c>
      <c r="G458" s="37">
        <v>2481</v>
      </c>
      <c r="H458" s="35">
        <v>882</v>
      </c>
      <c r="I458" s="36">
        <v>1940</v>
      </c>
      <c r="J458" s="36">
        <v>454879</v>
      </c>
      <c r="K458" s="37">
        <v>108345</v>
      </c>
      <c r="L458" s="37"/>
    </row>
    <row r="459" spans="1:12" ht="18" customHeight="1" x14ac:dyDescent="0.2">
      <c r="A459" s="37" t="s">
        <v>22718</v>
      </c>
      <c r="B459" s="37" t="s">
        <v>22719</v>
      </c>
      <c r="C459" s="37" t="s">
        <v>22720</v>
      </c>
      <c r="D459" s="37" t="s">
        <v>22721</v>
      </c>
      <c r="E459" s="37" t="s">
        <v>19969</v>
      </c>
      <c r="F459" s="37" t="s">
        <v>23714</v>
      </c>
      <c r="G459" s="37">
        <v>94301</v>
      </c>
      <c r="H459" s="35">
        <v>12</v>
      </c>
      <c r="I459" s="35">
        <v>16</v>
      </c>
      <c r="J459" s="36">
        <v>721290</v>
      </c>
      <c r="K459" s="37">
        <v>143927</v>
      </c>
      <c r="L459" s="37" t="s">
        <v>19970</v>
      </c>
    </row>
    <row r="460" spans="1:12" ht="18" customHeight="1" x14ac:dyDescent="0.2">
      <c r="A460" s="37" t="s">
        <v>19971</v>
      </c>
      <c r="B460" s="37" t="s">
        <v>19972</v>
      </c>
      <c r="C460" s="37" t="s">
        <v>19973</v>
      </c>
      <c r="D460" s="37" t="s">
        <v>19974</v>
      </c>
      <c r="E460" s="37" t="s">
        <v>19975</v>
      </c>
      <c r="F460" s="37" t="s">
        <v>23713</v>
      </c>
      <c r="G460" s="37">
        <v>85755</v>
      </c>
      <c r="H460" s="35">
        <v>4</v>
      </c>
      <c r="I460" s="35">
        <v>93</v>
      </c>
      <c r="J460" s="36">
        <v>44307</v>
      </c>
      <c r="K460" s="37">
        <v>132409</v>
      </c>
      <c r="L460" s="37" t="s">
        <v>22701</v>
      </c>
    </row>
    <row r="461" spans="1:12" ht="18" customHeight="1" x14ac:dyDescent="0.2">
      <c r="A461" s="37" t="s">
        <v>22702</v>
      </c>
      <c r="B461" s="37" t="s">
        <v>22703</v>
      </c>
      <c r="C461" s="37" t="s">
        <v>22704</v>
      </c>
      <c r="D461" s="37" t="s">
        <v>20007</v>
      </c>
      <c r="E461" s="37" t="s">
        <v>24286</v>
      </c>
      <c r="F461" s="37" t="s">
        <v>23134</v>
      </c>
      <c r="G461" s="37">
        <v>75201</v>
      </c>
      <c r="H461" s="35">
        <v>2</v>
      </c>
      <c r="I461" s="35">
        <v>8</v>
      </c>
      <c r="J461" s="36">
        <v>300000</v>
      </c>
      <c r="K461" s="37">
        <v>114286</v>
      </c>
      <c r="L461" s="37"/>
    </row>
    <row r="462" spans="1:12" ht="18" customHeight="1" x14ac:dyDescent="0.2">
      <c r="A462" s="37" t="s">
        <v>20008</v>
      </c>
      <c r="B462" s="37" t="s">
        <v>20009</v>
      </c>
      <c r="C462" s="37" t="s">
        <v>20010</v>
      </c>
      <c r="D462" s="37" t="s">
        <v>20011</v>
      </c>
      <c r="E462" s="37" t="s">
        <v>20012</v>
      </c>
      <c r="F462" s="37" t="s">
        <v>23712</v>
      </c>
      <c r="G462" s="37">
        <v>71602</v>
      </c>
      <c r="H462" s="35">
        <v>1</v>
      </c>
      <c r="I462" s="35">
        <v>10</v>
      </c>
      <c r="J462" s="36">
        <v>82720</v>
      </c>
      <c r="K462" s="37">
        <v>116603</v>
      </c>
      <c r="L462" s="37" t="s">
        <v>20013</v>
      </c>
    </row>
    <row r="463" spans="1:12" ht="18" customHeight="1" x14ac:dyDescent="0.2">
      <c r="A463" s="37" t="s">
        <v>20014</v>
      </c>
      <c r="B463" s="37" t="s">
        <v>20015</v>
      </c>
      <c r="C463" s="37" t="s">
        <v>20016</v>
      </c>
      <c r="D463" s="37" t="s">
        <v>20017</v>
      </c>
      <c r="E463" s="37" t="s">
        <v>17787</v>
      </c>
      <c r="F463" s="37" t="s">
        <v>23131</v>
      </c>
      <c r="G463" s="37">
        <v>29601</v>
      </c>
      <c r="H463" s="35">
        <v>30</v>
      </c>
      <c r="I463" s="35">
        <v>133</v>
      </c>
      <c r="J463" s="36">
        <v>223521</v>
      </c>
      <c r="K463" s="37">
        <v>134703</v>
      </c>
      <c r="L463" s="37"/>
    </row>
    <row r="464" spans="1:12" ht="18" customHeight="1" x14ac:dyDescent="0.2">
      <c r="A464" s="37" t="s">
        <v>19570</v>
      </c>
      <c r="B464" s="37" t="s">
        <v>19571</v>
      </c>
      <c r="C464" s="37" t="s">
        <v>19572</v>
      </c>
      <c r="D464" s="37" t="s">
        <v>19573</v>
      </c>
      <c r="E464" s="37" t="s">
        <v>16741</v>
      </c>
      <c r="F464" s="37" t="s">
        <v>19663</v>
      </c>
      <c r="G464" s="37">
        <v>46240</v>
      </c>
      <c r="H464" s="35">
        <v>313</v>
      </c>
      <c r="I464" s="36">
        <v>1963</v>
      </c>
      <c r="J464" s="36">
        <v>159230</v>
      </c>
      <c r="K464" s="37">
        <v>105653</v>
      </c>
      <c r="L464" s="37"/>
    </row>
    <row r="465" spans="1:12" ht="18" customHeight="1" x14ac:dyDescent="0.2">
      <c r="A465" s="37" t="s">
        <v>19574</v>
      </c>
      <c r="B465" s="37" t="s">
        <v>19575</v>
      </c>
      <c r="C465" s="37" t="s">
        <v>19681</v>
      </c>
      <c r="D465" s="37" t="s">
        <v>19682</v>
      </c>
      <c r="E465" s="37" t="s">
        <v>19683</v>
      </c>
      <c r="F465" s="37" t="s">
        <v>19662</v>
      </c>
      <c r="G465" s="37">
        <v>60048</v>
      </c>
      <c r="H465" s="35">
        <v>60</v>
      </c>
      <c r="I465" s="35">
        <v>174</v>
      </c>
      <c r="J465" s="36">
        <v>343678</v>
      </c>
      <c r="K465" s="37">
        <v>115606</v>
      </c>
      <c r="L465" s="37"/>
    </row>
    <row r="466" spans="1:12" ht="18" customHeight="1" x14ac:dyDescent="0.2">
      <c r="A466" s="37" t="s">
        <v>19684</v>
      </c>
      <c r="B466" s="37" t="s">
        <v>19685</v>
      </c>
      <c r="C466" s="37" t="s">
        <v>19686</v>
      </c>
      <c r="D466" s="37" t="s">
        <v>19687</v>
      </c>
      <c r="E466" s="37" t="s">
        <v>19688</v>
      </c>
      <c r="F466" s="37" t="s">
        <v>23129</v>
      </c>
      <c r="G466" s="37">
        <v>18018</v>
      </c>
      <c r="H466" s="35">
        <v>3</v>
      </c>
      <c r="I466" s="35">
        <v>81</v>
      </c>
      <c r="J466" s="36">
        <v>35348</v>
      </c>
      <c r="K466" s="37">
        <v>133647</v>
      </c>
      <c r="L466" s="37" t="s">
        <v>19689</v>
      </c>
    </row>
    <row r="467" spans="1:12" ht="18" customHeight="1" x14ac:dyDescent="0.2">
      <c r="A467" s="37" t="s">
        <v>19690</v>
      </c>
      <c r="B467" s="37" t="s">
        <v>19691</v>
      </c>
      <c r="C467" s="37" t="s">
        <v>19692</v>
      </c>
      <c r="D467" s="37" t="s">
        <v>19693</v>
      </c>
      <c r="E467" s="37" t="s">
        <v>18107</v>
      </c>
      <c r="F467" s="37" t="s">
        <v>19678</v>
      </c>
      <c r="G467" s="37">
        <v>8801</v>
      </c>
      <c r="H467" s="35">
        <v>6</v>
      </c>
      <c r="I467" s="35">
        <v>15</v>
      </c>
      <c r="J467" s="36">
        <v>366667</v>
      </c>
      <c r="K467" s="37">
        <v>130507</v>
      </c>
      <c r="L467" s="37"/>
    </row>
    <row r="468" spans="1:12" ht="18" customHeight="1" x14ac:dyDescent="0.2">
      <c r="A468" s="37" t="s">
        <v>18108</v>
      </c>
      <c r="B468" s="37" t="s">
        <v>18109</v>
      </c>
      <c r="C468" s="37" t="s">
        <v>18110</v>
      </c>
      <c r="D468" s="37"/>
      <c r="E468" s="37"/>
      <c r="F468" s="37" t="s">
        <v>23125</v>
      </c>
      <c r="G468" s="37"/>
      <c r="H468" s="35">
        <v>1</v>
      </c>
      <c r="I468" s="35">
        <v>4</v>
      </c>
      <c r="J468" s="36">
        <v>150000</v>
      </c>
      <c r="K468" s="37">
        <v>150167</v>
      </c>
      <c r="L468" s="37"/>
    </row>
    <row r="469" spans="1:12" ht="18" customHeight="1" x14ac:dyDescent="0.2">
      <c r="A469" s="37" t="s">
        <v>18111</v>
      </c>
      <c r="B469" s="37" t="s">
        <v>18112</v>
      </c>
      <c r="C469" s="37" t="s">
        <v>18113</v>
      </c>
      <c r="D469" s="37" t="s">
        <v>18114</v>
      </c>
      <c r="E469" s="37" t="s">
        <v>19505</v>
      </c>
      <c r="F469" s="37" t="s">
        <v>23125</v>
      </c>
      <c r="G469" s="37">
        <v>10022</v>
      </c>
      <c r="H469" s="35">
        <v>250</v>
      </c>
      <c r="I469" s="35">
        <v>12</v>
      </c>
      <c r="J469" s="36">
        <v>20833333</v>
      </c>
      <c r="K469" s="37">
        <v>143892</v>
      </c>
      <c r="L469" s="37" t="s">
        <v>18115</v>
      </c>
    </row>
    <row r="470" spans="1:12" ht="18" customHeight="1" x14ac:dyDescent="0.2">
      <c r="A470" s="37" t="s">
        <v>17282</v>
      </c>
      <c r="B470" s="37"/>
      <c r="C470" s="37" t="s">
        <v>17283</v>
      </c>
      <c r="D470" s="37" t="s">
        <v>17284</v>
      </c>
      <c r="E470" s="37" t="s">
        <v>17285</v>
      </c>
      <c r="F470" s="37" t="s">
        <v>23715</v>
      </c>
      <c r="G470" s="37">
        <v>80126</v>
      </c>
      <c r="H470" s="35">
        <v>3</v>
      </c>
      <c r="I470" s="35">
        <v>15</v>
      </c>
      <c r="J470" s="36">
        <v>208067</v>
      </c>
      <c r="K470" s="37">
        <v>114171</v>
      </c>
      <c r="L470" s="37"/>
    </row>
    <row r="471" spans="1:12" ht="18" customHeight="1" x14ac:dyDescent="0.2">
      <c r="A471" s="37" t="s">
        <v>17286</v>
      </c>
      <c r="B471" s="37" t="s">
        <v>17287</v>
      </c>
      <c r="C471" s="37" t="s">
        <v>17288</v>
      </c>
      <c r="D471" s="37" t="s">
        <v>17289</v>
      </c>
      <c r="E471" s="37" t="s">
        <v>11213</v>
      </c>
      <c r="F471" s="37" t="s">
        <v>23131</v>
      </c>
      <c r="G471" s="37">
        <v>29205</v>
      </c>
      <c r="H471" s="35">
        <v>32</v>
      </c>
      <c r="I471" s="35">
        <v>79</v>
      </c>
      <c r="J471" s="36">
        <v>404914</v>
      </c>
      <c r="K471" s="37">
        <v>135846</v>
      </c>
      <c r="L471" s="37"/>
    </row>
    <row r="472" spans="1:12" ht="18" customHeight="1" x14ac:dyDescent="0.2">
      <c r="A472" s="37" t="s">
        <v>17290</v>
      </c>
      <c r="B472" s="37" t="s">
        <v>17291</v>
      </c>
      <c r="C472" s="37" t="s">
        <v>17292</v>
      </c>
      <c r="D472" s="37" t="s">
        <v>17293</v>
      </c>
      <c r="E472" s="37" t="s">
        <v>17294</v>
      </c>
      <c r="F472" s="37" t="s">
        <v>23714</v>
      </c>
      <c r="G472" s="37">
        <v>94530</v>
      </c>
      <c r="H472" s="35">
        <v>24</v>
      </c>
      <c r="I472" s="35">
        <v>24</v>
      </c>
      <c r="J472" s="36">
        <v>993359</v>
      </c>
      <c r="K472" s="37">
        <v>111454</v>
      </c>
      <c r="L472" s="37"/>
    </row>
    <row r="473" spans="1:12" ht="18" customHeight="1" x14ac:dyDescent="0.2">
      <c r="A473" s="37" t="s">
        <v>17295</v>
      </c>
      <c r="B473" s="37" t="s">
        <v>17296</v>
      </c>
      <c r="C473" s="37" t="s">
        <v>17333</v>
      </c>
      <c r="D473" s="37" t="s">
        <v>17334</v>
      </c>
      <c r="E473" s="37" t="s">
        <v>17335</v>
      </c>
      <c r="F473" s="37" t="s">
        <v>23128</v>
      </c>
      <c r="G473" s="37">
        <v>97223</v>
      </c>
      <c r="H473" s="35">
        <v>5</v>
      </c>
      <c r="I473" s="35">
        <v>59</v>
      </c>
      <c r="J473" s="36">
        <v>87238</v>
      </c>
      <c r="K473" s="37">
        <v>113366</v>
      </c>
      <c r="L473" s="37" t="s">
        <v>17336</v>
      </c>
    </row>
    <row r="474" spans="1:12" ht="18" customHeight="1" x14ac:dyDescent="0.2">
      <c r="A474" s="37" t="s">
        <v>17337</v>
      </c>
      <c r="B474" s="37" t="s">
        <v>17338</v>
      </c>
      <c r="C474" s="37" t="s">
        <v>17339</v>
      </c>
      <c r="D474" s="37" t="s">
        <v>17340</v>
      </c>
      <c r="E474" s="37" t="s">
        <v>23347</v>
      </c>
      <c r="F474" s="37" t="s">
        <v>23134</v>
      </c>
      <c r="G474" s="37">
        <v>78746</v>
      </c>
      <c r="H474" s="35">
        <v>42</v>
      </c>
      <c r="I474" s="35">
        <v>342</v>
      </c>
      <c r="J474" s="36">
        <v>121386</v>
      </c>
      <c r="K474" s="37">
        <v>114259</v>
      </c>
      <c r="L474" s="37"/>
    </row>
    <row r="475" spans="1:12" ht="18" customHeight="1" x14ac:dyDescent="0.2">
      <c r="A475" s="37" t="s">
        <v>12539</v>
      </c>
      <c r="B475" s="37" t="s">
        <v>12540</v>
      </c>
      <c r="C475" s="37" t="s">
        <v>12541</v>
      </c>
      <c r="D475" s="37" t="s">
        <v>12542</v>
      </c>
      <c r="E475" s="37" t="s">
        <v>17354</v>
      </c>
      <c r="F475" s="37" t="s">
        <v>23714</v>
      </c>
      <c r="G475" s="37">
        <v>95110</v>
      </c>
      <c r="H475" s="35">
        <v>651</v>
      </c>
      <c r="I475" s="36">
        <v>3528</v>
      </c>
      <c r="J475" s="36">
        <v>184577</v>
      </c>
      <c r="K475" s="37">
        <v>143543</v>
      </c>
      <c r="L475" s="37" t="s">
        <v>12559</v>
      </c>
    </row>
    <row r="476" spans="1:12" ht="18" customHeight="1" x14ac:dyDescent="0.2">
      <c r="A476" s="37" t="s">
        <v>12560</v>
      </c>
      <c r="B476" s="37" t="s">
        <v>12561</v>
      </c>
      <c r="C476" s="37" t="s">
        <v>12562</v>
      </c>
      <c r="D476" s="37" t="s">
        <v>12549</v>
      </c>
      <c r="E476" s="37" t="s">
        <v>12550</v>
      </c>
      <c r="F476" s="37" t="s">
        <v>18740</v>
      </c>
      <c r="G476" s="37">
        <v>33770</v>
      </c>
      <c r="H476" s="35">
        <v>5</v>
      </c>
      <c r="I476" s="35">
        <v>14</v>
      </c>
      <c r="J476" s="36">
        <v>359222</v>
      </c>
      <c r="K476" s="37">
        <v>138961</v>
      </c>
      <c r="L476" s="37"/>
    </row>
    <row r="477" spans="1:12" ht="18" customHeight="1" x14ac:dyDescent="0.2">
      <c r="A477" s="37" t="s">
        <v>15256</v>
      </c>
      <c r="B477" s="37" t="s">
        <v>12556</v>
      </c>
      <c r="C477" s="37" t="s">
        <v>12557</v>
      </c>
      <c r="D477" s="37" t="s">
        <v>12558</v>
      </c>
      <c r="E477" s="37" t="s">
        <v>20995</v>
      </c>
      <c r="F477" s="37" t="s">
        <v>23138</v>
      </c>
      <c r="G477" s="37">
        <v>98004</v>
      </c>
      <c r="H477" s="35">
        <v>119</v>
      </c>
      <c r="I477" s="35">
        <v>639</v>
      </c>
      <c r="J477" s="36">
        <v>185822</v>
      </c>
      <c r="K477" s="37">
        <v>129194</v>
      </c>
      <c r="L477" s="37"/>
    </row>
    <row r="478" spans="1:12" ht="18" customHeight="1" x14ac:dyDescent="0.2">
      <c r="A478" s="37" t="s">
        <v>12568</v>
      </c>
      <c r="B478" s="37" t="s">
        <v>12569</v>
      </c>
      <c r="C478" s="37" t="s">
        <v>12570</v>
      </c>
      <c r="D478" s="37" t="s">
        <v>12571</v>
      </c>
      <c r="E478" s="37" t="s">
        <v>12572</v>
      </c>
      <c r="F478" s="37" t="s">
        <v>18743</v>
      </c>
      <c r="G478" s="37">
        <v>50265</v>
      </c>
      <c r="H478" s="35">
        <v>6</v>
      </c>
      <c r="I478" s="35">
        <v>28</v>
      </c>
      <c r="J478" s="36">
        <v>218902</v>
      </c>
      <c r="K478" s="37">
        <v>128225</v>
      </c>
      <c r="L478" s="37"/>
    </row>
    <row r="479" spans="1:12" ht="18" customHeight="1" x14ac:dyDescent="0.2">
      <c r="A479" s="37" t="s">
        <v>12573</v>
      </c>
      <c r="B479" s="37" t="s">
        <v>12574</v>
      </c>
      <c r="C479" s="37" t="s">
        <v>12575</v>
      </c>
      <c r="D479" s="37" t="s">
        <v>12576</v>
      </c>
      <c r="E479" s="37" t="s">
        <v>12577</v>
      </c>
      <c r="F479" s="37" t="s">
        <v>23133</v>
      </c>
      <c r="G479" s="37">
        <v>37421</v>
      </c>
      <c r="H479" s="35">
        <v>38</v>
      </c>
      <c r="I479" s="35">
        <v>621</v>
      </c>
      <c r="J479" s="36">
        <v>61437</v>
      </c>
      <c r="K479" s="37">
        <v>148114</v>
      </c>
      <c r="L479" s="37" t="s">
        <v>12578</v>
      </c>
    </row>
    <row r="480" spans="1:12" ht="18" customHeight="1" x14ac:dyDescent="0.2">
      <c r="A480" s="37" t="s">
        <v>12579</v>
      </c>
      <c r="B480" s="37" t="s">
        <v>19403</v>
      </c>
      <c r="C480" s="37" t="s">
        <v>19404</v>
      </c>
      <c r="D480" s="37" t="s">
        <v>19405</v>
      </c>
      <c r="E480" s="37" t="s">
        <v>15220</v>
      </c>
      <c r="F480" s="37" t="s">
        <v>23135</v>
      </c>
      <c r="G480" s="37">
        <v>84106</v>
      </c>
      <c r="H480" s="35">
        <v>56</v>
      </c>
      <c r="I480" s="35">
        <v>923</v>
      </c>
      <c r="J480" s="36">
        <v>61156</v>
      </c>
      <c r="K480" s="37">
        <v>111267</v>
      </c>
      <c r="L480" s="37"/>
    </row>
    <row r="481" spans="1:12" ht="18" customHeight="1" x14ac:dyDescent="0.2">
      <c r="A481" s="37" t="s">
        <v>19406</v>
      </c>
      <c r="B481" s="37" t="s">
        <v>19407</v>
      </c>
      <c r="C481" s="37" t="s">
        <v>19408</v>
      </c>
      <c r="D481" s="37" t="s">
        <v>19409</v>
      </c>
      <c r="E481" s="37" t="s">
        <v>22823</v>
      </c>
      <c r="F481" s="37" t="s">
        <v>23714</v>
      </c>
      <c r="G481" s="37">
        <v>90503</v>
      </c>
      <c r="H481" s="35">
        <v>5</v>
      </c>
      <c r="I481" s="35">
        <v>25</v>
      </c>
      <c r="J481" s="36">
        <v>192000</v>
      </c>
      <c r="K481" s="37">
        <v>142624</v>
      </c>
      <c r="L481" s="37"/>
    </row>
    <row r="482" spans="1:12" ht="18" customHeight="1" x14ac:dyDescent="0.2">
      <c r="A482" s="37" t="s">
        <v>19410</v>
      </c>
      <c r="B482" s="37" t="s">
        <v>19411</v>
      </c>
      <c r="C482" s="37" t="s">
        <v>19412</v>
      </c>
      <c r="D482" s="37" t="s">
        <v>19413</v>
      </c>
      <c r="E482" s="37" t="s">
        <v>19414</v>
      </c>
      <c r="F482" s="37" t="s">
        <v>19662</v>
      </c>
      <c r="G482" s="37">
        <v>61036</v>
      </c>
      <c r="H482" s="35">
        <v>12</v>
      </c>
      <c r="I482" s="35">
        <v>51</v>
      </c>
      <c r="J482" s="36">
        <v>225490</v>
      </c>
      <c r="K482" s="37">
        <v>123698</v>
      </c>
      <c r="L482" s="37" t="s">
        <v>19415</v>
      </c>
    </row>
    <row r="483" spans="1:12" ht="18" customHeight="1" x14ac:dyDescent="0.2">
      <c r="A483" s="37" t="s">
        <v>19416</v>
      </c>
      <c r="B483" s="37" t="s">
        <v>19417</v>
      </c>
      <c r="C483" s="37" t="s">
        <v>19418</v>
      </c>
      <c r="D483" s="37" t="s">
        <v>19419</v>
      </c>
      <c r="E483" s="37" t="s">
        <v>19420</v>
      </c>
      <c r="F483" s="37" t="s">
        <v>23125</v>
      </c>
      <c r="G483" s="37">
        <v>12203</v>
      </c>
      <c r="H483" s="35">
        <v>76</v>
      </c>
      <c r="I483" s="35">
        <v>62</v>
      </c>
      <c r="J483" s="36">
        <v>1224194</v>
      </c>
      <c r="K483" s="37">
        <v>135950</v>
      </c>
      <c r="L483" s="37"/>
    </row>
    <row r="484" spans="1:12" ht="18" customHeight="1" x14ac:dyDescent="0.2">
      <c r="A484" s="37" t="s">
        <v>19421</v>
      </c>
      <c r="B484" s="37" t="s">
        <v>19422</v>
      </c>
      <c r="C484" s="37" t="s">
        <v>19423</v>
      </c>
      <c r="D484" s="37" t="s">
        <v>19424</v>
      </c>
      <c r="E484" s="37" t="s">
        <v>19425</v>
      </c>
      <c r="F484" s="37" t="s">
        <v>23714</v>
      </c>
      <c r="G484" s="37">
        <v>91344</v>
      </c>
      <c r="H484" s="35">
        <v>0</v>
      </c>
      <c r="I484" s="35">
        <v>1</v>
      </c>
      <c r="J484" s="36">
        <v>200000</v>
      </c>
      <c r="K484" s="37">
        <v>140908</v>
      </c>
      <c r="L484" s="37"/>
    </row>
    <row r="485" spans="1:12" ht="18" customHeight="1" x14ac:dyDescent="0.2">
      <c r="A485" s="37" t="s">
        <v>19426</v>
      </c>
      <c r="B485" s="37" t="s">
        <v>19427</v>
      </c>
      <c r="C485" s="37" t="s">
        <v>19428</v>
      </c>
      <c r="D485" s="37" t="s">
        <v>19429</v>
      </c>
      <c r="E485" s="37" t="s">
        <v>19430</v>
      </c>
      <c r="F485" s="37" t="s">
        <v>19666</v>
      </c>
      <c r="G485" s="37">
        <v>70817</v>
      </c>
      <c r="H485" s="35">
        <v>1</v>
      </c>
      <c r="I485" s="35">
        <v>25</v>
      </c>
      <c r="J485" s="36">
        <v>40000</v>
      </c>
      <c r="K485" s="37">
        <v>117422</v>
      </c>
      <c r="L485" s="37"/>
    </row>
    <row r="486" spans="1:12" ht="18" customHeight="1" x14ac:dyDescent="0.2">
      <c r="A486" s="37" t="s">
        <v>19431</v>
      </c>
      <c r="B486" s="37" t="s">
        <v>19432</v>
      </c>
      <c r="C486" s="37" t="s">
        <v>19433</v>
      </c>
      <c r="D486" s="37" t="s">
        <v>19434</v>
      </c>
      <c r="E486" s="37" t="s">
        <v>19435</v>
      </c>
      <c r="F486" s="37" t="s">
        <v>23137</v>
      </c>
      <c r="G486" s="37">
        <v>5403</v>
      </c>
      <c r="H486" s="35">
        <v>46</v>
      </c>
      <c r="I486" s="35">
        <v>122</v>
      </c>
      <c r="J486" s="36">
        <v>377644</v>
      </c>
      <c r="K486" s="37">
        <v>2107</v>
      </c>
      <c r="L486" s="37"/>
    </row>
    <row r="487" spans="1:12" ht="18" customHeight="1" x14ac:dyDescent="0.2">
      <c r="A487" s="37" t="s">
        <v>19436</v>
      </c>
      <c r="B487" s="37" t="s">
        <v>19437</v>
      </c>
      <c r="C487" s="37" t="s">
        <v>19438</v>
      </c>
      <c r="D487" s="37" t="s">
        <v>19439</v>
      </c>
      <c r="E487" s="37" t="s">
        <v>22689</v>
      </c>
      <c r="F487" s="37" t="s">
        <v>23713</v>
      </c>
      <c r="G487" s="37">
        <v>85258</v>
      </c>
      <c r="H487" s="35">
        <v>6</v>
      </c>
      <c r="I487" s="35">
        <v>13</v>
      </c>
      <c r="J487" s="36">
        <v>483549</v>
      </c>
      <c r="K487" s="37">
        <v>116056</v>
      </c>
      <c r="L487" s="37"/>
    </row>
    <row r="488" spans="1:12" ht="18" customHeight="1" x14ac:dyDescent="0.2">
      <c r="A488" s="37" t="s">
        <v>19440</v>
      </c>
      <c r="B488" s="37" t="s">
        <v>19441</v>
      </c>
      <c r="C488" s="37" t="s">
        <v>19442</v>
      </c>
      <c r="D488" s="37" t="s">
        <v>19443</v>
      </c>
      <c r="E488" s="37" t="s">
        <v>19444</v>
      </c>
      <c r="F488" s="37" t="s">
        <v>23714</v>
      </c>
      <c r="G488" s="37">
        <v>94559</v>
      </c>
      <c r="H488" s="35">
        <v>12</v>
      </c>
      <c r="I488" s="35">
        <v>15</v>
      </c>
      <c r="J488" s="36">
        <v>802600</v>
      </c>
      <c r="K488" s="37">
        <v>122181</v>
      </c>
      <c r="L488" s="37"/>
    </row>
    <row r="489" spans="1:12" ht="18" customHeight="1" x14ac:dyDescent="0.2">
      <c r="A489" s="37" t="s">
        <v>19445</v>
      </c>
      <c r="B489" s="37" t="s">
        <v>19446</v>
      </c>
      <c r="C489" s="37" t="s">
        <v>19447</v>
      </c>
      <c r="D489" s="37" t="s">
        <v>19448</v>
      </c>
      <c r="E489" s="37" t="s">
        <v>19449</v>
      </c>
      <c r="F489" s="37" t="s">
        <v>23716</v>
      </c>
      <c r="G489" s="37">
        <v>6825</v>
      </c>
      <c r="H489" s="35">
        <v>61</v>
      </c>
      <c r="I489" s="35">
        <v>117</v>
      </c>
      <c r="J489" s="36">
        <v>521339</v>
      </c>
      <c r="K489" s="37">
        <v>126735</v>
      </c>
      <c r="L489" s="37"/>
    </row>
    <row r="490" spans="1:12" ht="18" customHeight="1" x14ac:dyDescent="0.2">
      <c r="A490" s="37" t="s">
        <v>19450</v>
      </c>
      <c r="B490" s="37" t="s">
        <v>19451</v>
      </c>
      <c r="C490" s="37" t="s">
        <v>19452</v>
      </c>
      <c r="D490" s="37" t="s">
        <v>19453</v>
      </c>
      <c r="E490" s="37" t="s">
        <v>19454</v>
      </c>
      <c r="F490" s="37" t="s">
        <v>23125</v>
      </c>
      <c r="G490" s="37">
        <v>11801</v>
      </c>
      <c r="H490" s="35">
        <v>42</v>
      </c>
      <c r="I490" s="36">
        <v>2682</v>
      </c>
      <c r="J490" s="36">
        <v>15815</v>
      </c>
      <c r="K490" s="37">
        <v>7754</v>
      </c>
      <c r="L490" s="37"/>
    </row>
    <row r="491" spans="1:12" ht="18" customHeight="1" x14ac:dyDescent="0.2">
      <c r="A491" s="37" t="s">
        <v>19455</v>
      </c>
      <c r="B491" s="37" t="s">
        <v>19456</v>
      </c>
      <c r="C491" s="37" t="s">
        <v>17392</v>
      </c>
      <c r="D491" s="37" t="s">
        <v>20870</v>
      </c>
      <c r="E491" s="37" t="s">
        <v>20871</v>
      </c>
      <c r="F491" s="37" t="s">
        <v>23136</v>
      </c>
      <c r="G491" s="37">
        <v>23517</v>
      </c>
      <c r="H491" s="35">
        <v>6</v>
      </c>
      <c r="I491" s="35">
        <v>8</v>
      </c>
      <c r="J491" s="36">
        <v>722750</v>
      </c>
      <c r="K491" s="37">
        <v>116320</v>
      </c>
      <c r="L491" s="37"/>
    </row>
    <row r="492" spans="1:12" ht="18" customHeight="1" x14ac:dyDescent="0.2">
      <c r="A492" s="37" t="s">
        <v>20872</v>
      </c>
      <c r="B492" s="37" t="s">
        <v>20873</v>
      </c>
      <c r="C492" s="37" t="s">
        <v>20874</v>
      </c>
      <c r="D492" s="37" t="s">
        <v>20875</v>
      </c>
      <c r="E492" s="37" t="s">
        <v>20876</v>
      </c>
      <c r="F492" s="37" t="s">
        <v>19667</v>
      </c>
      <c r="G492" s="37">
        <v>2458</v>
      </c>
      <c r="H492" s="35">
        <v>2</v>
      </c>
      <c r="I492" s="35">
        <v>13</v>
      </c>
      <c r="J492" s="36">
        <v>168077</v>
      </c>
      <c r="K492" s="37">
        <v>137075</v>
      </c>
      <c r="L492" s="37"/>
    </row>
    <row r="493" spans="1:12" ht="18" customHeight="1" x14ac:dyDescent="0.2">
      <c r="A493" s="37" t="s">
        <v>20877</v>
      </c>
      <c r="B493" s="37" t="s">
        <v>20878</v>
      </c>
      <c r="C493" s="37" t="s">
        <v>20879</v>
      </c>
      <c r="D493" s="37" t="s">
        <v>20880</v>
      </c>
      <c r="E493" s="37" t="s">
        <v>16723</v>
      </c>
      <c r="F493" s="37" t="s">
        <v>23714</v>
      </c>
      <c r="G493" s="37">
        <v>94129</v>
      </c>
      <c r="H493" s="35">
        <v>34</v>
      </c>
      <c r="I493" s="35">
        <v>103</v>
      </c>
      <c r="J493" s="36">
        <v>330380</v>
      </c>
      <c r="K493" s="37">
        <v>134950</v>
      </c>
      <c r="L493" s="37"/>
    </row>
    <row r="494" spans="1:12" ht="18" customHeight="1" x14ac:dyDescent="0.2">
      <c r="A494" s="37" t="s">
        <v>20881</v>
      </c>
      <c r="B494" s="37" t="s">
        <v>20882</v>
      </c>
      <c r="C494" s="37" t="s">
        <v>20883</v>
      </c>
      <c r="D494" s="37" t="s">
        <v>20884</v>
      </c>
      <c r="E494" s="37" t="s">
        <v>20885</v>
      </c>
      <c r="F494" s="37" t="s">
        <v>23137</v>
      </c>
      <c r="G494" s="37">
        <v>5201</v>
      </c>
      <c r="H494" s="35">
        <v>9</v>
      </c>
      <c r="I494" s="35">
        <v>36</v>
      </c>
      <c r="J494" s="36">
        <v>253514</v>
      </c>
      <c r="K494" s="37">
        <v>116302</v>
      </c>
      <c r="L494" s="37"/>
    </row>
    <row r="495" spans="1:12" ht="18" customHeight="1" x14ac:dyDescent="0.2">
      <c r="A495" s="37" t="s">
        <v>20886</v>
      </c>
      <c r="B495" s="37" t="s">
        <v>20887</v>
      </c>
      <c r="C495" s="37" t="s">
        <v>20888</v>
      </c>
      <c r="D495" s="37" t="s">
        <v>20889</v>
      </c>
      <c r="E495" s="37" t="s">
        <v>24201</v>
      </c>
      <c r="F495" s="37" t="s">
        <v>18740</v>
      </c>
      <c r="G495" s="37">
        <v>32257</v>
      </c>
      <c r="H495" s="35">
        <v>50</v>
      </c>
      <c r="I495" s="35">
        <v>256</v>
      </c>
      <c r="J495" s="36">
        <v>196696</v>
      </c>
      <c r="K495" s="37">
        <v>137171</v>
      </c>
      <c r="L495" s="37"/>
    </row>
    <row r="496" spans="1:12" ht="18" customHeight="1" x14ac:dyDescent="0.2">
      <c r="A496" s="37" t="s">
        <v>20890</v>
      </c>
      <c r="B496" s="37" t="s">
        <v>20891</v>
      </c>
      <c r="C496" s="37" t="s">
        <v>22630</v>
      </c>
      <c r="D496" s="37" t="s">
        <v>22631</v>
      </c>
      <c r="E496" s="37" t="s">
        <v>22632</v>
      </c>
      <c r="F496" s="37" t="s">
        <v>23130</v>
      </c>
      <c r="G496" s="37">
        <v>2886</v>
      </c>
      <c r="H496" s="35">
        <v>31</v>
      </c>
      <c r="I496" s="35">
        <v>135</v>
      </c>
      <c r="J496" s="36">
        <v>229630</v>
      </c>
      <c r="K496" s="37">
        <v>126007</v>
      </c>
      <c r="L496" s="37" t="s">
        <v>22633</v>
      </c>
    </row>
    <row r="497" spans="1:12" ht="18" customHeight="1" x14ac:dyDescent="0.2">
      <c r="A497" s="37" t="s">
        <v>22634</v>
      </c>
      <c r="B497" s="37" t="s">
        <v>22635</v>
      </c>
      <c r="C497" s="37" t="s">
        <v>22636</v>
      </c>
      <c r="D497" s="37" t="s">
        <v>22637</v>
      </c>
      <c r="E497" s="37" t="s">
        <v>22638</v>
      </c>
      <c r="F497" s="37" t="s">
        <v>23714</v>
      </c>
      <c r="G497" s="37">
        <v>90275</v>
      </c>
      <c r="H497" s="35">
        <v>4</v>
      </c>
      <c r="I497" s="35">
        <v>30</v>
      </c>
      <c r="J497" s="36">
        <v>126667</v>
      </c>
      <c r="K497" s="37">
        <v>144654</v>
      </c>
      <c r="L497" s="37"/>
    </row>
    <row r="498" spans="1:12" ht="18" customHeight="1" x14ac:dyDescent="0.2">
      <c r="A498" s="37" t="s">
        <v>23175</v>
      </c>
      <c r="B498" s="37" t="s">
        <v>23176</v>
      </c>
      <c r="C498" s="37" t="s">
        <v>23177</v>
      </c>
      <c r="D498" s="37" t="s">
        <v>23178</v>
      </c>
      <c r="E498" s="37" t="s">
        <v>21832</v>
      </c>
      <c r="F498" s="37" t="s">
        <v>23126</v>
      </c>
      <c r="G498" s="37">
        <v>45255</v>
      </c>
      <c r="H498" s="35">
        <v>29</v>
      </c>
      <c r="I498" s="35">
        <v>77</v>
      </c>
      <c r="J498" s="36">
        <v>370455</v>
      </c>
      <c r="K498" s="37">
        <v>128276</v>
      </c>
      <c r="L498" s="37" t="s">
        <v>23179</v>
      </c>
    </row>
    <row r="499" spans="1:12" ht="18" customHeight="1" x14ac:dyDescent="0.2">
      <c r="A499" s="37" t="s">
        <v>23180</v>
      </c>
      <c r="B499" s="37" t="s">
        <v>23181</v>
      </c>
      <c r="C499" s="37" t="s">
        <v>23182</v>
      </c>
      <c r="D499" s="37" t="s">
        <v>23183</v>
      </c>
      <c r="E499" s="37" t="s">
        <v>23184</v>
      </c>
      <c r="F499" s="37" t="s">
        <v>23126</v>
      </c>
      <c r="G499" s="37">
        <v>43068</v>
      </c>
      <c r="H499" s="35">
        <v>1</v>
      </c>
      <c r="I499" s="35">
        <v>5</v>
      </c>
      <c r="J499" s="36">
        <v>100000</v>
      </c>
      <c r="K499" s="37">
        <v>125151</v>
      </c>
      <c r="L499" s="37" t="s">
        <v>23185</v>
      </c>
    </row>
    <row r="500" spans="1:12" ht="18" customHeight="1" x14ac:dyDescent="0.2">
      <c r="A500" s="37" t="s">
        <v>23186</v>
      </c>
      <c r="B500" s="37" t="s">
        <v>23187</v>
      </c>
      <c r="C500" s="37" t="s">
        <v>23188</v>
      </c>
      <c r="D500" s="37" t="s">
        <v>23189</v>
      </c>
      <c r="E500" s="37" t="s">
        <v>23190</v>
      </c>
      <c r="F500" s="37" t="s">
        <v>23136</v>
      </c>
      <c r="G500" s="37">
        <v>20176</v>
      </c>
      <c r="H500" s="35">
        <v>30</v>
      </c>
      <c r="I500" s="35">
        <v>472</v>
      </c>
      <c r="J500" s="36">
        <v>63831</v>
      </c>
      <c r="K500" s="37">
        <v>118673</v>
      </c>
      <c r="L500" s="37"/>
    </row>
    <row r="501" spans="1:12" ht="18" customHeight="1" x14ac:dyDescent="0.2">
      <c r="A501" s="37" t="s">
        <v>23191</v>
      </c>
      <c r="B501" s="37" t="s">
        <v>23192</v>
      </c>
      <c r="C501" s="37" t="s">
        <v>23193</v>
      </c>
      <c r="D501" s="37" t="s">
        <v>22994</v>
      </c>
      <c r="E501" s="37" t="s">
        <v>22995</v>
      </c>
      <c r="F501" s="37" t="s">
        <v>19673</v>
      </c>
      <c r="G501" s="37">
        <v>39157</v>
      </c>
      <c r="H501" s="35">
        <v>17</v>
      </c>
      <c r="I501" s="35">
        <v>97</v>
      </c>
      <c r="J501" s="36">
        <v>177342</v>
      </c>
      <c r="K501" s="37">
        <v>116513</v>
      </c>
      <c r="L501" s="37" t="s">
        <v>22996</v>
      </c>
    </row>
    <row r="502" spans="1:12" ht="18" customHeight="1" x14ac:dyDescent="0.2">
      <c r="A502" s="37" t="s">
        <v>22997</v>
      </c>
      <c r="B502" s="37" t="s">
        <v>22998</v>
      </c>
      <c r="C502" s="37" t="s">
        <v>22999</v>
      </c>
      <c r="D502" s="37" t="s">
        <v>23000</v>
      </c>
      <c r="E502" s="37" t="s">
        <v>16723</v>
      </c>
      <c r="F502" s="37" t="s">
        <v>23714</v>
      </c>
      <c r="G502" s="37">
        <v>94121</v>
      </c>
      <c r="H502" s="35">
        <v>3</v>
      </c>
      <c r="I502" s="35">
        <v>29</v>
      </c>
      <c r="J502" s="36">
        <v>101034</v>
      </c>
      <c r="K502" s="37">
        <v>121223</v>
      </c>
      <c r="L502" s="37" t="s">
        <v>23001</v>
      </c>
    </row>
    <row r="503" spans="1:12" ht="18" customHeight="1" x14ac:dyDescent="0.2">
      <c r="A503" s="37" t="s">
        <v>23002</v>
      </c>
      <c r="B503" s="37" t="s">
        <v>23003</v>
      </c>
      <c r="C503" s="37" t="s">
        <v>23004</v>
      </c>
      <c r="D503" s="37" t="s">
        <v>23005</v>
      </c>
      <c r="E503" s="37" t="s">
        <v>24146</v>
      </c>
      <c r="F503" s="37" t="s">
        <v>23709</v>
      </c>
      <c r="G503" s="37">
        <v>83703</v>
      </c>
      <c r="H503" s="35">
        <v>106</v>
      </c>
      <c r="I503" s="35">
        <v>634</v>
      </c>
      <c r="J503" s="36">
        <v>166515</v>
      </c>
      <c r="K503" s="37">
        <v>117667</v>
      </c>
      <c r="L503" s="37" t="s">
        <v>20286</v>
      </c>
    </row>
    <row r="504" spans="1:12" ht="18" customHeight="1" x14ac:dyDescent="0.2">
      <c r="A504" s="37" t="s">
        <v>20287</v>
      </c>
      <c r="B504" s="37" t="s">
        <v>20288</v>
      </c>
      <c r="C504" s="37" t="s">
        <v>20289</v>
      </c>
      <c r="D504" s="37" t="s">
        <v>20290</v>
      </c>
      <c r="E504" s="37" t="s">
        <v>20291</v>
      </c>
      <c r="F504" s="37" t="s">
        <v>23714</v>
      </c>
      <c r="G504" s="37">
        <v>91364</v>
      </c>
      <c r="H504" s="35">
        <v>61</v>
      </c>
      <c r="I504" s="35">
        <v>89</v>
      </c>
      <c r="J504" s="36">
        <v>682475</v>
      </c>
      <c r="K504" s="37">
        <v>131029</v>
      </c>
      <c r="L504" s="37"/>
    </row>
    <row r="505" spans="1:12" ht="18" customHeight="1" x14ac:dyDescent="0.2">
      <c r="A505" s="37" t="s">
        <v>20292</v>
      </c>
      <c r="B505" s="37"/>
      <c r="C505" s="37" t="s">
        <v>20293</v>
      </c>
      <c r="D505" s="37" t="s">
        <v>20294</v>
      </c>
      <c r="E505" s="37" t="s">
        <v>20295</v>
      </c>
      <c r="F505" s="37" t="s">
        <v>19663</v>
      </c>
      <c r="G505" s="37">
        <v>46385</v>
      </c>
      <c r="H505" s="35">
        <v>20</v>
      </c>
      <c r="I505" s="35">
        <v>35</v>
      </c>
      <c r="J505" s="36">
        <v>571429</v>
      </c>
      <c r="K505" s="37">
        <v>123251</v>
      </c>
      <c r="L505" s="37"/>
    </row>
    <row r="506" spans="1:12" ht="18" customHeight="1" x14ac:dyDescent="0.2">
      <c r="A506" s="37" t="s">
        <v>20296</v>
      </c>
      <c r="B506" s="37" t="s">
        <v>20297</v>
      </c>
      <c r="C506" s="37" t="s">
        <v>20298</v>
      </c>
      <c r="D506" s="37" t="s">
        <v>20299</v>
      </c>
      <c r="E506" s="37" t="s">
        <v>20300</v>
      </c>
      <c r="F506" s="37" t="s">
        <v>23716</v>
      </c>
      <c r="G506" s="37">
        <v>6437</v>
      </c>
      <c r="H506" s="35">
        <v>6</v>
      </c>
      <c r="I506" s="35">
        <v>28</v>
      </c>
      <c r="J506" s="36">
        <v>229336</v>
      </c>
      <c r="K506" s="37">
        <v>117570</v>
      </c>
      <c r="L506" s="37"/>
    </row>
    <row r="507" spans="1:12" ht="18" customHeight="1" x14ac:dyDescent="0.2">
      <c r="A507" s="37" t="s">
        <v>20303</v>
      </c>
      <c r="B507" s="37" t="s">
        <v>20304</v>
      </c>
      <c r="C507" s="37" t="s">
        <v>24084</v>
      </c>
      <c r="D507" s="37" t="s">
        <v>24085</v>
      </c>
      <c r="E507" s="37" t="s">
        <v>20922</v>
      </c>
      <c r="F507" s="37" t="s">
        <v>19667</v>
      </c>
      <c r="G507" s="37">
        <v>2420</v>
      </c>
      <c r="H507" s="35">
        <v>4</v>
      </c>
      <c r="I507" s="35">
        <v>25</v>
      </c>
      <c r="J507" s="36">
        <v>140715</v>
      </c>
      <c r="K507" s="37">
        <v>128295</v>
      </c>
      <c r="L507" s="37"/>
    </row>
    <row r="508" spans="1:12" ht="18" customHeight="1" x14ac:dyDescent="0.2">
      <c r="A508" s="37" t="s">
        <v>24086</v>
      </c>
      <c r="B508" s="37" t="s">
        <v>24087</v>
      </c>
      <c r="C508" s="37" t="s">
        <v>24088</v>
      </c>
      <c r="D508" s="37" t="s">
        <v>24089</v>
      </c>
      <c r="E508" s="37" t="s">
        <v>24090</v>
      </c>
      <c r="F508" s="37" t="s">
        <v>19667</v>
      </c>
      <c r="G508" s="37">
        <v>1778</v>
      </c>
      <c r="H508" s="35">
        <v>6</v>
      </c>
      <c r="I508" s="35">
        <v>5</v>
      </c>
      <c r="J508" s="36">
        <v>1291400</v>
      </c>
      <c r="K508" s="37">
        <v>126131</v>
      </c>
      <c r="L508" s="37" t="s">
        <v>21419</v>
      </c>
    </row>
    <row r="509" spans="1:12" ht="18" customHeight="1" x14ac:dyDescent="0.2">
      <c r="A509" s="37" t="s">
        <v>24074</v>
      </c>
      <c r="B509" s="37" t="s">
        <v>24075</v>
      </c>
      <c r="C509" s="37" t="s">
        <v>24076</v>
      </c>
      <c r="D509" s="37" t="s">
        <v>24077</v>
      </c>
      <c r="E509" s="37" t="s">
        <v>24078</v>
      </c>
      <c r="F509" s="37" t="s">
        <v>23133</v>
      </c>
      <c r="G509" s="37">
        <v>38138</v>
      </c>
      <c r="H509" s="35">
        <v>13</v>
      </c>
      <c r="I509" s="35">
        <v>13</v>
      </c>
      <c r="J509" s="36">
        <v>1000000</v>
      </c>
      <c r="K509" s="37">
        <v>122645</v>
      </c>
      <c r="L509" s="37"/>
    </row>
    <row r="510" spans="1:12" ht="18" customHeight="1" x14ac:dyDescent="0.2">
      <c r="A510" s="37" t="s">
        <v>24079</v>
      </c>
      <c r="B510" s="37" t="s">
        <v>24080</v>
      </c>
      <c r="C510" s="37" t="s">
        <v>24081</v>
      </c>
      <c r="D510" s="37" t="s">
        <v>24082</v>
      </c>
      <c r="E510" s="37" t="s">
        <v>15342</v>
      </c>
      <c r="F510" s="37" t="s">
        <v>23714</v>
      </c>
      <c r="G510" s="37">
        <v>94526</v>
      </c>
      <c r="H510" s="35">
        <v>24</v>
      </c>
      <c r="I510" s="35">
        <v>47</v>
      </c>
      <c r="J510" s="36">
        <v>513157</v>
      </c>
      <c r="K510" s="37">
        <v>119750</v>
      </c>
      <c r="L510" s="37"/>
    </row>
    <row r="511" spans="1:12" ht="18" customHeight="1" x14ac:dyDescent="0.2">
      <c r="A511" s="37" t="s">
        <v>24083</v>
      </c>
      <c r="B511" s="37" t="s">
        <v>20113</v>
      </c>
      <c r="C511" s="37" t="s">
        <v>20114</v>
      </c>
      <c r="D511" s="37" t="s">
        <v>20115</v>
      </c>
      <c r="E511" s="37" t="s">
        <v>20116</v>
      </c>
      <c r="F511" s="37" t="s">
        <v>23129</v>
      </c>
      <c r="G511" s="37">
        <v>19540</v>
      </c>
      <c r="H511" s="35">
        <v>0</v>
      </c>
      <c r="I511" s="35">
        <v>3</v>
      </c>
      <c r="J511" s="36">
        <v>120000</v>
      </c>
      <c r="K511" s="37">
        <v>121241</v>
      </c>
      <c r="L511" s="37"/>
    </row>
    <row r="512" spans="1:12" ht="18" customHeight="1" x14ac:dyDescent="0.2">
      <c r="A512" s="37" t="s">
        <v>20218</v>
      </c>
      <c r="B512" s="37" t="s">
        <v>20219</v>
      </c>
      <c r="C512" s="37" t="s">
        <v>20220</v>
      </c>
      <c r="D512" s="37" t="s">
        <v>20221</v>
      </c>
      <c r="E512" s="37" t="s">
        <v>20222</v>
      </c>
      <c r="F512" s="37" t="s">
        <v>23139</v>
      </c>
      <c r="G512" s="37">
        <v>53533</v>
      </c>
      <c r="H512" s="35">
        <v>8</v>
      </c>
      <c r="I512" s="35" t="s">
        <v>16742</v>
      </c>
      <c r="J512" s="35" t="s">
        <v>16742</v>
      </c>
      <c r="K512" s="37">
        <v>147987</v>
      </c>
      <c r="L512" s="37"/>
    </row>
    <row r="513" spans="1:12" ht="18" customHeight="1" x14ac:dyDescent="0.2">
      <c r="A513" s="37" t="s">
        <v>20223</v>
      </c>
      <c r="B513" s="37" t="s">
        <v>20223</v>
      </c>
      <c r="C513" s="37" t="s">
        <v>20224</v>
      </c>
      <c r="D513" s="37" t="s">
        <v>20225</v>
      </c>
      <c r="E513" s="37" t="s">
        <v>20226</v>
      </c>
      <c r="F513" s="37" t="s">
        <v>19668</v>
      </c>
      <c r="G513" s="37">
        <v>21784</v>
      </c>
      <c r="H513" s="35">
        <v>9</v>
      </c>
      <c r="I513" s="35">
        <v>102</v>
      </c>
      <c r="J513" s="36">
        <v>91922</v>
      </c>
      <c r="K513" s="37">
        <v>116989</v>
      </c>
      <c r="L513" s="37"/>
    </row>
    <row r="514" spans="1:12" ht="18" customHeight="1" x14ac:dyDescent="0.2">
      <c r="A514" s="37" t="s">
        <v>20227</v>
      </c>
      <c r="B514" s="37" t="s">
        <v>18213</v>
      </c>
      <c r="C514" s="37" t="s">
        <v>18214</v>
      </c>
      <c r="D514" s="37" t="s">
        <v>18215</v>
      </c>
      <c r="E514" s="37" t="s">
        <v>18216</v>
      </c>
      <c r="F514" s="37" t="s">
        <v>23127</v>
      </c>
      <c r="G514" s="37">
        <v>73159</v>
      </c>
      <c r="H514" s="35">
        <v>0</v>
      </c>
      <c r="I514" s="35">
        <v>1</v>
      </c>
      <c r="J514" s="36">
        <v>30000</v>
      </c>
      <c r="K514" s="37">
        <v>140739</v>
      </c>
      <c r="L514" s="37"/>
    </row>
    <row r="515" spans="1:12" ht="18" customHeight="1" x14ac:dyDescent="0.2">
      <c r="A515" s="37" t="s">
        <v>18217</v>
      </c>
      <c r="B515" s="37" t="s">
        <v>18218</v>
      </c>
      <c r="C515" s="37" t="s">
        <v>18219</v>
      </c>
      <c r="D515" s="37" t="s">
        <v>18220</v>
      </c>
      <c r="E515" s="37" t="s">
        <v>23153</v>
      </c>
      <c r="F515" s="37" t="s">
        <v>23713</v>
      </c>
      <c r="G515" s="37">
        <v>85704</v>
      </c>
      <c r="H515" s="35">
        <v>2</v>
      </c>
      <c r="I515" s="35">
        <v>13</v>
      </c>
      <c r="J515" s="36">
        <v>165692</v>
      </c>
      <c r="K515" s="37">
        <v>146729</v>
      </c>
      <c r="L515" s="37" t="s">
        <v>18221</v>
      </c>
    </row>
    <row r="516" spans="1:12" ht="18" customHeight="1" x14ac:dyDescent="0.2">
      <c r="A516" s="37" t="s">
        <v>22465</v>
      </c>
      <c r="B516" s="37" t="s">
        <v>22466</v>
      </c>
      <c r="C516" s="37" t="s">
        <v>22467</v>
      </c>
      <c r="D516" s="37" t="s">
        <v>23520</v>
      </c>
      <c r="E516" s="37" t="s">
        <v>24286</v>
      </c>
      <c r="F516" s="37" t="s">
        <v>23134</v>
      </c>
      <c r="G516" s="37">
        <v>75234</v>
      </c>
      <c r="H516" s="35">
        <v>8</v>
      </c>
      <c r="I516" s="35" t="s">
        <v>16742</v>
      </c>
      <c r="J516" s="35" t="s">
        <v>16742</v>
      </c>
      <c r="K516" s="37">
        <v>119870</v>
      </c>
      <c r="L516" s="37" t="s">
        <v>23521</v>
      </c>
    </row>
    <row r="517" spans="1:12" ht="18" customHeight="1" x14ac:dyDescent="0.2">
      <c r="A517" s="37" t="s">
        <v>23522</v>
      </c>
      <c r="B517" s="37" t="s">
        <v>23524</v>
      </c>
      <c r="C517" s="37" t="s">
        <v>23525</v>
      </c>
      <c r="D517" s="37" t="s">
        <v>23526</v>
      </c>
      <c r="E517" s="37" t="s">
        <v>23527</v>
      </c>
      <c r="F517" s="37" t="s">
        <v>23134</v>
      </c>
      <c r="G517" s="37">
        <v>76210</v>
      </c>
      <c r="H517" s="35">
        <v>10</v>
      </c>
      <c r="I517" s="35">
        <v>104</v>
      </c>
      <c r="J517" s="36">
        <v>97663</v>
      </c>
      <c r="K517" s="37">
        <v>134121</v>
      </c>
      <c r="L517" s="37"/>
    </row>
    <row r="518" spans="1:12" ht="18" customHeight="1" x14ac:dyDescent="0.2">
      <c r="A518" s="37" t="s">
        <v>23528</v>
      </c>
      <c r="B518" s="37" t="s">
        <v>23529</v>
      </c>
      <c r="C518" s="37" t="s">
        <v>23530</v>
      </c>
      <c r="D518" s="37" t="s">
        <v>23531</v>
      </c>
      <c r="E518" s="37" t="s">
        <v>23532</v>
      </c>
      <c r="F518" s="37" t="s">
        <v>19670</v>
      </c>
      <c r="G518" s="37">
        <v>48750</v>
      </c>
      <c r="H518" s="35">
        <v>8</v>
      </c>
      <c r="I518" s="35" t="s">
        <v>16742</v>
      </c>
      <c r="J518" s="35" t="s">
        <v>16742</v>
      </c>
      <c r="K518" s="37">
        <v>122985</v>
      </c>
      <c r="L518" s="37" t="s">
        <v>23533</v>
      </c>
    </row>
    <row r="519" spans="1:12" ht="18" customHeight="1" x14ac:dyDescent="0.2">
      <c r="A519" s="37" t="s">
        <v>23534</v>
      </c>
      <c r="B519" s="37" t="s">
        <v>23535</v>
      </c>
      <c r="C519" s="37" t="s">
        <v>23536</v>
      </c>
      <c r="D519" s="37" t="s">
        <v>23537</v>
      </c>
      <c r="E519" s="37" t="s">
        <v>23538</v>
      </c>
      <c r="F519" s="37" t="s">
        <v>23136</v>
      </c>
      <c r="G519" s="37">
        <v>22902</v>
      </c>
      <c r="H519" s="35">
        <v>7</v>
      </c>
      <c r="I519" s="35">
        <v>7</v>
      </c>
      <c r="J519" s="36">
        <v>989286</v>
      </c>
      <c r="K519" s="37">
        <v>116341</v>
      </c>
      <c r="L519" s="37"/>
    </row>
    <row r="520" spans="1:12" ht="18" customHeight="1" x14ac:dyDescent="0.2">
      <c r="A520" s="37" t="s">
        <v>23539</v>
      </c>
      <c r="B520" s="37" t="s">
        <v>23540</v>
      </c>
      <c r="C520" s="37" t="s">
        <v>23541</v>
      </c>
      <c r="D520" s="37" t="s">
        <v>23542</v>
      </c>
      <c r="E520" s="37" t="s">
        <v>22296</v>
      </c>
      <c r="F520" s="37" t="s">
        <v>23714</v>
      </c>
      <c r="G520" s="37">
        <v>90212</v>
      </c>
      <c r="H520" s="35">
        <v>104</v>
      </c>
      <c r="I520" s="35">
        <v>214</v>
      </c>
      <c r="J520" s="36">
        <v>485981</v>
      </c>
      <c r="K520" s="37">
        <v>124038</v>
      </c>
      <c r="L520" s="37" t="s">
        <v>23543</v>
      </c>
    </row>
    <row r="521" spans="1:12" ht="18" customHeight="1" x14ac:dyDescent="0.2">
      <c r="A521" s="37" t="s">
        <v>23544</v>
      </c>
      <c r="B521" s="37" t="s">
        <v>23545</v>
      </c>
      <c r="C521" s="37" t="s">
        <v>23546</v>
      </c>
      <c r="D521" s="37" t="s">
        <v>23547</v>
      </c>
      <c r="E521" s="37" t="s">
        <v>20594</v>
      </c>
      <c r="F521" s="37" t="s">
        <v>18741</v>
      </c>
      <c r="G521" s="37">
        <v>30067</v>
      </c>
      <c r="H521" s="35">
        <v>41</v>
      </c>
      <c r="I521" s="35">
        <v>112</v>
      </c>
      <c r="J521" s="36">
        <v>361607</v>
      </c>
      <c r="K521" s="37">
        <v>108856</v>
      </c>
      <c r="L521" s="37"/>
    </row>
    <row r="522" spans="1:12" ht="18" customHeight="1" x14ac:dyDescent="0.2">
      <c r="A522" s="37" t="s">
        <v>23548</v>
      </c>
      <c r="B522" s="37" t="s">
        <v>23549</v>
      </c>
      <c r="C522" s="37" t="s">
        <v>23550</v>
      </c>
      <c r="D522" s="37" t="s">
        <v>23551</v>
      </c>
      <c r="E522" s="37" t="s">
        <v>23552</v>
      </c>
      <c r="F522" s="37" t="s">
        <v>19674</v>
      </c>
      <c r="G522" s="37">
        <v>59401</v>
      </c>
      <c r="H522" s="35">
        <v>15</v>
      </c>
      <c r="I522" s="35">
        <v>300</v>
      </c>
      <c r="J522" s="36">
        <v>50000</v>
      </c>
      <c r="K522" s="37">
        <v>117520</v>
      </c>
      <c r="L522" s="37"/>
    </row>
    <row r="523" spans="1:12" ht="18" customHeight="1" x14ac:dyDescent="0.2">
      <c r="A523" s="37" t="s">
        <v>23553</v>
      </c>
      <c r="B523" s="37" t="s">
        <v>23554</v>
      </c>
      <c r="C523" s="37" t="s">
        <v>23555</v>
      </c>
      <c r="D523" s="37" t="s">
        <v>23556</v>
      </c>
      <c r="E523" s="37" t="s">
        <v>23557</v>
      </c>
      <c r="F523" s="37" t="s">
        <v>23714</v>
      </c>
      <c r="G523" s="37">
        <v>95242</v>
      </c>
      <c r="H523" s="35">
        <v>1</v>
      </c>
      <c r="I523" s="35">
        <v>12</v>
      </c>
      <c r="J523" s="36">
        <v>66667</v>
      </c>
      <c r="K523" s="37">
        <v>143849</v>
      </c>
      <c r="L523" s="37"/>
    </row>
    <row r="524" spans="1:12" ht="18" customHeight="1" x14ac:dyDescent="0.2">
      <c r="A524" s="37" t="s">
        <v>23558</v>
      </c>
      <c r="B524" s="37" t="s">
        <v>23559</v>
      </c>
      <c r="C524" s="37" t="s">
        <v>23560</v>
      </c>
      <c r="D524" s="37" t="s">
        <v>23561</v>
      </c>
      <c r="E524" s="37" t="s">
        <v>23562</v>
      </c>
      <c r="F524" s="37" t="s">
        <v>19663</v>
      </c>
      <c r="G524" s="37">
        <v>46038</v>
      </c>
      <c r="H524" s="35">
        <v>109</v>
      </c>
      <c r="I524" s="35">
        <v>310</v>
      </c>
      <c r="J524" s="36">
        <v>352610</v>
      </c>
      <c r="K524" s="37">
        <v>120742</v>
      </c>
      <c r="L524" s="37" t="s">
        <v>23563</v>
      </c>
    </row>
    <row r="525" spans="1:12" ht="18" customHeight="1" x14ac:dyDescent="0.2">
      <c r="A525" s="37" t="s">
        <v>23564</v>
      </c>
      <c r="B525" s="37" t="s">
        <v>23565</v>
      </c>
      <c r="C525" s="37" t="s">
        <v>23566</v>
      </c>
      <c r="D525" s="37" t="s">
        <v>23567</v>
      </c>
      <c r="E525" s="37" t="s">
        <v>23568</v>
      </c>
      <c r="F525" s="37" t="s">
        <v>18741</v>
      </c>
      <c r="G525" s="37">
        <v>31792</v>
      </c>
      <c r="H525" s="35">
        <v>4</v>
      </c>
      <c r="I525" s="35">
        <v>140</v>
      </c>
      <c r="J525" s="36">
        <v>26429</v>
      </c>
      <c r="K525" s="37">
        <v>125315</v>
      </c>
      <c r="L525" s="37"/>
    </row>
    <row r="526" spans="1:12" ht="18" customHeight="1" x14ac:dyDescent="0.2">
      <c r="A526" s="37" t="s">
        <v>23569</v>
      </c>
      <c r="B526" s="37" t="s">
        <v>23570</v>
      </c>
      <c r="C526" s="37" t="s">
        <v>23571</v>
      </c>
      <c r="D526" s="37" t="s">
        <v>23572</v>
      </c>
      <c r="E526" s="37" t="s">
        <v>19540</v>
      </c>
      <c r="F526" s="37" t="s">
        <v>23129</v>
      </c>
      <c r="G526" s="37">
        <v>15229</v>
      </c>
      <c r="H526" s="35">
        <v>366</v>
      </c>
      <c r="I526" s="36">
        <v>2282</v>
      </c>
      <c r="J526" s="36">
        <v>160386</v>
      </c>
      <c r="K526" s="37">
        <v>133561</v>
      </c>
      <c r="L526" s="37"/>
    </row>
    <row r="527" spans="1:12" ht="18" customHeight="1" x14ac:dyDescent="0.2">
      <c r="A527" s="37" t="s">
        <v>23573</v>
      </c>
      <c r="B527" s="37" t="s">
        <v>23574</v>
      </c>
      <c r="C527" s="37" t="s">
        <v>23575</v>
      </c>
      <c r="D527" s="37" t="s">
        <v>23576</v>
      </c>
      <c r="E527" s="37" t="s">
        <v>23577</v>
      </c>
      <c r="F527" s="37" t="s">
        <v>23126</v>
      </c>
      <c r="G527" s="37">
        <v>44236</v>
      </c>
      <c r="H527" s="35">
        <v>6</v>
      </c>
      <c r="I527" s="35">
        <v>30</v>
      </c>
      <c r="J527" s="36">
        <v>187164</v>
      </c>
      <c r="K527" s="37">
        <v>119709</v>
      </c>
      <c r="L527" s="37"/>
    </row>
    <row r="528" spans="1:12" ht="18" customHeight="1" x14ac:dyDescent="0.2">
      <c r="A528" s="37" t="s">
        <v>23578</v>
      </c>
      <c r="B528" s="37" t="s">
        <v>22498</v>
      </c>
      <c r="C528" s="37" t="s">
        <v>22499</v>
      </c>
      <c r="D528" s="37" t="s">
        <v>22500</v>
      </c>
      <c r="E528" s="37" t="s">
        <v>22501</v>
      </c>
      <c r="F528" s="37" t="s">
        <v>23138</v>
      </c>
      <c r="G528" s="37">
        <v>99021</v>
      </c>
      <c r="H528" s="35">
        <v>16</v>
      </c>
      <c r="I528" s="35">
        <v>80</v>
      </c>
      <c r="J528" s="36">
        <v>193750</v>
      </c>
      <c r="K528" s="37">
        <v>142961</v>
      </c>
      <c r="L528" s="37"/>
    </row>
    <row r="529" spans="1:12" ht="18" customHeight="1" x14ac:dyDescent="0.2">
      <c r="A529" s="37" t="s">
        <v>22502</v>
      </c>
      <c r="B529" s="37" t="s">
        <v>22503</v>
      </c>
      <c r="C529" s="37" t="s">
        <v>22993</v>
      </c>
      <c r="D529" s="37"/>
      <c r="E529" s="37"/>
      <c r="F529" s="37" t="s">
        <v>23126</v>
      </c>
      <c r="G529" s="37"/>
      <c r="H529" s="35">
        <v>8</v>
      </c>
      <c r="I529" s="35">
        <v>22</v>
      </c>
      <c r="J529" s="36">
        <v>340909</v>
      </c>
      <c r="K529" s="37">
        <v>151087</v>
      </c>
      <c r="L529" s="37"/>
    </row>
    <row r="530" spans="1:12" ht="18" customHeight="1" x14ac:dyDescent="0.2">
      <c r="A530" s="37" t="s">
        <v>20332</v>
      </c>
      <c r="B530" s="37" t="s">
        <v>20333</v>
      </c>
      <c r="C530" s="37" t="s">
        <v>20334</v>
      </c>
      <c r="D530" s="37" t="s">
        <v>20335</v>
      </c>
      <c r="E530" s="37" t="s">
        <v>14035</v>
      </c>
      <c r="F530" s="37" t="s">
        <v>23713</v>
      </c>
      <c r="G530" s="37">
        <v>85016</v>
      </c>
      <c r="H530" s="35">
        <v>27</v>
      </c>
      <c r="I530" s="35">
        <v>449</v>
      </c>
      <c r="J530" s="36">
        <v>59526</v>
      </c>
      <c r="K530" s="37">
        <v>136745</v>
      </c>
      <c r="L530" s="37"/>
    </row>
    <row r="531" spans="1:12" ht="18" customHeight="1" x14ac:dyDescent="0.2">
      <c r="A531" s="37" t="s">
        <v>20336</v>
      </c>
      <c r="B531" s="37" t="s">
        <v>20337</v>
      </c>
      <c r="C531" s="37" t="s">
        <v>20338</v>
      </c>
      <c r="D531" s="37" t="s">
        <v>20339</v>
      </c>
      <c r="E531" s="37" t="s">
        <v>20340</v>
      </c>
      <c r="F531" s="37" t="s">
        <v>23128</v>
      </c>
      <c r="G531" s="37">
        <v>97015</v>
      </c>
      <c r="H531" s="35">
        <v>27</v>
      </c>
      <c r="I531" s="35">
        <v>378</v>
      </c>
      <c r="J531" s="36">
        <v>71693</v>
      </c>
      <c r="K531" s="37">
        <v>117517</v>
      </c>
      <c r="L531" s="37"/>
    </row>
    <row r="532" spans="1:12" ht="18" customHeight="1" x14ac:dyDescent="0.2">
      <c r="A532" s="37" t="s">
        <v>20341</v>
      </c>
      <c r="B532" s="37" t="s">
        <v>20342</v>
      </c>
      <c r="C532" s="37" t="s">
        <v>20343</v>
      </c>
      <c r="D532" s="37" t="s">
        <v>20344</v>
      </c>
      <c r="E532" s="37" t="s">
        <v>20345</v>
      </c>
      <c r="F532" s="37" t="s">
        <v>23127</v>
      </c>
      <c r="G532" s="37">
        <v>74601</v>
      </c>
      <c r="H532" s="35">
        <v>47</v>
      </c>
      <c r="I532" s="35">
        <v>279</v>
      </c>
      <c r="J532" s="36">
        <v>167552</v>
      </c>
      <c r="K532" s="37">
        <v>111688</v>
      </c>
      <c r="L532" s="37" t="s">
        <v>20346</v>
      </c>
    </row>
    <row r="533" spans="1:12" ht="18" customHeight="1" x14ac:dyDescent="0.2">
      <c r="A533" s="37" t="s">
        <v>20347</v>
      </c>
      <c r="B533" s="37" t="s">
        <v>20348</v>
      </c>
      <c r="C533" s="37" t="s">
        <v>20349</v>
      </c>
      <c r="D533" s="37" t="s">
        <v>20350</v>
      </c>
      <c r="E533" s="37" t="s">
        <v>20351</v>
      </c>
      <c r="F533" s="37" t="s">
        <v>19675</v>
      </c>
      <c r="G533" s="37">
        <v>28383</v>
      </c>
      <c r="H533" s="35">
        <v>1</v>
      </c>
      <c r="I533" s="35">
        <v>35</v>
      </c>
      <c r="J533" s="36">
        <v>22857</v>
      </c>
      <c r="K533" s="37">
        <v>149846</v>
      </c>
      <c r="L533" s="37"/>
    </row>
    <row r="534" spans="1:12" ht="18" customHeight="1" x14ac:dyDescent="0.2">
      <c r="A534" s="37" t="s">
        <v>20352</v>
      </c>
      <c r="B534" s="37" t="s">
        <v>20353</v>
      </c>
      <c r="C534" s="37" t="s">
        <v>20354</v>
      </c>
      <c r="D534" s="37" t="s">
        <v>20355</v>
      </c>
      <c r="E534" s="37" t="s">
        <v>20356</v>
      </c>
      <c r="F534" s="37" t="s">
        <v>19669</v>
      </c>
      <c r="G534" s="37">
        <v>4038</v>
      </c>
      <c r="H534" s="35">
        <v>1</v>
      </c>
      <c r="I534" s="35">
        <v>10</v>
      </c>
      <c r="J534" s="36">
        <v>105300</v>
      </c>
      <c r="K534" s="37">
        <v>143111</v>
      </c>
      <c r="L534" s="37"/>
    </row>
    <row r="535" spans="1:12" ht="18" customHeight="1" x14ac:dyDescent="0.2">
      <c r="A535" s="37" t="s">
        <v>20357</v>
      </c>
      <c r="B535" s="37" t="s">
        <v>20358</v>
      </c>
      <c r="C535" s="37" t="s">
        <v>20359</v>
      </c>
      <c r="D535" s="37"/>
      <c r="E535" s="37"/>
      <c r="F535" s="37" t="s">
        <v>23136</v>
      </c>
      <c r="G535" s="37"/>
      <c r="H535" s="35">
        <v>3</v>
      </c>
      <c r="I535" s="35">
        <v>14</v>
      </c>
      <c r="J535" s="36">
        <v>213774</v>
      </c>
      <c r="K535" s="37">
        <v>145108</v>
      </c>
      <c r="L535" s="37"/>
    </row>
    <row r="536" spans="1:12" ht="18" customHeight="1" x14ac:dyDescent="0.2">
      <c r="A536" s="37" t="s">
        <v>20360</v>
      </c>
      <c r="B536" s="37" t="s">
        <v>20361</v>
      </c>
      <c r="C536" s="37" t="s">
        <v>20362</v>
      </c>
      <c r="D536" s="37" t="s">
        <v>20363</v>
      </c>
      <c r="E536" s="37" t="s">
        <v>20364</v>
      </c>
      <c r="F536" s="37" t="s">
        <v>19670</v>
      </c>
      <c r="G536" s="37">
        <v>49001</v>
      </c>
      <c r="H536" s="35">
        <v>1</v>
      </c>
      <c r="I536" s="35">
        <v>41</v>
      </c>
      <c r="J536" s="36">
        <v>22968</v>
      </c>
      <c r="K536" s="37">
        <v>122917</v>
      </c>
      <c r="L536" s="37"/>
    </row>
    <row r="537" spans="1:12" ht="18" customHeight="1" x14ac:dyDescent="0.2">
      <c r="A537" s="37" t="s">
        <v>17654</v>
      </c>
      <c r="B537" s="37" t="s">
        <v>17655</v>
      </c>
      <c r="C537" s="37" t="s">
        <v>17656</v>
      </c>
      <c r="D537" s="37" t="s">
        <v>17657</v>
      </c>
      <c r="E537" s="37" t="s">
        <v>17658</v>
      </c>
      <c r="F537" s="37" t="s">
        <v>18741</v>
      </c>
      <c r="G537" s="37">
        <v>30004</v>
      </c>
      <c r="H537" s="35">
        <v>1</v>
      </c>
      <c r="I537" s="35">
        <v>25</v>
      </c>
      <c r="J537" s="36">
        <v>48000</v>
      </c>
      <c r="K537" s="37">
        <v>141489</v>
      </c>
      <c r="L537" s="37"/>
    </row>
    <row r="538" spans="1:12" ht="18" customHeight="1" x14ac:dyDescent="0.2">
      <c r="A538" s="37" t="s">
        <v>21420</v>
      </c>
      <c r="B538" s="37" t="s">
        <v>21421</v>
      </c>
      <c r="C538" s="37" t="s">
        <v>21422</v>
      </c>
      <c r="D538" s="37" t="s">
        <v>21423</v>
      </c>
      <c r="E538" s="37" t="s">
        <v>21424</v>
      </c>
      <c r="F538" s="37" t="s">
        <v>19663</v>
      </c>
      <c r="G538" s="37">
        <v>46033</v>
      </c>
      <c r="H538" s="35">
        <v>3</v>
      </c>
      <c r="I538" s="35">
        <v>27</v>
      </c>
      <c r="J538" s="36">
        <v>118346</v>
      </c>
      <c r="K538" s="37">
        <v>139859</v>
      </c>
      <c r="L538" s="37"/>
    </row>
    <row r="539" spans="1:12" ht="18" customHeight="1" x14ac:dyDescent="0.2">
      <c r="A539" s="37" t="s">
        <v>24266</v>
      </c>
      <c r="B539" s="37" t="s">
        <v>24267</v>
      </c>
      <c r="C539" s="37" t="s">
        <v>24268</v>
      </c>
      <c r="D539" s="37" t="s">
        <v>24269</v>
      </c>
      <c r="E539" s="37" t="s">
        <v>24270</v>
      </c>
      <c r="F539" s="37" t="s">
        <v>19678</v>
      </c>
      <c r="G539" s="37">
        <v>7825</v>
      </c>
      <c r="H539" s="35">
        <v>8</v>
      </c>
      <c r="I539" s="35" t="s">
        <v>16742</v>
      </c>
      <c r="J539" s="35" t="s">
        <v>16742</v>
      </c>
      <c r="K539" s="37">
        <v>146762</v>
      </c>
      <c r="L539" s="37"/>
    </row>
    <row r="540" spans="1:12" ht="18" customHeight="1" x14ac:dyDescent="0.2">
      <c r="A540" s="37" t="s">
        <v>23013</v>
      </c>
      <c r="B540" s="37" t="s">
        <v>23013</v>
      </c>
      <c r="C540" s="37" t="s">
        <v>23014</v>
      </c>
      <c r="D540" s="37"/>
      <c r="E540" s="37"/>
      <c r="F540" s="37" t="s">
        <v>23138</v>
      </c>
      <c r="G540" s="37"/>
      <c r="H540" s="35">
        <v>5</v>
      </c>
      <c r="I540" s="35">
        <v>17</v>
      </c>
      <c r="J540" s="36">
        <v>264706</v>
      </c>
      <c r="K540" s="37">
        <v>125134</v>
      </c>
      <c r="L540" s="37" t="s">
        <v>23015</v>
      </c>
    </row>
    <row r="541" spans="1:12" ht="18" customHeight="1" x14ac:dyDescent="0.2">
      <c r="A541" s="37" t="s">
        <v>23016</v>
      </c>
      <c r="B541" s="37" t="s">
        <v>23017</v>
      </c>
      <c r="C541" s="37" t="s">
        <v>23018</v>
      </c>
      <c r="D541" s="37" t="s">
        <v>23019</v>
      </c>
      <c r="E541" s="37" t="s">
        <v>24166</v>
      </c>
      <c r="F541" s="37" t="s">
        <v>23714</v>
      </c>
      <c r="G541" s="37">
        <v>94612</v>
      </c>
      <c r="H541" s="35">
        <v>15</v>
      </c>
      <c r="I541" s="35">
        <v>23</v>
      </c>
      <c r="J541" s="36">
        <v>652174</v>
      </c>
      <c r="K541" s="37">
        <v>145317</v>
      </c>
      <c r="L541" s="37"/>
    </row>
    <row r="542" spans="1:12" ht="18" customHeight="1" x14ac:dyDescent="0.2">
      <c r="A542" s="37" t="s">
        <v>23020</v>
      </c>
      <c r="B542" s="37" t="s">
        <v>23021</v>
      </c>
      <c r="C542" s="37" t="s">
        <v>23022</v>
      </c>
      <c r="D542" s="37" t="s">
        <v>23023</v>
      </c>
      <c r="E542" s="37" t="s">
        <v>15227</v>
      </c>
      <c r="F542" s="37" t="s">
        <v>18741</v>
      </c>
      <c r="G542" s="37">
        <v>30305</v>
      </c>
      <c r="H542" s="35">
        <v>27</v>
      </c>
      <c r="I542" s="35">
        <v>64</v>
      </c>
      <c r="J542" s="36">
        <v>417875</v>
      </c>
      <c r="K542" s="37">
        <v>125378</v>
      </c>
      <c r="L542" s="37" t="s">
        <v>23024</v>
      </c>
    </row>
    <row r="543" spans="1:12" ht="18" customHeight="1" x14ac:dyDescent="0.2">
      <c r="A543" s="37" t="s">
        <v>23025</v>
      </c>
      <c r="B543" s="37" t="s">
        <v>23026</v>
      </c>
      <c r="C543" s="37" t="s">
        <v>23027</v>
      </c>
      <c r="D543" s="37" t="s">
        <v>23028</v>
      </c>
      <c r="E543" s="37" t="s">
        <v>15242</v>
      </c>
      <c r="F543" s="37" t="s">
        <v>19668</v>
      </c>
      <c r="G543" s="37">
        <v>20910</v>
      </c>
      <c r="H543" s="35">
        <v>6</v>
      </c>
      <c r="I543" s="35">
        <v>18</v>
      </c>
      <c r="J543" s="36">
        <v>334710</v>
      </c>
      <c r="K543" s="37">
        <v>118040</v>
      </c>
      <c r="L543" s="37"/>
    </row>
    <row r="544" spans="1:12" ht="18" customHeight="1" x14ac:dyDescent="0.2">
      <c r="A544" s="37" t="s">
        <v>23029</v>
      </c>
      <c r="B544" s="37" t="s">
        <v>23030</v>
      </c>
      <c r="C544" s="37" t="s">
        <v>23031</v>
      </c>
      <c r="D544" s="37" t="s">
        <v>23032</v>
      </c>
      <c r="E544" s="37" t="s">
        <v>23033</v>
      </c>
      <c r="F544" s="37" t="s">
        <v>23714</v>
      </c>
      <c r="G544" s="37">
        <v>94010</v>
      </c>
      <c r="H544" s="35">
        <v>33</v>
      </c>
      <c r="I544" s="35">
        <v>27</v>
      </c>
      <c r="J544" s="36">
        <v>1222222</v>
      </c>
      <c r="K544" s="37">
        <v>132124</v>
      </c>
      <c r="L544" s="37"/>
    </row>
    <row r="545" spans="1:12" ht="18" customHeight="1" x14ac:dyDescent="0.2">
      <c r="A545" s="37" t="s">
        <v>23034</v>
      </c>
      <c r="B545" s="37" t="s">
        <v>23035</v>
      </c>
      <c r="C545" s="37" t="s">
        <v>23036</v>
      </c>
      <c r="D545" s="37" t="s">
        <v>23037</v>
      </c>
      <c r="E545" s="37" t="s">
        <v>23038</v>
      </c>
      <c r="F545" s="37" t="s">
        <v>19670</v>
      </c>
      <c r="G545" s="37">
        <v>48334</v>
      </c>
      <c r="H545" s="35">
        <v>512</v>
      </c>
      <c r="I545" s="36">
        <v>4019</v>
      </c>
      <c r="J545" s="36">
        <v>127395</v>
      </c>
      <c r="K545" s="37">
        <v>106152</v>
      </c>
      <c r="L545" s="37"/>
    </row>
    <row r="546" spans="1:12" ht="18" customHeight="1" x14ac:dyDescent="0.2">
      <c r="A546" s="37" t="s">
        <v>23039</v>
      </c>
      <c r="B546" s="37" t="s">
        <v>23040</v>
      </c>
      <c r="C546" s="37" t="s">
        <v>23041</v>
      </c>
      <c r="D546" s="37" t="s">
        <v>23042</v>
      </c>
      <c r="E546" s="37" t="s">
        <v>23043</v>
      </c>
      <c r="F546" s="37" t="s">
        <v>19678</v>
      </c>
      <c r="G546" s="37">
        <v>7035</v>
      </c>
      <c r="H546" s="35">
        <v>2</v>
      </c>
      <c r="I546" s="35">
        <v>16</v>
      </c>
      <c r="J546" s="36">
        <v>140559</v>
      </c>
      <c r="K546" s="37">
        <v>139315</v>
      </c>
      <c r="L546" s="37" t="s">
        <v>20139</v>
      </c>
    </row>
    <row r="547" spans="1:12" ht="18" customHeight="1" x14ac:dyDescent="0.2">
      <c r="A547" s="37" t="s">
        <v>20140</v>
      </c>
      <c r="B547" s="37" t="s">
        <v>20141</v>
      </c>
      <c r="C547" s="37" t="s">
        <v>20142</v>
      </c>
      <c r="D547" s="37" t="s">
        <v>20143</v>
      </c>
      <c r="E547" s="37" t="s">
        <v>20144</v>
      </c>
      <c r="F547" s="37" t="s">
        <v>19678</v>
      </c>
      <c r="G547" s="37">
        <v>7624</v>
      </c>
      <c r="H547" s="35">
        <v>36</v>
      </c>
      <c r="I547" s="35">
        <v>251</v>
      </c>
      <c r="J547" s="36">
        <v>142667</v>
      </c>
      <c r="K547" s="37">
        <v>111058</v>
      </c>
      <c r="L547" s="37"/>
    </row>
    <row r="548" spans="1:12" ht="18" customHeight="1" x14ac:dyDescent="0.2">
      <c r="A548" s="37" t="s">
        <v>20145</v>
      </c>
      <c r="B548" s="37" t="s">
        <v>20146</v>
      </c>
      <c r="C548" s="37" t="s">
        <v>20147</v>
      </c>
      <c r="D548" s="37" t="s">
        <v>20148</v>
      </c>
      <c r="E548" s="37" t="s">
        <v>20149</v>
      </c>
      <c r="F548" s="37" t="s">
        <v>23126</v>
      </c>
      <c r="G548" s="37">
        <v>44333</v>
      </c>
      <c r="H548" s="35">
        <v>8</v>
      </c>
      <c r="I548" s="35" t="s">
        <v>16742</v>
      </c>
      <c r="J548" s="35" t="s">
        <v>16742</v>
      </c>
      <c r="K548" s="37">
        <v>141915</v>
      </c>
      <c r="L548" s="37"/>
    </row>
    <row r="549" spans="1:12" ht="18" customHeight="1" x14ac:dyDescent="0.2">
      <c r="A549" s="37" t="s">
        <v>17414</v>
      </c>
      <c r="B549" s="37" t="s">
        <v>17415</v>
      </c>
      <c r="C549" s="37" t="s">
        <v>21684</v>
      </c>
      <c r="D549" s="37" t="s">
        <v>23928</v>
      </c>
      <c r="E549" s="37" t="s">
        <v>23929</v>
      </c>
      <c r="F549" s="37" t="s">
        <v>23133</v>
      </c>
      <c r="G549" s="37">
        <v>38472</v>
      </c>
      <c r="H549" s="35">
        <v>3</v>
      </c>
      <c r="I549" s="35">
        <v>15</v>
      </c>
      <c r="J549" s="36">
        <v>166667</v>
      </c>
      <c r="K549" s="37">
        <v>126029</v>
      </c>
      <c r="L549" s="37"/>
    </row>
    <row r="550" spans="1:12" ht="18" customHeight="1" x14ac:dyDescent="0.2">
      <c r="A550" s="37" t="s">
        <v>23930</v>
      </c>
      <c r="B550" s="37" t="s">
        <v>23931</v>
      </c>
      <c r="C550" s="37" t="s">
        <v>23932</v>
      </c>
      <c r="D550" s="37" t="s">
        <v>23933</v>
      </c>
      <c r="E550" s="37" t="s">
        <v>23934</v>
      </c>
      <c r="F550" s="37" t="s">
        <v>23711</v>
      </c>
      <c r="G550" s="37">
        <v>35801</v>
      </c>
      <c r="H550" s="35">
        <v>78</v>
      </c>
      <c r="I550" s="35">
        <v>349</v>
      </c>
      <c r="J550" s="36">
        <v>223315</v>
      </c>
      <c r="K550" s="37">
        <v>127902</v>
      </c>
      <c r="L550" s="37"/>
    </row>
    <row r="551" spans="1:12" ht="18" customHeight="1" x14ac:dyDescent="0.2">
      <c r="A551" s="37" t="s">
        <v>23935</v>
      </c>
      <c r="B551" s="37" t="s">
        <v>23066</v>
      </c>
      <c r="C551" s="37" t="s">
        <v>20389</v>
      </c>
      <c r="D551" s="37" t="s">
        <v>20390</v>
      </c>
      <c r="E551" s="37" t="s">
        <v>21785</v>
      </c>
      <c r="F551" s="37" t="s">
        <v>23714</v>
      </c>
      <c r="G551" s="37">
        <v>92011</v>
      </c>
      <c r="H551" s="35">
        <v>8</v>
      </c>
      <c r="I551" s="35" t="s">
        <v>16742</v>
      </c>
      <c r="J551" s="35" t="s">
        <v>16742</v>
      </c>
      <c r="K551" s="37">
        <v>144122</v>
      </c>
      <c r="L551" s="37" t="s">
        <v>20391</v>
      </c>
    </row>
    <row r="552" spans="1:12" ht="18" customHeight="1" x14ac:dyDescent="0.2">
      <c r="A552" s="37" t="s">
        <v>20392</v>
      </c>
      <c r="B552" s="37" t="s">
        <v>20393</v>
      </c>
      <c r="C552" s="37" t="s">
        <v>20394</v>
      </c>
      <c r="D552" s="37" t="s">
        <v>20395</v>
      </c>
      <c r="E552" s="37" t="s">
        <v>20867</v>
      </c>
      <c r="F552" s="37" t="s">
        <v>19675</v>
      </c>
      <c r="G552" s="37">
        <v>28216</v>
      </c>
      <c r="H552" s="35">
        <v>45</v>
      </c>
      <c r="I552" s="35">
        <v>216</v>
      </c>
      <c r="J552" s="36">
        <v>208106</v>
      </c>
      <c r="K552" s="37">
        <v>118937</v>
      </c>
      <c r="L552" s="37" t="s">
        <v>20396</v>
      </c>
    </row>
    <row r="553" spans="1:12" ht="18" customHeight="1" x14ac:dyDescent="0.2">
      <c r="A553" s="37" t="s">
        <v>20397</v>
      </c>
      <c r="B553" s="37" t="s">
        <v>20398</v>
      </c>
      <c r="C553" s="37"/>
      <c r="D553" s="37" t="s">
        <v>21765</v>
      </c>
      <c r="E553" s="37" t="s">
        <v>21766</v>
      </c>
      <c r="F553" s="37" t="s">
        <v>23139</v>
      </c>
      <c r="G553" s="37">
        <v>53143</v>
      </c>
      <c r="H553" s="35">
        <v>2</v>
      </c>
      <c r="I553" s="35">
        <v>22</v>
      </c>
      <c r="J553" s="36">
        <v>79545</v>
      </c>
      <c r="K553" s="37">
        <v>135654</v>
      </c>
      <c r="L553" s="37" t="s">
        <v>21767</v>
      </c>
    </row>
    <row r="554" spans="1:12" ht="18" customHeight="1" x14ac:dyDescent="0.2">
      <c r="A554" s="37" t="s">
        <v>23404</v>
      </c>
      <c r="B554" s="37" t="s">
        <v>23405</v>
      </c>
      <c r="C554" s="37" t="s">
        <v>23406</v>
      </c>
      <c r="D554" s="37" t="s">
        <v>23407</v>
      </c>
      <c r="E554" s="37" t="s">
        <v>23408</v>
      </c>
      <c r="F554" s="37" t="s">
        <v>19662</v>
      </c>
      <c r="G554" s="37">
        <v>60201</v>
      </c>
      <c r="H554" s="35">
        <v>5</v>
      </c>
      <c r="I554" s="35">
        <v>16</v>
      </c>
      <c r="J554" s="36">
        <v>293750</v>
      </c>
      <c r="K554" s="37">
        <v>145318</v>
      </c>
      <c r="L554" s="37"/>
    </row>
    <row r="555" spans="1:12" ht="18" customHeight="1" x14ac:dyDescent="0.2">
      <c r="A555" s="37" t="s">
        <v>23409</v>
      </c>
      <c r="B555" s="37" t="s">
        <v>23410</v>
      </c>
      <c r="C555" s="37" t="s">
        <v>23411</v>
      </c>
      <c r="D555" s="37" t="s">
        <v>23412</v>
      </c>
      <c r="E555" s="37" t="s">
        <v>23413</v>
      </c>
      <c r="F555" s="37" t="s">
        <v>19671</v>
      </c>
      <c r="G555" s="37">
        <v>55805</v>
      </c>
      <c r="H555" s="35">
        <v>32</v>
      </c>
      <c r="I555" s="35">
        <v>132</v>
      </c>
      <c r="J555" s="36">
        <v>239007</v>
      </c>
      <c r="K555" s="37">
        <v>148933</v>
      </c>
      <c r="L555" s="37"/>
    </row>
    <row r="556" spans="1:12" ht="18" customHeight="1" x14ac:dyDescent="0.2">
      <c r="A556" s="37" t="s">
        <v>23414</v>
      </c>
      <c r="B556" s="37" t="s">
        <v>23415</v>
      </c>
      <c r="C556" s="37" t="s">
        <v>23416</v>
      </c>
      <c r="D556" s="37" t="s">
        <v>21269</v>
      </c>
      <c r="E556" s="37" t="s">
        <v>21270</v>
      </c>
      <c r="F556" s="37" t="s">
        <v>23125</v>
      </c>
      <c r="G556" s="37">
        <v>13203</v>
      </c>
      <c r="H556" s="35">
        <v>52</v>
      </c>
      <c r="I556" s="35">
        <v>479</v>
      </c>
      <c r="J556" s="36">
        <v>108770</v>
      </c>
      <c r="K556" s="37">
        <v>143414</v>
      </c>
      <c r="L556" s="37"/>
    </row>
    <row r="557" spans="1:12" ht="18" customHeight="1" x14ac:dyDescent="0.2">
      <c r="A557" s="37" t="s">
        <v>21271</v>
      </c>
      <c r="B557" s="37" t="s">
        <v>21272</v>
      </c>
      <c r="C557" s="37" t="s">
        <v>21273</v>
      </c>
      <c r="D557" s="37" t="s">
        <v>21274</v>
      </c>
      <c r="E557" s="37" t="s">
        <v>22308</v>
      </c>
      <c r="F557" s="37" t="s">
        <v>23715</v>
      </c>
      <c r="G557" s="37">
        <v>80002</v>
      </c>
      <c r="H557" s="35">
        <v>4</v>
      </c>
      <c r="I557" s="35">
        <v>66</v>
      </c>
      <c r="J557" s="36">
        <v>65169</v>
      </c>
      <c r="K557" s="37">
        <v>113699</v>
      </c>
      <c r="L557" s="37" t="s">
        <v>21275</v>
      </c>
    </row>
    <row r="558" spans="1:12" ht="18" customHeight="1" x14ac:dyDescent="0.2">
      <c r="A558" s="37" t="s">
        <v>21276</v>
      </c>
      <c r="B558" s="37" t="s">
        <v>21277</v>
      </c>
      <c r="C558" s="37" t="s">
        <v>21278</v>
      </c>
      <c r="D558" s="37" t="s">
        <v>21279</v>
      </c>
      <c r="E558" s="37" t="s">
        <v>24286</v>
      </c>
      <c r="F558" s="37" t="s">
        <v>23134</v>
      </c>
      <c r="G558" s="37">
        <v>75201</v>
      </c>
      <c r="H558" s="35">
        <v>670</v>
      </c>
      <c r="I558" s="35">
        <v>342</v>
      </c>
      <c r="J558" s="36">
        <v>1960317</v>
      </c>
      <c r="K558" s="37">
        <v>130678</v>
      </c>
      <c r="L558" s="37"/>
    </row>
    <row r="559" spans="1:12" ht="18" customHeight="1" x14ac:dyDescent="0.2">
      <c r="A559" s="37" t="s">
        <v>21280</v>
      </c>
      <c r="B559" s="37" t="s">
        <v>21281</v>
      </c>
      <c r="C559" s="37" t="s">
        <v>21282</v>
      </c>
      <c r="D559" s="37" t="s">
        <v>21283</v>
      </c>
      <c r="E559" s="37" t="s">
        <v>21284</v>
      </c>
      <c r="F559" s="37" t="s">
        <v>23716</v>
      </c>
      <c r="G559" s="37">
        <v>6107</v>
      </c>
      <c r="H559" s="35">
        <v>65</v>
      </c>
      <c r="I559" s="35">
        <v>95</v>
      </c>
      <c r="J559" s="36">
        <v>684211</v>
      </c>
      <c r="K559" s="37">
        <v>111185</v>
      </c>
      <c r="L559" s="37" t="s">
        <v>21285</v>
      </c>
    </row>
    <row r="560" spans="1:12" ht="18" customHeight="1" x14ac:dyDescent="0.2">
      <c r="A560" s="37" t="s">
        <v>21286</v>
      </c>
      <c r="B560" s="37" t="s">
        <v>21287</v>
      </c>
      <c r="C560" s="37" t="s">
        <v>21288</v>
      </c>
      <c r="D560" s="37" t="s">
        <v>21289</v>
      </c>
      <c r="E560" s="37" t="s">
        <v>12516</v>
      </c>
      <c r="F560" s="37" t="s">
        <v>23715</v>
      </c>
      <c r="G560" s="37">
        <v>80111</v>
      </c>
      <c r="H560" s="35">
        <v>21</v>
      </c>
      <c r="I560" s="35">
        <v>182</v>
      </c>
      <c r="J560" s="36">
        <v>112664</v>
      </c>
      <c r="K560" s="37">
        <v>114066</v>
      </c>
      <c r="L560" s="37" t="s">
        <v>21290</v>
      </c>
    </row>
    <row r="561" spans="1:12" ht="18" customHeight="1" x14ac:dyDescent="0.2">
      <c r="A561" s="37" t="s">
        <v>21291</v>
      </c>
      <c r="B561" s="37" t="s">
        <v>21292</v>
      </c>
      <c r="C561" s="37" t="s">
        <v>23987</v>
      </c>
      <c r="D561" s="37" t="s">
        <v>23988</v>
      </c>
      <c r="E561" s="37" t="s">
        <v>23989</v>
      </c>
      <c r="F561" s="37" t="s">
        <v>19667</v>
      </c>
      <c r="G561" s="37">
        <v>2467</v>
      </c>
      <c r="H561" s="35">
        <v>8</v>
      </c>
      <c r="I561" s="35" t="s">
        <v>16742</v>
      </c>
      <c r="J561" s="35" t="s">
        <v>16742</v>
      </c>
      <c r="K561" s="37">
        <v>144183</v>
      </c>
      <c r="L561" s="37"/>
    </row>
    <row r="562" spans="1:12" ht="18" customHeight="1" x14ac:dyDescent="0.2">
      <c r="A562" s="37" t="s">
        <v>23990</v>
      </c>
      <c r="B562" s="37" t="s">
        <v>23991</v>
      </c>
      <c r="C562" s="37" t="s">
        <v>23992</v>
      </c>
      <c r="D562" s="37" t="s">
        <v>23993</v>
      </c>
      <c r="E562" s="37" t="s">
        <v>23994</v>
      </c>
      <c r="F562" s="37" t="s">
        <v>23132</v>
      </c>
      <c r="G562" s="37">
        <v>57702</v>
      </c>
      <c r="H562" s="35">
        <v>26</v>
      </c>
      <c r="I562" s="35">
        <v>472</v>
      </c>
      <c r="J562" s="36">
        <v>55298</v>
      </c>
      <c r="K562" s="37">
        <v>134738</v>
      </c>
      <c r="L562" s="37"/>
    </row>
    <row r="563" spans="1:12" ht="18" customHeight="1" x14ac:dyDescent="0.2">
      <c r="A563" s="37" t="s">
        <v>23995</v>
      </c>
      <c r="B563" s="37" t="s">
        <v>23996</v>
      </c>
      <c r="C563" s="37" t="s">
        <v>23997</v>
      </c>
      <c r="D563" s="37" t="s">
        <v>23998</v>
      </c>
      <c r="E563" s="37" t="s">
        <v>19915</v>
      </c>
      <c r="F563" s="37" t="s">
        <v>18740</v>
      </c>
      <c r="G563" s="37">
        <v>32505</v>
      </c>
      <c r="H563" s="35">
        <v>19</v>
      </c>
      <c r="I563" s="35">
        <v>94</v>
      </c>
      <c r="J563" s="36">
        <v>197691</v>
      </c>
      <c r="K563" s="37">
        <v>139933</v>
      </c>
      <c r="L563" s="37"/>
    </row>
    <row r="564" spans="1:12" ht="18" customHeight="1" x14ac:dyDescent="0.2">
      <c r="A564" s="37" t="s">
        <v>23999</v>
      </c>
      <c r="B564" s="37" t="s">
        <v>24000</v>
      </c>
      <c r="C564" s="37" t="s">
        <v>24001</v>
      </c>
      <c r="D564" s="37" t="s">
        <v>24002</v>
      </c>
      <c r="E564" s="37" t="s">
        <v>17314</v>
      </c>
      <c r="F564" s="37" t="s">
        <v>19662</v>
      </c>
      <c r="G564" s="37">
        <v>60606</v>
      </c>
      <c r="H564" s="35">
        <v>124</v>
      </c>
      <c r="I564" s="35">
        <v>40</v>
      </c>
      <c r="J564" s="36">
        <v>3088652</v>
      </c>
      <c r="K564" s="37">
        <v>129419</v>
      </c>
      <c r="L564" s="37"/>
    </row>
    <row r="565" spans="1:12" ht="18" customHeight="1" x14ac:dyDescent="0.2">
      <c r="A565" s="37" t="s">
        <v>24003</v>
      </c>
      <c r="B565" s="37" t="s">
        <v>24004</v>
      </c>
      <c r="C565" s="37" t="s">
        <v>24005</v>
      </c>
      <c r="D565" s="37" t="s">
        <v>24006</v>
      </c>
      <c r="E565" s="37" t="s">
        <v>24146</v>
      </c>
      <c r="F565" s="37" t="s">
        <v>23709</v>
      </c>
      <c r="G565" s="37">
        <v>83702</v>
      </c>
      <c r="H565" s="35">
        <v>2</v>
      </c>
      <c r="I565" s="35">
        <v>19</v>
      </c>
      <c r="J565" s="36">
        <v>105263</v>
      </c>
      <c r="K565" s="37">
        <v>147846</v>
      </c>
      <c r="L565" s="37" t="s">
        <v>24007</v>
      </c>
    </row>
    <row r="566" spans="1:12" ht="18" customHeight="1" x14ac:dyDescent="0.2">
      <c r="A566" s="37" t="s">
        <v>24008</v>
      </c>
      <c r="B566" s="37" t="s">
        <v>24009</v>
      </c>
      <c r="C566" s="37" t="s">
        <v>24010</v>
      </c>
      <c r="D566" s="37" t="s">
        <v>24011</v>
      </c>
      <c r="E566" s="37" t="s">
        <v>24012</v>
      </c>
      <c r="F566" s="37" t="s">
        <v>23715</v>
      </c>
      <c r="G566" s="37">
        <v>80498</v>
      </c>
      <c r="H566" s="35">
        <v>1</v>
      </c>
      <c r="I566" s="35">
        <v>6</v>
      </c>
      <c r="J566" s="36">
        <v>100000</v>
      </c>
      <c r="K566" s="37">
        <v>112788</v>
      </c>
      <c r="L566" s="37"/>
    </row>
    <row r="567" spans="1:12" ht="18" customHeight="1" x14ac:dyDescent="0.2">
      <c r="A567" s="37" t="s">
        <v>23719</v>
      </c>
      <c r="B567" s="37" t="s">
        <v>22077</v>
      </c>
      <c r="C567" s="37" t="s">
        <v>22078</v>
      </c>
      <c r="D567" s="37" t="s">
        <v>22079</v>
      </c>
      <c r="E567" s="37" t="s">
        <v>22080</v>
      </c>
      <c r="F567" s="37" t="s">
        <v>23125</v>
      </c>
      <c r="G567" s="37">
        <v>14701</v>
      </c>
      <c r="H567" s="35">
        <v>12</v>
      </c>
      <c r="I567" s="35">
        <v>38</v>
      </c>
      <c r="J567" s="36">
        <v>326316</v>
      </c>
      <c r="K567" s="37">
        <v>5148</v>
      </c>
      <c r="L567" s="37"/>
    </row>
    <row r="568" spans="1:12" ht="18" customHeight="1" x14ac:dyDescent="0.2">
      <c r="A568" s="37" t="s">
        <v>22081</v>
      </c>
      <c r="B568" s="37" t="s">
        <v>22082</v>
      </c>
      <c r="C568" s="37" t="s">
        <v>22083</v>
      </c>
      <c r="D568" s="37" t="s">
        <v>22084</v>
      </c>
      <c r="E568" s="37" t="s">
        <v>8519</v>
      </c>
      <c r="F568" s="37" t="s">
        <v>19671</v>
      </c>
      <c r="G568" s="37">
        <v>55431</v>
      </c>
      <c r="H568" s="35">
        <v>232</v>
      </c>
      <c r="I568" s="35">
        <v>382</v>
      </c>
      <c r="J568" s="36">
        <v>607641</v>
      </c>
      <c r="K568" s="37">
        <v>110483</v>
      </c>
      <c r="L568" s="37"/>
    </row>
    <row r="569" spans="1:12" ht="18" customHeight="1" x14ac:dyDescent="0.2">
      <c r="A569" s="37" t="s">
        <v>22085</v>
      </c>
      <c r="B569" s="37" t="s">
        <v>22086</v>
      </c>
      <c r="C569" s="37" t="s">
        <v>22087</v>
      </c>
      <c r="D569" s="37" t="s">
        <v>22088</v>
      </c>
      <c r="E569" s="37" t="s">
        <v>22089</v>
      </c>
      <c r="F569" s="37" t="s">
        <v>23138</v>
      </c>
      <c r="G569" s="37">
        <v>98115</v>
      </c>
      <c r="H569" s="35">
        <v>65</v>
      </c>
      <c r="I569" s="35">
        <v>138</v>
      </c>
      <c r="J569" s="36">
        <v>471221</v>
      </c>
      <c r="K569" s="37">
        <v>116557</v>
      </c>
      <c r="L569" s="37"/>
    </row>
    <row r="570" spans="1:12" ht="18" customHeight="1" x14ac:dyDescent="0.2">
      <c r="A570" s="37" t="s">
        <v>22090</v>
      </c>
      <c r="B570" s="37" t="s">
        <v>24239</v>
      </c>
      <c r="C570" s="37" t="s">
        <v>24240</v>
      </c>
      <c r="D570" s="37" t="s">
        <v>24241</v>
      </c>
      <c r="E570" s="37" t="s">
        <v>19781</v>
      </c>
      <c r="F570" s="37" t="s">
        <v>23714</v>
      </c>
      <c r="G570" s="37">
        <v>91362</v>
      </c>
      <c r="H570" s="35">
        <v>50</v>
      </c>
      <c r="I570" s="35">
        <v>89</v>
      </c>
      <c r="J570" s="36">
        <v>566978</v>
      </c>
      <c r="K570" s="37">
        <v>111767</v>
      </c>
      <c r="L570" s="37" t="s">
        <v>24242</v>
      </c>
    </row>
    <row r="571" spans="1:12" ht="18" customHeight="1" x14ac:dyDescent="0.2">
      <c r="A571" s="37" t="s">
        <v>24243</v>
      </c>
      <c r="B571" s="37" t="s">
        <v>24244</v>
      </c>
      <c r="C571" s="37" t="s">
        <v>24245</v>
      </c>
      <c r="D571" s="37" t="s">
        <v>24246</v>
      </c>
      <c r="E571" s="37" t="s">
        <v>24247</v>
      </c>
      <c r="F571" s="37" t="s">
        <v>19669</v>
      </c>
      <c r="G571" s="37">
        <v>4090</v>
      </c>
      <c r="H571" s="35">
        <v>13</v>
      </c>
      <c r="I571" s="35">
        <v>158</v>
      </c>
      <c r="J571" s="36">
        <v>79920</v>
      </c>
      <c r="K571" s="37">
        <v>118985</v>
      </c>
      <c r="L571" s="37"/>
    </row>
    <row r="572" spans="1:12" ht="18" customHeight="1" x14ac:dyDescent="0.2">
      <c r="A572" s="37" t="s">
        <v>23807</v>
      </c>
      <c r="B572" s="37" t="s">
        <v>23808</v>
      </c>
      <c r="C572" s="37" t="s">
        <v>23809</v>
      </c>
      <c r="D572" s="37" t="s">
        <v>23810</v>
      </c>
      <c r="E572" s="37" t="s">
        <v>23811</v>
      </c>
      <c r="F572" s="37" t="s">
        <v>23133</v>
      </c>
      <c r="G572" s="37">
        <v>37027</v>
      </c>
      <c r="H572" s="35">
        <v>38</v>
      </c>
      <c r="I572" s="35">
        <v>296</v>
      </c>
      <c r="J572" s="36">
        <v>128794</v>
      </c>
      <c r="K572" s="37">
        <v>128441</v>
      </c>
      <c r="L572" s="37" t="s">
        <v>23812</v>
      </c>
    </row>
    <row r="573" spans="1:12" ht="18" customHeight="1" x14ac:dyDescent="0.2">
      <c r="A573" s="37" t="s">
        <v>23813</v>
      </c>
      <c r="B573" s="37" t="s">
        <v>23814</v>
      </c>
      <c r="C573" s="37" t="s">
        <v>23815</v>
      </c>
      <c r="D573" s="37" t="s">
        <v>23816</v>
      </c>
      <c r="E573" s="37" t="s">
        <v>23817</v>
      </c>
      <c r="F573" s="37" t="s">
        <v>23126</v>
      </c>
      <c r="G573" s="37">
        <v>43537</v>
      </c>
      <c r="H573" s="35">
        <v>5</v>
      </c>
      <c r="I573" s="35">
        <v>75</v>
      </c>
      <c r="J573" s="36">
        <v>70000</v>
      </c>
      <c r="K573" s="37">
        <v>150396</v>
      </c>
      <c r="L573" s="37" t="s">
        <v>23818</v>
      </c>
    </row>
    <row r="574" spans="1:12" ht="18" customHeight="1" x14ac:dyDescent="0.2">
      <c r="A574" s="37" t="s">
        <v>23819</v>
      </c>
      <c r="B574" s="37" t="s">
        <v>23820</v>
      </c>
      <c r="C574" s="37" t="s">
        <v>23821</v>
      </c>
      <c r="D574" s="37" t="s">
        <v>16661</v>
      </c>
      <c r="E574" s="37" t="s">
        <v>16662</v>
      </c>
      <c r="F574" s="37" t="s">
        <v>19667</v>
      </c>
      <c r="G574" s="37">
        <v>1720</v>
      </c>
      <c r="H574" s="35">
        <v>5</v>
      </c>
      <c r="I574" s="35">
        <v>41</v>
      </c>
      <c r="J574" s="36">
        <v>129268</v>
      </c>
      <c r="K574" s="37">
        <v>128420</v>
      </c>
      <c r="L574" s="37"/>
    </row>
    <row r="575" spans="1:12" ht="18" customHeight="1" x14ac:dyDescent="0.2">
      <c r="A575" s="37" t="s">
        <v>16663</v>
      </c>
      <c r="B575" s="37" t="s">
        <v>16664</v>
      </c>
      <c r="C575" s="37" t="s">
        <v>16665</v>
      </c>
      <c r="D575" s="37" t="s">
        <v>19378</v>
      </c>
      <c r="E575" s="37" t="s">
        <v>15248</v>
      </c>
      <c r="F575" s="37" t="s">
        <v>23138</v>
      </c>
      <c r="G575" s="37">
        <v>98201</v>
      </c>
      <c r="H575" s="35">
        <v>120</v>
      </c>
      <c r="I575" s="36">
        <v>1100</v>
      </c>
      <c r="J575" s="36">
        <v>109091</v>
      </c>
      <c r="K575" s="37">
        <v>115753</v>
      </c>
      <c r="L575" s="37"/>
    </row>
    <row r="576" spans="1:12" ht="18" customHeight="1" x14ac:dyDescent="0.2">
      <c r="A576" s="37" t="s">
        <v>23523</v>
      </c>
      <c r="B576" s="37" t="s">
        <v>23822</v>
      </c>
      <c r="C576" s="37" t="s">
        <v>23823</v>
      </c>
      <c r="D576" s="37"/>
      <c r="E576" s="37"/>
      <c r="F576" s="37" t="s">
        <v>23129</v>
      </c>
      <c r="G576" s="37"/>
      <c r="H576" s="35">
        <v>21</v>
      </c>
      <c r="I576" s="35">
        <v>45</v>
      </c>
      <c r="J576" s="36">
        <v>476593</v>
      </c>
      <c r="K576" s="37">
        <v>121435</v>
      </c>
      <c r="L576" s="37"/>
    </row>
    <row r="577" spans="1:12" ht="18" customHeight="1" x14ac:dyDescent="0.2">
      <c r="A577" s="37" t="s">
        <v>23824</v>
      </c>
      <c r="B577" s="37" t="s">
        <v>23825</v>
      </c>
      <c r="C577" s="37" t="s">
        <v>23826</v>
      </c>
      <c r="D577" s="37" t="s">
        <v>23827</v>
      </c>
      <c r="E577" s="37" t="s">
        <v>23828</v>
      </c>
      <c r="F577" s="37" t="s">
        <v>19667</v>
      </c>
      <c r="G577" s="37">
        <v>1936</v>
      </c>
      <c r="H577" s="35">
        <v>15</v>
      </c>
      <c r="I577" s="35">
        <v>21</v>
      </c>
      <c r="J577" s="36">
        <v>736667</v>
      </c>
      <c r="K577" s="37">
        <v>145219</v>
      </c>
      <c r="L577" s="37"/>
    </row>
    <row r="578" spans="1:12" ht="18" customHeight="1" x14ac:dyDescent="0.2">
      <c r="A578" s="37" t="s">
        <v>23829</v>
      </c>
      <c r="B578" s="37" t="s">
        <v>23830</v>
      </c>
      <c r="C578" s="37" t="s">
        <v>23831</v>
      </c>
      <c r="D578" s="37" t="s">
        <v>23832</v>
      </c>
      <c r="E578" s="37" t="s">
        <v>23833</v>
      </c>
      <c r="F578" s="37" t="s">
        <v>19668</v>
      </c>
      <c r="G578" s="37">
        <v>20814</v>
      </c>
      <c r="H578" s="35">
        <v>125</v>
      </c>
      <c r="I578" s="35">
        <v>455</v>
      </c>
      <c r="J578" s="36">
        <v>274725</v>
      </c>
      <c r="K578" s="37">
        <v>132804</v>
      </c>
      <c r="L578" s="37" t="s">
        <v>23834</v>
      </c>
    </row>
    <row r="579" spans="1:12" ht="18" customHeight="1" x14ac:dyDescent="0.2">
      <c r="A579" s="37" t="s">
        <v>23835</v>
      </c>
      <c r="B579" s="37" t="s">
        <v>23836</v>
      </c>
      <c r="C579" s="37" t="s">
        <v>19366</v>
      </c>
      <c r="D579" s="37" t="s">
        <v>19367</v>
      </c>
      <c r="E579" s="37" t="s">
        <v>20851</v>
      </c>
      <c r="F579" s="37" t="s">
        <v>23136</v>
      </c>
      <c r="G579" s="37">
        <v>23226</v>
      </c>
      <c r="H579" s="35">
        <v>29</v>
      </c>
      <c r="I579" s="35">
        <v>343</v>
      </c>
      <c r="J579" s="36">
        <v>85443</v>
      </c>
      <c r="K579" s="37">
        <v>139236</v>
      </c>
      <c r="L579" s="37"/>
    </row>
    <row r="580" spans="1:12" ht="18" customHeight="1" x14ac:dyDescent="0.2">
      <c r="A580" s="37" t="s">
        <v>19368</v>
      </c>
      <c r="B580" s="37"/>
      <c r="C580" s="37" t="s">
        <v>19369</v>
      </c>
      <c r="D580" s="37" t="s">
        <v>19370</v>
      </c>
      <c r="E580" s="37" t="s">
        <v>19371</v>
      </c>
      <c r="F580" s="37" t="s">
        <v>19675</v>
      </c>
      <c r="G580" s="37">
        <v>28304</v>
      </c>
      <c r="H580" s="35">
        <v>2</v>
      </c>
      <c r="I580" s="35">
        <v>75</v>
      </c>
      <c r="J580" s="36">
        <v>24291</v>
      </c>
      <c r="K580" s="37">
        <v>142561</v>
      </c>
      <c r="L580" s="37"/>
    </row>
    <row r="581" spans="1:12" ht="18" customHeight="1" x14ac:dyDescent="0.2">
      <c r="A581" s="37" t="s">
        <v>19372</v>
      </c>
      <c r="B581" s="37" t="s">
        <v>13940</v>
      </c>
      <c r="C581" s="37" t="s">
        <v>13941</v>
      </c>
      <c r="D581" s="37" t="s">
        <v>24437</v>
      </c>
      <c r="E581" s="37" t="s">
        <v>24438</v>
      </c>
      <c r="F581" s="37" t="s">
        <v>19670</v>
      </c>
      <c r="G581" s="37">
        <v>48073</v>
      </c>
      <c r="H581" s="35">
        <v>8</v>
      </c>
      <c r="I581" s="35" t="s">
        <v>16742</v>
      </c>
      <c r="J581" s="35" t="s">
        <v>16742</v>
      </c>
      <c r="K581" s="37">
        <v>131199</v>
      </c>
      <c r="L581" s="37" t="s">
        <v>24439</v>
      </c>
    </row>
    <row r="582" spans="1:12" ht="18" customHeight="1" x14ac:dyDescent="0.2">
      <c r="A582" s="37" t="s">
        <v>24440</v>
      </c>
      <c r="B582" s="37" t="s">
        <v>24441</v>
      </c>
      <c r="C582" s="37" t="s">
        <v>24442</v>
      </c>
      <c r="D582" s="37" t="s">
        <v>24443</v>
      </c>
      <c r="E582" s="37" t="s">
        <v>24444</v>
      </c>
      <c r="F582" s="37" t="s">
        <v>19667</v>
      </c>
      <c r="G582" s="37">
        <v>1845</v>
      </c>
      <c r="H582" s="35">
        <v>114</v>
      </c>
      <c r="I582" s="36">
        <v>1013</v>
      </c>
      <c r="J582" s="36">
        <v>112128</v>
      </c>
      <c r="K582" s="37">
        <v>141306</v>
      </c>
      <c r="L582" s="37" t="s">
        <v>24445</v>
      </c>
    </row>
    <row r="583" spans="1:12" ht="18" customHeight="1" x14ac:dyDescent="0.2">
      <c r="A583" s="37" t="s">
        <v>24446</v>
      </c>
      <c r="B583" s="37" t="s">
        <v>24447</v>
      </c>
      <c r="C583" s="37" t="s">
        <v>24448</v>
      </c>
      <c r="D583" s="37" t="s">
        <v>24449</v>
      </c>
      <c r="E583" s="37" t="s">
        <v>24450</v>
      </c>
      <c r="F583" s="37" t="s">
        <v>23712</v>
      </c>
      <c r="G583" s="37">
        <v>72758</v>
      </c>
      <c r="H583" s="35">
        <v>3</v>
      </c>
      <c r="I583" s="35">
        <v>40</v>
      </c>
      <c r="J583" s="36">
        <v>68750</v>
      </c>
      <c r="K583" s="37">
        <v>143649</v>
      </c>
      <c r="L583" s="37"/>
    </row>
    <row r="584" spans="1:12" ht="18" customHeight="1" x14ac:dyDescent="0.2">
      <c r="A584" s="37" t="s">
        <v>24451</v>
      </c>
      <c r="B584" s="37" t="s">
        <v>24452</v>
      </c>
      <c r="C584" s="37" t="s">
        <v>24453</v>
      </c>
      <c r="D584" s="37" t="s">
        <v>24454</v>
      </c>
      <c r="E584" s="37" t="s">
        <v>24455</v>
      </c>
      <c r="F584" s="37" t="s">
        <v>19667</v>
      </c>
      <c r="G584" s="37">
        <v>1944</v>
      </c>
      <c r="H584" s="35">
        <v>213</v>
      </c>
      <c r="I584" s="35">
        <v>424</v>
      </c>
      <c r="J584" s="36">
        <v>502910</v>
      </c>
      <c r="K584" s="37">
        <v>107643</v>
      </c>
      <c r="L584" s="37"/>
    </row>
    <row r="585" spans="1:12" ht="18" customHeight="1" x14ac:dyDescent="0.2">
      <c r="A585" s="37" t="s">
        <v>22910</v>
      </c>
      <c r="B585" s="37" t="s">
        <v>22911</v>
      </c>
      <c r="C585" s="37" t="s">
        <v>22369</v>
      </c>
      <c r="D585" s="37" t="s">
        <v>19640</v>
      </c>
      <c r="E585" s="37" t="s">
        <v>19641</v>
      </c>
      <c r="F585" s="37" t="s">
        <v>23714</v>
      </c>
      <c r="G585" s="37">
        <v>92882</v>
      </c>
      <c r="H585" s="35">
        <v>8</v>
      </c>
      <c r="I585" s="35" t="s">
        <v>16742</v>
      </c>
      <c r="J585" s="35" t="s">
        <v>16742</v>
      </c>
      <c r="K585" s="37">
        <v>146189</v>
      </c>
      <c r="L585" s="37" t="s">
        <v>19642</v>
      </c>
    </row>
    <row r="586" spans="1:12" ht="18" customHeight="1" x14ac:dyDescent="0.2">
      <c r="A586" s="37" t="s">
        <v>19643</v>
      </c>
      <c r="B586" s="37" t="s">
        <v>19644</v>
      </c>
      <c r="C586" s="37" t="s">
        <v>19645</v>
      </c>
      <c r="D586" s="37" t="s">
        <v>19646</v>
      </c>
      <c r="E586" s="37" t="s">
        <v>18049</v>
      </c>
      <c r="F586" s="37" t="s">
        <v>19664</v>
      </c>
      <c r="G586" s="37">
        <v>66223</v>
      </c>
      <c r="H586" s="35">
        <v>159</v>
      </c>
      <c r="I586" s="35">
        <v>648</v>
      </c>
      <c r="J586" s="36">
        <v>244935</v>
      </c>
      <c r="K586" s="37">
        <v>144748</v>
      </c>
      <c r="L586" s="37"/>
    </row>
    <row r="587" spans="1:12" ht="18" customHeight="1" x14ac:dyDescent="0.2">
      <c r="A587" s="37" t="s">
        <v>19647</v>
      </c>
      <c r="B587" s="37" t="s">
        <v>19648</v>
      </c>
      <c r="C587" s="37" t="s">
        <v>19649</v>
      </c>
      <c r="D587" s="37" t="s">
        <v>19650</v>
      </c>
      <c r="E587" s="37" t="s">
        <v>19651</v>
      </c>
      <c r="F587" s="37" t="s">
        <v>23134</v>
      </c>
      <c r="G587" s="37">
        <v>75762</v>
      </c>
      <c r="H587" s="35">
        <v>1</v>
      </c>
      <c r="I587" s="35">
        <v>2</v>
      </c>
      <c r="J587" s="36">
        <v>650000</v>
      </c>
      <c r="K587" s="37">
        <v>115255</v>
      </c>
      <c r="L587" s="37" t="s">
        <v>19652</v>
      </c>
    </row>
    <row r="588" spans="1:12" ht="18" customHeight="1" x14ac:dyDescent="0.2">
      <c r="A588" s="37" t="s">
        <v>19653</v>
      </c>
      <c r="B588" s="37" t="s">
        <v>24020</v>
      </c>
      <c r="C588" s="37" t="s">
        <v>24021</v>
      </c>
      <c r="D588" s="37" t="s">
        <v>24022</v>
      </c>
      <c r="E588" s="37" t="s">
        <v>24023</v>
      </c>
      <c r="F588" s="37" t="s">
        <v>19674</v>
      </c>
      <c r="G588" s="37">
        <v>59718</v>
      </c>
      <c r="H588" s="35">
        <v>1</v>
      </c>
      <c r="I588" s="35">
        <v>1</v>
      </c>
      <c r="J588" s="36">
        <v>550000</v>
      </c>
      <c r="K588" s="37">
        <v>142594</v>
      </c>
      <c r="L588" s="37"/>
    </row>
    <row r="589" spans="1:12" ht="18" customHeight="1" x14ac:dyDescent="0.2">
      <c r="A589" s="37" t="s">
        <v>24024</v>
      </c>
      <c r="B589" s="37" t="s">
        <v>24025</v>
      </c>
      <c r="C589" s="37" t="s">
        <v>24026</v>
      </c>
      <c r="D589" s="37" t="s">
        <v>24027</v>
      </c>
      <c r="E589" s="37" t="s">
        <v>24028</v>
      </c>
      <c r="F589" s="37" t="s">
        <v>23136</v>
      </c>
      <c r="G589" s="37">
        <v>22801</v>
      </c>
      <c r="H589" s="35">
        <v>1</v>
      </c>
      <c r="I589" s="35">
        <v>9</v>
      </c>
      <c r="J589" s="36">
        <v>127778</v>
      </c>
      <c r="K589" s="37">
        <v>147806</v>
      </c>
      <c r="L589" s="37" t="s">
        <v>24029</v>
      </c>
    </row>
    <row r="590" spans="1:12" ht="18" customHeight="1" x14ac:dyDescent="0.2">
      <c r="A590" s="37" t="s">
        <v>24030</v>
      </c>
      <c r="B590" s="37" t="s">
        <v>24031</v>
      </c>
      <c r="C590" s="37" t="s">
        <v>24032</v>
      </c>
      <c r="D590" s="37" t="s">
        <v>24033</v>
      </c>
      <c r="E590" s="37" t="s">
        <v>12564</v>
      </c>
      <c r="F590" s="37" t="s">
        <v>23138</v>
      </c>
      <c r="G590" s="37">
        <v>98663</v>
      </c>
      <c r="H590" s="35">
        <v>9</v>
      </c>
      <c r="I590" s="35">
        <v>46</v>
      </c>
      <c r="J590" s="36">
        <v>195652</v>
      </c>
      <c r="K590" s="37">
        <v>131592</v>
      </c>
      <c r="L590" s="37" t="s">
        <v>18787</v>
      </c>
    </row>
    <row r="591" spans="1:12" ht="18" customHeight="1" x14ac:dyDescent="0.2">
      <c r="A591" s="37" t="s">
        <v>21505</v>
      </c>
      <c r="B591" s="37" t="s">
        <v>21506</v>
      </c>
      <c r="C591" s="37" t="s">
        <v>21507</v>
      </c>
      <c r="D591" s="37" t="s">
        <v>21508</v>
      </c>
      <c r="E591" s="37" t="s">
        <v>22089</v>
      </c>
      <c r="F591" s="37" t="s">
        <v>23138</v>
      </c>
      <c r="G591" s="37">
        <v>98104</v>
      </c>
      <c r="H591" s="35">
        <v>2</v>
      </c>
      <c r="I591" s="35">
        <v>5</v>
      </c>
      <c r="J591" s="36">
        <v>400000</v>
      </c>
      <c r="K591" s="37">
        <v>135478</v>
      </c>
      <c r="L591" s="37"/>
    </row>
    <row r="592" spans="1:12" ht="18" customHeight="1" x14ac:dyDescent="0.2">
      <c r="A592" s="37" t="s">
        <v>21509</v>
      </c>
      <c r="B592" s="37" t="s">
        <v>21510</v>
      </c>
      <c r="C592" s="37" t="s">
        <v>21511</v>
      </c>
      <c r="D592" s="37" t="s">
        <v>21512</v>
      </c>
      <c r="E592" s="37" t="s">
        <v>21513</v>
      </c>
      <c r="F592" s="37" t="s">
        <v>23712</v>
      </c>
      <c r="G592" s="37">
        <v>72032</v>
      </c>
      <c r="H592" s="35">
        <v>0</v>
      </c>
      <c r="I592" s="35">
        <v>1</v>
      </c>
      <c r="J592" s="36">
        <v>150000</v>
      </c>
      <c r="K592" s="37">
        <v>144269</v>
      </c>
      <c r="L592" s="37" t="s">
        <v>21514</v>
      </c>
    </row>
    <row r="593" spans="1:12" ht="18" customHeight="1" x14ac:dyDescent="0.2">
      <c r="A593" s="37" t="s">
        <v>21515</v>
      </c>
      <c r="B593" s="37" t="s">
        <v>21516</v>
      </c>
      <c r="C593" s="37" t="s">
        <v>21517</v>
      </c>
      <c r="D593" s="37" t="s">
        <v>21518</v>
      </c>
      <c r="E593" s="37" t="s">
        <v>16723</v>
      </c>
      <c r="F593" s="37" t="s">
        <v>23714</v>
      </c>
      <c r="G593" s="37">
        <v>94105</v>
      </c>
      <c r="H593" s="35">
        <v>26</v>
      </c>
      <c r="I593" s="35">
        <v>49</v>
      </c>
      <c r="J593" s="36">
        <v>522449</v>
      </c>
      <c r="K593" s="37">
        <v>144903</v>
      </c>
      <c r="L593" s="37"/>
    </row>
    <row r="594" spans="1:12" ht="18" customHeight="1" x14ac:dyDescent="0.2">
      <c r="A594" s="37" t="s">
        <v>21519</v>
      </c>
      <c r="B594" s="37" t="s">
        <v>21520</v>
      </c>
      <c r="C594" s="37"/>
      <c r="D594" s="37" t="s">
        <v>21521</v>
      </c>
      <c r="E594" s="37" t="s">
        <v>16728</v>
      </c>
      <c r="F594" s="37" t="s">
        <v>23714</v>
      </c>
      <c r="G594" s="37">
        <v>92101</v>
      </c>
      <c r="H594" s="35">
        <v>30</v>
      </c>
      <c r="I594" s="35">
        <v>220</v>
      </c>
      <c r="J594" s="36">
        <v>134091</v>
      </c>
      <c r="K594" s="37">
        <v>131808</v>
      </c>
      <c r="L594" s="37"/>
    </row>
    <row r="595" spans="1:12" ht="18" customHeight="1" x14ac:dyDescent="0.2">
      <c r="A595" s="37" t="s">
        <v>21522</v>
      </c>
      <c r="B595" s="37" t="s">
        <v>21523</v>
      </c>
      <c r="C595" s="37" t="s">
        <v>21524</v>
      </c>
      <c r="D595" s="37" t="s">
        <v>21525</v>
      </c>
      <c r="E595" s="37" t="s">
        <v>21526</v>
      </c>
      <c r="F595" s="37" t="s">
        <v>23139</v>
      </c>
      <c r="G595" s="37">
        <v>54476</v>
      </c>
      <c r="H595" s="35">
        <v>8</v>
      </c>
      <c r="I595" s="35" t="s">
        <v>16742</v>
      </c>
      <c r="J595" s="35" t="s">
        <v>16742</v>
      </c>
      <c r="K595" s="37">
        <v>130016</v>
      </c>
      <c r="L595" s="37"/>
    </row>
    <row r="596" spans="1:12" ht="18" customHeight="1" x14ac:dyDescent="0.2">
      <c r="A596" s="37" t="s">
        <v>23687</v>
      </c>
      <c r="B596" s="37" t="s">
        <v>23688</v>
      </c>
      <c r="C596" s="37" t="s">
        <v>23689</v>
      </c>
      <c r="D596" s="37" t="s">
        <v>23690</v>
      </c>
      <c r="E596" s="37" t="s">
        <v>21270</v>
      </c>
      <c r="F596" s="37" t="s">
        <v>23125</v>
      </c>
      <c r="G596" s="37">
        <v>13202</v>
      </c>
      <c r="H596" s="35">
        <v>5</v>
      </c>
      <c r="I596" s="35">
        <v>27</v>
      </c>
      <c r="J596" s="36">
        <v>175903</v>
      </c>
      <c r="K596" s="37">
        <v>146182</v>
      </c>
      <c r="L596" s="37"/>
    </row>
    <row r="597" spans="1:12" ht="18" customHeight="1" x14ac:dyDescent="0.2">
      <c r="A597" s="37" t="s">
        <v>23691</v>
      </c>
      <c r="B597" s="37" t="s">
        <v>23692</v>
      </c>
      <c r="C597" s="37" t="s">
        <v>23693</v>
      </c>
      <c r="D597" s="37" t="s">
        <v>23694</v>
      </c>
      <c r="E597" s="37" t="s">
        <v>23695</v>
      </c>
      <c r="F597" s="37" t="s">
        <v>23127</v>
      </c>
      <c r="G597" s="37">
        <v>73068</v>
      </c>
      <c r="H597" s="35">
        <v>4</v>
      </c>
      <c r="I597" s="35">
        <v>125</v>
      </c>
      <c r="J597" s="36">
        <v>32000</v>
      </c>
      <c r="K597" s="37">
        <v>134982</v>
      </c>
      <c r="L597" s="37"/>
    </row>
    <row r="598" spans="1:12" ht="18" customHeight="1" x14ac:dyDescent="0.2">
      <c r="A598" s="37" t="s">
        <v>20692</v>
      </c>
      <c r="B598" s="37" t="s">
        <v>20693</v>
      </c>
      <c r="C598" s="37" t="s">
        <v>20694</v>
      </c>
      <c r="D598" s="37" t="s">
        <v>20695</v>
      </c>
      <c r="E598" s="37" t="s">
        <v>20696</v>
      </c>
      <c r="F598" s="37" t="s">
        <v>23134</v>
      </c>
      <c r="G598" s="37">
        <v>75087</v>
      </c>
      <c r="H598" s="35">
        <v>8</v>
      </c>
      <c r="I598" s="35" t="s">
        <v>16742</v>
      </c>
      <c r="J598" s="35" t="s">
        <v>16742</v>
      </c>
      <c r="K598" s="37">
        <v>147750</v>
      </c>
      <c r="L598" s="37" t="s">
        <v>20697</v>
      </c>
    </row>
    <row r="599" spans="1:12" ht="18" customHeight="1" x14ac:dyDescent="0.2">
      <c r="A599" s="37" t="s">
        <v>20698</v>
      </c>
      <c r="B599" s="37" t="s">
        <v>20699</v>
      </c>
      <c r="C599" s="37" t="s">
        <v>20700</v>
      </c>
      <c r="D599" s="37" t="s">
        <v>23095</v>
      </c>
      <c r="E599" s="37" t="s">
        <v>23096</v>
      </c>
      <c r="F599" s="37" t="s">
        <v>23131</v>
      </c>
      <c r="G599" s="37">
        <v>29484</v>
      </c>
      <c r="H599" s="35">
        <v>1</v>
      </c>
      <c r="I599" s="35">
        <v>25</v>
      </c>
      <c r="J599" s="36">
        <v>40000</v>
      </c>
      <c r="K599" s="37">
        <v>151655</v>
      </c>
      <c r="L599" s="37"/>
    </row>
    <row r="600" spans="1:12" ht="18" customHeight="1" x14ac:dyDescent="0.2">
      <c r="A600" s="37" t="s">
        <v>23097</v>
      </c>
      <c r="B600" s="37" t="s">
        <v>23098</v>
      </c>
      <c r="C600" s="37" t="s">
        <v>23099</v>
      </c>
      <c r="D600" s="37" t="s">
        <v>23100</v>
      </c>
      <c r="E600" s="37" t="s">
        <v>23101</v>
      </c>
      <c r="F600" s="37" t="s">
        <v>19668</v>
      </c>
      <c r="G600" s="37">
        <v>21043</v>
      </c>
      <c r="H600" s="35">
        <v>20</v>
      </c>
      <c r="I600" s="35">
        <v>8</v>
      </c>
      <c r="J600" s="36">
        <v>2456322</v>
      </c>
      <c r="K600" s="37">
        <v>140230</v>
      </c>
      <c r="L600" s="37"/>
    </row>
    <row r="601" spans="1:12" ht="18" customHeight="1" x14ac:dyDescent="0.2">
      <c r="A601" s="37" t="s">
        <v>23102</v>
      </c>
      <c r="B601" s="37"/>
      <c r="C601" s="37" t="s">
        <v>20407</v>
      </c>
      <c r="D601" s="37" t="s">
        <v>23792</v>
      </c>
      <c r="E601" s="37" t="s">
        <v>23793</v>
      </c>
      <c r="F601" s="37" t="s">
        <v>23714</v>
      </c>
      <c r="G601" s="37">
        <v>95630</v>
      </c>
      <c r="H601" s="35">
        <v>6</v>
      </c>
      <c r="I601" s="35">
        <v>59</v>
      </c>
      <c r="J601" s="36">
        <v>104925</v>
      </c>
      <c r="K601" s="37">
        <v>134749</v>
      </c>
      <c r="L601" s="37"/>
    </row>
    <row r="602" spans="1:12" ht="18" customHeight="1" x14ac:dyDescent="0.2">
      <c r="A602" s="37" t="s">
        <v>23794</v>
      </c>
      <c r="B602" s="37" t="s">
        <v>18051</v>
      </c>
      <c r="C602" s="37" t="s">
        <v>18052</v>
      </c>
      <c r="D602" s="37" t="s">
        <v>18053</v>
      </c>
      <c r="E602" s="37" t="s">
        <v>19969</v>
      </c>
      <c r="F602" s="37" t="s">
        <v>23714</v>
      </c>
      <c r="G602" s="37">
        <v>94301</v>
      </c>
      <c r="H602" s="35">
        <v>0</v>
      </c>
      <c r="I602" s="35">
        <v>5</v>
      </c>
      <c r="J602" s="36">
        <v>28000</v>
      </c>
      <c r="K602" s="37">
        <v>111244</v>
      </c>
      <c r="L602" s="37" t="s">
        <v>18054</v>
      </c>
    </row>
    <row r="603" spans="1:12" ht="18" customHeight="1" x14ac:dyDescent="0.2">
      <c r="A603" s="37" t="s">
        <v>18055</v>
      </c>
      <c r="B603" s="37" t="s">
        <v>18056</v>
      </c>
      <c r="C603" s="37" t="s">
        <v>18057</v>
      </c>
      <c r="D603" s="37" t="s">
        <v>18058</v>
      </c>
      <c r="E603" s="37" t="s">
        <v>15263</v>
      </c>
      <c r="F603" s="37" t="s">
        <v>23129</v>
      </c>
      <c r="G603" s="37">
        <v>19317</v>
      </c>
      <c r="H603" s="35">
        <v>8</v>
      </c>
      <c r="I603" s="35" t="s">
        <v>16742</v>
      </c>
      <c r="J603" s="35" t="s">
        <v>16742</v>
      </c>
      <c r="K603" s="37">
        <v>145505</v>
      </c>
      <c r="L603" s="37"/>
    </row>
    <row r="604" spans="1:12" ht="18" customHeight="1" x14ac:dyDescent="0.2">
      <c r="A604" s="37" t="s">
        <v>18059</v>
      </c>
      <c r="B604" s="37" t="s">
        <v>18060</v>
      </c>
      <c r="C604" s="37" t="s">
        <v>18061</v>
      </c>
      <c r="D604" s="37" t="s">
        <v>18062</v>
      </c>
      <c r="E604" s="37" t="s">
        <v>23798</v>
      </c>
      <c r="F604" s="37" t="s">
        <v>19680</v>
      </c>
      <c r="G604" s="37">
        <v>89169</v>
      </c>
      <c r="H604" s="35">
        <v>2</v>
      </c>
      <c r="I604" s="35">
        <v>6</v>
      </c>
      <c r="J604" s="36">
        <v>263333</v>
      </c>
      <c r="K604" s="37">
        <v>128747</v>
      </c>
      <c r="L604" s="37" t="s">
        <v>18063</v>
      </c>
    </row>
    <row r="605" spans="1:12" ht="18" customHeight="1" x14ac:dyDescent="0.2">
      <c r="A605" s="37" t="s">
        <v>21752</v>
      </c>
      <c r="B605" s="37" t="s">
        <v>21753</v>
      </c>
      <c r="C605" s="37" t="s">
        <v>21754</v>
      </c>
      <c r="D605" s="37" t="s">
        <v>21755</v>
      </c>
      <c r="E605" s="37" t="s">
        <v>15292</v>
      </c>
      <c r="F605" s="37" t="s">
        <v>19665</v>
      </c>
      <c r="G605" s="37">
        <v>40202</v>
      </c>
      <c r="H605" s="35">
        <v>25</v>
      </c>
      <c r="I605" s="35">
        <v>26</v>
      </c>
      <c r="J605" s="36">
        <v>961538</v>
      </c>
      <c r="K605" s="37">
        <v>125405</v>
      </c>
      <c r="L605" s="37" t="s">
        <v>21756</v>
      </c>
    </row>
    <row r="606" spans="1:12" ht="18" customHeight="1" x14ac:dyDescent="0.2">
      <c r="A606" s="37" t="s">
        <v>21757</v>
      </c>
      <c r="B606" s="37" t="s">
        <v>21758</v>
      </c>
      <c r="C606" s="37" t="s">
        <v>21759</v>
      </c>
      <c r="D606" s="37" t="s">
        <v>19177</v>
      </c>
      <c r="E606" s="37" t="s">
        <v>20792</v>
      </c>
      <c r="F606" s="37" t="s">
        <v>19675</v>
      </c>
      <c r="G606" s="37">
        <v>27103</v>
      </c>
      <c r="H606" s="35">
        <v>13</v>
      </c>
      <c r="I606" s="35">
        <v>32</v>
      </c>
      <c r="J606" s="36">
        <v>390625</v>
      </c>
      <c r="K606" s="37">
        <v>118340</v>
      </c>
      <c r="L606" s="37"/>
    </row>
    <row r="607" spans="1:12" ht="18" customHeight="1" x14ac:dyDescent="0.2">
      <c r="A607" s="37" t="s">
        <v>19178</v>
      </c>
      <c r="B607" s="37" t="s">
        <v>19179</v>
      </c>
      <c r="C607" s="37" t="s">
        <v>19180</v>
      </c>
      <c r="D607" s="37" t="s">
        <v>19181</v>
      </c>
      <c r="E607" s="37" t="s">
        <v>20558</v>
      </c>
      <c r="F607" s="37" t="s">
        <v>19671</v>
      </c>
      <c r="G607" s="37">
        <v>55902</v>
      </c>
      <c r="H607" s="35">
        <v>80</v>
      </c>
      <c r="I607" s="35">
        <v>341</v>
      </c>
      <c r="J607" s="36">
        <v>233317</v>
      </c>
      <c r="K607" s="37">
        <v>115367</v>
      </c>
      <c r="L607" s="37"/>
    </row>
    <row r="608" spans="1:12" ht="18" customHeight="1" x14ac:dyDescent="0.2">
      <c r="A608" s="37" t="s">
        <v>19182</v>
      </c>
      <c r="B608" s="37" t="s">
        <v>19183</v>
      </c>
      <c r="C608" s="37" t="s">
        <v>19184</v>
      </c>
      <c r="D608" s="37" t="s">
        <v>19185</v>
      </c>
      <c r="E608" s="37" t="s">
        <v>19186</v>
      </c>
      <c r="F608" s="37" t="s">
        <v>23716</v>
      </c>
      <c r="G608" s="37">
        <v>6409</v>
      </c>
      <c r="H608" s="35">
        <v>5</v>
      </c>
      <c r="I608" s="35">
        <v>19</v>
      </c>
      <c r="J608" s="36">
        <v>246421</v>
      </c>
      <c r="K608" s="37">
        <v>132319</v>
      </c>
      <c r="L608" s="37"/>
    </row>
    <row r="609" spans="1:12" ht="18" customHeight="1" x14ac:dyDescent="0.2">
      <c r="A609" s="37" t="s">
        <v>19187</v>
      </c>
      <c r="B609" s="37" t="s">
        <v>19188</v>
      </c>
      <c r="C609" s="37" t="s">
        <v>19189</v>
      </c>
      <c r="D609" s="37" t="s">
        <v>19190</v>
      </c>
      <c r="E609" s="37" t="s">
        <v>19191</v>
      </c>
      <c r="F609" s="37" t="s">
        <v>23714</v>
      </c>
      <c r="G609" s="37">
        <v>95762</v>
      </c>
      <c r="H609" s="35">
        <v>13</v>
      </c>
      <c r="I609" s="35">
        <v>60</v>
      </c>
      <c r="J609" s="36">
        <v>216667</v>
      </c>
      <c r="K609" s="37">
        <v>115266</v>
      </c>
      <c r="L609" s="37"/>
    </row>
    <row r="610" spans="1:12" ht="18" customHeight="1" x14ac:dyDescent="0.2">
      <c r="A610" s="37" t="s">
        <v>19192</v>
      </c>
      <c r="B610" s="37" t="s">
        <v>19193</v>
      </c>
      <c r="C610" s="37" t="s">
        <v>19194</v>
      </c>
      <c r="D610" s="37" t="s">
        <v>19195</v>
      </c>
      <c r="E610" s="37" t="s">
        <v>24265</v>
      </c>
      <c r="F610" s="37" t="s">
        <v>23714</v>
      </c>
      <c r="G610" s="37">
        <v>90049</v>
      </c>
      <c r="H610" s="35">
        <v>67</v>
      </c>
      <c r="I610" s="35">
        <v>311</v>
      </c>
      <c r="J610" s="36">
        <v>216561</v>
      </c>
      <c r="K610" s="37">
        <v>111191</v>
      </c>
      <c r="L610" s="37"/>
    </row>
    <row r="611" spans="1:12" ht="18" customHeight="1" x14ac:dyDescent="0.2">
      <c r="A611" s="37" t="s">
        <v>19196</v>
      </c>
      <c r="B611" s="37" t="s">
        <v>19197</v>
      </c>
      <c r="C611" s="37" t="s">
        <v>19198</v>
      </c>
      <c r="D611" s="37" t="s">
        <v>19199</v>
      </c>
      <c r="E611" s="37" t="s">
        <v>19200</v>
      </c>
      <c r="F611" s="37" t="s">
        <v>19678</v>
      </c>
      <c r="G611" s="37">
        <v>8055</v>
      </c>
      <c r="H611" s="35">
        <v>127</v>
      </c>
      <c r="I611" s="35">
        <v>64</v>
      </c>
      <c r="J611" s="36">
        <v>1980355</v>
      </c>
      <c r="K611" s="37">
        <v>105606</v>
      </c>
      <c r="L611" s="37" t="s">
        <v>19201</v>
      </c>
    </row>
    <row r="612" spans="1:12" ht="18" customHeight="1" x14ac:dyDescent="0.2">
      <c r="A612" s="37" t="s">
        <v>19202</v>
      </c>
      <c r="B612" s="37" t="s">
        <v>19203</v>
      </c>
      <c r="C612" s="37" t="s">
        <v>19204</v>
      </c>
      <c r="D612" s="37" t="s">
        <v>19205</v>
      </c>
      <c r="E612" s="37" t="s">
        <v>21642</v>
      </c>
      <c r="F612" s="37" t="s">
        <v>23715</v>
      </c>
      <c r="G612" s="37">
        <v>80026</v>
      </c>
      <c r="H612" s="35">
        <v>26</v>
      </c>
      <c r="I612" s="35">
        <v>300</v>
      </c>
      <c r="J612" s="36">
        <v>86667</v>
      </c>
      <c r="K612" s="37">
        <v>113618</v>
      </c>
      <c r="L612" s="37"/>
    </row>
    <row r="613" spans="1:12" ht="18" customHeight="1" x14ac:dyDescent="0.2">
      <c r="A613" s="37" t="s">
        <v>19206</v>
      </c>
      <c r="B613" s="37" t="s">
        <v>19207</v>
      </c>
      <c r="C613" s="37" t="s">
        <v>19208</v>
      </c>
      <c r="D613" s="37" t="s">
        <v>19209</v>
      </c>
      <c r="E613" s="37" t="s">
        <v>22397</v>
      </c>
      <c r="F613" s="37" t="s">
        <v>23125</v>
      </c>
      <c r="G613" s="37">
        <v>11215</v>
      </c>
      <c r="H613" s="35">
        <v>16</v>
      </c>
      <c r="I613" s="35">
        <v>136</v>
      </c>
      <c r="J613" s="36">
        <v>117687</v>
      </c>
      <c r="K613" s="37">
        <v>125291</v>
      </c>
      <c r="L613" s="37" t="s">
        <v>19210</v>
      </c>
    </row>
    <row r="614" spans="1:12" ht="18" customHeight="1" x14ac:dyDescent="0.2">
      <c r="A614" s="37" t="s">
        <v>19211</v>
      </c>
      <c r="B614" s="37" t="s">
        <v>19212</v>
      </c>
      <c r="C614" s="37" t="s">
        <v>19213</v>
      </c>
      <c r="D614" s="37" t="s">
        <v>17997</v>
      </c>
      <c r="E614" s="37" t="s">
        <v>19340</v>
      </c>
      <c r="F614" s="37" t="s">
        <v>18740</v>
      </c>
      <c r="G614" s="37">
        <v>33431</v>
      </c>
      <c r="H614" s="35">
        <v>11</v>
      </c>
      <c r="I614" s="35">
        <v>60</v>
      </c>
      <c r="J614" s="36">
        <v>176667</v>
      </c>
      <c r="K614" s="37">
        <v>14178</v>
      </c>
      <c r="L614" s="37" t="s">
        <v>17998</v>
      </c>
    </row>
    <row r="615" spans="1:12" ht="18" customHeight="1" x14ac:dyDescent="0.2">
      <c r="A615" s="37" t="s">
        <v>9855</v>
      </c>
      <c r="B615" s="37" t="s">
        <v>7179</v>
      </c>
      <c r="C615" s="37" t="s">
        <v>7180</v>
      </c>
      <c r="D615" s="37" t="s">
        <v>7191</v>
      </c>
      <c r="E615" s="37" t="s">
        <v>7192</v>
      </c>
      <c r="F615" s="37" t="s">
        <v>23125</v>
      </c>
      <c r="G615" s="37">
        <v>10532</v>
      </c>
      <c r="H615" s="35">
        <v>1</v>
      </c>
      <c r="I615" s="35">
        <v>19</v>
      </c>
      <c r="J615" s="36">
        <v>37895</v>
      </c>
      <c r="K615" s="37">
        <v>131321</v>
      </c>
      <c r="L615" s="37" t="s">
        <v>7193</v>
      </c>
    </row>
    <row r="616" spans="1:12" ht="18" customHeight="1" x14ac:dyDescent="0.2">
      <c r="A616" s="37" t="s">
        <v>7194</v>
      </c>
      <c r="B616" s="37" t="s">
        <v>7195</v>
      </c>
      <c r="C616" s="37" t="s">
        <v>12554</v>
      </c>
      <c r="D616" s="37" t="s">
        <v>12555</v>
      </c>
      <c r="E616" s="37" t="s">
        <v>9856</v>
      </c>
      <c r="F616" s="37" t="s">
        <v>23129</v>
      </c>
      <c r="G616" s="37">
        <v>18940</v>
      </c>
      <c r="H616" s="35">
        <v>90</v>
      </c>
      <c r="I616" s="35">
        <v>235</v>
      </c>
      <c r="J616" s="36">
        <v>383796</v>
      </c>
      <c r="K616" s="37">
        <v>107771</v>
      </c>
      <c r="L616" s="37"/>
    </row>
    <row r="617" spans="1:12" ht="18" customHeight="1" x14ac:dyDescent="0.2">
      <c r="A617" s="37" t="s">
        <v>9876</v>
      </c>
      <c r="B617" s="37"/>
      <c r="C617" s="37" t="s">
        <v>9877</v>
      </c>
      <c r="D617" s="37" t="s">
        <v>9878</v>
      </c>
      <c r="E617" s="37" t="s">
        <v>9879</v>
      </c>
      <c r="F617" s="37" t="s">
        <v>23715</v>
      </c>
      <c r="G617" s="37">
        <v>80439</v>
      </c>
      <c r="H617" s="35">
        <v>10</v>
      </c>
      <c r="I617" s="35">
        <v>18</v>
      </c>
      <c r="J617" s="36">
        <v>537279</v>
      </c>
      <c r="K617" s="37">
        <v>114392</v>
      </c>
      <c r="L617" s="37"/>
    </row>
    <row r="618" spans="1:12" ht="18" customHeight="1" x14ac:dyDescent="0.2">
      <c r="A618" s="37" t="s">
        <v>9880</v>
      </c>
      <c r="B618" s="37" t="s">
        <v>9881</v>
      </c>
      <c r="C618" s="37" t="s">
        <v>9882</v>
      </c>
      <c r="D618" s="37" t="s">
        <v>9883</v>
      </c>
      <c r="E618" s="37" t="s">
        <v>9884</v>
      </c>
      <c r="F618" s="37" t="s">
        <v>19670</v>
      </c>
      <c r="G618" s="37">
        <v>48322</v>
      </c>
      <c r="H618" s="35">
        <v>8</v>
      </c>
      <c r="I618" s="35" t="s">
        <v>16742</v>
      </c>
      <c r="J618" s="35" t="s">
        <v>16742</v>
      </c>
      <c r="K618" s="37">
        <v>142501</v>
      </c>
      <c r="L618" s="37" t="s">
        <v>9885</v>
      </c>
    </row>
    <row r="619" spans="1:12" ht="18" customHeight="1" x14ac:dyDescent="0.2">
      <c r="A619" s="37" t="s">
        <v>9886</v>
      </c>
      <c r="B619" s="37" t="s">
        <v>9887</v>
      </c>
      <c r="C619" s="37" t="s">
        <v>9888</v>
      </c>
      <c r="D619" s="37" t="s">
        <v>9889</v>
      </c>
      <c r="E619" s="37" t="s">
        <v>9890</v>
      </c>
      <c r="F619" s="37" t="s">
        <v>23714</v>
      </c>
      <c r="G619" s="37">
        <v>95695</v>
      </c>
      <c r="H619" s="35">
        <v>20</v>
      </c>
      <c r="I619" s="35">
        <v>238</v>
      </c>
      <c r="J619" s="36">
        <v>84034</v>
      </c>
      <c r="K619" s="37">
        <v>6290</v>
      </c>
      <c r="L619" s="37"/>
    </row>
    <row r="620" spans="1:12" ht="18" customHeight="1" x14ac:dyDescent="0.2">
      <c r="A620" s="37" t="s">
        <v>12589</v>
      </c>
      <c r="B620" s="37" t="s">
        <v>12590</v>
      </c>
      <c r="C620" s="37" t="s">
        <v>12591</v>
      </c>
      <c r="D620" s="37" t="s">
        <v>15296</v>
      </c>
      <c r="E620" s="37" t="s">
        <v>20558</v>
      </c>
      <c r="F620" s="37" t="s">
        <v>23125</v>
      </c>
      <c r="G620" s="37">
        <v>14618</v>
      </c>
      <c r="H620" s="35">
        <v>32</v>
      </c>
      <c r="I620" s="35">
        <v>178</v>
      </c>
      <c r="J620" s="36">
        <v>181177</v>
      </c>
      <c r="K620" s="37">
        <v>3875</v>
      </c>
      <c r="L620" s="37"/>
    </row>
    <row r="621" spans="1:12" ht="18" customHeight="1" x14ac:dyDescent="0.2">
      <c r="A621" s="37" t="s">
        <v>15297</v>
      </c>
      <c r="B621" s="37" t="s">
        <v>15298</v>
      </c>
      <c r="C621" s="37" t="s">
        <v>15299</v>
      </c>
      <c r="D621" s="37" t="s">
        <v>15300</v>
      </c>
      <c r="E621" s="37" t="s">
        <v>23562</v>
      </c>
      <c r="F621" s="37" t="s">
        <v>19663</v>
      </c>
      <c r="G621" s="37">
        <v>46038</v>
      </c>
      <c r="H621" s="35">
        <v>20</v>
      </c>
      <c r="I621" s="35">
        <v>60</v>
      </c>
      <c r="J621" s="36">
        <v>333333</v>
      </c>
      <c r="K621" s="37">
        <v>150936</v>
      </c>
      <c r="L621" s="37"/>
    </row>
    <row r="622" spans="1:12" ht="18" customHeight="1" x14ac:dyDescent="0.2">
      <c r="A622" s="37" t="s">
        <v>15301</v>
      </c>
      <c r="B622" s="37" t="s">
        <v>15302</v>
      </c>
      <c r="C622" s="37" t="s">
        <v>15303</v>
      </c>
      <c r="D622" s="37" t="s">
        <v>15295</v>
      </c>
      <c r="E622" s="37" t="s">
        <v>18001</v>
      </c>
      <c r="F622" s="37" t="s">
        <v>18741</v>
      </c>
      <c r="G622" s="37">
        <v>30092</v>
      </c>
      <c r="H622" s="35">
        <v>544</v>
      </c>
      <c r="I622" s="35">
        <v>897</v>
      </c>
      <c r="J622" s="36">
        <v>606490</v>
      </c>
      <c r="K622" s="37">
        <v>109569</v>
      </c>
      <c r="L622" s="37" t="s">
        <v>18002</v>
      </c>
    </row>
    <row r="623" spans="1:12" ht="18" customHeight="1" x14ac:dyDescent="0.2">
      <c r="A623" s="37" t="s">
        <v>18003</v>
      </c>
      <c r="B623" s="37" t="s">
        <v>18004</v>
      </c>
      <c r="C623" s="37" t="s">
        <v>18005</v>
      </c>
      <c r="D623" s="37" t="s">
        <v>18006</v>
      </c>
      <c r="E623" s="37" t="s">
        <v>19505</v>
      </c>
      <c r="F623" s="37" t="s">
        <v>23125</v>
      </c>
      <c r="G623" s="37">
        <v>10019</v>
      </c>
      <c r="H623" s="35">
        <v>7</v>
      </c>
      <c r="I623" s="35">
        <v>20</v>
      </c>
      <c r="J623" s="36">
        <v>350000</v>
      </c>
      <c r="K623" s="37">
        <v>18565</v>
      </c>
      <c r="L623" s="37"/>
    </row>
    <row r="624" spans="1:12" ht="18" customHeight="1" x14ac:dyDescent="0.2">
      <c r="A624" s="37" t="s">
        <v>18007</v>
      </c>
      <c r="B624" s="37" t="s">
        <v>18008</v>
      </c>
      <c r="C624" s="37" t="s">
        <v>18009</v>
      </c>
      <c r="D624" s="37" t="s">
        <v>18010</v>
      </c>
      <c r="E624" s="37" t="s">
        <v>18011</v>
      </c>
      <c r="F624" s="37" t="s">
        <v>19667</v>
      </c>
      <c r="G624" s="37">
        <v>2653</v>
      </c>
      <c r="H624" s="35">
        <v>3</v>
      </c>
      <c r="I624" s="35">
        <v>20</v>
      </c>
      <c r="J624" s="36">
        <v>155000</v>
      </c>
      <c r="K624" s="37">
        <v>128585</v>
      </c>
      <c r="L624" s="37" t="s">
        <v>18012</v>
      </c>
    </row>
    <row r="625" spans="1:12" ht="18" customHeight="1" x14ac:dyDescent="0.2">
      <c r="A625" s="37" t="s">
        <v>18013</v>
      </c>
      <c r="B625" s="37" t="s">
        <v>18014</v>
      </c>
      <c r="C625" s="37" t="s">
        <v>18015</v>
      </c>
      <c r="D625" s="37" t="s">
        <v>18016</v>
      </c>
      <c r="E625" s="37" t="s">
        <v>23403</v>
      </c>
      <c r="F625" s="37" t="s">
        <v>19667</v>
      </c>
      <c r="G625" s="37">
        <v>1887</v>
      </c>
      <c r="H625" s="35">
        <v>12</v>
      </c>
      <c r="I625" s="35">
        <v>125</v>
      </c>
      <c r="J625" s="36">
        <v>92000</v>
      </c>
      <c r="K625" s="37">
        <v>133115</v>
      </c>
      <c r="L625" s="37" t="s">
        <v>18017</v>
      </c>
    </row>
    <row r="626" spans="1:12" ht="18" customHeight="1" x14ac:dyDescent="0.2">
      <c r="A626" s="37" t="s">
        <v>18018</v>
      </c>
      <c r="B626" s="37" t="s">
        <v>18019</v>
      </c>
      <c r="C626" s="37" t="s">
        <v>18020</v>
      </c>
      <c r="D626" s="37" t="s">
        <v>18021</v>
      </c>
      <c r="E626" s="37" t="s">
        <v>18022</v>
      </c>
      <c r="F626" s="37" t="s">
        <v>23126</v>
      </c>
      <c r="G626" s="37">
        <v>43506</v>
      </c>
      <c r="H626" s="35">
        <v>9</v>
      </c>
      <c r="I626" s="35">
        <v>306</v>
      </c>
      <c r="J626" s="36">
        <v>27982</v>
      </c>
      <c r="K626" s="37">
        <v>143916</v>
      </c>
      <c r="L626" s="37" t="s">
        <v>18023</v>
      </c>
    </row>
    <row r="627" spans="1:12" ht="18" customHeight="1" x14ac:dyDescent="0.2">
      <c r="A627" s="37" t="s">
        <v>18024</v>
      </c>
      <c r="B627" s="37" t="s">
        <v>18025</v>
      </c>
      <c r="C627" s="37" t="s">
        <v>18026</v>
      </c>
      <c r="D627" s="37" t="s">
        <v>18027</v>
      </c>
      <c r="E627" s="37" t="s">
        <v>22089</v>
      </c>
      <c r="F627" s="37" t="s">
        <v>23138</v>
      </c>
      <c r="G627" s="37">
        <v>98104</v>
      </c>
      <c r="H627" s="35">
        <v>427</v>
      </c>
      <c r="I627" s="35">
        <v>330</v>
      </c>
      <c r="J627" s="36">
        <v>1293210</v>
      </c>
      <c r="K627" s="37">
        <v>109227</v>
      </c>
      <c r="L627" s="37"/>
    </row>
    <row r="628" spans="1:12" ht="18" customHeight="1" x14ac:dyDescent="0.2">
      <c r="A628" s="37" t="s">
        <v>18028</v>
      </c>
      <c r="B628" s="37" t="s">
        <v>18029</v>
      </c>
      <c r="C628" s="37" t="s">
        <v>18030</v>
      </c>
      <c r="D628" s="37" t="s">
        <v>18031</v>
      </c>
      <c r="E628" s="37" t="s">
        <v>18032</v>
      </c>
      <c r="F628" s="37" t="s">
        <v>19667</v>
      </c>
      <c r="G628" s="37">
        <v>2116</v>
      </c>
      <c r="H628" s="35">
        <v>4</v>
      </c>
      <c r="I628" s="35">
        <v>6</v>
      </c>
      <c r="J628" s="36">
        <v>666667</v>
      </c>
      <c r="K628" s="37">
        <v>131681</v>
      </c>
      <c r="L628" s="37"/>
    </row>
    <row r="629" spans="1:12" ht="18" customHeight="1" x14ac:dyDescent="0.2">
      <c r="A629" s="37" t="s">
        <v>18033</v>
      </c>
      <c r="B629" s="37" t="s">
        <v>18034</v>
      </c>
      <c r="C629" s="37" t="s">
        <v>18035</v>
      </c>
      <c r="D629" s="37" t="s">
        <v>18036</v>
      </c>
      <c r="E629" s="37" t="s">
        <v>18037</v>
      </c>
      <c r="F629" s="37" t="s">
        <v>18740</v>
      </c>
      <c r="G629" s="37">
        <v>34236</v>
      </c>
      <c r="H629" s="35">
        <v>3</v>
      </c>
      <c r="I629" s="35">
        <v>16</v>
      </c>
      <c r="J629" s="36">
        <v>211406</v>
      </c>
      <c r="K629" s="37">
        <v>146128</v>
      </c>
      <c r="L629" s="37" t="s">
        <v>18038</v>
      </c>
    </row>
    <row r="630" spans="1:12" ht="18" customHeight="1" x14ac:dyDescent="0.2">
      <c r="A630" s="37" t="s">
        <v>18039</v>
      </c>
      <c r="B630" s="37" t="s">
        <v>18040</v>
      </c>
      <c r="C630" s="37" t="s">
        <v>18041</v>
      </c>
      <c r="D630" s="37" t="s">
        <v>12647</v>
      </c>
      <c r="E630" s="37" t="s">
        <v>18088</v>
      </c>
      <c r="F630" s="37" t="s">
        <v>19670</v>
      </c>
      <c r="G630" s="37">
        <v>48009</v>
      </c>
      <c r="H630" s="35">
        <v>3</v>
      </c>
      <c r="I630" s="35">
        <v>15</v>
      </c>
      <c r="J630" s="36">
        <v>200000</v>
      </c>
      <c r="K630" s="37">
        <v>36101</v>
      </c>
      <c r="L630" s="37"/>
    </row>
    <row r="631" spans="1:12" ht="18" customHeight="1" x14ac:dyDescent="0.2">
      <c r="A631" s="37" t="s">
        <v>12648</v>
      </c>
      <c r="B631" s="37" t="s">
        <v>12649</v>
      </c>
      <c r="C631" s="37" t="s">
        <v>12650</v>
      </c>
      <c r="D631" s="37" t="s">
        <v>12651</v>
      </c>
      <c r="E631" s="37" t="s">
        <v>12652</v>
      </c>
      <c r="F631" s="37" t="s">
        <v>23129</v>
      </c>
      <c r="G631" s="37">
        <v>19438</v>
      </c>
      <c r="H631" s="35">
        <v>15</v>
      </c>
      <c r="I631" s="35">
        <v>39</v>
      </c>
      <c r="J631" s="36">
        <v>390029</v>
      </c>
      <c r="K631" s="37">
        <v>132332</v>
      </c>
      <c r="L631" s="37"/>
    </row>
    <row r="632" spans="1:12" ht="18" customHeight="1" x14ac:dyDescent="0.2">
      <c r="A632" s="37" t="s">
        <v>12653</v>
      </c>
      <c r="B632" s="37" t="s">
        <v>12654</v>
      </c>
      <c r="C632" s="37" t="s">
        <v>12655</v>
      </c>
      <c r="D632" s="37" t="s">
        <v>12656</v>
      </c>
      <c r="E632" s="37" t="s">
        <v>23803</v>
      </c>
      <c r="F632" s="37" t="s">
        <v>19672</v>
      </c>
      <c r="G632" s="37">
        <v>63105</v>
      </c>
      <c r="H632" s="35">
        <v>5</v>
      </c>
      <c r="I632" s="35">
        <v>23</v>
      </c>
      <c r="J632" s="36">
        <v>217391</v>
      </c>
      <c r="K632" s="37">
        <v>136808</v>
      </c>
      <c r="L632" s="37" t="s">
        <v>12657</v>
      </c>
    </row>
    <row r="633" spans="1:12" ht="18" customHeight="1" x14ac:dyDescent="0.2">
      <c r="A633" s="37" t="s">
        <v>12658</v>
      </c>
      <c r="B633" s="37" t="s">
        <v>12659</v>
      </c>
      <c r="C633" s="37" t="s">
        <v>9965</v>
      </c>
      <c r="D633" s="37" t="s">
        <v>9966</v>
      </c>
      <c r="E633" s="37" t="s">
        <v>9967</v>
      </c>
      <c r="F633" s="37" t="s">
        <v>23714</v>
      </c>
      <c r="G633" s="37">
        <v>94941</v>
      </c>
      <c r="H633" s="35">
        <v>16</v>
      </c>
      <c r="I633" s="35">
        <v>75</v>
      </c>
      <c r="J633" s="36">
        <v>213333</v>
      </c>
      <c r="K633" s="37">
        <v>127513</v>
      </c>
      <c r="L633" s="37" t="s">
        <v>9968</v>
      </c>
    </row>
    <row r="634" spans="1:12" ht="18" customHeight="1" x14ac:dyDescent="0.2">
      <c r="A634" s="37" t="s">
        <v>9969</v>
      </c>
      <c r="B634" s="37"/>
      <c r="C634" s="37" t="s">
        <v>9970</v>
      </c>
      <c r="D634" s="37" t="s">
        <v>12665</v>
      </c>
      <c r="E634" s="37" t="s">
        <v>12666</v>
      </c>
      <c r="F634" s="37" t="s">
        <v>23714</v>
      </c>
      <c r="G634" s="37">
        <v>95403</v>
      </c>
      <c r="H634" s="35">
        <v>2</v>
      </c>
      <c r="I634" s="35">
        <v>20</v>
      </c>
      <c r="J634" s="36">
        <v>100000</v>
      </c>
      <c r="K634" s="37">
        <v>113337</v>
      </c>
      <c r="L634" s="37"/>
    </row>
    <row r="635" spans="1:12" ht="18" customHeight="1" x14ac:dyDescent="0.2">
      <c r="A635" s="37" t="s">
        <v>12667</v>
      </c>
      <c r="B635" s="37" t="s">
        <v>12668</v>
      </c>
      <c r="C635" s="37" t="s">
        <v>12669</v>
      </c>
      <c r="D635" s="37" t="s">
        <v>12670</v>
      </c>
      <c r="E635" s="37" t="s">
        <v>21832</v>
      </c>
      <c r="F635" s="37" t="s">
        <v>23126</v>
      </c>
      <c r="G635" s="37">
        <v>45245</v>
      </c>
      <c r="H635" s="35">
        <v>15</v>
      </c>
      <c r="I635" s="35">
        <v>50</v>
      </c>
      <c r="J635" s="36">
        <v>300000</v>
      </c>
      <c r="K635" s="37">
        <v>120020</v>
      </c>
      <c r="L635" s="37"/>
    </row>
    <row r="636" spans="1:12" ht="18" customHeight="1" x14ac:dyDescent="0.2">
      <c r="A636" s="37" t="s">
        <v>12671</v>
      </c>
      <c r="B636" s="37" t="s">
        <v>12672</v>
      </c>
      <c r="C636" s="37" t="s">
        <v>12673</v>
      </c>
      <c r="D636" s="37" t="s">
        <v>12674</v>
      </c>
      <c r="E636" s="37" t="s">
        <v>12675</v>
      </c>
      <c r="F636" s="37" t="s">
        <v>19662</v>
      </c>
      <c r="G636" s="37">
        <v>60189</v>
      </c>
      <c r="H636" s="35">
        <v>112</v>
      </c>
      <c r="I636" s="36">
        <v>2565</v>
      </c>
      <c r="J636" s="36">
        <v>43506</v>
      </c>
      <c r="K636" s="37">
        <v>141413</v>
      </c>
      <c r="L636" s="37"/>
    </row>
    <row r="637" spans="1:12" ht="18" customHeight="1" x14ac:dyDescent="0.2">
      <c r="A637" s="37" t="s">
        <v>12676</v>
      </c>
      <c r="B637" s="37" t="s">
        <v>12677</v>
      </c>
      <c r="C637" s="37" t="s">
        <v>12678</v>
      </c>
      <c r="D637" s="37" t="s">
        <v>12679</v>
      </c>
      <c r="E637" s="37" t="s">
        <v>21075</v>
      </c>
      <c r="F637" s="37" t="s">
        <v>19677</v>
      </c>
      <c r="G637" s="37">
        <v>3110</v>
      </c>
      <c r="H637" s="35">
        <v>23</v>
      </c>
      <c r="I637" s="35">
        <v>211</v>
      </c>
      <c r="J637" s="36">
        <v>107832</v>
      </c>
      <c r="K637" s="37">
        <v>117393</v>
      </c>
      <c r="L637" s="37" t="s">
        <v>12680</v>
      </c>
    </row>
    <row r="638" spans="1:12" ht="18" customHeight="1" x14ac:dyDescent="0.2">
      <c r="A638" s="37" t="s">
        <v>12681</v>
      </c>
      <c r="B638" s="37" t="s">
        <v>12682</v>
      </c>
      <c r="C638" s="37" t="s">
        <v>12683</v>
      </c>
      <c r="D638" s="37" t="s">
        <v>12684</v>
      </c>
      <c r="E638" s="37" t="s">
        <v>22689</v>
      </c>
      <c r="F638" s="37" t="s">
        <v>23713</v>
      </c>
      <c r="G638" s="37">
        <v>85258</v>
      </c>
      <c r="H638" s="35">
        <v>186</v>
      </c>
      <c r="I638" s="35">
        <v>673</v>
      </c>
      <c r="J638" s="36">
        <v>276523</v>
      </c>
      <c r="K638" s="37">
        <v>112595</v>
      </c>
      <c r="L638" s="37"/>
    </row>
    <row r="639" spans="1:12" ht="18" customHeight="1" x14ac:dyDescent="0.2">
      <c r="A639" s="37" t="s">
        <v>12685</v>
      </c>
      <c r="B639" s="37" t="s">
        <v>12686</v>
      </c>
      <c r="C639" s="37" t="s">
        <v>15377</v>
      </c>
      <c r="D639" s="37" t="s">
        <v>15378</v>
      </c>
      <c r="E639" s="37" t="s">
        <v>15379</v>
      </c>
      <c r="F639" s="37" t="s">
        <v>19666</v>
      </c>
      <c r="G639" s="37">
        <v>70548</v>
      </c>
      <c r="H639" s="35">
        <v>30</v>
      </c>
      <c r="I639" s="35">
        <v>322</v>
      </c>
      <c r="J639" s="36">
        <v>91806</v>
      </c>
      <c r="K639" s="37">
        <v>123724</v>
      </c>
      <c r="L639" s="37" t="s">
        <v>15380</v>
      </c>
    </row>
    <row r="640" spans="1:12" ht="18" customHeight="1" x14ac:dyDescent="0.2">
      <c r="A640" s="37" t="s">
        <v>15381</v>
      </c>
      <c r="B640" s="37" t="s">
        <v>15382</v>
      </c>
      <c r="C640" s="37" t="s">
        <v>15383</v>
      </c>
      <c r="D640" s="37" t="s">
        <v>15384</v>
      </c>
      <c r="E640" s="37" t="s">
        <v>15385</v>
      </c>
      <c r="F640" s="37" t="s">
        <v>23130</v>
      </c>
      <c r="G640" s="37">
        <v>2914</v>
      </c>
      <c r="H640" s="35">
        <v>18</v>
      </c>
      <c r="I640" s="35">
        <v>117</v>
      </c>
      <c r="J640" s="36">
        <v>151462</v>
      </c>
      <c r="K640" s="37">
        <v>139651</v>
      </c>
      <c r="L640" s="37" t="s">
        <v>15386</v>
      </c>
    </row>
    <row r="641" spans="1:12" ht="18" customHeight="1" x14ac:dyDescent="0.2">
      <c r="A641" s="37" t="s">
        <v>15387</v>
      </c>
      <c r="B641" s="37" t="s">
        <v>15388</v>
      </c>
      <c r="C641" s="37" t="s">
        <v>15389</v>
      </c>
      <c r="D641" s="37" t="s">
        <v>15390</v>
      </c>
      <c r="E641" s="37" t="s">
        <v>15391</v>
      </c>
      <c r="F641" s="37" t="s">
        <v>23126</v>
      </c>
      <c r="G641" s="37">
        <v>45150</v>
      </c>
      <c r="H641" s="35">
        <v>0</v>
      </c>
      <c r="I641" s="35">
        <v>1</v>
      </c>
      <c r="J641" s="36">
        <v>25000</v>
      </c>
      <c r="K641" s="37">
        <v>147056</v>
      </c>
      <c r="L641" s="37"/>
    </row>
    <row r="642" spans="1:12" ht="18" customHeight="1" x14ac:dyDescent="0.2">
      <c r="A642" s="37" t="s">
        <v>15392</v>
      </c>
      <c r="B642" s="37" t="s">
        <v>15393</v>
      </c>
      <c r="C642" s="37" t="s">
        <v>15394</v>
      </c>
      <c r="D642" s="37" t="s">
        <v>15395</v>
      </c>
      <c r="E642" s="37" t="s">
        <v>19420</v>
      </c>
      <c r="F642" s="37" t="s">
        <v>23125</v>
      </c>
      <c r="G642" s="37">
        <v>12205</v>
      </c>
      <c r="H642" s="35">
        <v>12</v>
      </c>
      <c r="I642" s="35">
        <v>69</v>
      </c>
      <c r="J642" s="36">
        <v>180858</v>
      </c>
      <c r="K642" s="37">
        <v>142898</v>
      </c>
      <c r="L642" s="37" t="s">
        <v>10002</v>
      </c>
    </row>
    <row r="643" spans="1:12" ht="18" customHeight="1" x14ac:dyDescent="0.2">
      <c r="A643" s="37" t="s">
        <v>23510</v>
      </c>
      <c r="B643" s="37" t="s">
        <v>23511</v>
      </c>
      <c r="C643" s="37" t="s">
        <v>23507</v>
      </c>
      <c r="D643" s="37" t="s">
        <v>23508</v>
      </c>
      <c r="E643" s="37" t="s">
        <v>23509</v>
      </c>
      <c r="F643" s="37" t="s">
        <v>23129</v>
      </c>
      <c r="G643" s="37">
        <v>19063</v>
      </c>
      <c r="H643" s="35">
        <v>0</v>
      </c>
      <c r="I643" s="35">
        <v>8</v>
      </c>
      <c r="J643" s="36">
        <v>7750</v>
      </c>
      <c r="K643" s="37">
        <v>123485</v>
      </c>
      <c r="L643" s="37"/>
    </row>
    <row r="644" spans="1:12" ht="18" customHeight="1" x14ac:dyDescent="0.2">
      <c r="A644" s="37" t="s">
        <v>23214</v>
      </c>
      <c r="B644" s="37" t="s">
        <v>23215</v>
      </c>
      <c r="C644" s="37">
        <v>4238422558649</v>
      </c>
      <c r="D644" s="37" t="s">
        <v>23216</v>
      </c>
      <c r="E644" s="37" t="s">
        <v>23217</v>
      </c>
      <c r="F644" s="37" t="s">
        <v>23133</v>
      </c>
      <c r="G644" s="37">
        <v>37343</v>
      </c>
      <c r="H644" s="35">
        <v>3</v>
      </c>
      <c r="I644" s="35">
        <v>10</v>
      </c>
      <c r="J644" s="36">
        <v>300000</v>
      </c>
      <c r="K644" s="37">
        <v>130897</v>
      </c>
      <c r="L644" s="37" t="s">
        <v>23218</v>
      </c>
    </row>
    <row r="645" spans="1:12" ht="18" customHeight="1" x14ac:dyDescent="0.2">
      <c r="A645" s="37" t="s">
        <v>23219</v>
      </c>
      <c r="B645" s="37" t="s">
        <v>23220</v>
      </c>
      <c r="C645" s="37" t="s">
        <v>23221</v>
      </c>
      <c r="D645" s="37" t="s">
        <v>23158</v>
      </c>
      <c r="E645" s="37" t="s">
        <v>23159</v>
      </c>
      <c r="F645" s="37" t="s">
        <v>23129</v>
      </c>
      <c r="G645" s="37">
        <v>18915</v>
      </c>
      <c r="H645" s="35">
        <v>23</v>
      </c>
      <c r="I645" s="35">
        <v>108</v>
      </c>
      <c r="J645" s="36">
        <v>212043</v>
      </c>
      <c r="K645" s="37">
        <v>108924</v>
      </c>
      <c r="L645" s="37"/>
    </row>
    <row r="646" spans="1:12" ht="18" customHeight="1" x14ac:dyDescent="0.2">
      <c r="A646" s="37" t="s">
        <v>23160</v>
      </c>
      <c r="B646" s="37" t="s">
        <v>23161</v>
      </c>
      <c r="C646" s="37" t="s">
        <v>23162</v>
      </c>
      <c r="D646" s="37" t="s">
        <v>23163</v>
      </c>
      <c r="E646" s="37" t="s">
        <v>23164</v>
      </c>
      <c r="F646" s="37" t="s">
        <v>23136</v>
      </c>
      <c r="G646" s="37">
        <v>23059</v>
      </c>
      <c r="H646" s="35">
        <v>3</v>
      </c>
      <c r="I646" s="35">
        <v>40</v>
      </c>
      <c r="J646" s="36">
        <v>70000</v>
      </c>
      <c r="K646" s="37">
        <v>142850</v>
      </c>
      <c r="L646" s="37"/>
    </row>
    <row r="647" spans="1:12" ht="18" customHeight="1" x14ac:dyDescent="0.2">
      <c r="A647" s="37" t="s">
        <v>23579</v>
      </c>
      <c r="B647" s="37" t="s">
        <v>23580</v>
      </c>
      <c r="C647" s="37" t="s">
        <v>23581</v>
      </c>
      <c r="D647" s="37" t="s">
        <v>23582</v>
      </c>
      <c r="E647" s="37" t="s">
        <v>23583</v>
      </c>
      <c r="F647" s="37" t="s">
        <v>18741</v>
      </c>
      <c r="G647" s="37">
        <v>30012</v>
      </c>
      <c r="H647" s="35">
        <v>12</v>
      </c>
      <c r="I647" s="35">
        <v>50</v>
      </c>
      <c r="J647" s="36">
        <v>240000</v>
      </c>
      <c r="K647" s="37">
        <v>119213</v>
      </c>
      <c r="L647" s="37" t="s">
        <v>23584</v>
      </c>
    </row>
    <row r="648" spans="1:12" ht="18" customHeight="1" x14ac:dyDescent="0.2">
      <c r="A648" s="37" t="s">
        <v>23585</v>
      </c>
      <c r="B648" s="37" t="s">
        <v>24271</v>
      </c>
      <c r="C648" s="37" t="s">
        <v>24272</v>
      </c>
      <c r="D648" s="37" t="s">
        <v>24273</v>
      </c>
      <c r="E648" s="37" t="s">
        <v>24286</v>
      </c>
      <c r="F648" s="37" t="s">
        <v>23134</v>
      </c>
      <c r="G648" s="37">
        <v>75201</v>
      </c>
      <c r="H648" s="35">
        <v>259</v>
      </c>
      <c r="I648" s="35">
        <v>22</v>
      </c>
      <c r="J648" s="36">
        <v>11791469</v>
      </c>
      <c r="K648" s="37">
        <v>129675</v>
      </c>
      <c r="L648" s="37"/>
    </row>
    <row r="649" spans="1:12" ht="18" customHeight="1" x14ac:dyDescent="0.2">
      <c r="A649" s="37" t="s">
        <v>24274</v>
      </c>
      <c r="B649" s="37" t="s">
        <v>24275</v>
      </c>
      <c r="C649" s="37" t="s">
        <v>24276</v>
      </c>
      <c r="D649" s="37" t="s">
        <v>24277</v>
      </c>
      <c r="E649" s="37" t="s">
        <v>24278</v>
      </c>
      <c r="F649" s="37" t="s">
        <v>19675</v>
      </c>
      <c r="G649" s="37">
        <v>28645</v>
      </c>
      <c r="H649" s="35">
        <v>43</v>
      </c>
      <c r="I649" s="35">
        <v>76</v>
      </c>
      <c r="J649" s="36">
        <v>565701</v>
      </c>
      <c r="K649" s="37">
        <v>120462</v>
      </c>
      <c r="L649" s="37"/>
    </row>
    <row r="650" spans="1:12" ht="18" customHeight="1" x14ac:dyDescent="0.2">
      <c r="A650" s="37" t="s">
        <v>24279</v>
      </c>
      <c r="B650" s="37" t="s">
        <v>24280</v>
      </c>
      <c r="C650" s="37" t="s">
        <v>18179</v>
      </c>
      <c r="D650" s="37" t="s">
        <v>18180</v>
      </c>
      <c r="E650" s="37" t="s">
        <v>23609</v>
      </c>
      <c r="F650" s="37" t="s">
        <v>23129</v>
      </c>
      <c r="G650" s="37">
        <v>19380</v>
      </c>
      <c r="H650" s="35">
        <v>29</v>
      </c>
      <c r="I650" s="35">
        <v>53</v>
      </c>
      <c r="J650" s="36">
        <v>541065</v>
      </c>
      <c r="K650" s="37">
        <v>118032</v>
      </c>
      <c r="L650" s="37" t="s">
        <v>18181</v>
      </c>
    </row>
    <row r="651" spans="1:12" ht="18" customHeight="1" x14ac:dyDescent="0.2">
      <c r="A651" s="37" t="s">
        <v>18182</v>
      </c>
      <c r="B651" s="37" t="s">
        <v>18183</v>
      </c>
      <c r="C651" s="37" t="s">
        <v>18184</v>
      </c>
      <c r="D651" s="37" t="s">
        <v>15425</v>
      </c>
      <c r="E651" s="37" t="s">
        <v>15426</v>
      </c>
      <c r="F651" s="37" t="s">
        <v>23714</v>
      </c>
      <c r="G651" s="37">
        <v>95497</v>
      </c>
      <c r="H651" s="35">
        <v>13</v>
      </c>
      <c r="I651" s="35">
        <v>34</v>
      </c>
      <c r="J651" s="36">
        <v>381634</v>
      </c>
      <c r="K651" s="37">
        <v>113254</v>
      </c>
      <c r="L651" s="37"/>
    </row>
    <row r="652" spans="1:12" ht="18" customHeight="1" x14ac:dyDescent="0.2">
      <c r="A652" s="37" t="s">
        <v>15427</v>
      </c>
      <c r="B652" s="37" t="s">
        <v>18141</v>
      </c>
      <c r="C652" s="37" t="s">
        <v>18142</v>
      </c>
      <c r="D652" s="37" t="s">
        <v>18143</v>
      </c>
      <c r="E652" s="37" t="s">
        <v>18144</v>
      </c>
      <c r="F652" s="37" t="s">
        <v>19675</v>
      </c>
      <c r="G652" s="37">
        <v>27636</v>
      </c>
      <c r="H652" s="35">
        <v>8</v>
      </c>
      <c r="I652" s="35" t="s">
        <v>16742</v>
      </c>
      <c r="J652" s="35" t="s">
        <v>16742</v>
      </c>
      <c r="K652" s="37">
        <v>146391</v>
      </c>
      <c r="L652" s="37"/>
    </row>
    <row r="653" spans="1:12" ht="18" customHeight="1" x14ac:dyDescent="0.2">
      <c r="A653" s="37" t="s">
        <v>18145</v>
      </c>
      <c r="B653" s="37" t="s">
        <v>18146</v>
      </c>
      <c r="C653" s="37" t="s">
        <v>18147</v>
      </c>
      <c r="D653" s="37" t="s">
        <v>18148</v>
      </c>
      <c r="E653" s="37" t="s">
        <v>15211</v>
      </c>
      <c r="F653" s="37" t="s">
        <v>23138</v>
      </c>
      <c r="G653" s="37">
        <v>98632</v>
      </c>
      <c r="H653" s="35">
        <v>3</v>
      </c>
      <c r="I653" s="35">
        <v>39</v>
      </c>
      <c r="J653" s="36">
        <v>68872</v>
      </c>
      <c r="K653" s="37">
        <v>142236</v>
      </c>
      <c r="L653" s="37" t="s">
        <v>18149</v>
      </c>
    </row>
    <row r="654" spans="1:12" ht="18" customHeight="1" x14ac:dyDescent="0.2">
      <c r="A654" s="37" t="s">
        <v>18150</v>
      </c>
      <c r="B654" s="37" t="s">
        <v>18151</v>
      </c>
      <c r="C654" s="37" t="s">
        <v>18152</v>
      </c>
      <c r="D654" s="37" t="s">
        <v>18191</v>
      </c>
      <c r="E654" s="37" t="s">
        <v>18192</v>
      </c>
      <c r="F654" s="37" t="s">
        <v>23129</v>
      </c>
      <c r="G654" s="37">
        <v>19010</v>
      </c>
      <c r="H654" s="35">
        <v>8</v>
      </c>
      <c r="I654" s="35" t="s">
        <v>16742</v>
      </c>
      <c r="J654" s="35" t="s">
        <v>16742</v>
      </c>
      <c r="K654" s="37">
        <v>146500</v>
      </c>
      <c r="L654" s="37"/>
    </row>
    <row r="655" spans="1:12" ht="18" customHeight="1" x14ac:dyDescent="0.2">
      <c r="A655" s="37" t="s">
        <v>18193</v>
      </c>
      <c r="B655" s="37" t="s">
        <v>18194</v>
      </c>
      <c r="C655" s="37" t="s">
        <v>18195</v>
      </c>
      <c r="D655" s="37" t="s">
        <v>18196</v>
      </c>
      <c r="E655" s="37" t="s">
        <v>15227</v>
      </c>
      <c r="F655" s="37" t="s">
        <v>18741</v>
      </c>
      <c r="G655" s="37">
        <v>30305</v>
      </c>
      <c r="H655" s="35">
        <v>58</v>
      </c>
      <c r="I655" s="35">
        <v>208</v>
      </c>
      <c r="J655" s="36">
        <v>277325</v>
      </c>
      <c r="K655" s="37">
        <v>109004</v>
      </c>
      <c r="L655" s="37"/>
    </row>
    <row r="656" spans="1:12" ht="18" customHeight="1" x14ac:dyDescent="0.2">
      <c r="A656" s="37" t="s">
        <v>18197</v>
      </c>
      <c r="B656" s="37" t="s">
        <v>18198</v>
      </c>
      <c r="C656" s="37" t="s">
        <v>18199</v>
      </c>
      <c r="D656" s="37" t="s">
        <v>23389</v>
      </c>
      <c r="E656" s="37" t="s">
        <v>23390</v>
      </c>
      <c r="F656" s="37" t="s">
        <v>19667</v>
      </c>
      <c r="G656" s="37">
        <v>2492</v>
      </c>
      <c r="H656" s="35">
        <v>2</v>
      </c>
      <c r="I656" s="35">
        <v>4</v>
      </c>
      <c r="J656" s="36">
        <v>496498</v>
      </c>
      <c r="K656" s="37">
        <v>130620</v>
      </c>
      <c r="L656" s="37" t="s">
        <v>23391</v>
      </c>
    </row>
    <row r="657" spans="1:12" ht="18" customHeight="1" x14ac:dyDescent="0.2">
      <c r="A657" s="37" t="s">
        <v>23392</v>
      </c>
      <c r="B657" s="37" t="s">
        <v>23393</v>
      </c>
      <c r="C657" s="37" t="s">
        <v>21768</v>
      </c>
      <c r="D657" s="37" t="s">
        <v>21769</v>
      </c>
      <c r="E657" s="37" t="s">
        <v>15227</v>
      </c>
      <c r="F657" s="37" t="s">
        <v>18741</v>
      </c>
      <c r="G657" s="37">
        <v>30339</v>
      </c>
      <c r="H657" s="35">
        <v>8</v>
      </c>
      <c r="I657" s="35" t="s">
        <v>16742</v>
      </c>
      <c r="J657" s="35" t="s">
        <v>16742</v>
      </c>
      <c r="K657" s="37">
        <v>126243</v>
      </c>
      <c r="L657" s="37"/>
    </row>
    <row r="658" spans="1:12" ht="18" customHeight="1" x14ac:dyDescent="0.2">
      <c r="A658" s="37" t="s">
        <v>21770</v>
      </c>
      <c r="B658" s="37" t="s">
        <v>21771</v>
      </c>
      <c r="C658" s="37" t="s">
        <v>21772</v>
      </c>
      <c r="D658" s="37" t="s">
        <v>21773</v>
      </c>
      <c r="E658" s="37" t="s">
        <v>21774</v>
      </c>
      <c r="F658" s="37" t="s">
        <v>23126</v>
      </c>
      <c r="G658" s="37">
        <v>44055</v>
      </c>
      <c r="H658" s="35">
        <v>25</v>
      </c>
      <c r="I658" s="35">
        <v>268</v>
      </c>
      <c r="J658" s="36">
        <v>93784</v>
      </c>
      <c r="K658" s="37">
        <v>119812</v>
      </c>
      <c r="L658" s="37"/>
    </row>
    <row r="659" spans="1:12" ht="18" customHeight="1" x14ac:dyDescent="0.2">
      <c r="A659" s="37" t="s">
        <v>21775</v>
      </c>
      <c r="B659" s="37" t="s">
        <v>21776</v>
      </c>
      <c r="C659" s="37" t="s">
        <v>22962</v>
      </c>
      <c r="D659" s="37" t="s">
        <v>22963</v>
      </c>
      <c r="E659" s="37" t="s">
        <v>22964</v>
      </c>
      <c r="F659" s="37" t="s">
        <v>23126</v>
      </c>
      <c r="G659" s="37">
        <v>44138</v>
      </c>
      <c r="H659" s="35">
        <v>2</v>
      </c>
      <c r="I659" s="35">
        <v>40</v>
      </c>
      <c r="J659" s="36">
        <v>45000</v>
      </c>
      <c r="K659" s="37">
        <v>144041</v>
      </c>
      <c r="L659" s="37"/>
    </row>
    <row r="660" spans="1:12" ht="18" customHeight="1" x14ac:dyDescent="0.2">
      <c r="A660" s="37" t="s">
        <v>22965</v>
      </c>
      <c r="B660" s="37" t="s">
        <v>22966</v>
      </c>
      <c r="C660" s="37" t="s">
        <v>22967</v>
      </c>
      <c r="D660" s="37" t="s">
        <v>22949</v>
      </c>
      <c r="E660" s="37" t="s">
        <v>22950</v>
      </c>
      <c r="F660" s="37" t="s">
        <v>19664</v>
      </c>
      <c r="G660" s="37">
        <v>67152</v>
      </c>
      <c r="H660" s="35">
        <v>6</v>
      </c>
      <c r="I660" s="35">
        <v>418</v>
      </c>
      <c r="J660" s="36">
        <v>14256</v>
      </c>
      <c r="K660" s="37">
        <v>115910</v>
      </c>
      <c r="L660" s="37"/>
    </row>
    <row r="661" spans="1:12" ht="18" customHeight="1" x14ac:dyDescent="0.2">
      <c r="A661" s="37" t="s">
        <v>22951</v>
      </c>
      <c r="B661" s="37" t="s">
        <v>22952</v>
      </c>
      <c r="C661" s="37" t="s">
        <v>22953</v>
      </c>
      <c r="D661" s="37" t="s">
        <v>22954</v>
      </c>
      <c r="E661" s="37" t="s">
        <v>23348</v>
      </c>
      <c r="F661" s="37" t="s">
        <v>23126</v>
      </c>
      <c r="G661" s="37">
        <v>43235</v>
      </c>
      <c r="H661" s="35">
        <v>19</v>
      </c>
      <c r="I661" s="35">
        <v>394</v>
      </c>
      <c r="J661" s="36">
        <v>49064</v>
      </c>
      <c r="K661" s="37">
        <v>110721</v>
      </c>
      <c r="L661" s="37" t="s">
        <v>22955</v>
      </c>
    </row>
    <row r="662" spans="1:12" ht="18" customHeight="1" x14ac:dyDescent="0.2">
      <c r="A662" s="37" t="s">
        <v>22956</v>
      </c>
      <c r="B662" s="37" t="s">
        <v>22952</v>
      </c>
      <c r="C662" s="37" t="s">
        <v>22957</v>
      </c>
      <c r="D662" s="37" t="s">
        <v>22958</v>
      </c>
      <c r="E662" s="37" t="s">
        <v>16728</v>
      </c>
      <c r="F662" s="37" t="s">
        <v>23714</v>
      </c>
      <c r="G662" s="37">
        <v>92131</v>
      </c>
      <c r="H662" s="35">
        <v>9</v>
      </c>
      <c r="I662" s="35">
        <v>0</v>
      </c>
      <c r="J662" s="35" t="s">
        <v>16742</v>
      </c>
      <c r="K662" s="37">
        <v>113936</v>
      </c>
      <c r="L662" s="37" t="s">
        <v>22955</v>
      </c>
    </row>
    <row r="663" spans="1:12" ht="18" customHeight="1" x14ac:dyDescent="0.2">
      <c r="A663" s="37" t="s">
        <v>22959</v>
      </c>
      <c r="B663" s="37" t="s">
        <v>22960</v>
      </c>
      <c r="C663" s="37" t="s">
        <v>22961</v>
      </c>
      <c r="D663" s="37" t="s">
        <v>23751</v>
      </c>
      <c r="E663" s="37" t="s">
        <v>20876</v>
      </c>
      <c r="F663" s="37" t="s">
        <v>19667</v>
      </c>
      <c r="G663" s="37">
        <v>2458</v>
      </c>
      <c r="H663" s="35">
        <v>40</v>
      </c>
      <c r="I663" s="35">
        <v>217</v>
      </c>
      <c r="J663" s="36">
        <v>185714</v>
      </c>
      <c r="K663" s="37">
        <v>110197</v>
      </c>
      <c r="L663" s="37" t="s">
        <v>23752</v>
      </c>
    </row>
    <row r="664" spans="1:12" ht="18" customHeight="1" x14ac:dyDescent="0.2">
      <c r="A664" s="37" t="s">
        <v>23753</v>
      </c>
      <c r="B664" s="37" t="s">
        <v>23754</v>
      </c>
      <c r="C664" s="37" t="s">
        <v>23755</v>
      </c>
      <c r="D664" s="37" t="s">
        <v>23756</v>
      </c>
      <c r="E664" s="37" t="s">
        <v>24146</v>
      </c>
      <c r="F664" s="37" t="s">
        <v>23709</v>
      </c>
      <c r="G664" s="37">
        <v>83702</v>
      </c>
      <c r="H664" s="35">
        <v>239</v>
      </c>
      <c r="I664" s="35">
        <v>812</v>
      </c>
      <c r="J664" s="36">
        <v>294923</v>
      </c>
      <c r="K664" s="37">
        <v>109361</v>
      </c>
      <c r="L664" s="37"/>
    </row>
    <row r="665" spans="1:12" ht="18" customHeight="1" x14ac:dyDescent="0.2">
      <c r="A665" s="37" t="s">
        <v>23757</v>
      </c>
      <c r="B665" s="37" t="s">
        <v>23758</v>
      </c>
      <c r="C665" s="37" t="s">
        <v>23759</v>
      </c>
      <c r="D665" s="37" t="s">
        <v>23760</v>
      </c>
      <c r="E665" s="37" t="s">
        <v>17944</v>
      </c>
      <c r="F665" s="37" t="s">
        <v>23714</v>
      </c>
      <c r="G665" s="37">
        <v>92612</v>
      </c>
      <c r="H665" s="35">
        <v>8</v>
      </c>
      <c r="I665" s="35" t="s">
        <v>16742</v>
      </c>
      <c r="J665" s="35" t="s">
        <v>16742</v>
      </c>
      <c r="K665" s="37">
        <v>139209</v>
      </c>
      <c r="L665" s="37" t="s">
        <v>23761</v>
      </c>
    </row>
    <row r="666" spans="1:12" ht="18" customHeight="1" x14ac:dyDescent="0.2">
      <c r="A666" s="37" t="s">
        <v>23762</v>
      </c>
      <c r="B666" s="37" t="s">
        <v>23763</v>
      </c>
      <c r="C666" s="37" t="s">
        <v>23764</v>
      </c>
      <c r="D666" s="37" t="s">
        <v>23765</v>
      </c>
      <c r="E666" s="37" t="s">
        <v>24201</v>
      </c>
      <c r="F666" s="37" t="s">
        <v>18740</v>
      </c>
      <c r="G666" s="37">
        <v>32216</v>
      </c>
      <c r="H666" s="35">
        <v>32</v>
      </c>
      <c r="I666" s="35">
        <v>244</v>
      </c>
      <c r="J666" s="36">
        <v>130447</v>
      </c>
      <c r="K666" s="37">
        <v>137453</v>
      </c>
      <c r="L666" s="37"/>
    </row>
    <row r="667" spans="1:12" ht="18" customHeight="1" x14ac:dyDescent="0.2">
      <c r="A667" s="37" t="s">
        <v>23766</v>
      </c>
      <c r="B667" s="37" t="s">
        <v>23767</v>
      </c>
      <c r="C667" s="37" t="s">
        <v>23768</v>
      </c>
      <c r="D667" s="37" t="s">
        <v>23769</v>
      </c>
      <c r="E667" s="37" t="s">
        <v>23770</v>
      </c>
      <c r="F667" s="37" t="s">
        <v>23126</v>
      </c>
      <c r="G667" s="37">
        <v>45154</v>
      </c>
      <c r="H667" s="35">
        <v>15</v>
      </c>
      <c r="I667" s="35">
        <v>340</v>
      </c>
      <c r="J667" s="36">
        <v>44356</v>
      </c>
      <c r="K667" s="37">
        <v>145158</v>
      </c>
      <c r="L667" s="37"/>
    </row>
    <row r="668" spans="1:12" ht="18" customHeight="1" x14ac:dyDescent="0.2">
      <c r="A668" s="37" t="s">
        <v>23771</v>
      </c>
      <c r="B668" s="37" t="s">
        <v>23772</v>
      </c>
      <c r="C668" s="37" t="s">
        <v>23773</v>
      </c>
      <c r="D668" s="37" t="s">
        <v>23774</v>
      </c>
      <c r="E668" s="37" t="s">
        <v>18032</v>
      </c>
      <c r="F668" s="37" t="s">
        <v>19667</v>
      </c>
      <c r="G668" s="37">
        <v>2215</v>
      </c>
      <c r="H668" s="35">
        <v>2</v>
      </c>
      <c r="I668" s="35">
        <v>1</v>
      </c>
      <c r="J668" s="36">
        <v>1600000</v>
      </c>
      <c r="K668" s="37">
        <v>146334</v>
      </c>
      <c r="L668" s="37"/>
    </row>
    <row r="669" spans="1:12" ht="18" customHeight="1" x14ac:dyDescent="0.2">
      <c r="A669" s="37" t="s">
        <v>23775</v>
      </c>
      <c r="B669" s="37" t="s">
        <v>23776</v>
      </c>
      <c r="C669" s="37" t="s">
        <v>23777</v>
      </c>
      <c r="D669" s="37" t="s">
        <v>23778</v>
      </c>
      <c r="E669" s="37" t="s">
        <v>15227</v>
      </c>
      <c r="F669" s="37" t="s">
        <v>18741</v>
      </c>
      <c r="G669" s="37">
        <v>30342</v>
      </c>
      <c r="H669" s="35">
        <v>14</v>
      </c>
      <c r="I669" s="35">
        <v>14</v>
      </c>
      <c r="J669" s="36">
        <v>1019131</v>
      </c>
      <c r="K669" s="37">
        <v>143148</v>
      </c>
      <c r="L669" s="37"/>
    </row>
    <row r="670" spans="1:12" ht="18" customHeight="1" x14ac:dyDescent="0.2">
      <c r="A670" s="37" t="s">
        <v>23779</v>
      </c>
      <c r="B670" s="37" t="s">
        <v>23780</v>
      </c>
      <c r="C670" s="37" t="s">
        <v>19320</v>
      </c>
      <c r="D670" s="37" t="s">
        <v>19321</v>
      </c>
      <c r="E670" s="37" t="s">
        <v>17435</v>
      </c>
      <c r="F670" s="37" t="s">
        <v>23136</v>
      </c>
      <c r="G670" s="37">
        <v>23462</v>
      </c>
      <c r="H670" s="35">
        <v>38</v>
      </c>
      <c r="I670" s="35">
        <v>570</v>
      </c>
      <c r="J670" s="36">
        <v>66140</v>
      </c>
      <c r="K670" s="37">
        <v>108824</v>
      </c>
      <c r="L670" s="37"/>
    </row>
    <row r="671" spans="1:12" ht="18" customHeight="1" x14ac:dyDescent="0.2">
      <c r="A671" s="37" t="s">
        <v>19322</v>
      </c>
      <c r="B671" s="37" t="s">
        <v>19323</v>
      </c>
      <c r="C671" s="37" t="s">
        <v>19324</v>
      </c>
      <c r="D671" s="37" t="s">
        <v>19325</v>
      </c>
      <c r="E671" s="37" t="s">
        <v>15342</v>
      </c>
      <c r="F671" s="37" t="s">
        <v>19662</v>
      </c>
      <c r="G671" s="37">
        <v>61832</v>
      </c>
      <c r="H671" s="35">
        <v>0</v>
      </c>
      <c r="I671" s="35">
        <v>1</v>
      </c>
      <c r="J671" s="36">
        <v>64000</v>
      </c>
      <c r="K671" s="37">
        <v>129559</v>
      </c>
      <c r="L671" s="37"/>
    </row>
    <row r="672" spans="1:12" ht="18" customHeight="1" x14ac:dyDescent="0.2">
      <c r="A672" s="37" t="s">
        <v>19326</v>
      </c>
      <c r="B672" s="37" t="s">
        <v>19327</v>
      </c>
      <c r="C672" s="37" t="s">
        <v>19328</v>
      </c>
      <c r="D672" s="37" t="s">
        <v>19329</v>
      </c>
      <c r="E672" s="37" t="s">
        <v>16619</v>
      </c>
      <c r="F672" s="37" t="s">
        <v>19671</v>
      </c>
      <c r="G672" s="37">
        <v>55416</v>
      </c>
      <c r="H672" s="35">
        <v>170</v>
      </c>
      <c r="I672" s="35">
        <v>145</v>
      </c>
      <c r="J672" s="36">
        <v>1172414</v>
      </c>
      <c r="K672" s="37">
        <v>110406</v>
      </c>
      <c r="L672" s="37"/>
    </row>
    <row r="673" spans="1:12" ht="18" customHeight="1" x14ac:dyDescent="0.2">
      <c r="A673" s="37" t="s">
        <v>19330</v>
      </c>
      <c r="B673" s="37" t="s">
        <v>19331</v>
      </c>
      <c r="C673" s="37" t="s">
        <v>19332</v>
      </c>
      <c r="D673" s="37" t="s">
        <v>19305</v>
      </c>
      <c r="E673" s="37" t="s">
        <v>19306</v>
      </c>
      <c r="F673" s="37" t="s">
        <v>19662</v>
      </c>
      <c r="G673" s="37">
        <v>60521</v>
      </c>
      <c r="H673" s="35">
        <v>24</v>
      </c>
      <c r="I673" s="35">
        <v>56</v>
      </c>
      <c r="J673" s="36">
        <v>420839</v>
      </c>
      <c r="K673" s="37">
        <v>124150</v>
      </c>
      <c r="L673" s="37" t="s">
        <v>19307</v>
      </c>
    </row>
    <row r="674" spans="1:12" ht="18" customHeight="1" x14ac:dyDescent="0.2">
      <c r="A674" s="37" t="s">
        <v>19308</v>
      </c>
      <c r="B674" s="37" t="s">
        <v>19309</v>
      </c>
      <c r="C674" s="37" t="s">
        <v>19310</v>
      </c>
      <c r="D674" s="37" t="s">
        <v>19311</v>
      </c>
      <c r="E674" s="37" t="s">
        <v>19312</v>
      </c>
      <c r="F674" s="37" t="s">
        <v>23714</v>
      </c>
      <c r="G674" s="37">
        <v>95060</v>
      </c>
      <c r="H674" s="35">
        <v>50</v>
      </c>
      <c r="I674" s="35">
        <v>135</v>
      </c>
      <c r="J674" s="36">
        <v>370370</v>
      </c>
      <c r="K674" s="37">
        <v>129251</v>
      </c>
      <c r="L674" s="37"/>
    </row>
    <row r="675" spans="1:12" ht="18" customHeight="1" x14ac:dyDescent="0.2">
      <c r="A675" s="37" t="s">
        <v>19313</v>
      </c>
      <c r="B675" s="37" t="s">
        <v>16605</v>
      </c>
      <c r="C675" s="37" t="s">
        <v>16606</v>
      </c>
      <c r="D675" s="37" t="s">
        <v>16607</v>
      </c>
      <c r="E675" s="37" t="s">
        <v>15220</v>
      </c>
      <c r="F675" s="37" t="s">
        <v>23135</v>
      </c>
      <c r="G675" s="37">
        <v>84111</v>
      </c>
      <c r="H675" s="35">
        <v>20</v>
      </c>
      <c r="I675" s="35">
        <v>100</v>
      </c>
      <c r="J675" s="36">
        <v>200000</v>
      </c>
      <c r="K675" s="37">
        <v>141435</v>
      </c>
      <c r="L675" s="37"/>
    </row>
    <row r="676" spans="1:12" ht="18" customHeight="1" x14ac:dyDescent="0.2">
      <c r="A676" s="37" t="s">
        <v>16608</v>
      </c>
      <c r="B676" s="37" t="s">
        <v>16609</v>
      </c>
      <c r="C676" s="37" t="s">
        <v>16610</v>
      </c>
      <c r="D676" s="37" t="s">
        <v>24380</v>
      </c>
      <c r="E676" s="37" t="s">
        <v>11223</v>
      </c>
      <c r="F676" s="37" t="s">
        <v>18741</v>
      </c>
      <c r="G676" s="37">
        <v>30004</v>
      </c>
      <c r="H676" s="35">
        <v>6</v>
      </c>
      <c r="I676" s="35">
        <v>40</v>
      </c>
      <c r="J676" s="36">
        <v>147500</v>
      </c>
      <c r="K676" s="37">
        <v>125967</v>
      </c>
      <c r="L676" s="37" t="s">
        <v>24381</v>
      </c>
    </row>
    <row r="677" spans="1:12" ht="18" customHeight="1" x14ac:dyDescent="0.2">
      <c r="A677" s="37" t="s">
        <v>24382</v>
      </c>
      <c r="B677" s="37" t="s">
        <v>24383</v>
      </c>
      <c r="C677" s="37" t="s">
        <v>24384</v>
      </c>
      <c r="D677" s="37" t="s">
        <v>24385</v>
      </c>
      <c r="E677" s="37" t="s">
        <v>16728</v>
      </c>
      <c r="F677" s="37" t="s">
        <v>23714</v>
      </c>
      <c r="G677" s="37">
        <v>92103</v>
      </c>
      <c r="H677" s="35">
        <v>0</v>
      </c>
      <c r="I677" s="35">
        <v>5</v>
      </c>
      <c r="J677" s="36">
        <v>40000</v>
      </c>
      <c r="K677" s="37">
        <v>135487</v>
      </c>
      <c r="L677" s="37" t="s">
        <v>22748</v>
      </c>
    </row>
    <row r="678" spans="1:12" ht="18" customHeight="1" x14ac:dyDescent="0.2">
      <c r="A678" s="37" t="s">
        <v>24229</v>
      </c>
      <c r="B678" s="37" t="s">
        <v>24230</v>
      </c>
      <c r="C678" s="37" t="s">
        <v>24231</v>
      </c>
      <c r="D678" s="37" t="s">
        <v>24232</v>
      </c>
      <c r="E678" s="37" t="s">
        <v>24233</v>
      </c>
      <c r="F678" s="37" t="s">
        <v>18740</v>
      </c>
      <c r="G678" s="37">
        <v>32082</v>
      </c>
      <c r="H678" s="35">
        <v>88</v>
      </c>
      <c r="I678" s="35">
        <v>448</v>
      </c>
      <c r="J678" s="36">
        <v>195761</v>
      </c>
      <c r="K678" s="37">
        <v>110295</v>
      </c>
      <c r="L678" s="37"/>
    </row>
    <row r="679" spans="1:12" ht="18" customHeight="1" x14ac:dyDescent="0.2">
      <c r="A679" s="37" t="s">
        <v>24234</v>
      </c>
      <c r="B679" s="37" t="s">
        <v>24235</v>
      </c>
      <c r="C679" s="37" t="s">
        <v>24236</v>
      </c>
      <c r="D679" s="37" t="s">
        <v>24237</v>
      </c>
      <c r="E679" s="37" t="s">
        <v>21090</v>
      </c>
      <c r="F679" s="37" t="s">
        <v>23715</v>
      </c>
      <c r="G679" s="37">
        <v>80302</v>
      </c>
      <c r="H679" s="35">
        <v>34</v>
      </c>
      <c r="I679" s="35">
        <v>85</v>
      </c>
      <c r="J679" s="36">
        <v>400859</v>
      </c>
      <c r="K679" s="37">
        <v>118244</v>
      </c>
      <c r="L679" s="37"/>
    </row>
    <row r="680" spans="1:12" ht="18" customHeight="1" x14ac:dyDescent="0.2">
      <c r="A680" s="37" t="s">
        <v>24238</v>
      </c>
      <c r="B680" s="37" t="s">
        <v>20452</v>
      </c>
      <c r="C680" s="37" t="s">
        <v>20453</v>
      </c>
      <c r="D680" s="37" t="s">
        <v>20454</v>
      </c>
      <c r="E680" s="37" t="s">
        <v>20455</v>
      </c>
      <c r="F680" s="37" t="s">
        <v>23714</v>
      </c>
      <c r="G680" s="37">
        <v>91786</v>
      </c>
      <c r="H680" s="35">
        <v>7</v>
      </c>
      <c r="I680" s="35">
        <v>21</v>
      </c>
      <c r="J680" s="36">
        <v>333333</v>
      </c>
      <c r="K680" s="37">
        <v>112152</v>
      </c>
      <c r="L680" s="37"/>
    </row>
    <row r="681" spans="1:12" ht="18" customHeight="1" x14ac:dyDescent="0.2">
      <c r="A681" s="37" t="s">
        <v>20456</v>
      </c>
      <c r="B681" s="37" t="s">
        <v>20457</v>
      </c>
      <c r="C681" s="37" t="s">
        <v>20458</v>
      </c>
      <c r="D681" s="37" t="s">
        <v>20459</v>
      </c>
      <c r="E681" s="37" t="s">
        <v>7186</v>
      </c>
      <c r="F681" s="37" t="s">
        <v>23127</v>
      </c>
      <c r="G681" s="37">
        <v>74114</v>
      </c>
      <c r="H681" s="35">
        <v>15</v>
      </c>
      <c r="I681" s="35">
        <v>61</v>
      </c>
      <c r="J681" s="36">
        <v>246442</v>
      </c>
      <c r="K681" s="37">
        <v>126639</v>
      </c>
      <c r="L681" s="37"/>
    </row>
    <row r="682" spans="1:12" ht="18" customHeight="1" x14ac:dyDescent="0.2">
      <c r="A682" s="37" t="s">
        <v>20460</v>
      </c>
      <c r="B682" s="37" t="s">
        <v>20461</v>
      </c>
      <c r="C682" s="37" t="s">
        <v>20462</v>
      </c>
      <c r="D682" s="37" t="s">
        <v>20463</v>
      </c>
      <c r="E682" s="37" t="s">
        <v>20464</v>
      </c>
      <c r="F682" s="37" t="s">
        <v>19678</v>
      </c>
      <c r="G682" s="37">
        <v>7701</v>
      </c>
      <c r="H682" s="35">
        <v>9</v>
      </c>
      <c r="I682" s="35">
        <v>80</v>
      </c>
      <c r="J682" s="36">
        <v>107468</v>
      </c>
      <c r="K682" s="37">
        <v>128382</v>
      </c>
      <c r="L682" s="37" t="s">
        <v>20465</v>
      </c>
    </row>
    <row r="683" spans="1:12" ht="18" customHeight="1" x14ac:dyDescent="0.2">
      <c r="A683" s="37" t="s">
        <v>20466</v>
      </c>
      <c r="B683" s="37" t="s">
        <v>20467</v>
      </c>
      <c r="C683" s="37" t="s">
        <v>23726</v>
      </c>
      <c r="D683" s="37" t="s">
        <v>23727</v>
      </c>
      <c r="E683" s="37" t="s">
        <v>21680</v>
      </c>
      <c r="F683" s="37" t="s">
        <v>23715</v>
      </c>
      <c r="G683" s="37">
        <v>80226</v>
      </c>
      <c r="H683" s="35">
        <v>6</v>
      </c>
      <c r="I683" s="35">
        <v>47</v>
      </c>
      <c r="J683" s="36">
        <v>129769</v>
      </c>
      <c r="K683" s="37">
        <v>114111</v>
      </c>
      <c r="L683" s="37"/>
    </row>
    <row r="684" spans="1:12" ht="18" customHeight="1" x14ac:dyDescent="0.2">
      <c r="A684" s="37" t="s">
        <v>23728</v>
      </c>
      <c r="B684" s="37" t="s">
        <v>23729</v>
      </c>
      <c r="C684" s="37" t="s">
        <v>23730</v>
      </c>
      <c r="D684" s="37" t="s">
        <v>23731</v>
      </c>
      <c r="E684" s="37" t="s">
        <v>23742</v>
      </c>
      <c r="F684" s="37" t="s">
        <v>23134</v>
      </c>
      <c r="G684" s="37">
        <v>76006</v>
      </c>
      <c r="H684" s="35">
        <v>31</v>
      </c>
      <c r="I684" s="35">
        <v>44</v>
      </c>
      <c r="J684" s="36">
        <v>704545</v>
      </c>
      <c r="K684" s="37">
        <v>109917</v>
      </c>
      <c r="L684" s="37"/>
    </row>
    <row r="685" spans="1:12" ht="18" customHeight="1" x14ac:dyDescent="0.2">
      <c r="A685" s="37" t="s">
        <v>23732</v>
      </c>
      <c r="B685" s="37" t="s">
        <v>23733</v>
      </c>
      <c r="C685" s="37" t="s">
        <v>23734</v>
      </c>
      <c r="D685" s="37" t="s">
        <v>23735</v>
      </c>
      <c r="E685" s="37" t="s">
        <v>23736</v>
      </c>
      <c r="F685" s="37" t="s">
        <v>19676</v>
      </c>
      <c r="G685" s="37">
        <v>68135</v>
      </c>
      <c r="H685" s="35">
        <v>9</v>
      </c>
      <c r="I685" s="35">
        <v>155</v>
      </c>
      <c r="J685" s="36">
        <v>56463</v>
      </c>
      <c r="K685" s="37">
        <v>141459</v>
      </c>
      <c r="L685" s="37"/>
    </row>
    <row r="686" spans="1:12" ht="18" customHeight="1" x14ac:dyDescent="0.2">
      <c r="A686" s="37" t="s">
        <v>19373</v>
      </c>
      <c r="B686" s="37" t="s">
        <v>19374</v>
      </c>
      <c r="C686" s="37" t="s">
        <v>19375</v>
      </c>
      <c r="D686" s="37" t="s">
        <v>19376</v>
      </c>
      <c r="E686" s="37" t="s">
        <v>20867</v>
      </c>
      <c r="F686" s="37" t="s">
        <v>19675</v>
      </c>
      <c r="G686" s="37">
        <v>28210</v>
      </c>
      <c r="H686" s="35">
        <v>34</v>
      </c>
      <c r="I686" s="35">
        <v>177</v>
      </c>
      <c r="J686" s="36">
        <v>194484</v>
      </c>
      <c r="K686" s="37">
        <v>141893</v>
      </c>
      <c r="L686" s="37" t="s">
        <v>19377</v>
      </c>
    </row>
    <row r="687" spans="1:12" ht="18" customHeight="1" x14ac:dyDescent="0.2">
      <c r="A687" s="37" t="s">
        <v>22112</v>
      </c>
      <c r="B687" s="37" t="s">
        <v>22113</v>
      </c>
      <c r="C687" s="37" t="s">
        <v>22114</v>
      </c>
      <c r="D687" s="37" t="s">
        <v>22115</v>
      </c>
      <c r="E687" s="37" t="s">
        <v>22116</v>
      </c>
      <c r="F687" s="37" t="s">
        <v>23125</v>
      </c>
      <c r="G687" s="37">
        <v>11021</v>
      </c>
      <c r="H687" s="35">
        <v>51</v>
      </c>
      <c r="I687" s="35">
        <v>47</v>
      </c>
      <c r="J687" s="36">
        <v>1076377</v>
      </c>
      <c r="K687" s="37">
        <v>106752</v>
      </c>
      <c r="L687" s="37" t="s">
        <v>22117</v>
      </c>
    </row>
    <row r="688" spans="1:12" ht="18" customHeight="1" x14ac:dyDescent="0.2">
      <c r="A688" s="37" t="s">
        <v>22118</v>
      </c>
      <c r="B688" s="37" t="s">
        <v>22119</v>
      </c>
      <c r="C688" s="37" t="s">
        <v>22120</v>
      </c>
      <c r="D688" s="37" t="s">
        <v>22121</v>
      </c>
      <c r="E688" s="37" t="s">
        <v>11223</v>
      </c>
      <c r="F688" s="37" t="s">
        <v>18741</v>
      </c>
      <c r="G688" s="37">
        <v>30004</v>
      </c>
      <c r="H688" s="35">
        <v>8</v>
      </c>
      <c r="I688" s="35" t="s">
        <v>16742</v>
      </c>
      <c r="J688" s="35" t="s">
        <v>16742</v>
      </c>
      <c r="K688" s="37">
        <v>127277</v>
      </c>
      <c r="L688" s="37"/>
    </row>
    <row r="689" spans="1:12" ht="18" customHeight="1" x14ac:dyDescent="0.2">
      <c r="A689" s="37" t="s">
        <v>22122</v>
      </c>
      <c r="B689" s="37" t="s">
        <v>22123</v>
      </c>
      <c r="C689" s="37" t="s">
        <v>22124</v>
      </c>
      <c r="D689" s="37"/>
      <c r="E689" s="37"/>
      <c r="F689" s="37" t="s">
        <v>23134</v>
      </c>
      <c r="G689" s="37"/>
      <c r="H689" s="35">
        <v>2</v>
      </c>
      <c r="I689" s="35">
        <v>5</v>
      </c>
      <c r="J689" s="36">
        <v>460000</v>
      </c>
      <c r="K689" s="37">
        <v>144766</v>
      </c>
      <c r="L689" s="37" t="s">
        <v>22125</v>
      </c>
    </row>
    <row r="690" spans="1:12" ht="18" customHeight="1" x14ac:dyDescent="0.2">
      <c r="A690" s="37" t="s">
        <v>22126</v>
      </c>
      <c r="B690" s="37" t="s">
        <v>22127</v>
      </c>
      <c r="C690" s="37" t="s">
        <v>22128</v>
      </c>
      <c r="D690" s="37" t="s">
        <v>22129</v>
      </c>
      <c r="E690" s="37" t="s">
        <v>18643</v>
      </c>
      <c r="F690" s="37" t="s">
        <v>18740</v>
      </c>
      <c r="G690" s="37">
        <v>34606</v>
      </c>
      <c r="H690" s="35">
        <v>8</v>
      </c>
      <c r="I690" s="35" t="s">
        <v>16742</v>
      </c>
      <c r="J690" s="35" t="s">
        <v>16742</v>
      </c>
      <c r="K690" s="37">
        <v>147766</v>
      </c>
      <c r="L690" s="37" t="s">
        <v>22130</v>
      </c>
    </row>
    <row r="691" spans="1:12" ht="18" customHeight="1" x14ac:dyDescent="0.2">
      <c r="A691" s="37" t="s">
        <v>22131</v>
      </c>
      <c r="B691" s="37" t="s">
        <v>22132</v>
      </c>
      <c r="C691" s="37" t="s">
        <v>22133</v>
      </c>
      <c r="D691" s="37" t="s">
        <v>22134</v>
      </c>
      <c r="E691" s="37" t="s">
        <v>20345</v>
      </c>
      <c r="F691" s="37" t="s">
        <v>23127</v>
      </c>
      <c r="G691" s="37">
        <v>74601</v>
      </c>
      <c r="H691" s="35">
        <v>27</v>
      </c>
      <c r="I691" s="35">
        <v>139</v>
      </c>
      <c r="J691" s="36">
        <v>196146</v>
      </c>
      <c r="K691" s="37">
        <v>108144</v>
      </c>
      <c r="L691" s="37"/>
    </row>
    <row r="692" spans="1:12" ht="18" customHeight="1" x14ac:dyDescent="0.2">
      <c r="A692" s="37" t="s">
        <v>22135</v>
      </c>
      <c r="B692" s="37" t="s">
        <v>22136</v>
      </c>
      <c r="C692" s="37" t="s">
        <v>22137</v>
      </c>
      <c r="D692" s="37" t="s">
        <v>22138</v>
      </c>
      <c r="E692" s="37" t="s">
        <v>17944</v>
      </c>
      <c r="F692" s="37" t="s">
        <v>23714</v>
      </c>
      <c r="G692" s="37">
        <v>92612</v>
      </c>
      <c r="H692" s="35">
        <v>29</v>
      </c>
      <c r="I692" s="35">
        <v>300</v>
      </c>
      <c r="J692" s="36">
        <v>97333</v>
      </c>
      <c r="K692" s="37">
        <v>106578</v>
      </c>
      <c r="L692" s="37"/>
    </row>
    <row r="693" spans="1:12" ht="18" customHeight="1" x14ac:dyDescent="0.2">
      <c r="A693" s="37" t="s">
        <v>22139</v>
      </c>
      <c r="B693" s="37" t="s">
        <v>22140</v>
      </c>
      <c r="C693" s="37" t="s">
        <v>22141</v>
      </c>
      <c r="D693" s="37" t="s">
        <v>22142</v>
      </c>
      <c r="E693" s="37" t="s">
        <v>22143</v>
      </c>
      <c r="F693" s="37" t="s">
        <v>23138</v>
      </c>
      <c r="G693" s="37">
        <v>98110</v>
      </c>
      <c r="H693" s="35">
        <v>47</v>
      </c>
      <c r="I693" s="35">
        <v>286</v>
      </c>
      <c r="J693" s="36">
        <v>163237</v>
      </c>
      <c r="K693" s="37">
        <v>145820</v>
      </c>
      <c r="L693" s="37"/>
    </row>
    <row r="694" spans="1:12" ht="18" customHeight="1" x14ac:dyDescent="0.2">
      <c r="A694" s="37" t="s">
        <v>22144</v>
      </c>
      <c r="B694" s="37" t="s">
        <v>22145</v>
      </c>
      <c r="C694" s="37" t="s">
        <v>22146</v>
      </c>
      <c r="D694" s="37" t="s">
        <v>22147</v>
      </c>
      <c r="E694" s="37" t="s">
        <v>18001</v>
      </c>
      <c r="F694" s="37" t="s">
        <v>18741</v>
      </c>
      <c r="G694" s="37">
        <v>30071</v>
      </c>
      <c r="H694" s="35">
        <v>102</v>
      </c>
      <c r="I694" s="35">
        <v>328</v>
      </c>
      <c r="J694" s="36">
        <v>310675</v>
      </c>
      <c r="K694" s="37">
        <v>125646</v>
      </c>
      <c r="L694" s="37"/>
    </row>
    <row r="695" spans="1:12" ht="18" customHeight="1" x14ac:dyDescent="0.2">
      <c r="A695" s="37" t="s">
        <v>22148</v>
      </c>
      <c r="B695" s="37" t="s">
        <v>22149</v>
      </c>
      <c r="C695" s="37" t="s">
        <v>22150</v>
      </c>
      <c r="D695" s="37" t="s">
        <v>22151</v>
      </c>
      <c r="E695" s="37" t="s">
        <v>23552</v>
      </c>
      <c r="F695" s="37" t="s">
        <v>23136</v>
      </c>
      <c r="G695" s="37">
        <v>22066</v>
      </c>
      <c r="H695" s="35">
        <v>122</v>
      </c>
      <c r="I695" s="35">
        <v>888</v>
      </c>
      <c r="J695" s="36">
        <v>137551</v>
      </c>
      <c r="K695" s="37">
        <v>142430</v>
      </c>
      <c r="L695" s="37" t="s">
        <v>22152</v>
      </c>
    </row>
    <row r="696" spans="1:12" ht="18" customHeight="1" x14ac:dyDescent="0.2">
      <c r="A696" s="37" t="s">
        <v>22153</v>
      </c>
      <c r="B696" s="37" t="s">
        <v>18064</v>
      </c>
      <c r="C696" s="37" t="s">
        <v>18065</v>
      </c>
      <c r="D696" s="37" t="s">
        <v>18066</v>
      </c>
      <c r="E696" s="37" t="s">
        <v>18067</v>
      </c>
      <c r="F696" s="37" t="s">
        <v>23714</v>
      </c>
      <c r="G696" s="37">
        <v>91750</v>
      </c>
      <c r="H696" s="35">
        <v>10</v>
      </c>
      <c r="I696" s="35" t="s">
        <v>16742</v>
      </c>
      <c r="J696" s="35" t="s">
        <v>16742</v>
      </c>
      <c r="K696" s="37">
        <v>148415</v>
      </c>
      <c r="L696" s="37" t="s">
        <v>18068</v>
      </c>
    </row>
    <row r="697" spans="1:12" ht="18" customHeight="1" x14ac:dyDescent="0.2">
      <c r="A697" s="37" t="s">
        <v>18069</v>
      </c>
      <c r="B697" s="37" t="s">
        <v>18070</v>
      </c>
      <c r="C697" s="37" t="s">
        <v>18071</v>
      </c>
      <c r="D697" s="37" t="s">
        <v>18072</v>
      </c>
      <c r="E697" s="37" t="s">
        <v>18073</v>
      </c>
      <c r="F697" s="37" t="s">
        <v>23715</v>
      </c>
      <c r="G697" s="37">
        <v>80538</v>
      </c>
      <c r="H697" s="35">
        <v>23</v>
      </c>
      <c r="I697" s="35">
        <v>151</v>
      </c>
      <c r="J697" s="36">
        <v>152318</v>
      </c>
      <c r="K697" s="37">
        <v>116101</v>
      </c>
      <c r="L697" s="37"/>
    </row>
    <row r="698" spans="1:12" ht="18" customHeight="1" x14ac:dyDescent="0.2">
      <c r="A698" s="37" t="s">
        <v>18074</v>
      </c>
      <c r="B698" s="37" t="s">
        <v>18075</v>
      </c>
      <c r="C698" s="37" t="s">
        <v>18076</v>
      </c>
      <c r="D698" s="37" t="s">
        <v>18077</v>
      </c>
      <c r="E698" s="37" t="s">
        <v>16728</v>
      </c>
      <c r="F698" s="37" t="s">
        <v>23714</v>
      </c>
      <c r="G698" s="37">
        <v>92121</v>
      </c>
      <c r="H698" s="35">
        <v>2</v>
      </c>
      <c r="I698" s="35">
        <v>22</v>
      </c>
      <c r="J698" s="36">
        <v>95455</v>
      </c>
      <c r="K698" s="37">
        <v>135892</v>
      </c>
      <c r="L698" s="37" t="s">
        <v>18078</v>
      </c>
    </row>
    <row r="699" spans="1:12" ht="18" customHeight="1" x14ac:dyDescent="0.2">
      <c r="A699" s="37" t="s">
        <v>23916</v>
      </c>
      <c r="B699" s="37" t="s">
        <v>23917</v>
      </c>
      <c r="C699" s="37" t="s">
        <v>23918</v>
      </c>
      <c r="D699" s="37" t="s">
        <v>23919</v>
      </c>
      <c r="E699" s="37" t="s">
        <v>23920</v>
      </c>
      <c r="F699" s="37" t="s">
        <v>19671</v>
      </c>
      <c r="G699" s="37">
        <v>55439</v>
      </c>
      <c r="H699" s="35">
        <v>85</v>
      </c>
      <c r="I699" s="35">
        <v>200</v>
      </c>
      <c r="J699" s="36">
        <v>423485</v>
      </c>
      <c r="K699" s="37">
        <v>109890</v>
      </c>
      <c r="L699" s="37"/>
    </row>
    <row r="700" spans="1:12" ht="18" customHeight="1" x14ac:dyDescent="0.2">
      <c r="A700" s="37" t="s">
        <v>23921</v>
      </c>
      <c r="B700" s="37" t="s">
        <v>23922</v>
      </c>
      <c r="C700" s="37" t="s">
        <v>23923</v>
      </c>
      <c r="D700" s="37" t="s">
        <v>23924</v>
      </c>
      <c r="E700" s="37" t="s">
        <v>23925</v>
      </c>
      <c r="F700" s="37" t="s">
        <v>19670</v>
      </c>
      <c r="G700" s="37">
        <v>49002</v>
      </c>
      <c r="H700" s="35">
        <v>64</v>
      </c>
      <c r="I700" s="35">
        <v>555</v>
      </c>
      <c r="J700" s="36">
        <v>115591</v>
      </c>
      <c r="K700" s="37">
        <v>134508</v>
      </c>
      <c r="L700" s="37" t="s">
        <v>23926</v>
      </c>
    </row>
    <row r="701" spans="1:12" ht="18" customHeight="1" x14ac:dyDescent="0.2">
      <c r="A701" s="37" t="s">
        <v>23927</v>
      </c>
      <c r="B701" s="37" t="s">
        <v>22366</v>
      </c>
      <c r="C701" s="37" t="s">
        <v>22367</v>
      </c>
      <c r="D701" s="37" t="s">
        <v>22368</v>
      </c>
      <c r="E701" s="37" t="s">
        <v>24286</v>
      </c>
      <c r="F701" s="37" t="s">
        <v>23134</v>
      </c>
      <c r="G701" s="37">
        <v>75240</v>
      </c>
      <c r="H701" s="35">
        <v>780</v>
      </c>
      <c r="I701" s="36">
        <v>5345</v>
      </c>
      <c r="J701" s="36">
        <v>145888</v>
      </c>
      <c r="K701" s="37">
        <v>111521</v>
      </c>
      <c r="L701" s="37"/>
    </row>
    <row r="702" spans="1:12" ht="18" customHeight="1" x14ac:dyDescent="0.2">
      <c r="A702" s="37" t="s">
        <v>20810</v>
      </c>
      <c r="B702" s="37" t="s">
        <v>20811</v>
      </c>
      <c r="C702" s="37" t="s">
        <v>20812</v>
      </c>
      <c r="D702" s="37" t="s">
        <v>20813</v>
      </c>
      <c r="E702" s="37" t="s">
        <v>20814</v>
      </c>
      <c r="F702" s="37" t="s">
        <v>18741</v>
      </c>
      <c r="G702" s="37">
        <v>30144</v>
      </c>
      <c r="H702" s="35">
        <v>0</v>
      </c>
      <c r="I702" s="35">
        <v>4</v>
      </c>
      <c r="J702" s="36">
        <v>62500</v>
      </c>
      <c r="K702" s="37">
        <v>145132</v>
      </c>
      <c r="L702" s="37"/>
    </row>
    <row r="703" spans="1:12" ht="18" customHeight="1" x14ac:dyDescent="0.2">
      <c r="A703" s="37" t="s">
        <v>20815</v>
      </c>
      <c r="B703" s="37" t="s">
        <v>20816</v>
      </c>
      <c r="C703" s="37" t="s">
        <v>20817</v>
      </c>
      <c r="D703" s="37" t="s">
        <v>20818</v>
      </c>
      <c r="E703" s="37" t="s">
        <v>24286</v>
      </c>
      <c r="F703" s="37" t="s">
        <v>23134</v>
      </c>
      <c r="G703" s="37">
        <v>75219</v>
      </c>
      <c r="H703" s="35">
        <v>27</v>
      </c>
      <c r="I703" s="35">
        <v>21</v>
      </c>
      <c r="J703" s="36">
        <v>1285714</v>
      </c>
      <c r="K703" s="37">
        <v>116096</v>
      </c>
      <c r="L703" s="37" t="s">
        <v>20819</v>
      </c>
    </row>
    <row r="704" spans="1:12" ht="18" customHeight="1" x14ac:dyDescent="0.2">
      <c r="A704" s="37" t="s">
        <v>20820</v>
      </c>
      <c r="B704" s="37" t="s">
        <v>20821</v>
      </c>
      <c r="C704" s="37" t="s">
        <v>20822</v>
      </c>
      <c r="D704" s="37" t="s">
        <v>20823</v>
      </c>
      <c r="E704" s="37" t="s">
        <v>22397</v>
      </c>
      <c r="F704" s="37" t="s">
        <v>23125</v>
      </c>
      <c r="G704" s="37">
        <v>11230</v>
      </c>
      <c r="H704" s="35">
        <v>8</v>
      </c>
      <c r="I704" s="35" t="s">
        <v>16742</v>
      </c>
      <c r="J704" s="35" t="s">
        <v>16742</v>
      </c>
      <c r="K704" s="37">
        <v>140028</v>
      </c>
      <c r="L704" s="37" t="s">
        <v>20824</v>
      </c>
    </row>
    <row r="705" spans="1:12" ht="18" customHeight="1" x14ac:dyDescent="0.2">
      <c r="A705" s="37" t="s">
        <v>20825</v>
      </c>
      <c r="B705" s="37" t="s">
        <v>20826</v>
      </c>
      <c r="C705" s="37" t="s">
        <v>20827</v>
      </c>
      <c r="D705" s="37" t="s">
        <v>20828</v>
      </c>
      <c r="E705" s="37" t="s">
        <v>20829</v>
      </c>
      <c r="F705" s="37" t="s">
        <v>19670</v>
      </c>
      <c r="G705" s="37">
        <v>49503</v>
      </c>
      <c r="H705" s="35">
        <v>146</v>
      </c>
      <c r="I705" s="36">
        <v>1035</v>
      </c>
      <c r="J705" s="36">
        <v>141063</v>
      </c>
      <c r="K705" s="37">
        <v>143973</v>
      </c>
      <c r="L705" s="37"/>
    </row>
    <row r="706" spans="1:12" ht="18" customHeight="1" x14ac:dyDescent="0.2">
      <c r="A706" s="37" t="s">
        <v>21223</v>
      </c>
      <c r="B706" s="37" t="s">
        <v>21224</v>
      </c>
      <c r="C706" s="37" t="s">
        <v>21225</v>
      </c>
      <c r="D706" s="37" t="s">
        <v>23940</v>
      </c>
      <c r="E706" s="37" t="s">
        <v>23347</v>
      </c>
      <c r="F706" s="37" t="s">
        <v>23134</v>
      </c>
      <c r="G706" s="37">
        <v>78717</v>
      </c>
      <c r="H706" s="35">
        <v>0</v>
      </c>
      <c r="I706" s="35">
        <v>6</v>
      </c>
      <c r="J706" s="36">
        <v>63080</v>
      </c>
      <c r="K706" s="37">
        <v>104323</v>
      </c>
      <c r="L706" s="37"/>
    </row>
    <row r="707" spans="1:12" ht="18" customHeight="1" x14ac:dyDescent="0.2">
      <c r="A707" s="37" t="s">
        <v>23941</v>
      </c>
      <c r="B707" s="37" t="s">
        <v>23942</v>
      </c>
      <c r="C707" s="37" t="s">
        <v>23943</v>
      </c>
      <c r="D707" s="37" t="s">
        <v>23944</v>
      </c>
      <c r="E707" s="37" t="s">
        <v>23945</v>
      </c>
      <c r="F707" s="37" t="s">
        <v>19671</v>
      </c>
      <c r="G707" s="37">
        <v>55447</v>
      </c>
      <c r="H707" s="35">
        <v>2</v>
      </c>
      <c r="I707" s="35">
        <v>21</v>
      </c>
      <c r="J707" s="36">
        <v>79293</v>
      </c>
      <c r="K707" s="37">
        <v>137182</v>
      </c>
      <c r="L707" s="37" t="s">
        <v>23946</v>
      </c>
    </row>
    <row r="708" spans="1:12" ht="18" customHeight="1" x14ac:dyDescent="0.2">
      <c r="A708" s="37" t="s">
        <v>23947</v>
      </c>
      <c r="B708" s="37" t="s">
        <v>23948</v>
      </c>
      <c r="C708" s="37" t="s">
        <v>23949</v>
      </c>
      <c r="D708" s="37" t="s">
        <v>23950</v>
      </c>
      <c r="E708" s="37" t="s">
        <v>23951</v>
      </c>
      <c r="F708" s="37" t="s">
        <v>19670</v>
      </c>
      <c r="G708" s="37">
        <v>48304</v>
      </c>
      <c r="H708" s="35">
        <v>13</v>
      </c>
      <c r="I708" s="35">
        <v>14</v>
      </c>
      <c r="J708" s="36">
        <v>910714</v>
      </c>
      <c r="K708" s="37">
        <v>124524</v>
      </c>
      <c r="L708" s="37"/>
    </row>
    <row r="709" spans="1:12" ht="18" customHeight="1" x14ac:dyDescent="0.2">
      <c r="A709" s="37" t="s">
        <v>23952</v>
      </c>
      <c r="B709" s="37" t="s">
        <v>23953</v>
      </c>
      <c r="C709" s="37" t="s">
        <v>23954</v>
      </c>
      <c r="D709" s="37" t="s">
        <v>23955</v>
      </c>
      <c r="E709" s="37" t="s">
        <v>18037</v>
      </c>
      <c r="F709" s="37" t="s">
        <v>18740</v>
      </c>
      <c r="G709" s="37">
        <v>34233</v>
      </c>
      <c r="H709" s="35">
        <v>2</v>
      </c>
      <c r="I709" s="35">
        <v>1</v>
      </c>
      <c r="J709" s="36">
        <v>1800000</v>
      </c>
      <c r="K709" s="37">
        <v>141579</v>
      </c>
      <c r="L709" s="37" t="s">
        <v>23956</v>
      </c>
    </row>
    <row r="710" spans="1:12" ht="18" customHeight="1" x14ac:dyDescent="0.2">
      <c r="A710" s="37" t="s">
        <v>23957</v>
      </c>
      <c r="B710" s="37" t="s">
        <v>23958</v>
      </c>
      <c r="C710" s="37" t="s">
        <v>23959</v>
      </c>
      <c r="D710" s="37" t="s">
        <v>21246</v>
      </c>
      <c r="E710" s="37" t="s">
        <v>21247</v>
      </c>
      <c r="F710" s="37" t="s">
        <v>23716</v>
      </c>
      <c r="G710" s="37">
        <v>6783</v>
      </c>
      <c r="H710" s="35">
        <v>3</v>
      </c>
      <c r="I710" s="35">
        <v>4</v>
      </c>
      <c r="J710" s="36">
        <v>650000</v>
      </c>
      <c r="K710" s="37">
        <v>141002</v>
      </c>
      <c r="L710" s="37"/>
    </row>
    <row r="711" spans="1:12" ht="18" customHeight="1" x14ac:dyDescent="0.2">
      <c r="A711" s="37" t="s">
        <v>21248</v>
      </c>
      <c r="B711" s="37" t="s">
        <v>21249</v>
      </c>
      <c r="C711" s="37" t="s">
        <v>21250</v>
      </c>
      <c r="D711" s="37" t="s">
        <v>21251</v>
      </c>
      <c r="E711" s="37" t="s">
        <v>11213</v>
      </c>
      <c r="F711" s="37" t="s">
        <v>19672</v>
      </c>
      <c r="G711" s="37">
        <v>65203</v>
      </c>
      <c r="H711" s="35">
        <v>0</v>
      </c>
      <c r="I711" s="35">
        <v>1</v>
      </c>
      <c r="J711" s="36">
        <v>400000</v>
      </c>
      <c r="K711" s="37">
        <v>117348</v>
      </c>
      <c r="L711" s="37" t="s">
        <v>21252</v>
      </c>
    </row>
    <row r="712" spans="1:12" ht="18" customHeight="1" x14ac:dyDescent="0.2">
      <c r="A712" s="37" t="s">
        <v>21253</v>
      </c>
      <c r="B712" s="37" t="s">
        <v>21254</v>
      </c>
      <c r="C712" s="37" t="s">
        <v>21255</v>
      </c>
      <c r="D712" s="37" t="s">
        <v>21256</v>
      </c>
      <c r="E712" s="37" t="s">
        <v>21257</v>
      </c>
      <c r="F712" s="37" t="s">
        <v>19670</v>
      </c>
      <c r="G712" s="37">
        <v>48025</v>
      </c>
      <c r="H712" s="35">
        <v>186</v>
      </c>
      <c r="I712" s="36">
        <v>1355</v>
      </c>
      <c r="J712" s="36">
        <v>137079</v>
      </c>
      <c r="K712" s="37">
        <v>112086</v>
      </c>
      <c r="L712" s="37"/>
    </row>
    <row r="713" spans="1:12" ht="18" customHeight="1" x14ac:dyDescent="0.2">
      <c r="A713" s="37" t="s">
        <v>18514</v>
      </c>
      <c r="B713" s="37" t="s">
        <v>18515</v>
      </c>
      <c r="C713" s="37" t="s">
        <v>18516</v>
      </c>
      <c r="D713" s="37" t="s">
        <v>18517</v>
      </c>
      <c r="E713" s="37" t="s">
        <v>20922</v>
      </c>
      <c r="F713" s="37" t="s">
        <v>19665</v>
      </c>
      <c r="G713" s="37">
        <v>40502</v>
      </c>
      <c r="H713" s="35">
        <v>2</v>
      </c>
      <c r="I713" s="35">
        <v>27</v>
      </c>
      <c r="J713" s="36">
        <v>87462</v>
      </c>
      <c r="K713" s="37">
        <v>131897</v>
      </c>
      <c r="L713" s="37"/>
    </row>
    <row r="714" spans="1:12" ht="18" customHeight="1" x14ac:dyDescent="0.2">
      <c r="A714" s="37" t="s">
        <v>18518</v>
      </c>
      <c r="B714" s="37" t="s">
        <v>18519</v>
      </c>
      <c r="C714" s="37" t="s">
        <v>18520</v>
      </c>
      <c r="D714" s="37" t="s">
        <v>18521</v>
      </c>
      <c r="E714" s="37" t="s">
        <v>23153</v>
      </c>
      <c r="F714" s="37" t="s">
        <v>23713</v>
      </c>
      <c r="G714" s="37">
        <v>85704</v>
      </c>
      <c r="H714" s="35">
        <v>24</v>
      </c>
      <c r="I714" s="35">
        <v>333</v>
      </c>
      <c r="J714" s="36">
        <v>73264</v>
      </c>
      <c r="K714" s="37">
        <v>117428</v>
      </c>
      <c r="L714" s="37"/>
    </row>
    <row r="715" spans="1:12" ht="18" customHeight="1" x14ac:dyDescent="0.2">
      <c r="A715" s="37" t="s">
        <v>18522</v>
      </c>
      <c r="B715" s="37" t="s">
        <v>18523</v>
      </c>
      <c r="C715" s="37" t="s">
        <v>18524</v>
      </c>
      <c r="D715" s="37" t="s">
        <v>18525</v>
      </c>
      <c r="E715" s="37" t="s">
        <v>18526</v>
      </c>
      <c r="F715" s="37" t="s">
        <v>23716</v>
      </c>
      <c r="G715" s="37">
        <v>6830</v>
      </c>
      <c r="H715" s="35">
        <v>243</v>
      </c>
      <c r="I715" s="35">
        <v>1</v>
      </c>
      <c r="J715" s="36">
        <v>242529887</v>
      </c>
      <c r="K715" s="37">
        <v>146308</v>
      </c>
      <c r="L715" s="37"/>
    </row>
    <row r="716" spans="1:12" ht="18" customHeight="1" x14ac:dyDescent="0.2">
      <c r="A716" s="37" t="s">
        <v>18527</v>
      </c>
      <c r="B716" s="37" t="s">
        <v>18528</v>
      </c>
      <c r="C716" s="37" t="s">
        <v>19584</v>
      </c>
      <c r="D716" s="37" t="s">
        <v>19585</v>
      </c>
      <c r="E716" s="37" t="s">
        <v>24286</v>
      </c>
      <c r="F716" s="37" t="s">
        <v>23134</v>
      </c>
      <c r="G716" s="37">
        <v>75244</v>
      </c>
      <c r="H716" s="35">
        <v>75</v>
      </c>
      <c r="I716" s="36">
        <v>1000</v>
      </c>
      <c r="J716" s="36">
        <v>75000</v>
      </c>
      <c r="K716" s="37">
        <v>119558</v>
      </c>
      <c r="L716" s="37"/>
    </row>
    <row r="717" spans="1:12" ht="18" customHeight="1" x14ac:dyDescent="0.2">
      <c r="A717" s="37" t="s">
        <v>19586</v>
      </c>
      <c r="B717" s="37" t="s">
        <v>19587</v>
      </c>
      <c r="C717" s="37" t="s">
        <v>19588</v>
      </c>
      <c r="D717" s="37" t="s">
        <v>19589</v>
      </c>
      <c r="E717" s="37" t="s">
        <v>19590</v>
      </c>
      <c r="F717" s="37" t="s">
        <v>18741</v>
      </c>
      <c r="G717" s="37">
        <v>30337</v>
      </c>
      <c r="H717" s="35">
        <v>2</v>
      </c>
      <c r="I717" s="35">
        <v>4</v>
      </c>
      <c r="J717" s="36">
        <v>500000</v>
      </c>
      <c r="K717" s="37">
        <v>148889</v>
      </c>
      <c r="L717" s="37"/>
    </row>
    <row r="718" spans="1:12" ht="18" customHeight="1" x14ac:dyDescent="0.2">
      <c r="A718" s="37" t="s">
        <v>19591</v>
      </c>
      <c r="B718" s="37" t="s">
        <v>19592</v>
      </c>
      <c r="C718" s="37" t="s">
        <v>19593</v>
      </c>
      <c r="D718" s="37" t="s">
        <v>19594</v>
      </c>
      <c r="E718" s="37" t="s">
        <v>14035</v>
      </c>
      <c r="F718" s="37" t="s">
        <v>23713</v>
      </c>
      <c r="G718" s="37">
        <v>85004</v>
      </c>
      <c r="H718" s="35">
        <v>57</v>
      </c>
      <c r="I718" s="35">
        <v>79</v>
      </c>
      <c r="J718" s="36">
        <v>721380</v>
      </c>
      <c r="K718" s="37">
        <v>116798</v>
      </c>
      <c r="L718" s="37" t="s">
        <v>19595</v>
      </c>
    </row>
    <row r="719" spans="1:12" ht="18" customHeight="1" x14ac:dyDescent="0.2">
      <c r="A719" s="37" t="s">
        <v>19591</v>
      </c>
      <c r="B719" s="37" t="s">
        <v>19596</v>
      </c>
      <c r="C719" s="37" t="s">
        <v>19597</v>
      </c>
      <c r="D719" s="37" t="s">
        <v>19598</v>
      </c>
      <c r="E719" s="37" t="s">
        <v>22317</v>
      </c>
      <c r="F719" s="37" t="s">
        <v>19662</v>
      </c>
      <c r="G719" s="37">
        <v>60707</v>
      </c>
      <c r="H719" s="35">
        <v>8</v>
      </c>
      <c r="I719" s="35" t="s">
        <v>16742</v>
      </c>
      <c r="J719" s="35" t="s">
        <v>16742</v>
      </c>
      <c r="K719" s="37">
        <v>129727</v>
      </c>
      <c r="L719" s="37"/>
    </row>
    <row r="720" spans="1:12" ht="18" customHeight="1" x14ac:dyDescent="0.2">
      <c r="A720" s="37" t="s">
        <v>22318</v>
      </c>
      <c r="B720" s="37" t="s">
        <v>22319</v>
      </c>
      <c r="C720" s="37" t="s">
        <v>22320</v>
      </c>
      <c r="D720" s="37" t="s">
        <v>22321</v>
      </c>
      <c r="E720" s="37" t="s">
        <v>22322</v>
      </c>
      <c r="F720" s="37" t="s">
        <v>23136</v>
      </c>
      <c r="G720" s="37">
        <v>20198</v>
      </c>
      <c r="H720" s="35">
        <v>1</v>
      </c>
      <c r="I720" s="35">
        <v>26</v>
      </c>
      <c r="J720" s="36">
        <v>43077</v>
      </c>
      <c r="K720" s="37">
        <v>107018</v>
      </c>
      <c r="L720" s="37"/>
    </row>
    <row r="721" spans="1:12" ht="18" customHeight="1" x14ac:dyDescent="0.2">
      <c r="A721" s="37" t="s">
        <v>22323</v>
      </c>
      <c r="B721" s="37" t="s">
        <v>22324</v>
      </c>
      <c r="C721" s="37" t="s">
        <v>22325</v>
      </c>
      <c r="D721" s="37" t="s">
        <v>22326</v>
      </c>
      <c r="E721" s="37" t="s">
        <v>16723</v>
      </c>
      <c r="F721" s="37" t="s">
        <v>23714</v>
      </c>
      <c r="G721" s="37">
        <v>94107</v>
      </c>
      <c r="H721" s="35">
        <v>35</v>
      </c>
      <c r="I721" s="35">
        <v>65</v>
      </c>
      <c r="J721" s="36">
        <v>540067</v>
      </c>
      <c r="K721" s="37">
        <v>128053</v>
      </c>
      <c r="L721" s="37"/>
    </row>
    <row r="722" spans="1:12" ht="18" customHeight="1" x14ac:dyDescent="0.2">
      <c r="A722" s="37" t="s">
        <v>22327</v>
      </c>
      <c r="B722" s="37" t="s">
        <v>22328</v>
      </c>
      <c r="C722" s="37" t="s">
        <v>22329</v>
      </c>
      <c r="D722" s="37" t="s">
        <v>21316</v>
      </c>
      <c r="E722" s="37" t="s">
        <v>22837</v>
      </c>
      <c r="F722" s="37" t="s">
        <v>23126</v>
      </c>
      <c r="G722" s="37">
        <v>45414</v>
      </c>
      <c r="H722" s="35">
        <v>9</v>
      </c>
      <c r="I722" s="35">
        <v>174</v>
      </c>
      <c r="J722" s="36">
        <v>51006</v>
      </c>
      <c r="K722" s="37">
        <v>121587</v>
      </c>
      <c r="L722" s="37"/>
    </row>
    <row r="723" spans="1:12" ht="18" customHeight="1" x14ac:dyDescent="0.2">
      <c r="A723" s="37" t="s">
        <v>21317</v>
      </c>
      <c r="B723" s="37" t="s">
        <v>21318</v>
      </c>
      <c r="C723" s="37" t="s">
        <v>21319</v>
      </c>
      <c r="D723" s="37" t="s">
        <v>21320</v>
      </c>
      <c r="E723" s="37" t="s">
        <v>21321</v>
      </c>
      <c r="F723" s="37" t="s">
        <v>23136</v>
      </c>
      <c r="G723" s="37">
        <v>22182</v>
      </c>
      <c r="H723" s="35">
        <v>47</v>
      </c>
      <c r="I723" s="35">
        <v>142</v>
      </c>
      <c r="J723" s="36">
        <v>328289</v>
      </c>
      <c r="K723" s="37">
        <v>134002</v>
      </c>
      <c r="L723" s="37"/>
    </row>
    <row r="724" spans="1:12" ht="18" customHeight="1" x14ac:dyDescent="0.2">
      <c r="A724" s="37" t="s">
        <v>21322</v>
      </c>
      <c r="B724" s="37" t="s">
        <v>21323</v>
      </c>
      <c r="C724" s="37" t="s">
        <v>21324</v>
      </c>
      <c r="D724" s="37" t="s">
        <v>21325</v>
      </c>
      <c r="E724" s="37" t="s">
        <v>21326</v>
      </c>
      <c r="F724" s="37" t="s">
        <v>19678</v>
      </c>
      <c r="G724" s="37">
        <v>7901</v>
      </c>
      <c r="H724" s="35">
        <v>46</v>
      </c>
      <c r="I724" s="35">
        <v>107</v>
      </c>
      <c r="J724" s="36">
        <v>432463</v>
      </c>
      <c r="K724" s="37">
        <v>147557</v>
      </c>
      <c r="L724" s="37"/>
    </row>
    <row r="725" spans="1:12" ht="18" customHeight="1" x14ac:dyDescent="0.2">
      <c r="A725" s="37" t="s">
        <v>21327</v>
      </c>
      <c r="B725" s="37" t="s">
        <v>21328</v>
      </c>
      <c r="C725" s="37" t="s">
        <v>21329</v>
      </c>
      <c r="D725" s="37" t="s">
        <v>19610</v>
      </c>
      <c r="E725" s="37" t="s">
        <v>19611</v>
      </c>
      <c r="F725" s="37" t="s">
        <v>23129</v>
      </c>
      <c r="G725" s="37">
        <v>18964</v>
      </c>
      <c r="H725" s="35">
        <v>56</v>
      </c>
      <c r="I725" s="35">
        <v>659</v>
      </c>
      <c r="J725" s="36">
        <v>84996</v>
      </c>
      <c r="K725" s="37">
        <v>109557</v>
      </c>
      <c r="L725" s="37"/>
    </row>
    <row r="726" spans="1:12" ht="18" customHeight="1" x14ac:dyDescent="0.2">
      <c r="A726" s="37" t="s">
        <v>22346</v>
      </c>
      <c r="B726" s="37" t="s">
        <v>22347</v>
      </c>
      <c r="C726" s="37" t="s">
        <v>22348</v>
      </c>
      <c r="D726" s="37" t="s">
        <v>22349</v>
      </c>
      <c r="E726" s="37" t="s">
        <v>23833</v>
      </c>
      <c r="F726" s="37" t="s">
        <v>19668</v>
      </c>
      <c r="G726" s="37">
        <v>20817</v>
      </c>
      <c r="H726" s="35">
        <v>3</v>
      </c>
      <c r="I726" s="35">
        <v>26</v>
      </c>
      <c r="J726" s="36">
        <v>111712</v>
      </c>
      <c r="K726" s="37">
        <v>139850</v>
      </c>
      <c r="L726" s="37"/>
    </row>
    <row r="727" spans="1:12" ht="18" customHeight="1" x14ac:dyDescent="0.2">
      <c r="A727" s="37" t="s">
        <v>22350</v>
      </c>
      <c r="B727" s="37" t="s">
        <v>22351</v>
      </c>
      <c r="C727" s="37" t="s">
        <v>22352</v>
      </c>
      <c r="D727" s="37" t="s">
        <v>22353</v>
      </c>
      <c r="E727" s="37" t="s">
        <v>23798</v>
      </c>
      <c r="F727" s="37" t="s">
        <v>19680</v>
      </c>
      <c r="G727" s="37">
        <v>89117</v>
      </c>
      <c r="H727" s="35">
        <v>44</v>
      </c>
      <c r="I727" s="35">
        <v>138</v>
      </c>
      <c r="J727" s="36">
        <v>318598</v>
      </c>
      <c r="K727" s="37">
        <v>109919</v>
      </c>
      <c r="L727" s="37" t="s">
        <v>22354</v>
      </c>
    </row>
    <row r="728" spans="1:12" ht="18" customHeight="1" x14ac:dyDescent="0.2">
      <c r="A728" s="37" t="s">
        <v>22355</v>
      </c>
      <c r="B728" s="37" t="s">
        <v>22356</v>
      </c>
      <c r="C728" s="37" t="s">
        <v>22357</v>
      </c>
      <c r="D728" s="37" t="s">
        <v>22358</v>
      </c>
      <c r="E728" s="37" t="s">
        <v>22359</v>
      </c>
      <c r="F728" s="37" t="s">
        <v>19662</v>
      </c>
      <c r="G728" s="37">
        <v>60175</v>
      </c>
      <c r="H728" s="35">
        <v>40</v>
      </c>
      <c r="I728" s="35">
        <v>158</v>
      </c>
      <c r="J728" s="36">
        <v>253165</v>
      </c>
      <c r="K728" s="37">
        <v>106622</v>
      </c>
      <c r="L728" s="37"/>
    </row>
    <row r="729" spans="1:12" ht="18" customHeight="1" x14ac:dyDescent="0.2">
      <c r="A729" s="37" t="s">
        <v>22360</v>
      </c>
      <c r="B729" s="37" t="s">
        <v>22361</v>
      </c>
      <c r="C729" s="37" t="s">
        <v>22362</v>
      </c>
      <c r="D729" s="37" t="s">
        <v>22363</v>
      </c>
      <c r="E729" s="37" t="s">
        <v>23104</v>
      </c>
      <c r="F729" s="37" t="s">
        <v>18740</v>
      </c>
      <c r="G729" s="37">
        <v>33605</v>
      </c>
      <c r="H729" s="35">
        <v>8</v>
      </c>
      <c r="I729" s="35" t="s">
        <v>16742</v>
      </c>
      <c r="J729" s="35" t="s">
        <v>16742</v>
      </c>
      <c r="K729" s="37">
        <v>142612</v>
      </c>
      <c r="L729" s="37"/>
    </row>
    <row r="730" spans="1:12" ht="18" customHeight="1" x14ac:dyDescent="0.2">
      <c r="A730" s="37" t="s">
        <v>22364</v>
      </c>
      <c r="B730" s="37" t="s">
        <v>22365</v>
      </c>
      <c r="C730" s="37" t="s">
        <v>21334</v>
      </c>
      <c r="D730" s="37" t="s">
        <v>21335</v>
      </c>
      <c r="E730" s="37" t="s">
        <v>15342</v>
      </c>
      <c r="F730" s="37" t="s">
        <v>23714</v>
      </c>
      <c r="G730" s="37">
        <v>94526</v>
      </c>
      <c r="H730" s="35">
        <v>24</v>
      </c>
      <c r="I730" s="35">
        <v>244</v>
      </c>
      <c r="J730" s="36">
        <v>98361</v>
      </c>
      <c r="K730" s="37">
        <v>127322</v>
      </c>
      <c r="L730" s="37" t="s">
        <v>21336</v>
      </c>
    </row>
    <row r="731" spans="1:12" ht="18" customHeight="1" x14ac:dyDescent="0.2">
      <c r="A731" s="37" t="s">
        <v>21337</v>
      </c>
      <c r="B731" s="37" t="s">
        <v>21338</v>
      </c>
      <c r="C731" s="37" t="s">
        <v>21339</v>
      </c>
      <c r="D731" s="37" t="s">
        <v>21340</v>
      </c>
      <c r="E731" s="37" t="s">
        <v>20851</v>
      </c>
      <c r="F731" s="37" t="s">
        <v>23136</v>
      </c>
      <c r="G731" s="37">
        <v>23226</v>
      </c>
      <c r="H731" s="35">
        <v>849</v>
      </c>
      <c r="I731" s="35">
        <v>388</v>
      </c>
      <c r="J731" s="36">
        <v>2187457</v>
      </c>
      <c r="K731" s="37">
        <v>139874</v>
      </c>
      <c r="L731" s="37"/>
    </row>
    <row r="732" spans="1:12" ht="18" customHeight="1" x14ac:dyDescent="0.2">
      <c r="A732" s="37" t="s">
        <v>18562</v>
      </c>
      <c r="B732" s="37" t="s">
        <v>18563</v>
      </c>
      <c r="C732" s="37" t="s">
        <v>18564</v>
      </c>
      <c r="D732" s="37" t="s">
        <v>15860</v>
      </c>
      <c r="E732" s="37" t="s">
        <v>24286</v>
      </c>
      <c r="F732" s="37" t="s">
        <v>23134</v>
      </c>
      <c r="G732" s="37">
        <v>75254</v>
      </c>
      <c r="H732" s="35">
        <v>54</v>
      </c>
      <c r="I732" s="35">
        <v>83</v>
      </c>
      <c r="J732" s="36">
        <v>650360</v>
      </c>
      <c r="K732" s="37">
        <v>114539</v>
      </c>
      <c r="L732" s="37" t="s">
        <v>15861</v>
      </c>
    </row>
    <row r="733" spans="1:12" ht="18" customHeight="1" x14ac:dyDescent="0.2">
      <c r="A733" s="37" t="s">
        <v>15862</v>
      </c>
      <c r="B733" s="37" t="s">
        <v>15863</v>
      </c>
      <c r="C733" s="37" t="s">
        <v>15864</v>
      </c>
      <c r="D733" s="37" t="s">
        <v>15865</v>
      </c>
      <c r="E733" s="37" t="s">
        <v>23609</v>
      </c>
      <c r="F733" s="37" t="s">
        <v>23126</v>
      </c>
      <c r="G733" s="37">
        <v>45069</v>
      </c>
      <c r="H733" s="35">
        <v>9</v>
      </c>
      <c r="I733" s="35">
        <v>178</v>
      </c>
      <c r="J733" s="36">
        <v>52957</v>
      </c>
      <c r="K733" s="37">
        <v>121227</v>
      </c>
      <c r="L733" s="37" t="s">
        <v>15866</v>
      </c>
    </row>
    <row r="734" spans="1:12" ht="18" customHeight="1" x14ac:dyDescent="0.2">
      <c r="A734" s="37" t="s">
        <v>15867</v>
      </c>
      <c r="B734" s="37" t="s">
        <v>15868</v>
      </c>
      <c r="C734" s="37" t="s">
        <v>15869</v>
      </c>
      <c r="D734" s="37" t="s">
        <v>18576</v>
      </c>
      <c r="E734" s="37" t="s">
        <v>18577</v>
      </c>
      <c r="F734" s="37" t="s">
        <v>23714</v>
      </c>
      <c r="G734" s="37">
        <v>91101</v>
      </c>
      <c r="H734" s="35">
        <v>225</v>
      </c>
      <c r="I734" s="35">
        <v>497</v>
      </c>
      <c r="J734" s="36">
        <v>452716</v>
      </c>
      <c r="K734" s="37">
        <v>111591</v>
      </c>
      <c r="L734" s="37"/>
    </row>
    <row r="735" spans="1:12" ht="18" customHeight="1" x14ac:dyDescent="0.2">
      <c r="A735" s="37" t="s">
        <v>18578</v>
      </c>
      <c r="B735" s="37" t="s">
        <v>18579</v>
      </c>
      <c r="C735" s="37" t="s">
        <v>18580</v>
      </c>
      <c r="D735" s="37" t="s">
        <v>18581</v>
      </c>
      <c r="E735" s="37" t="s">
        <v>24459</v>
      </c>
      <c r="F735" s="37" t="s">
        <v>23714</v>
      </c>
      <c r="G735" s="37">
        <v>94939</v>
      </c>
      <c r="H735" s="35">
        <v>38</v>
      </c>
      <c r="I735" s="35">
        <v>184</v>
      </c>
      <c r="J735" s="36">
        <v>205860</v>
      </c>
      <c r="K735" s="37">
        <v>136983</v>
      </c>
      <c r="L735" s="37" t="s">
        <v>18582</v>
      </c>
    </row>
    <row r="736" spans="1:12" ht="18" customHeight="1" x14ac:dyDescent="0.2">
      <c r="A736" s="37" t="s">
        <v>18583</v>
      </c>
      <c r="B736" s="37" t="s">
        <v>18584</v>
      </c>
      <c r="C736" s="37" t="s">
        <v>18585</v>
      </c>
      <c r="D736" s="37" t="s">
        <v>18586</v>
      </c>
      <c r="E736" s="37" t="s">
        <v>16741</v>
      </c>
      <c r="F736" s="37" t="s">
        <v>19663</v>
      </c>
      <c r="G736" s="37">
        <v>46204</v>
      </c>
      <c r="H736" s="35">
        <v>54</v>
      </c>
      <c r="I736" s="35">
        <v>233</v>
      </c>
      <c r="J736" s="36">
        <v>230472</v>
      </c>
      <c r="K736" s="37">
        <v>116185</v>
      </c>
      <c r="L736" s="37" t="s">
        <v>18587</v>
      </c>
    </row>
    <row r="737" spans="1:12" ht="18" customHeight="1" x14ac:dyDescent="0.2">
      <c r="A737" s="37" t="s">
        <v>18588</v>
      </c>
      <c r="B737" s="37" t="s">
        <v>18589</v>
      </c>
      <c r="C737" s="37" t="s">
        <v>18590</v>
      </c>
      <c r="D737" s="37" t="s">
        <v>18591</v>
      </c>
      <c r="E737" s="37" t="s">
        <v>23348</v>
      </c>
      <c r="F737" s="37" t="s">
        <v>23126</v>
      </c>
      <c r="G737" s="37">
        <v>43221</v>
      </c>
      <c r="H737" s="35">
        <v>29</v>
      </c>
      <c r="I737" s="35">
        <v>65</v>
      </c>
      <c r="J737" s="36">
        <v>446154</v>
      </c>
      <c r="K737" s="37">
        <v>122616</v>
      </c>
      <c r="L737" s="37" t="s">
        <v>18592</v>
      </c>
    </row>
    <row r="738" spans="1:12" ht="18" customHeight="1" x14ac:dyDescent="0.2">
      <c r="A738" s="37" t="s">
        <v>18593</v>
      </c>
      <c r="B738" s="37" t="s">
        <v>18594</v>
      </c>
      <c r="C738" s="37" t="s">
        <v>18595</v>
      </c>
      <c r="D738" s="37" t="s">
        <v>18596</v>
      </c>
      <c r="E738" s="37" t="s">
        <v>23148</v>
      </c>
      <c r="F738" s="37" t="s">
        <v>23715</v>
      </c>
      <c r="G738" s="37">
        <v>80936</v>
      </c>
      <c r="H738" s="35">
        <v>5</v>
      </c>
      <c r="I738" s="35">
        <v>97</v>
      </c>
      <c r="J738" s="36">
        <v>47683</v>
      </c>
      <c r="K738" s="37">
        <v>112817</v>
      </c>
      <c r="L738" s="37"/>
    </row>
    <row r="739" spans="1:12" ht="18" customHeight="1" x14ac:dyDescent="0.2">
      <c r="A739" s="37" t="s">
        <v>18597</v>
      </c>
      <c r="B739" s="37" t="s">
        <v>18598</v>
      </c>
      <c r="C739" s="37" t="s">
        <v>18599</v>
      </c>
      <c r="D739" s="37" t="s">
        <v>18600</v>
      </c>
      <c r="E739" s="37" t="s">
        <v>18601</v>
      </c>
      <c r="F739" s="37" t="s">
        <v>19678</v>
      </c>
      <c r="G739" s="37">
        <v>7960</v>
      </c>
      <c r="H739" s="35">
        <v>18</v>
      </c>
      <c r="I739" s="35">
        <v>12</v>
      </c>
      <c r="J739" s="36">
        <v>1500000</v>
      </c>
      <c r="K739" s="37">
        <v>124132</v>
      </c>
      <c r="L739" s="37"/>
    </row>
    <row r="740" spans="1:12" ht="18" customHeight="1" x14ac:dyDescent="0.2">
      <c r="A740" s="37" t="s">
        <v>18568</v>
      </c>
      <c r="B740" s="37" t="s">
        <v>18569</v>
      </c>
      <c r="C740" s="37" t="s">
        <v>18570</v>
      </c>
      <c r="D740" s="37" t="s">
        <v>18571</v>
      </c>
      <c r="E740" s="37" t="s">
        <v>23190</v>
      </c>
      <c r="F740" s="37" t="s">
        <v>23136</v>
      </c>
      <c r="G740" s="37">
        <v>20175</v>
      </c>
      <c r="H740" s="35">
        <v>104</v>
      </c>
      <c r="I740" s="35">
        <v>290</v>
      </c>
      <c r="J740" s="36">
        <v>360181</v>
      </c>
      <c r="K740" s="37">
        <v>144714</v>
      </c>
      <c r="L740" s="37"/>
    </row>
    <row r="741" spans="1:12" ht="18" customHeight="1" x14ac:dyDescent="0.2">
      <c r="A741" s="37" t="s">
        <v>18572</v>
      </c>
      <c r="B741" s="37" t="s">
        <v>18573</v>
      </c>
      <c r="C741" s="37" t="s">
        <v>18574</v>
      </c>
      <c r="D741" s="37" t="s">
        <v>18575</v>
      </c>
      <c r="E741" s="37" t="s">
        <v>21360</v>
      </c>
      <c r="F741" s="37" t="s">
        <v>23712</v>
      </c>
      <c r="G741" s="37">
        <v>71901</v>
      </c>
      <c r="H741" s="35">
        <v>8</v>
      </c>
      <c r="I741" s="35" t="s">
        <v>16742</v>
      </c>
      <c r="J741" s="35" t="s">
        <v>16742</v>
      </c>
      <c r="K741" s="37">
        <v>139218</v>
      </c>
      <c r="L741" s="37" t="s">
        <v>21361</v>
      </c>
    </row>
    <row r="742" spans="1:12" ht="18" customHeight="1" x14ac:dyDescent="0.2">
      <c r="A742" s="37" t="s">
        <v>21362</v>
      </c>
      <c r="B742" s="37" t="s">
        <v>21363</v>
      </c>
      <c r="C742" s="37" t="s">
        <v>21364</v>
      </c>
      <c r="D742" s="37" t="s">
        <v>21365</v>
      </c>
      <c r="E742" s="37" t="s">
        <v>19760</v>
      </c>
      <c r="F742" s="37" t="s">
        <v>23125</v>
      </c>
      <c r="G742" s="37">
        <v>12065</v>
      </c>
      <c r="H742" s="35">
        <v>32</v>
      </c>
      <c r="I742" s="35">
        <v>41</v>
      </c>
      <c r="J742" s="36">
        <v>790244</v>
      </c>
      <c r="K742" s="37">
        <v>125689</v>
      </c>
      <c r="L742" s="37"/>
    </row>
    <row r="743" spans="1:12" ht="18" customHeight="1" x14ac:dyDescent="0.2">
      <c r="A743" s="37" t="s">
        <v>21366</v>
      </c>
      <c r="B743" s="37" t="s">
        <v>21367</v>
      </c>
      <c r="C743" s="37" t="s">
        <v>21368</v>
      </c>
      <c r="D743" s="37" t="s">
        <v>21369</v>
      </c>
      <c r="E743" s="37" t="s">
        <v>21370</v>
      </c>
      <c r="F743" s="37" t="s">
        <v>23126</v>
      </c>
      <c r="G743" s="37">
        <v>44333</v>
      </c>
      <c r="H743" s="35">
        <v>21</v>
      </c>
      <c r="I743" s="35">
        <v>425</v>
      </c>
      <c r="J743" s="36">
        <v>50481</v>
      </c>
      <c r="K743" s="37">
        <v>128411</v>
      </c>
      <c r="L743" s="37"/>
    </row>
    <row r="744" spans="1:12" ht="18" customHeight="1" x14ac:dyDescent="0.2">
      <c r="A744" s="37" t="s">
        <v>21371</v>
      </c>
      <c r="B744" s="37" t="s">
        <v>21372</v>
      </c>
      <c r="C744" s="37" t="s">
        <v>21373</v>
      </c>
      <c r="D744" s="37" t="s">
        <v>18610</v>
      </c>
      <c r="E744" s="37" t="s">
        <v>21680</v>
      </c>
      <c r="F744" s="37" t="s">
        <v>23715</v>
      </c>
      <c r="G744" s="37">
        <v>80202</v>
      </c>
      <c r="H744" s="35">
        <v>32</v>
      </c>
      <c r="I744" s="35">
        <v>113</v>
      </c>
      <c r="J744" s="36">
        <v>282560</v>
      </c>
      <c r="K744" s="37">
        <v>111709</v>
      </c>
      <c r="L744" s="37"/>
    </row>
    <row r="745" spans="1:12" ht="18" customHeight="1" x14ac:dyDescent="0.2">
      <c r="A745" s="37" t="s">
        <v>18611</v>
      </c>
      <c r="B745" s="37" t="s">
        <v>18612</v>
      </c>
      <c r="C745" s="37" t="s">
        <v>18613</v>
      </c>
      <c r="D745" s="37" t="s">
        <v>18614</v>
      </c>
      <c r="E745" s="37" t="s">
        <v>18615</v>
      </c>
      <c r="F745" s="37" t="s">
        <v>23125</v>
      </c>
      <c r="G745" s="37">
        <v>12302</v>
      </c>
      <c r="H745" s="35">
        <v>52</v>
      </c>
      <c r="I745" s="35">
        <v>428</v>
      </c>
      <c r="J745" s="36">
        <v>121070</v>
      </c>
      <c r="K745" s="37">
        <v>107960</v>
      </c>
      <c r="L745" s="37"/>
    </row>
    <row r="746" spans="1:12" ht="18" customHeight="1" x14ac:dyDescent="0.2">
      <c r="A746" s="37" t="s">
        <v>18616</v>
      </c>
      <c r="B746" s="37" t="s">
        <v>18617</v>
      </c>
      <c r="C746" s="37" t="s">
        <v>18618</v>
      </c>
      <c r="D746" s="37" t="s">
        <v>18619</v>
      </c>
      <c r="E746" s="37" t="s">
        <v>18620</v>
      </c>
      <c r="F746" s="37" t="s">
        <v>23141</v>
      </c>
      <c r="G746" s="37">
        <v>58703</v>
      </c>
      <c r="H746" s="35">
        <v>82</v>
      </c>
      <c r="I746" s="35">
        <v>980</v>
      </c>
      <c r="J746" s="36">
        <v>83876</v>
      </c>
      <c r="K746" s="37">
        <v>8408</v>
      </c>
      <c r="L746" s="37" t="s">
        <v>18621</v>
      </c>
    </row>
    <row r="747" spans="1:12" ht="18" customHeight="1" x14ac:dyDescent="0.2">
      <c r="A747" s="37" t="s">
        <v>18622</v>
      </c>
      <c r="B747" s="37" t="s">
        <v>18623</v>
      </c>
      <c r="C747" s="37" t="s">
        <v>18624</v>
      </c>
      <c r="D747" s="37" t="s">
        <v>18625</v>
      </c>
      <c r="E747" s="37" t="s">
        <v>22717</v>
      </c>
      <c r="F747" s="37" t="s">
        <v>19667</v>
      </c>
      <c r="G747" s="37">
        <v>2481</v>
      </c>
      <c r="H747" s="35">
        <v>116</v>
      </c>
      <c r="I747" s="35">
        <v>146</v>
      </c>
      <c r="J747" s="36">
        <v>794521</v>
      </c>
      <c r="K747" s="37">
        <v>110958</v>
      </c>
      <c r="L747" s="37"/>
    </row>
    <row r="748" spans="1:12" ht="18" customHeight="1" x14ac:dyDescent="0.2">
      <c r="A748" s="37" t="s">
        <v>20629</v>
      </c>
      <c r="B748" s="37" t="s">
        <v>20630</v>
      </c>
      <c r="C748" s="37" t="s">
        <v>20631</v>
      </c>
      <c r="D748" s="37" t="s">
        <v>20632</v>
      </c>
      <c r="E748" s="37" t="s">
        <v>24431</v>
      </c>
      <c r="F748" s="37" t="s">
        <v>18740</v>
      </c>
      <c r="G748" s="37">
        <v>33156</v>
      </c>
      <c r="H748" s="35">
        <v>1</v>
      </c>
      <c r="I748" s="35">
        <v>13</v>
      </c>
      <c r="J748" s="36">
        <v>98154</v>
      </c>
      <c r="K748" s="37">
        <v>144079</v>
      </c>
      <c r="L748" s="37"/>
    </row>
    <row r="749" spans="1:12" ht="18" customHeight="1" x14ac:dyDescent="0.2">
      <c r="A749" s="37" t="s">
        <v>22722</v>
      </c>
      <c r="B749" s="37" t="s">
        <v>22723</v>
      </c>
      <c r="C749" s="37" t="s">
        <v>22724</v>
      </c>
      <c r="D749" s="37" t="s">
        <v>22725</v>
      </c>
      <c r="E749" s="37" t="s">
        <v>16728</v>
      </c>
      <c r="F749" s="37" t="s">
        <v>23714</v>
      </c>
      <c r="G749" s="37">
        <v>92122</v>
      </c>
      <c r="H749" s="35">
        <v>22</v>
      </c>
      <c r="I749" s="35">
        <v>40</v>
      </c>
      <c r="J749" s="36">
        <v>550000</v>
      </c>
      <c r="K749" s="37">
        <v>106952</v>
      </c>
      <c r="L749" s="37" t="s">
        <v>22726</v>
      </c>
    </row>
    <row r="750" spans="1:12" ht="18" customHeight="1" x14ac:dyDescent="0.2">
      <c r="A750" s="37" t="s">
        <v>22727</v>
      </c>
      <c r="B750" s="37" t="s">
        <v>22728</v>
      </c>
      <c r="C750" s="37" t="s">
        <v>22729</v>
      </c>
      <c r="D750" s="37" t="s">
        <v>22730</v>
      </c>
      <c r="E750" s="37" t="s">
        <v>22110</v>
      </c>
      <c r="F750" s="37" t="s">
        <v>19666</v>
      </c>
      <c r="G750" s="37">
        <v>70170</v>
      </c>
      <c r="H750" s="35">
        <v>100</v>
      </c>
      <c r="I750" s="35" t="s">
        <v>16742</v>
      </c>
      <c r="J750" s="35" t="s">
        <v>16742</v>
      </c>
      <c r="K750" s="37">
        <v>148639</v>
      </c>
      <c r="L750" s="37"/>
    </row>
    <row r="751" spans="1:12" ht="18" customHeight="1" x14ac:dyDescent="0.2">
      <c r="A751" s="37" t="s">
        <v>21410</v>
      </c>
      <c r="B751" s="37" t="s">
        <v>21411</v>
      </c>
      <c r="C751" s="37" t="s">
        <v>21412</v>
      </c>
      <c r="D751" s="37" t="s">
        <v>21413</v>
      </c>
      <c r="E751" s="37" t="s">
        <v>21414</v>
      </c>
      <c r="F751" s="37" t="s">
        <v>18740</v>
      </c>
      <c r="G751" s="37">
        <v>32963</v>
      </c>
      <c r="H751" s="35">
        <v>23</v>
      </c>
      <c r="I751" s="35">
        <v>104</v>
      </c>
      <c r="J751" s="36">
        <v>220368</v>
      </c>
      <c r="K751" s="37">
        <v>116241</v>
      </c>
      <c r="L751" s="37"/>
    </row>
    <row r="752" spans="1:12" ht="18" customHeight="1" x14ac:dyDescent="0.2">
      <c r="A752" s="37" t="s">
        <v>21415</v>
      </c>
      <c r="B752" s="37" t="s">
        <v>21416</v>
      </c>
      <c r="C752" s="37" t="s">
        <v>21417</v>
      </c>
      <c r="D752" s="37" t="s">
        <v>18720</v>
      </c>
      <c r="E752" s="37" t="s">
        <v>24233</v>
      </c>
      <c r="F752" s="37" t="s">
        <v>18740</v>
      </c>
      <c r="G752" s="37">
        <v>32082</v>
      </c>
      <c r="H752" s="35">
        <v>9</v>
      </c>
      <c r="I752" s="35">
        <v>0</v>
      </c>
      <c r="J752" s="35" t="s">
        <v>16742</v>
      </c>
      <c r="K752" s="37">
        <v>111401</v>
      </c>
      <c r="L752" s="37"/>
    </row>
    <row r="753" spans="1:12" ht="18" customHeight="1" x14ac:dyDescent="0.2">
      <c r="A753" s="37" t="s">
        <v>18721</v>
      </c>
      <c r="B753" s="37" t="s">
        <v>18722</v>
      </c>
      <c r="C753" s="37" t="s">
        <v>18723</v>
      </c>
      <c r="D753" s="37" t="s">
        <v>18724</v>
      </c>
      <c r="E753" s="37" t="s">
        <v>18725</v>
      </c>
      <c r="F753" s="37" t="s">
        <v>19662</v>
      </c>
      <c r="G753" s="37">
        <v>61264</v>
      </c>
      <c r="H753" s="35">
        <v>3</v>
      </c>
      <c r="I753" s="35">
        <v>45</v>
      </c>
      <c r="J753" s="36">
        <v>75433</v>
      </c>
      <c r="K753" s="37">
        <v>130234</v>
      </c>
      <c r="L753" s="37"/>
    </row>
    <row r="754" spans="1:12" ht="18" customHeight="1" x14ac:dyDescent="0.2">
      <c r="A754" s="37" t="s">
        <v>18726</v>
      </c>
      <c r="B754" s="37" t="s">
        <v>18727</v>
      </c>
      <c r="C754" s="37" t="s">
        <v>18728</v>
      </c>
      <c r="D754" s="37" t="s">
        <v>18729</v>
      </c>
      <c r="E754" s="37" t="s">
        <v>18730</v>
      </c>
      <c r="F754" s="37" t="s">
        <v>19675</v>
      </c>
      <c r="G754" s="37">
        <v>27262</v>
      </c>
      <c r="H754" s="35">
        <v>18</v>
      </c>
      <c r="I754" s="35">
        <v>167</v>
      </c>
      <c r="J754" s="36">
        <v>110180</v>
      </c>
      <c r="K754" s="37">
        <v>114331</v>
      </c>
      <c r="L754" s="37"/>
    </row>
    <row r="755" spans="1:12" ht="18" customHeight="1" x14ac:dyDescent="0.2">
      <c r="A755" s="37" t="s">
        <v>18731</v>
      </c>
      <c r="B755" s="37" t="s">
        <v>18732</v>
      </c>
      <c r="C755" s="37" t="s">
        <v>18733</v>
      </c>
      <c r="D755" s="37" t="s">
        <v>18734</v>
      </c>
      <c r="E755" s="37" t="s">
        <v>20594</v>
      </c>
      <c r="F755" s="37" t="s">
        <v>18741</v>
      </c>
      <c r="G755" s="37">
        <v>30067</v>
      </c>
      <c r="H755" s="35">
        <v>70</v>
      </c>
      <c r="I755" s="35">
        <v>411</v>
      </c>
      <c r="J755" s="36">
        <v>171439</v>
      </c>
      <c r="K755" s="37">
        <v>110447</v>
      </c>
      <c r="L755" s="37"/>
    </row>
    <row r="756" spans="1:12" ht="18" customHeight="1" x14ac:dyDescent="0.2">
      <c r="A756" s="37" t="s">
        <v>18735</v>
      </c>
      <c r="B756" s="37" t="s">
        <v>18736</v>
      </c>
      <c r="C756" s="37" t="s">
        <v>18737</v>
      </c>
      <c r="D756" s="37" t="s">
        <v>18738</v>
      </c>
      <c r="E756" s="37" t="s">
        <v>15268</v>
      </c>
      <c r="F756" s="37" t="s">
        <v>23134</v>
      </c>
      <c r="G756" s="37">
        <v>77063</v>
      </c>
      <c r="H756" s="35">
        <v>32</v>
      </c>
      <c r="I756" s="35">
        <v>143</v>
      </c>
      <c r="J756" s="36">
        <v>221634</v>
      </c>
      <c r="K756" s="37">
        <v>134969</v>
      </c>
      <c r="L756" s="37"/>
    </row>
    <row r="757" spans="1:12" ht="18" customHeight="1" x14ac:dyDescent="0.2">
      <c r="A757" s="37" t="s">
        <v>18739</v>
      </c>
      <c r="B757" s="37" t="s">
        <v>15950</v>
      </c>
      <c r="C757" s="37" t="s">
        <v>15951</v>
      </c>
      <c r="D757" s="37" t="s">
        <v>15952</v>
      </c>
      <c r="E757" s="37" t="s">
        <v>16619</v>
      </c>
      <c r="F757" s="37" t="s">
        <v>19671</v>
      </c>
      <c r="G757" s="37">
        <v>55431</v>
      </c>
      <c r="H757" s="35">
        <v>246</v>
      </c>
      <c r="I757" s="35">
        <v>214</v>
      </c>
      <c r="J757" s="36">
        <v>1149731</v>
      </c>
      <c r="K757" s="37">
        <v>105010</v>
      </c>
      <c r="L757" s="37" t="s">
        <v>15977</v>
      </c>
    </row>
    <row r="758" spans="1:12" ht="18" customHeight="1" x14ac:dyDescent="0.2">
      <c r="A758" s="37" t="s">
        <v>15978</v>
      </c>
      <c r="B758" s="37" t="s">
        <v>15979</v>
      </c>
      <c r="C758" s="37" t="s">
        <v>15980</v>
      </c>
      <c r="D758" s="37" t="s">
        <v>15981</v>
      </c>
      <c r="E758" s="37" t="s">
        <v>22359</v>
      </c>
      <c r="F758" s="37" t="s">
        <v>19662</v>
      </c>
      <c r="G758" s="37">
        <v>60174</v>
      </c>
      <c r="H758" s="35">
        <v>35</v>
      </c>
      <c r="I758" s="35">
        <v>113</v>
      </c>
      <c r="J758" s="36">
        <v>313587</v>
      </c>
      <c r="K758" s="37">
        <v>109898</v>
      </c>
      <c r="L758" s="37"/>
    </row>
    <row r="759" spans="1:12" ht="18" customHeight="1" x14ac:dyDescent="0.2">
      <c r="A759" s="37" t="s">
        <v>15982</v>
      </c>
      <c r="B759" s="37" t="s">
        <v>15983</v>
      </c>
      <c r="C759" s="37" t="s">
        <v>15984</v>
      </c>
      <c r="D759" s="37" t="s">
        <v>15985</v>
      </c>
      <c r="E759" s="37" t="s">
        <v>20990</v>
      </c>
      <c r="F759" s="37" t="s">
        <v>23129</v>
      </c>
      <c r="G759" s="37">
        <v>19087</v>
      </c>
      <c r="H759" s="35">
        <v>266</v>
      </c>
      <c r="I759" s="35">
        <v>902</v>
      </c>
      <c r="J759" s="36">
        <v>294708</v>
      </c>
      <c r="K759" s="37">
        <v>105903</v>
      </c>
      <c r="L759" s="37"/>
    </row>
    <row r="760" spans="1:12" ht="18" customHeight="1" x14ac:dyDescent="0.2">
      <c r="A760" s="37" t="s">
        <v>15986</v>
      </c>
      <c r="B760" s="37" t="s">
        <v>15987</v>
      </c>
      <c r="C760" s="37" t="s">
        <v>15988</v>
      </c>
      <c r="D760" s="37"/>
      <c r="E760" s="37"/>
      <c r="F760" s="37" t="s">
        <v>23125</v>
      </c>
      <c r="G760" s="37"/>
      <c r="H760" s="35">
        <v>8</v>
      </c>
      <c r="I760" s="35">
        <v>24</v>
      </c>
      <c r="J760" s="36">
        <v>333333</v>
      </c>
      <c r="K760" s="37">
        <v>142649</v>
      </c>
      <c r="L760" s="37"/>
    </row>
    <row r="761" spans="1:12" ht="18" customHeight="1" x14ac:dyDescent="0.2">
      <c r="A761" s="37" t="s">
        <v>15989</v>
      </c>
      <c r="B761" s="37" t="s">
        <v>15990</v>
      </c>
      <c r="C761" s="37" t="s">
        <v>15991</v>
      </c>
      <c r="D761" s="37" t="s">
        <v>15992</v>
      </c>
      <c r="E761" s="37" t="s">
        <v>15993</v>
      </c>
      <c r="F761" s="37" t="s">
        <v>23136</v>
      </c>
      <c r="G761" s="37">
        <v>22030</v>
      </c>
      <c r="H761" s="35">
        <v>4</v>
      </c>
      <c r="I761" s="35">
        <v>39</v>
      </c>
      <c r="J761" s="36">
        <v>98223</v>
      </c>
      <c r="K761" s="37">
        <v>116363</v>
      </c>
      <c r="L761" s="37"/>
    </row>
    <row r="762" spans="1:12" ht="18" customHeight="1" x14ac:dyDescent="0.2">
      <c r="A762" s="37" t="s">
        <v>15994</v>
      </c>
      <c r="B762" s="37" t="s">
        <v>15995</v>
      </c>
      <c r="C762" s="37" t="s">
        <v>15996</v>
      </c>
      <c r="D762" s="37" t="s">
        <v>15997</v>
      </c>
      <c r="E762" s="37" t="s">
        <v>15998</v>
      </c>
      <c r="F762" s="37" t="s">
        <v>23714</v>
      </c>
      <c r="G762" s="37">
        <v>92626</v>
      </c>
      <c r="H762" s="35">
        <v>12</v>
      </c>
      <c r="I762" s="35">
        <v>70</v>
      </c>
      <c r="J762" s="36">
        <v>171429</v>
      </c>
      <c r="K762" s="37">
        <v>118921</v>
      </c>
      <c r="L762" s="37" t="s">
        <v>15999</v>
      </c>
    </row>
    <row r="763" spans="1:12" ht="18" customHeight="1" x14ac:dyDescent="0.2">
      <c r="A763" s="37" t="s">
        <v>16000</v>
      </c>
      <c r="B763" s="37" t="s">
        <v>16001</v>
      </c>
      <c r="C763" s="37" t="s">
        <v>16002</v>
      </c>
      <c r="D763" s="37" t="s">
        <v>16003</v>
      </c>
      <c r="E763" s="37" t="s">
        <v>23408</v>
      </c>
      <c r="F763" s="37" t="s">
        <v>19662</v>
      </c>
      <c r="G763" s="37">
        <v>60201</v>
      </c>
      <c r="H763" s="35">
        <v>70</v>
      </c>
      <c r="I763" s="35">
        <v>71</v>
      </c>
      <c r="J763" s="36">
        <v>984630</v>
      </c>
      <c r="K763" s="37">
        <v>110824</v>
      </c>
      <c r="L763" s="37"/>
    </row>
    <row r="764" spans="1:12" ht="18" customHeight="1" x14ac:dyDescent="0.2">
      <c r="A764" s="37" t="s">
        <v>16004</v>
      </c>
      <c r="B764" s="37" t="s">
        <v>16005</v>
      </c>
      <c r="C764" s="37" t="s">
        <v>16006</v>
      </c>
      <c r="D764" s="37" t="s">
        <v>16007</v>
      </c>
      <c r="E764" s="37" t="s">
        <v>16008</v>
      </c>
      <c r="F764" s="37" t="s">
        <v>18741</v>
      </c>
      <c r="G764" s="37">
        <v>30518</v>
      </c>
      <c r="H764" s="35">
        <v>33</v>
      </c>
      <c r="I764" s="35">
        <v>119</v>
      </c>
      <c r="J764" s="36">
        <v>273109</v>
      </c>
      <c r="K764" s="37">
        <v>125621</v>
      </c>
      <c r="L764" s="37"/>
    </row>
    <row r="765" spans="1:12" ht="18" customHeight="1" x14ac:dyDescent="0.2">
      <c r="A765" s="37" t="s">
        <v>16009</v>
      </c>
      <c r="B765" s="37" t="s">
        <v>16010</v>
      </c>
      <c r="C765" s="37" t="s">
        <v>16011</v>
      </c>
      <c r="D765" s="37" t="s">
        <v>16012</v>
      </c>
      <c r="E765" s="37" t="s">
        <v>16013</v>
      </c>
      <c r="F765" s="37" t="s">
        <v>18741</v>
      </c>
      <c r="G765" s="37">
        <v>31546</v>
      </c>
      <c r="H765" s="35">
        <v>8</v>
      </c>
      <c r="I765" s="35" t="s">
        <v>16742</v>
      </c>
      <c r="J765" s="35" t="s">
        <v>16742</v>
      </c>
      <c r="K765" s="37">
        <v>145030</v>
      </c>
      <c r="L765" s="37" t="s">
        <v>16014</v>
      </c>
    </row>
    <row r="766" spans="1:12" ht="18" customHeight="1" x14ac:dyDescent="0.2">
      <c r="A766" s="37" t="s">
        <v>13269</v>
      </c>
      <c r="B766" s="37" t="s">
        <v>13270</v>
      </c>
      <c r="C766" s="37" t="s">
        <v>13271</v>
      </c>
      <c r="D766" s="37" t="s">
        <v>13272</v>
      </c>
      <c r="E766" s="37" t="s">
        <v>19555</v>
      </c>
      <c r="F766" s="37" t="s">
        <v>23714</v>
      </c>
      <c r="G766" s="37">
        <v>92649</v>
      </c>
      <c r="H766" s="35">
        <v>25</v>
      </c>
      <c r="I766" s="35">
        <v>172</v>
      </c>
      <c r="J766" s="36">
        <v>145349</v>
      </c>
      <c r="K766" s="37">
        <v>112316</v>
      </c>
      <c r="L766" s="37" t="s">
        <v>13273</v>
      </c>
    </row>
    <row r="767" spans="1:12" ht="18" customHeight="1" x14ac:dyDescent="0.2">
      <c r="A767" s="37" t="s">
        <v>13274</v>
      </c>
      <c r="B767" s="37" t="s">
        <v>13275</v>
      </c>
      <c r="C767" s="37" t="s">
        <v>19175</v>
      </c>
      <c r="D767" s="37" t="s">
        <v>22739</v>
      </c>
      <c r="E767" s="37" t="s">
        <v>22740</v>
      </c>
      <c r="F767" s="37" t="s">
        <v>19662</v>
      </c>
      <c r="G767" s="37">
        <v>60523</v>
      </c>
      <c r="H767" s="35">
        <v>5</v>
      </c>
      <c r="I767" s="35">
        <v>55</v>
      </c>
      <c r="J767" s="36">
        <v>81818</v>
      </c>
      <c r="K767" s="37">
        <v>5606</v>
      </c>
      <c r="L767" s="37" t="s">
        <v>22741</v>
      </c>
    </row>
    <row r="768" spans="1:12" ht="18" customHeight="1" x14ac:dyDescent="0.2">
      <c r="A768" s="37" t="s">
        <v>22742</v>
      </c>
      <c r="B768" s="37" t="s">
        <v>22743</v>
      </c>
      <c r="C768" s="37" t="s">
        <v>22744</v>
      </c>
      <c r="D768" s="37" t="s">
        <v>22745</v>
      </c>
      <c r="E768" s="37" t="s">
        <v>16619</v>
      </c>
      <c r="F768" s="37" t="s">
        <v>19671</v>
      </c>
      <c r="G768" s="37">
        <v>55436</v>
      </c>
      <c r="H768" s="35">
        <v>81</v>
      </c>
      <c r="I768" s="35">
        <v>106</v>
      </c>
      <c r="J768" s="36">
        <v>763798</v>
      </c>
      <c r="K768" s="37">
        <v>115693</v>
      </c>
      <c r="L768" s="37"/>
    </row>
    <row r="769" spans="1:12" ht="18" customHeight="1" x14ac:dyDescent="0.2">
      <c r="A769" s="37" t="s">
        <v>22746</v>
      </c>
      <c r="B769" s="37" t="s">
        <v>22747</v>
      </c>
      <c r="C769" s="37" t="s">
        <v>20051</v>
      </c>
      <c r="D769" s="37" t="s">
        <v>20052</v>
      </c>
      <c r="E769" s="37" t="s">
        <v>20851</v>
      </c>
      <c r="F769" s="37" t="s">
        <v>23136</v>
      </c>
      <c r="G769" s="37">
        <v>23225</v>
      </c>
      <c r="H769" s="35">
        <v>8</v>
      </c>
      <c r="I769" s="35">
        <v>50</v>
      </c>
      <c r="J769" s="36">
        <v>151859</v>
      </c>
      <c r="K769" s="37">
        <v>117453</v>
      </c>
      <c r="L769" s="37"/>
    </row>
    <row r="770" spans="1:12" ht="18" customHeight="1" x14ac:dyDescent="0.2">
      <c r="A770" s="37" t="s">
        <v>20053</v>
      </c>
      <c r="B770" s="37" t="s">
        <v>20054</v>
      </c>
      <c r="C770" s="37" t="s">
        <v>20055</v>
      </c>
      <c r="D770" s="37" t="s">
        <v>20056</v>
      </c>
      <c r="E770" s="37" t="s">
        <v>20057</v>
      </c>
      <c r="F770" s="37" t="s">
        <v>23713</v>
      </c>
      <c r="G770" s="37">
        <v>85283</v>
      </c>
      <c r="H770" s="35">
        <v>32</v>
      </c>
      <c r="I770" s="35">
        <v>364</v>
      </c>
      <c r="J770" s="36">
        <v>87363</v>
      </c>
      <c r="K770" s="37">
        <v>140120</v>
      </c>
      <c r="L770" s="37"/>
    </row>
    <row r="771" spans="1:12" ht="18" customHeight="1" x14ac:dyDescent="0.2">
      <c r="A771" s="37" t="s">
        <v>20058</v>
      </c>
      <c r="B771" s="37" t="s">
        <v>20059</v>
      </c>
      <c r="C771" s="37" t="s">
        <v>20060</v>
      </c>
      <c r="D771" s="37" t="s">
        <v>20061</v>
      </c>
      <c r="E771" s="37" t="s">
        <v>16741</v>
      </c>
      <c r="F771" s="37" t="s">
        <v>19663</v>
      </c>
      <c r="G771" s="37">
        <v>46204</v>
      </c>
      <c r="H771" s="35">
        <v>17</v>
      </c>
      <c r="I771" s="35">
        <v>139</v>
      </c>
      <c r="J771" s="36">
        <v>119708</v>
      </c>
      <c r="K771" s="37">
        <v>121704</v>
      </c>
      <c r="L771" s="37"/>
    </row>
    <row r="772" spans="1:12" ht="18" customHeight="1" x14ac:dyDescent="0.2">
      <c r="A772" s="37" t="s">
        <v>20062</v>
      </c>
      <c r="B772" s="37" t="s">
        <v>20063</v>
      </c>
      <c r="C772" s="37" t="s">
        <v>20064</v>
      </c>
      <c r="D772" s="37" t="s">
        <v>20065</v>
      </c>
      <c r="E772" s="37" t="s">
        <v>20066</v>
      </c>
      <c r="F772" s="37" t="s">
        <v>23133</v>
      </c>
      <c r="G772" s="37">
        <v>37923</v>
      </c>
      <c r="H772" s="35">
        <v>22</v>
      </c>
      <c r="I772" s="35">
        <v>234</v>
      </c>
      <c r="J772" s="36">
        <v>95177</v>
      </c>
      <c r="K772" s="37">
        <v>119312</v>
      </c>
      <c r="L772" s="37"/>
    </row>
    <row r="773" spans="1:12" ht="18" customHeight="1" x14ac:dyDescent="0.2">
      <c r="A773" s="37" t="s">
        <v>20045</v>
      </c>
      <c r="B773" s="37" t="s">
        <v>20046</v>
      </c>
      <c r="C773" s="37" t="s">
        <v>20047</v>
      </c>
      <c r="D773" s="37" t="s">
        <v>20048</v>
      </c>
      <c r="E773" s="37" t="s">
        <v>20049</v>
      </c>
      <c r="F773" s="37" t="s">
        <v>19664</v>
      </c>
      <c r="G773" s="37">
        <v>67206</v>
      </c>
      <c r="H773" s="35">
        <v>20</v>
      </c>
      <c r="I773" s="35">
        <v>143</v>
      </c>
      <c r="J773" s="36">
        <v>141331</v>
      </c>
      <c r="K773" s="37">
        <v>142645</v>
      </c>
      <c r="L773" s="37"/>
    </row>
    <row r="774" spans="1:12" ht="18" customHeight="1" x14ac:dyDescent="0.2">
      <c r="A774" s="37" t="s">
        <v>20050</v>
      </c>
      <c r="B774" s="37" t="s">
        <v>17320</v>
      </c>
      <c r="C774" s="37" t="s">
        <v>17321</v>
      </c>
      <c r="D774" s="37" t="s">
        <v>17322</v>
      </c>
      <c r="E774" s="37" t="s">
        <v>18216</v>
      </c>
      <c r="F774" s="37" t="s">
        <v>23127</v>
      </c>
      <c r="G774" s="37">
        <v>73102</v>
      </c>
      <c r="H774" s="35">
        <v>9</v>
      </c>
      <c r="I774" s="35" t="s">
        <v>16742</v>
      </c>
      <c r="J774" s="35" t="s">
        <v>16742</v>
      </c>
      <c r="K774" s="37">
        <v>38182</v>
      </c>
      <c r="L774" s="37"/>
    </row>
    <row r="775" spans="1:12" ht="18" customHeight="1" x14ac:dyDescent="0.2">
      <c r="A775" s="37" t="s">
        <v>17323</v>
      </c>
      <c r="B775" s="37" t="s">
        <v>17324</v>
      </c>
      <c r="C775" s="37" t="s">
        <v>17325</v>
      </c>
      <c r="D775" s="37" t="s">
        <v>17326</v>
      </c>
      <c r="E775" s="37" t="s">
        <v>20862</v>
      </c>
      <c r="F775" s="37" t="s">
        <v>23136</v>
      </c>
      <c r="G775" s="37">
        <v>22102</v>
      </c>
      <c r="H775" s="35">
        <v>66</v>
      </c>
      <c r="I775" s="35">
        <v>680</v>
      </c>
      <c r="J775" s="36">
        <v>97242</v>
      </c>
      <c r="K775" s="37">
        <v>109800</v>
      </c>
      <c r="L775" s="37"/>
    </row>
    <row r="776" spans="1:12" ht="18" customHeight="1" x14ac:dyDescent="0.2">
      <c r="A776" s="37" t="s">
        <v>17327</v>
      </c>
      <c r="B776" s="37" t="s">
        <v>17328</v>
      </c>
      <c r="C776" s="37" t="s">
        <v>17329</v>
      </c>
      <c r="D776" s="37" t="s">
        <v>17330</v>
      </c>
      <c r="E776" s="37" t="s">
        <v>23164</v>
      </c>
      <c r="F776" s="37" t="s">
        <v>23136</v>
      </c>
      <c r="G776" s="37">
        <v>23059</v>
      </c>
      <c r="H776" s="35">
        <v>177</v>
      </c>
      <c r="I776" s="35">
        <v>858</v>
      </c>
      <c r="J776" s="36">
        <v>206642</v>
      </c>
      <c r="K776" s="37">
        <v>14169</v>
      </c>
      <c r="L776" s="37"/>
    </row>
    <row r="777" spans="1:12" ht="18" customHeight="1" x14ac:dyDescent="0.2">
      <c r="A777" s="37" t="s">
        <v>23194</v>
      </c>
      <c r="B777" s="37" t="s">
        <v>23195</v>
      </c>
      <c r="C777" s="37" t="s">
        <v>23196</v>
      </c>
      <c r="D777" s="37" t="s">
        <v>23197</v>
      </c>
      <c r="E777" s="37" t="s">
        <v>23198</v>
      </c>
      <c r="F777" s="37" t="s">
        <v>19667</v>
      </c>
      <c r="G777" s="37">
        <v>1463</v>
      </c>
      <c r="H777" s="35">
        <v>5</v>
      </c>
      <c r="I777" s="35">
        <v>105</v>
      </c>
      <c r="J777" s="36">
        <v>42857</v>
      </c>
      <c r="K777" s="37">
        <v>129526</v>
      </c>
      <c r="L777" s="37" t="s">
        <v>23199</v>
      </c>
    </row>
    <row r="778" spans="1:12" ht="18" customHeight="1" x14ac:dyDescent="0.2">
      <c r="A778" s="37" t="s">
        <v>23200</v>
      </c>
      <c r="B778" s="37" t="s">
        <v>23201</v>
      </c>
      <c r="C778" s="37" t="s">
        <v>23202</v>
      </c>
      <c r="D778" s="37" t="s">
        <v>23203</v>
      </c>
      <c r="E778" s="37" t="s">
        <v>23204</v>
      </c>
      <c r="F778" s="37" t="s">
        <v>23711</v>
      </c>
      <c r="G778" s="37">
        <v>36301</v>
      </c>
      <c r="H778" s="35">
        <v>32</v>
      </c>
      <c r="I778" s="35">
        <v>238</v>
      </c>
      <c r="J778" s="36">
        <v>134068</v>
      </c>
      <c r="K778" s="37">
        <v>132517</v>
      </c>
      <c r="L778" s="37"/>
    </row>
    <row r="779" spans="1:12" ht="18" customHeight="1" x14ac:dyDescent="0.2">
      <c r="A779" s="37" t="s">
        <v>23205</v>
      </c>
      <c r="B779" s="37" t="s">
        <v>23206</v>
      </c>
      <c r="C779" s="37" t="s">
        <v>23207</v>
      </c>
      <c r="D779" s="37" t="s">
        <v>23208</v>
      </c>
      <c r="E779" s="37" t="s">
        <v>20867</v>
      </c>
      <c r="F779" s="37" t="s">
        <v>19675</v>
      </c>
      <c r="G779" s="37">
        <v>28271</v>
      </c>
      <c r="H779" s="35">
        <v>0</v>
      </c>
      <c r="I779" s="35">
        <v>29</v>
      </c>
      <c r="J779" s="36">
        <v>7241</v>
      </c>
      <c r="K779" s="37">
        <v>137141</v>
      </c>
      <c r="L779" s="37"/>
    </row>
    <row r="780" spans="1:12" ht="18" customHeight="1" x14ac:dyDescent="0.2">
      <c r="A780" s="37" t="s">
        <v>23209</v>
      </c>
      <c r="B780" s="37" t="s">
        <v>23513</v>
      </c>
      <c r="C780" s="37" t="s">
        <v>23514</v>
      </c>
      <c r="D780" s="37" t="s">
        <v>23515</v>
      </c>
      <c r="E780" s="37" t="s">
        <v>15268</v>
      </c>
      <c r="F780" s="37" t="s">
        <v>23134</v>
      </c>
      <c r="G780" s="37">
        <v>77057</v>
      </c>
      <c r="H780" s="35">
        <v>418</v>
      </c>
      <c r="I780" s="35">
        <v>718</v>
      </c>
      <c r="J780" s="36">
        <v>582514</v>
      </c>
      <c r="K780" s="37">
        <v>126451</v>
      </c>
      <c r="L780" s="37"/>
    </row>
    <row r="781" spans="1:12" ht="18" customHeight="1" x14ac:dyDescent="0.2">
      <c r="A781" s="37" t="s">
        <v>23516</v>
      </c>
      <c r="B781" s="37" t="s">
        <v>23517</v>
      </c>
      <c r="C781" s="37" t="s">
        <v>23518</v>
      </c>
      <c r="D781" s="37" t="s">
        <v>23519</v>
      </c>
      <c r="E781" s="37" t="s">
        <v>23148</v>
      </c>
      <c r="F781" s="37" t="s">
        <v>23715</v>
      </c>
      <c r="G781" s="37">
        <v>80903</v>
      </c>
      <c r="H781" s="35">
        <v>50</v>
      </c>
      <c r="I781" s="35" t="s">
        <v>16742</v>
      </c>
      <c r="J781" s="35" t="s">
        <v>16742</v>
      </c>
      <c r="K781" s="37">
        <v>150435</v>
      </c>
      <c r="L781" s="37" t="s">
        <v>23210</v>
      </c>
    </row>
    <row r="782" spans="1:12" ht="18" customHeight="1" x14ac:dyDescent="0.2">
      <c r="A782" s="37" t="s">
        <v>23211</v>
      </c>
      <c r="B782" s="37" t="s">
        <v>23212</v>
      </c>
      <c r="C782" s="37" t="s">
        <v>23213</v>
      </c>
      <c r="D782" s="37" t="s">
        <v>18805</v>
      </c>
      <c r="E782" s="37" t="s">
        <v>16741</v>
      </c>
      <c r="F782" s="37" t="s">
        <v>19663</v>
      </c>
      <c r="G782" s="37">
        <v>46250</v>
      </c>
      <c r="H782" s="35">
        <v>30</v>
      </c>
      <c r="I782" s="35">
        <v>63</v>
      </c>
      <c r="J782" s="36">
        <v>476190</v>
      </c>
      <c r="K782" s="37">
        <v>122357</v>
      </c>
      <c r="L782" s="37"/>
    </row>
    <row r="783" spans="1:12" ht="18" customHeight="1" x14ac:dyDescent="0.2">
      <c r="A783" s="37" t="s">
        <v>18806</v>
      </c>
      <c r="B783" s="37" t="s">
        <v>18807</v>
      </c>
      <c r="C783" s="37" t="s">
        <v>18808</v>
      </c>
      <c r="D783" s="37" t="s">
        <v>21547</v>
      </c>
      <c r="E783" s="37" t="s">
        <v>12664</v>
      </c>
      <c r="F783" s="37" t="s">
        <v>23128</v>
      </c>
      <c r="G783" s="37">
        <v>97701</v>
      </c>
      <c r="H783" s="35">
        <v>50</v>
      </c>
      <c r="I783" s="35">
        <v>274</v>
      </c>
      <c r="J783" s="36">
        <v>183623</v>
      </c>
      <c r="K783" s="37">
        <v>128097</v>
      </c>
      <c r="L783" s="37"/>
    </row>
    <row r="784" spans="1:12" ht="18" customHeight="1" x14ac:dyDescent="0.2">
      <c r="A784" s="37" t="s">
        <v>21548</v>
      </c>
      <c r="B784" s="37" t="s">
        <v>21549</v>
      </c>
      <c r="C784" s="37" t="s">
        <v>21550</v>
      </c>
      <c r="D784" s="37" t="s">
        <v>21551</v>
      </c>
      <c r="E784" s="37" t="s">
        <v>20584</v>
      </c>
      <c r="F784" s="37" t="s">
        <v>18740</v>
      </c>
      <c r="G784" s="37">
        <v>33324</v>
      </c>
      <c r="H784" s="35">
        <v>13</v>
      </c>
      <c r="I784" s="35">
        <v>115</v>
      </c>
      <c r="J784" s="36">
        <v>108696</v>
      </c>
      <c r="K784" s="37">
        <v>120413</v>
      </c>
      <c r="L784" s="37"/>
    </row>
    <row r="785" spans="1:12" ht="18" customHeight="1" x14ac:dyDescent="0.2">
      <c r="A785" s="37" t="s">
        <v>21552</v>
      </c>
      <c r="B785" s="37" t="s">
        <v>21553</v>
      </c>
      <c r="C785" s="37" t="s">
        <v>21554</v>
      </c>
      <c r="D785" s="37" t="s">
        <v>21555</v>
      </c>
      <c r="E785" s="37" t="s">
        <v>21785</v>
      </c>
      <c r="F785" s="37" t="s">
        <v>23714</v>
      </c>
      <c r="G785" s="37">
        <v>92009</v>
      </c>
      <c r="H785" s="35">
        <v>270</v>
      </c>
      <c r="I785" s="35">
        <v>725</v>
      </c>
      <c r="J785" s="36">
        <v>372548</v>
      </c>
      <c r="K785" s="37">
        <v>126752</v>
      </c>
      <c r="L785" s="37"/>
    </row>
    <row r="786" spans="1:12" ht="18" customHeight="1" x14ac:dyDescent="0.2">
      <c r="A786" s="37" t="s">
        <v>21556</v>
      </c>
      <c r="B786" s="37" t="s">
        <v>21557</v>
      </c>
      <c r="C786" s="37" t="s">
        <v>21558</v>
      </c>
      <c r="D786" s="37" t="s">
        <v>21559</v>
      </c>
      <c r="E786" s="37" t="s">
        <v>21560</v>
      </c>
      <c r="F786" s="37" t="s">
        <v>16614</v>
      </c>
      <c r="G786" s="37" t="s">
        <v>21561</v>
      </c>
      <c r="H786" s="35">
        <v>623</v>
      </c>
      <c r="I786" s="36">
        <v>2092</v>
      </c>
      <c r="J786" s="36">
        <v>297762</v>
      </c>
      <c r="K786" s="37">
        <v>124729</v>
      </c>
      <c r="L786" s="37"/>
    </row>
    <row r="787" spans="1:12" ht="18" customHeight="1" x14ac:dyDescent="0.2">
      <c r="A787" s="37" t="s">
        <v>21562</v>
      </c>
      <c r="B787" s="37" t="s">
        <v>21563</v>
      </c>
      <c r="C787" s="37" t="s">
        <v>21564</v>
      </c>
      <c r="D787" s="37" t="s">
        <v>21565</v>
      </c>
      <c r="E787" s="37" t="s">
        <v>21566</v>
      </c>
      <c r="F787" s="37" t="s">
        <v>19663</v>
      </c>
      <c r="G787" s="37">
        <v>47305</v>
      </c>
      <c r="H787" s="35">
        <v>9</v>
      </c>
      <c r="I787" s="35">
        <v>65</v>
      </c>
      <c r="J787" s="36">
        <v>140392</v>
      </c>
      <c r="K787" s="37">
        <v>135677</v>
      </c>
      <c r="L787" s="37" t="s">
        <v>21567</v>
      </c>
    </row>
    <row r="788" spans="1:12" ht="18" customHeight="1" x14ac:dyDescent="0.2">
      <c r="A788" s="37" t="s">
        <v>21568</v>
      </c>
      <c r="B788" s="37" t="s">
        <v>21569</v>
      </c>
      <c r="C788" s="37" t="s">
        <v>21570</v>
      </c>
      <c r="D788" s="37" t="s">
        <v>21571</v>
      </c>
      <c r="E788" s="37" t="s">
        <v>21572</v>
      </c>
      <c r="F788" s="37" t="s">
        <v>23714</v>
      </c>
      <c r="G788" s="37">
        <v>93420</v>
      </c>
      <c r="H788" s="35">
        <v>8</v>
      </c>
      <c r="I788" s="35">
        <v>0</v>
      </c>
      <c r="J788" s="35" t="s">
        <v>16742</v>
      </c>
      <c r="K788" s="37">
        <v>125210</v>
      </c>
      <c r="L788" s="37" t="s">
        <v>18824</v>
      </c>
    </row>
    <row r="789" spans="1:12" ht="18" customHeight="1" x14ac:dyDescent="0.2">
      <c r="A789" s="37" t="s">
        <v>18825</v>
      </c>
      <c r="B789" s="37" t="s">
        <v>23722</v>
      </c>
      <c r="C789" s="37" t="s">
        <v>23723</v>
      </c>
      <c r="D789" s="37" t="s">
        <v>23724</v>
      </c>
      <c r="E789" s="37" t="s">
        <v>23737</v>
      </c>
      <c r="F789" s="37" t="s">
        <v>23134</v>
      </c>
      <c r="G789" s="37">
        <v>79701</v>
      </c>
      <c r="H789" s="35">
        <v>141</v>
      </c>
      <c r="I789" s="35">
        <v>174</v>
      </c>
      <c r="J789" s="36">
        <v>809677</v>
      </c>
      <c r="K789" s="37">
        <v>116982</v>
      </c>
      <c r="L789" s="37" t="s">
        <v>23725</v>
      </c>
    </row>
    <row r="790" spans="1:12" ht="18" customHeight="1" x14ac:dyDescent="0.2">
      <c r="A790" s="37" t="s">
        <v>21573</v>
      </c>
      <c r="B790" s="37" t="s">
        <v>21574</v>
      </c>
      <c r="C790" s="37" t="s">
        <v>21575</v>
      </c>
      <c r="D790" s="37" t="s">
        <v>21576</v>
      </c>
      <c r="E790" s="37" t="s">
        <v>22689</v>
      </c>
      <c r="F790" s="37" t="s">
        <v>23713</v>
      </c>
      <c r="G790" s="37">
        <v>85255</v>
      </c>
      <c r="H790" s="35">
        <v>9</v>
      </c>
      <c r="I790" s="35">
        <v>14</v>
      </c>
      <c r="J790" s="36">
        <v>660807</v>
      </c>
      <c r="K790" s="37">
        <v>117055</v>
      </c>
      <c r="L790" s="37"/>
    </row>
    <row r="791" spans="1:12" ht="18" customHeight="1" x14ac:dyDescent="0.2">
      <c r="A791" s="37" t="s">
        <v>21577</v>
      </c>
      <c r="B791" s="37" t="s">
        <v>21577</v>
      </c>
      <c r="C791" s="37" t="s">
        <v>23354</v>
      </c>
      <c r="D791" s="37" t="s">
        <v>23355</v>
      </c>
      <c r="E791" s="37" t="s">
        <v>21680</v>
      </c>
      <c r="F791" s="37" t="s">
        <v>23715</v>
      </c>
      <c r="G791" s="37">
        <v>80228</v>
      </c>
      <c r="H791" s="35">
        <v>8</v>
      </c>
      <c r="I791" s="35" t="s">
        <v>16742</v>
      </c>
      <c r="J791" s="35" t="s">
        <v>16742</v>
      </c>
      <c r="K791" s="37">
        <v>113356</v>
      </c>
      <c r="L791" s="37"/>
    </row>
    <row r="792" spans="1:12" ht="18" customHeight="1" x14ac:dyDescent="0.2">
      <c r="A792" s="37" t="s">
        <v>23356</v>
      </c>
      <c r="B792" s="37" t="s">
        <v>23357</v>
      </c>
      <c r="C792" s="37" t="s">
        <v>23358</v>
      </c>
      <c r="D792" s="37" t="s">
        <v>23359</v>
      </c>
      <c r="E792" s="37" t="s">
        <v>23360</v>
      </c>
      <c r="F792" s="37" t="s">
        <v>19667</v>
      </c>
      <c r="G792" s="37">
        <v>1608</v>
      </c>
      <c r="H792" s="35">
        <v>53</v>
      </c>
      <c r="I792" s="35">
        <v>321</v>
      </c>
      <c r="J792" s="36">
        <v>164174</v>
      </c>
      <c r="K792" s="37">
        <v>3394</v>
      </c>
      <c r="L792" s="37"/>
    </row>
    <row r="793" spans="1:12" ht="18" customHeight="1" x14ac:dyDescent="0.2">
      <c r="A793" s="37" t="s">
        <v>23361</v>
      </c>
      <c r="B793" s="37" t="s">
        <v>23362</v>
      </c>
      <c r="C793" s="37" t="s">
        <v>23363</v>
      </c>
      <c r="D793" s="37" t="s">
        <v>23364</v>
      </c>
      <c r="E793" s="37" t="s">
        <v>23365</v>
      </c>
      <c r="F793" s="37" t="s">
        <v>19662</v>
      </c>
      <c r="G793" s="37">
        <v>60010</v>
      </c>
      <c r="H793" s="35">
        <v>5</v>
      </c>
      <c r="I793" s="35">
        <v>41</v>
      </c>
      <c r="J793" s="36">
        <v>118473</v>
      </c>
      <c r="K793" s="37">
        <v>143089</v>
      </c>
      <c r="L793" s="37" t="s">
        <v>23366</v>
      </c>
    </row>
    <row r="794" spans="1:12" ht="18" customHeight="1" x14ac:dyDescent="0.2">
      <c r="A794" s="37" t="s">
        <v>23367</v>
      </c>
      <c r="B794" s="37" t="s">
        <v>23368</v>
      </c>
      <c r="C794" s="37" t="s">
        <v>23369</v>
      </c>
      <c r="D794" s="37" t="s">
        <v>23370</v>
      </c>
      <c r="E794" s="37" t="s">
        <v>24431</v>
      </c>
      <c r="F794" s="37" t="s">
        <v>18740</v>
      </c>
      <c r="G794" s="37">
        <v>33156</v>
      </c>
      <c r="H794" s="35">
        <v>3</v>
      </c>
      <c r="I794" s="35">
        <v>41</v>
      </c>
      <c r="J794" s="36">
        <v>68293</v>
      </c>
      <c r="K794" s="37">
        <v>142233</v>
      </c>
      <c r="L794" s="37"/>
    </row>
    <row r="795" spans="1:12" ht="18" customHeight="1" x14ac:dyDescent="0.2">
      <c r="A795" s="37" t="s">
        <v>23371</v>
      </c>
      <c r="B795" s="37" t="s">
        <v>23372</v>
      </c>
      <c r="C795" s="37" t="s">
        <v>23373</v>
      </c>
      <c r="D795" s="37" t="s">
        <v>23374</v>
      </c>
      <c r="E795" s="37" t="s">
        <v>21603</v>
      </c>
      <c r="F795" s="37" t="s">
        <v>19671</v>
      </c>
      <c r="G795" s="37">
        <v>55127</v>
      </c>
      <c r="H795" s="35">
        <v>8</v>
      </c>
      <c r="I795" s="35" t="s">
        <v>16742</v>
      </c>
      <c r="J795" s="35" t="s">
        <v>16742</v>
      </c>
      <c r="K795" s="37">
        <v>139579</v>
      </c>
      <c r="L795" s="37"/>
    </row>
    <row r="796" spans="1:12" ht="18" customHeight="1" x14ac:dyDescent="0.2">
      <c r="A796" s="37" t="s">
        <v>21604</v>
      </c>
      <c r="B796" s="37" t="s">
        <v>21605</v>
      </c>
      <c r="C796" s="37" t="s">
        <v>21606</v>
      </c>
      <c r="D796" s="37" t="s">
        <v>21607</v>
      </c>
      <c r="E796" s="37" t="s">
        <v>21608</v>
      </c>
      <c r="F796" s="37" t="s">
        <v>19671</v>
      </c>
      <c r="G796" s="37">
        <v>55057</v>
      </c>
      <c r="H796" s="35">
        <v>721</v>
      </c>
      <c r="I796" s="36">
        <v>3163</v>
      </c>
      <c r="J796" s="36">
        <v>227903</v>
      </c>
      <c r="K796" s="37">
        <v>111414</v>
      </c>
      <c r="L796" s="37"/>
    </row>
    <row r="797" spans="1:12" ht="18" customHeight="1" x14ac:dyDescent="0.2">
      <c r="A797" s="37" t="s">
        <v>21609</v>
      </c>
      <c r="B797" s="37" t="s">
        <v>21610</v>
      </c>
      <c r="C797" s="37" t="s">
        <v>21611</v>
      </c>
      <c r="D797" s="37" t="s">
        <v>21612</v>
      </c>
      <c r="E797" s="37" t="s">
        <v>21613</v>
      </c>
      <c r="F797" s="37" t="s">
        <v>23714</v>
      </c>
      <c r="G797" s="37">
        <v>94002</v>
      </c>
      <c r="H797" s="35">
        <v>25</v>
      </c>
      <c r="I797" s="35">
        <v>244</v>
      </c>
      <c r="J797" s="36">
        <v>103320</v>
      </c>
      <c r="K797" s="37">
        <v>121264</v>
      </c>
      <c r="L797" s="37"/>
    </row>
    <row r="798" spans="1:12" ht="18" customHeight="1" x14ac:dyDescent="0.2">
      <c r="A798" s="37" t="s">
        <v>21614</v>
      </c>
      <c r="B798" s="37"/>
      <c r="C798" s="37" t="s">
        <v>21615</v>
      </c>
      <c r="D798" s="37" t="s">
        <v>21616</v>
      </c>
      <c r="E798" s="37" t="s">
        <v>21617</v>
      </c>
      <c r="F798" s="37" t="s">
        <v>23714</v>
      </c>
      <c r="G798" s="37">
        <v>94608</v>
      </c>
      <c r="H798" s="35">
        <v>15</v>
      </c>
      <c r="I798" s="35">
        <v>25</v>
      </c>
      <c r="J798" s="36">
        <v>587200</v>
      </c>
      <c r="K798" s="37">
        <v>125258</v>
      </c>
      <c r="L798" s="37"/>
    </row>
    <row r="799" spans="1:12" ht="18" customHeight="1" x14ac:dyDescent="0.2">
      <c r="A799" s="37" t="s">
        <v>21658</v>
      </c>
      <c r="B799" s="37" t="s">
        <v>21659</v>
      </c>
      <c r="C799" s="37" t="s">
        <v>21660</v>
      </c>
      <c r="D799" s="37" t="s">
        <v>21620</v>
      </c>
      <c r="E799" s="37" t="s">
        <v>21621</v>
      </c>
      <c r="F799" s="37" t="s">
        <v>23136</v>
      </c>
      <c r="G799" s="37">
        <v>20153</v>
      </c>
      <c r="H799" s="35">
        <v>1</v>
      </c>
      <c r="I799" s="35">
        <v>3</v>
      </c>
      <c r="J799" s="36">
        <v>333333</v>
      </c>
      <c r="K799" s="37">
        <v>116110</v>
      </c>
      <c r="L799" s="37" t="s">
        <v>21622</v>
      </c>
    </row>
    <row r="800" spans="1:12" ht="18" customHeight="1" x14ac:dyDescent="0.2">
      <c r="A800" s="37" t="s">
        <v>18886</v>
      </c>
      <c r="B800" s="37" t="s">
        <v>18887</v>
      </c>
      <c r="C800" s="37" t="s">
        <v>18888</v>
      </c>
      <c r="D800" s="37"/>
      <c r="E800" s="37"/>
      <c r="F800" s="37" t="s">
        <v>23715</v>
      </c>
      <c r="G800" s="37"/>
      <c r="H800" s="35">
        <v>4</v>
      </c>
      <c r="I800" s="35">
        <v>20</v>
      </c>
      <c r="J800" s="36">
        <v>200000</v>
      </c>
      <c r="K800" s="37">
        <v>132110</v>
      </c>
      <c r="L800" s="37"/>
    </row>
    <row r="801" spans="1:12" ht="18" customHeight="1" x14ac:dyDescent="0.2">
      <c r="A801" s="37" t="s">
        <v>18889</v>
      </c>
      <c r="B801" s="37" t="s">
        <v>21798</v>
      </c>
      <c r="C801" s="37" t="s">
        <v>21799</v>
      </c>
      <c r="D801" s="37" t="s">
        <v>21800</v>
      </c>
      <c r="E801" s="37" t="s">
        <v>15227</v>
      </c>
      <c r="F801" s="37" t="s">
        <v>18741</v>
      </c>
      <c r="G801" s="37">
        <v>30328</v>
      </c>
      <c r="H801" s="35">
        <v>15</v>
      </c>
      <c r="I801" s="35">
        <v>25</v>
      </c>
      <c r="J801" s="36">
        <v>600000</v>
      </c>
      <c r="K801" s="37">
        <v>126298</v>
      </c>
      <c r="L801" s="37" t="s">
        <v>21801</v>
      </c>
    </row>
    <row r="802" spans="1:12" ht="18" customHeight="1" x14ac:dyDescent="0.2">
      <c r="A802" s="37" t="s">
        <v>21802</v>
      </c>
      <c r="B802" s="37" t="s">
        <v>21803</v>
      </c>
      <c r="C802" s="37" t="s">
        <v>21804</v>
      </c>
      <c r="D802" s="37" t="s">
        <v>21805</v>
      </c>
      <c r="E802" s="37" t="s">
        <v>20867</v>
      </c>
      <c r="F802" s="37" t="s">
        <v>19675</v>
      </c>
      <c r="G802" s="37">
        <v>28210</v>
      </c>
      <c r="H802" s="35">
        <v>32</v>
      </c>
      <c r="I802" s="35">
        <v>158</v>
      </c>
      <c r="J802" s="36">
        <v>202580</v>
      </c>
      <c r="K802" s="37">
        <v>109600</v>
      </c>
      <c r="L802" s="37"/>
    </row>
    <row r="803" spans="1:12" ht="18" customHeight="1" x14ac:dyDescent="0.2">
      <c r="A803" s="37" t="s">
        <v>21806</v>
      </c>
      <c r="B803" s="37" t="s">
        <v>21807</v>
      </c>
      <c r="C803" s="37" t="s">
        <v>21808</v>
      </c>
      <c r="D803" s="37" t="s">
        <v>21809</v>
      </c>
      <c r="E803" s="37" t="s">
        <v>21810</v>
      </c>
      <c r="F803" s="37" t="s">
        <v>19675</v>
      </c>
      <c r="G803" s="37">
        <v>28702</v>
      </c>
      <c r="H803" s="35">
        <v>19</v>
      </c>
      <c r="I803" s="35">
        <v>100</v>
      </c>
      <c r="J803" s="36">
        <v>190000</v>
      </c>
      <c r="K803" s="37">
        <v>125927</v>
      </c>
      <c r="L803" s="37" t="s">
        <v>21811</v>
      </c>
    </row>
    <row r="804" spans="1:12" ht="18" customHeight="1" x14ac:dyDescent="0.2">
      <c r="A804" s="37" t="s">
        <v>21812</v>
      </c>
      <c r="B804" s="37" t="s">
        <v>21813</v>
      </c>
      <c r="C804" s="37" t="s">
        <v>19068</v>
      </c>
      <c r="D804" s="37" t="s">
        <v>19069</v>
      </c>
      <c r="E804" s="37" t="s">
        <v>19435</v>
      </c>
      <c r="F804" s="37" t="s">
        <v>23137</v>
      </c>
      <c r="G804" s="37">
        <v>5403</v>
      </c>
      <c r="H804" s="35">
        <v>6</v>
      </c>
      <c r="I804" s="35">
        <v>90</v>
      </c>
      <c r="J804" s="36">
        <v>66510</v>
      </c>
      <c r="K804" s="37">
        <v>116009</v>
      </c>
      <c r="L804" s="37" t="s">
        <v>19070</v>
      </c>
    </row>
    <row r="805" spans="1:12" ht="18" customHeight="1" x14ac:dyDescent="0.2">
      <c r="A805" s="37" t="s">
        <v>19071</v>
      </c>
      <c r="B805" s="37" t="s">
        <v>19072</v>
      </c>
      <c r="C805" s="37" t="s">
        <v>19073</v>
      </c>
      <c r="D805" s="37" t="s">
        <v>19074</v>
      </c>
      <c r="E805" s="37" t="s">
        <v>15998</v>
      </c>
      <c r="F805" s="37" t="s">
        <v>23714</v>
      </c>
      <c r="G805" s="37">
        <v>92627</v>
      </c>
      <c r="H805" s="35">
        <v>30</v>
      </c>
      <c r="I805" s="35">
        <v>35</v>
      </c>
      <c r="J805" s="36">
        <v>857143</v>
      </c>
      <c r="K805" s="37">
        <v>132883</v>
      </c>
      <c r="L805" s="37"/>
    </row>
    <row r="806" spans="1:12" ht="18" customHeight="1" x14ac:dyDescent="0.2">
      <c r="A806" s="37" t="s">
        <v>19075</v>
      </c>
      <c r="B806" s="37" t="s">
        <v>19076</v>
      </c>
      <c r="C806" s="37" t="s">
        <v>19077</v>
      </c>
      <c r="D806" s="37" t="s">
        <v>19078</v>
      </c>
      <c r="E806" s="37" t="s">
        <v>23148</v>
      </c>
      <c r="F806" s="37" t="s">
        <v>23715</v>
      </c>
      <c r="G806" s="37">
        <v>80906</v>
      </c>
      <c r="H806" s="35">
        <v>139</v>
      </c>
      <c r="I806" s="35">
        <v>425</v>
      </c>
      <c r="J806" s="36">
        <v>327549</v>
      </c>
      <c r="K806" s="37">
        <v>112464</v>
      </c>
      <c r="L806" s="37"/>
    </row>
    <row r="807" spans="1:12" ht="18" customHeight="1" x14ac:dyDescent="0.2">
      <c r="A807" s="37" t="s">
        <v>19079</v>
      </c>
      <c r="B807" s="37" t="s">
        <v>19080</v>
      </c>
      <c r="C807" s="37" t="s">
        <v>19081</v>
      </c>
      <c r="D807" s="37"/>
      <c r="E807" s="37"/>
      <c r="F807" s="37" t="s">
        <v>19667</v>
      </c>
      <c r="G807" s="37"/>
      <c r="H807" s="35">
        <v>2</v>
      </c>
      <c r="I807" s="35">
        <v>2</v>
      </c>
      <c r="J807" s="36">
        <v>1108000</v>
      </c>
      <c r="K807" s="37">
        <v>142005</v>
      </c>
      <c r="L807" s="37"/>
    </row>
    <row r="808" spans="1:12" ht="18" customHeight="1" x14ac:dyDescent="0.2">
      <c r="A808" s="37" t="s">
        <v>21821</v>
      </c>
      <c r="B808" s="37" t="s">
        <v>21623</v>
      </c>
      <c r="C808" s="37" t="s">
        <v>21624</v>
      </c>
      <c r="D808" s="37" t="s">
        <v>21625</v>
      </c>
      <c r="E808" s="37" t="s">
        <v>20867</v>
      </c>
      <c r="F808" s="37" t="s">
        <v>19675</v>
      </c>
      <c r="G808" s="37">
        <v>28226</v>
      </c>
      <c r="H808" s="35">
        <v>85</v>
      </c>
      <c r="I808" s="35">
        <v>54</v>
      </c>
      <c r="J808" s="36">
        <v>1581004</v>
      </c>
      <c r="K808" s="37">
        <v>116802</v>
      </c>
      <c r="L808" s="37"/>
    </row>
    <row r="809" spans="1:12" ht="18" customHeight="1" x14ac:dyDescent="0.2">
      <c r="A809" s="37" t="s">
        <v>21626</v>
      </c>
      <c r="B809" s="37" t="s">
        <v>21627</v>
      </c>
      <c r="C809" s="37" t="s">
        <v>21628</v>
      </c>
      <c r="D809" s="37" t="s">
        <v>21629</v>
      </c>
      <c r="E809" s="37" t="s">
        <v>21630</v>
      </c>
      <c r="F809" s="37" t="s">
        <v>19675</v>
      </c>
      <c r="G809" s="37">
        <v>27403</v>
      </c>
      <c r="H809" s="35">
        <v>18</v>
      </c>
      <c r="I809" s="35">
        <v>152</v>
      </c>
      <c r="J809" s="36">
        <v>116724</v>
      </c>
      <c r="K809" s="37">
        <v>118823</v>
      </c>
      <c r="L809" s="37"/>
    </row>
    <row r="810" spans="1:12" ht="18" customHeight="1" x14ac:dyDescent="0.2">
      <c r="A810" s="37" t="s">
        <v>21631</v>
      </c>
      <c r="B810" s="37" t="s">
        <v>21632</v>
      </c>
      <c r="C810" s="37" t="s">
        <v>21633</v>
      </c>
      <c r="D810" s="37" t="s">
        <v>21634</v>
      </c>
      <c r="E810" s="37" t="s">
        <v>21635</v>
      </c>
      <c r="F810" s="37" t="s">
        <v>19675</v>
      </c>
      <c r="G810" s="37">
        <v>28601</v>
      </c>
      <c r="H810" s="35">
        <v>20</v>
      </c>
      <c r="I810" s="35">
        <v>150</v>
      </c>
      <c r="J810" s="36">
        <v>133333</v>
      </c>
      <c r="K810" s="37">
        <v>131591</v>
      </c>
      <c r="L810" s="37" t="s">
        <v>21636</v>
      </c>
    </row>
    <row r="811" spans="1:12" ht="18" customHeight="1" x14ac:dyDescent="0.2">
      <c r="A811" s="37" t="s">
        <v>21637</v>
      </c>
      <c r="B811" s="37" t="s">
        <v>21638</v>
      </c>
      <c r="C811" s="37" t="s">
        <v>21639</v>
      </c>
      <c r="D811" s="37" t="s">
        <v>18947</v>
      </c>
      <c r="E811" s="37" t="s">
        <v>20867</v>
      </c>
      <c r="F811" s="37" t="s">
        <v>19675</v>
      </c>
      <c r="G811" s="37">
        <v>28209</v>
      </c>
      <c r="H811" s="35">
        <v>424</v>
      </c>
      <c r="I811" s="35">
        <v>959</v>
      </c>
      <c r="J811" s="36">
        <v>442491</v>
      </c>
      <c r="K811" s="37">
        <v>104379</v>
      </c>
      <c r="L811" s="37"/>
    </row>
    <row r="812" spans="1:12" ht="18" customHeight="1" x14ac:dyDescent="0.2">
      <c r="A812" s="37" t="s">
        <v>18948</v>
      </c>
      <c r="B812" s="37" t="s">
        <v>18949</v>
      </c>
      <c r="C812" s="37" t="s">
        <v>18950</v>
      </c>
      <c r="D812" s="37" t="s">
        <v>18951</v>
      </c>
      <c r="E812" s="37" t="s">
        <v>18952</v>
      </c>
      <c r="F812" s="37" t="s">
        <v>23131</v>
      </c>
      <c r="G812" s="37">
        <v>29401</v>
      </c>
      <c r="H812" s="35">
        <v>36</v>
      </c>
      <c r="I812" s="35">
        <v>64</v>
      </c>
      <c r="J812" s="36">
        <v>559563</v>
      </c>
      <c r="K812" s="37">
        <v>139592</v>
      </c>
      <c r="L812" s="37"/>
    </row>
    <row r="813" spans="1:12" ht="18" customHeight="1" x14ac:dyDescent="0.2">
      <c r="A813" s="37" t="s">
        <v>18953</v>
      </c>
      <c r="B813" s="37" t="s">
        <v>18954</v>
      </c>
      <c r="C813" s="37" t="s">
        <v>18955</v>
      </c>
      <c r="D813" s="37" t="s">
        <v>18956</v>
      </c>
      <c r="E813" s="37" t="s">
        <v>18957</v>
      </c>
      <c r="F813" s="37" t="s">
        <v>19675</v>
      </c>
      <c r="G813" s="37">
        <v>27510</v>
      </c>
      <c r="H813" s="35">
        <v>8</v>
      </c>
      <c r="I813" s="35" t="s">
        <v>16742</v>
      </c>
      <c r="J813" s="35" t="s">
        <v>16742</v>
      </c>
      <c r="K813" s="37">
        <v>118646</v>
      </c>
      <c r="L813" s="37"/>
    </row>
    <row r="814" spans="1:12" ht="18" customHeight="1" x14ac:dyDescent="0.2">
      <c r="A814" s="37" t="s">
        <v>18958</v>
      </c>
      <c r="B814" s="37" t="s">
        <v>18959</v>
      </c>
      <c r="C814" s="37" t="s">
        <v>18960</v>
      </c>
      <c r="D814" s="37" t="s">
        <v>18961</v>
      </c>
      <c r="E814" s="37" t="s">
        <v>19776</v>
      </c>
      <c r="F814" s="37" t="s">
        <v>18740</v>
      </c>
      <c r="G814" s="37">
        <v>32803</v>
      </c>
      <c r="H814" s="35">
        <v>92</v>
      </c>
      <c r="I814" s="35">
        <v>165</v>
      </c>
      <c r="J814" s="36">
        <v>557018</v>
      </c>
      <c r="K814" s="37">
        <v>143516</v>
      </c>
      <c r="L814" s="37" t="s">
        <v>18962</v>
      </c>
    </row>
    <row r="815" spans="1:12" ht="18" customHeight="1" x14ac:dyDescent="0.2">
      <c r="A815" s="37" t="s">
        <v>18963</v>
      </c>
      <c r="B815" s="37" t="s">
        <v>18964</v>
      </c>
      <c r="C815" s="37" t="s">
        <v>18965</v>
      </c>
      <c r="D815" s="37" t="s">
        <v>18966</v>
      </c>
      <c r="E815" s="37" t="s">
        <v>18967</v>
      </c>
      <c r="F815" s="37" t="s">
        <v>23134</v>
      </c>
      <c r="G815" s="37">
        <v>78255</v>
      </c>
      <c r="H815" s="35">
        <v>8</v>
      </c>
      <c r="I815" s="35" t="s">
        <v>16742</v>
      </c>
      <c r="J815" s="35" t="s">
        <v>16742</v>
      </c>
      <c r="K815" s="37">
        <v>129350</v>
      </c>
      <c r="L815" s="37"/>
    </row>
    <row r="816" spans="1:12" ht="18" customHeight="1" x14ac:dyDescent="0.2">
      <c r="A816" s="37" t="s">
        <v>18968</v>
      </c>
      <c r="B816" s="37" t="s">
        <v>18969</v>
      </c>
      <c r="C816" s="37" t="s">
        <v>18970</v>
      </c>
      <c r="D816" s="37" t="s">
        <v>18971</v>
      </c>
      <c r="E816" s="37" t="s">
        <v>18972</v>
      </c>
      <c r="F816" s="37" t="s">
        <v>23714</v>
      </c>
      <c r="G816" s="37">
        <v>94401</v>
      </c>
      <c r="H816" s="35">
        <v>8</v>
      </c>
      <c r="I816" s="35">
        <v>57</v>
      </c>
      <c r="J816" s="36">
        <v>136312</v>
      </c>
      <c r="K816" s="37">
        <v>130365</v>
      </c>
      <c r="L816" s="37" t="s">
        <v>18973</v>
      </c>
    </row>
    <row r="817" spans="1:12" ht="18" customHeight="1" x14ac:dyDescent="0.2">
      <c r="A817" s="37" t="s">
        <v>18974</v>
      </c>
      <c r="B817" s="37" t="s">
        <v>18975</v>
      </c>
      <c r="C817" s="37" t="s">
        <v>18976</v>
      </c>
      <c r="D817" s="37" t="s">
        <v>18977</v>
      </c>
      <c r="E817" s="37" t="s">
        <v>18978</v>
      </c>
      <c r="F817" s="37" t="s">
        <v>19670</v>
      </c>
      <c r="G817" s="37">
        <v>48346</v>
      </c>
      <c r="H817" s="35">
        <v>2</v>
      </c>
      <c r="I817" s="35">
        <v>50</v>
      </c>
      <c r="J817" s="36">
        <v>34000</v>
      </c>
      <c r="K817" s="37">
        <v>124140</v>
      </c>
      <c r="L817" s="37"/>
    </row>
    <row r="818" spans="1:12" ht="18" customHeight="1" x14ac:dyDescent="0.2">
      <c r="A818" s="37" t="s">
        <v>18979</v>
      </c>
      <c r="B818" s="37" t="s">
        <v>18980</v>
      </c>
      <c r="C818" s="37" t="s">
        <v>18981</v>
      </c>
      <c r="D818" s="37" t="s">
        <v>21748</v>
      </c>
      <c r="E818" s="37" t="s">
        <v>21749</v>
      </c>
      <c r="F818" s="37" t="s">
        <v>23125</v>
      </c>
      <c r="G818" s="37">
        <v>11563</v>
      </c>
      <c r="H818" s="35">
        <v>1</v>
      </c>
      <c r="I818" s="35">
        <v>24</v>
      </c>
      <c r="J818" s="36">
        <v>50000</v>
      </c>
      <c r="K818" s="37">
        <v>139704</v>
      </c>
      <c r="L818" s="37"/>
    </row>
    <row r="819" spans="1:12" ht="18" customHeight="1" x14ac:dyDescent="0.2">
      <c r="A819" s="37" t="s">
        <v>21750</v>
      </c>
      <c r="B819" s="37" t="s">
        <v>21751</v>
      </c>
      <c r="C819" s="37" t="s">
        <v>19006</v>
      </c>
      <c r="D819" s="37" t="s">
        <v>21745</v>
      </c>
      <c r="E819" s="37" t="s">
        <v>21746</v>
      </c>
      <c r="F819" s="37" t="s">
        <v>19668</v>
      </c>
      <c r="G819" s="37">
        <v>21210</v>
      </c>
      <c r="H819" s="35">
        <v>9</v>
      </c>
      <c r="I819" s="35">
        <v>78</v>
      </c>
      <c r="J819" s="36">
        <v>116976</v>
      </c>
      <c r="K819" s="37">
        <v>112280</v>
      </c>
      <c r="L819" s="37"/>
    </row>
    <row r="820" spans="1:12" ht="18" customHeight="1" x14ac:dyDescent="0.2">
      <c r="A820" s="37" t="s">
        <v>21747</v>
      </c>
      <c r="B820" s="37" t="s">
        <v>21760</v>
      </c>
      <c r="C820" s="37" t="s">
        <v>21761</v>
      </c>
      <c r="D820" s="37" t="s">
        <v>21762</v>
      </c>
      <c r="E820" s="37" t="s">
        <v>21763</v>
      </c>
      <c r="F820" s="37" t="s">
        <v>18741</v>
      </c>
      <c r="G820" s="37">
        <v>30601</v>
      </c>
      <c r="H820" s="35">
        <v>147</v>
      </c>
      <c r="I820" s="35">
        <v>719</v>
      </c>
      <c r="J820" s="36">
        <v>204812</v>
      </c>
      <c r="K820" s="37">
        <v>117410</v>
      </c>
      <c r="L820" s="37"/>
    </row>
    <row r="821" spans="1:12" ht="18" customHeight="1" x14ac:dyDescent="0.2">
      <c r="A821" s="37" t="s">
        <v>21764</v>
      </c>
      <c r="B821" s="37" t="s">
        <v>19015</v>
      </c>
      <c r="C821" s="37" t="s">
        <v>19016</v>
      </c>
      <c r="D821" s="37" t="s">
        <v>19017</v>
      </c>
      <c r="E821" s="37" t="s">
        <v>19018</v>
      </c>
      <c r="F821" s="37" t="s">
        <v>18740</v>
      </c>
      <c r="G821" s="37">
        <v>33441</v>
      </c>
      <c r="H821" s="35">
        <v>21</v>
      </c>
      <c r="I821" s="35">
        <v>71</v>
      </c>
      <c r="J821" s="36">
        <v>302480</v>
      </c>
      <c r="K821" s="37">
        <v>142685</v>
      </c>
      <c r="L821" s="37"/>
    </row>
    <row r="822" spans="1:12" ht="18" customHeight="1" x14ac:dyDescent="0.2">
      <c r="A822" s="37" t="s">
        <v>19019</v>
      </c>
      <c r="B822" s="37" t="s">
        <v>19020</v>
      </c>
      <c r="C822" s="37" t="s">
        <v>19021</v>
      </c>
      <c r="D822" s="37" t="s">
        <v>19022</v>
      </c>
      <c r="E822" s="37" t="s">
        <v>20558</v>
      </c>
      <c r="F822" s="37" t="s">
        <v>23125</v>
      </c>
      <c r="G822" s="37">
        <v>14606</v>
      </c>
      <c r="H822" s="35">
        <v>7</v>
      </c>
      <c r="I822" s="35">
        <v>71</v>
      </c>
      <c r="J822" s="36">
        <v>98592</v>
      </c>
      <c r="K822" s="37">
        <v>126093</v>
      </c>
      <c r="L822" s="37" t="s">
        <v>19023</v>
      </c>
    </row>
    <row r="823" spans="1:12" ht="18" customHeight="1" x14ac:dyDescent="0.2">
      <c r="A823" s="37" t="s">
        <v>19024</v>
      </c>
      <c r="B823" s="37" t="s">
        <v>19025</v>
      </c>
      <c r="C823" s="37" t="s">
        <v>19026</v>
      </c>
      <c r="D823" s="37" t="s">
        <v>16324</v>
      </c>
      <c r="E823" s="37" t="s">
        <v>20763</v>
      </c>
      <c r="F823" s="37" t="s">
        <v>23125</v>
      </c>
      <c r="G823" s="37">
        <v>13502</v>
      </c>
      <c r="H823" s="35">
        <v>131</v>
      </c>
      <c r="I823" s="35">
        <v>190</v>
      </c>
      <c r="J823" s="36">
        <v>689863</v>
      </c>
      <c r="K823" s="37">
        <v>126084</v>
      </c>
      <c r="L823" s="37" t="s">
        <v>16325</v>
      </c>
    </row>
    <row r="824" spans="1:12" ht="18" customHeight="1" x14ac:dyDescent="0.2">
      <c r="A824" s="37" t="s">
        <v>19027</v>
      </c>
      <c r="B824" s="37" t="s">
        <v>19028</v>
      </c>
      <c r="C824" s="37" t="s">
        <v>19029</v>
      </c>
      <c r="D824" s="37" t="s">
        <v>24320</v>
      </c>
      <c r="E824" s="37" t="s">
        <v>20851</v>
      </c>
      <c r="F824" s="37" t="s">
        <v>23136</v>
      </c>
      <c r="G824" s="37">
        <v>23219</v>
      </c>
      <c r="H824" s="35">
        <v>643</v>
      </c>
      <c r="I824" s="35">
        <v>674</v>
      </c>
      <c r="J824" s="36">
        <v>953888</v>
      </c>
      <c r="K824" s="37">
        <v>128545</v>
      </c>
      <c r="L824" s="37"/>
    </row>
    <row r="825" spans="1:12" ht="18" customHeight="1" x14ac:dyDescent="0.2">
      <c r="A825" s="37" t="s">
        <v>24321</v>
      </c>
      <c r="B825" s="37" t="s">
        <v>24322</v>
      </c>
      <c r="C825" s="37" t="s">
        <v>24323</v>
      </c>
      <c r="D825" s="37" t="s">
        <v>24324</v>
      </c>
      <c r="E825" s="37" t="s">
        <v>23148</v>
      </c>
      <c r="F825" s="37" t="s">
        <v>23715</v>
      </c>
      <c r="G825" s="37">
        <v>80903</v>
      </c>
      <c r="H825" s="35">
        <v>102</v>
      </c>
      <c r="I825" s="35">
        <v>700</v>
      </c>
      <c r="J825" s="36">
        <v>145684</v>
      </c>
      <c r="K825" s="37">
        <v>35844</v>
      </c>
      <c r="L825" s="37"/>
    </row>
    <row r="826" spans="1:12" ht="18" customHeight="1" x14ac:dyDescent="0.2">
      <c r="A826" s="37" t="s">
        <v>24325</v>
      </c>
      <c r="B826" s="37" t="s">
        <v>24326</v>
      </c>
      <c r="C826" s="37" t="s">
        <v>24327</v>
      </c>
      <c r="D826" s="37" t="s">
        <v>24328</v>
      </c>
      <c r="E826" s="37" t="s">
        <v>24329</v>
      </c>
      <c r="F826" s="37" t="s">
        <v>23128</v>
      </c>
      <c r="G826" s="37">
        <v>97035</v>
      </c>
      <c r="H826" s="35">
        <v>3</v>
      </c>
      <c r="I826" s="35">
        <v>18</v>
      </c>
      <c r="J826" s="36">
        <v>166667</v>
      </c>
      <c r="K826" s="37">
        <v>150620</v>
      </c>
      <c r="L826" s="37" t="s">
        <v>20748</v>
      </c>
    </row>
    <row r="827" spans="1:12" ht="18" customHeight="1" x14ac:dyDescent="0.2">
      <c r="A827" s="37" t="s">
        <v>20749</v>
      </c>
      <c r="B827" s="37" t="s">
        <v>20750</v>
      </c>
      <c r="C827" s="37" t="s">
        <v>20751</v>
      </c>
      <c r="D827" s="37" t="s">
        <v>20752</v>
      </c>
      <c r="E827" s="37" t="s">
        <v>21746</v>
      </c>
      <c r="F827" s="37" t="s">
        <v>19668</v>
      </c>
      <c r="G827" s="37">
        <v>21217</v>
      </c>
      <c r="H827" s="35">
        <v>1</v>
      </c>
      <c r="I827" s="35">
        <v>50</v>
      </c>
      <c r="J827" s="36">
        <v>14000</v>
      </c>
      <c r="K827" s="37">
        <v>116063</v>
      </c>
      <c r="L827" s="37"/>
    </row>
    <row r="828" spans="1:12" ht="18" customHeight="1" x14ac:dyDescent="0.2">
      <c r="A828" s="37" t="s">
        <v>20753</v>
      </c>
      <c r="B828" s="37"/>
      <c r="C828" s="37" t="s">
        <v>20754</v>
      </c>
      <c r="D828" s="37" t="s">
        <v>20755</v>
      </c>
      <c r="E828" s="37" t="s">
        <v>23459</v>
      </c>
      <c r="F828" s="37" t="s">
        <v>23714</v>
      </c>
      <c r="G828" s="37">
        <v>94708</v>
      </c>
      <c r="H828" s="35">
        <v>4</v>
      </c>
      <c r="I828" s="35">
        <v>15</v>
      </c>
      <c r="J828" s="36">
        <v>280000</v>
      </c>
      <c r="K828" s="37">
        <v>136739</v>
      </c>
      <c r="L828" s="37"/>
    </row>
    <row r="829" spans="1:12" ht="18" customHeight="1" x14ac:dyDescent="0.2">
      <c r="A829" s="37" t="s">
        <v>23460</v>
      </c>
      <c r="B829" s="37" t="s">
        <v>23461</v>
      </c>
      <c r="C829" s="37" t="s">
        <v>23462</v>
      </c>
      <c r="D829" s="37" t="s">
        <v>23463</v>
      </c>
      <c r="E829" s="37" t="s">
        <v>20862</v>
      </c>
      <c r="F829" s="37" t="s">
        <v>23136</v>
      </c>
      <c r="G829" s="37">
        <v>22102</v>
      </c>
      <c r="H829" s="35">
        <v>718</v>
      </c>
      <c r="I829" s="36">
        <v>2493</v>
      </c>
      <c r="J829" s="36">
        <v>288083</v>
      </c>
      <c r="K829" s="37">
        <v>106566</v>
      </c>
      <c r="L829" s="37"/>
    </row>
    <row r="830" spans="1:12" ht="18" customHeight="1" x14ac:dyDescent="0.2">
      <c r="A830" s="37" t="s">
        <v>23464</v>
      </c>
      <c r="B830" s="37" t="s">
        <v>23465</v>
      </c>
      <c r="C830" s="37" t="s">
        <v>23466</v>
      </c>
      <c r="D830" s="37" t="s">
        <v>15275</v>
      </c>
      <c r="E830" s="37" t="s">
        <v>23104</v>
      </c>
      <c r="F830" s="37" t="s">
        <v>18740</v>
      </c>
      <c r="G830" s="37">
        <v>33606</v>
      </c>
      <c r="H830" s="35">
        <v>18</v>
      </c>
      <c r="I830" s="35">
        <v>44</v>
      </c>
      <c r="J830" s="36">
        <v>402124</v>
      </c>
      <c r="K830" s="37">
        <v>111446</v>
      </c>
      <c r="L830" s="37"/>
    </row>
    <row r="831" spans="1:12" ht="18" customHeight="1" x14ac:dyDescent="0.2">
      <c r="A831" s="37" t="s">
        <v>15276</v>
      </c>
      <c r="B831" s="37" t="s">
        <v>15277</v>
      </c>
      <c r="C831" s="37" t="s">
        <v>15278</v>
      </c>
      <c r="D831" s="37" t="s">
        <v>15279</v>
      </c>
      <c r="E831" s="37" t="s">
        <v>22606</v>
      </c>
      <c r="F831" s="37" t="s">
        <v>19663</v>
      </c>
      <c r="G831" s="37">
        <v>46601</v>
      </c>
      <c r="H831" s="35">
        <v>8</v>
      </c>
      <c r="I831" s="35" t="s">
        <v>16742</v>
      </c>
      <c r="J831" s="35" t="s">
        <v>16742</v>
      </c>
      <c r="K831" s="37">
        <v>139826</v>
      </c>
      <c r="L831" s="37" t="s">
        <v>22607</v>
      </c>
    </row>
    <row r="832" spans="1:12" ht="18" customHeight="1" x14ac:dyDescent="0.2">
      <c r="A832" s="37" t="s">
        <v>22608</v>
      </c>
      <c r="B832" s="37" t="s">
        <v>22609</v>
      </c>
      <c r="C832" s="37" t="s">
        <v>22610</v>
      </c>
      <c r="D832" s="37" t="s">
        <v>22611</v>
      </c>
      <c r="E832" s="37" t="s">
        <v>22612</v>
      </c>
      <c r="F832" s="37" t="s">
        <v>19678</v>
      </c>
      <c r="G832" s="37">
        <v>7730</v>
      </c>
      <c r="H832" s="35">
        <v>70</v>
      </c>
      <c r="I832" s="35">
        <v>333</v>
      </c>
      <c r="J832" s="36">
        <v>211171</v>
      </c>
      <c r="K832" s="37">
        <v>107865</v>
      </c>
      <c r="L832" s="37"/>
    </row>
    <row r="833" spans="1:12" ht="18" customHeight="1" x14ac:dyDescent="0.2">
      <c r="A833" s="37" t="s">
        <v>22613</v>
      </c>
      <c r="B833" s="37" t="s">
        <v>22614</v>
      </c>
      <c r="C833" s="37" t="s">
        <v>22615</v>
      </c>
      <c r="D833" s="37" t="s">
        <v>22616</v>
      </c>
      <c r="E833" s="37" t="s">
        <v>22617</v>
      </c>
      <c r="F833" s="37" t="s">
        <v>23716</v>
      </c>
      <c r="G833" s="37">
        <v>6880</v>
      </c>
      <c r="H833" s="35">
        <v>435</v>
      </c>
      <c r="I833" s="35">
        <v>128</v>
      </c>
      <c r="J833" s="36">
        <v>3395117</v>
      </c>
      <c r="K833" s="37">
        <v>111656</v>
      </c>
      <c r="L833" s="37"/>
    </row>
    <row r="834" spans="1:12" ht="18" customHeight="1" x14ac:dyDescent="0.2">
      <c r="A834" s="37" t="s">
        <v>22618</v>
      </c>
      <c r="B834" s="37" t="s">
        <v>19115</v>
      </c>
      <c r="C834" s="37" t="s">
        <v>19116</v>
      </c>
      <c r="D834" s="37" t="s">
        <v>19117</v>
      </c>
      <c r="E834" s="37" t="s">
        <v>15248</v>
      </c>
      <c r="F834" s="37" t="s">
        <v>19667</v>
      </c>
      <c r="G834" s="37">
        <v>2149</v>
      </c>
      <c r="H834" s="35">
        <v>3</v>
      </c>
      <c r="I834" s="35">
        <v>66</v>
      </c>
      <c r="J834" s="36">
        <v>49568</v>
      </c>
      <c r="K834" s="37">
        <v>129476</v>
      </c>
      <c r="L834" s="37"/>
    </row>
    <row r="835" spans="1:12" ht="18" customHeight="1" x14ac:dyDescent="0.2">
      <c r="A835" s="37" t="s">
        <v>19118</v>
      </c>
      <c r="B835" s="37" t="s">
        <v>19119</v>
      </c>
      <c r="C835" s="37" t="s">
        <v>19120</v>
      </c>
      <c r="D835" s="37" t="s">
        <v>19121</v>
      </c>
      <c r="E835" s="37" t="s">
        <v>24286</v>
      </c>
      <c r="F835" s="37" t="s">
        <v>23134</v>
      </c>
      <c r="G835" s="37">
        <v>75204</v>
      </c>
      <c r="H835" s="35">
        <v>28</v>
      </c>
      <c r="I835" s="35">
        <v>51</v>
      </c>
      <c r="J835" s="36">
        <v>557843</v>
      </c>
      <c r="K835" s="37">
        <v>137652</v>
      </c>
      <c r="L835" s="37"/>
    </row>
    <row r="836" spans="1:12" ht="18" customHeight="1" x14ac:dyDescent="0.2">
      <c r="A836" s="37" t="s">
        <v>19122</v>
      </c>
      <c r="B836" s="37" t="s">
        <v>19123</v>
      </c>
      <c r="C836" s="37" t="s">
        <v>19124</v>
      </c>
      <c r="D836" s="37" t="s">
        <v>19125</v>
      </c>
      <c r="E836" s="37" t="s">
        <v>22617</v>
      </c>
      <c r="F836" s="37" t="s">
        <v>23716</v>
      </c>
      <c r="G836" s="37">
        <v>6880</v>
      </c>
      <c r="H836" s="35">
        <v>50</v>
      </c>
      <c r="I836" s="35">
        <v>230</v>
      </c>
      <c r="J836" s="36">
        <v>219303</v>
      </c>
      <c r="K836" s="37">
        <v>127496</v>
      </c>
      <c r="L836" s="37"/>
    </row>
    <row r="837" spans="1:12" ht="18" customHeight="1" x14ac:dyDescent="0.2">
      <c r="A837" s="37" t="s">
        <v>19126</v>
      </c>
      <c r="B837" s="37" t="s">
        <v>19127</v>
      </c>
      <c r="C837" s="37" t="s">
        <v>19128</v>
      </c>
      <c r="D837" s="37" t="s">
        <v>19129</v>
      </c>
      <c r="E837" s="37" t="s">
        <v>19130</v>
      </c>
      <c r="F837" s="37" t="s">
        <v>23716</v>
      </c>
      <c r="G837" s="37">
        <v>6840</v>
      </c>
      <c r="H837" s="35">
        <v>4</v>
      </c>
      <c r="I837" s="35">
        <v>32</v>
      </c>
      <c r="J837" s="36">
        <v>130324</v>
      </c>
      <c r="K837" s="37">
        <v>144946</v>
      </c>
      <c r="L837" s="37"/>
    </row>
    <row r="838" spans="1:12" ht="18" customHeight="1" x14ac:dyDescent="0.2">
      <c r="A838" s="37" t="s">
        <v>19131</v>
      </c>
      <c r="B838" s="37" t="s">
        <v>19132</v>
      </c>
      <c r="C838" s="37" t="s">
        <v>19133</v>
      </c>
      <c r="D838" s="37" t="s">
        <v>19134</v>
      </c>
      <c r="E838" s="37" t="s">
        <v>24459</v>
      </c>
      <c r="F838" s="37" t="s">
        <v>23714</v>
      </c>
      <c r="G838" s="37">
        <v>94939</v>
      </c>
      <c r="H838" s="35">
        <v>68</v>
      </c>
      <c r="I838" s="35">
        <v>232</v>
      </c>
      <c r="J838" s="36">
        <v>293411</v>
      </c>
      <c r="K838" s="37">
        <v>128101</v>
      </c>
      <c r="L838" s="37" t="s">
        <v>19135</v>
      </c>
    </row>
    <row r="839" spans="1:12" ht="18" customHeight="1" x14ac:dyDescent="0.2">
      <c r="A839" s="37" t="s">
        <v>19136</v>
      </c>
      <c r="B839" s="37" t="s">
        <v>19137</v>
      </c>
      <c r="C839" s="37" t="s">
        <v>19138</v>
      </c>
      <c r="D839" s="37" t="s">
        <v>19139</v>
      </c>
      <c r="E839" s="37" t="s">
        <v>18032</v>
      </c>
      <c r="F839" s="37" t="s">
        <v>19667</v>
      </c>
      <c r="G839" s="37">
        <v>2129</v>
      </c>
      <c r="H839" s="35">
        <v>69</v>
      </c>
      <c r="I839" s="35">
        <v>159</v>
      </c>
      <c r="J839" s="36">
        <v>435587</v>
      </c>
      <c r="K839" s="37">
        <v>125435</v>
      </c>
      <c r="L839" s="37" t="s">
        <v>16423</v>
      </c>
    </row>
    <row r="840" spans="1:12" ht="18" customHeight="1" x14ac:dyDescent="0.2">
      <c r="A840" s="37" t="s">
        <v>16424</v>
      </c>
      <c r="B840" s="37" t="s">
        <v>16425</v>
      </c>
      <c r="C840" s="37" t="s">
        <v>16426</v>
      </c>
      <c r="D840" s="37" t="s">
        <v>16427</v>
      </c>
      <c r="E840" s="37" t="s">
        <v>23803</v>
      </c>
      <c r="F840" s="37" t="s">
        <v>19672</v>
      </c>
      <c r="G840" s="37">
        <v>63141</v>
      </c>
      <c r="H840" s="35">
        <v>51</v>
      </c>
      <c r="I840" s="35">
        <v>82</v>
      </c>
      <c r="J840" s="36">
        <v>624390</v>
      </c>
      <c r="K840" s="37">
        <v>143812</v>
      </c>
      <c r="L840" s="37"/>
    </row>
    <row r="841" spans="1:12" ht="18" customHeight="1" x14ac:dyDescent="0.2">
      <c r="A841" s="37" t="s">
        <v>16428</v>
      </c>
      <c r="B841" s="37" t="s">
        <v>16429</v>
      </c>
      <c r="C841" s="37" t="s">
        <v>16430</v>
      </c>
      <c r="D841" s="37" t="s">
        <v>16431</v>
      </c>
      <c r="E841" s="37" t="s">
        <v>23278</v>
      </c>
      <c r="F841" s="37" t="s">
        <v>18741</v>
      </c>
      <c r="G841" s="37">
        <v>30901</v>
      </c>
      <c r="H841" s="35">
        <v>6</v>
      </c>
      <c r="I841" s="35">
        <v>61</v>
      </c>
      <c r="J841" s="36">
        <v>90164</v>
      </c>
      <c r="K841" s="37">
        <v>126171</v>
      </c>
      <c r="L841" s="37" t="s">
        <v>16432</v>
      </c>
    </row>
    <row r="842" spans="1:12" ht="18" customHeight="1" x14ac:dyDescent="0.2">
      <c r="A842" s="37" t="s">
        <v>16433</v>
      </c>
      <c r="B842" s="37" t="s">
        <v>16434</v>
      </c>
      <c r="C842" s="37" t="s">
        <v>16435</v>
      </c>
      <c r="D842" s="37" t="s">
        <v>16436</v>
      </c>
      <c r="E842" s="37" t="s">
        <v>16437</v>
      </c>
      <c r="F842" s="37" t="s">
        <v>23714</v>
      </c>
      <c r="G842" s="37">
        <v>90266</v>
      </c>
      <c r="H842" s="35">
        <v>144</v>
      </c>
      <c r="I842" s="35">
        <v>290</v>
      </c>
      <c r="J842" s="36">
        <v>495964</v>
      </c>
      <c r="K842" s="37">
        <v>107386</v>
      </c>
      <c r="L842" s="37"/>
    </row>
    <row r="843" spans="1:12" ht="18" customHeight="1" x14ac:dyDescent="0.2">
      <c r="A843" s="37" t="s">
        <v>16438</v>
      </c>
      <c r="B843" s="37" t="s">
        <v>16439</v>
      </c>
      <c r="C843" s="37" t="s">
        <v>16440</v>
      </c>
      <c r="D843" s="37"/>
      <c r="E843" s="37"/>
      <c r="F843" s="37" t="s">
        <v>23714</v>
      </c>
      <c r="G843" s="37"/>
      <c r="H843" s="35">
        <v>8</v>
      </c>
      <c r="I843" s="35" t="s">
        <v>16742</v>
      </c>
      <c r="J843" s="35" t="s">
        <v>16742</v>
      </c>
      <c r="K843" s="37">
        <v>142842</v>
      </c>
      <c r="L843" s="37"/>
    </row>
    <row r="844" spans="1:12" ht="18" customHeight="1" x14ac:dyDescent="0.2">
      <c r="A844" s="37" t="s">
        <v>16441</v>
      </c>
      <c r="B844" s="37" t="s">
        <v>16442</v>
      </c>
      <c r="C844" s="37" t="s">
        <v>16443</v>
      </c>
      <c r="D844" s="37" t="s">
        <v>16444</v>
      </c>
      <c r="E844" s="37" t="s">
        <v>24172</v>
      </c>
      <c r="F844" s="37" t="s">
        <v>23126</v>
      </c>
      <c r="G844" s="37">
        <v>44136</v>
      </c>
      <c r="H844" s="35">
        <v>1</v>
      </c>
      <c r="I844" s="35">
        <v>16</v>
      </c>
      <c r="J844" s="36">
        <v>86477</v>
      </c>
      <c r="K844" s="37">
        <v>141018</v>
      </c>
      <c r="L844" s="37"/>
    </row>
    <row r="845" spans="1:12" ht="18" customHeight="1" x14ac:dyDescent="0.2">
      <c r="A845" s="37" t="s">
        <v>16445</v>
      </c>
      <c r="B845" s="37" t="s">
        <v>16446</v>
      </c>
      <c r="C845" s="37" t="s">
        <v>19268</v>
      </c>
      <c r="D845" s="37" t="s">
        <v>19269</v>
      </c>
      <c r="E845" s="37" t="s">
        <v>19270</v>
      </c>
      <c r="F845" s="37" t="s">
        <v>19662</v>
      </c>
      <c r="G845" s="37">
        <v>60067</v>
      </c>
      <c r="H845" s="35">
        <v>107</v>
      </c>
      <c r="I845" s="35">
        <v>373</v>
      </c>
      <c r="J845" s="36">
        <v>287002</v>
      </c>
      <c r="K845" s="37">
        <v>109692</v>
      </c>
      <c r="L845" s="37"/>
    </row>
    <row r="846" spans="1:12" ht="18" customHeight="1" x14ac:dyDescent="0.2">
      <c r="A846" s="37" t="s">
        <v>19271</v>
      </c>
      <c r="B846" s="37" t="s">
        <v>19272</v>
      </c>
      <c r="C846" s="37" t="s">
        <v>19273</v>
      </c>
      <c r="D846" s="37" t="s">
        <v>19274</v>
      </c>
      <c r="E846" s="37" t="s">
        <v>19275</v>
      </c>
      <c r="F846" s="37" t="s">
        <v>23135</v>
      </c>
      <c r="G846" s="37">
        <v>84341</v>
      </c>
      <c r="H846" s="35">
        <v>40</v>
      </c>
      <c r="I846" s="35">
        <v>65</v>
      </c>
      <c r="J846" s="36">
        <v>615385</v>
      </c>
      <c r="K846" s="37">
        <v>118136</v>
      </c>
      <c r="L846" s="37"/>
    </row>
    <row r="847" spans="1:12" ht="18" customHeight="1" x14ac:dyDescent="0.2">
      <c r="A847" s="37" t="s">
        <v>19276</v>
      </c>
      <c r="B847" s="37" t="s">
        <v>19277</v>
      </c>
      <c r="C847" s="37" t="s">
        <v>19278</v>
      </c>
      <c r="D847" s="37" t="s">
        <v>19279</v>
      </c>
      <c r="E847" s="37" t="s">
        <v>19280</v>
      </c>
      <c r="F847" s="37" t="s">
        <v>19667</v>
      </c>
      <c r="G847" s="37">
        <v>1581</v>
      </c>
      <c r="H847" s="35">
        <v>25</v>
      </c>
      <c r="I847" s="35">
        <v>50</v>
      </c>
      <c r="J847" s="36">
        <v>500000</v>
      </c>
      <c r="K847" s="37">
        <v>116442</v>
      </c>
      <c r="L847" s="37" t="s">
        <v>19281</v>
      </c>
    </row>
    <row r="848" spans="1:12" ht="18" customHeight="1" x14ac:dyDescent="0.2">
      <c r="A848" s="37" t="s">
        <v>19282</v>
      </c>
      <c r="B848" s="37"/>
      <c r="C848" s="37" t="s">
        <v>19283</v>
      </c>
      <c r="D848" s="37" t="s">
        <v>19284</v>
      </c>
      <c r="E848" s="37" t="s">
        <v>16595</v>
      </c>
      <c r="F848" s="37" t="s">
        <v>19662</v>
      </c>
      <c r="G848" s="37">
        <v>60462</v>
      </c>
      <c r="H848" s="35">
        <v>1</v>
      </c>
      <c r="I848" s="35">
        <v>4</v>
      </c>
      <c r="J848" s="36">
        <v>133376</v>
      </c>
      <c r="K848" s="37">
        <v>123476</v>
      </c>
      <c r="L848" s="37"/>
    </row>
    <row r="849" spans="1:12" ht="18" customHeight="1" x14ac:dyDescent="0.2">
      <c r="A849" s="37" t="s">
        <v>19285</v>
      </c>
      <c r="B849" s="37" t="s">
        <v>19286</v>
      </c>
      <c r="C849" s="37" t="s">
        <v>19287</v>
      </c>
      <c r="D849" s="37" t="s">
        <v>19288</v>
      </c>
      <c r="E849" s="37" t="s">
        <v>18093</v>
      </c>
      <c r="F849" s="37" t="s">
        <v>23128</v>
      </c>
      <c r="G849" s="37">
        <v>97229</v>
      </c>
      <c r="H849" s="35">
        <v>6</v>
      </c>
      <c r="I849" s="35">
        <v>5</v>
      </c>
      <c r="J849" s="36">
        <v>1111558</v>
      </c>
      <c r="K849" s="37">
        <v>146084</v>
      </c>
      <c r="L849" s="37"/>
    </row>
    <row r="850" spans="1:12" ht="18" customHeight="1" x14ac:dyDescent="0.2">
      <c r="A850" s="37" t="s">
        <v>19289</v>
      </c>
      <c r="B850" s="37" t="s">
        <v>19290</v>
      </c>
      <c r="C850" s="37" t="s">
        <v>16660</v>
      </c>
      <c r="D850" s="37" t="s">
        <v>24215</v>
      </c>
      <c r="E850" s="37" t="s">
        <v>23742</v>
      </c>
      <c r="F850" s="37" t="s">
        <v>19667</v>
      </c>
      <c r="G850" s="37">
        <v>2474</v>
      </c>
      <c r="H850" s="35">
        <v>4</v>
      </c>
      <c r="I850" s="35">
        <v>8</v>
      </c>
      <c r="J850" s="36">
        <v>437500</v>
      </c>
      <c r="K850" s="37">
        <v>143327</v>
      </c>
      <c r="L850" s="37" t="s">
        <v>19379</v>
      </c>
    </row>
    <row r="851" spans="1:12" ht="18" customHeight="1" x14ac:dyDescent="0.2">
      <c r="A851" s="37" t="s">
        <v>19380</v>
      </c>
      <c r="B851" s="37"/>
      <c r="C851" s="37" t="s">
        <v>19381</v>
      </c>
      <c r="D851" s="37" t="s">
        <v>19382</v>
      </c>
      <c r="E851" s="37" t="s">
        <v>19383</v>
      </c>
      <c r="F851" s="37" t="s">
        <v>23129</v>
      </c>
      <c r="G851" s="37">
        <v>19320</v>
      </c>
      <c r="H851" s="35">
        <v>5</v>
      </c>
      <c r="I851" s="35">
        <v>22</v>
      </c>
      <c r="J851" s="36">
        <v>227273</v>
      </c>
      <c r="K851" s="37">
        <v>122852</v>
      </c>
      <c r="L851" s="37"/>
    </row>
    <row r="852" spans="1:12" ht="18" customHeight="1" x14ac:dyDescent="0.2">
      <c r="A852" s="37" t="s">
        <v>19384</v>
      </c>
      <c r="B852" s="37" t="s">
        <v>19385</v>
      </c>
      <c r="C852" s="37" t="s">
        <v>19386</v>
      </c>
      <c r="D852" s="37" t="s">
        <v>19387</v>
      </c>
      <c r="E852" s="37" t="s">
        <v>15227</v>
      </c>
      <c r="F852" s="37" t="s">
        <v>18741</v>
      </c>
      <c r="G852" s="37">
        <v>30342</v>
      </c>
      <c r="H852" s="35">
        <v>15</v>
      </c>
      <c r="I852" s="35">
        <v>20</v>
      </c>
      <c r="J852" s="36">
        <v>750000</v>
      </c>
      <c r="K852" s="37">
        <v>126470</v>
      </c>
      <c r="L852" s="37" t="s">
        <v>19388</v>
      </c>
    </row>
    <row r="853" spans="1:12" ht="18" customHeight="1" x14ac:dyDescent="0.2">
      <c r="A853" s="37" t="s">
        <v>19389</v>
      </c>
      <c r="B853" s="37" t="s">
        <v>19390</v>
      </c>
      <c r="C853" s="37" t="s">
        <v>19391</v>
      </c>
      <c r="D853" s="37"/>
      <c r="E853" s="37"/>
      <c r="F853" s="37" t="s">
        <v>23715</v>
      </c>
      <c r="G853" s="37"/>
      <c r="H853" s="35">
        <v>2</v>
      </c>
      <c r="I853" s="35">
        <v>34</v>
      </c>
      <c r="J853" s="36">
        <v>58824</v>
      </c>
      <c r="K853" s="37">
        <v>143395</v>
      </c>
      <c r="L853" s="37"/>
    </row>
    <row r="854" spans="1:12" ht="18" customHeight="1" x14ac:dyDescent="0.2">
      <c r="A854" s="37" t="s">
        <v>19392</v>
      </c>
      <c r="B854" s="37" t="s">
        <v>19393</v>
      </c>
      <c r="C854" s="37" t="s">
        <v>19394</v>
      </c>
      <c r="D854" s="37" t="s">
        <v>19395</v>
      </c>
      <c r="E854" s="37" t="s">
        <v>12516</v>
      </c>
      <c r="F854" s="37" t="s">
        <v>23715</v>
      </c>
      <c r="G854" s="37">
        <v>80111</v>
      </c>
      <c r="H854" s="35">
        <v>10</v>
      </c>
      <c r="I854" s="35">
        <v>45</v>
      </c>
      <c r="J854" s="36">
        <v>222222</v>
      </c>
      <c r="K854" s="37">
        <v>111193</v>
      </c>
      <c r="L854" s="37"/>
    </row>
    <row r="855" spans="1:12" ht="18" customHeight="1" x14ac:dyDescent="0.2">
      <c r="A855" s="37" t="s">
        <v>19396</v>
      </c>
      <c r="B855" s="37" t="s">
        <v>24036</v>
      </c>
      <c r="C855" s="37" t="s">
        <v>24037</v>
      </c>
      <c r="D855" s="37" t="s">
        <v>24038</v>
      </c>
      <c r="E855" s="37" t="s">
        <v>24039</v>
      </c>
      <c r="F855" s="37" t="s">
        <v>19663</v>
      </c>
      <c r="G855" s="37">
        <v>47711</v>
      </c>
      <c r="H855" s="35">
        <v>1</v>
      </c>
      <c r="I855" s="35">
        <v>9</v>
      </c>
      <c r="J855" s="36">
        <v>106667</v>
      </c>
      <c r="K855" s="37">
        <v>141691</v>
      </c>
      <c r="L855" s="37"/>
    </row>
    <row r="856" spans="1:12" ht="18" customHeight="1" x14ac:dyDescent="0.2">
      <c r="A856" s="37" t="s">
        <v>21374</v>
      </c>
      <c r="B856" s="37" t="s">
        <v>21375</v>
      </c>
      <c r="C856" s="37" t="s">
        <v>21376</v>
      </c>
      <c r="D856" s="37" t="s">
        <v>21377</v>
      </c>
      <c r="E856" s="37" t="s">
        <v>21378</v>
      </c>
      <c r="F856" s="37" t="s">
        <v>19670</v>
      </c>
      <c r="G856" s="37">
        <v>48084</v>
      </c>
      <c r="H856" s="35">
        <v>3</v>
      </c>
      <c r="I856" s="35">
        <v>16</v>
      </c>
      <c r="J856" s="36">
        <v>202025</v>
      </c>
      <c r="K856" s="37">
        <v>119993</v>
      </c>
      <c r="L856" s="37"/>
    </row>
    <row r="857" spans="1:12" ht="18" customHeight="1" x14ac:dyDescent="0.2">
      <c r="A857" s="37" t="s">
        <v>21379</v>
      </c>
      <c r="B857" s="37" t="s">
        <v>24043</v>
      </c>
      <c r="C857" s="37" t="s">
        <v>24044</v>
      </c>
      <c r="D857" s="37" t="s">
        <v>24045</v>
      </c>
      <c r="E857" s="37" t="s">
        <v>24046</v>
      </c>
      <c r="F857" s="37" t="s">
        <v>19670</v>
      </c>
      <c r="G857" s="37">
        <v>48375</v>
      </c>
      <c r="H857" s="35">
        <v>60</v>
      </c>
      <c r="I857" s="35">
        <v>219</v>
      </c>
      <c r="J857" s="36">
        <v>273973</v>
      </c>
      <c r="K857" s="37">
        <v>121929</v>
      </c>
      <c r="L857" s="37"/>
    </row>
    <row r="858" spans="1:12" ht="18" customHeight="1" x14ac:dyDescent="0.2">
      <c r="A858" s="37" t="s">
        <v>24047</v>
      </c>
      <c r="B858" s="37" t="s">
        <v>24048</v>
      </c>
      <c r="C858" s="37" t="s">
        <v>24049</v>
      </c>
      <c r="D858" s="37" t="s">
        <v>24050</v>
      </c>
      <c r="E858" s="37" t="s">
        <v>24051</v>
      </c>
      <c r="F858" s="37" t="s">
        <v>19670</v>
      </c>
      <c r="G858" s="37">
        <v>48033</v>
      </c>
      <c r="H858" s="35">
        <v>160</v>
      </c>
      <c r="I858" s="35">
        <v>416</v>
      </c>
      <c r="J858" s="36">
        <v>383922</v>
      </c>
      <c r="K858" s="37">
        <v>109599</v>
      </c>
      <c r="L858" s="37"/>
    </row>
    <row r="859" spans="1:12" ht="18" customHeight="1" x14ac:dyDescent="0.2">
      <c r="A859" s="37" t="s">
        <v>24052</v>
      </c>
      <c r="B859" s="37" t="s">
        <v>24053</v>
      </c>
      <c r="C859" s="37" t="s">
        <v>24054</v>
      </c>
      <c r="D859" s="37" t="s">
        <v>24055</v>
      </c>
      <c r="E859" s="37" t="s">
        <v>21378</v>
      </c>
      <c r="F859" s="37" t="s">
        <v>19670</v>
      </c>
      <c r="G859" s="37">
        <v>48083</v>
      </c>
      <c r="H859" s="35">
        <v>20</v>
      </c>
      <c r="I859" s="35">
        <v>180</v>
      </c>
      <c r="J859" s="36">
        <v>111111</v>
      </c>
      <c r="K859" s="37">
        <v>137643</v>
      </c>
      <c r="L859" s="37"/>
    </row>
    <row r="860" spans="1:12" ht="18" customHeight="1" x14ac:dyDescent="0.2">
      <c r="A860" s="37" t="s">
        <v>24056</v>
      </c>
      <c r="B860" s="37" t="s">
        <v>24057</v>
      </c>
      <c r="C860" s="37" t="s">
        <v>24058</v>
      </c>
      <c r="D860" s="37" t="s">
        <v>24059</v>
      </c>
      <c r="E860" s="37" t="s">
        <v>20857</v>
      </c>
      <c r="F860" s="37" t="s">
        <v>23714</v>
      </c>
      <c r="G860" s="37">
        <v>92868</v>
      </c>
      <c r="H860" s="35">
        <v>8</v>
      </c>
      <c r="I860" s="35" t="s">
        <v>16742</v>
      </c>
      <c r="J860" s="35" t="s">
        <v>16742</v>
      </c>
      <c r="K860" s="37">
        <v>145561</v>
      </c>
      <c r="L860" s="37"/>
    </row>
    <row r="861" spans="1:12" ht="18" customHeight="1" x14ac:dyDescent="0.2">
      <c r="A861" s="37" t="s">
        <v>24060</v>
      </c>
      <c r="B861" s="37" t="s">
        <v>24061</v>
      </c>
      <c r="C861" s="37" t="s">
        <v>24062</v>
      </c>
      <c r="D861" s="37" t="s">
        <v>24063</v>
      </c>
      <c r="E861" s="37" t="s">
        <v>24064</v>
      </c>
      <c r="F861" s="37" t="s">
        <v>18741</v>
      </c>
      <c r="G861" s="37">
        <v>30024</v>
      </c>
      <c r="H861" s="35">
        <v>12</v>
      </c>
      <c r="I861" s="35">
        <v>90</v>
      </c>
      <c r="J861" s="36">
        <v>132778</v>
      </c>
      <c r="K861" s="37">
        <v>140605</v>
      </c>
      <c r="L861" s="37"/>
    </row>
    <row r="862" spans="1:12" ht="18" customHeight="1" x14ac:dyDescent="0.2">
      <c r="A862" s="37" t="s">
        <v>24065</v>
      </c>
      <c r="B862" s="37" t="s">
        <v>24066</v>
      </c>
      <c r="C862" s="37" t="s">
        <v>24067</v>
      </c>
      <c r="D862" s="37" t="s">
        <v>24068</v>
      </c>
      <c r="E862" s="37" t="s">
        <v>24069</v>
      </c>
      <c r="F862" s="37" t="s">
        <v>23133</v>
      </c>
      <c r="G862" s="37">
        <v>38120</v>
      </c>
      <c r="H862" s="35">
        <v>0</v>
      </c>
      <c r="I862" s="35">
        <v>1</v>
      </c>
      <c r="J862" s="36">
        <v>87147</v>
      </c>
      <c r="K862" s="37">
        <v>140743</v>
      </c>
      <c r="L862" s="37"/>
    </row>
    <row r="863" spans="1:12" ht="18" customHeight="1" x14ac:dyDescent="0.2">
      <c r="A863" s="37" t="s">
        <v>24070</v>
      </c>
      <c r="B863" s="37" t="s">
        <v>24071</v>
      </c>
      <c r="C863" s="37" t="s">
        <v>24072</v>
      </c>
      <c r="D863" s="37" t="s">
        <v>24073</v>
      </c>
      <c r="E863" s="37" t="s">
        <v>18216</v>
      </c>
      <c r="F863" s="37" t="s">
        <v>23127</v>
      </c>
      <c r="G863" s="37">
        <v>73114</v>
      </c>
      <c r="H863" s="35">
        <v>42</v>
      </c>
      <c r="I863" s="35">
        <v>117</v>
      </c>
      <c r="J863" s="36">
        <v>358351</v>
      </c>
      <c r="K863" s="37">
        <v>130155</v>
      </c>
      <c r="L863" s="37"/>
    </row>
    <row r="864" spans="1:12" ht="18" customHeight="1" x14ac:dyDescent="0.2">
      <c r="A864" s="37" t="s">
        <v>20079</v>
      </c>
      <c r="B864" s="37" t="s">
        <v>20080</v>
      </c>
      <c r="C864" s="37" t="s">
        <v>20081</v>
      </c>
      <c r="D864" s="37" t="s">
        <v>20082</v>
      </c>
      <c r="E864" s="37" t="s">
        <v>15268</v>
      </c>
      <c r="F864" s="37" t="s">
        <v>23134</v>
      </c>
      <c r="G864" s="37">
        <v>77070</v>
      </c>
      <c r="H864" s="35">
        <v>8</v>
      </c>
      <c r="I864" s="35">
        <v>20</v>
      </c>
      <c r="J864" s="36">
        <v>385000</v>
      </c>
      <c r="K864" s="37">
        <v>136034</v>
      </c>
      <c r="L864" s="37"/>
    </row>
    <row r="865" spans="1:12" ht="18" customHeight="1" x14ac:dyDescent="0.2">
      <c r="A865" s="37" t="s">
        <v>20083</v>
      </c>
      <c r="B865" s="37" t="s">
        <v>20084</v>
      </c>
      <c r="C865" s="37" t="s">
        <v>20085</v>
      </c>
      <c r="D865" s="37"/>
      <c r="E865" s="37"/>
      <c r="F865" s="37" t="s">
        <v>23715</v>
      </c>
      <c r="G865" s="37"/>
      <c r="H865" s="35">
        <v>8</v>
      </c>
      <c r="I865" s="35">
        <v>0</v>
      </c>
      <c r="J865" s="35" t="s">
        <v>16742</v>
      </c>
      <c r="K865" s="37">
        <v>121896</v>
      </c>
      <c r="L865" s="37"/>
    </row>
    <row r="866" spans="1:12" ht="18" customHeight="1" x14ac:dyDescent="0.2">
      <c r="A866" s="37" t="s">
        <v>20086</v>
      </c>
      <c r="B866" s="37" t="s">
        <v>20087</v>
      </c>
      <c r="C866" s="37" t="s">
        <v>20088</v>
      </c>
      <c r="D866" s="37" t="s">
        <v>20089</v>
      </c>
      <c r="E866" s="37" t="s">
        <v>20090</v>
      </c>
      <c r="F866" s="37" t="s">
        <v>19667</v>
      </c>
      <c r="G866" s="37">
        <v>2072</v>
      </c>
      <c r="H866" s="35">
        <v>7</v>
      </c>
      <c r="I866" s="35">
        <v>39</v>
      </c>
      <c r="J866" s="36">
        <v>179487</v>
      </c>
      <c r="K866" s="37">
        <v>129086</v>
      </c>
      <c r="L866" s="37"/>
    </row>
    <row r="867" spans="1:12" ht="18" customHeight="1" x14ac:dyDescent="0.2">
      <c r="A867" s="37" t="s">
        <v>20091</v>
      </c>
      <c r="B867" s="37" t="s">
        <v>20092</v>
      </c>
      <c r="C867" s="37" t="s">
        <v>20093</v>
      </c>
      <c r="D867" s="37" t="s">
        <v>20094</v>
      </c>
      <c r="E867" s="37" t="s">
        <v>20095</v>
      </c>
      <c r="F867" s="37" t="s">
        <v>18740</v>
      </c>
      <c r="G867" s="37">
        <v>32714</v>
      </c>
      <c r="H867" s="35">
        <v>232</v>
      </c>
      <c r="I867" s="36">
        <v>1315</v>
      </c>
      <c r="J867" s="36">
        <v>176109</v>
      </c>
      <c r="K867" s="37">
        <v>120990</v>
      </c>
      <c r="L867" s="37"/>
    </row>
    <row r="868" spans="1:12" ht="18" customHeight="1" x14ac:dyDescent="0.2">
      <c r="A868" s="37" t="s">
        <v>20096</v>
      </c>
      <c r="B868" s="37" t="s">
        <v>20097</v>
      </c>
      <c r="C868" s="37" t="s">
        <v>20098</v>
      </c>
      <c r="D868" s="37" t="s">
        <v>20099</v>
      </c>
      <c r="E868" s="37" t="s">
        <v>24286</v>
      </c>
      <c r="F868" s="37" t="s">
        <v>23134</v>
      </c>
      <c r="G868" s="37">
        <v>75254</v>
      </c>
      <c r="H868" s="35">
        <v>25</v>
      </c>
      <c r="I868" s="35">
        <v>57</v>
      </c>
      <c r="J868" s="36">
        <v>440667</v>
      </c>
      <c r="K868" s="37">
        <v>114361</v>
      </c>
      <c r="L868" s="37"/>
    </row>
    <row r="869" spans="1:12" ht="18" customHeight="1" x14ac:dyDescent="0.2">
      <c r="A869" s="37" t="s">
        <v>20100</v>
      </c>
      <c r="B869" s="37" t="s">
        <v>20101</v>
      </c>
      <c r="C869" s="37" t="s">
        <v>20102</v>
      </c>
      <c r="D869" s="37" t="s">
        <v>17344</v>
      </c>
      <c r="E869" s="37" t="s">
        <v>17345</v>
      </c>
      <c r="F869" s="37" t="s">
        <v>23136</v>
      </c>
      <c r="G869" s="37">
        <v>22602</v>
      </c>
      <c r="H869" s="35">
        <v>1</v>
      </c>
      <c r="I869" s="35">
        <v>2</v>
      </c>
      <c r="J869" s="36">
        <v>500000</v>
      </c>
      <c r="K869" s="37">
        <v>141904</v>
      </c>
      <c r="L869" s="37"/>
    </row>
    <row r="870" spans="1:12" ht="18" customHeight="1" x14ac:dyDescent="0.2">
      <c r="A870" s="37" t="s">
        <v>17346</v>
      </c>
      <c r="B870" s="37" t="s">
        <v>17347</v>
      </c>
      <c r="C870" s="37" t="s">
        <v>17348</v>
      </c>
      <c r="D870" s="37" t="s">
        <v>17349</v>
      </c>
      <c r="E870" s="37" t="s">
        <v>20829</v>
      </c>
      <c r="F870" s="37" t="s">
        <v>19670</v>
      </c>
      <c r="G870" s="37">
        <v>49546</v>
      </c>
      <c r="H870" s="35">
        <v>101</v>
      </c>
      <c r="I870" s="36">
        <v>1604</v>
      </c>
      <c r="J870" s="36">
        <v>63221</v>
      </c>
      <c r="K870" s="37">
        <v>124438</v>
      </c>
      <c r="L870" s="37"/>
    </row>
    <row r="871" spans="1:12" ht="18" customHeight="1" x14ac:dyDescent="0.2">
      <c r="A871" s="37" t="s">
        <v>17350</v>
      </c>
      <c r="B871" s="37" t="s">
        <v>17351</v>
      </c>
      <c r="C871" s="37" t="s">
        <v>17352</v>
      </c>
      <c r="D871" s="37" t="s">
        <v>19355</v>
      </c>
      <c r="E871" s="37" t="s">
        <v>19356</v>
      </c>
      <c r="F871" s="37" t="s">
        <v>19675</v>
      </c>
      <c r="G871" s="37">
        <v>28712</v>
      </c>
      <c r="H871" s="35">
        <v>2</v>
      </c>
      <c r="I871" s="35">
        <v>15</v>
      </c>
      <c r="J871" s="36">
        <v>100000</v>
      </c>
      <c r="K871" s="37">
        <v>135653</v>
      </c>
      <c r="L871" s="37" t="s">
        <v>16551</v>
      </c>
    </row>
    <row r="872" spans="1:12" ht="18" customHeight="1" x14ac:dyDescent="0.2">
      <c r="A872" s="37" t="s">
        <v>16552</v>
      </c>
      <c r="B872" s="37" t="s">
        <v>16553</v>
      </c>
      <c r="C872" s="37" t="s">
        <v>16554</v>
      </c>
      <c r="D872" s="37" t="s">
        <v>16555</v>
      </c>
      <c r="E872" s="37" t="s">
        <v>24471</v>
      </c>
      <c r="F872" s="37" t="s">
        <v>19672</v>
      </c>
      <c r="G872" s="37">
        <v>63090</v>
      </c>
      <c r="H872" s="35">
        <v>10</v>
      </c>
      <c r="I872" s="35">
        <v>50</v>
      </c>
      <c r="J872" s="36">
        <v>200000</v>
      </c>
      <c r="K872" s="37">
        <v>124022</v>
      </c>
      <c r="L872" s="37"/>
    </row>
    <row r="873" spans="1:12" ht="18" customHeight="1" x14ac:dyDescent="0.2">
      <c r="A873" s="37" t="s">
        <v>16556</v>
      </c>
      <c r="B873" s="37" t="s">
        <v>16557</v>
      </c>
      <c r="C873" s="37" t="s">
        <v>16558</v>
      </c>
      <c r="D873" s="37" t="s">
        <v>16559</v>
      </c>
      <c r="E873" s="37" t="s">
        <v>16560</v>
      </c>
      <c r="F873" s="37" t="s">
        <v>23125</v>
      </c>
      <c r="G873" s="37">
        <v>11749</v>
      </c>
      <c r="H873" s="35">
        <v>7</v>
      </c>
      <c r="I873" s="35">
        <v>111</v>
      </c>
      <c r="J873" s="36">
        <v>64639</v>
      </c>
      <c r="K873" s="37">
        <v>118807</v>
      </c>
      <c r="L873" s="37" t="s">
        <v>16561</v>
      </c>
    </row>
    <row r="874" spans="1:12" ht="18" customHeight="1" x14ac:dyDescent="0.2">
      <c r="A874" s="37" t="s">
        <v>16562</v>
      </c>
      <c r="B874" s="37" t="s">
        <v>16563</v>
      </c>
      <c r="C874" s="37" t="s">
        <v>16564</v>
      </c>
      <c r="D874" s="37" t="s">
        <v>16565</v>
      </c>
      <c r="E874" s="37" t="s">
        <v>16741</v>
      </c>
      <c r="F874" s="37" t="s">
        <v>19663</v>
      </c>
      <c r="G874" s="37">
        <v>46240</v>
      </c>
      <c r="H874" s="35">
        <v>16</v>
      </c>
      <c r="I874" s="35">
        <v>105</v>
      </c>
      <c r="J874" s="36">
        <v>147619</v>
      </c>
      <c r="K874" s="37">
        <v>142352</v>
      </c>
      <c r="L874" s="37"/>
    </row>
    <row r="875" spans="1:12" ht="18" customHeight="1" x14ac:dyDescent="0.2">
      <c r="A875" s="37" t="s">
        <v>16566</v>
      </c>
      <c r="B875" s="37" t="s">
        <v>16567</v>
      </c>
      <c r="C875" s="37" t="s">
        <v>16568</v>
      </c>
      <c r="D875" s="37" t="s">
        <v>16569</v>
      </c>
      <c r="E875" s="37" t="s">
        <v>16570</v>
      </c>
      <c r="F875" s="37" t="s">
        <v>23714</v>
      </c>
      <c r="G875" s="37">
        <v>93444</v>
      </c>
      <c r="H875" s="35">
        <v>0</v>
      </c>
      <c r="I875" s="35">
        <v>2</v>
      </c>
      <c r="J875" s="36">
        <v>75000</v>
      </c>
      <c r="K875" s="37">
        <v>148706</v>
      </c>
      <c r="L875" s="37"/>
    </row>
    <row r="876" spans="1:12" ht="18" customHeight="1" x14ac:dyDescent="0.2">
      <c r="A876" s="37" t="s">
        <v>16571</v>
      </c>
      <c r="B876" s="37" t="s">
        <v>16572</v>
      </c>
      <c r="C876" s="37" t="s">
        <v>16573</v>
      </c>
      <c r="D876" s="37" t="s">
        <v>16574</v>
      </c>
      <c r="E876" s="37" t="s">
        <v>13875</v>
      </c>
      <c r="F876" s="37" t="s">
        <v>19668</v>
      </c>
      <c r="G876" s="37">
        <v>21401</v>
      </c>
      <c r="H876" s="35">
        <v>34</v>
      </c>
      <c r="I876" s="35">
        <v>77</v>
      </c>
      <c r="J876" s="36">
        <v>440042</v>
      </c>
      <c r="K876" s="37">
        <v>126793</v>
      </c>
      <c r="L876" s="37"/>
    </row>
    <row r="877" spans="1:12" ht="18" customHeight="1" x14ac:dyDescent="0.2">
      <c r="A877" s="37" t="s">
        <v>22031</v>
      </c>
      <c r="B877" s="37" t="s">
        <v>22032</v>
      </c>
      <c r="C877" s="37" t="s">
        <v>22033</v>
      </c>
      <c r="D877" s="37" t="s">
        <v>22034</v>
      </c>
      <c r="E877" s="37" t="s">
        <v>24286</v>
      </c>
      <c r="F877" s="37" t="s">
        <v>23134</v>
      </c>
      <c r="G877" s="37">
        <v>75225</v>
      </c>
      <c r="H877" s="35">
        <v>9</v>
      </c>
      <c r="I877" s="35">
        <v>1</v>
      </c>
      <c r="J877" s="36">
        <v>8855670</v>
      </c>
      <c r="K877" s="37">
        <v>118280</v>
      </c>
      <c r="L877" s="37" t="s">
        <v>22035</v>
      </c>
    </row>
    <row r="878" spans="1:12" ht="18" customHeight="1" x14ac:dyDescent="0.2">
      <c r="A878" s="37" t="s">
        <v>22036</v>
      </c>
      <c r="B878" s="37" t="s">
        <v>22037</v>
      </c>
      <c r="C878" s="37" t="s">
        <v>22038</v>
      </c>
      <c r="D878" s="37" t="s">
        <v>22039</v>
      </c>
      <c r="E878" s="37" t="s">
        <v>22040</v>
      </c>
      <c r="F878" s="37" t="s">
        <v>23714</v>
      </c>
      <c r="G878" s="37">
        <v>90803</v>
      </c>
      <c r="H878" s="35">
        <v>8</v>
      </c>
      <c r="I878" s="35" t="s">
        <v>16742</v>
      </c>
      <c r="J878" s="35" t="s">
        <v>16742</v>
      </c>
      <c r="K878" s="37">
        <v>133677</v>
      </c>
      <c r="L878" s="37" t="s">
        <v>22041</v>
      </c>
    </row>
    <row r="879" spans="1:12" ht="18" customHeight="1" x14ac:dyDescent="0.2">
      <c r="A879" s="37" t="s">
        <v>22042</v>
      </c>
      <c r="B879" s="37" t="s">
        <v>19314</v>
      </c>
      <c r="C879" s="37" t="s">
        <v>19315</v>
      </c>
      <c r="D879" s="37" t="s">
        <v>19316</v>
      </c>
      <c r="E879" s="37" t="s">
        <v>19317</v>
      </c>
      <c r="F879" s="37" t="s">
        <v>18740</v>
      </c>
      <c r="G879" s="37">
        <v>32317</v>
      </c>
      <c r="H879" s="35">
        <v>1</v>
      </c>
      <c r="I879" s="35">
        <v>24</v>
      </c>
      <c r="J879" s="36">
        <v>47269</v>
      </c>
      <c r="K879" s="37">
        <v>140971</v>
      </c>
      <c r="L879" s="37" t="s">
        <v>19318</v>
      </c>
    </row>
    <row r="880" spans="1:12" ht="18" customHeight="1" x14ac:dyDescent="0.2">
      <c r="A880" s="37" t="s">
        <v>19319</v>
      </c>
      <c r="B880" s="37" t="s">
        <v>19297</v>
      </c>
      <c r="C880" s="37" t="s">
        <v>19298</v>
      </c>
      <c r="D880" s="37" t="s">
        <v>19299</v>
      </c>
      <c r="E880" s="37" t="s">
        <v>18577</v>
      </c>
      <c r="F880" s="37" t="s">
        <v>23714</v>
      </c>
      <c r="G880" s="37">
        <v>91104</v>
      </c>
      <c r="H880" s="35">
        <v>1</v>
      </c>
      <c r="I880" s="35">
        <v>12</v>
      </c>
      <c r="J880" s="36">
        <v>83333</v>
      </c>
      <c r="K880" s="37">
        <v>145602</v>
      </c>
      <c r="L880" s="37"/>
    </row>
    <row r="881" spans="1:12" ht="18" customHeight="1" x14ac:dyDescent="0.2">
      <c r="A881" s="37" t="s">
        <v>19300</v>
      </c>
      <c r="B881" s="37" t="s">
        <v>19301</v>
      </c>
      <c r="C881" s="37" t="s">
        <v>19302</v>
      </c>
      <c r="D881" s="37" t="s">
        <v>19303</v>
      </c>
      <c r="E881" s="37" t="s">
        <v>19304</v>
      </c>
      <c r="F881" s="37" t="s">
        <v>19671</v>
      </c>
      <c r="G881" s="37">
        <v>55422</v>
      </c>
      <c r="H881" s="35">
        <v>150</v>
      </c>
      <c r="I881" s="35" t="s">
        <v>16742</v>
      </c>
      <c r="J881" s="35" t="s">
        <v>16742</v>
      </c>
      <c r="K881" s="37">
        <v>150458</v>
      </c>
      <c r="L881" s="37"/>
    </row>
    <row r="882" spans="1:12" ht="18" customHeight="1" x14ac:dyDescent="0.2">
      <c r="A882" s="37" t="s">
        <v>11121</v>
      </c>
      <c r="B882" s="37" t="s">
        <v>19357</v>
      </c>
      <c r="C882" s="37" t="s">
        <v>19358</v>
      </c>
      <c r="D882" s="37" t="s">
        <v>19359</v>
      </c>
      <c r="E882" s="37" t="s">
        <v>21321</v>
      </c>
      <c r="F882" s="37" t="s">
        <v>23136</v>
      </c>
      <c r="G882" s="37">
        <v>22182</v>
      </c>
      <c r="H882" s="35">
        <v>28</v>
      </c>
      <c r="I882" s="35">
        <v>92</v>
      </c>
      <c r="J882" s="36">
        <v>304348</v>
      </c>
      <c r="K882" s="37">
        <v>116983</v>
      </c>
      <c r="L882" s="37"/>
    </row>
    <row r="883" spans="1:12" ht="18" customHeight="1" x14ac:dyDescent="0.2">
      <c r="A883" s="37" t="s">
        <v>19360</v>
      </c>
      <c r="B883" s="37" t="s">
        <v>19361</v>
      </c>
      <c r="C883" s="37" t="s">
        <v>19362</v>
      </c>
      <c r="D883" s="37" t="s">
        <v>19363</v>
      </c>
      <c r="E883" s="37" t="s">
        <v>19364</v>
      </c>
      <c r="F883" s="37" t="s">
        <v>23715</v>
      </c>
      <c r="G883" s="37">
        <v>80525</v>
      </c>
      <c r="H883" s="35">
        <v>98</v>
      </c>
      <c r="I883" s="35">
        <v>372</v>
      </c>
      <c r="J883" s="36">
        <v>264654</v>
      </c>
      <c r="K883" s="37">
        <v>109117</v>
      </c>
      <c r="L883" s="37"/>
    </row>
    <row r="884" spans="1:12" ht="18" customHeight="1" x14ac:dyDescent="0.2">
      <c r="A884" s="37" t="s">
        <v>22091</v>
      </c>
      <c r="B884" s="37" t="s">
        <v>22092</v>
      </c>
      <c r="C884" s="37" t="s">
        <v>22093</v>
      </c>
      <c r="D884" s="37" t="s">
        <v>11122</v>
      </c>
      <c r="E884" s="37" t="s">
        <v>11123</v>
      </c>
      <c r="F884" s="37" t="s">
        <v>19675</v>
      </c>
      <c r="G884" s="37">
        <v>27517</v>
      </c>
      <c r="H884" s="35">
        <v>38</v>
      </c>
      <c r="I884" s="35">
        <v>112</v>
      </c>
      <c r="J884" s="36">
        <v>336570</v>
      </c>
      <c r="K884" s="37">
        <v>118530</v>
      </c>
      <c r="L884" s="37"/>
    </row>
    <row r="885" spans="1:12" ht="18" customHeight="1" x14ac:dyDescent="0.2">
      <c r="A885" s="37" t="s">
        <v>11124</v>
      </c>
      <c r="B885" s="37" t="s">
        <v>11116</v>
      </c>
      <c r="C885" s="37" t="s">
        <v>11117</v>
      </c>
      <c r="D885" s="37" t="s">
        <v>11118</v>
      </c>
      <c r="E885" s="37" t="s">
        <v>11119</v>
      </c>
      <c r="F885" s="37" t="s">
        <v>23129</v>
      </c>
      <c r="G885" s="37">
        <v>15601</v>
      </c>
      <c r="H885" s="35">
        <v>56</v>
      </c>
      <c r="I885" s="36">
        <v>1378</v>
      </c>
      <c r="J885" s="36">
        <v>40826</v>
      </c>
      <c r="K885" s="37">
        <v>109511</v>
      </c>
      <c r="L885" s="37" t="s">
        <v>11120</v>
      </c>
    </row>
    <row r="886" spans="1:12" ht="18" customHeight="1" x14ac:dyDescent="0.2">
      <c r="A886" s="37" t="s">
        <v>8425</v>
      </c>
      <c r="B886" s="37" t="s">
        <v>8426</v>
      </c>
      <c r="C886" s="37" t="s">
        <v>15359</v>
      </c>
      <c r="D886" s="37" t="s">
        <v>15360</v>
      </c>
      <c r="E886" s="37" t="s">
        <v>15361</v>
      </c>
      <c r="F886" s="37" t="s">
        <v>23126</v>
      </c>
      <c r="G886" s="37">
        <v>44087</v>
      </c>
      <c r="H886" s="35">
        <v>43</v>
      </c>
      <c r="I886" s="35">
        <v>142</v>
      </c>
      <c r="J886" s="36">
        <v>300653</v>
      </c>
      <c r="K886" s="37">
        <v>122655</v>
      </c>
      <c r="L886" s="37" t="s">
        <v>15362</v>
      </c>
    </row>
    <row r="887" spans="1:12" ht="18" customHeight="1" x14ac:dyDescent="0.2">
      <c r="A887" s="37" t="s">
        <v>15363</v>
      </c>
      <c r="B887" s="37" t="s">
        <v>15364</v>
      </c>
      <c r="C887" s="37" t="s">
        <v>15365</v>
      </c>
      <c r="D887" s="37" t="s">
        <v>15366</v>
      </c>
      <c r="E887" s="37" t="s">
        <v>16741</v>
      </c>
      <c r="F887" s="37" t="s">
        <v>19663</v>
      </c>
      <c r="G887" s="37">
        <v>46240</v>
      </c>
      <c r="H887" s="35">
        <v>18</v>
      </c>
      <c r="I887" s="35">
        <v>33</v>
      </c>
      <c r="J887" s="36">
        <v>533333</v>
      </c>
      <c r="K887" s="37">
        <v>128581</v>
      </c>
      <c r="L887" s="37"/>
    </row>
    <row r="888" spans="1:12" ht="18" customHeight="1" x14ac:dyDescent="0.2">
      <c r="A888" s="37" t="s">
        <v>15367</v>
      </c>
      <c r="B888" s="37" t="s">
        <v>15368</v>
      </c>
      <c r="C888" s="37" t="s">
        <v>15369</v>
      </c>
      <c r="D888" s="37" t="s">
        <v>15370</v>
      </c>
      <c r="E888" s="37" t="s">
        <v>15371</v>
      </c>
      <c r="F888" s="37" t="s">
        <v>19667</v>
      </c>
      <c r="G888" s="37">
        <v>1907</v>
      </c>
      <c r="H888" s="35">
        <v>3</v>
      </c>
      <c r="I888" s="35">
        <v>4</v>
      </c>
      <c r="J888" s="36">
        <v>750000</v>
      </c>
      <c r="K888" s="37">
        <v>128784</v>
      </c>
      <c r="L888" s="37" t="s">
        <v>15372</v>
      </c>
    </row>
    <row r="889" spans="1:12" ht="18" customHeight="1" x14ac:dyDescent="0.2">
      <c r="A889" s="37" t="s">
        <v>15373</v>
      </c>
      <c r="B889" s="37" t="s">
        <v>15374</v>
      </c>
      <c r="C889" s="37" t="s">
        <v>15375</v>
      </c>
      <c r="D889" s="37" t="s">
        <v>15376</v>
      </c>
      <c r="E889" s="37" t="s">
        <v>21815</v>
      </c>
      <c r="F889" s="37" t="s">
        <v>23714</v>
      </c>
      <c r="G889" s="37">
        <v>91607</v>
      </c>
      <c r="H889" s="35">
        <v>6</v>
      </c>
      <c r="I889" s="35">
        <v>11</v>
      </c>
      <c r="J889" s="36">
        <v>500000</v>
      </c>
      <c r="K889" s="37">
        <v>136821</v>
      </c>
      <c r="L889" s="37"/>
    </row>
    <row r="890" spans="1:12" ht="18" customHeight="1" x14ac:dyDescent="0.2">
      <c r="A890" s="37" t="s">
        <v>21816</v>
      </c>
      <c r="B890" s="37" t="s">
        <v>21817</v>
      </c>
      <c r="C890" s="37" t="s">
        <v>21818</v>
      </c>
      <c r="D890" s="37" t="s">
        <v>21819</v>
      </c>
      <c r="E890" s="37" t="s">
        <v>19505</v>
      </c>
      <c r="F890" s="37" t="s">
        <v>23125</v>
      </c>
      <c r="G890" s="37">
        <v>10017</v>
      </c>
      <c r="H890" s="35">
        <v>274</v>
      </c>
      <c r="I890" s="35">
        <v>371</v>
      </c>
      <c r="J890" s="36">
        <v>737981</v>
      </c>
      <c r="K890" s="37">
        <v>104864</v>
      </c>
      <c r="L890" s="37"/>
    </row>
    <row r="891" spans="1:12" ht="18" customHeight="1" x14ac:dyDescent="0.2">
      <c r="A891" s="37" t="s">
        <v>11145</v>
      </c>
      <c r="B891" s="37" t="s">
        <v>11146</v>
      </c>
      <c r="C891" s="37" t="s">
        <v>11147</v>
      </c>
      <c r="D891" s="37" t="s">
        <v>11148</v>
      </c>
      <c r="E891" s="37" t="s">
        <v>23378</v>
      </c>
      <c r="F891" s="37" t="s">
        <v>19668</v>
      </c>
      <c r="G891" s="37">
        <v>21601</v>
      </c>
      <c r="H891" s="35">
        <v>1</v>
      </c>
      <c r="I891" s="35">
        <v>2</v>
      </c>
      <c r="J891" s="36">
        <v>700000</v>
      </c>
      <c r="K891" s="37">
        <v>120882</v>
      </c>
      <c r="L891" s="37"/>
    </row>
    <row r="892" spans="1:12" ht="18" customHeight="1" x14ac:dyDescent="0.2">
      <c r="A892" s="37" t="s">
        <v>11149</v>
      </c>
      <c r="B892" s="37" t="s">
        <v>11150</v>
      </c>
      <c r="C892" s="37"/>
      <c r="D892" s="37" t="s">
        <v>11151</v>
      </c>
      <c r="E892" s="37" t="s">
        <v>11152</v>
      </c>
      <c r="F892" s="37" t="s">
        <v>19677</v>
      </c>
      <c r="G892" s="37">
        <v>3824</v>
      </c>
      <c r="H892" s="35">
        <v>6</v>
      </c>
      <c r="I892" s="35">
        <v>120</v>
      </c>
      <c r="J892" s="36">
        <v>50417</v>
      </c>
      <c r="K892" s="37">
        <v>114705</v>
      </c>
      <c r="L892" s="37" t="s">
        <v>11153</v>
      </c>
    </row>
    <row r="893" spans="1:12" ht="18" customHeight="1" x14ac:dyDescent="0.2">
      <c r="A893" s="37" t="s">
        <v>11154</v>
      </c>
      <c r="B893" s="37" t="s">
        <v>11155</v>
      </c>
      <c r="C893" s="37" t="s">
        <v>11156</v>
      </c>
      <c r="D893" s="37"/>
      <c r="E893" s="37"/>
      <c r="F893" s="37" t="s">
        <v>23134</v>
      </c>
      <c r="G893" s="37"/>
      <c r="H893" s="35">
        <v>11</v>
      </c>
      <c r="I893" s="35">
        <v>25</v>
      </c>
      <c r="J893" s="36">
        <v>440000</v>
      </c>
      <c r="K893" s="37">
        <v>135773</v>
      </c>
      <c r="L893" s="37"/>
    </row>
    <row r="894" spans="1:12" ht="18" customHeight="1" x14ac:dyDescent="0.2">
      <c r="A894" s="37" t="s">
        <v>11157</v>
      </c>
      <c r="B894" s="37" t="s">
        <v>11158</v>
      </c>
      <c r="C894" s="37" t="s">
        <v>11159</v>
      </c>
      <c r="D894" s="37" t="s">
        <v>11160</v>
      </c>
      <c r="E894" s="37" t="s">
        <v>19776</v>
      </c>
      <c r="F894" s="37" t="s">
        <v>18740</v>
      </c>
      <c r="G894" s="37">
        <v>32819</v>
      </c>
      <c r="H894" s="35">
        <v>53</v>
      </c>
      <c r="I894" s="35">
        <v>239</v>
      </c>
      <c r="J894" s="36">
        <v>220437</v>
      </c>
      <c r="K894" s="37">
        <v>104872</v>
      </c>
      <c r="L894" s="37"/>
    </row>
    <row r="895" spans="1:12" ht="18" customHeight="1" x14ac:dyDescent="0.2">
      <c r="A895" s="37" t="s">
        <v>11161</v>
      </c>
      <c r="B895" s="37" t="s">
        <v>11162</v>
      </c>
      <c r="C895" s="37" t="s">
        <v>11163</v>
      </c>
      <c r="D895" s="37" t="s">
        <v>11164</v>
      </c>
      <c r="E895" s="37" t="s">
        <v>7186</v>
      </c>
      <c r="F895" s="37" t="s">
        <v>23127</v>
      </c>
      <c r="G895" s="37">
        <v>74114</v>
      </c>
      <c r="H895" s="35">
        <v>19</v>
      </c>
      <c r="I895" s="35">
        <v>128</v>
      </c>
      <c r="J895" s="36">
        <v>151243</v>
      </c>
      <c r="K895" s="37">
        <v>114812</v>
      </c>
      <c r="L895" s="37" t="s">
        <v>8453</v>
      </c>
    </row>
    <row r="896" spans="1:12" ht="18" customHeight="1" x14ac:dyDescent="0.2">
      <c r="A896" s="37" t="s">
        <v>8454</v>
      </c>
      <c r="B896" s="37"/>
      <c r="C896" s="37" t="s">
        <v>8455</v>
      </c>
      <c r="D896" s="37" t="s">
        <v>8456</v>
      </c>
      <c r="E896" s="37" t="s">
        <v>16728</v>
      </c>
      <c r="F896" s="37" t="s">
        <v>23714</v>
      </c>
      <c r="G896" s="37">
        <v>92106</v>
      </c>
      <c r="H896" s="35">
        <v>4</v>
      </c>
      <c r="I896" s="35">
        <v>14</v>
      </c>
      <c r="J896" s="36">
        <v>285714</v>
      </c>
      <c r="K896" s="37">
        <v>136283</v>
      </c>
      <c r="L896" s="37"/>
    </row>
    <row r="897" spans="1:12" ht="18" customHeight="1" x14ac:dyDescent="0.2">
      <c r="A897" s="37" t="s">
        <v>13889</v>
      </c>
      <c r="B897" s="37" t="s">
        <v>13890</v>
      </c>
      <c r="C897" s="37" t="s">
        <v>13891</v>
      </c>
      <c r="D897" s="37" t="s">
        <v>13892</v>
      </c>
      <c r="E897" s="37" t="s">
        <v>16741</v>
      </c>
      <c r="F897" s="37" t="s">
        <v>19663</v>
      </c>
      <c r="G897" s="37">
        <v>46236</v>
      </c>
      <c r="H897" s="35">
        <v>6</v>
      </c>
      <c r="I897" s="35">
        <v>46</v>
      </c>
      <c r="J897" s="36">
        <v>131848</v>
      </c>
      <c r="K897" s="37">
        <v>123626</v>
      </c>
      <c r="L897" s="37"/>
    </row>
    <row r="898" spans="1:12" ht="18" customHeight="1" x14ac:dyDescent="0.2">
      <c r="A898" s="37" t="s">
        <v>13893</v>
      </c>
      <c r="B898" s="37" t="s">
        <v>13894</v>
      </c>
      <c r="C898" s="37" t="s">
        <v>13895</v>
      </c>
      <c r="D898" s="37" t="s">
        <v>13896</v>
      </c>
      <c r="E898" s="37" t="s">
        <v>13897</v>
      </c>
      <c r="F898" s="37" t="s">
        <v>19678</v>
      </c>
      <c r="G898" s="37">
        <v>8034</v>
      </c>
      <c r="H898" s="35">
        <v>8</v>
      </c>
      <c r="I898" s="35" t="s">
        <v>16742</v>
      </c>
      <c r="J898" s="35" t="s">
        <v>16742</v>
      </c>
      <c r="K898" s="37">
        <v>146124</v>
      </c>
      <c r="L898" s="37" t="s">
        <v>11195</v>
      </c>
    </row>
    <row r="899" spans="1:12" ht="18" customHeight="1" x14ac:dyDescent="0.2">
      <c r="A899" s="37" t="s">
        <v>11196</v>
      </c>
      <c r="B899" s="37" t="s">
        <v>11197</v>
      </c>
      <c r="C899" s="37" t="s">
        <v>11198</v>
      </c>
      <c r="D899" s="37" t="s">
        <v>11180</v>
      </c>
      <c r="E899" s="37" t="s">
        <v>22089</v>
      </c>
      <c r="F899" s="37" t="s">
        <v>23138</v>
      </c>
      <c r="G899" s="37">
        <v>98121</v>
      </c>
      <c r="H899" s="35">
        <v>13</v>
      </c>
      <c r="I899" s="35">
        <v>12</v>
      </c>
      <c r="J899" s="36">
        <v>1044216</v>
      </c>
      <c r="K899" s="37">
        <v>143374</v>
      </c>
      <c r="L899" s="37"/>
    </row>
    <row r="900" spans="1:12" ht="18" customHeight="1" x14ac:dyDescent="0.2">
      <c r="A900" s="37" t="s">
        <v>13911</v>
      </c>
      <c r="B900" s="37" t="s">
        <v>13912</v>
      </c>
      <c r="C900" s="37" t="s">
        <v>13913</v>
      </c>
      <c r="D900" s="37" t="s">
        <v>11206</v>
      </c>
      <c r="E900" s="37" t="s">
        <v>19505</v>
      </c>
      <c r="F900" s="37" t="s">
        <v>23125</v>
      </c>
      <c r="G900" s="37">
        <v>10128</v>
      </c>
      <c r="H900" s="35">
        <v>12</v>
      </c>
      <c r="I900" s="35">
        <v>76</v>
      </c>
      <c r="J900" s="36">
        <v>159060</v>
      </c>
      <c r="K900" s="37">
        <v>122745</v>
      </c>
      <c r="L900" s="37"/>
    </row>
    <row r="901" spans="1:12" ht="18" customHeight="1" x14ac:dyDescent="0.2">
      <c r="A901" s="37" t="s">
        <v>11207</v>
      </c>
      <c r="B901" s="37" t="s">
        <v>11208</v>
      </c>
      <c r="C901" s="37" t="s">
        <v>11199</v>
      </c>
      <c r="D901" s="37" t="s">
        <v>11200</v>
      </c>
      <c r="E901" s="37" t="s">
        <v>11201</v>
      </c>
      <c r="F901" s="37" t="s">
        <v>23715</v>
      </c>
      <c r="G901" s="37">
        <v>80227</v>
      </c>
      <c r="H901" s="35">
        <v>11</v>
      </c>
      <c r="I901" s="35">
        <v>180</v>
      </c>
      <c r="J901" s="36">
        <v>62680</v>
      </c>
      <c r="K901" s="37">
        <v>122144</v>
      </c>
      <c r="L901" s="37"/>
    </row>
    <row r="902" spans="1:12" ht="18" customHeight="1" x14ac:dyDescent="0.2">
      <c r="A902" s="37" t="s">
        <v>8520</v>
      </c>
      <c r="B902" s="37" t="s">
        <v>8521</v>
      </c>
      <c r="C902" s="37" t="s">
        <v>396</v>
      </c>
      <c r="D902" s="37"/>
      <c r="E902" s="37"/>
      <c r="F902" s="37" t="s">
        <v>19668</v>
      </c>
      <c r="G902" s="37"/>
      <c r="H902" s="35">
        <v>1</v>
      </c>
      <c r="I902" s="35">
        <v>25</v>
      </c>
      <c r="J902" s="36">
        <v>28000</v>
      </c>
      <c r="K902" s="37">
        <v>121574</v>
      </c>
      <c r="L902" s="37"/>
    </row>
    <row r="903" spans="1:12" ht="18" customHeight="1" x14ac:dyDescent="0.2">
      <c r="A903" s="37" t="s">
        <v>11183</v>
      </c>
      <c r="B903" s="37" t="s">
        <v>11184</v>
      </c>
      <c r="C903" s="37" t="s">
        <v>11185</v>
      </c>
      <c r="D903" s="37" t="s">
        <v>18169</v>
      </c>
      <c r="E903" s="37" t="s">
        <v>18170</v>
      </c>
      <c r="F903" s="37" t="s">
        <v>19668</v>
      </c>
      <c r="G903" s="37">
        <v>20879</v>
      </c>
      <c r="H903" s="35">
        <v>55</v>
      </c>
      <c r="I903" s="35">
        <v>47</v>
      </c>
      <c r="J903" s="36">
        <v>1164148</v>
      </c>
      <c r="K903" s="37">
        <v>107176</v>
      </c>
      <c r="L903" s="37"/>
    </row>
    <row r="904" spans="1:12" ht="18" customHeight="1" x14ac:dyDescent="0.2">
      <c r="A904" s="37" t="s">
        <v>11186</v>
      </c>
      <c r="B904" s="37" t="s">
        <v>8532</v>
      </c>
      <c r="C904" s="37" t="s">
        <v>8533</v>
      </c>
      <c r="D904" s="37" t="s">
        <v>8534</v>
      </c>
      <c r="E904" s="37" t="s">
        <v>8535</v>
      </c>
      <c r="F904" s="37" t="s">
        <v>19668</v>
      </c>
      <c r="G904" s="37">
        <v>21204</v>
      </c>
      <c r="H904" s="35">
        <v>12</v>
      </c>
      <c r="I904" s="35">
        <v>323</v>
      </c>
      <c r="J904" s="36">
        <v>36060</v>
      </c>
      <c r="K904" s="37">
        <v>120139</v>
      </c>
      <c r="L904" s="37"/>
    </row>
    <row r="905" spans="1:12" ht="18" customHeight="1" x14ac:dyDescent="0.2">
      <c r="A905" s="37" t="s">
        <v>8536</v>
      </c>
      <c r="B905" s="37" t="s">
        <v>8537</v>
      </c>
      <c r="C905" s="37" t="s">
        <v>8538</v>
      </c>
      <c r="D905" s="37" t="s">
        <v>5832</v>
      </c>
      <c r="E905" s="37" t="s">
        <v>8542</v>
      </c>
      <c r="F905" s="37" t="s">
        <v>23131</v>
      </c>
      <c r="G905" s="37">
        <v>29901</v>
      </c>
      <c r="H905" s="35">
        <v>55</v>
      </c>
      <c r="I905" s="35">
        <v>188</v>
      </c>
      <c r="J905" s="36">
        <v>292127</v>
      </c>
      <c r="K905" s="37">
        <v>130644</v>
      </c>
      <c r="L905" s="37" t="s">
        <v>8543</v>
      </c>
    </row>
    <row r="906" spans="1:12" ht="18" customHeight="1" x14ac:dyDescent="0.2">
      <c r="A906" s="37" t="s">
        <v>11243</v>
      </c>
      <c r="B906" s="37" t="s">
        <v>13955</v>
      </c>
      <c r="C906" s="37" t="s">
        <v>13956</v>
      </c>
      <c r="D906" s="37" t="s">
        <v>13957</v>
      </c>
      <c r="E906" s="37" t="s">
        <v>13958</v>
      </c>
      <c r="F906" s="37" t="s">
        <v>18740</v>
      </c>
      <c r="G906" s="37">
        <v>34677</v>
      </c>
      <c r="H906" s="35">
        <v>1</v>
      </c>
      <c r="I906" s="35" t="s">
        <v>16742</v>
      </c>
      <c r="J906" s="35" t="s">
        <v>16742</v>
      </c>
      <c r="K906" s="37">
        <v>148881</v>
      </c>
      <c r="L906" s="37" t="s">
        <v>13959</v>
      </c>
    </row>
    <row r="907" spans="1:12" ht="18" customHeight="1" x14ac:dyDescent="0.2">
      <c r="A907" s="37" t="s">
        <v>13960</v>
      </c>
      <c r="B907" s="37" t="s">
        <v>13961</v>
      </c>
      <c r="C907" s="37" t="s">
        <v>13962</v>
      </c>
      <c r="D907" s="37" t="s">
        <v>13963</v>
      </c>
      <c r="E907" s="37" t="s">
        <v>13964</v>
      </c>
      <c r="F907" s="37" t="s">
        <v>23126</v>
      </c>
      <c r="G907" s="37">
        <v>44124</v>
      </c>
      <c r="H907" s="35">
        <v>256</v>
      </c>
      <c r="I907" s="35">
        <v>521</v>
      </c>
      <c r="J907" s="36">
        <v>492239</v>
      </c>
      <c r="K907" s="37">
        <v>106225</v>
      </c>
      <c r="L907" s="37"/>
    </row>
    <row r="908" spans="1:12" ht="18" customHeight="1" x14ac:dyDescent="0.2">
      <c r="A908" s="37" t="s">
        <v>13965</v>
      </c>
      <c r="B908" s="37" t="s">
        <v>13966</v>
      </c>
      <c r="C908" s="37" t="s">
        <v>13967</v>
      </c>
      <c r="D908" s="37" t="s">
        <v>13968</v>
      </c>
      <c r="E908" s="37" t="s">
        <v>13969</v>
      </c>
      <c r="F908" s="37" t="s">
        <v>23129</v>
      </c>
      <c r="G908" s="37">
        <v>19341</v>
      </c>
      <c r="H908" s="35">
        <v>6</v>
      </c>
      <c r="I908" s="35">
        <v>7</v>
      </c>
      <c r="J908" s="36">
        <v>857143</v>
      </c>
      <c r="K908" s="37">
        <v>135951</v>
      </c>
      <c r="L908" s="37"/>
    </row>
    <row r="909" spans="1:12" ht="18" customHeight="1" x14ac:dyDescent="0.2">
      <c r="A909" s="37" t="s">
        <v>13970</v>
      </c>
      <c r="B909" s="37" t="s">
        <v>13971</v>
      </c>
      <c r="C909" s="37" t="s">
        <v>13972</v>
      </c>
      <c r="D909" s="37" t="s">
        <v>13973</v>
      </c>
      <c r="E909" s="37" t="s">
        <v>13974</v>
      </c>
      <c r="F909" s="37" t="s">
        <v>23129</v>
      </c>
      <c r="G909" s="37">
        <v>19038</v>
      </c>
      <c r="H909" s="35">
        <v>25</v>
      </c>
      <c r="I909" s="35">
        <v>145</v>
      </c>
      <c r="J909" s="36">
        <v>175477</v>
      </c>
      <c r="K909" s="37">
        <v>118582</v>
      </c>
      <c r="L909" s="37"/>
    </row>
    <row r="910" spans="1:12" ht="18" customHeight="1" x14ac:dyDescent="0.2">
      <c r="A910" s="37" t="s">
        <v>16671</v>
      </c>
      <c r="B910" s="37" t="s">
        <v>16672</v>
      </c>
      <c r="C910" s="37" t="s">
        <v>16673</v>
      </c>
      <c r="D910" s="37" t="s">
        <v>16674</v>
      </c>
      <c r="E910" s="37" t="s">
        <v>22359</v>
      </c>
      <c r="F910" s="37" t="s">
        <v>19662</v>
      </c>
      <c r="G910" s="37">
        <v>60174</v>
      </c>
      <c r="H910" s="35">
        <v>10</v>
      </c>
      <c r="I910" s="35" t="s">
        <v>16742</v>
      </c>
      <c r="J910" s="35" t="s">
        <v>16742</v>
      </c>
      <c r="K910" s="37">
        <v>123243</v>
      </c>
      <c r="L910" s="37"/>
    </row>
    <row r="911" spans="1:12" ht="18" customHeight="1" x14ac:dyDescent="0.2">
      <c r="A911" s="37" t="s">
        <v>16675</v>
      </c>
      <c r="B911" s="37" t="s">
        <v>16676</v>
      </c>
      <c r="C911" s="37" t="s">
        <v>16677</v>
      </c>
      <c r="D911" s="37" t="s">
        <v>16678</v>
      </c>
      <c r="E911" s="37" t="s">
        <v>16679</v>
      </c>
      <c r="F911" s="37" t="s">
        <v>19662</v>
      </c>
      <c r="G911" s="37">
        <v>60448</v>
      </c>
      <c r="H911" s="35">
        <v>28</v>
      </c>
      <c r="I911" s="35">
        <v>217</v>
      </c>
      <c r="J911" s="36">
        <v>127181</v>
      </c>
      <c r="K911" s="37">
        <v>142810</v>
      </c>
      <c r="L911" s="37"/>
    </row>
    <row r="912" spans="1:12" ht="18" customHeight="1" x14ac:dyDescent="0.2">
      <c r="A912" s="37" t="s">
        <v>16680</v>
      </c>
      <c r="B912" s="37" t="s">
        <v>16681</v>
      </c>
      <c r="C912" s="37" t="s">
        <v>16682</v>
      </c>
      <c r="D912" s="37" t="s">
        <v>16683</v>
      </c>
      <c r="E912" s="37" t="s">
        <v>17314</v>
      </c>
      <c r="F912" s="37" t="s">
        <v>19662</v>
      </c>
      <c r="G912" s="37">
        <v>60603</v>
      </c>
      <c r="H912" s="35">
        <v>36</v>
      </c>
      <c r="I912" s="35">
        <v>163</v>
      </c>
      <c r="J912" s="36">
        <v>217929</v>
      </c>
      <c r="K912" s="37">
        <v>148188</v>
      </c>
      <c r="L912" s="37"/>
    </row>
    <row r="913" spans="1:12" ht="18" customHeight="1" x14ac:dyDescent="0.2">
      <c r="A913" s="37" t="s">
        <v>16684</v>
      </c>
      <c r="B913" s="37" t="s">
        <v>16685</v>
      </c>
      <c r="C913" s="37" t="s">
        <v>16686</v>
      </c>
      <c r="D913" s="37" t="s">
        <v>16687</v>
      </c>
      <c r="E913" s="37" t="s">
        <v>17354</v>
      </c>
      <c r="F913" s="37" t="s">
        <v>23714</v>
      </c>
      <c r="G913" s="37">
        <v>95125</v>
      </c>
      <c r="H913" s="35">
        <v>19</v>
      </c>
      <c r="I913" s="35">
        <v>44</v>
      </c>
      <c r="J913" s="36">
        <v>421533</v>
      </c>
      <c r="K913" s="37">
        <v>108753</v>
      </c>
      <c r="L913" s="37" t="s">
        <v>16688</v>
      </c>
    </row>
    <row r="914" spans="1:12" ht="18" customHeight="1" x14ac:dyDescent="0.2">
      <c r="A914" s="37" t="s">
        <v>16689</v>
      </c>
      <c r="B914" s="37" t="s">
        <v>16690</v>
      </c>
      <c r="C914" s="37" t="s">
        <v>16691</v>
      </c>
      <c r="D914" s="37" t="s">
        <v>16692</v>
      </c>
      <c r="E914" s="37" t="s">
        <v>16693</v>
      </c>
      <c r="F914" s="37" t="s">
        <v>19678</v>
      </c>
      <c r="G914" s="37">
        <v>7042</v>
      </c>
      <c r="H914" s="35">
        <v>24</v>
      </c>
      <c r="I914" s="35">
        <v>191</v>
      </c>
      <c r="J914" s="36">
        <v>125131</v>
      </c>
      <c r="K914" s="37">
        <v>125293</v>
      </c>
      <c r="L914" s="37" t="s">
        <v>16694</v>
      </c>
    </row>
    <row r="915" spans="1:12" ht="18" customHeight="1" x14ac:dyDescent="0.2">
      <c r="A915" s="37" t="s">
        <v>16695</v>
      </c>
      <c r="B915" s="37" t="s">
        <v>16696</v>
      </c>
      <c r="C915" s="37" t="s">
        <v>16697</v>
      </c>
      <c r="D915" s="37" t="s">
        <v>16698</v>
      </c>
      <c r="E915" s="37" t="s">
        <v>18088</v>
      </c>
      <c r="F915" s="37" t="s">
        <v>23711</v>
      </c>
      <c r="G915" s="37">
        <v>35242</v>
      </c>
      <c r="H915" s="35">
        <v>55</v>
      </c>
      <c r="I915" s="35">
        <v>272</v>
      </c>
      <c r="J915" s="36">
        <v>201268</v>
      </c>
      <c r="K915" s="37">
        <v>122875</v>
      </c>
      <c r="L915" s="37" t="s">
        <v>16699</v>
      </c>
    </row>
    <row r="916" spans="1:12" ht="18" customHeight="1" x14ac:dyDescent="0.2">
      <c r="A916" s="37" t="s">
        <v>16700</v>
      </c>
      <c r="B916" s="37" t="s">
        <v>16701</v>
      </c>
      <c r="C916" s="37" t="s">
        <v>16697</v>
      </c>
      <c r="D916" s="37" t="s">
        <v>16702</v>
      </c>
      <c r="E916" s="37" t="s">
        <v>18088</v>
      </c>
      <c r="F916" s="37" t="s">
        <v>23711</v>
      </c>
      <c r="G916" s="37">
        <v>35242</v>
      </c>
      <c r="H916" s="35">
        <v>80</v>
      </c>
      <c r="I916" s="35">
        <v>503</v>
      </c>
      <c r="J916" s="36">
        <v>159273</v>
      </c>
      <c r="K916" s="37">
        <v>149832</v>
      </c>
      <c r="L916" s="37"/>
    </row>
    <row r="917" spans="1:12" ht="18" customHeight="1" x14ac:dyDescent="0.2">
      <c r="A917" s="37" t="s">
        <v>13993</v>
      </c>
      <c r="B917" s="37" t="s">
        <v>13994</v>
      </c>
      <c r="C917" s="37" t="s">
        <v>13995</v>
      </c>
      <c r="D917" s="37" t="s">
        <v>13996</v>
      </c>
      <c r="E917" s="37" t="s">
        <v>21370</v>
      </c>
      <c r="F917" s="37" t="s">
        <v>23126</v>
      </c>
      <c r="G917" s="37">
        <v>44333</v>
      </c>
      <c r="H917" s="35">
        <v>2</v>
      </c>
      <c r="I917" s="35">
        <v>20</v>
      </c>
      <c r="J917" s="36">
        <v>116582</v>
      </c>
      <c r="K917" s="37">
        <v>142376</v>
      </c>
      <c r="L917" s="37" t="s">
        <v>13997</v>
      </c>
    </row>
    <row r="918" spans="1:12" ht="18" customHeight="1" x14ac:dyDescent="0.2">
      <c r="A918" s="37" t="s">
        <v>13998</v>
      </c>
      <c r="B918" s="37" t="s">
        <v>13999</v>
      </c>
      <c r="C918" s="37"/>
      <c r="D918" s="37" t="s">
        <v>11311</v>
      </c>
      <c r="E918" s="37" t="s">
        <v>22397</v>
      </c>
      <c r="F918" s="37" t="s">
        <v>23125</v>
      </c>
      <c r="G918" s="37">
        <v>11210</v>
      </c>
      <c r="H918" s="35">
        <v>11</v>
      </c>
      <c r="I918" s="35">
        <v>41</v>
      </c>
      <c r="J918" s="36">
        <v>268293</v>
      </c>
      <c r="K918" s="37">
        <v>127069</v>
      </c>
      <c r="L918" s="37"/>
    </row>
    <row r="919" spans="1:12" ht="18" customHeight="1" x14ac:dyDescent="0.2">
      <c r="A919" s="37" t="s">
        <v>11312</v>
      </c>
      <c r="B919" s="37" t="s">
        <v>11313</v>
      </c>
      <c r="C919" s="37" t="s">
        <v>11314</v>
      </c>
      <c r="D919" s="37" t="s">
        <v>11315</v>
      </c>
      <c r="E919" s="37" t="s">
        <v>20711</v>
      </c>
      <c r="F919" s="37" t="s">
        <v>18740</v>
      </c>
      <c r="G919" s="37">
        <v>33759</v>
      </c>
      <c r="H919" s="35">
        <v>16</v>
      </c>
      <c r="I919" s="35">
        <v>104</v>
      </c>
      <c r="J919" s="36">
        <v>149045</v>
      </c>
      <c r="K919" s="37">
        <v>142030</v>
      </c>
      <c r="L919" s="37"/>
    </row>
    <row r="920" spans="1:12" ht="18" customHeight="1" x14ac:dyDescent="0.2">
      <c r="A920" s="37" t="s">
        <v>11316</v>
      </c>
      <c r="B920" s="37" t="s">
        <v>11317</v>
      </c>
      <c r="C920" s="37" t="s">
        <v>11318</v>
      </c>
      <c r="D920" s="37" t="s">
        <v>22912</v>
      </c>
      <c r="E920" s="37" t="s">
        <v>23833</v>
      </c>
      <c r="F920" s="37" t="s">
        <v>19668</v>
      </c>
      <c r="G920" s="37">
        <v>20817</v>
      </c>
      <c r="H920" s="35">
        <v>6</v>
      </c>
      <c r="I920" s="35">
        <v>33</v>
      </c>
      <c r="J920" s="36">
        <v>177480</v>
      </c>
      <c r="K920" s="37">
        <v>126680</v>
      </c>
      <c r="L920" s="37"/>
    </row>
    <row r="921" spans="1:12" ht="18" customHeight="1" x14ac:dyDescent="0.2">
      <c r="A921" s="37" t="s">
        <v>22913</v>
      </c>
      <c r="B921" s="37" t="s">
        <v>22914</v>
      </c>
      <c r="C921" s="37" t="s">
        <v>8607</v>
      </c>
      <c r="D921" s="37" t="s">
        <v>8608</v>
      </c>
      <c r="E921" s="37" t="s">
        <v>11152</v>
      </c>
      <c r="F921" s="37" t="s">
        <v>19675</v>
      </c>
      <c r="G921" s="37">
        <v>27707</v>
      </c>
      <c r="H921" s="35">
        <v>38</v>
      </c>
      <c r="I921" s="35">
        <v>48</v>
      </c>
      <c r="J921" s="36">
        <v>786979</v>
      </c>
      <c r="K921" s="37">
        <v>150166</v>
      </c>
      <c r="L921" s="37"/>
    </row>
    <row r="922" spans="1:12" ht="18" customHeight="1" x14ac:dyDescent="0.2">
      <c r="A922" s="37" t="s">
        <v>8609</v>
      </c>
      <c r="B922" s="37" t="s">
        <v>8610</v>
      </c>
      <c r="C922" s="37" t="s">
        <v>8611</v>
      </c>
      <c r="D922" s="37"/>
      <c r="E922" s="37"/>
      <c r="F922" s="37" t="s">
        <v>23134</v>
      </c>
      <c r="G922" s="37"/>
      <c r="H922" s="35">
        <v>3</v>
      </c>
      <c r="I922" s="35">
        <v>16</v>
      </c>
      <c r="J922" s="36">
        <v>178125</v>
      </c>
      <c r="K922" s="37">
        <v>147142</v>
      </c>
      <c r="L922" s="37"/>
    </row>
    <row r="923" spans="1:12" ht="18" customHeight="1" x14ac:dyDescent="0.2">
      <c r="A923" s="37" t="s">
        <v>8612</v>
      </c>
      <c r="B923" s="37" t="s">
        <v>8612</v>
      </c>
      <c r="C923" s="37" t="s">
        <v>8613</v>
      </c>
      <c r="D923" s="37" t="s">
        <v>8614</v>
      </c>
      <c r="E923" s="37" t="s">
        <v>8615</v>
      </c>
      <c r="F923" s="37" t="s">
        <v>18740</v>
      </c>
      <c r="G923" s="37">
        <v>34994</v>
      </c>
      <c r="H923" s="35">
        <v>8</v>
      </c>
      <c r="I923" s="35">
        <v>37</v>
      </c>
      <c r="J923" s="36">
        <v>221861</v>
      </c>
      <c r="K923" s="37">
        <v>142133</v>
      </c>
      <c r="L923" s="37" t="s">
        <v>8616</v>
      </c>
    </row>
    <row r="924" spans="1:12" ht="18" customHeight="1" x14ac:dyDescent="0.2">
      <c r="A924" s="37" t="s">
        <v>8617</v>
      </c>
      <c r="B924" s="37" t="s">
        <v>8618</v>
      </c>
      <c r="C924" s="37" t="s">
        <v>8619</v>
      </c>
      <c r="D924" s="37" t="s">
        <v>8620</v>
      </c>
      <c r="E924" s="37" t="s">
        <v>24166</v>
      </c>
      <c r="F924" s="37" t="s">
        <v>23714</v>
      </c>
      <c r="G924" s="37">
        <v>94611</v>
      </c>
      <c r="H924" s="35">
        <v>56</v>
      </c>
      <c r="I924" s="35">
        <v>150</v>
      </c>
      <c r="J924" s="36">
        <v>373333</v>
      </c>
      <c r="K924" s="37">
        <v>133255</v>
      </c>
      <c r="L924" s="37"/>
    </row>
    <row r="925" spans="1:12" ht="18" customHeight="1" x14ac:dyDescent="0.2">
      <c r="A925" s="37" t="s">
        <v>8621</v>
      </c>
      <c r="B925" s="37" t="s">
        <v>8622</v>
      </c>
      <c r="C925" s="37" t="s">
        <v>8623</v>
      </c>
      <c r="D925" s="37" t="s">
        <v>8624</v>
      </c>
      <c r="E925" s="37" t="s">
        <v>21635</v>
      </c>
      <c r="F925" s="37" t="s">
        <v>19675</v>
      </c>
      <c r="G925" s="37">
        <v>28601</v>
      </c>
      <c r="H925" s="35">
        <v>0</v>
      </c>
      <c r="I925" s="35">
        <v>7</v>
      </c>
      <c r="J925" s="36">
        <v>42857</v>
      </c>
      <c r="K925" s="37">
        <v>146336</v>
      </c>
      <c r="L925" s="37"/>
    </row>
    <row r="926" spans="1:12" ht="18" customHeight="1" x14ac:dyDescent="0.2">
      <c r="A926" s="37" t="s">
        <v>8625</v>
      </c>
      <c r="B926" s="37" t="s">
        <v>11319</v>
      </c>
      <c r="C926" s="37" t="s">
        <v>11320</v>
      </c>
      <c r="D926" s="37" t="s">
        <v>11321</v>
      </c>
      <c r="E926" s="37" t="s">
        <v>11322</v>
      </c>
      <c r="F926" s="37" t="s">
        <v>18741</v>
      </c>
      <c r="G926" s="37">
        <v>30458</v>
      </c>
      <c r="H926" s="35">
        <v>6</v>
      </c>
      <c r="I926" s="35">
        <v>39</v>
      </c>
      <c r="J926" s="36">
        <v>141026</v>
      </c>
      <c r="K926" s="37">
        <v>125379</v>
      </c>
      <c r="L926" s="37" t="s">
        <v>11323</v>
      </c>
    </row>
    <row r="927" spans="1:12" ht="18" customHeight="1" x14ac:dyDescent="0.2">
      <c r="A927" s="37" t="s">
        <v>11324</v>
      </c>
      <c r="B927" s="37" t="s">
        <v>11325</v>
      </c>
      <c r="C927" s="37" t="s">
        <v>11326</v>
      </c>
      <c r="D927" s="37"/>
      <c r="E927" s="37"/>
      <c r="F927" s="37" t="s">
        <v>23136</v>
      </c>
      <c r="G927" s="37"/>
      <c r="H927" s="35">
        <v>8</v>
      </c>
      <c r="I927" s="35" t="s">
        <v>16742</v>
      </c>
      <c r="J927" s="35" t="s">
        <v>16742</v>
      </c>
      <c r="K927" s="37">
        <v>146858</v>
      </c>
      <c r="L927" s="37"/>
    </row>
    <row r="928" spans="1:12" ht="18" customHeight="1" x14ac:dyDescent="0.2">
      <c r="A928" s="37" t="s">
        <v>11327</v>
      </c>
      <c r="B928" s="37" t="s">
        <v>11328</v>
      </c>
      <c r="C928" s="37" t="s">
        <v>11329</v>
      </c>
      <c r="D928" s="37" t="s">
        <v>11330</v>
      </c>
      <c r="E928" s="37" t="s">
        <v>11331</v>
      </c>
      <c r="F928" s="37" t="s">
        <v>23129</v>
      </c>
      <c r="G928" s="37">
        <v>19426</v>
      </c>
      <c r="H928" s="35">
        <v>30</v>
      </c>
      <c r="I928" s="35">
        <v>395</v>
      </c>
      <c r="J928" s="36">
        <v>75728</v>
      </c>
      <c r="K928" s="37">
        <v>121202</v>
      </c>
      <c r="L928" s="37" t="s">
        <v>11332</v>
      </c>
    </row>
    <row r="929" spans="1:12" ht="18" customHeight="1" x14ac:dyDescent="0.2">
      <c r="A929" s="37" t="s">
        <v>11333</v>
      </c>
      <c r="B929" s="37" t="s">
        <v>11334</v>
      </c>
      <c r="C929" s="37" t="s">
        <v>11335</v>
      </c>
      <c r="D929" s="37"/>
      <c r="E929" s="37"/>
      <c r="F929" s="37" t="s">
        <v>18740</v>
      </c>
      <c r="G929" s="37"/>
      <c r="H929" s="35">
        <v>1</v>
      </c>
      <c r="I929" s="35">
        <v>15</v>
      </c>
      <c r="J929" s="36">
        <v>40000</v>
      </c>
      <c r="K929" s="37">
        <v>146782</v>
      </c>
      <c r="L929" s="37" t="s">
        <v>11336</v>
      </c>
    </row>
    <row r="930" spans="1:12" ht="18" customHeight="1" x14ac:dyDescent="0.2">
      <c r="A930" s="37" t="s">
        <v>11337</v>
      </c>
      <c r="B930" s="37" t="s">
        <v>11338</v>
      </c>
      <c r="C930" s="37" t="s">
        <v>11339</v>
      </c>
      <c r="D930" s="37" t="s">
        <v>11340</v>
      </c>
      <c r="E930" s="37" t="s">
        <v>11341</v>
      </c>
      <c r="F930" s="37" t="s">
        <v>23714</v>
      </c>
      <c r="G930" s="37">
        <v>95677</v>
      </c>
      <c r="H930" s="35">
        <v>7</v>
      </c>
      <c r="I930" s="35">
        <v>85</v>
      </c>
      <c r="J930" s="36">
        <v>83529</v>
      </c>
      <c r="K930" s="37">
        <v>113483</v>
      </c>
      <c r="L930" s="37"/>
    </row>
    <row r="931" spans="1:12" ht="18" customHeight="1" x14ac:dyDescent="0.2">
      <c r="A931" s="37" t="s">
        <v>11342</v>
      </c>
      <c r="B931" s="37" t="s">
        <v>11342</v>
      </c>
      <c r="C931" s="37" t="s">
        <v>11343</v>
      </c>
      <c r="D931" s="37" t="s">
        <v>11344</v>
      </c>
      <c r="E931" s="37" t="s">
        <v>20990</v>
      </c>
      <c r="F931" s="37" t="s">
        <v>23129</v>
      </c>
      <c r="G931" s="37">
        <v>19087</v>
      </c>
      <c r="H931" s="35">
        <v>25</v>
      </c>
      <c r="I931" s="35">
        <v>100</v>
      </c>
      <c r="J931" s="36">
        <v>250000</v>
      </c>
      <c r="K931" s="37">
        <v>124397</v>
      </c>
      <c r="L931" s="37"/>
    </row>
    <row r="932" spans="1:12" ht="18" customHeight="1" x14ac:dyDescent="0.2">
      <c r="A932" s="37" t="s">
        <v>11345</v>
      </c>
      <c r="B932" s="37" t="s">
        <v>11346</v>
      </c>
      <c r="C932" s="37" t="s">
        <v>11347</v>
      </c>
      <c r="D932" s="37" t="s">
        <v>11348</v>
      </c>
      <c r="E932" s="37" t="s">
        <v>11349</v>
      </c>
      <c r="F932" s="37" t="s">
        <v>23714</v>
      </c>
      <c r="G932" s="37">
        <v>95207</v>
      </c>
      <c r="H932" s="35">
        <v>16</v>
      </c>
      <c r="I932" s="35">
        <v>117</v>
      </c>
      <c r="J932" s="36">
        <v>137996</v>
      </c>
      <c r="K932" s="37">
        <v>113452</v>
      </c>
      <c r="L932" s="37" t="s">
        <v>11350</v>
      </c>
    </row>
    <row r="933" spans="1:12" ht="18" customHeight="1" x14ac:dyDescent="0.2">
      <c r="A933" s="37" t="s">
        <v>14040</v>
      </c>
      <c r="B933" s="37" t="s">
        <v>14041</v>
      </c>
      <c r="C933" s="37" t="s">
        <v>14042</v>
      </c>
      <c r="D933" s="37" t="s">
        <v>14043</v>
      </c>
      <c r="E933" s="37" t="s">
        <v>19505</v>
      </c>
      <c r="F933" s="37" t="s">
        <v>23125</v>
      </c>
      <c r="G933" s="37">
        <v>10013</v>
      </c>
      <c r="H933" s="35">
        <v>7</v>
      </c>
      <c r="I933" s="35">
        <v>207</v>
      </c>
      <c r="J933" s="36">
        <v>32242</v>
      </c>
      <c r="K933" s="37">
        <v>126644</v>
      </c>
      <c r="L933" s="37"/>
    </row>
    <row r="934" spans="1:12" ht="18" customHeight="1" x14ac:dyDescent="0.2">
      <c r="A934" s="37" t="s">
        <v>16743</v>
      </c>
      <c r="B934" s="37" t="s">
        <v>16744</v>
      </c>
      <c r="C934" s="37" t="s">
        <v>16745</v>
      </c>
      <c r="D934" s="37" t="s">
        <v>16746</v>
      </c>
      <c r="E934" s="37" t="s">
        <v>16747</v>
      </c>
      <c r="F934" s="37" t="s">
        <v>19678</v>
      </c>
      <c r="G934" s="37">
        <v>8857</v>
      </c>
      <c r="H934" s="35">
        <v>5</v>
      </c>
      <c r="I934" s="35">
        <v>23</v>
      </c>
      <c r="J934" s="36">
        <v>224348</v>
      </c>
      <c r="K934" s="37">
        <v>123358</v>
      </c>
      <c r="L934" s="37" t="s">
        <v>16748</v>
      </c>
    </row>
    <row r="935" spans="1:12" ht="18" customHeight="1" x14ac:dyDescent="0.2">
      <c r="A935" s="37" t="s">
        <v>16749</v>
      </c>
      <c r="B935" s="37" t="s">
        <v>16750</v>
      </c>
      <c r="C935" s="37" t="s">
        <v>16751</v>
      </c>
      <c r="D935" s="37" t="s">
        <v>16752</v>
      </c>
      <c r="E935" s="37" t="s">
        <v>24177</v>
      </c>
      <c r="F935" s="37" t="s">
        <v>18741</v>
      </c>
      <c r="G935" s="37">
        <v>30030</v>
      </c>
      <c r="H935" s="35">
        <v>10</v>
      </c>
      <c r="I935" s="35">
        <v>6</v>
      </c>
      <c r="J935" s="36">
        <v>1666667</v>
      </c>
      <c r="K935" s="37">
        <v>6954</v>
      </c>
      <c r="L935" s="37"/>
    </row>
    <row r="936" spans="1:12" ht="18" customHeight="1" x14ac:dyDescent="0.2">
      <c r="A936" s="37" t="s">
        <v>16753</v>
      </c>
      <c r="B936" s="37" t="s">
        <v>16754</v>
      </c>
      <c r="C936" s="37" t="s">
        <v>16755</v>
      </c>
      <c r="D936" s="37" t="s">
        <v>16756</v>
      </c>
      <c r="E936" s="37" t="s">
        <v>16717</v>
      </c>
      <c r="F936" s="37" t="s">
        <v>18740</v>
      </c>
      <c r="G936" s="37">
        <v>34103</v>
      </c>
      <c r="H936" s="35">
        <v>286</v>
      </c>
      <c r="I936" s="36">
        <v>1358</v>
      </c>
      <c r="J936" s="36">
        <v>210323</v>
      </c>
      <c r="K936" s="37">
        <v>110904</v>
      </c>
      <c r="L936" s="37" t="s">
        <v>16757</v>
      </c>
    </row>
    <row r="937" spans="1:12" ht="18" customHeight="1" x14ac:dyDescent="0.2">
      <c r="A937" s="37" t="s">
        <v>16758</v>
      </c>
      <c r="B937" s="37" t="s">
        <v>16759</v>
      </c>
      <c r="C937" s="37" t="s">
        <v>16760</v>
      </c>
      <c r="D937" s="37" t="s">
        <v>16761</v>
      </c>
      <c r="E937" s="37" t="s">
        <v>16762</v>
      </c>
      <c r="F937" s="37" t="s">
        <v>19670</v>
      </c>
      <c r="G937" s="37">
        <v>48313</v>
      </c>
      <c r="H937" s="35">
        <v>0</v>
      </c>
      <c r="I937" s="35">
        <v>2</v>
      </c>
      <c r="J937" s="36">
        <v>177153</v>
      </c>
      <c r="K937" s="37">
        <v>125089</v>
      </c>
      <c r="L937" s="37"/>
    </row>
    <row r="938" spans="1:12" ht="18" customHeight="1" x14ac:dyDescent="0.2">
      <c r="A938" s="37" t="s">
        <v>16763</v>
      </c>
      <c r="B938" s="37" t="s">
        <v>16764</v>
      </c>
      <c r="C938" s="37" t="s">
        <v>16765</v>
      </c>
      <c r="D938" s="37" t="s">
        <v>19530</v>
      </c>
      <c r="E938" s="37" t="s">
        <v>15227</v>
      </c>
      <c r="F938" s="37" t="s">
        <v>18741</v>
      </c>
      <c r="G938" s="37">
        <v>30326</v>
      </c>
      <c r="H938" s="35">
        <v>7</v>
      </c>
      <c r="I938" s="35">
        <v>42</v>
      </c>
      <c r="J938" s="36">
        <v>164286</v>
      </c>
      <c r="K938" s="37">
        <v>129539</v>
      </c>
      <c r="L938" s="37"/>
    </row>
    <row r="939" spans="1:12" ht="18" customHeight="1" x14ac:dyDescent="0.2">
      <c r="A939" s="37" t="s">
        <v>19531</v>
      </c>
      <c r="B939" s="37" t="s">
        <v>19532</v>
      </c>
      <c r="C939" s="37" t="s">
        <v>19533</v>
      </c>
      <c r="D939" s="37" t="s">
        <v>19534</v>
      </c>
      <c r="E939" s="37" t="s">
        <v>16728</v>
      </c>
      <c r="F939" s="37" t="s">
        <v>23714</v>
      </c>
      <c r="G939" s="37">
        <v>92101</v>
      </c>
      <c r="H939" s="35">
        <v>3</v>
      </c>
      <c r="I939" s="35">
        <v>30</v>
      </c>
      <c r="J939" s="36">
        <v>100000</v>
      </c>
      <c r="K939" s="37">
        <v>123065</v>
      </c>
      <c r="L939" s="37"/>
    </row>
    <row r="940" spans="1:12" ht="18" customHeight="1" x14ac:dyDescent="0.2">
      <c r="A940" s="37" t="s">
        <v>19535</v>
      </c>
      <c r="B940" s="37" t="s">
        <v>19536</v>
      </c>
      <c r="C940" s="37" t="s">
        <v>19537</v>
      </c>
      <c r="D940" s="37" t="s">
        <v>19538</v>
      </c>
      <c r="E940" s="37" t="s">
        <v>16798</v>
      </c>
      <c r="F940" s="37" t="s">
        <v>23129</v>
      </c>
      <c r="G940" s="37">
        <v>19047</v>
      </c>
      <c r="H940" s="35">
        <v>2</v>
      </c>
      <c r="I940" s="35">
        <v>125</v>
      </c>
      <c r="J940" s="36">
        <v>12152</v>
      </c>
      <c r="K940" s="37">
        <v>123145</v>
      </c>
      <c r="L940" s="37"/>
    </row>
    <row r="941" spans="1:12" ht="18" customHeight="1" x14ac:dyDescent="0.2">
      <c r="A941" s="37" t="s">
        <v>16799</v>
      </c>
      <c r="B941" s="37" t="s">
        <v>16800</v>
      </c>
      <c r="C941" s="37" t="s">
        <v>16801</v>
      </c>
      <c r="D941" s="37" t="s">
        <v>16802</v>
      </c>
      <c r="E941" s="37" t="s">
        <v>16741</v>
      </c>
      <c r="F941" s="37" t="s">
        <v>19663</v>
      </c>
      <c r="G941" s="37">
        <v>46204</v>
      </c>
      <c r="H941" s="35">
        <v>189</v>
      </c>
      <c r="I941" s="35">
        <v>806</v>
      </c>
      <c r="J941" s="36">
        <v>234077</v>
      </c>
      <c r="K941" s="37">
        <v>1459</v>
      </c>
      <c r="L941" s="37"/>
    </row>
    <row r="942" spans="1:12" ht="18" customHeight="1" x14ac:dyDescent="0.2">
      <c r="A942" s="37" t="s">
        <v>16803</v>
      </c>
      <c r="B942" s="37" t="s">
        <v>16804</v>
      </c>
      <c r="C942" s="37" t="s">
        <v>16805</v>
      </c>
      <c r="D942" s="37" t="s">
        <v>19545</v>
      </c>
      <c r="E942" s="37" t="s">
        <v>19546</v>
      </c>
      <c r="F942" s="37" t="s">
        <v>19665</v>
      </c>
      <c r="G942" s="37">
        <v>40150</v>
      </c>
      <c r="H942" s="35">
        <v>9</v>
      </c>
      <c r="I942" s="35">
        <v>22</v>
      </c>
      <c r="J942" s="36">
        <v>386364</v>
      </c>
      <c r="K942" s="37">
        <v>137967</v>
      </c>
      <c r="L942" s="37"/>
    </row>
    <row r="943" spans="1:12" ht="18" customHeight="1" x14ac:dyDescent="0.2">
      <c r="A943" s="37" t="s">
        <v>16825</v>
      </c>
      <c r="B943" s="37" t="s">
        <v>16826</v>
      </c>
      <c r="C943" s="37" t="s">
        <v>16827</v>
      </c>
      <c r="D943" s="37" t="s">
        <v>16883</v>
      </c>
      <c r="E943" s="37" t="s">
        <v>17354</v>
      </c>
      <c r="F943" s="37" t="s">
        <v>23714</v>
      </c>
      <c r="G943" s="37">
        <v>95126</v>
      </c>
      <c r="H943" s="35">
        <v>69</v>
      </c>
      <c r="I943" s="35">
        <v>628</v>
      </c>
      <c r="J943" s="36">
        <v>110465</v>
      </c>
      <c r="K943" s="37">
        <v>133665</v>
      </c>
      <c r="L943" s="37"/>
    </row>
    <row r="944" spans="1:12" ht="18" customHeight="1" x14ac:dyDescent="0.2">
      <c r="A944" s="37" t="s">
        <v>16884</v>
      </c>
      <c r="B944" s="37" t="s">
        <v>16881</v>
      </c>
      <c r="C944" s="37" t="s">
        <v>16882</v>
      </c>
      <c r="D944" s="37" t="s">
        <v>19704</v>
      </c>
      <c r="E944" s="37" t="s">
        <v>15993</v>
      </c>
      <c r="F944" s="37" t="s">
        <v>23136</v>
      </c>
      <c r="G944" s="37">
        <v>22030</v>
      </c>
      <c r="H944" s="35">
        <v>266</v>
      </c>
      <c r="I944" s="35">
        <v>468</v>
      </c>
      <c r="J944" s="36">
        <v>568418</v>
      </c>
      <c r="K944" s="37">
        <v>107750</v>
      </c>
      <c r="L944" s="37" t="s">
        <v>19705</v>
      </c>
    </row>
    <row r="945" spans="1:12" ht="18" customHeight="1" x14ac:dyDescent="0.2">
      <c r="A945" s="37" t="s">
        <v>19706</v>
      </c>
      <c r="B945" s="37" t="s">
        <v>19707</v>
      </c>
      <c r="C945" s="37" t="s">
        <v>19708</v>
      </c>
      <c r="D945" s="37" t="s">
        <v>19709</v>
      </c>
      <c r="E945" s="37" t="s">
        <v>13964</v>
      </c>
      <c r="F945" s="37" t="s">
        <v>23126</v>
      </c>
      <c r="G945" s="37">
        <v>44124</v>
      </c>
      <c r="H945" s="35">
        <v>671</v>
      </c>
      <c r="I945" s="35">
        <v>254</v>
      </c>
      <c r="J945" s="36">
        <v>2641258</v>
      </c>
      <c r="K945" s="37">
        <v>119467</v>
      </c>
      <c r="L945" s="37" t="s">
        <v>19710</v>
      </c>
    </row>
    <row r="946" spans="1:12" ht="18" customHeight="1" x14ac:dyDescent="0.2">
      <c r="A946" s="37" t="s">
        <v>19711</v>
      </c>
      <c r="B946" s="37" t="s">
        <v>19712</v>
      </c>
      <c r="C946" s="37" t="s">
        <v>19713</v>
      </c>
      <c r="D946" s="37" t="s">
        <v>19714</v>
      </c>
      <c r="E946" s="37" t="s">
        <v>19715</v>
      </c>
      <c r="F946" s="37" t="s">
        <v>23714</v>
      </c>
      <c r="G946" s="37">
        <v>95603</v>
      </c>
      <c r="H946" s="35">
        <v>13</v>
      </c>
      <c r="I946" s="35">
        <v>245</v>
      </c>
      <c r="J946" s="36">
        <v>53650</v>
      </c>
      <c r="K946" s="37">
        <v>131081</v>
      </c>
      <c r="L946" s="37"/>
    </row>
    <row r="947" spans="1:12" ht="18" customHeight="1" x14ac:dyDescent="0.2">
      <c r="A947" s="37" t="s">
        <v>19716</v>
      </c>
      <c r="B947" s="37" t="s">
        <v>19717</v>
      </c>
      <c r="C947" s="37" t="s">
        <v>19718</v>
      </c>
      <c r="D947" s="37" t="s">
        <v>19719</v>
      </c>
      <c r="E947" s="37" t="s">
        <v>19720</v>
      </c>
      <c r="F947" s="37" t="s">
        <v>23713</v>
      </c>
      <c r="G947" s="37">
        <v>85215</v>
      </c>
      <c r="H947" s="35">
        <v>8</v>
      </c>
      <c r="I947" s="35" t="s">
        <v>16742</v>
      </c>
      <c r="J947" s="35" t="s">
        <v>16742</v>
      </c>
      <c r="K947" s="37">
        <v>143305</v>
      </c>
      <c r="L947" s="37" t="s">
        <v>19721</v>
      </c>
    </row>
    <row r="948" spans="1:12" ht="18" customHeight="1" x14ac:dyDescent="0.2">
      <c r="A948" s="37" t="s">
        <v>19722</v>
      </c>
      <c r="B948" s="37" t="s">
        <v>19723</v>
      </c>
      <c r="C948" s="37" t="s">
        <v>19724</v>
      </c>
      <c r="D948" s="37" t="s">
        <v>19725</v>
      </c>
      <c r="E948" s="37" t="s">
        <v>23104</v>
      </c>
      <c r="F948" s="37" t="s">
        <v>18740</v>
      </c>
      <c r="G948" s="37">
        <v>33609</v>
      </c>
      <c r="H948" s="35">
        <v>8</v>
      </c>
      <c r="I948" s="35" t="s">
        <v>16742</v>
      </c>
      <c r="J948" s="35" t="s">
        <v>16742</v>
      </c>
      <c r="K948" s="37">
        <v>130327</v>
      </c>
      <c r="L948" s="37" t="s">
        <v>19726</v>
      </c>
    </row>
    <row r="949" spans="1:12" ht="18" customHeight="1" x14ac:dyDescent="0.2">
      <c r="A949" s="37" t="s">
        <v>22755</v>
      </c>
      <c r="B949" s="37" t="s">
        <v>22756</v>
      </c>
      <c r="C949" s="37" t="s">
        <v>22757</v>
      </c>
      <c r="D949" s="37" t="s">
        <v>22758</v>
      </c>
      <c r="E949" s="37" t="s">
        <v>11129</v>
      </c>
      <c r="F949" s="37" t="s">
        <v>23134</v>
      </c>
      <c r="G949" s="37">
        <v>75067</v>
      </c>
      <c r="H949" s="35">
        <v>8</v>
      </c>
      <c r="I949" s="35" t="s">
        <v>16742</v>
      </c>
      <c r="J949" s="35" t="s">
        <v>16742</v>
      </c>
      <c r="K949" s="37">
        <v>140206</v>
      </c>
      <c r="L949" s="37"/>
    </row>
    <row r="950" spans="1:12" ht="18" customHeight="1" x14ac:dyDescent="0.2">
      <c r="A950" s="37" t="s">
        <v>22759</v>
      </c>
      <c r="B950" s="37" t="s">
        <v>22760</v>
      </c>
      <c r="C950" s="37" t="s">
        <v>22761</v>
      </c>
      <c r="D950" s="37" t="s">
        <v>22762</v>
      </c>
      <c r="E950" s="37" t="s">
        <v>22763</v>
      </c>
      <c r="F950" s="37" t="s">
        <v>19678</v>
      </c>
      <c r="G950" s="37">
        <v>8037</v>
      </c>
      <c r="H950" s="35">
        <v>65</v>
      </c>
      <c r="I950" s="35">
        <v>288</v>
      </c>
      <c r="J950" s="36">
        <v>226452</v>
      </c>
      <c r="K950" s="37">
        <v>110673</v>
      </c>
      <c r="L950" s="37"/>
    </row>
    <row r="951" spans="1:12" ht="18" customHeight="1" x14ac:dyDescent="0.2">
      <c r="A951" s="37" t="s">
        <v>22764</v>
      </c>
      <c r="B951" s="37" t="s">
        <v>22765</v>
      </c>
      <c r="C951" s="37" t="s">
        <v>22766</v>
      </c>
      <c r="D951" s="37" t="s">
        <v>22754</v>
      </c>
      <c r="E951" s="37" t="s">
        <v>21859</v>
      </c>
      <c r="F951" s="37" t="s">
        <v>19668</v>
      </c>
      <c r="G951" s="37">
        <v>21146</v>
      </c>
      <c r="H951" s="35">
        <v>18</v>
      </c>
      <c r="I951" s="35">
        <v>150</v>
      </c>
      <c r="J951" s="36">
        <v>120000</v>
      </c>
      <c r="K951" s="37">
        <v>121288</v>
      </c>
      <c r="L951" s="37"/>
    </row>
    <row r="952" spans="1:12" ht="18" customHeight="1" x14ac:dyDescent="0.2">
      <c r="A952" s="37" t="s">
        <v>21860</v>
      </c>
      <c r="B952" s="37" t="s">
        <v>21861</v>
      </c>
      <c r="C952" s="37" t="s">
        <v>21862</v>
      </c>
      <c r="D952" s="37" t="s">
        <v>21863</v>
      </c>
      <c r="E952" s="37" t="s">
        <v>18088</v>
      </c>
      <c r="F952" s="37" t="s">
        <v>23711</v>
      </c>
      <c r="G952" s="37">
        <v>35243</v>
      </c>
      <c r="H952" s="35">
        <v>109</v>
      </c>
      <c r="I952" s="35">
        <v>981</v>
      </c>
      <c r="J952" s="36">
        <v>111541</v>
      </c>
      <c r="K952" s="37">
        <v>110955</v>
      </c>
      <c r="L952" s="37" t="s">
        <v>21864</v>
      </c>
    </row>
    <row r="953" spans="1:12" ht="18" customHeight="1" x14ac:dyDescent="0.2">
      <c r="A953" s="37" t="s">
        <v>21865</v>
      </c>
      <c r="B953" s="37" t="s">
        <v>19140</v>
      </c>
      <c r="C953" s="37" t="s">
        <v>19141</v>
      </c>
      <c r="D953" s="37" t="s">
        <v>19142</v>
      </c>
      <c r="E953" s="37" t="s">
        <v>21950</v>
      </c>
      <c r="F953" s="37" t="s">
        <v>19672</v>
      </c>
      <c r="G953" s="37">
        <v>63017</v>
      </c>
      <c r="H953" s="35">
        <v>75</v>
      </c>
      <c r="I953" s="36">
        <v>1200</v>
      </c>
      <c r="J953" s="36">
        <v>62500</v>
      </c>
      <c r="K953" s="37">
        <v>110650</v>
      </c>
      <c r="L953" s="37"/>
    </row>
    <row r="954" spans="1:12" ht="18" customHeight="1" x14ac:dyDescent="0.2">
      <c r="A954" s="37" t="s">
        <v>19143</v>
      </c>
      <c r="B954" s="37" t="s">
        <v>19144</v>
      </c>
      <c r="C954" s="37" t="s">
        <v>19145</v>
      </c>
      <c r="D954" s="37" t="s">
        <v>19146</v>
      </c>
      <c r="E954" s="37" t="s">
        <v>19147</v>
      </c>
      <c r="F954" s="37" t="s">
        <v>18740</v>
      </c>
      <c r="G954" s="37">
        <v>33009</v>
      </c>
      <c r="H954" s="35">
        <v>8</v>
      </c>
      <c r="I954" s="35" t="s">
        <v>16742</v>
      </c>
      <c r="J954" s="35" t="s">
        <v>16742</v>
      </c>
      <c r="K954" s="37">
        <v>26641</v>
      </c>
      <c r="L954" s="37" t="s">
        <v>22331</v>
      </c>
    </row>
    <row r="955" spans="1:12" ht="18" customHeight="1" x14ac:dyDescent="0.2">
      <c r="A955" s="37" t="s">
        <v>22332</v>
      </c>
      <c r="B955" s="37" t="s">
        <v>22333</v>
      </c>
      <c r="C955" s="37" t="s">
        <v>22334</v>
      </c>
      <c r="D955" s="37" t="s">
        <v>22335</v>
      </c>
      <c r="E955" s="37" t="s">
        <v>23104</v>
      </c>
      <c r="F955" s="37" t="s">
        <v>18740</v>
      </c>
      <c r="G955" s="37">
        <v>33612</v>
      </c>
      <c r="H955" s="35">
        <v>0</v>
      </c>
      <c r="I955" s="35">
        <v>6</v>
      </c>
      <c r="J955" s="36">
        <v>41938</v>
      </c>
      <c r="K955" s="37">
        <v>134894</v>
      </c>
      <c r="L955" s="37"/>
    </row>
    <row r="956" spans="1:12" ht="18" customHeight="1" x14ac:dyDescent="0.2">
      <c r="A956" s="37" t="s">
        <v>22336</v>
      </c>
      <c r="B956" s="37" t="s">
        <v>22337</v>
      </c>
      <c r="C956" s="37" t="s">
        <v>22338</v>
      </c>
      <c r="D956" s="37" t="s">
        <v>22339</v>
      </c>
      <c r="E956" s="37" t="s">
        <v>19505</v>
      </c>
      <c r="F956" s="37" t="s">
        <v>23125</v>
      </c>
      <c r="G956" s="37">
        <v>10022</v>
      </c>
      <c r="H956" s="35">
        <v>220</v>
      </c>
      <c r="I956" s="35">
        <v>92</v>
      </c>
      <c r="J956" s="36">
        <v>2396207</v>
      </c>
      <c r="K956" s="37">
        <v>143885</v>
      </c>
      <c r="L956" s="37"/>
    </row>
    <row r="957" spans="1:12" ht="18" customHeight="1" x14ac:dyDescent="0.2">
      <c r="A957" s="37" t="s">
        <v>22340</v>
      </c>
      <c r="B957" s="37" t="s">
        <v>22341</v>
      </c>
      <c r="C957" s="37" t="s">
        <v>22342</v>
      </c>
      <c r="D957" s="37" t="s">
        <v>22343</v>
      </c>
      <c r="E957" s="37" t="s">
        <v>22344</v>
      </c>
      <c r="F957" s="37" t="s">
        <v>23129</v>
      </c>
      <c r="G957" s="37">
        <v>19301</v>
      </c>
      <c r="H957" s="35">
        <v>1</v>
      </c>
      <c r="I957" s="35">
        <v>16</v>
      </c>
      <c r="J957" s="36">
        <v>88000</v>
      </c>
      <c r="K957" s="37">
        <v>123179</v>
      </c>
      <c r="L957" s="37"/>
    </row>
    <row r="958" spans="1:12" ht="18" customHeight="1" x14ac:dyDescent="0.2">
      <c r="A958" s="37" t="s">
        <v>22345</v>
      </c>
      <c r="B958" s="37" t="s">
        <v>23420</v>
      </c>
      <c r="C958" s="37" t="s">
        <v>23421</v>
      </c>
      <c r="D958" s="37" t="s">
        <v>23422</v>
      </c>
      <c r="E958" s="37" t="s">
        <v>23423</v>
      </c>
      <c r="F958" s="37" t="s">
        <v>23129</v>
      </c>
      <c r="G958" s="37">
        <v>18503</v>
      </c>
      <c r="H958" s="35">
        <v>3</v>
      </c>
      <c r="I958" s="35">
        <v>5</v>
      </c>
      <c r="J958" s="36">
        <v>581717</v>
      </c>
      <c r="K958" s="37">
        <v>133426</v>
      </c>
      <c r="L958" s="37" t="s">
        <v>23424</v>
      </c>
    </row>
    <row r="959" spans="1:12" ht="18" customHeight="1" x14ac:dyDescent="0.2">
      <c r="A959" s="37" t="s">
        <v>23425</v>
      </c>
      <c r="B959" s="37" t="s">
        <v>23426</v>
      </c>
      <c r="C959" s="37" t="s">
        <v>23427</v>
      </c>
      <c r="D959" s="37" t="s">
        <v>23428</v>
      </c>
      <c r="E959" s="37" t="s">
        <v>23429</v>
      </c>
      <c r="F959" s="37" t="s">
        <v>23716</v>
      </c>
      <c r="G959" s="37">
        <v>6903</v>
      </c>
      <c r="H959" s="35">
        <v>13</v>
      </c>
      <c r="I959" s="35">
        <v>65</v>
      </c>
      <c r="J959" s="36">
        <v>200000</v>
      </c>
      <c r="K959" s="37">
        <v>128323</v>
      </c>
      <c r="L959" s="37"/>
    </row>
    <row r="960" spans="1:12" ht="18" customHeight="1" x14ac:dyDescent="0.2">
      <c r="A960" s="37" t="s">
        <v>23430</v>
      </c>
      <c r="B960" s="37" t="s">
        <v>23431</v>
      </c>
      <c r="C960" s="37" t="s">
        <v>23432</v>
      </c>
      <c r="D960" s="37" t="s">
        <v>23433</v>
      </c>
      <c r="E960" s="37" t="s">
        <v>23434</v>
      </c>
      <c r="F960" s="37" t="s">
        <v>23715</v>
      </c>
      <c r="G960" s="37">
        <v>81501</v>
      </c>
      <c r="H960" s="35">
        <v>10</v>
      </c>
      <c r="I960" s="35">
        <v>135</v>
      </c>
      <c r="J960" s="36">
        <v>74074</v>
      </c>
      <c r="K960" s="37">
        <v>132224</v>
      </c>
      <c r="L960" s="37"/>
    </row>
    <row r="961" spans="1:12" ht="18" customHeight="1" x14ac:dyDescent="0.2">
      <c r="A961" s="37" t="s">
        <v>23435</v>
      </c>
      <c r="B961" s="37" t="s">
        <v>23436</v>
      </c>
      <c r="C961" s="37" t="s">
        <v>23437</v>
      </c>
      <c r="D961" s="37" t="s">
        <v>23438</v>
      </c>
      <c r="E961" s="37" t="s">
        <v>21832</v>
      </c>
      <c r="F961" s="37" t="s">
        <v>23126</v>
      </c>
      <c r="G961" s="37">
        <v>45242</v>
      </c>
      <c r="H961" s="35">
        <v>0</v>
      </c>
      <c r="I961" s="35">
        <v>5</v>
      </c>
      <c r="J961" s="36">
        <v>2017</v>
      </c>
      <c r="K961" s="37">
        <v>146588</v>
      </c>
      <c r="L961" s="37" t="s">
        <v>23439</v>
      </c>
    </row>
    <row r="962" spans="1:12" ht="18" customHeight="1" x14ac:dyDescent="0.2">
      <c r="A962" s="37" t="s">
        <v>23440</v>
      </c>
      <c r="B962" s="37" t="s">
        <v>23441</v>
      </c>
      <c r="C962" s="37" t="s">
        <v>16869</v>
      </c>
      <c r="D962" s="37" t="s">
        <v>16870</v>
      </c>
      <c r="E962" s="37" t="s">
        <v>16871</v>
      </c>
      <c r="F962" s="37" t="s">
        <v>23125</v>
      </c>
      <c r="G962" s="37">
        <v>11753</v>
      </c>
      <c r="H962" s="35">
        <v>103</v>
      </c>
      <c r="I962" s="35">
        <v>480</v>
      </c>
      <c r="J962" s="36">
        <v>213743</v>
      </c>
      <c r="K962" s="37">
        <v>111775</v>
      </c>
      <c r="L962" s="37" t="s">
        <v>16872</v>
      </c>
    </row>
    <row r="963" spans="1:12" ht="18" customHeight="1" x14ac:dyDescent="0.2">
      <c r="A963" s="37" t="s">
        <v>16873</v>
      </c>
      <c r="B963" s="37" t="s">
        <v>16874</v>
      </c>
      <c r="C963" s="37" t="s">
        <v>16875</v>
      </c>
      <c r="D963" s="37"/>
      <c r="E963" s="37"/>
      <c r="F963" s="37" t="s">
        <v>19670</v>
      </c>
      <c r="G963" s="37"/>
      <c r="H963" s="35">
        <v>2</v>
      </c>
      <c r="I963" s="35">
        <v>46</v>
      </c>
      <c r="J963" s="36">
        <v>37048</v>
      </c>
      <c r="K963" s="37">
        <v>143693</v>
      </c>
      <c r="L963" s="37"/>
    </row>
    <row r="964" spans="1:12" ht="18" customHeight="1" x14ac:dyDescent="0.2">
      <c r="A964" s="37" t="s">
        <v>16876</v>
      </c>
      <c r="B964" s="37" t="s">
        <v>16877</v>
      </c>
      <c r="C964" s="37" t="s">
        <v>16878</v>
      </c>
      <c r="D964" s="37" t="s">
        <v>16879</v>
      </c>
      <c r="E964" s="37" t="s">
        <v>16880</v>
      </c>
      <c r="F964" s="37" t="s">
        <v>23134</v>
      </c>
      <c r="G964" s="37">
        <v>76116</v>
      </c>
      <c r="H964" s="35">
        <v>8</v>
      </c>
      <c r="I964" s="35" t="s">
        <v>16742</v>
      </c>
      <c r="J964" s="35" t="s">
        <v>16742</v>
      </c>
      <c r="K964" s="37">
        <v>144998</v>
      </c>
      <c r="L964" s="37"/>
    </row>
    <row r="965" spans="1:12" ht="18" customHeight="1" x14ac:dyDescent="0.2">
      <c r="A965" s="37" t="s">
        <v>20926</v>
      </c>
      <c r="B965" s="37" t="s">
        <v>20927</v>
      </c>
      <c r="C965" s="37" t="s">
        <v>20928</v>
      </c>
      <c r="D965" s="37" t="s">
        <v>20929</v>
      </c>
      <c r="E965" s="37" t="s">
        <v>23833</v>
      </c>
      <c r="F965" s="37" t="s">
        <v>19668</v>
      </c>
      <c r="G965" s="37">
        <v>20817</v>
      </c>
      <c r="H965" s="35">
        <v>8</v>
      </c>
      <c r="I965" s="35" t="s">
        <v>16742</v>
      </c>
      <c r="J965" s="35" t="s">
        <v>16742</v>
      </c>
      <c r="K965" s="37">
        <v>140309</v>
      </c>
      <c r="L965" s="37"/>
    </row>
    <row r="966" spans="1:12" ht="18" customHeight="1" x14ac:dyDescent="0.2">
      <c r="A966" s="37" t="s">
        <v>20930</v>
      </c>
      <c r="B966" s="37" t="s">
        <v>20931</v>
      </c>
      <c r="C966" s="37" t="s">
        <v>20932</v>
      </c>
      <c r="D966" s="37" t="s">
        <v>20933</v>
      </c>
      <c r="E966" s="37" t="s">
        <v>20934</v>
      </c>
      <c r="F966" s="37" t="s">
        <v>23139</v>
      </c>
      <c r="G966" s="37">
        <v>53202</v>
      </c>
      <c r="H966" s="35">
        <v>743</v>
      </c>
      <c r="I966" s="35">
        <v>532</v>
      </c>
      <c r="J966" s="36">
        <v>1395724</v>
      </c>
      <c r="K966" s="37">
        <v>45309</v>
      </c>
      <c r="L966" s="37"/>
    </row>
    <row r="967" spans="1:12" ht="18" customHeight="1" x14ac:dyDescent="0.2">
      <c r="A967" s="37" t="s">
        <v>20935</v>
      </c>
      <c r="B967" s="37" t="s">
        <v>20936</v>
      </c>
      <c r="C967" s="37" t="s">
        <v>20937</v>
      </c>
      <c r="D967" s="37"/>
      <c r="E967" s="37"/>
      <c r="F967" s="37" t="s">
        <v>18741</v>
      </c>
      <c r="G967" s="37"/>
      <c r="H967" s="35">
        <v>8</v>
      </c>
      <c r="I967" s="35" t="s">
        <v>16742</v>
      </c>
      <c r="J967" s="35" t="s">
        <v>16742</v>
      </c>
      <c r="K967" s="37">
        <v>143286</v>
      </c>
      <c r="L967" s="37" t="s">
        <v>20938</v>
      </c>
    </row>
    <row r="968" spans="1:12" ht="18" customHeight="1" x14ac:dyDescent="0.2">
      <c r="A968" s="37" t="s">
        <v>20939</v>
      </c>
      <c r="B968" s="37" t="s">
        <v>20940</v>
      </c>
      <c r="C968" s="37" t="s">
        <v>20941</v>
      </c>
      <c r="D968" s="37" t="s">
        <v>20942</v>
      </c>
      <c r="E968" s="37" t="s">
        <v>20943</v>
      </c>
      <c r="F968" s="37" t="s">
        <v>19671</v>
      </c>
      <c r="G968" s="37">
        <v>55118</v>
      </c>
      <c r="H968" s="35">
        <v>11</v>
      </c>
      <c r="I968" s="35">
        <v>120</v>
      </c>
      <c r="J968" s="36">
        <v>91667</v>
      </c>
      <c r="K968" s="37">
        <v>148264</v>
      </c>
      <c r="L968" s="37" t="s">
        <v>20944</v>
      </c>
    </row>
    <row r="969" spans="1:12" ht="18" customHeight="1" x14ac:dyDescent="0.2">
      <c r="A969" s="37" t="s">
        <v>18202</v>
      </c>
      <c r="B969" s="37" t="s">
        <v>18203</v>
      </c>
      <c r="C969" s="37" t="s">
        <v>18204</v>
      </c>
      <c r="D969" s="37" t="s">
        <v>18205</v>
      </c>
      <c r="E969" s="37" t="s">
        <v>16619</v>
      </c>
      <c r="F969" s="37" t="s">
        <v>19671</v>
      </c>
      <c r="G969" s="37">
        <v>55435</v>
      </c>
      <c r="H969" s="35">
        <v>2</v>
      </c>
      <c r="I969" s="35">
        <v>18</v>
      </c>
      <c r="J969" s="36">
        <v>120556</v>
      </c>
      <c r="K969" s="37">
        <v>133031</v>
      </c>
      <c r="L969" s="37"/>
    </row>
    <row r="970" spans="1:12" ht="18" customHeight="1" x14ac:dyDescent="0.2">
      <c r="A970" s="37" t="s">
        <v>18206</v>
      </c>
      <c r="B970" s="37" t="s">
        <v>18207</v>
      </c>
      <c r="C970" s="37" t="s">
        <v>18208</v>
      </c>
      <c r="D970" s="37" t="s">
        <v>18209</v>
      </c>
      <c r="E970" s="37" t="s">
        <v>23707</v>
      </c>
      <c r="F970" s="37" t="s">
        <v>18740</v>
      </c>
      <c r="G970" s="37">
        <v>33477</v>
      </c>
      <c r="H970" s="35">
        <v>3</v>
      </c>
      <c r="I970" s="35">
        <v>10</v>
      </c>
      <c r="J970" s="36">
        <v>250000</v>
      </c>
      <c r="K970" s="37">
        <v>142337</v>
      </c>
      <c r="L970" s="37"/>
    </row>
    <row r="971" spans="1:12" ht="18" customHeight="1" x14ac:dyDescent="0.2">
      <c r="A971" s="37" t="s">
        <v>18210</v>
      </c>
      <c r="B971" s="37" t="s">
        <v>18211</v>
      </c>
      <c r="C971" s="37" t="s">
        <v>18212</v>
      </c>
      <c r="D971" s="37" t="s">
        <v>22454</v>
      </c>
      <c r="E971" s="37" t="s">
        <v>20711</v>
      </c>
      <c r="F971" s="37" t="s">
        <v>18740</v>
      </c>
      <c r="G971" s="37">
        <v>33756</v>
      </c>
      <c r="H971" s="35">
        <v>51</v>
      </c>
      <c r="I971" s="35">
        <v>68</v>
      </c>
      <c r="J971" s="36">
        <v>743710</v>
      </c>
      <c r="K971" s="37">
        <v>113085</v>
      </c>
      <c r="L971" s="37" t="s">
        <v>22455</v>
      </c>
    </row>
    <row r="972" spans="1:12" ht="18" customHeight="1" x14ac:dyDescent="0.2">
      <c r="A972" s="37" t="s">
        <v>22456</v>
      </c>
      <c r="B972" s="37" t="s">
        <v>22457</v>
      </c>
      <c r="C972" s="37" t="s">
        <v>22458</v>
      </c>
      <c r="D972" s="37" t="s">
        <v>19796</v>
      </c>
      <c r="E972" s="37" t="s">
        <v>21540</v>
      </c>
      <c r="F972" s="37" t="s">
        <v>18740</v>
      </c>
      <c r="G972" s="37">
        <v>33071</v>
      </c>
      <c r="H972" s="35">
        <v>1</v>
      </c>
      <c r="I972" s="35">
        <v>5</v>
      </c>
      <c r="J972" s="36">
        <v>156206</v>
      </c>
      <c r="K972" s="37">
        <v>141995</v>
      </c>
      <c r="L972" s="37" t="s">
        <v>19797</v>
      </c>
    </row>
    <row r="973" spans="1:12" ht="18" customHeight="1" x14ac:dyDescent="0.2">
      <c r="A973" s="37" t="s">
        <v>19798</v>
      </c>
      <c r="B973" s="37" t="s">
        <v>19799</v>
      </c>
      <c r="C973" s="37" t="s">
        <v>19800</v>
      </c>
      <c r="D973" s="37" t="s">
        <v>19801</v>
      </c>
      <c r="E973" s="37" t="s">
        <v>21985</v>
      </c>
      <c r="F973" s="37" t="s">
        <v>23134</v>
      </c>
      <c r="G973" s="37">
        <v>78664</v>
      </c>
      <c r="H973" s="35">
        <v>5</v>
      </c>
      <c r="I973" s="35">
        <v>77</v>
      </c>
      <c r="J973" s="36">
        <v>64532</v>
      </c>
      <c r="K973" s="37">
        <v>132638</v>
      </c>
      <c r="L973" s="37"/>
    </row>
    <row r="974" spans="1:12" ht="18" customHeight="1" x14ac:dyDescent="0.2">
      <c r="A974" s="37" t="s">
        <v>19802</v>
      </c>
      <c r="B974" s="37" t="s">
        <v>19803</v>
      </c>
      <c r="C974" s="37" t="s">
        <v>20408</v>
      </c>
      <c r="D974" s="37" t="s">
        <v>20409</v>
      </c>
      <c r="E974" s="37" t="s">
        <v>7186</v>
      </c>
      <c r="F974" s="37" t="s">
        <v>23127</v>
      </c>
      <c r="G974" s="37">
        <v>74135</v>
      </c>
      <c r="H974" s="35">
        <v>500</v>
      </c>
      <c r="I974" s="35">
        <v>210</v>
      </c>
      <c r="J974" s="36">
        <v>2380952</v>
      </c>
      <c r="K974" s="37">
        <v>108032</v>
      </c>
      <c r="L974" s="37" t="s">
        <v>20410</v>
      </c>
    </row>
    <row r="975" spans="1:12" ht="18" customHeight="1" x14ac:dyDescent="0.2">
      <c r="A975" s="37" t="s">
        <v>19802</v>
      </c>
      <c r="B975" s="37" t="s">
        <v>20411</v>
      </c>
      <c r="C975" s="37" t="s">
        <v>20408</v>
      </c>
      <c r="D975" s="37" t="s">
        <v>20412</v>
      </c>
      <c r="E975" s="37" t="s">
        <v>7186</v>
      </c>
      <c r="F975" s="37" t="s">
        <v>23127</v>
      </c>
      <c r="G975" s="37">
        <v>74135</v>
      </c>
      <c r="H975" s="35">
        <v>300</v>
      </c>
      <c r="I975" s="35">
        <v>200</v>
      </c>
      <c r="J975" s="36">
        <v>1500000</v>
      </c>
      <c r="K975" s="37">
        <v>150275</v>
      </c>
      <c r="L975" s="37"/>
    </row>
    <row r="976" spans="1:12" ht="18" customHeight="1" x14ac:dyDescent="0.2">
      <c r="A976" s="37" t="s">
        <v>20413</v>
      </c>
      <c r="B976" s="37" t="s">
        <v>20414</v>
      </c>
      <c r="C976" s="37" t="s">
        <v>20415</v>
      </c>
      <c r="D976" s="37" t="s">
        <v>20416</v>
      </c>
      <c r="E976" s="37" t="s">
        <v>20417</v>
      </c>
      <c r="F976" s="37" t="s">
        <v>23714</v>
      </c>
      <c r="G976" s="37">
        <v>92708</v>
      </c>
      <c r="H976" s="35">
        <v>8</v>
      </c>
      <c r="I976" s="35" t="s">
        <v>16742</v>
      </c>
      <c r="J976" s="35" t="s">
        <v>16742</v>
      </c>
      <c r="K976" s="37">
        <v>144700</v>
      </c>
      <c r="L976" s="37"/>
    </row>
    <row r="977" spans="1:12" ht="18" customHeight="1" x14ac:dyDescent="0.2">
      <c r="A977" s="37" t="s">
        <v>20418</v>
      </c>
      <c r="B977" s="37" t="s">
        <v>20419</v>
      </c>
      <c r="C977" s="37" t="s">
        <v>20420</v>
      </c>
      <c r="D977" s="37" t="s">
        <v>20421</v>
      </c>
      <c r="E977" s="37" t="s">
        <v>16728</v>
      </c>
      <c r="F977" s="37" t="s">
        <v>23714</v>
      </c>
      <c r="G977" s="37">
        <v>92120</v>
      </c>
      <c r="H977" s="35">
        <v>152</v>
      </c>
      <c r="I977" s="35">
        <v>387</v>
      </c>
      <c r="J977" s="36">
        <v>391769</v>
      </c>
      <c r="K977" s="37">
        <v>111082</v>
      </c>
      <c r="L977" s="37" t="s">
        <v>20422</v>
      </c>
    </row>
    <row r="978" spans="1:12" ht="18" customHeight="1" x14ac:dyDescent="0.2">
      <c r="A978" s="37" t="s">
        <v>20423</v>
      </c>
      <c r="B978" s="37" t="s">
        <v>20424</v>
      </c>
      <c r="C978" s="37" t="s">
        <v>20425</v>
      </c>
      <c r="D978" s="37" t="s">
        <v>20426</v>
      </c>
      <c r="E978" s="37" t="s">
        <v>23347</v>
      </c>
      <c r="F978" s="37" t="s">
        <v>23134</v>
      </c>
      <c r="G978" s="37">
        <v>78734</v>
      </c>
      <c r="H978" s="35">
        <v>4</v>
      </c>
      <c r="I978" s="35">
        <v>24</v>
      </c>
      <c r="J978" s="36">
        <v>184180</v>
      </c>
      <c r="K978" s="37">
        <v>115666</v>
      </c>
      <c r="L978" s="37"/>
    </row>
    <row r="979" spans="1:12" ht="18" customHeight="1" x14ac:dyDescent="0.2">
      <c r="A979" s="37" t="s">
        <v>20427</v>
      </c>
      <c r="B979" s="37" t="s">
        <v>20428</v>
      </c>
      <c r="C979" s="37" t="s">
        <v>20429</v>
      </c>
      <c r="D979" s="37" t="s">
        <v>20430</v>
      </c>
      <c r="E979" s="37" t="s">
        <v>20431</v>
      </c>
      <c r="F979" s="37" t="s">
        <v>19662</v>
      </c>
      <c r="G979" s="37">
        <v>61265</v>
      </c>
      <c r="H979" s="35">
        <v>79</v>
      </c>
      <c r="I979" s="35">
        <v>250</v>
      </c>
      <c r="J979" s="36">
        <v>317374</v>
      </c>
      <c r="K979" s="37">
        <v>112187</v>
      </c>
      <c r="L979" s="37"/>
    </row>
    <row r="980" spans="1:12" ht="18" customHeight="1" x14ac:dyDescent="0.2">
      <c r="A980" s="37" t="s">
        <v>20432</v>
      </c>
      <c r="B980" s="37" t="s">
        <v>20433</v>
      </c>
      <c r="C980" s="37" t="s">
        <v>20434</v>
      </c>
      <c r="D980" s="37" t="s">
        <v>20435</v>
      </c>
      <c r="E980" s="37" t="s">
        <v>20436</v>
      </c>
      <c r="F980" s="37" t="s">
        <v>18740</v>
      </c>
      <c r="G980" s="37">
        <v>32170</v>
      </c>
      <c r="H980" s="35">
        <v>1</v>
      </c>
      <c r="I980" s="35">
        <v>2</v>
      </c>
      <c r="J980" s="36">
        <v>650000</v>
      </c>
      <c r="K980" s="37">
        <v>144880</v>
      </c>
      <c r="L980" s="37"/>
    </row>
    <row r="981" spans="1:12" ht="18" customHeight="1" x14ac:dyDescent="0.2">
      <c r="A981" s="37" t="s">
        <v>20437</v>
      </c>
      <c r="B981" s="37" t="s">
        <v>20438</v>
      </c>
      <c r="C981" s="37" t="s">
        <v>20439</v>
      </c>
      <c r="D981" s="37"/>
      <c r="E981" s="37"/>
      <c r="F981" s="37" t="s">
        <v>23126</v>
      </c>
      <c r="G981" s="37"/>
      <c r="H981" s="35">
        <v>8</v>
      </c>
      <c r="I981" s="35">
        <v>0</v>
      </c>
      <c r="J981" s="35" t="s">
        <v>16742</v>
      </c>
      <c r="K981" s="37">
        <v>121257</v>
      </c>
      <c r="L981" s="37"/>
    </row>
    <row r="982" spans="1:12" ht="18" customHeight="1" x14ac:dyDescent="0.2">
      <c r="A982" s="37" t="s">
        <v>20440</v>
      </c>
      <c r="B982" s="37" t="s">
        <v>20441</v>
      </c>
      <c r="C982" s="37" t="s">
        <v>22398</v>
      </c>
      <c r="D982" s="37" t="s">
        <v>22399</v>
      </c>
      <c r="E982" s="37" t="s">
        <v>19776</v>
      </c>
      <c r="F982" s="37" t="s">
        <v>18740</v>
      </c>
      <c r="G982" s="37">
        <v>32801</v>
      </c>
      <c r="H982" s="35">
        <v>670</v>
      </c>
      <c r="I982" s="35">
        <v>884</v>
      </c>
      <c r="J982" s="36">
        <v>758336</v>
      </c>
      <c r="K982" s="37">
        <v>140486</v>
      </c>
      <c r="L982" s="37"/>
    </row>
    <row r="983" spans="1:12" ht="18" customHeight="1" x14ac:dyDescent="0.2">
      <c r="A983" s="37" t="s">
        <v>22400</v>
      </c>
      <c r="B983" s="37" t="s">
        <v>22401</v>
      </c>
      <c r="C983" s="37" t="s">
        <v>22402</v>
      </c>
      <c r="D983" s="37" t="s">
        <v>22403</v>
      </c>
      <c r="E983" s="37" t="s">
        <v>20851</v>
      </c>
      <c r="F983" s="37" t="s">
        <v>23136</v>
      </c>
      <c r="G983" s="37">
        <v>23227</v>
      </c>
      <c r="H983" s="35">
        <v>7</v>
      </c>
      <c r="I983" s="35">
        <v>30</v>
      </c>
      <c r="J983" s="36">
        <v>233333</v>
      </c>
      <c r="K983" s="37">
        <v>117192</v>
      </c>
      <c r="L983" s="37"/>
    </row>
    <row r="984" spans="1:12" ht="18" customHeight="1" x14ac:dyDescent="0.2">
      <c r="A984" s="37" t="s">
        <v>22404</v>
      </c>
      <c r="B984" s="37" t="s">
        <v>22405</v>
      </c>
      <c r="C984" s="37" t="s">
        <v>22406</v>
      </c>
      <c r="D984" s="37"/>
      <c r="E984" s="37"/>
      <c r="F984" s="37" t="s">
        <v>23138</v>
      </c>
      <c r="G984" s="37"/>
      <c r="H984" s="35">
        <v>7</v>
      </c>
      <c r="I984" s="35">
        <v>67</v>
      </c>
      <c r="J984" s="36">
        <v>103846</v>
      </c>
      <c r="K984" s="37">
        <v>115767</v>
      </c>
      <c r="L984" s="37" t="s">
        <v>22407</v>
      </c>
    </row>
    <row r="985" spans="1:12" ht="18" customHeight="1" x14ac:dyDescent="0.2">
      <c r="A985" s="37" t="s">
        <v>22408</v>
      </c>
      <c r="B985" s="37" t="s">
        <v>22409</v>
      </c>
      <c r="C985" s="37" t="s">
        <v>15964</v>
      </c>
      <c r="D985" s="37" t="s">
        <v>15965</v>
      </c>
      <c r="E985" s="37" t="s">
        <v>15966</v>
      </c>
      <c r="F985" s="37" t="s">
        <v>23714</v>
      </c>
      <c r="G985" s="37">
        <v>92672</v>
      </c>
      <c r="H985" s="35">
        <v>25</v>
      </c>
      <c r="I985" s="35">
        <v>21</v>
      </c>
      <c r="J985" s="36">
        <v>1198095</v>
      </c>
      <c r="K985" s="37">
        <v>129090</v>
      </c>
      <c r="L985" s="37" t="s">
        <v>15967</v>
      </c>
    </row>
    <row r="986" spans="1:12" ht="18" customHeight="1" x14ac:dyDescent="0.2">
      <c r="A986" s="37" t="s">
        <v>15968</v>
      </c>
      <c r="B986" s="37" t="s">
        <v>15969</v>
      </c>
      <c r="C986" s="37" t="s">
        <v>15970</v>
      </c>
      <c r="D986" s="37" t="s">
        <v>15971</v>
      </c>
      <c r="E986" s="37" t="s">
        <v>15972</v>
      </c>
      <c r="F986" s="37" t="s">
        <v>19678</v>
      </c>
      <c r="G986" s="37">
        <v>7727</v>
      </c>
      <c r="H986" s="35">
        <v>5</v>
      </c>
      <c r="I986" s="35">
        <v>25</v>
      </c>
      <c r="J986" s="36">
        <v>195061</v>
      </c>
      <c r="K986" s="37">
        <v>131891</v>
      </c>
      <c r="L986" s="37" t="s">
        <v>15973</v>
      </c>
    </row>
    <row r="987" spans="1:12" ht="18" customHeight="1" x14ac:dyDescent="0.2">
      <c r="A987" s="37" t="s">
        <v>15974</v>
      </c>
      <c r="B987" s="37" t="s">
        <v>22731</v>
      </c>
      <c r="C987" s="37" t="s">
        <v>22732</v>
      </c>
      <c r="D987" s="37" t="s">
        <v>22733</v>
      </c>
      <c r="E987" s="37" t="s">
        <v>22734</v>
      </c>
      <c r="F987" s="37" t="s">
        <v>23130</v>
      </c>
      <c r="G987" s="37">
        <v>2865</v>
      </c>
      <c r="H987" s="35">
        <v>17</v>
      </c>
      <c r="I987" s="35">
        <v>53</v>
      </c>
      <c r="J987" s="36">
        <v>320755</v>
      </c>
      <c r="K987" s="37">
        <v>117649</v>
      </c>
      <c r="L987" s="37"/>
    </row>
    <row r="988" spans="1:12" ht="18" customHeight="1" x14ac:dyDescent="0.2">
      <c r="A988" s="37" t="s">
        <v>22735</v>
      </c>
      <c r="B988" s="37" t="s">
        <v>22736</v>
      </c>
      <c r="C988" s="37" t="s">
        <v>22737</v>
      </c>
      <c r="D988" s="37" t="s">
        <v>22738</v>
      </c>
      <c r="E988" s="37" t="s">
        <v>18712</v>
      </c>
      <c r="F988" s="37" t="s">
        <v>19675</v>
      </c>
      <c r="G988" s="37">
        <v>28557</v>
      </c>
      <c r="H988" s="35">
        <v>3</v>
      </c>
      <c r="I988" s="35">
        <v>35</v>
      </c>
      <c r="J988" s="36">
        <v>91429</v>
      </c>
      <c r="K988" s="37">
        <v>141746</v>
      </c>
      <c r="L988" s="37" t="s">
        <v>18713</v>
      </c>
    </row>
    <row r="989" spans="1:12" ht="18" customHeight="1" x14ac:dyDescent="0.2">
      <c r="A989" s="37" t="s">
        <v>18714</v>
      </c>
      <c r="B989" s="37" t="s">
        <v>18715</v>
      </c>
      <c r="C989" s="37" t="s">
        <v>18716</v>
      </c>
      <c r="D989" s="37" t="s">
        <v>18717</v>
      </c>
      <c r="E989" s="37" t="s">
        <v>18718</v>
      </c>
      <c r="F989" s="37" t="s">
        <v>19677</v>
      </c>
      <c r="G989" s="37">
        <v>3861</v>
      </c>
      <c r="H989" s="35">
        <v>2</v>
      </c>
      <c r="I989" s="35">
        <v>52</v>
      </c>
      <c r="J989" s="36">
        <v>47074</v>
      </c>
      <c r="K989" s="37">
        <v>129437</v>
      </c>
      <c r="L989" s="37" t="s">
        <v>18719</v>
      </c>
    </row>
    <row r="990" spans="1:12" ht="18" customHeight="1" x14ac:dyDescent="0.2">
      <c r="A990" s="37" t="s">
        <v>18698</v>
      </c>
      <c r="B990" s="37" t="s">
        <v>18699</v>
      </c>
      <c r="C990" s="37" t="s">
        <v>18700</v>
      </c>
      <c r="D990" s="37" t="s">
        <v>18701</v>
      </c>
      <c r="E990" s="37" t="s">
        <v>15268</v>
      </c>
      <c r="F990" s="37" t="s">
        <v>23134</v>
      </c>
      <c r="G990" s="37">
        <v>77079</v>
      </c>
      <c r="H990" s="35">
        <v>513</v>
      </c>
      <c r="I990" s="35">
        <v>21</v>
      </c>
      <c r="J990" s="36">
        <v>24428571</v>
      </c>
      <c r="K990" s="37">
        <v>134641</v>
      </c>
      <c r="L990" s="37"/>
    </row>
    <row r="991" spans="1:12" ht="18" customHeight="1" x14ac:dyDescent="0.2">
      <c r="A991" s="37" t="s">
        <v>18702</v>
      </c>
      <c r="B991" s="37" t="s">
        <v>18703</v>
      </c>
      <c r="C991" s="37" t="s">
        <v>18704</v>
      </c>
      <c r="D991" s="37" t="s">
        <v>18705</v>
      </c>
      <c r="E991" s="37" t="s">
        <v>18049</v>
      </c>
      <c r="F991" s="37" t="s">
        <v>19664</v>
      </c>
      <c r="G991" s="37">
        <v>66212</v>
      </c>
      <c r="H991" s="35">
        <v>27</v>
      </c>
      <c r="I991" s="35">
        <v>81</v>
      </c>
      <c r="J991" s="36">
        <v>338783</v>
      </c>
      <c r="K991" s="37">
        <v>146147</v>
      </c>
      <c r="L991" s="37"/>
    </row>
    <row r="992" spans="1:12" ht="18" customHeight="1" x14ac:dyDescent="0.2">
      <c r="A992" s="37" t="s">
        <v>18706</v>
      </c>
      <c r="B992" s="37" t="s">
        <v>18707</v>
      </c>
      <c r="C992" s="37" t="s">
        <v>18708</v>
      </c>
      <c r="D992" s="37" t="s">
        <v>18709</v>
      </c>
      <c r="E992" s="37" t="s">
        <v>18710</v>
      </c>
      <c r="F992" s="37" t="s">
        <v>19664</v>
      </c>
      <c r="G992" s="37">
        <v>66539</v>
      </c>
      <c r="H992" s="35">
        <v>14</v>
      </c>
      <c r="I992" s="35">
        <v>38</v>
      </c>
      <c r="J992" s="36">
        <v>355444</v>
      </c>
      <c r="K992" s="37">
        <v>113556</v>
      </c>
      <c r="L992" s="37" t="s">
        <v>18711</v>
      </c>
    </row>
    <row r="993" spans="1:12" ht="18" customHeight="1" x14ac:dyDescent="0.2">
      <c r="A993" s="37" t="s">
        <v>18758</v>
      </c>
      <c r="B993" s="37" t="s">
        <v>18759</v>
      </c>
      <c r="C993" s="37" t="s">
        <v>18760</v>
      </c>
      <c r="D993" s="37" t="s">
        <v>18761</v>
      </c>
      <c r="E993" s="37" t="s">
        <v>19312</v>
      </c>
      <c r="F993" s="37" t="s">
        <v>23714</v>
      </c>
      <c r="G993" s="37">
        <v>95060</v>
      </c>
      <c r="H993" s="35">
        <v>4</v>
      </c>
      <c r="I993" s="35">
        <v>46</v>
      </c>
      <c r="J993" s="36">
        <v>91931</v>
      </c>
      <c r="K993" s="37">
        <v>134902</v>
      </c>
      <c r="L993" s="37" t="s">
        <v>18762</v>
      </c>
    </row>
    <row r="994" spans="1:12" ht="18" customHeight="1" x14ac:dyDescent="0.2">
      <c r="A994" s="37" t="s">
        <v>18763</v>
      </c>
      <c r="B994" s="37" t="s">
        <v>16060</v>
      </c>
      <c r="C994" s="37" t="s">
        <v>16061</v>
      </c>
      <c r="D994" s="37" t="s">
        <v>16062</v>
      </c>
      <c r="E994" s="37" t="s">
        <v>20049</v>
      </c>
      <c r="F994" s="37" t="s">
        <v>19664</v>
      </c>
      <c r="G994" s="37">
        <v>67226</v>
      </c>
      <c r="H994" s="35">
        <v>1</v>
      </c>
      <c r="I994" s="35">
        <v>1</v>
      </c>
      <c r="J994" s="36">
        <v>1000000</v>
      </c>
      <c r="K994" s="37">
        <v>112027</v>
      </c>
      <c r="L994" s="37" t="s">
        <v>16063</v>
      </c>
    </row>
    <row r="995" spans="1:12" ht="18" customHeight="1" x14ac:dyDescent="0.2">
      <c r="A995" s="37" t="s">
        <v>16064</v>
      </c>
      <c r="B995" s="37" t="s">
        <v>16065</v>
      </c>
      <c r="C995" s="37" t="s">
        <v>16066</v>
      </c>
      <c r="D995" s="37" t="s">
        <v>16067</v>
      </c>
      <c r="E995" s="37" t="s">
        <v>16068</v>
      </c>
      <c r="F995" s="37" t="s">
        <v>19664</v>
      </c>
      <c r="G995" s="37">
        <v>66211</v>
      </c>
      <c r="H995" s="35">
        <v>9</v>
      </c>
      <c r="I995" s="35">
        <v>19</v>
      </c>
      <c r="J995" s="36">
        <v>451136</v>
      </c>
      <c r="K995" s="37">
        <v>115540</v>
      </c>
      <c r="L995" s="37"/>
    </row>
    <row r="996" spans="1:12" ht="18" customHeight="1" x14ac:dyDescent="0.2">
      <c r="A996" s="37" t="s">
        <v>18788</v>
      </c>
      <c r="B996" s="37" t="s">
        <v>18789</v>
      </c>
      <c r="C996" s="37" t="s">
        <v>19861</v>
      </c>
      <c r="D996" s="37" t="s">
        <v>19862</v>
      </c>
      <c r="E996" s="37" t="s">
        <v>22689</v>
      </c>
      <c r="F996" s="37" t="s">
        <v>23713</v>
      </c>
      <c r="G996" s="37">
        <v>85260</v>
      </c>
      <c r="H996" s="35">
        <v>30</v>
      </c>
      <c r="I996" s="35">
        <v>175</v>
      </c>
      <c r="J996" s="36">
        <v>171429</v>
      </c>
      <c r="K996" s="37">
        <v>134509</v>
      </c>
      <c r="L996" s="37" t="s">
        <v>19863</v>
      </c>
    </row>
    <row r="997" spans="1:12" ht="18" customHeight="1" x14ac:dyDescent="0.2">
      <c r="A997" s="37" t="s">
        <v>19864</v>
      </c>
      <c r="B997" s="37" t="s">
        <v>19865</v>
      </c>
      <c r="C997" s="37" t="s">
        <v>19866</v>
      </c>
      <c r="D997" s="37" t="s">
        <v>19867</v>
      </c>
      <c r="E997" s="37" t="s">
        <v>20792</v>
      </c>
      <c r="F997" s="37" t="s">
        <v>19675</v>
      </c>
      <c r="G997" s="37">
        <v>27103</v>
      </c>
      <c r="H997" s="35">
        <v>43</v>
      </c>
      <c r="I997" s="35">
        <v>193</v>
      </c>
      <c r="J997" s="36">
        <v>222605</v>
      </c>
      <c r="K997" s="37">
        <v>117825</v>
      </c>
      <c r="L997" s="37"/>
    </row>
    <row r="998" spans="1:12" ht="18" customHeight="1" x14ac:dyDescent="0.2">
      <c r="A998" s="37" t="s">
        <v>19868</v>
      </c>
      <c r="B998" s="37" t="s">
        <v>19869</v>
      </c>
      <c r="C998" s="37" t="s">
        <v>19870</v>
      </c>
      <c r="D998" s="37" t="s">
        <v>19871</v>
      </c>
      <c r="E998" s="37" t="s">
        <v>19872</v>
      </c>
      <c r="F998" s="37" t="s">
        <v>19667</v>
      </c>
      <c r="G998" s="37">
        <v>1886</v>
      </c>
      <c r="H998" s="35">
        <v>12</v>
      </c>
      <c r="I998" s="35">
        <v>150</v>
      </c>
      <c r="J998" s="36">
        <v>76667</v>
      </c>
      <c r="K998" s="37">
        <v>128431</v>
      </c>
      <c r="L998" s="37" t="s">
        <v>19873</v>
      </c>
    </row>
    <row r="999" spans="1:12" ht="18" customHeight="1" x14ac:dyDescent="0.2">
      <c r="A999" s="37" t="s">
        <v>19874</v>
      </c>
      <c r="B999" s="37" t="s">
        <v>19875</v>
      </c>
      <c r="C999" s="37" t="s">
        <v>19876</v>
      </c>
      <c r="D999" s="37" t="s">
        <v>19877</v>
      </c>
      <c r="E999" s="37" t="s">
        <v>16728</v>
      </c>
      <c r="F999" s="37" t="s">
        <v>23714</v>
      </c>
      <c r="G999" s="37">
        <v>92122</v>
      </c>
      <c r="H999" s="35">
        <v>10</v>
      </c>
      <c r="I999" s="35">
        <v>25</v>
      </c>
      <c r="J999" s="36">
        <v>400000</v>
      </c>
      <c r="K999" s="37">
        <v>127114</v>
      </c>
      <c r="L999" s="37" t="s">
        <v>19878</v>
      </c>
    </row>
    <row r="1000" spans="1:12" ht="18" customHeight="1" x14ac:dyDescent="0.2">
      <c r="A1000" s="37" t="s">
        <v>22572</v>
      </c>
      <c r="B1000" s="37" t="s">
        <v>22573</v>
      </c>
      <c r="C1000" s="37" t="s">
        <v>22574</v>
      </c>
      <c r="D1000" s="37" t="s">
        <v>19928</v>
      </c>
      <c r="E1000" s="37" t="s">
        <v>19929</v>
      </c>
      <c r="F1000" s="37" t="s">
        <v>19675</v>
      </c>
      <c r="G1000" s="37">
        <v>28803</v>
      </c>
      <c r="H1000" s="35">
        <v>13</v>
      </c>
      <c r="I1000" s="35">
        <v>150</v>
      </c>
      <c r="J1000" s="36">
        <v>83633</v>
      </c>
      <c r="K1000" s="37">
        <v>134884</v>
      </c>
      <c r="L1000" s="37" t="s">
        <v>19930</v>
      </c>
    </row>
    <row r="1001" spans="1:12" ht="18" customHeight="1" x14ac:dyDescent="0.2">
      <c r="A1001" s="37" t="s">
        <v>19931</v>
      </c>
      <c r="B1001" s="37" t="s">
        <v>19932</v>
      </c>
      <c r="C1001" s="37" t="s">
        <v>19933</v>
      </c>
      <c r="D1001" s="37" t="s">
        <v>19934</v>
      </c>
      <c r="E1001" s="37" t="s">
        <v>22089</v>
      </c>
      <c r="F1001" s="37" t="s">
        <v>23138</v>
      </c>
      <c r="G1001" s="37">
        <v>98133</v>
      </c>
      <c r="H1001" s="35">
        <v>1</v>
      </c>
      <c r="I1001" s="35">
        <v>8</v>
      </c>
      <c r="J1001" s="36">
        <v>132397</v>
      </c>
      <c r="K1001" s="37">
        <v>113905</v>
      </c>
      <c r="L1001" s="37"/>
    </row>
    <row r="1002" spans="1:12" ht="18" customHeight="1" x14ac:dyDescent="0.2">
      <c r="A1002" s="37" t="s">
        <v>19935</v>
      </c>
      <c r="B1002" s="37" t="s">
        <v>19936</v>
      </c>
      <c r="C1002" s="37" t="s">
        <v>19937</v>
      </c>
      <c r="D1002" s="37" t="s">
        <v>19938</v>
      </c>
      <c r="E1002" s="37" t="s">
        <v>24201</v>
      </c>
      <c r="F1002" s="37" t="s">
        <v>18740</v>
      </c>
      <c r="G1002" s="37">
        <v>32216</v>
      </c>
      <c r="H1002" s="35">
        <v>26</v>
      </c>
      <c r="I1002" s="35">
        <v>221</v>
      </c>
      <c r="J1002" s="36">
        <v>119041</v>
      </c>
      <c r="K1002" s="37">
        <v>128220</v>
      </c>
      <c r="L1002" s="37"/>
    </row>
    <row r="1003" spans="1:12" ht="18" customHeight="1" x14ac:dyDescent="0.2">
      <c r="A1003" s="37" t="s">
        <v>19939</v>
      </c>
      <c r="B1003" s="37" t="s">
        <v>22639</v>
      </c>
      <c r="C1003" s="37" t="s">
        <v>22640</v>
      </c>
      <c r="D1003" s="37" t="s">
        <v>22641</v>
      </c>
      <c r="E1003" s="37" t="s">
        <v>22642</v>
      </c>
      <c r="F1003" s="37" t="s">
        <v>19675</v>
      </c>
      <c r="G1003" s="37">
        <v>27896</v>
      </c>
      <c r="H1003" s="35">
        <v>4</v>
      </c>
      <c r="I1003" s="35">
        <v>36</v>
      </c>
      <c r="J1003" s="36">
        <v>116167</v>
      </c>
      <c r="K1003" s="37">
        <v>135088</v>
      </c>
      <c r="L1003" s="37"/>
    </row>
    <row r="1004" spans="1:12" ht="18" customHeight="1" x14ac:dyDescent="0.2">
      <c r="A1004" s="37" t="s">
        <v>22643</v>
      </c>
      <c r="B1004" s="37" t="s">
        <v>22644</v>
      </c>
      <c r="C1004" s="37" t="s">
        <v>22645</v>
      </c>
      <c r="D1004" s="37" t="s">
        <v>22646</v>
      </c>
      <c r="E1004" s="37" t="s">
        <v>23190</v>
      </c>
      <c r="F1004" s="37" t="s">
        <v>18740</v>
      </c>
      <c r="G1004" s="37">
        <v>34748</v>
      </c>
      <c r="H1004" s="35">
        <v>12</v>
      </c>
      <c r="I1004" s="35">
        <v>35</v>
      </c>
      <c r="J1004" s="36">
        <v>342857</v>
      </c>
      <c r="K1004" s="37">
        <v>144466</v>
      </c>
      <c r="L1004" s="37" t="s">
        <v>22647</v>
      </c>
    </row>
    <row r="1005" spans="1:12" ht="18" customHeight="1" x14ac:dyDescent="0.2">
      <c r="A1005" s="37" t="s">
        <v>22648</v>
      </c>
      <c r="B1005" s="37" t="s">
        <v>22649</v>
      </c>
      <c r="C1005" s="37" t="s">
        <v>22650</v>
      </c>
      <c r="D1005" s="37" t="s">
        <v>22651</v>
      </c>
      <c r="E1005" s="37" t="s">
        <v>21090</v>
      </c>
      <c r="F1005" s="37" t="s">
        <v>23715</v>
      </c>
      <c r="G1005" s="37">
        <v>80303</v>
      </c>
      <c r="H1005" s="35">
        <v>77</v>
      </c>
      <c r="I1005" s="35">
        <v>409</v>
      </c>
      <c r="J1005" s="36">
        <v>188443</v>
      </c>
      <c r="K1005" s="37">
        <v>114011</v>
      </c>
      <c r="L1005" s="37" t="s">
        <v>22652</v>
      </c>
    </row>
    <row r="1006" spans="1:12" ht="18" customHeight="1" x14ac:dyDescent="0.2">
      <c r="A1006" s="37" t="s">
        <v>22653</v>
      </c>
      <c r="B1006" s="37" t="s">
        <v>22654</v>
      </c>
      <c r="C1006" s="37" t="s">
        <v>22655</v>
      </c>
      <c r="D1006" s="37" t="s">
        <v>22656</v>
      </c>
      <c r="E1006" s="37" t="s">
        <v>11232</v>
      </c>
      <c r="F1006" s="37" t="s">
        <v>23715</v>
      </c>
      <c r="G1006" s="37">
        <v>80014</v>
      </c>
      <c r="H1006" s="35">
        <v>1</v>
      </c>
      <c r="I1006" s="35">
        <v>9</v>
      </c>
      <c r="J1006" s="36">
        <v>55556</v>
      </c>
      <c r="K1006" s="37">
        <v>116701</v>
      </c>
      <c r="L1006" s="37"/>
    </row>
    <row r="1007" spans="1:12" ht="18" customHeight="1" x14ac:dyDescent="0.2">
      <c r="A1007" s="37" t="s">
        <v>22657</v>
      </c>
      <c r="B1007" s="37"/>
      <c r="C1007" s="37" t="s">
        <v>17184</v>
      </c>
      <c r="D1007" s="37" t="s">
        <v>17185</v>
      </c>
      <c r="E1007" s="37" t="s">
        <v>23434</v>
      </c>
      <c r="F1007" s="37" t="s">
        <v>23715</v>
      </c>
      <c r="G1007" s="37">
        <v>81507</v>
      </c>
      <c r="H1007" s="35">
        <v>18</v>
      </c>
      <c r="I1007" s="35">
        <v>80</v>
      </c>
      <c r="J1007" s="36">
        <v>225000</v>
      </c>
      <c r="K1007" s="37">
        <v>113632</v>
      </c>
      <c r="L1007" s="37"/>
    </row>
    <row r="1008" spans="1:12" ht="18" customHeight="1" x14ac:dyDescent="0.2">
      <c r="A1008" s="37" t="s">
        <v>17186</v>
      </c>
      <c r="B1008" s="37" t="s">
        <v>17187</v>
      </c>
      <c r="C1008" s="37" t="s">
        <v>17188</v>
      </c>
      <c r="D1008" s="37" t="s">
        <v>17189</v>
      </c>
      <c r="E1008" s="37" t="s">
        <v>21680</v>
      </c>
      <c r="F1008" s="37" t="s">
        <v>23715</v>
      </c>
      <c r="G1008" s="37">
        <v>80228</v>
      </c>
      <c r="H1008" s="35">
        <v>11</v>
      </c>
      <c r="I1008" s="35">
        <v>153</v>
      </c>
      <c r="J1008" s="36">
        <v>73219</v>
      </c>
      <c r="K1008" s="37">
        <v>109704</v>
      </c>
      <c r="L1008" s="37" t="s">
        <v>17190</v>
      </c>
    </row>
    <row r="1009" spans="1:12" ht="18" customHeight="1" x14ac:dyDescent="0.2">
      <c r="A1009" s="37" t="s">
        <v>17191</v>
      </c>
      <c r="B1009" s="37" t="s">
        <v>17192</v>
      </c>
      <c r="C1009" s="37" t="s">
        <v>22666</v>
      </c>
      <c r="D1009" s="37" t="s">
        <v>22667</v>
      </c>
      <c r="E1009" s="37" t="s">
        <v>19929</v>
      </c>
      <c r="F1009" s="37" t="s">
        <v>19675</v>
      </c>
      <c r="G1009" s="37">
        <v>28801</v>
      </c>
      <c r="H1009" s="35">
        <v>2</v>
      </c>
      <c r="I1009" s="35">
        <v>2</v>
      </c>
      <c r="J1009" s="36">
        <v>850000</v>
      </c>
      <c r="K1009" s="37">
        <v>128365</v>
      </c>
      <c r="L1009" s="37"/>
    </row>
    <row r="1010" spans="1:12" ht="18" customHeight="1" x14ac:dyDescent="0.2">
      <c r="A1010" s="37" t="s">
        <v>22668</v>
      </c>
      <c r="B1010" s="37" t="s">
        <v>22669</v>
      </c>
      <c r="C1010" s="37" t="s">
        <v>22670</v>
      </c>
      <c r="D1010" s="37" t="s">
        <v>22671</v>
      </c>
      <c r="E1010" s="37" t="s">
        <v>23323</v>
      </c>
      <c r="F1010" s="37" t="s">
        <v>19670</v>
      </c>
      <c r="G1010" s="37">
        <v>48104</v>
      </c>
      <c r="H1010" s="35">
        <v>163</v>
      </c>
      <c r="I1010" s="35">
        <v>542</v>
      </c>
      <c r="J1010" s="36">
        <v>300427</v>
      </c>
      <c r="K1010" s="37">
        <v>124174</v>
      </c>
      <c r="L1010" s="37"/>
    </row>
    <row r="1011" spans="1:12" ht="18" customHeight="1" x14ac:dyDescent="0.2">
      <c r="A1011" s="37" t="s">
        <v>22672</v>
      </c>
      <c r="B1011" s="37" t="s">
        <v>17196</v>
      </c>
      <c r="C1011" s="37" t="s">
        <v>17197</v>
      </c>
      <c r="D1011" s="37" t="s">
        <v>17198</v>
      </c>
      <c r="E1011" s="37" t="s">
        <v>20066</v>
      </c>
      <c r="F1011" s="37" t="s">
        <v>23133</v>
      </c>
      <c r="G1011" s="37">
        <v>37919</v>
      </c>
      <c r="H1011" s="35">
        <v>8</v>
      </c>
      <c r="I1011" s="35" t="s">
        <v>16742</v>
      </c>
      <c r="J1011" s="35" t="s">
        <v>16742</v>
      </c>
      <c r="K1011" s="37">
        <v>136761</v>
      </c>
      <c r="L1011" s="37"/>
    </row>
    <row r="1012" spans="1:12" ht="18" customHeight="1" x14ac:dyDescent="0.2">
      <c r="A1012" s="37" t="s">
        <v>19940</v>
      </c>
      <c r="B1012" s="37" t="s">
        <v>19941</v>
      </c>
      <c r="C1012" s="37" t="s">
        <v>19942</v>
      </c>
      <c r="D1012" s="37" t="s">
        <v>19943</v>
      </c>
      <c r="E1012" s="37" t="s">
        <v>16741</v>
      </c>
      <c r="F1012" s="37" t="s">
        <v>19663</v>
      </c>
      <c r="G1012" s="37">
        <v>46240</v>
      </c>
      <c r="H1012" s="35">
        <v>198</v>
      </c>
      <c r="I1012" s="35">
        <v>425</v>
      </c>
      <c r="J1012" s="36">
        <v>466294</v>
      </c>
      <c r="K1012" s="37">
        <v>135118</v>
      </c>
      <c r="L1012" s="37"/>
    </row>
    <row r="1013" spans="1:12" ht="18" customHeight="1" x14ac:dyDescent="0.2">
      <c r="A1013" s="37" t="s">
        <v>19944</v>
      </c>
      <c r="B1013" s="37" t="s">
        <v>19945</v>
      </c>
      <c r="C1013" s="37" t="s">
        <v>19946</v>
      </c>
      <c r="D1013" s="37" t="s">
        <v>19947</v>
      </c>
      <c r="E1013" s="37" t="s">
        <v>17314</v>
      </c>
      <c r="F1013" s="37" t="s">
        <v>19662</v>
      </c>
      <c r="G1013" s="37">
        <v>60604</v>
      </c>
      <c r="H1013" s="35">
        <v>8</v>
      </c>
      <c r="I1013" s="35" t="s">
        <v>16742</v>
      </c>
      <c r="J1013" s="35" t="s">
        <v>16742</v>
      </c>
      <c r="K1013" s="37">
        <v>145334</v>
      </c>
      <c r="L1013" s="37"/>
    </row>
    <row r="1014" spans="1:12" ht="18" customHeight="1" x14ac:dyDescent="0.2">
      <c r="A1014" s="37" t="s">
        <v>19948</v>
      </c>
      <c r="B1014" s="37" t="s">
        <v>19949</v>
      </c>
      <c r="C1014" s="37" t="s">
        <v>17211</v>
      </c>
      <c r="D1014" s="37" t="s">
        <v>17212</v>
      </c>
      <c r="E1014" s="37" t="s">
        <v>19720</v>
      </c>
      <c r="F1014" s="37" t="s">
        <v>23713</v>
      </c>
      <c r="G1014" s="37">
        <v>85206</v>
      </c>
      <c r="H1014" s="35">
        <v>9</v>
      </c>
      <c r="I1014" s="35">
        <v>14</v>
      </c>
      <c r="J1014" s="36">
        <v>647683</v>
      </c>
      <c r="K1014" s="37">
        <v>117169</v>
      </c>
      <c r="L1014" s="37"/>
    </row>
    <row r="1015" spans="1:12" ht="18" customHeight="1" x14ac:dyDescent="0.2">
      <c r="A1015" s="37" t="s">
        <v>17213</v>
      </c>
      <c r="B1015" s="37" t="s">
        <v>17214</v>
      </c>
      <c r="C1015" s="37" t="s">
        <v>17215</v>
      </c>
      <c r="D1015" s="37"/>
      <c r="E1015" s="37"/>
      <c r="F1015" s="37" t="s">
        <v>23138</v>
      </c>
      <c r="G1015" s="37"/>
      <c r="H1015" s="35">
        <v>8</v>
      </c>
      <c r="I1015" s="35" t="s">
        <v>16742</v>
      </c>
      <c r="J1015" s="35" t="s">
        <v>16742</v>
      </c>
      <c r="K1015" s="37">
        <v>146925</v>
      </c>
      <c r="L1015" s="37"/>
    </row>
    <row r="1016" spans="1:12" ht="18" customHeight="1" x14ac:dyDescent="0.2">
      <c r="A1016" s="37" t="s">
        <v>17216</v>
      </c>
      <c r="B1016" s="37" t="s">
        <v>17217</v>
      </c>
      <c r="C1016" s="37" t="s">
        <v>17218</v>
      </c>
      <c r="D1016" s="37" t="s">
        <v>17219</v>
      </c>
      <c r="E1016" s="37" t="s">
        <v>17220</v>
      </c>
      <c r="F1016" s="37" t="s">
        <v>23126</v>
      </c>
      <c r="G1016" s="37">
        <v>43015</v>
      </c>
      <c r="H1016" s="35">
        <v>25</v>
      </c>
      <c r="I1016" s="35" t="s">
        <v>16742</v>
      </c>
      <c r="J1016" s="35" t="s">
        <v>16742</v>
      </c>
      <c r="K1016" s="37">
        <v>150464</v>
      </c>
      <c r="L1016" s="37"/>
    </row>
    <row r="1017" spans="1:12" ht="18" customHeight="1" x14ac:dyDescent="0.2">
      <c r="A1017" s="37" t="s">
        <v>17221</v>
      </c>
      <c r="B1017" s="37" t="s">
        <v>17222</v>
      </c>
      <c r="C1017" s="37" t="s">
        <v>17223</v>
      </c>
      <c r="D1017" s="37" t="s">
        <v>17224</v>
      </c>
      <c r="E1017" s="37" t="s">
        <v>15292</v>
      </c>
      <c r="F1017" s="37" t="s">
        <v>19665</v>
      </c>
      <c r="G1017" s="37">
        <v>40223</v>
      </c>
      <c r="H1017" s="35">
        <v>10</v>
      </c>
      <c r="I1017" s="35">
        <v>230</v>
      </c>
      <c r="J1017" s="36">
        <v>43379</v>
      </c>
      <c r="K1017" s="37">
        <v>146396</v>
      </c>
      <c r="L1017" s="37"/>
    </row>
    <row r="1018" spans="1:12" ht="18" customHeight="1" x14ac:dyDescent="0.2">
      <c r="A1018" s="37" t="s">
        <v>19964</v>
      </c>
      <c r="B1018" s="37" t="s">
        <v>19965</v>
      </c>
      <c r="C1018" s="37" t="s">
        <v>19966</v>
      </c>
      <c r="D1018" s="37" t="s">
        <v>19967</v>
      </c>
      <c r="E1018" s="37" t="s">
        <v>19968</v>
      </c>
      <c r="F1018" s="37" t="s">
        <v>18741</v>
      </c>
      <c r="G1018" s="37">
        <v>30075</v>
      </c>
      <c r="H1018" s="35">
        <v>38</v>
      </c>
      <c r="I1018" s="35">
        <v>214</v>
      </c>
      <c r="J1018" s="36">
        <v>179260</v>
      </c>
      <c r="K1018" s="37">
        <v>106831</v>
      </c>
      <c r="L1018" s="37"/>
    </row>
    <row r="1019" spans="1:12" ht="18" customHeight="1" x14ac:dyDescent="0.2">
      <c r="A1019" s="37" t="s">
        <v>14469</v>
      </c>
      <c r="B1019" s="37" t="s">
        <v>14470</v>
      </c>
      <c r="C1019" s="37" t="s">
        <v>14471</v>
      </c>
      <c r="D1019" s="37" t="s">
        <v>14472</v>
      </c>
      <c r="E1019" s="37" t="s">
        <v>17314</v>
      </c>
      <c r="F1019" s="37" t="s">
        <v>19662</v>
      </c>
      <c r="G1019" s="37"/>
      <c r="H1019" s="35">
        <v>2</v>
      </c>
      <c r="I1019" s="35">
        <v>10</v>
      </c>
      <c r="J1019" s="36">
        <v>200000</v>
      </c>
      <c r="K1019" s="37">
        <v>123147</v>
      </c>
      <c r="L1019" s="37"/>
    </row>
    <row r="1020" spans="1:12" ht="18" customHeight="1" x14ac:dyDescent="0.2">
      <c r="A1020" s="37" t="s">
        <v>14473</v>
      </c>
      <c r="B1020" s="37" t="s">
        <v>14474</v>
      </c>
      <c r="C1020" s="37" t="s">
        <v>14475</v>
      </c>
      <c r="D1020" s="37" t="s">
        <v>14476</v>
      </c>
      <c r="E1020" s="37" t="s">
        <v>14477</v>
      </c>
      <c r="F1020" s="37" t="s">
        <v>18741</v>
      </c>
      <c r="G1020" s="37">
        <v>30143</v>
      </c>
      <c r="H1020" s="35">
        <v>32</v>
      </c>
      <c r="I1020" s="35">
        <v>149</v>
      </c>
      <c r="J1020" s="36">
        <v>213230</v>
      </c>
      <c r="K1020" s="37">
        <v>126400</v>
      </c>
      <c r="L1020" s="37" t="s">
        <v>14478</v>
      </c>
    </row>
    <row r="1021" spans="1:12" ht="18" customHeight="1" x14ac:dyDescent="0.2">
      <c r="A1021" s="37" t="s">
        <v>14479</v>
      </c>
      <c r="B1021" s="37" t="s">
        <v>14480</v>
      </c>
      <c r="C1021" s="37" t="s">
        <v>14481</v>
      </c>
      <c r="D1021" s="37" t="s">
        <v>17199</v>
      </c>
      <c r="E1021" s="37" t="s">
        <v>14458</v>
      </c>
      <c r="F1021" s="37" t="s">
        <v>19667</v>
      </c>
      <c r="G1021" s="37">
        <v>2184</v>
      </c>
      <c r="H1021" s="35">
        <v>88</v>
      </c>
      <c r="I1021" s="35">
        <v>462</v>
      </c>
      <c r="J1021" s="36">
        <v>189869</v>
      </c>
      <c r="K1021" s="37">
        <v>112323</v>
      </c>
      <c r="L1021" s="37" t="s">
        <v>11765</v>
      </c>
    </row>
    <row r="1022" spans="1:12" ht="18" customHeight="1" x14ac:dyDescent="0.2">
      <c r="A1022" s="37" t="s">
        <v>11766</v>
      </c>
      <c r="B1022" s="37" t="s">
        <v>11767</v>
      </c>
      <c r="C1022" s="37" t="s">
        <v>11768</v>
      </c>
      <c r="D1022" s="37" t="s">
        <v>11769</v>
      </c>
      <c r="E1022" s="37" t="s">
        <v>24069</v>
      </c>
      <c r="F1022" s="37" t="s">
        <v>23133</v>
      </c>
      <c r="G1022" s="37">
        <v>38120</v>
      </c>
      <c r="H1022" s="35">
        <v>219</v>
      </c>
      <c r="I1022" s="35">
        <v>84</v>
      </c>
      <c r="J1022" s="36">
        <v>2604760</v>
      </c>
      <c r="K1022" s="37">
        <v>106809</v>
      </c>
      <c r="L1022" s="37"/>
    </row>
    <row r="1023" spans="1:12" ht="18" customHeight="1" x14ac:dyDescent="0.2">
      <c r="A1023" s="37" t="s">
        <v>11770</v>
      </c>
      <c r="B1023" s="37" t="s">
        <v>11771</v>
      </c>
      <c r="C1023" s="37" t="s">
        <v>11772</v>
      </c>
      <c r="D1023" s="37" t="s">
        <v>11773</v>
      </c>
      <c r="E1023" s="37" t="s">
        <v>15227</v>
      </c>
      <c r="F1023" s="37" t="s">
        <v>18741</v>
      </c>
      <c r="G1023" s="37">
        <v>30339</v>
      </c>
      <c r="H1023" s="35">
        <v>102</v>
      </c>
      <c r="I1023" s="35">
        <v>384</v>
      </c>
      <c r="J1023" s="36">
        <v>266595</v>
      </c>
      <c r="K1023" s="37">
        <v>119100</v>
      </c>
      <c r="L1023" s="37"/>
    </row>
    <row r="1024" spans="1:12" ht="18" customHeight="1" x14ac:dyDescent="0.2">
      <c r="A1024" s="37" t="s">
        <v>17225</v>
      </c>
      <c r="B1024" s="37" t="s">
        <v>17226</v>
      </c>
      <c r="C1024" s="37" t="s">
        <v>17227</v>
      </c>
      <c r="D1024" s="37" t="s">
        <v>17228</v>
      </c>
      <c r="E1024" s="37" t="s">
        <v>22089</v>
      </c>
      <c r="F1024" s="37" t="s">
        <v>23138</v>
      </c>
      <c r="G1024" s="37">
        <v>98105</v>
      </c>
      <c r="H1024" s="35">
        <v>3</v>
      </c>
      <c r="I1024" s="35">
        <v>6</v>
      </c>
      <c r="J1024" s="36">
        <v>470680</v>
      </c>
      <c r="K1024" s="37">
        <v>116762</v>
      </c>
      <c r="L1024" s="37"/>
    </row>
    <row r="1025" spans="1:12" ht="18" customHeight="1" x14ac:dyDescent="0.2">
      <c r="A1025" s="37" t="s">
        <v>17229</v>
      </c>
      <c r="B1025" s="37" t="s">
        <v>17230</v>
      </c>
      <c r="C1025" s="37" t="s">
        <v>17231</v>
      </c>
      <c r="D1025" s="37"/>
      <c r="E1025" s="37"/>
      <c r="F1025" s="37" t="s">
        <v>19671</v>
      </c>
      <c r="G1025" s="37"/>
      <c r="H1025" s="35">
        <v>10</v>
      </c>
      <c r="I1025" s="35">
        <v>86</v>
      </c>
      <c r="J1025" s="36">
        <v>116476</v>
      </c>
      <c r="K1025" s="37">
        <v>122384</v>
      </c>
      <c r="L1025" s="37" t="s">
        <v>14488</v>
      </c>
    </row>
    <row r="1026" spans="1:12" ht="18" customHeight="1" x14ac:dyDescent="0.2">
      <c r="A1026" s="37" t="s">
        <v>14489</v>
      </c>
      <c r="B1026" s="37" t="s">
        <v>14490</v>
      </c>
      <c r="C1026" s="37" t="s">
        <v>14491</v>
      </c>
      <c r="D1026" s="37" t="s">
        <v>14492</v>
      </c>
      <c r="E1026" s="37" t="s">
        <v>20792</v>
      </c>
      <c r="F1026" s="37" t="s">
        <v>19675</v>
      </c>
      <c r="G1026" s="37">
        <v>27103</v>
      </c>
      <c r="H1026" s="35">
        <v>13</v>
      </c>
      <c r="I1026" s="35">
        <v>115</v>
      </c>
      <c r="J1026" s="36">
        <v>108696</v>
      </c>
      <c r="K1026" s="37">
        <v>133742</v>
      </c>
      <c r="L1026" s="37" t="s">
        <v>14493</v>
      </c>
    </row>
    <row r="1027" spans="1:12" ht="18" customHeight="1" x14ac:dyDescent="0.2">
      <c r="A1027" s="37" t="s">
        <v>14494</v>
      </c>
      <c r="B1027" s="37" t="s">
        <v>14495</v>
      </c>
      <c r="C1027" s="37" t="s">
        <v>14496</v>
      </c>
      <c r="D1027" s="37"/>
      <c r="E1027" s="37"/>
      <c r="F1027" s="37" t="s">
        <v>18740</v>
      </c>
      <c r="G1027" s="37"/>
      <c r="H1027" s="35">
        <v>11</v>
      </c>
      <c r="I1027" s="35">
        <v>26</v>
      </c>
      <c r="J1027" s="36">
        <v>427761</v>
      </c>
      <c r="K1027" s="37">
        <v>134487</v>
      </c>
      <c r="L1027" s="37"/>
    </row>
    <row r="1028" spans="1:12" ht="18" customHeight="1" x14ac:dyDescent="0.2">
      <c r="A1028" s="37" t="s">
        <v>14497</v>
      </c>
      <c r="B1028" s="37" t="s">
        <v>14498</v>
      </c>
      <c r="C1028" s="37" t="s">
        <v>14499</v>
      </c>
      <c r="D1028" s="37" t="s">
        <v>14500</v>
      </c>
      <c r="E1028" s="37" t="s">
        <v>14501</v>
      </c>
      <c r="F1028" s="37" t="s">
        <v>23129</v>
      </c>
      <c r="G1028" s="37">
        <v>17701</v>
      </c>
      <c r="H1028" s="35">
        <v>29</v>
      </c>
      <c r="I1028" s="35">
        <v>569</v>
      </c>
      <c r="J1028" s="36">
        <v>50655</v>
      </c>
      <c r="K1028" s="37">
        <v>141323</v>
      </c>
      <c r="L1028" s="37" t="s">
        <v>14502</v>
      </c>
    </row>
    <row r="1029" spans="1:12" ht="18" customHeight="1" x14ac:dyDescent="0.2">
      <c r="A1029" s="37" t="s">
        <v>14503</v>
      </c>
      <c r="B1029" s="37" t="s">
        <v>20004</v>
      </c>
      <c r="C1029" s="37" t="s">
        <v>20005</v>
      </c>
      <c r="D1029" s="37" t="s">
        <v>20006</v>
      </c>
      <c r="E1029" s="37" t="s">
        <v>18032</v>
      </c>
      <c r="F1029" s="37" t="s">
        <v>19667</v>
      </c>
      <c r="G1029" s="37">
        <v>2108</v>
      </c>
      <c r="H1029" s="35">
        <v>23</v>
      </c>
      <c r="I1029" s="35">
        <v>229</v>
      </c>
      <c r="J1029" s="36">
        <v>101572</v>
      </c>
      <c r="K1029" s="37">
        <v>128014</v>
      </c>
      <c r="L1029" s="37"/>
    </row>
    <row r="1030" spans="1:12" ht="18" customHeight="1" x14ac:dyDescent="0.2">
      <c r="A1030" s="37" t="s">
        <v>17275</v>
      </c>
      <c r="B1030" s="37" t="s">
        <v>17276</v>
      </c>
      <c r="C1030" s="37" t="s">
        <v>17277</v>
      </c>
      <c r="D1030" s="37" t="s">
        <v>17278</v>
      </c>
      <c r="E1030" s="37" t="s">
        <v>17279</v>
      </c>
      <c r="F1030" s="37" t="s">
        <v>19671</v>
      </c>
      <c r="G1030" s="37">
        <v>55372</v>
      </c>
      <c r="H1030" s="35">
        <v>8</v>
      </c>
      <c r="I1030" s="35" t="s">
        <v>16742</v>
      </c>
      <c r="J1030" s="35" t="s">
        <v>16742</v>
      </c>
      <c r="K1030" s="37">
        <v>147934</v>
      </c>
      <c r="L1030" s="37" t="s">
        <v>17280</v>
      </c>
    </row>
    <row r="1031" spans="1:12" ht="18" customHeight="1" x14ac:dyDescent="0.2">
      <c r="A1031" s="37" t="s">
        <v>17281</v>
      </c>
      <c r="B1031" s="37" t="s">
        <v>14551</v>
      </c>
      <c r="C1031" s="37" t="s">
        <v>14552</v>
      </c>
      <c r="D1031" s="37" t="s">
        <v>14553</v>
      </c>
      <c r="E1031" s="37" t="s">
        <v>14554</v>
      </c>
      <c r="F1031" s="37" t="s">
        <v>19663</v>
      </c>
      <c r="G1031" s="37">
        <v>46516</v>
      </c>
      <c r="H1031" s="35">
        <v>121</v>
      </c>
      <c r="I1031" s="35">
        <v>546</v>
      </c>
      <c r="J1031" s="36">
        <v>222102</v>
      </c>
      <c r="K1031" s="37">
        <v>117129</v>
      </c>
      <c r="L1031" s="37" t="s">
        <v>14555</v>
      </c>
    </row>
    <row r="1032" spans="1:12" ht="18" customHeight="1" x14ac:dyDescent="0.2">
      <c r="A1032" s="37" t="s">
        <v>14556</v>
      </c>
      <c r="B1032" s="37" t="s">
        <v>14557</v>
      </c>
      <c r="C1032" s="37" t="s">
        <v>14558</v>
      </c>
      <c r="D1032" s="37" t="s">
        <v>14559</v>
      </c>
      <c r="E1032" s="37" t="s">
        <v>18216</v>
      </c>
      <c r="F1032" s="37" t="s">
        <v>23127</v>
      </c>
      <c r="G1032" s="37">
        <v>73112</v>
      </c>
      <c r="H1032" s="35">
        <v>3</v>
      </c>
      <c r="I1032" s="35">
        <v>36</v>
      </c>
      <c r="J1032" s="36">
        <v>77778</v>
      </c>
      <c r="K1032" s="37">
        <v>138192</v>
      </c>
      <c r="L1032" s="37"/>
    </row>
    <row r="1033" spans="1:12" ht="18" customHeight="1" x14ac:dyDescent="0.2">
      <c r="A1033" s="37" t="s">
        <v>14560</v>
      </c>
      <c r="B1033" s="37" t="s">
        <v>14561</v>
      </c>
      <c r="C1033" s="37" t="s">
        <v>14562</v>
      </c>
      <c r="D1033" s="37" t="s">
        <v>14563</v>
      </c>
      <c r="E1033" s="37" t="s">
        <v>21791</v>
      </c>
      <c r="F1033" s="37" t="s">
        <v>23129</v>
      </c>
      <c r="G1033" s="37">
        <v>19446</v>
      </c>
      <c r="H1033" s="35">
        <v>22</v>
      </c>
      <c r="I1033" s="35">
        <v>164</v>
      </c>
      <c r="J1033" s="36">
        <v>134521</v>
      </c>
      <c r="K1033" s="37">
        <v>140838</v>
      </c>
      <c r="L1033" s="37"/>
    </row>
    <row r="1034" spans="1:12" ht="18" customHeight="1" x14ac:dyDescent="0.2">
      <c r="A1034" s="37" t="s">
        <v>14564</v>
      </c>
      <c r="B1034" s="37" t="s">
        <v>14565</v>
      </c>
      <c r="C1034" s="37" t="s">
        <v>14566</v>
      </c>
      <c r="D1034" s="37" t="s">
        <v>14567</v>
      </c>
      <c r="E1034" s="37" t="s">
        <v>18216</v>
      </c>
      <c r="F1034" s="37" t="s">
        <v>23127</v>
      </c>
      <c r="G1034" s="37">
        <v>73112</v>
      </c>
      <c r="H1034" s="35">
        <v>78</v>
      </c>
      <c r="I1034" s="35">
        <v>480</v>
      </c>
      <c r="J1034" s="36">
        <v>162360</v>
      </c>
      <c r="K1034" s="37">
        <v>109822</v>
      </c>
      <c r="L1034" s="37" t="s">
        <v>20018</v>
      </c>
    </row>
    <row r="1035" spans="1:12" ht="18" customHeight="1" x14ac:dyDescent="0.2">
      <c r="A1035" s="37" t="s">
        <v>20019</v>
      </c>
      <c r="B1035" s="37" t="s">
        <v>20020</v>
      </c>
      <c r="C1035" s="37" t="s">
        <v>20021</v>
      </c>
      <c r="D1035" s="37" t="s">
        <v>20022</v>
      </c>
      <c r="E1035" s="37" t="s">
        <v>20023</v>
      </c>
      <c r="F1035" s="37" t="s">
        <v>19663</v>
      </c>
      <c r="G1035" s="37">
        <v>46077</v>
      </c>
      <c r="H1035" s="35">
        <v>19</v>
      </c>
      <c r="I1035" s="35">
        <v>84</v>
      </c>
      <c r="J1035" s="36">
        <v>220238</v>
      </c>
      <c r="K1035" s="37">
        <v>122537</v>
      </c>
      <c r="L1035" s="37"/>
    </row>
    <row r="1036" spans="1:12" ht="18" customHeight="1" x14ac:dyDescent="0.2">
      <c r="A1036" s="37" t="s">
        <v>20024</v>
      </c>
      <c r="B1036" s="37" t="s">
        <v>20025</v>
      </c>
      <c r="C1036" s="37" t="s">
        <v>20026</v>
      </c>
      <c r="D1036" s="37" t="s">
        <v>17304</v>
      </c>
      <c r="E1036" s="37" t="s">
        <v>21723</v>
      </c>
      <c r="F1036" s="37" t="s">
        <v>19678</v>
      </c>
      <c r="G1036" s="37">
        <v>8057</v>
      </c>
      <c r="H1036" s="35">
        <v>9</v>
      </c>
      <c r="I1036" s="35">
        <v>130</v>
      </c>
      <c r="J1036" s="36">
        <v>69231</v>
      </c>
      <c r="K1036" s="37">
        <v>129169</v>
      </c>
      <c r="L1036" s="37"/>
    </row>
    <row r="1037" spans="1:12" ht="18" customHeight="1" x14ac:dyDescent="0.2">
      <c r="A1037" s="37" t="s">
        <v>14548</v>
      </c>
      <c r="B1037" s="37" t="s">
        <v>16631</v>
      </c>
      <c r="C1037" s="37" t="s">
        <v>16632</v>
      </c>
      <c r="D1037" s="37" t="s">
        <v>16633</v>
      </c>
      <c r="E1037" s="37" t="s">
        <v>16634</v>
      </c>
      <c r="F1037" s="37" t="s">
        <v>18741</v>
      </c>
      <c r="G1037" s="37">
        <v>30019</v>
      </c>
      <c r="H1037" s="35">
        <v>48</v>
      </c>
      <c r="I1037" s="35">
        <v>180</v>
      </c>
      <c r="J1037" s="36">
        <v>265093</v>
      </c>
      <c r="K1037" s="37">
        <v>109772</v>
      </c>
      <c r="L1037" s="37"/>
    </row>
    <row r="1038" spans="1:12" ht="18" customHeight="1" x14ac:dyDescent="0.2">
      <c r="A1038" s="37" t="s">
        <v>14548</v>
      </c>
      <c r="B1038" s="37" t="s">
        <v>16635</v>
      </c>
      <c r="C1038" s="37" t="s">
        <v>16636</v>
      </c>
      <c r="D1038" s="37" t="s">
        <v>16637</v>
      </c>
      <c r="E1038" s="37" t="s">
        <v>16638</v>
      </c>
      <c r="F1038" s="37" t="s">
        <v>23715</v>
      </c>
      <c r="G1038" s="37">
        <v>81301</v>
      </c>
      <c r="H1038" s="35">
        <v>4</v>
      </c>
      <c r="I1038" s="35">
        <v>39</v>
      </c>
      <c r="J1038" s="36">
        <v>113179</v>
      </c>
      <c r="K1038" s="37">
        <v>128461</v>
      </c>
      <c r="L1038" s="37"/>
    </row>
    <row r="1039" spans="1:12" ht="18" customHeight="1" x14ac:dyDescent="0.2">
      <c r="A1039" s="37" t="s">
        <v>16639</v>
      </c>
      <c r="B1039" s="37" t="s">
        <v>16640</v>
      </c>
      <c r="C1039" s="37" t="s">
        <v>16641</v>
      </c>
      <c r="D1039" s="37" t="s">
        <v>16642</v>
      </c>
      <c r="E1039" s="37" t="s">
        <v>16643</v>
      </c>
      <c r="F1039" s="37" t="s">
        <v>23714</v>
      </c>
      <c r="G1039" s="37">
        <v>91505</v>
      </c>
      <c r="H1039" s="35">
        <v>173</v>
      </c>
      <c r="I1039" s="36">
        <v>1954</v>
      </c>
      <c r="J1039" s="36">
        <v>88538</v>
      </c>
      <c r="K1039" s="37">
        <v>111662</v>
      </c>
      <c r="L1039" s="37" t="s">
        <v>16644</v>
      </c>
    </row>
    <row r="1040" spans="1:12" ht="18" customHeight="1" x14ac:dyDescent="0.2">
      <c r="A1040" s="37" t="s">
        <v>16645</v>
      </c>
      <c r="B1040" s="37" t="s">
        <v>16646</v>
      </c>
      <c r="C1040" s="37" t="s">
        <v>16647</v>
      </c>
      <c r="D1040" s="37" t="s">
        <v>16648</v>
      </c>
      <c r="E1040" s="37" t="s">
        <v>20027</v>
      </c>
      <c r="F1040" s="37" t="s">
        <v>23129</v>
      </c>
      <c r="G1040" s="37">
        <v>19067</v>
      </c>
      <c r="H1040" s="35">
        <v>231</v>
      </c>
      <c r="I1040" s="35">
        <v>886</v>
      </c>
      <c r="J1040" s="36">
        <v>260939</v>
      </c>
      <c r="K1040" s="37">
        <v>119284</v>
      </c>
      <c r="L1040" s="37"/>
    </row>
    <row r="1041" spans="1:12" ht="18" customHeight="1" x14ac:dyDescent="0.2">
      <c r="A1041" s="37" t="s">
        <v>20028</v>
      </c>
      <c r="B1041" s="37" t="s">
        <v>19463</v>
      </c>
      <c r="C1041" s="37" t="s">
        <v>19464</v>
      </c>
      <c r="D1041" s="37" t="s">
        <v>19465</v>
      </c>
      <c r="E1041" s="37" t="s">
        <v>24051</v>
      </c>
      <c r="F1041" s="37" t="s">
        <v>19670</v>
      </c>
      <c r="G1041" s="37">
        <v>48075</v>
      </c>
      <c r="H1041" s="35">
        <v>12</v>
      </c>
      <c r="I1041" s="35">
        <v>95</v>
      </c>
      <c r="J1041" s="36">
        <v>126316</v>
      </c>
      <c r="K1041" s="37">
        <v>130345</v>
      </c>
      <c r="L1041" s="37"/>
    </row>
    <row r="1042" spans="1:12" ht="18" customHeight="1" x14ac:dyDescent="0.2">
      <c r="A1042" s="37" t="s">
        <v>19466</v>
      </c>
      <c r="B1042" s="37" t="s">
        <v>19467</v>
      </c>
      <c r="C1042" s="37" t="s">
        <v>19468</v>
      </c>
      <c r="D1042" s="37" t="s">
        <v>19469</v>
      </c>
      <c r="E1042" s="37" t="s">
        <v>19470</v>
      </c>
      <c r="F1042" s="37" t="s">
        <v>23125</v>
      </c>
      <c r="G1042" s="37">
        <v>11718</v>
      </c>
      <c r="H1042" s="35">
        <v>18</v>
      </c>
      <c r="I1042" s="35">
        <v>200</v>
      </c>
      <c r="J1042" s="36">
        <v>90000</v>
      </c>
      <c r="K1042" s="37">
        <v>117155</v>
      </c>
      <c r="L1042" s="37" t="s">
        <v>19471</v>
      </c>
    </row>
    <row r="1043" spans="1:12" ht="18" customHeight="1" x14ac:dyDescent="0.2">
      <c r="A1043" s="37" t="s">
        <v>19472</v>
      </c>
      <c r="B1043" s="37" t="s">
        <v>19473</v>
      </c>
      <c r="C1043" s="37" t="s">
        <v>19474</v>
      </c>
      <c r="D1043" s="37" t="s">
        <v>19475</v>
      </c>
      <c r="E1043" s="37" t="s">
        <v>23153</v>
      </c>
      <c r="F1043" s="37" t="s">
        <v>23713</v>
      </c>
      <c r="G1043" s="37">
        <v>85711</v>
      </c>
      <c r="H1043" s="35">
        <v>29</v>
      </c>
      <c r="I1043" s="35">
        <v>355</v>
      </c>
      <c r="J1043" s="36">
        <v>80289</v>
      </c>
      <c r="K1043" s="37">
        <v>126975</v>
      </c>
      <c r="L1043" s="37"/>
    </row>
    <row r="1044" spans="1:12" ht="18" customHeight="1" x14ac:dyDescent="0.2">
      <c r="A1044" s="37" t="s">
        <v>19476</v>
      </c>
      <c r="B1044" s="37" t="s">
        <v>19477</v>
      </c>
      <c r="C1044" s="37" t="s">
        <v>19478</v>
      </c>
      <c r="D1044" s="37" t="s">
        <v>19479</v>
      </c>
      <c r="E1044" s="37" t="s">
        <v>18601</v>
      </c>
      <c r="F1044" s="37" t="s">
        <v>19678</v>
      </c>
      <c r="G1044" s="37">
        <v>7960</v>
      </c>
      <c r="H1044" s="35">
        <v>10</v>
      </c>
      <c r="I1044" s="35">
        <v>15</v>
      </c>
      <c r="J1044" s="36">
        <v>666667</v>
      </c>
      <c r="K1044" s="37">
        <v>147372</v>
      </c>
      <c r="L1044" s="37"/>
    </row>
    <row r="1045" spans="1:12" ht="18" customHeight="1" x14ac:dyDescent="0.2">
      <c r="A1045" s="37" t="s">
        <v>19480</v>
      </c>
      <c r="B1045" s="37" t="s">
        <v>14583</v>
      </c>
      <c r="C1045" s="37" t="s">
        <v>14584</v>
      </c>
      <c r="D1045" s="37" t="s">
        <v>14585</v>
      </c>
      <c r="E1045" s="37" t="s">
        <v>23803</v>
      </c>
      <c r="F1045" s="37" t="s">
        <v>19672</v>
      </c>
      <c r="G1045" s="37">
        <v>63104</v>
      </c>
      <c r="H1045" s="35">
        <v>4</v>
      </c>
      <c r="I1045" s="35">
        <v>7</v>
      </c>
      <c r="J1045" s="36">
        <v>563854</v>
      </c>
      <c r="K1045" s="37">
        <v>126614</v>
      </c>
      <c r="L1045" s="37"/>
    </row>
    <row r="1046" spans="1:12" ht="18" customHeight="1" x14ac:dyDescent="0.2">
      <c r="A1046" s="37" t="s">
        <v>14586</v>
      </c>
      <c r="B1046" s="37" t="s">
        <v>14587</v>
      </c>
      <c r="C1046" s="37" t="s">
        <v>14588</v>
      </c>
      <c r="D1046" s="37" t="s">
        <v>14594</v>
      </c>
      <c r="E1046" s="37" t="s">
        <v>18577</v>
      </c>
      <c r="F1046" s="37" t="s">
        <v>23714</v>
      </c>
      <c r="G1046" s="37">
        <v>91101</v>
      </c>
      <c r="H1046" s="35">
        <v>20</v>
      </c>
      <c r="I1046" s="35">
        <v>150</v>
      </c>
      <c r="J1046" s="36">
        <v>135155</v>
      </c>
      <c r="K1046" s="37">
        <v>111580</v>
      </c>
      <c r="L1046" s="37"/>
    </row>
    <row r="1047" spans="1:12" ht="18" customHeight="1" x14ac:dyDescent="0.2">
      <c r="A1047" s="37" t="s">
        <v>14595</v>
      </c>
      <c r="B1047" s="37" t="s">
        <v>14596</v>
      </c>
      <c r="C1047" s="37" t="s">
        <v>14597</v>
      </c>
      <c r="D1047" s="37" t="s">
        <v>14598</v>
      </c>
      <c r="E1047" s="37" t="s">
        <v>17944</v>
      </c>
      <c r="F1047" s="37" t="s">
        <v>23714</v>
      </c>
      <c r="G1047" s="37">
        <v>92614</v>
      </c>
      <c r="H1047" s="35">
        <v>124</v>
      </c>
      <c r="I1047" s="35">
        <v>507</v>
      </c>
      <c r="J1047" s="36">
        <v>245357</v>
      </c>
      <c r="K1047" s="37">
        <v>107901</v>
      </c>
      <c r="L1047" s="37"/>
    </row>
    <row r="1048" spans="1:12" ht="18" customHeight="1" x14ac:dyDescent="0.2">
      <c r="A1048" s="37" t="s">
        <v>14599</v>
      </c>
      <c r="B1048" s="37" t="s">
        <v>14600</v>
      </c>
      <c r="C1048" s="37" t="s">
        <v>14601</v>
      </c>
      <c r="D1048" s="37" t="s">
        <v>14602</v>
      </c>
      <c r="E1048" s="37" t="s">
        <v>23945</v>
      </c>
      <c r="F1048" s="37" t="s">
        <v>19667</v>
      </c>
      <c r="G1048" s="37">
        <v>2360</v>
      </c>
      <c r="H1048" s="35">
        <v>13</v>
      </c>
      <c r="I1048" s="35">
        <v>86</v>
      </c>
      <c r="J1048" s="36">
        <v>146858</v>
      </c>
      <c r="K1048" s="37">
        <v>128409</v>
      </c>
      <c r="L1048" s="37"/>
    </row>
    <row r="1049" spans="1:12" ht="18" customHeight="1" x14ac:dyDescent="0.2">
      <c r="A1049" s="37" t="s">
        <v>14603</v>
      </c>
      <c r="B1049" s="37" t="s">
        <v>14604</v>
      </c>
      <c r="C1049" s="37" t="s">
        <v>14605</v>
      </c>
      <c r="D1049" s="37" t="s">
        <v>14606</v>
      </c>
      <c r="E1049" s="37" t="s">
        <v>14607</v>
      </c>
      <c r="F1049" s="37" t="s">
        <v>23716</v>
      </c>
      <c r="G1049" s="37">
        <v>6518</v>
      </c>
      <c r="H1049" s="35">
        <v>2</v>
      </c>
      <c r="I1049" s="35">
        <v>3</v>
      </c>
      <c r="J1049" s="36">
        <v>666667</v>
      </c>
      <c r="K1049" s="37">
        <v>143386</v>
      </c>
      <c r="L1049" s="37" t="s">
        <v>14608</v>
      </c>
    </row>
    <row r="1050" spans="1:12" ht="18" customHeight="1" x14ac:dyDescent="0.2">
      <c r="A1050" s="37" t="s">
        <v>14609</v>
      </c>
      <c r="B1050" s="37" t="s">
        <v>14610</v>
      </c>
      <c r="C1050" s="37" t="s">
        <v>14611</v>
      </c>
      <c r="D1050" s="37" t="s">
        <v>14612</v>
      </c>
      <c r="E1050" s="37" t="s">
        <v>13964</v>
      </c>
      <c r="F1050" s="37" t="s">
        <v>23126</v>
      </c>
      <c r="G1050" s="37">
        <v>44114</v>
      </c>
      <c r="H1050" s="35">
        <v>14</v>
      </c>
      <c r="I1050" s="35">
        <v>125</v>
      </c>
      <c r="J1050" s="36">
        <v>109200</v>
      </c>
      <c r="K1050" s="37">
        <v>147697</v>
      </c>
      <c r="L1050" s="37"/>
    </row>
    <row r="1051" spans="1:12" ht="18" customHeight="1" x14ac:dyDescent="0.2">
      <c r="A1051" s="37" t="s">
        <v>14613</v>
      </c>
      <c r="B1051" s="37" t="s">
        <v>14614</v>
      </c>
      <c r="C1051" s="37" t="s">
        <v>14615</v>
      </c>
      <c r="D1051" s="37" t="s">
        <v>14616</v>
      </c>
      <c r="E1051" s="37" t="s">
        <v>21378</v>
      </c>
      <c r="F1051" s="37" t="s">
        <v>19670</v>
      </c>
      <c r="G1051" s="37">
        <v>48084</v>
      </c>
      <c r="H1051" s="35">
        <v>8</v>
      </c>
      <c r="I1051" s="35">
        <v>22</v>
      </c>
      <c r="J1051" s="36">
        <v>363636</v>
      </c>
      <c r="K1051" s="37">
        <v>125936</v>
      </c>
      <c r="L1051" s="37"/>
    </row>
    <row r="1052" spans="1:12" ht="18" customHeight="1" x14ac:dyDescent="0.2">
      <c r="A1052" s="37" t="s">
        <v>14617</v>
      </c>
      <c r="B1052" s="37" t="s">
        <v>14618</v>
      </c>
      <c r="C1052" s="37" t="s">
        <v>14619</v>
      </c>
      <c r="D1052" s="37" t="s">
        <v>14620</v>
      </c>
      <c r="E1052" s="37" t="s">
        <v>24444</v>
      </c>
      <c r="F1052" s="37" t="s">
        <v>19667</v>
      </c>
      <c r="G1052" s="37">
        <v>1845</v>
      </c>
      <c r="H1052" s="35">
        <v>8</v>
      </c>
      <c r="I1052" s="35" t="s">
        <v>16742</v>
      </c>
      <c r="J1052" s="35" t="s">
        <v>16742</v>
      </c>
      <c r="K1052" s="37">
        <v>148298</v>
      </c>
      <c r="L1052" s="37"/>
    </row>
    <row r="1053" spans="1:12" ht="18" customHeight="1" x14ac:dyDescent="0.2">
      <c r="A1053" s="37" t="s">
        <v>14621</v>
      </c>
      <c r="B1053" s="37" t="s">
        <v>14622</v>
      </c>
      <c r="C1053" s="37" t="s">
        <v>14623</v>
      </c>
      <c r="D1053" s="37" t="s">
        <v>14624</v>
      </c>
      <c r="E1053" s="37" t="s">
        <v>23434</v>
      </c>
      <c r="F1053" s="37" t="s">
        <v>23715</v>
      </c>
      <c r="G1053" s="37">
        <v>81506</v>
      </c>
      <c r="H1053" s="35">
        <v>6</v>
      </c>
      <c r="I1053" s="35">
        <v>45</v>
      </c>
      <c r="J1053" s="36">
        <v>128889</v>
      </c>
      <c r="K1053" s="37">
        <v>111325</v>
      </c>
      <c r="L1053" s="37"/>
    </row>
    <row r="1054" spans="1:12" ht="18" customHeight="1" x14ac:dyDescent="0.2">
      <c r="A1054" s="37" t="s">
        <v>14625</v>
      </c>
      <c r="B1054" s="37" t="s">
        <v>14626</v>
      </c>
      <c r="C1054" s="37" t="s">
        <v>14627</v>
      </c>
      <c r="D1054" s="37" t="s">
        <v>14628</v>
      </c>
      <c r="E1054" s="37" t="s">
        <v>18088</v>
      </c>
      <c r="F1054" s="37" t="s">
        <v>23711</v>
      </c>
      <c r="G1054" s="37">
        <v>35242</v>
      </c>
      <c r="H1054" s="35">
        <v>11</v>
      </c>
      <c r="I1054" s="35">
        <v>69</v>
      </c>
      <c r="J1054" s="36">
        <v>165599</v>
      </c>
      <c r="K1054" s="37">
        <v>128217</v>
      </c>
      <c r="L1054" s="37" t="s">
        <v>11924</v>
      </c>
    </row>
    <row r="1055" spans="1:12" ht="18" customHeight="1" x14ac:dyDescent="0.2">
      <c r="A1055" s="37" t="s">
        <v>11925</v>
      </c>
      <c r="B1055" s="37" t="s">
        <v>11926</v>
      </c>
      <c r="C1055" s="37" t="s">
        <v>11927</v>
      </c>
      <c r="D1055" s="37" t="s">
        <v>11928</v>
      </c>
      <c r="E1055" s="37" t="s">
        <v>24265</v>
      </c>
      <c r="F1055" s="37" t="s">
        <v>23714</v>
      </c>
      <c r="G1055" s="37">
        <v>90046</v>
      </c>
      <c r="H1055" s="35">
        <v>73</v>
      </c>
      <c r="I1055" s="35">
        <v>134</v>
      </c>
      <c r="J1055" s="36">
        <v>544776</v>
      </c>
      <c r="K1055" s="37">
        <v>138925</v>
      </c>
      <c r="L1055" s="37" t="s">
        <v>11929</v>
      </c>
    </row>
    <row r="1056" spans="1:12" ht="18" customHeight="1" x14ac:dyDescent="0.2">
      <c r="A1056" s="37" t="s">
        <v>11930</v>
      </c>
      <c r="B1056" s="37" t="s">
        <v>11931</v>
      </c>
      <c r="C1056" s="37" t="s">
        <v>17362</v>
      </c>
      <c r="D1056" s="37" t="s">
        <v>17363</v>
      </c>
      <c r="E1056" s="37" t="s">
        <v>13888</v>
      </c>
      <c r="F1056" s="37" t="s">
        <v>23129</v>
      </c>
      <c r="G1056" s="37">
        <v>19096</v>
      </c>
      <c r="H1056" s="35">
        <v>651</v>
      </c>
      <c r="I1056" s="35">
        <v>170</v>
      </c>
      <c r="J1056" s="36">
        <v>3829412</v>
      </c>
      <c r="K1056" s="37">
        <v>111353</v>
      </c>
      <c r="L1056" s="37"/>
    </row>
    <row r="1057" spans="1:12" ht="18" customHeight="1" x14ac:dyDescent="0.2">
      <c r="A1057" s="37" t="s">
        <v>17364</v>
      </c>
      <c r="B1057" s="37" t="s">
        <v>17365</v>
      </c>
      <c r="C1057" s="37" t="s">
        <v>17366</v>
      </c>
      <c r="D1057" s="37" t="s">
        <v>17367</v>
      </c>
      <c r="E1057" s="37" t="s">
        <v>22885</v>
      </c>
      <c r="F1057" s="37" t="s">
        <v>23126</v>
      </c>
      <c r="G1057" s="37">
        <v>43017</v>
      </c>
      <c r="H1057" s="35">
        <v>82</v>
      </c>
      <c r="I1057" s="35">
        <v>455</v>
      </c>
      <c r="J1057" s="36">
        <v>180029</v>
      </c>
      <c r="K1057" s="37">
        <v>119695</v>
      </c>
      <c r="L1057" s="37"/>
    </row>
    <row r="1058" spans="1:12" ht="18" customHeight="1" x14ac:dyDescent="0.2">
      <c r="A1058" s="37" t="s">
        <v>17368</v>
      </c>
      <c r="B1058" s="37" t="s">
        <v>17369</v>
      </c>
      <c r="C1058" s="37" t="s">
        <v>17370</v>
      </c>
      <c r="D1058" s="37" t="s">
        <v>17371</v>
      </c>
      <c r="E1058" s="37" t="s">
        <v>20867</v>
      </c>
      <c r="F1058" s="37" t="s">
        <v>19675</v>
      </c>
      <c r="G1058" s="37">
        <v>28211</v>
      </c>
      <c r="H1058" s="35">
        <v>67</v>
      </c>
      <c r="I1058" s="35">
        <v>220</v>
      </c>
      <c r="J1058" s="36">
        <v>304382</v>
      </c>
      <c r="K1058" s="37">
        <v>39326</v>
      </c>
      <c r="L1058" s="37"/>
    </row>
    <row r="1059" spans="1:12" ht="18" customHeight="1" x14ac:dyDescent="0.2">
      <c r="A1059" s="37" t="s">
        <v>17372</v>
      </c>
      <c r="B1059" s="37" t="s">
        <v>17373</v>
      </c>
      <c r="C1059" s="37" t="s">
        <v>17374</v>
      </c>
      <c r="D1059" s="37" t="s">
        <v>17375</v>
      </c>
      <c r="E1059" s="37" t="s">
        <v>15227</v>
      </c>
      <c r="F1059" s="37" t="s">
        <v>18741</v>
      </c>
      <c r="G1059" s="37">
        <v>30361</v>
      </c>
      <c r="H1059" s="35">
        <v>164</v>
      </c>
      <c r="I1059" s="35">
        <v>521</v>
      </c>
      <c r="J1059" s="36">
        <v>315234</v>
      </c>
      <c r="K1059" s="37">
        <v>111025</v>
      </c>
      <c r="L1059" s="37"/>
    </row>
    <row r="1060" spans="1:12" ht="18" customHeight="1" x14ac:dyDescent="0.2">
      <c r="A1060" s="37" t="s">
        <v>17376</v>
      </c>
      <c r="B1060" s="37" t="s">
        <v>17377</v>
      </c>
      <c r="C1060" s="37" t="s">
        <v>17378</v>
      </c>
      <c r="D1060" s="37" t="s">
        <v>17379</v>
      </c>
      <c r="E1060" s="37" t="s">
        <v>17380</v>
      </c>
      <c r="F1060" s="37" t="s">
        <v>19668</v>
      </c>
      <c r="G1060" s="37">
        <v>21093</v>
      </c>
      <c r="H1060" s="35">
        <v>18</v>
      </c>
      <c r="I1060" s="35">
        <v>71</v>
      </c>
      <c r="J1060" s="36">
        <v>249634</v>
      </c>
      <c r="K1060" s="37">
        <v>121074</v>
      </c>
      <c r="L1060" s="37"/>
    </row>
    <row r="1061" spans="1:12" ht="18" customHeight="1" x14ac:dyDescent="0.2">
      <c r="A1061" s="37" t="s">
        <v>17381</v>
      </c>
      <c r="B1061" s="37" t="s">
        <v>17382</v>
      </c>
      <c r="C1061" s="37" t="s">
        <v>17383</v>
      </c>
      <c r="D1061" s="37" t="s">
        <v>17384</v>
      </c>
      <c r="E1061" s="37" t="s">
        <v>17385</v>
      </c>
      <c r="F1061" s="37" t="s">
        <v>23714</v>
      </c>
      <c r="G1061" s="37">
        <v>93002</v>
      </c>
      <c r="H1061" s="35">
        <v>13</v>
      </c>
      <c r="I1061" s="35">
        <v>61</v>
      </c>
      <c r="J1061" s="36">
        <v>216393</v>
      </c>
      <c r="K1061" s="37">
        <v>126834</v>
      </c>
      <c r="L1061" s="37"/>
    </row>
    <row r="1062" spans="1:12" ht="18" customHeight="1" x14ac:dyDescent="0.2">
      <c r="A1062" s="37" t="s">
        <v>17386</v>
      </c>
      <c r="B1062" s="37" t="s">
        <v>17387</v>
      </c>
      <c r="C1062" s="37" t="s">
        <v>17388</v>
      </c>
      <c r="D1062" s="37" t="s">
        <v>23374</v>
      </c>
      <c r="E1062" s="37" t="s">
        <v>21603</v>
      </c>
      <c r="F1062" s="37" t="s">
        <v>19671</v>
      </c>
      <c r="G1062" s="37">
        <v>55127</v>
      </c>
      <c r="H1062" s="35">
        <v>43</v>
      </c>
      <c r="I1062" s="35">
        <v>157</v>
      </c>
      <c r="J1062" s="36">
        <v>271803</v>
      </c>
      <c r="K1062" s="37">
        <v>134781</v>
      </c>
      <c r="L1062" s="37" t="s">
        <v>17389</v>
      </c>
    </row>
    <row r="1063" spans="1:12" ht="18" customHeight="1" x14ac:dyDescent="0.2">
      <c r="A1063" s="37" t="s">
        <v>17390</v>
      </c>
      <c r="B1063" s="37"/>
      <c r="C1063" s="37" t="s">
        <v>17391</v>
      </c>
      <c r="D1063" s="37" t="s">
        <v>14629</v>
      </c>
      <c r="E1063" s="37" t="s">
        <v>22617</v>
      </c>
      <c r="F1063" s="37" t="s">
        <v>23716</v>
      </c>
      <c r="G1063" s="37">
        <v>6880</v>
      </c>
      <c r="H1063" s="35">
        <v>4</v>
      </c>
      <c r="I1063" s="35">
        <v>8</v>
      </c>
      <c r="J1063" s="36">
        <v>475000</v>
      </c>
      <c r="K1063" s="37">
        <v>148261</v>
      </c>
      <c r="L1063" s="37"/>
    </row>
    <row r="1064" spans="1:12" ht="18" customHeight="1" x14ac:dyDescent="0.2">
      <c r="A1064" s="37" t="s">
        <v>17393</v>
      </c>
      <c r="B1064" s="37" t="s">
        <v>17394</v>
      </c>
      <c r="C1064" s="37" t="s">
        <v>17395</v>
      </c>
      <c r="D1064" s="37" t="s">
        <v>17396</v>
      </c>
      <c r="E1064" s="37" t="s">
        <v>17397</v>
      </c>
      <c r="F1064" s="37" t="s">
        <v>23716</v>
      </c>
      <c r="G1064" s="37">
        <v>6720</v>
      </c>
      <c r="H1064" s="35">
        <v>8</v>
      </c>
      <c r="I1064" s="35">
        <v>14</v>
      </c>
      <c r="J1064" s="36">
        <v>603571</v>
      </c>
      <c r="K1064" s="37">
        <v>125638</v>
      </c>
      <c r="L1064" s="37"/>
    </row>
    <row r="1065" spans="1:12" ht="18" customHeight="1" x14ac:dyDescent="0.2">
      <c r="A1065" s="37" t="s">
        <v>15257</v>
      </c>
      <c r="B1065" s="37" t="s">
        <v>15258</v>
      </c>
      <c r="C1065" s="37" t="s">
        <v>15259</v>
      </c>
      <c r="D1065" s="37"/>
      <c r="E1065" s="37"/>
      <c r="F1065" s="37" t="s">
        <v>23125</v>
      </c>
      <c r="G1065" s="37"/>
      <c r="H1065" s="35">
        <v>2</v>
      </c>
      <c r="I1065" s="35">
        <v>6</v>
      </c>
      <c r="J1065" s="36">
        <v>366667</v>
      </c>
      <c r="K1065" s="37">
        <v>132052</v>
      </c>
      <c r="L1065" s="37"/>
    </row>
    <row r="1066" spans="1:12" ht="18" customHeight="1" x14ac:dyDescent="0.2">
      <c r="A1066" s="37" t="s">
        <v>15260</v>
      </c>
      <c r="B1066" s="37" t="s">
        <v>15261</v>
      </c>
      <c r="C1066" s="37" t="s">
        <v>17412</v>
      </c>
      <c r="D1066" s="37" t="s">
        <v>17413</v>
      </c>
      <c r="E1066" s="37" t="s">
        <v>14698</v>
      </c>
      <c r="F1066" s="37" t="s">
        <v>19676</v>
      </c>
      <c r="G1066" s="37">
        <v>68902</v>
      </c>
      <c r="H1066" s="35">
        <v>34</v>
      </c>
      <c r="I1066" s="35">
        <v>194</v>
      </c>
      <c r="J1066" s="36">
        <v>177791</v>
      </c>
      <c r="K1066" s="37">
        <v>113836</v>
      </c>
      <c r="L1066" s="37"/>
    </row>
    <row r="1067" spans="1:12" ht="18" customHeight="1" x14ac:dyDescent="0.2">
      <c r="A1067" s="37" t="s">
        <v>14699</v>
      </c>
      <c r="B1067" s="37" t="s">
        <v>14700</v>
      </c>
      <c r="C1067" s="37" t="s">
        <v>14701</v>
      </c>
      <c r="D1067" s="37" t="s">
        <v>14702</v>
      </c>
      <c r="E1067" s="37" t="s">
        <v>22089</v>
      </c>
      <c r="F1067" s="37" t="s">
        <v>23138</v>
      </c>
      <c r="G1067" s="37">
        <v>98102</v>
      </c>
      <c r="H1067" s="35">
        <v>193</v>
      </c>
      <c r="I1067" s="35">
        <v>239</v>
      </c>
      <c r="J1067" s="36">
        <v>805441</v>
      </c>
      <c r="K1067" s="37">
        <v>112336</v>
      </c>
      <c r="L1067" s="37"/>
    </row>
    <row r="1068" spans="1:12" ht="18" customHeight="1" x14ac:dyDescent="0.2">
      <c r="A1068" s="37" t="s">
        <v>14703</v>
      </c>
      <c r="B1068" s="37" t="s">
        <v>14704</v>
      </c>
      <c r="C1068" s="37" t="s">
        <v>14705</v>
      </c>
      <c r="D1068" s="37"/>
      <c r="E1068" s="37"/>
      <c r="F1068" s="37" t="s">
        <v>18740</v>
      </c>
      <c r="G1068" s="37"/>
      <c r="H1068" s="35">
        <v>0</v>
      </c>
      <c r="I1068" s="35">
        <v>3</v>
      </c>
      <c r="J1068" s="36">
        <v>83333</v>
      </c>
      <c r="K1068" s="37">
        <v>133699</v>
      </c>
      <c r="L1068" s="37" t="s">
        <v>14706</v>
      </c>
    </row>
    <row r="1069" spans="1:12" ht="18" customHeight="1" x14ac:dyDescent="0.2">
      <c r="A1069" s="37" t="s">
        <v>14707</v>
      </c>
      <c r="B1069" s="37" t="s">
        <v>14708</v>
      </c>
      <c r="C1069" s="37" t="s">
        <v>14709</v>
      </c>
      <c r="D1069" s="37" t="s">
        <v>14710</v>
      </c>
      <c r="E1069" s="37" t="s">
        <v>21378</v>
      </c>
      <c r="F1069" s="37" t="s">
        <v>19670</v>
      </c>
      <c r="G1069" s="37">
        <v>48084</v>
      </c>
      <c r="H1069" s="35">
        <v>18</v>
      </c>
      <c r="I1069" s="35">
        <v>55</v>
      </c>
      <c r="J1069" s="36">
        <v>327273</v>
      </c>
      <c r="K1069" s="37">
        <v>124569</v>
      </c>
      <c r="L1069" s="37"/>
    </row>
    <row r="1070" spans="1:12" ht="18" customHeight="1" x14ac:dyDescent="0.2">
      <c r="A1070" s="37" t="s">
        <v>14711</v>
      </c>
      <c r="B1070" s="37" t="s">
        <v>17424</v>
      </c>
      <c r="C1070" s="37" t="s">
        <v>17425</v>
      </c>
      <c r="D1070" s="37" t="s">
        <v>17426</v>
      </c>
      <c r="E1070" s="37" t="s">
        <v>17427</v>
      </c>
      <c r="F1070" s="37" t="s">
        <v>23709</v>
      </c>
      <c r="G1070" s="37">
        <v>83501</v>
      </c>
      <c r="H1070" s="35">
        <v>1</v>
      </c>
      <c r="I1070" s="35">
        <v>10</v>
      </c>
      <c r="J1070" s="36">
        <v>100000</v>
      </c>
      <c r="K1070" s="37">
        <v>130643</v>
      </c>
      <c r="L1070" s="37" t="s">
        <v>17428</v>
      </c>
    </row>
    <row r="1071" spans="1:12" ht="18" customHeight="1" x14ac:dyDescent="0.2">
      <c r="A1071" s="37" t="s">
        <v>17429</v>
      </c>
      <c r="B1071" s="37"/>
      <c r="C1071" s="37" t="s">
        <v>17430</v>
      </c>
      <c r="D1071" s="37" t="s">
        <v>17431</v>
      </c>
      <c r="E1071" s="37" t="s">
        <v>17435</v>
      </c>
      <c r="F1071" s="37" t="s">
        <v>23136</v>
      </c>
      <c r="G1071" s="37">
        <v>23452</v>
      </c>
      <c r="H1071" s="35">
        <v>18</v>
      </c>
      <c r="I1071" s="35">
        <v>379</v>
      </c>
      <c r="J1071" s="36">
        <v>46773</v>
      </c>
      <c r="K1071" s="37">
        <v>115241</v>
      </c>
      <c r="L1071" s="37"/>
    </row>
    <row r="1072" spans="1:12" ht="18" customHeight="1" x14ac:dyDescent="0.2">
      <c r="A1072" s="37" t="s">
        <v>17432</v>
      </c>
      <c r="B1072" s="37" t="s">
        <v>17433</v>
      </c>
      <c r="C1072" s="37" t="s">
        <v>17434</v>
      </c>
      <c r="D1072" s="37"/>
      <c r="E1072" s="37"/>
      <c r="F1072" s="37" t="s">
        <v>23715</v>
      </c>
      <c r="G1072" s="37"/>
      <c r="H1072" s="35">
        <v>18</v>
      </c>
      <c r="I1072" s="35">
        <v>11</v>
      </c>
      <c r="J1072" s="36">
        <v>1636364</v>
      </c>
      <c r="K1072" s="37">
        <v>143755</v>
      </c>
      <c r="L1072" s="37"/>
    </row>
    <row r="1073" spans="1:12" ht="18" customHeight="1" x14ac:dyDescent="0.2">
      <c r="A1073" s="37" t="s">
        <v>14685</v>
      </c>
      <c r="B1073" s="37" t="s">
        <v>14686</v>
      </c>
      <c r="C1073" s="37" t="s">
        <v>14687</v>
      </c>
      <c r="D1073" s="37" t="s">
        <v>14688</v>
      </c>
      <c r="E1073" s="37" t="s">
        <v>14689</v>
      </c>
      <c r="F1073" s="37" t="s">
        <v>19671</v>
      </c>
      <c r="G1073" s="37">
        <v>55331</v>
      </c>
      <c r="H1073" s="35">
        <v>4</v>
      </c>
      <c r="I1073" s="35">
        <v>26</v>
      </c>
      <c r="J1073" s="36">
        <v>157580</v>
      </c>
      <c r="K1073" s="37">
        <v>142407</v>
      </c>
      <c r="L1073" s="37"/>
    </row>
    <row r="1074" spans="1:12" ht="18" customHeight="1" x14ac:dyDescent="0.2">
      <c r="A1074" s="37" t="s">
        <v>14690</v>
      </c>
      <c r="B1074" s="37" t="s">
        <v>14691</v>
      </c>
      <c r="C1074" s="37" t="s">
        <v>14692</v>
      </c>
      <c r="D1074" s="37" t="s">
        <v>14693</v>
      </c>
      <c r="E1074" s="37" t="s">
        <v>22617</v>
      </c>
      <c r="F1074" s="37" t="s">
        <v>23716</v>
      </c>
      <c r="G1074" s="37">
        <v>6880</v>
      </c>
      <c r="H1074" s="35">
        <v>35</v>
      </c>
      <c r="I1074" s="35">
        <v>77</v>
      </c>
      <c r="J1074" s="36">
        <v>455815</v>
      </c>
      <c r="K1074" s="37">
        <v>127691</v>
      </c>
      <c r="L1074" s="37"/>
    </row>
    <row r="1075" spans="1:12" ht="18" customHeight="1" x14ac:dyDescent="0.2">
      <c r="A1075" s="37" t="s">
        <v>14712</v>
      </c>
      <c r="B1075" s="37" t="s">
        <v>14713</v>
      </c>
      <c r="C1075" s="37" t="s">
        <v>14714</v>
      </c>
      <c r="D1075" s="37" t="s">
        <v>14715</v>
      </c>
      <c r="E1075" s="37" t="s">
        <v>20876</v>
      </c>
      <c r="F1075" s="37" t="s">
        <v>19667</v>
      </c>
      <c r="G1075" s="37">
        <v>2458</v>
      </c>
      <c r="H1075" s="35">
        <v>8</v>
      </c>
      <c r="I1075" s="35" t="s">
        <v>16742</v>
      </c>
      <c r="J1075" s="35" t="s">
        <v>16742</v>
      </c>
      <c r="K1075" s="37">
        <v>129276</v>
      </c>
      <c r="L1075" s="37"/>
    </row>
    <row r="1076" spans="1:12" ht="18" customHeight="1" x14ac:dyDescent="0.2">
      <c r="A1076" s="37" t="s">
        <v>14716</v>
      </c>
      <c r="B1076" s="37" t="s">
        <v>14717</v>
      </c>
      <c r="C1076" s="37" t="s">
        <v>14718</v>
      </c>
      <c r="D1076" s="37" t="s">
        <v>14719</v>
      </c>
      <c r="E1076" s="37" t="s">
        <v>20922</v>
      </c>
      <c r="F1076" s="37" t="s">
        <v>19665</v>
      </c>
      <c r="G1076" s="37">
        <v>40507</v>
      </c>
      <c r="H1076" s="35">
        <v>78</v>
      </c>
      <c r="I1076" s="35">
        <v>729</v>
      </c>
      <c r="J1076" s="36">
        <v>107265</v>
      </c>
      <c r="K1076" s="37">
        <v>123849</v>
      </c>
      <c r="L1076" s="37"/>
    </row>
    <row r="1077" spans="1:12" ht="18" customHeight="1" x14ac:dyDescent="0.2">
      <c r="A1077" s="37" t="s">
        <v>14720</v>
      </c>
      <c r="B1077" s="37" t="s">
        <v>14721</v>
      </c>
      <c r="C1077" s="37" t="s">
        <v>14722</v>
      </c>
      <c r="D1077" s="37" t="s">
        <v>14723</v>
      </c>
      <c r="E1077" s="37" t="s">
        <v>20049</v>
      </c>
      <c r="F1077" s="37" t="s">
        <v>19664</v>
      </c>
      <c r="G1077" s="37">
        <v>67202</v>
      </c>
      <c r="H1077" s="35">
        <v>3</v>
      </c>
      <c r="I1077" s="35">
        <v>30</v>
      </c>
      <c r="J1077" s="36">
        <v>86093</v>
      </c>
      <c r="K1077" s="37">
        <v>116854</v>
      </c>
      <c r="L1077" s="37"/>
    </row>
    <row r="1078" spans="1:12" ht="18" customHeight="1" x14ac:dyDescent="0.2">
      <c r="A1078" s="37" t="s">
        <v>17439</v>
      </c>
      <c r="B1078" s="37" t="s">
        <v>17440</v>
      </c>
      <c r="C1078" s="37" t="s">
        <v>17441</v>
      </c>
      <c r="D1078" s="37" t="s">
        <v>17442</v>
      </c>
      <c r="E1078" s="37" t="s">
        <v>23811</v>
      </c>
      <c r="F1078" s="37" t="s">
        <v>23133</v>
      </c>
      <c r="G1078" s="37">
        <v>37027</v>
      </c>
      <c r="H1078" s="35">
        <v>20</v>
      </c>
      <c r="I1078" s="35">
        <v>6</v>
      </c>
      <c r="J1078" s="36">
        <v>3268192</v>
      </c>
      <c r="K1078" s="37">
        <v>141348</v>
      </c>
      <c r="L1078" s="37"/>
    </row>
    <row r="1079" spans="1:12" ht="18" customHeight="1" x14ac:dyDescent="0.2">
      <c r="A1079" s="37" t="s">
        <v>17443</v>
      </c>
      <c r="B1079" s="37" t="s">
        <v>17444</v>
      </c>
      <c r="C1079" s="37" t="s">
        <v>17445</v>
      </c>
      <c r="D1079" s="37" t="s">
        <v>17446</v>
      </c>
      <c r="E1079" s="37" t="s">
        <v>24471</v>
      </c>
      <c r="F1079" s="37" t="s">
        <v>23717</v>
      </c>
      <c r="G1079" s="37">
        <v>20007</v>
      </c>
      <c r="H1079" s="35">
        <v>43</v>
      </c>
      <c r="I1079" s="35">
        <v>164</v>
      </c>
      <c r="J1079" s="36">
        <v>262805</v>
      </c>
      <c r="K1079" s="37">
        <v>110066</v>
      </c>
      <c r="L1079" s="37"/>
    </row>
    <row r="1080" spans="1:12" ht="18" customHeight="1" x14ac:dyDescent="0.2">
      <c r="A1080" s="37" t="s">
        <v>17447</v>
      </c>
      <c r="B1080" s="37" t="s">
        <v>17448</v>
      </c>
      <c r="C1080" s="37" t="s">
        <v>17449</v>
      </c>
      <c r="D1080" s="37" t="s">
        <v>17450</v>
      </c>
      <c r="E1080" s="37" t="s">
        <v>17451</v>
      </c>
      <c r="F1080" s="37" t="s">
        <v>23131</v>
      </c>
      <c r="G1080" s="37">
        <v>29036</v>
      </c>
      <c r="H1080" s="35">
        <v>8</v>
      </c>
      <c r="I1080" s="35" t="s">
        <v>16742</v>
      </c>
      <c r="J1080" s="35" t="s">
        <v>16742</v>
      </c>
      <c r="K1080" s="37">
        <v>145023</v>
      </c>
      <c r="L1080" s="37"/>
    </row>
    <row r="1081" spans="1:12" ht="18" customHeight="1" x14ac:dyDescent="0.2">
      <c r="A1081" s="37" t="s">
        <v>17452</v>
      </c>
      <c r="B1081" s="37" t="s">
        <v>17453</v>
      </c>
      <c r="C1081" s="37" t="s">
        <v>17454</v>
      </c>
      <c r="D1081" s="37" t="s">
        <v>17455</v>
      </c>
      <c r="E1081" s="37" t="s">
        <v>17456</v>
      </c>
      <c r="F1081" s="37" t="s">
        <v>23714</v>
      </c>
      <c r="G1081" s="37">
        <v>94965</v>
      </c>
      <c r="H1081" s="35">
        <v>64</v>
      </c>
      <c r="I1081" s="35">
        <v>266</v>
      </c>
      <c r="J1081" s="36">
        <v>239699</v>
      </c>
      <c r="K1081" s="37">
        <v>110463</v>
      </c>
      <c r="L1081" s="37" t="s">
        <v>17457</v>
      </c>
    </row>
    <row r="1082" spans="1:12" ht="18" customHeight="1" x14ac:dyDescent="0.2">
      <c r="A1082" s="37" t="s">
        <v>17458</v>
      </c>
      <c r="B1082" s="37" t="s">
        <v>17459</v>
      </c>
      <c r="C1082" s="37" t="s">
        <v>17460</v>
      </c>
      <c r="D1082" s="37" t="s">
        <v>17461</v>
      </c>
      <c r="E1082" s="37" t="s">
        <v>17462</v>
      </c>
      <c r="F1082" s="37" t="s">
        <v>23138</v>
      </c>
      <c r="G1082" s="37">
        <v>98506</v>
      </c>
      <c r="H1082" s="35">
        <v>11</v>
      </c>
      <c r="I1082" s="35">
        <v>64</v>
      </c>
      <c r="J1082" s="36">
        <v>168465</v>
      </c>
      <c r="K1082" s="37">
        <v>132936</v>
      </c>
      <c r="L1082" s="37" t="s">
        <v>20193</v>
      </c>
    </row>
    <row r="1083" spans="1:12" ht="18" customHeight="1" x14ac:dyDescent="0.2">
      <c r="A1083" s="37" t="s">
        <v>17458</v>
      </c>
      <c r="B1083" s="37" t="s">
        <v>20194</v>
      </c>
      <c r="C1083" s="37" t="s">
        <v>20195</v>
      </c>
      <c r="D1083" s="37" t="s">
        <v>20196</v>
      </c>
      <c r="E1083" s="37" t="s">
        <v>11223</v>
      </c>
      <c r="F1083" s="37" t="s">
        <v>18741</v>
      </c>
      <c r="G1083" s="37">
        <v>30022</v>
      </c>
      <c r="H1083" s="35">
        <v>11</v>
      </c>
      <c r="I1083" s="35">
        <v>18</v>
      </c>
      <c r="J1083" s="36">
        <v>636147</v>
      </c>
      <c r="K1083" s="37">
        <v>147230</v>
      </c>
      <c r="L1083" s="37" t="s">
        <v>20228</v>
      </c>
    </row>
    <row r="1084" spans="1:12" ht="18" customHeight="1" x14ac:dyDescent="0.2">
      <c r="A1084" s="37" t="s">
        <v>20229</v>
      </c>
      <c r="B1084" s="37" t="s">
        <v>20230</v>
      </c>
      <c r="C1084" s="37" t="s">
        <v>20231</v>
      </c>
      <c r="D1084" s="37" t="s">
        <v>20196</v>
      </c>
      <c r="E1084" s="37" t="s">
        <v>11223</v>
      </c>
      <c r="F1084" s="37" t="s">
        <v>18741</v>
      </c>
      <c r="G1084" s="37">
        <v>30022</v>
      </c>
      <c r="H1084" s="35">
        <v>3</v>
      </c>
      <c r="I1084" s="35">
        <v>16</v>
      </c>
      <c r="J1084" s="36">
        <v>193331</v>
      </c>
      <c r="K1084" s="37">
        <v>126095</v>
      </c>
      <c r="L1084" s="37"/>
    </row>
    <row r="1085" spans="1:12" ht="18" customHeight="1" x14ac:dyDescent="0.2">
      <c r="A1085" s="37" t="s">
        <v>20232</v>
      </c>
      <c r="B1085" s="37" t="s">
        <v>20233</v>
      </c>
      <c r="C1085" s="37" t="s">
        <v>20234</v>
      </c>
      <c r="D1085" s="37" t="s">
        <v>20235</v>
      </c>
      <c r="E1085" s="37" t="s">
        <v>17354</v>
      </c>
      <c r="F1085" s="37" t="s">
        <v>23714</v>
      </c>
      <c r="G1085" s="37">
        <v>95126</v>
      </c>
      <c r="H1085" s="35">
        <v>26</v>
      </c>
      <c r="I1085" s="35">
        <v>324</v>
      </c>
      <c r="J1085" s="36">
        <v>80247</v>
      </c>
      <c r="K1085" s="37">
        <v>143035</v>
      </c>
      <c r="L1085" s="37" t="s">
        <v>20236</v>
      </c>
    </row>
    <row r="1086" spans="1:12" ht="18" customHeight="1" x14ac:dyDescent="0.2">
      <c r="A1086" s="37" t="s">
        <v>22893</v>
      </c>
      <c r="B1086" s="37" t="s">
        <v>22894</v>
      </c>
      <c r="C1086" s="37" t="s">
        <v>22895</v>
      </c>
      <c r="D1086" s="37" t="s">
        <v>22896</v>
      </c>
      <c r="E1086" s="37" t="s">
        <v>22897</v>
      </c>
      <c r="F1086" s="37" t="s">
        <v>19679</v>
      </c>
      <c r="G1086" s="37">
        <v>87048</v>
      </c>
      <c r="H1086" s="35">
        <v>17</v>
      </c>
      <c r="I1086" s="35">
        <v>89</v>
      </c>
      <c r="J1086" s="36">
        <v>186090</v>
      </c>
      <c r="K1086" s="37">
        <v>114940</v>
      </c>
      <c r="L1086" s="37"/>
    </row>
    <row r="1087" spans="1:12" ht="18" customHeight="1" x14ac:dyDescent="0.2">
      <c r="A1087" s="37" t="s">
        <v>22898</v>
      </c>
      <c r="B1087" s="37" t="s">
        <v>22899</v>
      </c>
      <c r="C1087" s="37" t="s">
        <v>22900</v>
      </c>
      <c r="D1087" s="37" t="s">
        <v>22901</v>
      </c>
      <c r="E1087" s="37" t="s">
        <v>22902</v>
      </c>
      <c r="F1087" s="37" t="s">
        <v>19664</v>
      </c>
      <c r="G1087" s="37">
        <v>66615</v>
      </c>
      <c r="H1087" s="35">
        <v>52</v>
      </c>
      <c r="I1087" s="35">
        <v>651</v>
      </c>
      <c r="J1087" s="36">
        <v>79249</v>
      </c>
      <c r="K1087" s="37">
        <v>114510</v>
      </c>
      <c r="L1087" s="37"/>
    </row>
    <row r="1088" spans="1:12" ht="18" customHeight="1" x14ac:dyDescent="0.2">
      <c r="A1088" s="37" t="s">
        <v>22903</v>
      </c>
      <c r="B1088" s="37" t="s">
        <v>22904</v>
      </c>
      <c r="C1088" s="37" t="s">
        <v>20215</v>
      </c>
      <c r="D1088" s="37" t="s">
        <v>20216</v>
      </c>
      <c r="E1088" s="37" t="s">
        <v>21746</v>
      </c>
      <c r="F1088" s="37" t="s">
        <v>19668</v>
      </c>
      <c r="G1088" s="37">
        <v>21202</v>
      </c>
      <c r="H1088" s="35">
        <v>84</v>
      </c>
      <c r="I1088" s="35">
        <v>389</v>
      </c>
      <c r="J1088" s="36">
        <v>215028</v>
      </c>
      <c r="K1088" s="37">
        <v>142359</v>
      </c>
      <c r="L1088" s="37" t="s">
        <v>20217</v>
      </c>
    </row>
    <row r="1089" spans="1:12" ht="18" customHeight="1" x14ac:dyDescent="0.2">
      <c r="A1089" s="37" t="s">
        <v>17524</v>
      </c>
      <c r="B1089" s="37" t="s">
        <v>17525</v>
      </c>
      <c r="C1089" s="37" t="s">
        <v>22471</v>
      </c>
      <c r="D1089" s="37" t="s">
        <v>22472</v>
      </c>
      <c r="E1089" s="37" t="s">
        <v>22473</v>
      </c>
      <c r="F1089" s="37" t="s">
        <v>19662</v>
      </c>
      <c r="G1089" s="37">
        <v>60543</v>
      </c>
      <c r="H1089" s="35">
        <v>18</v>
      </c>
      <c r="I1089" s="35">
        <v>42</v>
      </c>
      <c r="J1089" s="36">
        <v>418464</v>
      </c>
      <c r="K1089" s="37">
        <v>113635</v>
      </c>
      <c r="L1089" s="37"/>
    </row>
    <row r="1090" spans="1:12" ht="18" customHeight="1" x14ac:dyDescent="0.2">
      <c r="A1090" s="37" t="s">
        <v>22474</v>
      </c>
      <c r="B1090" s="37" t="s">
        <v>22475</v>
      </c>
      <c r="C1090" s="37" t="s">
        <v>22476</v>
      </c>
      <c r="D1090" s="37" t="s">
        <v>22477</v>
      </c>
      <c r="E1090" s="37" t="s">
        <v>22478</v>
      </c>
      <c r="F1090" s="37" t="s">
        <v>19678</v>
      </c>
      <c r="G1090" s="37">
        <v>8054</v>
      </c>
      <c r="H1090" s="35">
        <v>2</v>
      </c>
      <c r="I1090" s="35">
        <v>39</v>
      </c>
      <c r="J1090" s="36">
        <v>49555</v>
      </c>
      <c r="K1090" s="37">
        <v>138906</v>
      </c>
      <c r="L1090" s="37"/>
    </row>
    <row r="1091" spans="1:12" ht="18" customHeight="1" x14ac:dyDescent="0.2">
      <c r="A1091" s="37" t="s">
        <v>22479</v>
      </c>
      <c r="B1091" s="37" t="s">
        <v>22480</v>
      </c>
      <c r="C1091" s="37" t="s">
        <v>22481</v>
      </c>
      <c r="D1091" s="37" t="s">
        <v>22482</v>
      </c>
      <c r="E1091" s="37" t="s">
        <v>22483</v>
      </c>
      <c r="F1091" s="37" t="s">
        <v>19663</v>
      </c>
      <c r="G1091" s="37">
        <v>46113</v>
      </c>
      <c r="H1091" s="35">
        <v>3</v>
      </c>
      <c r="I1091" s="35">
        <v>20</v>
      </c>
      <c r="J1091" s="36">
        <v>150000</v>
      </c>
      <c r="K1091" s="37">
        <v>137767</v>
      </c>
      <c r="L1091" s="37"/>
    </row>
    <row r="1092" spans="1:12" ht="18" customHeight="1" x14ac:dyDescent="0.2">
      <c r="A1092" s="37" t="s">
        <v>22484</v>
      </c>
      <c r="B1092" s="37" t="s">
        <v>22485</v>
      </c>
      <c r="C1092" s="37" t="s">
        <v>22486</v>
      </c>
      <c r="D1092" s="37" t="s">
        <v>22487</v>
      </c>
      <c r="E1092" s="37" t="s">
        <v>20851</v>
      </c>
      <c r="F1092" s="37" t="s">
        <v>23714</v>
      </c>
      <c r="G1092" s="37">
        <v>94806</v>
      </c>
      <c r="H1092" s="35">
        <v>8</v>
      </c>
      <c r="I1092" s="35" t="s">
        <v>16742</v>
      </c>
      <c r="J1092" s="35" t="s">
        <v>16742</v>
      </c>
      <c r="K1092" s="37">
        <v>132317</v>
      </c>
      <c r="L1092" s="37"/>
    </row>
    <row r="1093" spans="1:12" ht="18" customHeight="1" x14ac:dyDescent="0.2">
      <c r="A1093" s="37" t="s">
        <v>22488</v>
      </c>
      <c r="B1093" s="37" t="s">
        <v>22489</v>
      </c>
      <c r="C1093" s="37" t="s">
        <v>22490</v>
      </c>
      <c r="D1093" s="37" t="s">
        <v>22491</v>
      </c>
      <c r="E1093" s="37" t="s">
        <v>23736</v>
      </c>
      <c r="F1093" s="37" t="s">
        <v>19676</v>
      </c>
      <c r="G1093" s="37">
        <v>68154</v>
      </c>
      <c r="H1093" s="35">
        <v>38</v>
      </c>
      <c r="I1093" s="35">
        <v>481</v>
      </c>
      <c r="J1093" s="36">
        <v>78272</v>
      </c>
      <c r="K1093" s="37">
        <v>129246</v>
      </c>
      <c r="L1093" s="37"/>
    </row>
    <row r="1094" spans="1:12" ht="18" customHeight="1" x14ac:dyDescent="0.2">
      <c r="A1094" s="37" t="s">
        <v>22492</v>
      </c>
      <c r="B1094" s="37" t="s">
        <v>22493</v>
      </c>
      <c r="C1094" s="37" t="s">
        <v>22494</v>
      </c>
      <c r="D1094" s="37" t="s">
        <v>22495</v>
      </c>
      <c r="E1094" s="37" t="s">
        <v>22496</v>
      </c>
      <c r="F1094" s="37" t="s">
        <v>19677</v>
      </c>
      <c r="G1094" s="37">
        <v>3801</v>
      </c>
      <c r="H1094" s="35">
        <v>39</v>
      </c>
      <c r="I1094" s="35">
        <v>313</v>
      </c>
      <c r="J1094" s="36">
        <v>125113</v>
      </c>
      <c r="K1094" s="37">
        <v>129656</v>
      </c>
      <c r="L1094" s="37" t="s">
        <v>22497</v>
      </c>
    </row>
    <row r="1095" spans="1:12" ht="18" customHeight="1" x14ac:dyDescent="0.2">
      <c r="A1095" s="37" t="s">
        <v>20280</v>
      </c>
      <c r="B1095" s="37" t="s">
        <v>20281</v>
      </c>
      <c r="C1095" s="37" t="s">
        <v>20282</v>
      </c>
      <c r="D1095" s="37" t="s">
        <v>22971</v>
      </c>
      <c r="E1095" s="37" t="s">
        <v>24286</v>
      </c>
      <c r="F1095" s="37" t="s">
        <v>23134</v>
      </c>
      <c r="G1095" s="37">
        <v>75254</v>
      </c>
      <c r="H1095" s="35">
        <v>66</v>
      </c>
      <c r="I1095" s="35">
        <v>449</v>
      </c>
      <c r="J1095" s="36">
        <v>145930</v>
      </c>
      <c r="K1095" s="37">
        <v>112278</v>
      </c>
      <c r="L1095" s="37"/>
    </row>
    <row r="1096" spans="1:12" ht="18" customHeight="1" x14ac:dyDescent="0.2">
      <c r="A1096" s="37" t="s">
        <v>22972</v>
      </c>
      <c r="B1096" s="37" t="s">
        <v>22973</v>
      </c>
      <c r="C1096" s="37" t="s">
        <v>22974</v>
      </c>
      <c r="D1096" s="37" t="s">
        <v>22975</v>
      </c>
      <c r="E1096" s="37" t="s">
        <v>22976</v>
      </c>
      <c r="F1096" s="37" t="s">
        <v>23711</v>
      </c>
      <c r="G1096" s="37">
        <v>36526</v>
      </c>
      <c r="H1096" s="35">
        <v>34</v>
      </c>
      <c r="I1096" s="35">
        <v>98</v>
      </c>
      <c r="J1096" s="36">
        <v>342514</v>
      </c>
      <c r="K1096" s="37">
        <v>124322</v>
      </c>
      <c r="L1096" s="37"/>
    </row>
    <row r="1097" spans="1:12" ht="18" customHeight="1" x14ac:dyDescent="0.2">
      <c r="A1097" s="37" t="s">
        <v>22977</v>
      </c>
      <c r="B1097" s="37" t="s">
        <v>22978</v>
      </c>
      <c r="C1097" s="37" t="s">
        <v>22979</v>
      </c>
      <c r="D1097" s="37" t="s">
        <v>22980</v>
      </c>
      <c r="E1097" s="37" t="s">
        <v>22981</v>
      </c>
      <c r="F1097" s="37" t="s">
        <v>23130</v>
      </c>
      <c r="G1097" s="37">
        <v>2906</v>
      </c>
      <c r="H1097" s="35">
        <v>57</v>
      </c>
      <c r="I1097" s="35">
        <v>400</v>
      </c>
      <c r="J1097" s="36">
        <v>142500</v>
      </c>
      <c r="K1097" s="37">
        <v>129164</v>
      </c>
      <c r="L1097" s="37"/>
    </row>
    <row r="1098" spans="1:12" ht="18" customHeight="1" x14ac:dyDescent="0.2">
      <c r="A1098" s="37" t="s">
        <v>22982</v>
      </c>
      <c r="B1098" s="37" t="s">
        <v>22983</v>
      </c>
      <c r="C1098" s="37" t="s">
        <v>22984</v>
      </c>
      <c r="D1098" s="37" t="s">
        <v>22985</v>
      </c>
      <c r="E1098" s="37" t="s">
        <v>22986</v>
      </c>
      <c r="F1098" s="37" t="s">
        <v>23125</v>
      </c>
      <c r="G1098" s="37">
        <v>11530</v>
      </c>
      <c r="H1098" s="35">
        <v>56</v>
      </c>
      <c r="I1098" s="35">
        <v>641</v>
      </c>
      <c r="J1098" s="36">
        <v>87964</v>
      </c>
      <c r="K1098" s="37">
        <v>115122</v>
      </c>
      <c r="L1098" s="37" t="s">
        <v>22987</v>
      </c>
    </row>
    <row r="1099" spans="1:12" ht="18" customHeight="1" x14ac:dyDescent="0.2">
      <c r="A1099" s="37" t="s">
        <v>22988</v>
      </c>
      <c r="B1099" s="37" t="s">
        <v>22989</v>
      </c>
      <c r="C1099" s="37" t="s">
        <v>22990</v>
      </c>
      <c r="D1099" s="37" t="s">
        <v>22991</v>
      </c>
      <c r="E1099" s="37" t="s">
        <v>22992</v>
      </c>
      <c r="F1099" s="37" t="s">
        <v>19678</v>
      </c>
      <c r="G1099" s="37">
        <v>8004</v>
      </c>
      <c r="H1099" s="35">
        <v>2</v>
      </c>
      <c r="I1099" s="35">
        <v>30</v>
      </c>
      <c r="J1099" s="36">
        <v>58333</v>
      </c>
      <c r="K1099" s="37">
        <v>124023</v>
      </c>
      <c r="L1099" s="37"/>
    </row>
    <row r="1100" spans="1:12" ht="18" customHeight="1" x14ac:dyDescent="0.2">
      <c r="A1100" s="37" t="s">
        <v>20327</v>
      </c>
      <c r="B1100" s="37" t="s">
        <v>20328</v>
      </c>
      <c r="C1100" s="37" t="s">
        <v>20329</v>
      </c>
      <c r="D1100" s="37" t="s">
        <v>20330</v>
      </c>
      <c r="E1100" s="37" t="s">
        <v>18049</v>
      </c>
      <c r="F1100" s="37" t="s">
        <v>19664</v>
      </c>
      <c r="G1100" s="37">
        <v>66210</v>
      </c>
      <c r="H1100" s="35">
        <v>15</v>
      </c>
      <c r="I1100" s="35">
        <v>125</v>
      </c>
      <c r="J1100" s="36">
        <v>120000</v>
      </c>
      <c r="K1100" s="37">
        <v>140379</v>
      </c>
      <c r="L1100" s="37"/>
    </row>
    <row r="1101" spans="1:12" ht="18" customHeight="1" x14ac:dyDescent="0.2">
      <c r="A1101" s="37" t="s">
        <v>20331</v>
      </c>
      <c r="B1101" s="37" t="s">
        <v>20306</v>
      </c>
      <c r="C1101" s="37" t="s">
        <v>20307</v>
      </c>
      <c r="D1101" s="37" t="s">
        <v>20308</v>
      </c>
      <c r="E1101" s="37" t="s">
        <v>18049</v>
      </c>
      <c r="F1101" s="37" t="s">
        <v>19664</v>
      </c>
      <c r="G1101" s="37">
        <v>66212</v>
      </c>
      <c r="H1101" s="35">
        <v>31</v>
      </c>
      <c r="I1101" s="35">
        <v>254</v>
      </c>
      <c r="J1101" s="36">
        <v>123671</v>
      </c>
      <c r="K1101" s="37">
        <v>124276</v>
      </c>
      <c r="L1101" s="37" t="s">
        <v>20309</v>
      </c>
    </row>
    <row r="1102" spans="1:12" ht="18" customHeight="1" x14ac:dyDescent="0.2">
      <c r="A1102" s="37" t="s">
        <v>20310</v>
      </c>
      <c r="B1102" s="37" t="s">
        <v>20311</v>
      </c>
      <c r="C1102" s="37" t="s">
        <v>20312</v>
      </c>
      <c r="D1102" s="37" t="s">
        <v>20313</v>
      </c>
      <c r="E1102" s="37" t="s">
        <v>20314</v>
      </c>
      <c r="F1102" s="37" t="s">
        <v>23136</v>
      </c>
      <c r="G1102" s="37">
        <v>23831</v>
      </c>
      <c r="H1102" s="35">
        <v>2</v>
      </c>
      <c r="I1102" s="35">
        <v>17</v>
      </c>
      <c r="J1102" s="36">
        <v>133377</v>
      </c>
      <c r="K1102" s="37">
        <v>117755</v>
      </c>
      <c r="L1102" s="37" t="s">
        <v>20315</v>
      </c>
    </row>
    <row r="1103" spans="1:12" ht="18" customHeight="1" x14ac:dyDescent="0.2">
      <c r="A1103" s="37" t="s">
        <v>20316</v>
      </c>
      <c r="B1103" s="37" t="s">
        <v>20317</v>
      </c>
      <c r="C1103" s="37" t="s">
        <v>20318</v>
      </c>
      <c r="D1103" s="37" t="s">
        <v>20319</v>
      </c>
      <c r="E1103" s="37" t="s">
        <v>20066</v>
      </c>
      <c r="F1103" s="37" t="s">
        <v>23133</v>
      </c>
      <c r="G1103" s="37">
        <v>37923</v>
      </c>
      <c r="H1103" s="35">
        <v>25</v>
      </c>
      <c r="I1103" s="35">
        <v>500</v>
      </c>
      <c r="J1103" s="36">
        <v>50000</v>
      </c>
      <c r="K1103" s="37">
        <v>140175</v>
      </c>
      <c r="L1103" s="37" t="s">
        <v>20320</v>
      </c>
    </row>
    <row r="1104" spans="1:12" ht="18" customHeight="1" x14ac:dyDescent="0.2">
      <c r="A1104" s="37" t="s">
        <v>20321</v>
      </c>
      <c r="B1104" s="37" t="s">
        <v>20322</v>
      </c>
      <c r="C1104" s="37" t="s">
        <v>20323</v>
      </c>
      <c r="D1104" s="37" t="s">
        <v>20324</v>
      </c>
      <c r="E1104" s="37" t="s">
        <v>20995</v>
      </c>
      <c r="F1104" s="37" t="s">
        <v>23138</v>
      </c>
      <c r="G1104" s="37">
        <v>98004</v>
      </c>
      <c r="H1104" s="35">
        <v>21</v>
      </c>
      <c r="I1104" s="35">
        <v>118</v>
      </c>
      <c r="J1104" s="36">
        <v>176864</v>
      </c>
      <c r="K1104" s="37">
        <v>115708</v>
      </c>
      <c r="L1104" s="37"/>
    </row>
    <row r="1105" spans="1:12" ht="18" customHeight="1" x14ac:dyDescent="0.2">
      <c r="A1105" s="37" t="s">
        <v>20325</v>
      </c>
      <c r="B1105" s="37" t="s">
        <v>20326</v>
      </c>
      <c r="C1105" s="37" t="s">
        <v>17587</v>
      </c>
      <c r="D1105" s="37"/>
      <c r="E1105" s="37"/>
      <c r="F1105" s="37" t="s">
        <v>23125</v>
      </c>
      <c r="G1105" s="37"/>
      <c r="H1105" s="35">
        <v>1</v>
      </c>
      <c r="I1105" s="35">
        <v>3</v>
      </c>
      <c r="J1105" s="36">
        <v>208411</v>
      </c>
      <c r="K1105" s="37">
        <v>134403</v>
      </c>
      <c r="L1105" s="37"/>
    </row>
    <row r="1106" spans="1:12" ht="18" customHeight="1" x14ac:dyDescent="0.2">
      <c r="A1106" s="37" t="s">
        <v>17588</v>
      </c>
      <c r="B1106" s="37" t="s">
        <v>17589</v>
      </c>
      <c r="C1106" s="37" t="s">
        <v>17590</v>
      </c>
      <c r="D1106" s="37" t="s">
        <v>17591</v>
      </c>
      <c r="E1106" s="37" t="s">
        <v>17592</v>
      </c>
      <c r="F1106" s="37" t="s">
        <v>16614</v>
      </c>
      <c r="G1106" s="37" t="s">
        <v>17593</v>
      </c>
      <c r="H1106" s="35">
        <v>150</v>
      </c>
      <c r="I1106" s="35">
        <v>464</v>
      </c>
      <c r="J1106" s="36">
        <v>322418</v>
      </c>
      <c r="K1106" s="37">
        <v>109439</v>
      </c>
      <c r="L1106" s="37"/>
    </row>
    <row r="1107" spans="1:12" ht="18" customHeight="1" x14ac:dyDescent="0.2">
      <c r="A1107" s="37" t="s">
        <v>17594</v>
      </c>
      <c r="B1107" s="37" t="s">
        <v>17595</v>
      </c>
      <c r="C1107" s="37" t="s">
        <v>17596</v>
      </c>
      <c r="D1107" s="37" t="s">
        <v>17597</v>
      </c>
      <c r="E1107" s="37" t="s">
        <v>15337</v>
      </c>
      <c r="F1107" s="37" t="s">
        <v>19675</v>
      </c>
      <c r="G1107" s="37">
        <v>27511</v>
      </c>
      <c r="H1107" s="35">
        <v>14</v>
      </c>
      <c r="I1107" s="35">
        <v>115</v>
      </c>
      <c r="J1107" s="36">
        <v>121739</v>
      </c>
      <c r="K1107" s="37">
        <v>144544</v>
      </c>
      <c r="L1107" s="37" t="s">
        <v>17598</v>
      </c>
    </row>
    <row r="1108" spans="1:12" ht="18" customHeight="1" x14ac:dyDescent="0.2">
      <c r="A1108" s="37" t="s">
        <v>17599</v>
      </c>
      <c r="B1108" s="37" t="s">
        <v>17600</v>
      </c>
      <c r="C1108" s="37"/>
      <c r="D1108" s="37" t="s">
        <v>17601</v>
      </c>
      <c r="E1108" s="37" t="s">
        <v>17602</v>
      </c>
      <c r="F1108" s="37" t="s">
        <v>19664</v>
      </c>
      <c r="G1108" s="37">
        <v>66205</v>
      </c>
      <c r="H1108" s="35">
        <v>4</v>
      </c>
      <c r="I1108" s="35">
        <v>15</v>
      </c>
      <c r="J1108" s="36">
        <v>281297</v>
      </c>
      <c r="K1108" s="37">
        <v>29807</v>
      </c>
      <c r="L1108" s="37"/>
    </row>
    <row r="1109" spans="1:12" ht="18" customHeight="1" x14ac:dyDescent="0.2">
      <c r="A1109" s="37" t="s">
        <v>17603</v>
      </c>
      <c r="B1109" s="37" t="s">
        <v>17604</v>
      </c>
      <c r="C1109" s="37" t="s">
        <v>17605</v>
      </c>
      <c r="D1109" s="37" t="s">
        <v>17606</v>
      </c>
      <c r="E1109" s="37" t="s">
        <v>20871</v>
      </c>
      <c r="F1109" s="37" t="s">
        <v>23136</v>
      </c>
      <c r="G1109" s="37">
        <v>23510</v>
      </c>
      <c r="H1109" s="35">
        <v>143</v>
      </c>
      <c r="I1109" s="35">
        <v>92</v>
      </c>
      <c r="J1109" s="36">
        <v>1549306</v>
      </c>
      <c r="K1109" s="37">
        <v>147360</v>
      </c>
      <c r="L1109" s="37"/>
    </row>
    <row r="1110" spans="1:12" ht="18" customHeight="1" x14ac:dyDescent="0.2">
      <c r="A1110" s="37" t="s">
        <v>17607</v>
      </c>
      <c r="B1110" s="37" t="s">
        <v>17659</v>
      </c>
      <c r="C1110" s="37" t="s">
        <v>17660</v>
      </c>
      <c r="D1110" s="37" t="s">
        <v>17661</v>
      </c>
      <c r="E1110" s="37" t="s">
        <v>19280</v>
      </c>
      <c r="F1110" s="37" t="s">
        <v>19667</v>
      </c>
      <c r="G1110" s="37">
        <v>1581</v>
      </c>
      <c r="H1110" s="35">
        <v>1</v>
      </c>
      <c r="I1110" s="35">
        <v>10</v>
      </c>
      <c r="J1110" s="36">
        <v>100000</v>
      </c>
      <c r="K1110" s="37">
        <v>140051</v>
      </c>
      <c r="L1110" s="37"/>
    </row>
    <row r="1111" spans="1:12" ht="18" customHeight="1" x14ac:dyDescent="0.2">
      <c r="A1111" s="37" t="s">
        <v>17662</v>
      </c>
      <c r="B1111" s="37" t="s">
        <v>17663</v>
      </c>
      <c r="C1111" s="37" t="s">
        <v>17664</v>
      </c>
      <c r="D1111" s="37" t="s">
        <v>17665</v>
      </c>
      <c r="E1111" s="37" t="s">
        <v>17666</v>
      </c>
      <c r="F1111" s="37" t="s">
        <v>23129</v>
      </c>
      <c r="G1111" s="37">
        <v>16823</v>
      </c>
      <c r="H1111" s="35">
        <v>1</v>
      </c>
      <c r="I1111" s="35" t="s">
        <v>16742</v>
      </c>
      <c r="J1111" s="35" t="s">
        <v>16742</v>
      </c>
      <c r="K1111" s="37">
        <v>151047</v>
      </c>
      <c r="L1111" s="37"/>
    </row>
    <row r="1112" spans="1:12" ht="18" customHeight="1" x14ac:dyDescent="0.2">
      <c r="A1112" s="37" t="s">
        <v>17667</v>
      </c>
      <c r="B1112" s="37" t="s">
        <v>20404</v>
      </c>
      <c r="C1112" s="37" t="s">
        <v>20405</v>
      </c>
      <c r="D1112" s="37" t="s">
        <v>20406</v>
      </c>
      <c r="E1112" s="37" t="s">
        <v>19430</v>
      </c>
      <c r="F1112" s="37" t="s">
        <v>19666</v>
      </c>
      <c r="G1112" s="37">
        <v>70816</v>
      </c>
      <c r="H1112" s="35">
        <v>8</v>
      </c>
      <c r="I1112" s="35" t="s">
        <v>16742</v>
      </c>
      <c r="J1112" s="35" t="s">
        <v>16742</v>
      </c>
      <c r="K1112" s="37">
        <v>144165</v>
      </c>
      <c r="L1112" s="37"/>
    </row>
    <row r="1113" spans="1:12" ht="18" customHeight="1" x14ac:dyDescent="0.2">
      <c r="A1113" s="37" t="s">
        <v>14956</v>
      </c>
      <c r="B1113" s="37" t="s">
        <v>14957</v>
      </c>
      <c r="C1113" s="37" t="s">
        <v>14958</v>
      </c>
      <c r="D1113" s="37" t="s">
        <v>14959</v>
      </c>
      <c r="E1113" s="37" t="s">
        <v>14960</v>
      </c>
      <c r="F1113" s="37" t="s">
        <v>18743</v>
      </c>
      <c r="G1113" s="37">
        <v>52403</v>
      </c>
      <c r="H1113" s="35">
        <v>5</v>
      </c>
      <c r="I1113" s="35">
        <v>49</v>
      </c>
      <c r="J1113" s="36">
        <v>93878</v>
      </c>
      <c r="K1113" s="37">
        <v>144920</v>
      </c>
      <c r="L1113" s="37" t="s">
        <v>14961</v>
      </c>
    </row>
    <row r="1114" spans="1:12" ht="18" customHeight="1" x14ac:dyDescent="0.2">
      <c r="A1114" s="37" t="s">
        <v>21261</v>
      </c>
      <c r="B1114" s="37" t="s">
        <v>21262</v>
      </c>
      <c r="C1114" s="37" t="s">
        <v>21263</v>
      </c>
      <c r="D1114" s="37"/>
      <c r="E1114" s="37"/>
      <c r="F1114" s="37" t="s">
        <v>23134</v>
      </c>
      <c r="G1114" s="37"/>
      <c r="H1114" s="35">
        <v>1</v>
      </c>
      <c r="I1114" s="35">
        <v>8</v>
      </c>
      <c r="J1114" s="36">
        <v>62854</v>
      </c>
      <c r="K1114" s="37">
        <v>145913</v>
      </c>
      <c r="L1114" s="37"/>
    </row>
    <row r="1115" spans="1:12" ht="18" customHeight="1" x14ac:dyDescent="0.2">
      <c r="A1115" s="37" t="s">
        <v>21264</v>
      </c>
      <c r="B1115" s="37" t="s">
        <v>21265</v>
      </c>
      <c r="C1115" s="37" t="s">
        <v>21266</v>
      </c>
      <c r="D1115" s="37" t="s">
        <v>21267</v>
      </c>
      <c r="E1115" s="37" t="s">
        <v>21268</v>
      </c>
      <c r="F1115" s="37" t="s">
        <v>19662</v>
      </c>
      <c r="G1115" s="37">
        <v>60173</v>
      </c>
      <c r="H1115" s="35">
        <v>35</v>
      </c>
      <c r="I1115" s="35">
        <v>35</v>
      </c>
      <c r="J1115" s="36">
        <v>1007425</v>
      </c>
      <c r="K1115" s="37">
        <v>123955</v>
      </c>
      <c r="L1115" s="37"/>
    </row>
    <row r="1116" spans="1:12" ht="18" customHeight="1" x14ac:dyDescent="0.2">
      <c r="A1116" s="37" t="s">
        <v>20468</v>
      </c>
      <c r="B1116" s="37" t="s">
        <v>20469</v>
      </c>
      <c r="C1116" s="37" t="s">
        <v>20470</v>
      </c>
      <c r="D1116" s="37" t="s">
        <v>20471</v>
      </c>
      <c r="E1116" s="37" t="s">
        <v>20472</v>
      </c>
      <c r="F1116" s="37" t="s">
        <v>19662</v>
      </c>
      <c r="G1116" s="37">
        <v>61821</v>
      </c>
      <c r="H1116" s="35">
        <v>420</v>
      </c>
      <c r="I1116" s="36">
        <v>1206</v>
      </c>
      <c r="J1116" s="36">
        <v>348240</v>
      </c>
      <c r="K1116" s="37">
        <v>104764</v>
      </c>
      <c r="L1116" s="37"/>
    </row>
    <row r="1117" spans="1:12" ht="18" customHeight="1" x14ac:dyDescent="0.2">
      <c r="A1117" s="37" t="s">
        <v>20473</v>
      </c>
      <c r="B1117" s="37" t="s">
        <v>20474</v>
      </c>
      <c r="C1117" s="37" t="s">
        <v>20475</v>
      </c>
      <c r="D1117" s="37" t="s">
        <v>20476</v>
      </c>
      <c r="E1117" s="37" t="s">
        <v>17973</v>
      </c>
      <c r="F1117" s="37" t="s">
        <v>23125</v>
      </c>
      <c r="G1117" s="37">
        <v>10604</v>
      </c>
      <c r="H1117" s="35">
        <v>14</v>
      </c>
      <c r="I1117" s="35">
        <v>22</v>
      </c>
      <c r="J1117" s="36">
        <v>636364</v>
      </c>
      <c r="K1117" s="37">
        <v>125915</v>
      </c>
      <c r="L1117" s="37"/>
    </row>
    <row r="1118" spans="1:12" ht="18" customHeight="1" x14ac:dyDescent="0.2">
      <c r="A1118" s="37" t="s">
        <v>20477</v>
      </c>
      <c r="B1118" s="37" t="s">
        <v>20478</v>
      </c>
      <c r="C1118" s="37" t="s">
        <v>20479</v>
      </c>
      <c r="D1118" s="37" t="s">
        <v>23044</v>
      </c>
      <c r="E1118" s="37" t="s">
        <v>23045</v>
      </c>
      <c r="F1118" s="37" t="s">
        <v>19675</v>
      </c>
      <c r="G1118" s="37">
        <v>28398</v>
      </c>
      <c r="H1118" s="35">
        <v>12</v>
      </c>
      <c r="I1118" s="35">
        <v>63</v>
      </c>
      <c r="J1118" s="36">
        <v>189909</v>
      </c>
      <c r="K1118" s="37">
        <v>111701</v>
      </c>
      <c r="L1118" s="37"/>
    </row>
    <row r="1119" spans="1:12" ht="18" customHeight="1" x14ac:dyDescent="0.2">
      <c r="A1119" s="37" t="s">
        <v>23046</v>
      </c>
      <c r="B1119" s="37" t="s">
        <v>23047</v>
      </c>
      <c r="C1119" s="37" t="s">
        <v>23048</v>
      </c>
      <c r="D1119" s="37" t="s">
        <v>23049</v>
      </c>
      <c r="E1119" s="37" t="s">
        <v>23050</v>
      </c>
      <c r="F1119" s="37" t="s">
        <v>18740</v>
      </c>
      <c r="G1119" s="37">
        <v>33563</v>
      </c>
      <c r="H1119" s="35">
        <v>2</v>
      </c>
      <c r="I1119" s="35">
        <v>2</v>
      </c>
      <c r="J1119" s="36">
        <v>971677</v>
      </c>
      <c r="K1119" s="37">
        <v>141937</v>
      </c>
      <c r="L1119" s="37"/>
    </row>
    <row r="1120" spans="1:12" ht="18" customHeight="1" x14ac:dyDescent="0.2">
      <c r="A1120" s="37" t="s">
        <v>23051</v>
      </c>
      <c r="B1120" s="37" t="s">
        <v>23052</v>
      </c>
      <c r="C1120" s="37" t="s">
        <v>23053</v>
      </c>
      <c r="D1120" s="37" t="s">
        <v>23054</v>
      </c>
      <c r="E1120" s="37" t="s">
        <v>22689</v>
      </c>
      <c r="F1120" s="37" t="s">
        <v>23713</v>
      </c>
      <c r="G1120" s="37">
        <v>85255</v>
      </c>
      <c r="H1120" s="35">
        <v>27</v>
      </c>
      <c r="I1120" s="35">
        <v>170</v>
      </c>
      <c r="J1120" s="36">
        <v>158824</v>
      </c>
      <c r="K1120" s="37">
        <v>114170</v>
      </c>
      <c r="L1120" s="37"/>
    </row>
    <row r="1121" spans="1:12" ht="18" customHeight="1" x14ac:dyDescent="0.2">
      <c r="A1121" s="37" t="s">
        <v>23055</v>
      </c>
      <c r="B1121" s="37" t="s">
        <v>23056</v>
      </c>
      <c r="C1121" s="37" t="s">
        <v>23057</v>
      </c>
      <c r="D1121" s="37" t="s">
        <v>23058</v>
      </c>
      <c r="E1121" s="37" t="s">
        <v>23059</v>
      </c>
      <c r="F1121" s="37" t="s">
        <v>18740</v>
      </c>
      <c r="G1121" s="37">
        <v>32405</v>
      </c>
      <c r="H1121" s="35">
        <v>32</v>
      </c>
      <c r="I1121" s="35">
        <v>43</v>
      </c>
      <c r="J1121" s="36">
        <v>748080</v>
      </c>
      <c r="K1121" s="37">
        <v>114383</v>
      </c>
      <c r="L1121" s="37"/>
    </row>
    <row r="1122" spans="1:12" ht="18" customHeight="1" x14ac:dyDescent="0.2">
      <c r="A1122" s="37" t="s">
        <v>23060</v>
      </c>
      <c r="B1122" s="37" t="s">
        <v>23061</v>
      </c>
      <c r="C1122" s="37" t="s">
        <v>23062</v>
      </c>
      <c r="D1122" s="37" t="s">
        <v>23063</v>
      </c>
      <c r="E1122" s="37" t="s">
        <v>18037</v>
      </c>
      <c r="F1122" s="37" t="s">
        <v>18740</v>
      </c>
      <c r="G1122" s="37">
        <v>34240</v>
      </c>
      <c r="H1122" s="35">
        <v>16</v>
      </c>
      <c r="I1122" s="35">
        <v>134</v>
      </c>
      <c r="J1122" s="36">
        <v>121115</v>
      </c>
      <c r="K1122" s="37">
        <v>144888</v>
      </c>
      <c r="L1122" s="37" t="s">
        <v>23064</v>
      </c>
    </row>
    <row r="1123" spans="1:12" ht="18" customHeight="1" x14ac:dyDescent="0.2">
      <c r="A1123" s="37" t="s">
        <v>23065</v>
      </c>
      <c r="B1123" s="37" t="s">
        <v>16646</v>
      </c>
      <c r="C1123" s="37" t="s">
        <v>16647</v>
      </c>
      <c r="D1123" s="37" t="s">
        <v>20499</v>
      </c>
      <c r="E1123" s="37" t="s">
        <v>20500</v>
      </c>
      <c r="F1123" s="37" t="s">
        <v>23129</v>
      </c>
      <c r="G1123" s="37">
        <v>19067</v>
      </c>
      <c r="H1123" s="35">
        <v>26</v>
      </c>
      <c r="I1123" s="35">
        <v>99</v>
      </c>
      <c r="J1123" s="36">
        <v>265560</v>
      </c>
      <c r="K1123" s="37">
        <v>108317</v>
      </c>
      <c r="L1123" s="37"/>
    </row>
    <row r="1124" spans="1:12" ht="18" customHeight="1" x14ac:dyDescent="0.2">
      <c r="A1124" s="37" t="s">
        <v>20501</v>
      </c>
      <c r="B1124" s="37" t="s">
        <v>20502</v>
      </c>
      <c r="C1124" s="37" t="s">
        <v>20503</v>
      </c>
      <c r="D1124" s="37" t="s">
        <v>20504</v>
      </c>
      <c r="E1124" s="37" t="s">
        <v>20505</v>
      </c>
      <c r="F1124" s="37" t="s">
        <v>18740</v>
      </c>
      <c r="G1124" s="37">
        <v>34229</v>
      </c>
      <c r="H1124" s="35">
        <v>3</v>
      </c>
      <c r="I1124" s="35">
        <v>3</v>
      </c>
      <c r="J1124" s="36">
        <v>889280</v>
      </c>
      <c r="K1124" s="37">
        <v>132872</v>
      </c>
      <c r="L1124" s="37"/>
    </row>
    <row r="1125" spans="1:12" ht="18" customHeight="1" x14ac:dyDescent="0.2">
      <c r="A1125" s="37" t="s">
        <v>20506</v>
      </c>
      <c r="B1125" s="37" t="s">
        <v>20507</v>
      </c>
      <c r="C1125" s="37" t="s">
        <v>21768</v>
      </c>
      <c r="D1125" s="37" t="s">
        <v>20508</v>
      </c>
      <c r="E1125" s="37" t="s">
        <v>15227</v>
      </c>
      <c r="F1125" s="37" t="s">
        <v>18741</v>
      </c>
      <c r="G1125" s="37">
        <v>30339</v>
      </c>
      <c r="H1125" s="35">
        <v>12</v>
      </c>
      <c r="I1125" s="35">
        <v>8</v>
      </c>
      <c r="J1125" s="36">
        <v>1541831</v>
      </c>
      <c r="K1125" s="37">
        <v>121569</v>
      </c>
      <c r="L1125" s="37"/>
    </row>
    <row r="1126" spans="1:12" ht="18" customHeight="1" x14ac:dyDescent="0.2">
      <c r="A1126" s="37" t="s">
        <v>20509</v>
      </c>
      <c r="B1126" s="37" t="s">
        <v>20510</v>
      </c>
      <c r="C1126" s="37" t="s">
        <v>20511</v>
      </c>
      <c r="D1126" s="37" t="s">
        <v>17736</v>
      </c>
      <c r="E1126" s="37" t="s">
        <v>17737</v>
      </c>
      <c r="F1126" s="37" t="s">
        <v>23714</v>
      </c>
      <c r="G1126" s="37">
        <v>93065</v>
      </c>
      <c r="H1126" s="35">
        <v>1</v>
      </c>
      <c r="I1126" s="35">
        <v>27</v>
      </c>
      <c r="J1126" s="36">
        <v>27778</v>
      </c>
      <c r="K1126" s="37">
        <v>145855</v>
      </c>
      <c r="L1126" s="37" t="s">
        <v>17738</v>
      </c>
    </row>
    <row r="1127" spans="1:12" ht="18" customHeight="1" x14ac:dyDescent="0.2">
      <c r="A1127" s="37" t="s">
        <v>17739</v>
      </c>
      <c r="B1127" s="37" t="s">
        <v>17740</v>
      </c>
      <c r="C1127" s="37" t="s">
        <v>17741</v>
      </c>
      <c r="D1127" s="37"/>
      <c r="E1127" s="37"/>
      <c r="F1127" s="37" t="s">
        <v>23139</v>
      </c>
      <c r="G1127" s="37"/>
      <c r="H1127" s="35">
        <v>4</v>
      </c>
      <c r="I1127" s="35">
        <v>90</v>
      </c>
      <c r="J1127" s="36">
        <v>38889</v>
      </c>
      <c r="K1127" s="37">
        <v>147836</v>
      </c>
      <c r="L1127" s="37"/>
    </row>
    <row r="1128" spans="1:12" ht="18" customHeight="1" x14ac:dyDescent="0.2">
      <c r="A1128" s="37" t="s">
        <v>17742</v>
      </c>
      <c r="B1128" s="37" t="s">
        <v>17742</v>
      </c>
      <c r="C1128" s="37" t="s">
        <v>17743</v>
      </c>
      <c r="D1128" s="37" t="s">
        <v>17744</v>
      </c>
      <c r="E1128" s="37" t="s">
        <v>11152</v>
      </c>
      <c r="F1128" s="37" t="s">
        <v>19675</v>
      </c>
      <c r="G1128" s="37">
        <v>27713</v>
      </c>
      <c r="H1128" s="35">
        <v>3</v>
      </c>
      <c r="I1128" s="35">
        <v>7</v>
      </c>
      <c r="J1128" s="36">
        <v>458000</v>
      </c>
      <c r="K1128" s="37">
        <v>117702</v>
      </c>
      <c r="L1128" s="37"/>
    </row>
    <row r="1129" spans="1:12" ht="18" customHeight="1" x14ac:dyDescent="0.2">
      <c r="A1129" s="37" t="s">
        <v>17745</v>
      </c>
      <c r="B1129" s="37" t="s">
        <v>17746</v>
      </c>
      <c r="C1129" s="37" t="s">
        <v>17747</v>
      </c>
      <c r="D1129" s="37" t="s">
        <v>17748</v>
      </c>
      <c r="E1129" s="37" t="s">
        <v>23347</v>
      </c>
      <c r="F1129" s="37" t="s">
        <v>23134</v>
      </c>
      <c r="G1129" s="37">
        <v>78727</v>
      </c>
      <c r="H1129" s="35">
        <v>5</v>
      </c>
      <c r="I1129" s="35">
        <v>40</v>
      </c>
      <c r="J1129" s="36">
        <v>123000</v>
      </c>
      <c r="K1129" s="37">
        <v>115676</v>
      </c>
      <c r="L1129" s="37"/>
    </row>
    <row r="1130" spans="1:12" ht="18" customHeight="1" x14ac:dyDescent="0.2">
      <c r="A1130" s="37" t="s">
        <v>17749</v>
      </c>
      <c r="B1130" s="37" t="s">
        <v>17750</v>
      </c>
      <c r="C1130" s="37" t="s">
        <v>17751</v>
      </c>
      <c r="D1130" s="37" t="s">
        <v>17752</v>
      </c>
      <c r="E1130" s="37" t="s">
        <v>21370</v>
      </c>
      <c r="F1130" s="37" t="s">
        <v>23126</v>
      </c>
      <c r="G1130" s="37">
        <v>44311</v>
      </c>
      <c r="H1130" s="35">
        <v>1</v>
      </c>
      <c r="I1130" s="35">
        <v>9</v>
      </c>
      <c r="J1130" s="36">
        <v>67272</v>
      </c>
      <c r="K1130" s="37">
        <v>143022</v>
      </c>
      <c r="L1130" s="37" t="s">
        <v>17753</v>
      </c>
    </row>
    <row r="1131" spans="1:12" ht="18" customHeight="1" x14ac:dyDescent="0.2">
      <c r="A1131" s="37" t="s">
        <v>17754</v>
      </c>
      <c r="B1131" s="37" t="s">
        <v>17755</v>
      </c>
      <c r="C1131" s="37" t="s">
        <v>17756</v>
      </c>
      <c r="D1131" s="37" t="s">
        <v>17757</v>
      </c>
      <c r="E1131" s="37" t="s">
        <v>17758</v>
      </c>
      <c r="F1131" s="37" t="s">
        <v>19678</v>
      </c>
      <c r="G1131" s="37">
        <v>7702</v>
      </c>
      <c r="H1131" s="35">
        <v>19</v>
      </c>
      <c r="I1131" s="35">
        <v>65</v>
      </c>
      <c r="J1131" s="36">
        <v>292600</v>
      </c>
      <c r="K1131" s="37">
        <v>128778</v>
      </c>
      <c r="L1131" s="37"/>
    </row>
    <row r="1132" spans="1:12" ht="18" customHeight="1" x14ac:dyDescent="0.2">
      <c r="A1132" s="37" t="s">
        <v>17759</v>
      </c>
      <c r="B1132" s="37" t="s">
        <v>17760</v>
      </c>
      <c r="C1132" s="37" t="s">
        <v>17761</v>
      </c>
      <c r="D1132" s="37" t="s">
        <v>17762</v>
      </c>
      <c r="E1132" s="37" t="s">
        <v>17763</v>
      </c>
      <c r="F1132" s="37" t="s">
        <v>19670</v>
      </c>
      <c r="G1132" s="37">
        <v>48038</v>
      </c>
      <c r="H1132" s="35">
        <v>8</v>
      </c>
      <c r="I1132" s="35" t="s">
        <v>16742</v>
      </c>
      <c r="J1132" s="35" t="s">
        <v>16742</v>
      </c>
      <c r="K1132" s="37">
        <v>139890</v>
      </c>
      <c r="L1132" s="37"/>
    </row>
    <row r="1133" spans="1:12" ht="18" customHeight="1" x14ac:dyDescent="0.2">
      <c r="A1133" s="37" t="s">
        <v>17764</v>
      </c>
      <c r="B1133" s="37" t="s">
        <v>17765</v>
      </c>
      <c r="C1133" s="37" t="s">
        <v>17766</v>
      </c>
      <c r="D1133" s="37" t="s">
        <v>17767</v>
      </c>
      <c r="E1133" s="37" t="s">
        <v>17768</v>
      </c>
      <c r="F1133" s="37" t="s">
        <v>19670</v>
      </c>
      <c r="G1133" s="37">
        <v>48912</v>
      </c>
      <c r="H1133" s="35">
        <v>12</v>
      </c>
      <c r="I1133" s="35">
        <v>74</v>
      </c>
      <c r="J1133" s="36">
        <v>155884</v>
      </c>
      <c r="K1133" s="37">
        <v>118906</v>
      </c>
      <c r="L1133" s="37"/>
    </row>
    <row r="1134" spans="1:12" ht="18" customHeight="1" x14ac:dyDescent="0.2">
      <c r="A1134" s="37" t="s">
        <v>17769</v>
      </c>
      <c r="B1134" s="37" t="s">
        <v>17770</v>
      </c>
      <c r="C1134" s="37" t="s">
        <v>17771</v>
      </c>
      <c r="D1134" s="37" t="s">
        <v>17772</v>
      </c>
      <c r="E1134" s="37" t="s">
        <v>15227</v>
      </c>
      <c r="F1134" s="37" t="s">
        <v>18741</v>
      </c>
      <c r="G1134" s="37">
        <v>30328</v>
      </c>
      <c r="H1134" s="35">
        <v>639</v>
      </c>
      <c r="I1134" s="36">
        <v>1176</v>
      </c>
      <c r="J1134" s="36">
        <v>543386</v>
      </c>
      <c r="K1134" s="37">
        <v>105617</v>
      </c>
      <c r="L1134" s="37"/>
    </row>
    <row r="1135" spans="1:12" ht="18" customHeight="1" x14ac:dyDescent="0.2">
      <c r="A1135" s="37" t="s">
        <v>15057</v>
      </c>
      <c r="B1135" s="37" t="s">
        <v>15058</v>
      </c>
      <c r="C1135" s="37" t="s">
        <v>15059</v>
      </c>
      <c r="D1135" s="37" t="s">
        <v>15060</v>
      </c>
      <c r="E1135" s="37" t="s">
        <v>22606</v>
      </c>
      <c r="F1135" s="37" t="s">
        <v>19663</v>
      </c>
      <c r="G1135" s="37">
        <v>46601</v>
      </c>
      <c r="H1135" s="35">
        <v>6</v>
      </c>
      <c r="I1135" s="35">
        <v>145</v>
      </c>
      <c r="J1135" s="36">
        <v>43448</v>
      </c>
      <c r="K1135" s="37">
        <v>127878</v>
      </c>
      <c r="L1135" s="37" t="s">
        <v>15061</v>
      </c>
    </row>
    <row r="1136" spans="1:12" ht="18" customHeight="1" x14ac:dyDescent="0.2">
      <c r="A1136" s="37" t="s">
        <v>15062</v>
      </c>
      <c r="B1136" s="37" t="s">
        <v>15063</v>
      </c>
      <c r="C1136" s="37" t="s">
        <v>15064</v>
      </c>
      <c r="D1136" s="37"/>
      <c r="E1136" s="37"/>
      <c r="F1136" s="37" t="s">
        <v>23715</v>
      </c>
      <c r="G1136" s="37"/>
      <c r="H1136" s="35">
        <v>15</v>
      </c>
      <c r="I1136" s="35">
        <v>250</v>
      </c>
      <c r="J1136" s="36">
        <v>60000</v>
      </c>
      <c r="K1136" s="37">
        <v>114070</v>
      </c>
      <c r="L1136" s="37" t="s">
        <v>15065</v>
      </c>
    </row>
    <row r="1137" spans="1:12" ht="18" customHeight="1" x14ac:dyDescent="0.2">
      <c r="A1137" s="37" t="s">
        <v>15066</v>
      </c>
      <c r="B1137" s="37" t="s">
        <v>15067</v>
      </c>
      <c r="C1137" s="37" t="s">
        <v>15068</v>
      </c>
      <c r="D1137" s="37" t="s">
        <v>15069</v>
      </c>
      <c r="E1137" s="37" t="s">
        <v>15070</v>
      </c>
      <c r="F1137" s="37" t="s">
        <v>23716</v>
      </c>
      <c r="G1137" s="37">
        <v>6002</v>
      </c>
      <c r="H1137" s="35">
        <v>19</v>
      </c>
      <c r="I1137" s="35">
        <v>500</v>
      </c>
      <c r="J1137" s="36">
        <v>38000</v>
      </c>
      <c r="K1137" s="37">
        <v>117439</v>
      </c>
      <c r="L1137" s="37"/>
    </row>
    <row r="1138" spans="1:12" ht="18" customHeight="1" x14ac:dyDescent="0.2">
      <c r="A1138" s="37" t="s">
        <v>15071</v>
      </c>
      <c r="B1138" s="37" t="s">
        <v>15072</v>
      </c>
      <c r="C1138" s="37" t="s">
        <v>15073</v>
      </c>
      <c r="D1138" s="37" t="s">
        <v>17815</v>
      </c>
      <c r="E1138" s="37" t="s">
        <v>22089</v>
      </c>
      <c r="F1138" s="37" t="s">
        <v>23138</v>
      </c>
      <c r="G1138" s="37">
        <v>98177</v>
      </c>
      <c r="H1138" s="35">
        <v>10</v>
      </c>
      <c r="I1138" s="35">
        <v>24</v>
      </c>
      <c r="J1138" s="36">
        <v>419916</v>
      </c>
      <c r="K1138" s="37">
        <v>115630</v>
      </c>
      <c r="L1138" s="37" t="s">
        <v>17816</v>
      </c>
    </row>
    <row r="1139" spans="1:12" ht="18" customHeight="1" x14ac:dyDescent="0.2">
      <c r="A1139" s="37" t="s">
        <v>17817</v>
      </c>
      <c r="B1139" s="37" t="s">
        <v>17818</v>
      </c>
      <c r="C1139" s="37" t="s">
        <v>17819</v>
      </c>
      <c r="D1139" s="37" t="s">
        <v>23720</v>
      </c>
      <c r="E1139" s="37" t="s">
        <v>20901</v>
      </c>
      <c r="F1139" s="37" t="s">
        <v>23138</v>
      </c>
      <c r="G1139" s="37">
        <v>98382</v>
      </c>
      <c r="H1139" s="35">
        <v>1</v>
      </c>
      <c r="I1139" s="35">
        <v>8</v>
      </c>
      <c r="J1139" s="36">
        <v>147892</v>
      </c>
      <c r="K1139" s="37">
        <v>138274</v>
      </c>
      <c r="L1139" s="37"/>
    </row>
    <row r="1140" spans="1:12" ht="18" customHeight="1" x14ac:dyDescent="0.2">
      <c r="A1140" s="37" t="s">
        <v>23721</v>
      </c>
      <c r="B1140" s="37" t="s">
        <v>21049</v>
      </c>
      <c r="C1140" s="37" t="s">
        <v>21050</v>
      </c>
      <c r="D1140" s="37" t="s">
        <v>21051</v>
      </c>
      <c r="E1140" s="37" t="s">
        <v>23509</v>
      </c>
      <c r="F1140" s="37" t="s">
        <v>23129</v>
      </c>
      <c r="G1140" s="37">
        <v>19063</v>
      </c>
      <c r="H1140" s="35">
        <v>24</v>
      </c>
      <c r="I1140" s="35">
        <v>165</v>
      </c>
      <c r="J1140" s="36">
        <v>144669</v>
      </c>
      <c r="K1140" s="37">
        <v>122712</v>
      </c>
      <c r="L1140" s="37" t="s">
        <v>21052</v>
      </c>
    </row>
    <row r="1141" spans="1:12" ht="18" customHeight="1" x14ac:dyDescent="0.2">
      <c r="A1141" s="37" t="s">
        <v>21053</v>
      </c>
      <c r="B1141" s="37" t="s">
        <v>21053</v>
      </c>
      <c r="C1141" s="37" t="s">
        <v>21054</v>
      </c>
      <c r="D1141" s="37" t="s">
        <v>23604</v>
      </c>
      <c r="E1141" s="37" t="s">
        <v>22689</v>
      </c>
      <c r="F1141" s="37" t="s">
        <v>23713</v>
      </c>
      <c r="G1141" s="37">
        <v>85258</v>
      </c>
      <c r="H1141" s="35">
        <v>1</v>
      </c>
      <c r="I1141" s="35">
        <v>2</v>
      </c>
      <c r="J1141" s="36">
        <v>357500</v>
      </c>
      <c r="K1141" s="37">
        <v>115398</v>
      </c>
      <c r="L1141" s="37"/>
    </row>
    <row r="1142" spans="1:12" ht="18" customHeight="1" x14ac:dyDescent="0.2">
      <c r="A1142" s="37" t="s">
        <v>16649</v>
      </c>
      <c r="B1142" s="37" t="s">
        <v>22914</v>
      </c>
      <c r="C1142" s="37" t="s">
        <v>8607</v>
      </c>
      <c r="D1142" s="37" t="s">
        <v>8608</v>
      </c>
      <c r="E1142" s="37" t="s">
        <v>11152</v>
      </c>
      <c r="F1142" s="37" t="s">
        <v>19675</v>
      </c>
      <c r="G1142" s="37">
        <v>27707</v>
      </c>
      <c r="H1142" s="35">
        <v>38</v>
      </c>
      <c r="I1142" s="35">
        <v>48</v>
      </c>
      <c r="J1142" s="36">
        <v>786979</v>
      </c>
      <c r="K1142" s="37">
        <v>107647</v>
      </c>
      <c r="L1142" s="37"/>
    </row>
    <row r="1143" spans="1:12" ht="18" customHeight="1" x14ac:dyDescent="0.2">
      <c r="A1143" s="37" t="s">
        <v>16650</v>
      </c>
      <c r="B1143" s="37" t="s">
        <v>16651</v>
      </c>
      <c r="C1143" s="37" t="s">
        <v>16652</v>
      </c>
      <c r="D1143" s="37" t="s">
        <v>16653</v>
      </c>
      <c r="E1143" s="37" t="s">
        <v>19365</v>
      </c>
      <c r="F1143" s="37" t="s">
        <v>23129</v>
      </c>
      <c r="G1143" s="37">
        <v>18052</v>
      </c>
      <c r="H1143" s="35">
        <v>5</v>
      </c>
      <c r="I1143" s="35">
        <v>32</v>
      </c>
      <c r="J1143" s="36">
        <v>162172</v>
      </c>
      <c r="K1143" s="37">
        <v>143242</v>
      </c>
      <c r="L1143" s="37"/>
    </row>
    <row r="1144" spans="1:12" ht="18" customHeight="1" x14ac:dyDescent="0.2">
      <c r="A1144" s="37" t="s">
        <v>13923</v>
      </c>
      <c r="B1144" s="37" t="s">
        <v>13924</v>
      </c>
      <c r="C1144" s="37" t="s">
        <v>13925</v>
      </c>
      <c r="D1144" s="37" t="s">
        <v>13926</v>
      </c>
      <c r="E1144" s="37" t="s">
        <v>21090</v>
      </c>
      <c r="F1144" s="37" t="s">
        <v>23715</v>
      </c>
      <c r="G1144" s="37">
        <v>80302</v>
      </c>
      <c r="H1144" s="35">
        <v>654</v>
      </c>
      <c r="I1144" s="35">
        <v>204</v>
      </c>
      <c r="J1144" s="36">
        <v>3205346</v>
      </c>
      <c r="K1144" s="37">
        <v>108581</v>
      </c>
      <c r="L1144" s="37"/>
    </row>
    <row r="1145" spans="1:12" ht="18" customHeight="1" x14ac:dyDescent="0.2">
      <c r="A1145" s="37" t="s">
        <v>13927</v>
      </c>
      <c r="B1145" s="37" t="s">
        <v>13928</v>
      </c>
      <c r="C1145" s="37" t="s">
        <v>13929</v>
      </c>
      <c r="D1145" s="37" t="s">
        <v>13930</v>
      </c>
      <c r="E1145" s="37" t="s">
        <v>21832</v>
      </c>
      <c r="F1145" s="37" t="s">
        <v>23126</v>
      </c>
      <c r="G1145" s="37">
        <v>45239</v>
      </c>
      <c r="H1145" s="35">
        <v>11</v>
      </c>
      <c r="I1145" s="35">
        <v>11</v>
      </c>
      <c r="J1145" s="36">
        <v>963636</v>
      </c>
      <c r="K1145" s="37">
        <v>125402</v>
      </c>
      <c r="L1145" s="37" t="s">
        <v>13931</v>
      </c>
    </row>
    <row r="1146" spans="1:12" ht="18" customHeight="1" x14ac:dyDescent="0.2">
      <c r="A1146" s="37" t="s">
        <v>13932</v>
      </c>
      <c r="B1146" s="37" t="s">
        <v>13933</v>
      </c>
      <c r="C1146" s="37" t="s">
        <v>13934</v>
      </c>
      <c r="D1146" s="37" t="s">
        <v>13935</v>
      </c>
      <c r="E1146" s="37" t="s">
        <v>16728</v>
      </c>
      <c r="F1146" s="37" t="s">
        <v>23714</v>
      </c>
      <c r="G1146" s="37">
        <v>92120</v>
      </c>
      <c r="H1146" s="35">
        <v>8</v>
      </c>
      <c r="I1146" s="35">
        <v>43</v>
      </c>
      <c r="J1146" s="36">
        <v>191423</v>
      </c>
      <c r="K1146" s="37">
        <v>137479</v>
      </c>
      <c r="L1146" s="37" t="s">
        <v>13936</v>
      </c>
    </row>
    <row r="1147" spans="1:12" ht="18" customHeight="1" x14ac:dyDescent="0.2">
      <c r="A1147" s="37" t="s">
        <v>13937</v>
      </c>
      <c r="B1147" s="37" t="s">
        <v>13938</v>
      </c>
      <c r="C1147" s="37" t="s">
        <v>13939</v>
      </c>
      <c r="D1147" s="37" t="s">
        <v>17416</v>
      </c>
      <c r="E1147" s="37" t="s">
        <v>14035</v>
      </c>
      <c r="F1147" s="37" t="s">
        <v>23713</v>
      </c>
      <c r="G1147" s="37">
        <v>85018</v>
      </c>
      <c r="H1147" s="35">
        <v>8</v>
      </c>
      <c r="I1147" s="35">
        <v>62</v>
      </c>
      <c r="J1147" s="36">
        <v>130405</v>
      </c>
      <c r="K1147" s="37">
        <v>110874</v>
      </c>
      <c r="L1147" s="37"/>
    </row>
    <row r="1148" spans="1:12" ht="18" customHeight="1" x14ac:dyDescent="0.2">
      <c r="A1148" s="37" t="s">
        <v>17417</v>
      </c>
      <c r="B1148" s="37" t="s">
        <v>17418</v>
      </c>
      <c r="C1148" s="37" t="s">
        <v>17419</v>
      </c>
      <c r="D1148" s="37" t="s">
        <v>17420</v>
      </c>
      <c r="E1148" s="37" t="s">
        <v>18967</v>
      </c>
      <c r="F1148" s="37" t="s">
        <v>23134</v>
      </c>
      <c r="G1148" s="37">
        <v>78232</v>
      </c>
      <c r="H1148" s="35">
        <v>50</v>
      </c>
      <c r="I1148" s="35">
        <v>112</v>
      </c>
      <c r="J1148" s="36">
        <v>442330</v>
      </c>
      <c r="K1148" s="37">
        <v>114152</v>
      </c>
      <c r="L1148" s="37"/>
    </row>
    <row r="1149" spans="1:12" ht="18" customHeight="1" x14ac:dyDescent="0.2">
      <c r="A1149" s="37" t="s">
        <v>17421</v>
      </c>
      <c r="B1149" s="37" t="s">
        <v>17422</v>
      </c>
      <c r="C1149" s="37" t="s">
        <v>17423</v>
      </c>
      <c r="D1149" s="37" t="s">
        <v>20167</v>
      </c>
      <c r="E1149" s="37" t="s">
        <v>24248</v>
      </c>
      <c r="F1149" s="37" t="s">
        <v>19662</v>
      </c>
      <c r="G1149" s="37">
        <v>60014</v>
      </c>
      <c r="H1149" s="35">
        <v>10</v>
      </c>
      <c r="I1149" s="35">
        <v>12</v>
      </c>
      <c r="J1149" s="36">
        <v>833333</v>
      </c>
      <c r="K1149" s="37">
        <v>148021</v>
      </c>
      <c r="L1149" s="37" t="s">
        <v>24249</v>
      </c>
    </row>
    <row r="1150" spans="1:12" ht="18" customHeight="1" x14ac:dyDescent="0.2">
      <c r="A1150" s="37" t="s">
        <v>24250</v>
      </c>
      <c r="B1150" s="37" t="s">
        <v>24251</v>
      </c>
      <c r="C1150" s="37" t="s">
        <v>24252</v>
      </c>
      <c r="D1150" s="37" t="s">
        <v>24253</v>
      </c>
      <c r="E1150" s="37" t="s">
        <v>14035</v>
      </c>
      <c r="F1150" s="37" t="s">
        <v>19668</v>
      </c>
      <c r="G1150" s="37">
        <v>21131</v>
      </c>
      <c r="H1150" s="35">
        <v>9</v>
      </c>
      <c r="I1150" s="35">
        <v>22</v>
      </c>
      <c r="J1150" s="36">
        <v>417727</v>
      </c>
      <c r="K1150" s="37">
        <v>121255</v>
      </c>
      <c r="L1150" s="37"/>
    </row>
    <row r="1151" spans="1:12" ht="18" customHeight="1" x14ac:dyDescent="0.2">
      <c r="A1151" s="37" t="s">
        <v>24254</v>
      </c>
      <c r="B1151" s="37" t="s">
        <v>24255</v>
      </c>
      <c r="C1151" s="37" t="s">
        <v>24256</v>
      </c>
      <c r="D1151" s="37" t="s">
        <v>24257</v>
      </c>
      <c r="E1151" s="37" t="s">
        <v>24258</v>
      </c>
      <c r="F1151" s="37" t="s">
        <v>23126</v>
      </c>
      <c r="G1151" s="37">
        <v>43220</v>
      </c>
      <c r="H1151" s="35">
        <v>42</v>
      </c>
      <c r="I1151" s="35">
        <v>294</v>
      </c>
      <c r="J1151" s="36">
        <v>143414</v>
      </c>
      <c r="K1151" s="37">
        <v>120898</v>
      </c>
      <c r="L1151" s="37" t="s">
        <v>24259</v>
      </c>
    </row>
    <row r="1152" spans="1:12" ht="18" customHeight="1" x14ac:dyDescent="0.2">
      <c r="A1152" s="37" t="s">
        <v>24260</v>
      </c>
      <c r="B1152" s="37" t="s">
        <v>21040</v>
      </c>
      <c r="C1152" s="37" t="s">
        <v>21041</v>
      </c>
      <c r="D1152" s="37" t="s">
        <v>21042</v>
      </c>
      <c r="E1152" s="37" t="s">
        <v>21043</v>
      </c>
      <c r="F1152" s="37" t="s">
        <v>23129</v>
      </c>
      <c r="G1152" s="37">
        <v>17579</v>
      </c>
      <c r="H1152" s="35">
        <v>5</v>
      </c>
      <c r="I1152" s="35">
        <v>117</v>
      </c>
      <c r="J1152" s="36">
        <v>42735</v>
      </c>
      <c r="K1152" s="37">
        <v>123428</v>
      </c>
      <c r="L1152" s="37"/>
    </row>
    <row r="1153" spans="1:12" ht="18" customHeight="1" x14ac:dyDescent="0.2">
      <c r="A1153" s="37" t="s">
        <v>21044</v>
      </c>
      <c r="B1153" s="37" t="s">
        <v>21045</v>
      </c>
      <c r="C1153" s="37" t="s">
        <v>21046</v>
      </c>
      <c r="D1153" s="37" t="s">
        <v>21047</v>
      </c>
      <c r="E1153" s="37" t="s">
        <v>16741</v>
      </c>
      <c r="F1153" s="37" t="s">
        <v>19663</v>
      </c>
      <c r="G1153" s="37">
        <v>46240</v>
      </c>
      <c r="H1153" s="35">
        <v>896</v>
      </c>
      <c r="I1153" s="35">
        <v>349</v>
      </c>
      <c r="J1153" s="36">
        <v>2567339</v>
      </c>
      <c r="K1153" s="37">
        <v>125346</v>
      </c>
      <c r="L1153" s="37"/>
    </row>
    <row r="1154" spans="1:12" ht="18" customHeight="1" x14ac:dyDescent="0.2">
      <c r="A1154" s="37" t="s">
        <v>21048</v>
      </c>
      <c r="B1154" s="37" t="s">
        <v>20536</v>
      </c>
      <c r="C1154" s="37" t="s">
        <v>20537</v>
      </c>
      <c r="D1154" s="37" t="s">
        <v>20538</v>
      </c>
      <c r="E1154" s="37" t="s">
        <v>20857</v>
      </c>
      <c r="F1154" s="37" t="s">
        <v>23714</v>
      </c>
      <c r="G1154" s="37">
        <v>92868</v>
      </c>
      <c r="H1154" s="35">
        <v>211</v>
      </c>
      <c r="I1154" s="36">
        <v>1528</v>
      </c>
      <c r="J1154" s="36">
        <v>137954</v>
      </c>
      <c r="K1154" s="37">
        <v>6312</v>
      </c>
      <c r="L1154" s="37"/>
    </row>
    <row r="1155" spans="1:12" ht="18" customHeight="1" x14ac:dyDescent="0.2">
      <c r="A1155" s="37" t="s">
        <v>20539</v>
      </c>
      <c r="B1155" s="37" t="s">
        <v>20540</v>
      </c>
      <c r="C1155" s="37" t="s">
        <v>20541</v>
      </c>
      <c r="D1155" s="37" t="s">
        <v>20542</v>
      </c>
      <c r="E1155" s="37" t="s">
        <v>22867</v>
      </c>
      <c r="F1155" s="37" t="s">
        <v>23714</v>
      </c>
      <c r="G1155" s="37">
        <v>95003</v>
      </c>
      <c r="H1155" s="35">
        <v>10</v>
      </c>
      <c r="I1155" s="35">
        <v>25</v>
      </c>
      <c r="J1155" s="36">
        <v>394920</v>
      </c>
      <c r="K1155" s="37">
        <v>136140</v>
      </c>
      <c r="L1155" s="37"/>
    </row>
    <row r="1156" spans="1:12" ht="18" customHeight="1" x14ac:dyDescent="0.2">
      <c r="A1156" s="37" t="s">
        <v>22868</v>
      </c>
      <c r="B1156" s="37" t="s">
        <v>22869</v>
      </c>
      <c r="C1156" s="37" t="s">
        <v>22870</v>
      </c>
      <c r="D1156" s="37"/>
      <c r="E1156" s="37"/>
      <c r="F1156" s="37"/>
      <c r="G1156" s="37"/>
      <c r="H1156" s="35">
        <v>0</v>
      </c>
      <c r="I1156" s="35">
        <v>1</v>
      </c>
      <c r="J1156" s="36">
        <v>250000</v>
      </c>
      <c r="K1156" s="37">
        <v>146880</v>
      </c>
      <c r="L1156" s="37"/>
    </row>
    <row r="1157" spans="1:12" ht="18" customHeight="1" x14ac:dyDescent="0.2">
      <c r="A1157" s="37" t="s">
        <v>22871</v>
      </c>
      <c r="B1157" s="37" t="s">
        <v>22872</v>
      </c>
      <c r="C1157" s="37" t="s">
        <v>22873</v>
      </c>
      <c r="D1157" s="37" t="s">
        <v>22874</v>
      </c>
      <c r="E1157" s="37" t="s">
        <v>22617</v>
      </c>
      <c r="F1157" s="37" t="s">
        <v>23716</v>
      </c>
      <c r="G1157" s="37">
        <v>6880</v>
      </c>
      <c r="H1157" s="35">
        <v>77</v>
      </c>
      <c r="I1157" s="35">
        <v>354</v>
      </c>
      <c r="J1157" s="36">
        <v>216341</v>
      </c>
      <c r="K1157" s="37">
        <v>110950</v>
      </c>
      <c r="L1157" s="37" t="s">
        <v>22875</v>
      </c>
    </row>
    <row r="1158" spans="1:12" ht="18" customHeight="1" x14ac:dyDescent="0.2">
      <c r="A1158" s="37" t="s">
        <v>23972</v>
      </c>
      <c r="B1158" s="37" t="s">
        <v>23973</v>
      </c>
      <c r="C1158" s="37" t="s">
        <v>23974</v>
      </c>
      <c r="D1158" s="37" t="s">
        <v>23975</v>
      </c>
      <c r="E1158" s="37" t="s">
        <v>23976</v>
      </c>
      <c r="F1158" s="37" t="s">
        <v>19667</v>
      </c>
      <c r="G1158" s="37">
        <v>1880</v>
      </c>
      <c r="H1158" s="35">
        <v>10</v>
      </c>
      <c r="I1158" s="35">
        <v>159</v>
      </c>
      <c r="J1158" s="36">
        <v>61735</v>
      </c>
      <c r="K1158" s="37">
        <v>124599</v>
      </c>
      <c r="L1158" s="37" t="s">
        <v>23977</v>
      </c>
    </row>
    <row r="1159" spans="1:12" ht="18" customHeight="1" x14ac:dyDescent="0.2">
      <c r="A1159" s="37" t="s">
        <v>23978</v>
      </c>
      <c r="B1159" s="37" t="s">
        <v>23979</v>
      </c>
      <c r="C1159" s="37" t="s">
        <v>23980</v>
      </c>
      <c r="D1159" s="37" t="s">
        <v>23981</v>
      </c>
      <c r="E1159" s="37" t="s">
        <v>19564</v>
      </c>
      <c r="F1159" s="37" t="s">
        <v>23714</v>
      </c>
      <c r="G1159" s="37">
        <v>94901</v>
      </c>
      <c r="H1159" s="35">
        <v>3</v>
      </c>
      <c r="I1159" s="35">
        <v>6</v>
      </c>
      <c r="J1159" s="36">
        <v>451609</v>
      </c>
      <c r="K1159" s="37">
        <v>143343</v>
      </c>
      <c r="L1159" s="37" t="s">
        <v>23982</v>
      </c>
    </row>
    <row r="1160" spans="1:12" ht="18" customHeight="1" x14ac:dyDescent="0.2">
      <c r="A1160" s="37" t="s">
        <v>23983</v>
      </c>
      <c r="B1160" s="37" t="s">
        <v>23984</v>
      </c>
      <c r="C1160" s="37" t="s">
        <v>23985</v>
      </c>
      <c r="D1160" s="37" t="s">
        <v>23986</v>
      </c>
      <c r="E1160" s="37" t="s">
        <v>19340</v>
      </c>
      <c r="F1160" s="37" t="s">
        <v>18740</v>
      </c>
      <c r="G1160" s="37">
        <v>33444</v>
      </c>
      <c r="H1160" s="35">
        <v>35</v>
      </c>
      <c r="I1160" s="35">
        <v>130</v>
      </c>
      <c r="J1160" s="36">
        <v>269231</v>
      </c>
      <c r="K1160" s="37">
        <v>130729</v>
      </c>
      <c r="L1160" s="37" t="s">
        <v>22905</v>
      </c>
    </row>
    <row r="1161" spans="1:12" ht="18" customHeight="1" x14ac:dyDescent="0.2">
      <c r="A1161" s="37" t="s">
        <v>22906</v>
      </c>
      <c r="B1161" s="37" t="s">
        <v>22907</v>
      </c>
      <c r="C1161" s="37" t="s">
        <v>22908</v>
      </c>
      <c r="D1161" s="37" t="s">
        <v>22909</v>
      </c>
      <c r="E1161" s="37" t="s">
        <v>18093</v>
      </c>
      <c r="F1161" s="37" t="s">
        <v>23128</v>
      </c>
      <c r="G1161" s="37">
        <v>97225</v>
      </c>
      <c r="H1161" s="35">
        <v>123</v>
      </c>
      <c r="I1161" s="36">
        <v>1462</v>
      </c>
      <c r="J1161" s="36">
        <v>84141</v>
      </c>
      <c r="K1161" s="37">
        <v>149937</v>
      </c>
      <c r="L1161" s="37" t="s">
        <v>15198</v>
      </c>
    </row>
    <row r="1162" spans="1:12" ht="18" customHeight="1" x14ac:dyDescent="0.2">
      <c r="A1162" s="37" t="s">
        <v>15199</v>
      </c>
      <c r="B1162" s="37" t="s">
        <v>15200</v>
      </c>
      <c r="C1162" s="37" t="s">
        <v>15201</v>
      </c>
      <c r="D1162" s="37" t="s">
        <v>15202</v>
      </c>
      <c r="E1162" s="37" t="s">
        <v>15203</v>
      </c>
      <c r="F1162" s="37" t="s">
        <v>23129</v>
      </c>
      <c r="G1162" s="37">
        <v>17036</v>
      </c>
      <c r="H1162" s="35">
        <v>15</v>
      </c>
      <c r="I1162" s="35">
        <v>79</v>
      </c>
      <c r="J1162" s="36">
        <v>189076</v>
      </c>
      <c r="K1162" s="37">
        <v>123316</v>
      </c>
      <c r="L1162" s="37"/>
    </row>
    <row r="1163" spans="1:12" ht="18" customHeight="1" x14ac:dyDescent="0.2">
      <c r="A1163" s="37" t="s">
        <v>15204</v>
      </c>
      <c r="B1163" s="37" t="s">
        <v>15205</v>
      </c>
      <c r="C1163" s="37" t="s">
        <v>17918</v>
      </c>
      <c r="D1163" s="37" t="s">
        <v>17919</v>
      </c>
      <c r="E1163" s="37" t="s">
        <v>17920</v>
      </c>
      <c r="F1163" s="37" t="s">
        <v>23125</v>
      </c>
      <c r="G1163" s="37">
        <v>13760</v>
      </c>
      <c r="H1163" s="35">
        <v>1</v>
      </c>
      <c r="I1163" s="35">
        <v>5</v>
      </c>
      <c r="J1163" s="36">
        <v>101597</v>
      </c>
      <c r="K1163" s="37">
        <v>125232</v>
      </c>
      <c r="L1163" s="37"/>
    </row>
    <row r="1164" spans="1:12" ht="18" customHeight="1" x14ac:dyDescent="0.2">
      <c r="A1164" s="37" t="s">
        <v>17921</v>
      </c>
      <c r="B1164" s="37" t="s">
        <v>17922</v>
      </c>
      <c r="C1164" s="37" t="s">
        <v>20666</v>
      </c>
      <c r="D1164" s="37" t="s">
        <v>20667</v>
      </c>
      <c r="E1164" s="37" t="s">
        <v>20668</v>
      </c>
      <c r="F1164" s="37" t="s">
        <v>19662</v>
      </c>
      <c r="G1164" s="37">
        <v>62568</v>
      </c>
      <c r="H1164" s="35">
        <v>12</v>
      </c>
      <c r="I1164" s="35">
        <v>195</v>
      </c>
      <c r="J1164" s="36">
        <v>61538</v>
      </c>
      <c r="K1164" s="37">
        <v>128032</v>
      </c>
      <c r="L1164" s="37"/>
    </row>
    <row r="1165" spans="1:12" ht="18" customHeight="1" x14ac:dyDescent="0.2">
      <c r="A1165" s="37" t="s">
        <v>20669</v>
      </c>
      <c r="B1165" s="37" t="s">
        <v>20670</v>
      </c>
      <c r="C1165" s="37" t="s">
        <v>20671</v>
      </c>
      <c r="D1165" s="37" t="s">
        <v>20672</v>
      </c>
      <c r="E1165" s="37" t="s">
        <v>20673</v>
      </c>
      <c r="F1165" s="37" t="s">
        <v>19671</v>
      </c>
      <c r="G1165" s="37">
        <v>55416</v>
      </c>
      <c r="H1165" s="35">
        <v>35</v>
      </c>
      <c r="I1165" s="35">
        <v>350</v>
      </c>
      <c r="J1165" s="36">
        <v>100000</v>
      </c>
      <c r="K1165" s="37">
        <v>141278</v>
      </c>
      <c r="L1165" s="37"/>
    </row>
    <row r="1166" spans="1:12" ht="18" customHeight="1" x14ac:dyDescent="0.2">
      <c r="A1166" s="37" t="s">
        <v>20674</v>
      </c>
      <c r="B1166" s="37" t="s">
        <v>20675</v>
      </c>
      <c r="C1166" s="37" t="s">
        <v>20676</v>
      </c>
      <c r="D1166" s="37" t="s">
        <v>20677</v>
      </c>
      <c r="E1166" s="37" t="s">
        <v>14035</v>
      </c>
      <c r="F1166" s="37" t="s">
        <v>23713</v>
      </c>
      <c r="G1166" s="37">
        <v>85012</v>
      </c>
      <c r="H1166" s="35">
        <v>72</v>
      </c>
      <c r="I1166" s="35">
        <v>443</v>
      </c>
      <c r="J1166" s="36">
        <v>163065</v>
      </c>
      <c r="K1166" s="37">
        <v>21033</v>
      </c>
      <c r="L1166" s="37"/>
    </row>
    <row r="1167" spans="1:12" ht="18" customHeight="1" x14ac:dyDescent="0.2">
      <c r="A1167" s="37" t="s">
        <v>20678</v>
      </c>
      <c r="B1167" s="37" t="s">
        <v>20679</v>
      </c>
      <c r="C1167" s="37" t="s">
        <v>12484</v>
      </c>
      <c r="D1167" s="37" t="s">
        <v>12485</v>
      </c>
      <c r="E1167" s="37" t="s">
        <v>16723</v>
      </c>
      <c r="F1167" s="37" t="s">
        <v>23714</v>
      </c>
      <c r="G1167" s="37">
        <v>94104</v>
      </c>
      <c r="H1167" s="35">
        <v>2</v>
      </c>
      <c r="I1167" s="35">
        <v>4</v>
      </c>
      <c r="J1167" s="36">
        <v>375000</v>
      </c>
      <c r="K1167" s="37">
        <v>135541</v>
      </c>
      <c r="L1167" s="37"/>
    </row>
    <row r="1168" spans="1:12" ht="18" customHeight="1" x14ac:dyDescent="0.2">
      <c r="A1168" s="37" t="s">
        <v>12486</v>
      </c>
      <c r="B1168" s="37" t="s">
        <v>12487</v>
      </c>
      <c r="C1168" s="37" t="s">
        <v>12488</v>
      </c>
      <c r="D1168" s="37" t="s">
        <v>12489</v>
      </c>
      <c r="E1168" s="37" t="s">
        <v>16728</v>
      </c>
      <c r="F1168" s="37" t="s">
        <v>23714</v>
      </c>
      <c r="G1168" s="37">
        <v>92122</v>
      </c>
      <c r="H1168" s="35">
        <v>106</v>
      </c>
      <c r="I1168" s="35">
        <v>675</v>
      </c>
      <c r="J1168" s="36">
        <v>157039</v>
      </c>
      <c r="K1168" s="37">
        <v>110609</v>
      </c>
      <c r="L1168" s="37"/>
    </row>
    <row r="1169" spans="1:12" ht="18" customHeight="1" x14ac:dyDescent="0.2">
      <c r="A1169" s="37" t="s">
        <v>12490</v>
      </c>
      <c r="B1169" s="37" t="s">
        <v>15206</v>
      </c>
      <c r="C1169" s="37" t="s">
        <v>15207</v>
      </c>
      <c r="D1169" s="37" t="s">
        <v>15208</v>
      </c>
      <c r="E1169" s="37" t="s">
        <v>24286</v>
      </c>
      <c r="F1169" s="37" t="s">
        <v>23134</v>
      </c>
      <c r="G1169" s="37">
        <v>75240</v>
      </c>
      <c r="H1169" s="35">
        <v>31</v>
      </c>
      <c r="I1169" s="35">
        <v>453</v>
      </c>
      <c r="J1169" s="36">
        <v>67612</v>
      </c>
      <c r="K1169" s="37">
        <v>46600</v>
      </c>
      <c r="L1169" s="37" t="s">
        <v>9772</v>
      </c>
    </row>
    <row r="1170" spans="1:12" ht="18" customHeight="1" x14ac:dyDescent="0.2">
      <c r="A1170" s="37" t="s">
        <v>9773</v>
      </c>
      <c r="B1170" s="37" t="s">
        <v>12482</v>
      </c>
      <c r="C1170" s="37" t="s">
        <v>12483</v>
      </c>
      <c r="D1170" s="37" t="s">
        <v>9763</v>
      </c>
      <c r="E1170" s="37" t="s">
        <v>20547</v>
      </c>
      <c r="F1170" s="37" t="s">
        <v>23129</v>
      </c>
      <c r="G1170" s="37">
        <v>19123</v>
      </c>
      <c r="H1170" s="35">
        <v>8</v>
      </c>
      <c r="I1170" s="35" t="s">
        <v>16742</v>
      </c>
      <c r="J1170" s="35" t="s">
        <v>16742</v>
      </c>
      <c r="K1170" s="37">
        <v>13409</v>
      </c>
      <c r="L1170" s="37"/>
    </row>
    <row r="1171" spans="1:12" ht="18" customHeight="1" x14ac:dyDescent="0.2">
      <c r="A1171" s="37" t="s">
        <v>9764</v>
      </c>
      <c r="B1171" s="37" t="s">
        <v>9765</v>
      </c>
      <c r="C1171" s="37" t="s">
        <v>9766</v>
      </c>
      <c r="D1171" s="37" t="s">
        <v>9767</v>
      </c>
      <c r="E1171" s="37" t="s">
        <v>21378</v>
      </c>
      <c r="F1171" s="37" t="s">
        <v>19670</v>
      </c>
      <c r="G1171" s="37">
        <v>48098</v>
      </c>
      <c r="H1171" s="35">
        <v>12</v>
      </c>
      <c r="I1171" s="35">
        <v>44</v>
      </c>
      <c r="J1171" s="36">
        <v>272801</v>
      </c>
      <c r="K1171" s="37">
        <v>126631</v>
      </c>
      <c r="L1171" s="37" t="s">
        <v>7105</v>
      </c>
    </row>
    <row r="1172" spans="1:12" ht="18" customHeight="1" x14ac:dyDescent="0.2">
      <c r="A1172" s="37" t="s">
        <v>7106</v>
      </c>
      <c r="B1172" s="37" t="s">
        <v>7107</v>
      </c>
      <c r="C1172" s="37" t="s">
        <v>7108</v>
      </c>
      <c r="D1172" s="37" t="s">
        <v>7109</v>
      </c>
      <c r="E1172" s="37" t="s">
        <v>7110</v>
      </c>
      <c r="F1172" s="37" t="s">
        <v>23126</v>
      </c>
      <c r="G1172" s="37">
        <v>44147</v>
      </c>
      <c r="H1172" s="35">
        <v>29</v>
      </c>
      <c r="I1172" s="35">
        <v>122</v>
      </c>
      <c r="J1172" s="36">
        <v>238760</v>
      </c>
      <c r="K1172" s="37">
        <v>148023</v>
      </c>
      <c r="L1172" s="37" t="s">
        <v>7111</v>
      </c>
    </row>
    <row r="1173" spans="1:12" ht="18" customHeight="1" x14ac:dyDescent="0.2">
      <c r="A1173" s="37" t="s">
        <v>7112</v>
      </c>
      <c r="B1173" s="37" t="s">
        <v>9778</v>
      </c>
      <c r="C1173" s="37" t="s">
        <v>9779</v>
      </c>
      <c r="D1173" s="37" t="s">
        <v>9780</v>
      </c>
      <c r="E1173" s="37" t="s">
        <v>24455</v>
      </c>
      <c r="F1173" s="37" t="s">
        <v>19677</v>
      </c>
      <c r="G1173" s="37">
        <v>3104</v>
      </c>
      <c r="H1173" s="35">
        <v>81</v>
      </c>
      <c r="I1173" s="35">
        <v>307</v>
      </c>
      <c r="J1173" s="36">
        <v>263315</v>
      </c>
      <c r="K1173" s="37">
        <v>13348</v>
      </c>
      <c r="L1173" s="37"/>
    </row>
    <row r="1174" spans="1:12" ht="18" customHeight="1" x14ac:dyDescent="0.2">
      <c r="A1174" s="37" t="s">
        <v>9781</v>
      </c>
      <c r="B1174" s="37" t="s">
        <v>9782</v>
      </c>
      <c r="C1174" s="37" t="s">
        <v>9783</v>
      </c>
      <c r="D1174" s="37" t="s">
        <v>9784</v>
      </c>
      <c r="E1174" s="37" t="s">
        <v>20867</v>
      </c>
      <c r="F1174" s="37" t="s">
        <v>19675</v>
      </c>
      <c r="G1174" s="37">
        <v>28277</v>
      </c>
      <c r="H1174" s="35">
        <v>8</v>
      </c>
      <c r="I1174" s="35" t="s">
        <v>16742</v>
      </c>
      <c r="J1174" s="35" t="s">
        <v>16742</v>
      </c>
      <c r="K1174" s="37">
        <v>148704</v>
      </c>
      <c r="L1174" s="37" t="s">
        <v>9785</v>
      </c>
    </row>
    <row r="1175" spans="1:12" ht="18" customHeight="1" x14ac:dyDescent="0.2">
      <c r="A1175" s="37" t="s">
        <v>9786</v>
      </c>
      <c r="B1175" s="37" t="s">
        <v>9787</v>
      </c>
      <c r="C1175" s="37" t="s">
        <v>9788</v>
      </c>
      <c r="D1175" s="37" t="s">
        <v>9789</v>
      </c>
      <c r="E1175" s="37" t="s">
        <v>22817</v>
      </c>
      <c r="F1175" s="37" t="s">
        <v>19668</v>
      </c>
      <c r="G1175" s="37">
        <v>21136</v>
      </c>
      <c r="H1175" s="35">
        <v>0</v>
      </c>
      <c r="I1175" s="35">
        <v>3</v>
      </c>
      <c r="J1175" s="36">
        <v>150000</v>
      </c>
      <c r="K1175" s="37">
        <v>120455</v>
      </c>
      <c r="L1175" s="37" t="s">
        <v>9790</v>
      </c>
    </row>
    <row r="1176" spans="1:12" ht="18" customHeight="1" x14ac:dyDescent="0.2">
      <c r="A1176" s="37" t="s">
        <v>20701</v>
      </c>
      <c r="B1176" s="37" t="s">
        <v>20702</v>
      </c>
      <c r="C1176" s="37" t="s">
        <v>20703</v>
      </c>
      <c r="D1176" s="37" t="s">
        <v>20704</v>
      </c>
      <c r="E1176" s="37" t="s">
        <v>19420</v>
      </c>
      <c r="F1176" s="37" t="s">
        <v>23125</v>
      </c>
      <c r="G1176" s="37">
        <v>12207</v>
      </c>
      <c r="H1176" s="35">
        <v>176</v>
      </c>
      <c r="I1176" s="35">
        <v>658</v>
      </c>
      <c r="J1176" s="36">
        <v>267282</v>
      </c>
      <c r="K1176" s="37">
        <v>132136</v>
      </c>
      <c r="L1176" s="37"/>
    </row>
    <row r="1177" spans="1:12" ht="18" customHeight="1" x14ac:dyDescent="0.2">
      <c r="A1177" s="37" t="s">
        <v>20705</v>
      </c>
      <c r="B1177" s="37" t="s">
        <v>20706</v>
      </c>
      <c r="C1177" s="37" t="s">
        <v>20707</v>
      </c>
      <c r="D1177" s="37" t="s">
        <v>20708</v>
      </c>
      <c r="E1177" s="37" t="s">
        <v>22280</v>
      </c>
      <c r="F1177" s="37" t="s">
        <v>23125</v>
      </c>
      <c r="G1177" s="37">
        <v>14534</v>
      </c>
      <c r="H1177" s="35">
        <v>20</v>
      </c>
      <c r="I1177" s="35">
        <v>20</v>
      </c>
      <c r="J1177" s="36">
        <v>1000000</v>
      </c>
      <c r="K1177" s="37">
        <v>126651</v>
      </c>
      <c r="L1177" s="37"/>
    </row>
    <row r="1178" spans="1:12" ht="18" customHeight="1" x14ac:dyDescent="0.2">
      <c r="A1178" s="37" t="s">
        <v>20709</v>
      </c>
      <c r="B1178" s="37" t="s">
        <v>20710</v>
      </c>
      <c r="C1178" s="37" t="s">
        <v>9774</v>
      </c>
      <c r="D1178" s="37" t="s">
        <v>9775</v>
      </c>
      <c r="E1178" s="37" t="s">
        <v>9776</v>
      </c>
      <c r="F1178" s="37" t="s">
        <v>23125</v>
      </c>
      <c r="G1178" s="37">
        <v>12946</v>
      </c>
      <c r="H1178" s="35">
        <v>38</v>
      </c>
      <c r="I1178" s="35">
        <v>110</v>
      </c>
      <c r="J1178" s="36">
        <v>344045</v>
      </c>
      <c r="K1178" s="37">
        <v>105136</v>
      </c>
      <c r="L1178" s="37"/>
    </row>
    <row r="1179" spans="1:12" ht="18" customHeight="1" x14ac:dyDescent="0.2">
      <c r="A1179" s="37" t="s">
        <v>9777</v>
      </c>
      <c r="B1179" s="37" t="s">
        <v>12491</v>
      </c>
      <c r="C1179" s="37" t="s">
        <v>12492</v>
      </c>
      <c r="D1179" s="37"/>
      <c r="E1179" s="37"/>
      <c r="F1179" s="37" t="s">
        <v>23714</v>
      </c>
      <c r="G1179" s="37"/>
      <c r="H1179" s="35">
        <v>8</v>
      </c>
      <c r="I1179" s="35" t="s">
        <v>16742</v>
      </c>
      <c r="J1179" s="35" t="s">
        <v>16742</v>
      </c>
      <c r="K1179" s="37">
        <v>133284</v>
      </c>
      <c r="L1179" s="37" t="s">
        <v>12493</v>
      </c>
    </row>
    <row r="1180" spans="1:12" ht="18" customHeight="1" x14ac:dyDescent="0.2">
      <c r="A1180" s="37" t="s">
        <v>12494</v>
      </c>
      <c r="B1180" s="37" t="s">
        <v>12495</v>
      </c>
      <c r="C1180" s="37" t="s">
        <v>12496</v>
      </c>
      <c r="D1180" s="37" t="s">
        <v>9800</v>
      </c>
      <c r="E1180" s="37" t="s">
        <v>24166</v>
      </c>
      <c r="F1180" s="37" t="s">
        <v>23714</v>
      </c>
      <c r="G1180" s="37">
        <v>94610</v>
      </c>
      <c r="H1180" s="35">
        <v>10</v>
      </c>
      <c r="I1180" s="35">
        <v>29</v>
      </c>
      <c r="J1180" s="36">
        <v>348276</v>
      </c>
      <c r="K1180" s="37">
        <v>136785</v>
      </c>
      <c r="L1180" s="37"/>
    </row>
    <row r="1181" spans="1:12" ht="18" customHeight="1" x14ac:dyDescent="0.2">
      <c r="A1181" s="37" t="s">
        <v>9801</v>
      </c>
      <c r="B1181" s="37" t="s">
        <v>9802</v>
      </c>
      <c r="C1181" s="37" t="s">
        <v>9803</v>
      </c>
      <c r="D1181" s="37" t="s">
        <v>9804</v>
      </c>
      <c r="E1181" s="37" t="s">
        <v>18037</v>
      </c>
      <c r="F1181" s="37" t="s">
        <v>18740</v>
      </c>
      <c r="G1181" s="37">
        <v>34236</v>
      </c>
      <c r="H1181" s="35">
        <v>30</v>
      </c>
      <c r="I1181" s="35">
        <v>252</v>
      </c>
      <c r="J1181" s="36">
        <v>119844</v>
      </c>
      <c r="K1181" s="37">
        <v>130833</v>
      </c>
      <c r="L1181" s="37" t="s">
        <v>9805</v>
      </c>
    </row>
    <row r="1182" spans="1:12" ht="18" customHeight="1" x14ac:dyDescent="0.2">
      <c r="A1182" s="37" t="s">
        <v>9821</v>
      </c>
      <c r="B1182" s="37" t="s">
        <v>9822</v>
      </c>
      <c r="C1182" s="37" t="s">
        <v>9823</v>
      </c>
      <c r="D1182" s="37" t="s">
        <v>9824</v>
      </c>
      <c r="E1182" s="37" t="s">
        <v>9825</v>
      </c>
      <c r="F1182" s="37" t="s">
        <v>23126</v>
      </c>
      <c r="G1182" s="37">
        <v>43054</v>
      </c>
      <c r="H1182" s="35">
        <v>39</v>
      </c>
      <c r="I1182" s="35">
        <v>178</v>
      </c>
      <c r="J1182" s="36">
        <v>219016</v>
      </c>
      <c r="K1182" s="37">
        <v>107072</v>
      </c>
      <c r="L1182" s="37"/>
    </row>
    <row r="1183" spans="1:12" ht="18" customHeight="1" x14ac:dyDescent="0.2">
      <c r="A1183" s="37" t="s">
        <v>9826</v>
      </c>
      <c r="B1183" s="37" t="s">
        <v>9827</v>
      </c>
      <c r="C1183" s="37" t="s">
        <v>9828</v>
      </c>
      <c r="D1183" s="37" t="s">
        <v>12524</v>
      </c>
      <c r="E1183" s="37" t="s">
        <v>12525</v>
      </c>
      <c r="F1183" s="37" t="s">
        <v>19670</v>
      </c>
      <c r="G1183" s="37">
        <v>48168</v>
      </c>
      <c r="H1183" s="35">
        <v>4</v>
      </c>
      <c r="I1183" s="35">
        <v>21</v>
      </c>
      <c r="J1183" s="36">
        <v>209548</v>
      </c>
      <c r="K1183" s="37">
        <v>123611</v>
      </c>
      <c r="L1183" s="37"/>
    </row>
    <row r="1184" spans="1:12" ht="18" customHeight="1" x14ac:dyDescent="0.2">
      <c r="A1184" s="37" t="s">
        <v>12526</v>
      </c>
      <c r="B1184" s="37" t="s">
        <v>12527</v>
      </c>
      <c r="C1184" s="37" t="s">
        <v>12528</v>
      </c>
      <c r="D1184" s="37" t="s">
        <v>12529</v>
      </c>
      <c r="E1184" s="37" t="s">
        <v>23803</v>
      </c>
      <c r="F1184" s="37" t="s">
        <v>19672</v>
      </c>
      <c r="G1184" s="37">
        <v>63126</v>
      </c>
      <c r="H1184" s="35">
        <v>37</v>
      </c>
      <c r="I1184" s="35">
        <v>451</v>
      </c>
      <c r="J1184" s="36">
        <v>81037</v>
      </c>
      <c r="K1184" s="37">
        <v>146371</v>
      </c>
      <c r="L1184" s="37"/>
    </row>
    <row r="1185" spans="1:12" ht="18" customHeight="1" x14ac:dyDescent="0.2">
      <c r="A1185" s="37" t="s">
        <v>12530</v>
      </c>
      <c r="B1185" s="37" t="s">
        <v>12531</v>
      </c>
      <c r="C1185" s="37" t="s">
        <v>12532</v>
      </c>
      <c r="D1185" s="37" t="s">
        <v>12533</v>
      </c>
      <c r="E1185" s="37" t="s">
        <v>20584</v>
      </c>
      <c r="F1185" s="37" t="s">
        <v>18740</v>
      </c>
      <c r="G1185" s="37">
        <v>33317</v>
      </c>
      <c r="H1185" s="35">
        <v>18</v>
      </c>
      <c r="I1185" s="35">
        <v>21</v>
      </c>
      <c r="J1185" s="36">
        <v>878000</v>
      </c>
      <c r="K1185" s="37">
        <v>132244</v>
      </c>
      <c r="L1185" s="37"/>
    </row>
    <row r="1186" spans="1:12" ht="18" customHeight="1" x14ac:dyDescent="0.2">
      <c r="A1186" s="37" t="s">
        <v>12534</v>
      </c>
      <c r="B1186" s="37" t="s">
        <v>12535</v>
      </c>
      <c r="C1186" s="37" t="s">
        <v>12536</v>
      </c>
      <c r="D1186" s="37" t="s">
        <v>12537</v>
      </c>
      <c r="E1186" s="37" t="s">
        <v>23798</v>
      </c>
      <c r="F1186" s="37" t="s">
        <v>19680</v>
      </c>
      <c r="G1186" s="37">
        <v>89128</v>
      </c>
      <c r="H1186" s="35">
        <v>8</v>
      </c>
      <c r="I1186" s="35">
        <v>150</v>
      </c>
      <c r="J1186" s="36">
        <v>53333</v>
      </c>
      <c r="K1186" s="37">
        <v>142010</v>
      </c>
      <c r="L1186" s="37" t="s">
        <v>12538</v>
      </c>
    </row>
    <row r="1187" spans="1:12" ht="18" customHeight="1" x14ac:dyDescent="0.2">
      <c r="A1187" s="37" t="s">
        <v>9841</v>
      </c>
      <c r="B1187" s="37" t="s">
        <v>9842</v>
      </c>
      <c r="C1187" s="37" t="s">
        <v>9843</v>
      </c>
      <c r="D1187" s="37" t="s">
        <v>9844</v>
      </c>
      <c r="E1187" s="37" t="s">
        <v>9845</v>
      </c>
      <c r="F1187" s="37" t="s">
        <v>19670</v>
      </c>
      <c r="G1187" s="37">
        <v>48329</v>
      </c>
      <c r="H1187" s="35">
        <v>29</v>
      </c>
      <c r="I1187" s="35">
        <v>262</v>
      </c>
      <c r="J1187" s="36">
        <v>110687</v>
      </c>
      <c r="K1187" s="37">
        <v>123430</v>
      </c>
      <c r="L1187" s="37"/>
    </row>
    <row r="1188" spans="1:12" ht="18" customHeight="1" x14ac:dyDescent="0.2">
      <c r="A1188" s="37" t="s">
        <v>9846</v>
      </c>
      <c r="B1188" s="37" t="s">
        <v>9847</v>
      </c>
      <c r="C1188" s="37" t="s">
        <v>9848</v>
      </c>
      <c r="D1188" s="37" t="s">
        <v>7168</v>
      </c>
      <c r="E1188" s="37" t="s">
        <v>21966</v>
      </c>
      <c r="F1188" s="37" t="s">
        <v>23126</v>
      </c>
      <c r="G1188" s="37">
        <v>44023</v>
      </c>
      <c r="H1188" s="35">
        <v>8</v>
      </c>
      <c r="I1188" s="35" t="s">
        <v>16742</v>
      </c>
      <c r="J1188" s="35" t="s">
        <v>16742</v>
      </c>
      <c r="K1188" s="37">
        <v>120711</v>
      </c>
      <c r="L1188" s="37"/>
    </row>
    <row r="1189" spans="1:12" ht="18" customHeight="1" x14ac:dyDescent="0.2">
      <c r="A1189" s="37" t="s">
        <v>12543</v>
      </c>
      <c r="B1189" s="37" t="s">
        <v>12544</v>
      </c>
      <c r="C1189" s="37" t="s">
        <v>12545</v>
      </c>
      <c r="D1189" s="37" t="s">
        <v>12546</v>
      </c>
      <c r="E1189" s="37" t="s">
        <v>12547</v>
      </c>
      <c r="F1189" s="37" t="s">
        <v>23142</v>
      </c>
      <c r="G1189" s="37">
        <v>82801</v>
      </c>
      <c r="H1189" s="35">
        <v>35</v>
      </c>
      <c r="I1189" s="35">
        <v>111</v>
      </c>
      <c r="J1189" s="36">
        <v>315315</v>
      </c>
      <c r="K1189" s="37">
        <v>130401</v>
      </c>
      <c r="L1189" s="37"/>
    </row>
    <row r="1190" spans="1:12" ht="18" customHeight="1" x14ac:dyDescent="0.2">
      <c r="A1190" s="37" t="s">
        <v>12548</v>
      </c>
      <c r="B1190" s="37" t="s">
        <v>9849</v>
      </c>
      <c r="C1190" s="37" t="s">
        <v>9850</v>
      </c>
      <c r="D1190" s="37" t="s">
        <v>9851</v>
      </c>
      <c r="E1190" s="37" t="s">
        <v>9852</v>
      </c>
      <c r="F1190" s="37" t="s">
        <v>23714</v>
      </c>
      <c r="G1190" s="37">
        <v>94925</v>
      </c>
      <c r="H1190" s="35">
        <v>9</v>
      </c>
      <c r="I1190" s="35" t="s">
        <v>16742</v>
      </c>
      <c r="J1190" s="35" t="s">
        <v>16742</v>
      </c>
      <c r="K1190" s="37">
        <v>148070</v>
      </c>
      <c r="L1190" s="37"/>
    </row>
    <row r="1191" spans="1:12" ht="18" customHeight="1" x14ac:dyDescent="0.2">
      <c r="A1191" s="37" t="s">
        <v>9853</v>
      </c>
      <c r="B1191" s="37" t="s">
        <v>9854</v>
      </c>
      <c r="C1191" s="37" t="s">
        <v>4423</v>
      </c>
      <c r="D1191" s="37" t="s">
        <v>7169</v>
      </c>
      <c r="E1191" s="37" t="s">
        <v>16723</v>
      </c>
      <c r="F1191" s="37" t="s">
        <v>23714</v>
      </c>
      <c r="G1191" s="37">
        <v>94111</v>
      </c>
      <c r="H1191" s="35">
        <v>448</v>
      </c>
      <c r="I1191" s="35">
        <v>156</v>
      </c>
      <c r="J1191" s="36">
        <v>2872139</v>
      </c>
      <c r="K1191" s="37">
        <v>132498</v>
      </c>
      <c r="L1191" s="37"/>
    </row>
    <row r="1192" spans="1:12" ht="18" customHeight="1" x14ac:dyDescent="0.2">
      <c r="A1192" s="37" t="s">
        <v>7170</v>
      </c>
      <c r="B1192" s="37" t="s">
        <v>7171</v>
      </c>
      <c r="C1192" s="37" t="s">
        <v>7172</v>
      </c>
      <c r="D1192" s="37" t="s">
        <v>7173</v>
      </c>
      <c r="E1192" s="37" t="s">
        <v>7174</v>
      </c>
      <c r="F1192" s="37" t="s">
        <v>23716</v>
      </c>
      <c r="G1192" s="37">
        <v>6883</v>
      </c>
      <c r="H1192" s="35">
        <v>4</v>
      </c>
      <c r="I1192" s="35">
        <v>1</v>
      </c>
      <c r="J1192" s="36">
        <v>4000000</v>
      </c>
      <c r="K1192" s="37">
        <v>144227</v>
      </c>
      <c r="L1192" s="37" t="s">
        <v>7188</v>
      </c>
    </row>
    <row r="1193" spans="1:12" ht="18" customHeight="1" x14ac:dyDescent="0.2">
      <c r="A1193" s="37" t="s">
        <v>7189</v>
      </c>
      <c r="B1193" s="37" t="s">
        <v>7190</v>
      </c>
      <c r="C1193" s="37" t="s">
        <v>4409</v>
      </c>
      <c r="D1193" s="37" t="s">
        <v>4410</v>
      </c>
      <c r="E1193" s="37" t="s">
        <v>7196</v>
      </c>
      <c r="F1193" s="37" t="s">
        <v>19670</v>
      </c>
      <c r="G1193" s="37">
        <v>49858</v>
      </c>
      <c r="H1193" s="35">
        <v>8</v>
      </c>
      <c r="I1193" s="35" t="s">
        <v>16742</v>
      </c>
      <c r="J1193" s="35" t="s">
        <v>16742</v>
      </c>
      <c r="K1193" s="37">
        <v>125055</v>
      </c>
      <c r="L1193" s="37"/>
    </row>
    <row r="1194" spans="1:12" ht="18" customHeight="1" x14ac:dyDescent="0.2">
      <c r="A1194" s="37" t="s">
        <v>7197</v>
      </c>
      <c r="B1194" s="37" t="s">
        <v>7198</v>
      </c>
      <c r="C1194" s="37" t="s">
        <v>7199</v>
      </c>
      <c r="D1194" s="37" t="s">
        <v>7200</v>
      </c>
      <c r="E1194" s="37" t="s">
        <v>7201</v>
      </c>
      <c r="F1194" s="37" t="s">
        <v>19666</v>
      </c>
      <c r="G1194" s="37">
        <v>70360</v>
      </c>
      <c r="H1194" s="35">
        <v>2</v>
      </c>
      <c r="I1194" s="35">
        <v>53</v>
      </c>
      <c r="J1194" s="36">
        <v>37736</v>
      </c>
      <c r="K1194" s="37">
        <v>116960</v>
      </c>
      <c r="L1194" s="37"/>
    </row>
    <row r="1195" spans="1:12" ht="18" customHeight="1" x14ac:dyDescent="0.2">
      <c r="A1195" s="37" t="s">
        <v>7202</v>
      </c>
      <c r="B1195" s="37" t="s">
        <v>7203</v>
      </c>
      <c r="C1195" s="37" t="s">
        <v>9872</v>
      </c>
      <c r="D1195" s="37"/>
      <c r="E1195" s="37"/>
      <c r="F1195" s="37" t="s">
        <v>23715</v>
      </c>
      <c r="G1195" s="37"/>
      <c r="H1195" s="35">
        <v>0</v>
      </c>
      <c r="I1195" s="35">
        <v>6</v>
      </c>
      <c r="J1195" s="36">
        <v>61399</v>
      </c>
      <c r="K1195" s="37">
        <v>142738</v>
      </c>
      <c r="L1195" s="37"/>
    </row>
    <row r="1196" spans="1:12" ht="18" customHeight="1" x14ac:dyDescent="0.2">
      <c r="A1196" s="37" t="s">
        <v>9873</v>
      </c>
      <c r="B1196" s="37" t="s">
        <v>9874</v>
      </c>
      <c r="C1196" s="37" t="s">
        <v>9875</v>
      </c>
      <c r="D1196" s="37" t="s">
        <v>4487</v>
      </c>
      <c r="E1196" s="37" t="s">
        <v>9776</v>
      </c>
      <c r="F1196" s="37" t="s">
        <v>18740</v>
      </c>
      <c r="G1196" s="37">
        <v>33852</v>
      </c>
      <c r="H1196" s="35">
        <v>6</v>
      </c>
      <c r="I1196" s="35">
        <v>11</v>
      </c>
      <c r="J1196" s="36">
        <v>508864</v>
      </c>
      <c r="K1196" s="37">
        <v>141794</v>
      </c>
      <c r="L1196" s="37"/>
    </row>
    <row r="1197" spans="1:12" ht="18" customHeight="1" x14ac:dyDescent="0.2">
      <c r="A1197" s="37" t="s">
        <v>4488</v>
      </c>
      <c r="B1197" s="37" t="s">
        <v>4489</v>
      </c>
      <c r="C1197" s="37" t="s">
        <v>4490</v>
      </c>
      <c r="D1197" s="37"/>
      <c r="E1197" s="37"/>
      <c r="F1197" s="37" t="s">
        <v>19668</v>
      </c>
      <c r="G1197" s="37"/>
      <c r="H1197" s="35">
        <v>50</v>
      </c>
      <c r="I1197" s="35">
        <v>350</v>
      </c>
      <c r="J1197" s="36">
        <v>142857</v>
      </c>
      <c r="K1197" s="37">
        <v>149395</v>
      </c>
      <c r="L1197" s="37" t="s">
        <v>4491</v>
      </c>
    </row>
    <row r="1198" spans="1:12" ht="18" customHeight="1" x14ac:dyDescent="0.2">
      <c r="A1198" s="37" t="s">
        <v>4492</v>
      </c>
      <c r="B1198" s="37" t="s">
        <v>4493</v>
      </c>
      <c r="C1198" s="37" t="s">
        <v>4494</v>
      </c>
      <c r="D1198" s="37" t="s">
        <v>4495</v>
      </c>
      <c r="E1198" s="37" t="s">
        <v>4496</v>
      </c>
      <c r="F1198" s="37" t="s">
        <v>19662</v>
      </c>
      <c r="G1198" s="37">
        <v>60515</v>
      </c>
      <c r="H1198" s="35">
        <v>37</v>
      </c>
      <c r="I1198" s="35">
        <v>70</v>
      </c>
      <c r="J1198" s="36">
        <v>525143</v>
      </c>
      <c r="K1198" s="37">
        <v>123600</v>
      </c>
      <c r="L1198" s="37"/>
    </row>
    <row r="1199" spans="1:12" ht="18" customHeight="1" x14ac:dyDescent="0.2">
      <c r="A1199" s="37" t="s">
        <v>7204</v>
      </c>
      <c r="B1199" s="37" t="s">
        <v>7205</v>
      </c>
      <c r="C1199" s="37" t="s">
        <v>7206</v>
      </c>
      <c r="D1199" s="37" t="s">
        <v>7207</v>
      </c>
      <c r="E1199" s="37" t="s">
        <v>7208</v>
      </c>
      <c r="F1199" s="37" t="s">
        <v>23713</v>
      </c>
      <c r="G1199" s="37">
        <v>85374</v>
      </c>
      <c r="H1199" s="35">
        <v>2</v>
      </c>
      <c r="I1199" s="35">
        <v>25</v>
      </c>
      <c r="J1199" s="36">
        <v>64377</v>
      </c>
      <c r="K1199" s="37">
        <v>143337</v>
      </c>
      <c r="L1199" s="37"/>
    </row>
    <row r="1200" spans="1:12" ht="18" customHeight="1" x14ac:dyDescent="0.2">
      <c r="A1200" s="37" t="s">
        <v>7209</v>
      </c>
      <c r="B1200" s="37" t="s">
        <v>7210</v>
      </c>
      <c r="C1200" s="37" t="s">
        <v>9891</v>
      </c>
      <c r="D1200" s="37" t="s">
        <v>9892</v>
      </c>
      <c r="E1200" s="37" t="s">
        <v>9893</v>
      </c>
      <c r="F1200" s="37" t="s">
        <v>23132</v>
      </c>
      <c r="G1200" s="37">
        <v>57105</v>
      </c>
      <c r="H1200" s="35">
        <v>7</v>
      </c>
      <c r="I1200" s="35">
        <v>79</v>
      </c>
      <c r="J1200" s="36">
        <v>91878</v>
      </c>
      <c r="K1200" s="37">
        <v>144881</v>
      </c>
      <c r="L1200" s="37" t="s">
        <v>9894</v>
      </c>
    </row>
    <row r="1201" spans="1:12" ht="18" customHeight="1" x14ac:dyDescent="0.2">
      <c r="A1201" s="37" t="s">
        <v>9895</v>
      </c>
      <c r="B1201" s="37" t="s">
        <v>9895</v>
      </c>
      <c r="C1201" s="37" t="s">
        <v>9896</v>
      </c>
      <c r="D1201" s="37" t="s">
        <v>15304</v>
      </c>
      <c r="E1201" s="37" t="s">
        <v>15305</v>
      </c>
      <c r="F1201" s="37" t="s">
        <v>19678</v>
      </c>
      <c r="G1201" s="37">
        <v>8046</v>
      </c>
      <c r="H1201" s="35">
        <v>12</v>
      </c>
      <c r="I1201" s="35">
        <v>72</v>
      </c>
      <c r="J1201" s="36">
        <v>161271</v>
      </c>
      <c r="K1201" s="37">
        <v>123799</v>
      </c>
      <c r="L1201" s="37"/>
    </row>
    <row r="1202" spans="1:12" ht="18" customHeight="1" x14ac:dyDescent="0.2">
      <c r="A1202" s="37" t="s">
        <v>15306</v>
      </c>
      <c r="B1202" s="37" t="s">
        <v>15307</v>
      </c>
      <c r="C1202" s="37" t="s">
        <v>15308</v>
      </c>
      <c r="D1202" s="37"/>
      <c r="E1202" s="37"/>
      <c r="F1202" s="37" t="s">
        <v>23133</v>
      </c>
      <c r="G1202" s="37"/>
      <c r="H1202" s="35">
        <v>10</v>
      </c>
      <c r="I1202" s="35" t="s">
        <v>16742</v>
      </c>
      <c r="J1202" s="35" t="s">
        <v>16742</v>
      </c>
      <c r="K1202" s="37">
        <v>150730</v>
      </c>
      <c r="L1202" s="37"/>
    </row>
    <row r="1203" spans="1:12" ht="18" customHeight="1" x14ac:dyDescent="0.2">
      <c r="A1203" s="37" t="s">
        <v>15309</v>
      </c>
      <c r="B1203" s="37" t="s">
        <v>15310</v>
      </c>
      <c r="C1203" s="37" t="s">
        <v>15311</v>
      </c>
      <c r="D1203" s="37" t="s">
        <v>15312</v>
      </c>
      <c r="E1203" s="37" t="s">
        <v>15313</v>
      </c>
      <c r="F1203" s="37" t="s">
        <v>23134</v>
      </c>
      <c r="G1203" s="37">
        <v>79101</v>
      </c>
      <c r="H1203" s="35">
        <v>21</v>
      </c>
      <c r="I1203" s="35">
        <v>298</v>
      </c>
      <c r="J1203" s="36">
        <v>70197</v>
      </c>
      <c r="K1203" s="37">
        <v>116342</v>
      </c>
      <c r="L1203" s="37" t="s">
        <v>15314</v>
      </c>
    </row>
    <row r="1204" spans="1:12" ht="18" customHeight="1" x14ac:dyDescent="0.2">
      <c r="A1204" s="37" t="s">
        <v>15315</v>
      </c>
      <c r="B1204" s="37" t="s">
        <v>15316</v>
      </c>
      <c r="C1204" s="37" t="s">
        <v>15317</v>
      </c>
      <c r="D1204" s="37" t="s">
        <v>15318</v>
      </c>
      <c r="E1204" s="37" t="s">
        <v>15268</v>
      </c>
      <c r="F1204" s="37" t="s">
        <v>23134</v>
      </c>
      <c r="G1204" s="37">
        <v>77079</v>
      </c>
      <c r="H1204" s="35">
        <v>50</v>
      </c>
      <c r="I1204" s="35">
        <v>19</v>
      </c>
      <c r="J1204" s="36">
        <v>2631579</v>
      </c>
      <c r="K1204" s="37">
        <v>114337</v>
      </c>
      <c r="L1204" s="37" t="s">
        <v>15319</v>
      </c>
    </row>
    <row r="1205" spans="1:12" ht="18" customHeight="1" x14ac:dyDescent="0.2">
      <c r="A1205" s="37" t="s">
        <v>15320</v>
      </c>
      <c r="B1205" s="37" t="s">
        <v>15321</v>
      </c>
      <c r="C1205" s="37" t="s">
        <v>15322</v>
      </c>
      <c r="D1205" s="37" t="s">
        <v>15323</v>
      </c>
      <c r="E1205" s="37" t="s">
        <v>15324</v>
      </c>
      <c r="F1205" s="37" t="s">
        <v>18740</v>
      </c>
      <c r="G1205" s="37">
        <v>34285</v>
      </c>
      <c r="H1205" s="35">
        <v>450</v>
      </c>
      <c r="I1205" s="35">
        <v>605</v>
      </c>
      <c r="J1205" s="36">
        <v>744405</v>
      </c>
      <c r="K1205" s="37">
        <v>35971</v>
      </c>
      <c r="L1205" s="37"/>
    </row>
    <row r="1206" spans="1:12" ht="18" customHeight="1" x14ac:dyDescent="0.2">
      <c r="A1206" s="37" t="s">
        <v>15325</v>
      </c>
      <c r="B1206" s="37" t="s">
        <v>15326</v>
      </c>
      <c r="C1206" s="37" t="s">
        <v>15327</v>
      </c>
      <c r="D1206" s="37" t="s">
        <v>15328</v>
      </c>
      <c r="E1206" s="37" t="s">
        <v>19364</v>
      </c>
      <c r="F1206" s="37" t="s">
        <v>23715</v>
      </c>
      <c r="G1206" s="37">
        <v>80522</v>
      </c>
      <c r="H1206" s="35">
        <v>2</v>
      </c>
      <c r="I1206" s="35">
        <v>21</v>
      </c>
      <c r="J1206" s="36">
        <v>74415</v>
      </c>
      <c r="K1206" s="37">
        <v>112588</v>
      </c>
      <c r="L1206" s="37"/>
    </row>
    <row r="1207" spans="1:12" ht="18" customHeight="1" x14ac:dyDescent="0.2">
      <c r="A1207" s="37" t="s">
        <v>15329</v>
      </c>
      <c r="B1207" s="37" t="s">
        <v>15330</v>
      </c>
      <c r="C1207" s="37" t="s">
        <v>15331</v>
      </c>
      <c r="D1207" s="37" t="s">
        <v>15332</v>
      </c>
      <c r="E1207" s="37" t="s">
        <v>15333</v>
      </c>
      <c r="F1207" s="37" t="s">
        <v>19668</v>
      </c>
      <c r="G1207" s="37">
        <v>20718</v>
      </c>
      <c r="H1207" s="35">
        <v>1</v>
      </c>
      <c r="I1207" s="35">
        <v>6</v>
      </c>
      <c r="J1207" s="36">
        <v>161946</v>
      </c>
      <c r="K1207" s="37">
        <v>146441</v>
      </c>
      <c r="L1207" s="37"/>
    </row>
    <row r="1208" spans="1:12" ht="18" customHeight="1" x14ac:dyDescent="0.2">
      <c r="A1208" s="37" t="s">
        <v>12626</v>
      </c>
      <c r="B1208" s="37" t="s">
        <v>12627</v>
      </c>
      <c r="C1208" s="37" t="s">
        <v>12628</v>
      </c>
      <c r="D1208" s="37" t="s">
        <v>12629</v>
      </c>
      <c r="E1208" s="37" t="s">
        <v>12630</v>
      </c>
      <c r="F1208" s="37" t="s">
        <v>19663</v>
      </c>
      <c r="G1208" s="37">
        <v>46148</v>
      </c>
      <c r="H1208" s="35">
        <v>0</v>
      </c>
      <c r="I1208" s="35">
        <v>4</v>
      </c>
      <c r="J1208" s="36">
        <v>87500</v>
      </c>
      <c r="K1208" s="37">
        <v>23485</v>
      </c>
      <c r="L1208" s="37" t="s">
        <v>12631</v>
      </c>
    </row>
    <row r="1209" spans="1:12" ht="18" customHeight="1" x14ac:dyDescent="0.2">
      <c r="A1209" s="37" t="s">
        <v>12632</v>
      </c>
      <c r="B1209" s="37" t="s">
        <v>12633</v>
      </c>
      <c r="C1209" s="37" t="s">
        <v>12634</v>
      </c>
      <c r="D1209" s="37" t="s">
        <v>12635</v>
      </c>
      <c r="E1209" s="37" t="s">
        <v>17314</v>
      </c>
      <c r="F1209" s="37" t="s">
        <v>19662</v>
      </c>
      <c r="G1209" s="37">
        <v>60606</v>
      </c>
      <c r="H1209" s="35">
        <v>150</v>
      </c>
      <c r="I1209" s="35" t="s">
        <v>16742</v>
      </c>
      <c r="J1209" s="35" t="s">
        <v>16742</v>
      </c>
      <c r="K1209" s="37">
        <v>149980</v>
      </c>
      <c r="L1209" s="37"/>
    </row>
    <row r="1210" spans="1:12" ht="18" customHeight="1" x14ac:dyDescent="0.2">
      <c r="A1210" s="37" t="s">
        <v>12636</v>
      </c>
      <c r="B1210" s="37" t="s">
        <v>12637</v>
      </c>
      <c r="C1210" s="37" t="s">
        <v>12638</v>
      </c>
      <c r="D1210" s="37" t="s">
        <v>12639</v>
      </c>
      <c r="E1210" s="37" t="s">
        <v>12640</v>
      </c>
      <c r="F1210" s="37" t="s">
        <v>23127</v>
      </c>
      <c r="G1210" s="37">
        <v>74702</v>
      </c>
      <c r="H1210" s="35">
        <v>1</v>
      </c>
      <c r="I1210" s="35">
        <v>8</v>
      </c>
      <c r="J1210" s="36">
        <v>152500</v>
      </c>
      <c r="K1210" s="37">
        <v>117160</v>
      </c>
      <c r="L1210" s="37" t="s">
        <v>12641</v>
      </c>
    </row>
    <row r="1211" spans="1:12" ht="18" customHeight="1" x14ac:dyDescent="0.2">
      <c r="A1211" s="37" t="s">
        <v>12642</v>
      </c>
      <c r="B1211" s="37" t="s">
        <v>12643</v>
      </c>
      <c r="C1211" s="37" t="s">
        <v>12644</v>
      </c>
      <c r="D1211" s="37" t="s">
        <v>12645</v>
      </c>
      <c r="E1211" s="37" t="s">
        <v>12646</v>
      </c>
      <c r="F1211" s="37" t="s">
        <v>23125</v>
      </c>
      <c r="G1211" s="37">
        <v>11786</v>
      </c>
      <c r="H1211" s="35">
        <v>55</v>
      </c>
      <c r="I1211" s="35">
        <v>31</v>
      </c>
      <c r="J1211" s="36">
        <v>1775814</v>
      </c>
      <c r="K1211" s="37">
        <v>147964</v>
      </c>
      <c r="L1211" s="37" t="s">
        <v>9959</v>
      </c>
    </row>
    <row r="1212" spans="1:12" ht="18" customHeight="1" x14ac:dyDescent="0.2">
      <c r="A1212" s="37" t="s">
        <v>9960</v>
      </c>
      <c r="B1212" s="37" t="s">
        <v>9961</v>
      </c>
      <c r="C1212" s="37" t="s">
        <v>9962</v>
      </c>
      <c r="D1212" s="37" t="s">
        <v>9963</v>
      </c>
      <c r="E1212" s="37" t="s">
        <v>9964</v>
      </c>
      <c r="F1212" s="37" t="s">
        <v>18743</v>
      </c>
      <c r="G1212" s="37">
        <v>50701</v>
      </c>
      <c r="H1212" s="35">
        <v>6</v>
      </c>
      <c r="I1212" s="35">
        <v>50</v>
      </c>
      <c r="J1212" s="36">
        <v>112000</v>
      </c>
      <c r="K1212" s="37">
        <v>115904</v>
      </c>
      <c r="L1212" s="37"/>
    </row>
    <row r="1213" spans="1:12" ht="18" customHeight="1" x14ac:dyDescent="0.2">
      <c r="A1213" s="37" t="s">
        <v>4511</v>
      </c>
      <c r="B1213" s="37" t="s">
        <v>4512</v>
      </c>
      <c r="C1213" s="37" t="s">
        <v>4513</v>
      </c>
      <c r="D1213" s="37" t="s">
        <v>4514</v>
      </c>
      <c r="E1213" s="37" t="s">
        <v>18552</v>
      </c>
      <c r="F1213" s="37" t="s">
        <v>23714</v>
      </c>
      <c r="G1213" s="37">
        <v>95661</v>
      </c>
      <c r="H1213" s="35">
        <v>8</v>
      </c>
      <c r="I1213" s="35">
        <v>41</v>
      </c>
      <c r="J1213" s="36">
        <v>205855</v>
      </c>
      <c r="K1213" s="37">
        <v>133788</v>
      </c>
      <c r="L1213" s="37"/>
    </row>
    <row r="1214" spans="1:12" ht="18" customHeight="1" x14ac:dyDescent="0.2">
      <c r="A1214" s="37" t="s">
        <v>4515</v>
      </c>
      <c r="B1214" s="37" t="s">
        <v>4516</v>
      </c>
      <c r="C1214" s="37" t="s">
        <v>4517</v>
      </c>
      <c r="D1214" s="37" t="s">
        <v>7211</v>
      </c>
      <c r="E1214" s="37" t="s">
        <v>7212</v>
      </c>
      <c r="F1214" s="37" t="s">
        <v>19679</v>
      </c>
      <c r="G1214" s="37">
        <v>87109</v>
      </c>
      <c r="H1214" s="35">
        <v>11</v>
      </c>
      <c r="I1214" s="35">
        <v>107</v>
      </c>
      <c r="J1214" s="36">
        <v>104850</v>
      </c>
      <c r="K1214" s="37">
        <v>115933</v>
      </c>
      <c r="L1214" s="37"/>
    </row>
    <row r="1215" spans="1:12" ht="18" customHeight="1" x14ac:dyDescent="0.2">
      <c r="A1215" s="37" t="s">
        <v>7213</v>
      </c>
      <c r="B1215" s="37" t="s">
        <v>7214</v>
      </c>
      <c r="C1215" s="37" t="s">
        <v>7215</v>
      </c>
      <c r="D1215" s="37" t="s">
        <v>7216</v>
      </c>
      <c r="E1215" s="37" t="s">
        <v>20579</v>
      </c>
      <c r="F1215" s="37" t="s">
        <v>19662</v>
      </c>
      <c r="G1215" s="37">
        <v>60091</v>
      </c>
      <c r="H1215" s="35">
        <v>240</v>
      </c>
      <c r="I1215" s="35">
        <v>24</v>
      </c>
      <c r="J1215" s="36">
        <v>10000000</v>
      </c>
      <c r="K1215" s="37">
        <v>119142</v>
      </c>
      <c r="L1215" s="37"/>
    </row>
    <row r="1216" spans="1:12" ht="18" customHeight="1" x14ac:dyDescent="0.2">
      <c r="A1216" s="37" t="s">
        <v>7217</v>
      </c>
      <c r="B1216" s="37" t="s">
        <v>7218</v>
      </c>
      <c r="C1216" s="37" t="s">
        <v>7219</v>
      </c>
      <c r="D1216" s="37"/>
      <c r="E1216" s="37"/>
      <c r="F1216" s="37" t="s">
        <v>23125</v>
      </c>
      <c r="G1216" s="37"/>
      <c r="H1216" s="35">
        <v>12</v>
      </c>
      <c r="I1216" s="35">
        <v>131</v>
      </c>
      <c r="J1216" s="36">
        <v>89185</v>
      </c>
      <c r="K1216" s="37">
        <v>130943</v>
      </c>
      <c r="L1216" s="37"/>
    </row>
    <row r="1217" spans="1:12" ht="18" customHeight="1" x14ac:dyDescent="0.2">
      <c r="A1217" s="37" t="s">
        <v>7220</v>
      </c>
      <c r="B1217" s="37" t="s">
        <v>7221</v>
      </c>
      <c r="C1217" s="37" t="s">
        <v>7222</v>
      </c>
      <c r="D1217" s="37" t="s">
        <v>7223</v>
      </c>
      <c r="E1217" s="37" t="s">
        <v>19018</v>
      </c>
      <c r="F1217" s="37" t="s">
        <v>18740</v>
      </c>
      <c r="G1217" s="37">
        <v>33441</v>
      </c>
      <c r="H1217" s="35">
        <v>5</v>
      </c>
      <c r="I1217" s="35">
        <v>9</v>
      </c>
      <c r="J1217" s="36">
        <v>531789</v>
      </c>
      <c r="K1217" s="37">
        <v>142455</v>
      </c>
      <c r="L1217" s="37"/>
    </row>
    <row r="1218" spans="1:12" ht="18" customHeight="1" x14ac:dyDescent="0.2">
      <c r="A1218" s="37" t="s">
        <v>7224</v>
      </c>
      <c r="B1218" s="37" t="s">
        <v>7225</v>
      </c>
      <c r="C1218" s="37" t="s">
        <v>7226</v>
      </c>
      <c r="D1218" s="37" t="s">
        <v>7227</v>
      </c>
      <c r="E1218" s="37" t="s">
        <v>7228</v>
      </c>
      <c r="F1218" s="37" t="s">
        <v>19678</v>
      </c>
      <c r="G1218" s="37">
        <v>7068</v>
      </c>
      <c r="H1218" s="35">
        <v>8</v>
      </c>
      <c r="I1218" s="35">
        <v>16</v>
      </c>
      <c r="J1218" s="36">
        <v>525000</v>
      </c>
      <c r="K1218" s="37">
        <v>125702</v>
      </c>
      <c r="L1218" s="37" t="s">
        <v>7229</v>
      </c>
    </row>
    <row r="1219" spans="1:12" ht="18" customHeight="1" x14ac:dyDescent="0.2">
      <c r="A1219" s="37" t="s">
        <v>7230</v>
      </c>
      <c r="B1219" s="37" t="s">
        <v>7231</v>
      </c>
      <c r="C1219" s="37" t="s">
        <v>7232</v>
      </c>
      <c r="D1219" s="37" t="s">
        <v>7233</v>
      </c>
      <c r="E1219" s="37" t="s">
        <v>24286</v>
      </c>
      <c r="F1219" s="37" t="s">
        <v>23134</v>
      </c>
      <c r="G1219" s="37">
        <v>75251</v>
      </c>
      <c r="H1219" s="35">
        <v>80</v>
      </c>
      <c r="I1219" s="35">
        <v>86</v>
      </c>
      <c r="J1219" s="36">
        <v>933114</v>
      </c>
      <c r="K1219" s="37">
        <v>119687</v>
      </c>
      <c r="L1219" s="37"/>
    </row>
    <row r="1220" spans="1:12" ht="18" customHeight="1" x14ac:dyDescent="0.2">
      <c r="A1220" s="37" t="s">
        <v>9971</v>
      </c>
      <c r="B1220" s="37" t="s">
        <v>9972</v>
      </c>
      <c r="C1220" s="37" t="s">
        <v>9973</v>
      </c>
      <c r="D1220" s="37" t="s">
        <v>9974</v>
      </c>
      <c r="E1220" s="37" t="s">
        <v>23348</v>
      </c>
      <c r="F1220" s="37" t="s">
        <v>23126</v>
      </c>
      <c r="G1220" s="37">
        <v>43221</v>
      </c>
      <c r="H1220" s="35">
        <v>19</v>
      </c>
      <c r="I1220" s="35">
        <v>90</v>
      </c>
      <c r="J1220" s="36">
        <v>215918</v>
      </c>
      <c r="K1220" s="37">
        <v>106760</v>
      </c>
      <c r="L1220" s="37"/>
    </row>
    <row r="1221" spans="1:12" ht="18" customHeight="1" x14ac:dyDescent="0.2">
      <c r="A1221" s="37" t="s">
        <v>9975</v>
      </c>
      <c r="B1221" s="37" t="s">
        <v>9976</v>
      </c>
      <c r="C1221" s="37" t="s">
        <v>9977</v>
      </c>
      <c r="D1221" s="37" t="s">
        <v>9978</v>
      </c>
      <c r="E1221" s="37" t="s">
        <v>9979</v>
      </c>
      <c r="F1221" s="37" t="s">
        <v>23134</v>
      </c>
      <c r="G1221" s="37">
        <v>77381</v>
      </c>
      <c r="H1221" s="35">
        <v>2</v>
      </c>
      <c r="I1221" s="35">
        <v>17</v>
      </c>
      <c r="J1221" s="36">
        <v>137059</v>
      </c>
      <c r="K1221" s="37">
        <v>135458</v>
      </c>
      <c r="L1221" s="37"/>
    </row>
    <row r="1222" spans="1:12" ht="18" customHeight="1" x14ac:dyDescent="0.2">
      <c r="A1222" s="37" t="s">
        <v>9980</v>
      </c>
      <c r="B1222" s="37" t="s">
        <v>9981</v>
      </c>
      <c r="C1222" s="37" t="s">
        <v>9982</v>
      </c>
      <c r="D1222" s="37" t="s">
        <v>9983</v>
      </c>
      <c r="E1222" s="37" t="s">
        <v>20763</v>
      </c>
      <c r="F1222" s="37" t="s">
        <v>23125</v>
      </c>
      <c r="G1222" s="37">
        <v>13501</v>
      </c>
      <c r="H1222" s="35">
        <v>250</v>
      </c>
      <c r="I1222" s="35" t="s">
        <v>16742</v>
      </c>
      <c r="J1222" s="35" t="s">
        <v>16742</v>
      </c>
      <c r="K1222" s="37">
        <v>149613</v>
      </c>
      <c r="L1222" s="37"/>
    </row>
    <row r="1223" spans="1:12" ht="18" customHeight="1" x14ac:dyDescent="0.2">
      <c r="A1223" s="37" t="s">
        <v>9984</v>
      </c>
      <c r="B1223" s="37" t="s">
        <v>9985</v>
      </c>
      <c r="C1223" s="37" t="s">
        <v>9986</v>
      </c>
      <c r="D1223" s="37" t="s">
        <v>9987</v>
      </c>
      <c r="E1223" s="37" t="s">
        <v>20792</v>
      </c>
      <c r="F1223" s="37" t="s">
        <v>19675</v>
      </c>
      <c r="G1223" s="37">
        <v>27105</v>
      </c>
      <c r="H1223" s="35">
        <v>7</v>
      </c>
      <c r="I1223" s="35">
        <v>227</v>
      </c>
      <c r="J1223" s="36">
        <v>31278</v>
      </c>
      <c r="K1223" s="37">
        <v>130230</v>
      </c>
      <c r="L1223" s="37" t="s">
        <v>9988</v>
      </c>
    </row>
    <row r="1224" spans="1:12" ht="18" customHeight="1" x14ac:dyDescent="0.2">
      <c r="A1224" s="37" t="s">
        <v>9989</v>
      </c>
      <c r="B1224" s="37" t="s">
        <v>9990</v>
      </c>
      <c r="C1224" s="37" t="s">
        <v>9991</v>
      </c>
      <c r="D1224" s="37" t="s">
        <v>9992</v>
      </c>
      <c r="E1224" s="37" t="s">
        <v>9993</v>
      </c>
      <c r="F1224" s="37" t="s">
        <v>19675</v>
      </c>
      <c r="G1224" s="37">
        <v>27959</v>
      </c>
      <c r="H1224" s="35">
        <v>3</v>
      </c>
      <c r="I1224" s="35">
        <v>58</v>
      </c>
      <c r="J1224" s="36">
        <v>50514</v>
      </c>
      <c r="K1224" s="37">
        <v>113382</v>
      </c>
      <c r="L1224" s="37"/>
    </row>
    <row r="1225" spans="1:12" ht="18" customHeight="1" x14ac:dyDescent="0.2">
      <c r="A1225" s="37" t="s">
        <v>23512</v>
      </c>
      <c r="B1225" s="37" t="s">
        <v>15396</v>
      </c>
      <c r="C1225" s="37" t="s">
        <v>15397</v>
      </c>
      <c r="D1225" s="37" t="s">
        <v>15398</v>
      </c>
      <c r="E1225" s="37" t="s">
        <v>11213</v>
      </c>
      <c r="F1225" s="37" t="s">
        <v>19668</v>
      </c>
      <c r="G1225" s="37">
        <v>21046</v>
      </c>
      <c r="H1225" s="35">
        <v>2</v>
      </c>
      <c r="I1225" s="35">
        <v>6</v>
      </c>
      <c r="J1225" s="36">
        <v>267710</v>
      </c>
      <c r="K1225" s="37">
        <v>121176</v>
      </c>
      <c r="L1225" s="37" t="s">
        <v>15399</v>
      </c>
    </row>
    <row r="1226" spans="1:12" ht="18" customHeight="1" x14ac:dyDescent="0.2">
      <c r="A1226" s="37" t="s">
        <v>15400</v>
      </c>
      <c r="B1226" s="37" t="s">
        <v>15401</v>
      </c>
      <c r="C1226" s="37" t="s">
        <v>15402</v>
      </c>
      <c r="D1226" s="37" t="s">
        <v>15403</v>
      </c>
      <c r="E1226" s="37" t="s">
        <v>15404</v>
      </c>
      <c r="F1226" s="37" t="s">
        <v>18743</v>
      </c>
      <c r="G1226" s="37">
        <v>50022</v>
      </c>
      <c r="H1226" s="35">
        <v>23</v>
      </c>
      <c r="I1226" s="35">
        <v>113</v>
      </c>
      <c r="J1226" s="36">
        <v>201995</v>
      </c>
      <c r="K1226" s="37">
        <v>110651</v>
      </c>
      <c r="L1226" s="37" t="s">
        <v>15405</v>
      </c>
    </row>
    <row r="1227" spans="1:12" ht="18" customHeight="1" x14ac:dyDescent="0.2">
      <c r="A1227" s="37" t="s">
        <v>15406</v>
      </c>
      <c r="B1227" s="37" t="s">
        <v>15407</v>
      </c>
      <c r="C1227" s="37" t="s">
        <v>15408</v>
      </c>
      <c r="D1227" s="37" t="s">
        <v>15409</v>
      </c>
      <c r="E1227" s="37" t="s">
        <v>17950</v>
      </c>
      <c r="F1227" s="37" t="s">
        <v>18740</v>
      </c>
      <c r="G1227" s="37">
        <v>33907</v>
      </c>
      <c r="H1227" s="35">
        <v>10</v>
      </c>
      <c r="I1227" s="35">
        <v>85</v>
      </c>
      <c r="J1227" s="36">
        <v>115644</v>
      </c>
      <c r="K1227" s="37">
        <v>130383</v>
      </c>
      <c r="L1227" s="37"/>
    </row>
    <row r="1228" spans="1:12" ht="18" customHeight="1" x14ac:dyDescent="0.2">
      <c r="A1228" s="37" t="s">
        <v>15410</v>
      </c>
      <c r="B1228" s="37" t="s">
        <v>15411</v>
      </c>
      <c r="C1228" s="37" t="s">
        <v>15412</v>
      </c>
      <c r="D1228" s="37" t="s">
        <v>15413</v>
      </c>
      <c r="E1228" s="37" t="s">
        <v>22986</v>
      </c>
      <c r="F1228" s="37" t="s">
        <v>23125</v>
      </c>
      <c r="G1228" s="37">
        <v>11530</v>
      </c>
      <c r="H1228" s="35">
        <v>33</v>
      </c>
      <c r="I1228" s="35">
        <v>116</v>
      </c>
      <c r="J1228" s="36">
        <v>282151</v>
      </c>
      <c r="K1228" s="37">
        <v>125727</v>
      </c>
      <c r="L1228" s="37" t="s">
        <v>15414</v>
      </c>
    </row>
    <row r="1229" spans="1:12" ht="18" customHeight="1" x14ac:dyDescent="0.2">
      <c r="A1229" s="37" t="s">
        <v>15415</v>
      </c>
      <c r="B1229" s="37" t="s">
        <v>15416</v>
      </c>
      <c r="C1229" s="37" t="s">
        <v>15417</v>
      </c>
      <c r="D1229" s="37" t="s">
        <v>15418</v>
      </c>
      <c r="E1229" s="37" t="s">
        <v>15419</v>
      </c>
      <c r="F1229" s="37" t="s">
        <v>23129</v>
      </c>
      <c r="G1229" s="37">
        <v>15090</v>
      </c>
      <c r="H1229" s="35">
        <v>96</v>
      </c>
      <c r="I1229" s="35">
        <v>44</v>
      </c>
      <c r="J1229" s="36">
        <v>2189632</v>
      </c>
      <c r="K1229" s="37">
        <v>105933</v>
      </c>
      <c r="L1229" s="37" t="s">
        <v>15420</v>
      </c>
    </row>
    <row r="1230" spans="1:12" ht="18" customHeight="1" x14ac:dyDescent="0.2">
      <c r="A1230" s="37" t="s">
        <v>18136</v>
      </c>
      <c r="B1230" s="37" t="s">
        <v>18137</v>
      </c>
      <c r="C1230" s="37" t="s">
        <v>18138</v>
      </c>
      <c r="D1230" s="37" t="s">
        <v>18139</v>
      </c>
      <c r="E1230" s="37" t="s">
        <v>19420</v>
      </c>
      <c r="F1230" s="37" t="s">
        <v>18741</v>
      </c>
      <c r="G1230" s="37">
        <v>31707</v>
      </c>
      <c r="H1230" s="35">
        <v>12</v>
      </c>
      <c r="I1230" s="35">
        <v>51</v>
      </c>
      <c r="J1230" s="36">
        <v>228165</v>
      </c>
      <c r="K1230" s="37">
        <v>124068</v>
      </c>
      <c r="L1230" s="37"/>
    </row>
    <row r="1231" spans="1:12" ht="18" customHeight="1" x14ac:dyDescent="0.2">
      <c r="A1231" s="37" t="s">
        <v>18140</v>
      </c>
      <c r="B1231" s="37" t="s">
        <v>18178</v>
      </c>
      <c r="C1231" s="37" t="s">
        <v>12706</v>
      </c>
      <c r="D1231" s="37" t="s">
        <v>12707</v>
      </c>
      <c r="E1231" s="37" t="s">
        <v>24039</v>
      </c>
      <c r="F1231" s="37" t="s">
        <v>19663</v>
      </c>
      <c r="G1231" s="37">
        <v>47708</v>
      </c>
      <c r="H1231" s="35">
        <v>8</v>
      </c>
      <c r="I1231" s="35" t="s">
        <v>16742</v>
      </c>
      <c r="J1231" s="35" t="s">
        <v>16742</v>
      </c>
      <c r="K1231" s="37">
        <v>148530</v>
      </c>
      <c r="L1231" s="37" t="s">
        <v>15421</v>
      </c>
    </row>
    <row r="1232" spans="1:12" ht="18" customHeight="1" x14ac:dyDescent="0.2">
      <c r="A1232" s="37" t="s">
        <v>15422</v>
      </c>
      <c r="B1232" s="37" t="s">
        <v>15422</v>
      </c>
      <c r="C1232" s="37" t="s">
        <v>15423</v>
      </c>
      <c r="D1232" s="37" t="s">
        <v>15424</v>
      </c>
      <c r="E1232" s="37" t="s">
        <v>23153</v>
      </c>
      <c r="F1232" s="37" t="s">
        <v>23713</v>
      </c>
      <c r="G1232" s="37">
        <v>85718</v>
      </c>
      <c r="H1232" s="35">
        <v>2</v>
      </c>
      <c r="I1232" s="35">
        <v>7</v>
      </c>
      <c r="J1232" s="36">
        <v>242857</v>
      </c>
      <c r="K1232" s="37">
        <v>113963</v>
      </c>
      <c r="L1232" s="37"/>
    </row>
    <row r="1233" spans="1:12" ht="18" customHeight="1" x14ac:dyDescent="0.2">
      <c r="A1233" s="37" t="s">
        <v>12703</v>
      </c>
      <c r="B1233" s="37" t="s">
        <v>12704</v>
      </c>
      <c r="C1233" s="37" t="s">
        <v>12705</v>
      </c>
      <c r="D1233" s="37" t="s">
        <v>15433</v>
      </c>
      <c r="E1233" s="37" t="s">
        <v>15993</v>
      </c>
      <c r="F1233" s="37" t="s">
        <v>23136</v>
      </c>
      <c r="G1233" s="37">
        <v>22033</v>
      </c>
      <c r="H1233" s="35">
        <v>3</v>
      </c>
      <c r="I1233" s="35">
        <v>40</v>
      </c>
      <c r="J1233" s="36">
        <v>81947</v>
      </c>
      <c r="K1233" s="37">
        <v>113956</v>
      </c>
      <c r="L1233" s="37"/>
    </row>
    <row r="1234" spans="1:12" ht="18" customHeight="1" x14ac:dyDescent="0.2">
      <c r="A1234" s="37" t="s">
        <v>15434</v>
      </c>
      <c r="B1234" s="37" t="s">
        <v>15435</v>
      </c>
      <c r="C1234" s="37" t="s">
        <v>15436</v>
      </c>
      <c r="D1234" s="37"/>
      <c r="E1234" s="37"/>
      <c r="F1234" s="37" t="s">
        <v>23715</v>
      </c>
      <c r="G1234" s="37"/>
      <c r="H1234" s="35">
        <v>20</v>
      </c>
      <c r="I1234" s="35">
        <v>40</v>
      </c>
      <c r="J1234" s="36">
        <v>495548</v>
      </c>
      <c r="K1234" s="37">
        <v>114339</v>
      </c>
      <c r="L1234" s="37" t="s">
        <v>18153</v>
      </c>
    </row>
    <row r="1235" spans="1:12" ht="18" customHeight="1" x14ac:dyDescent="0.2">
      <c r="A1235" s="37" t="s">
        <v>18154</v>
      </c>
      <c r="B1235" s="37" t="s">
        <v>18154</v>
      </c>
      <c r="C1235" s="37" t="s">
        <v>18155</v>
      </c>
      <c r="D1235" s="37" t="s">
        <v>18156</v>
      </c>
      <c r="E1235" s="37" t="s">
        <v>18967</v>
      </c>
      <c r="F1235" s="37" t="s">
        <v>23134</v>
      </c>
      <c r="G1235" s="37">
        <v>78230</v>
      </c>
      <c r="H1235" s="35">
        <v>1</v>
      </c>
      <c r="I1235" s="35">
        <v>9</v>
      </c>
      <c r="J1235" s="36">
        <v>155000</v>
      </c>
      <c r="K1235" s="37">
        <v>122153</v>
      </c>
      <c r="L1235" s="37" t="s">
        <v>18157</v>
      </c>
    </row>
    <row r="1236" spans="1:12" ht="18" customHeight="1" x14ac:dyDescent="0.2">
      <c r="A1236" s="37" t="s">
        <v>18158</v>
      </c>
      <c r="B1236" s="37" t="s">
        <v>18159</v>
      </c>
      <c r="C1236" s="37" t="s">
        <v>18201</v>
      </c>
      <c r="D1236" s="37" t="s">
        <v>15498</v>
      </c>
      <c r="E1236" s="37" t="s">
        <v>15499</v>
      </c>
      <c r="F1236" s="37" t="s">
        <v>23133</v>
      </c>
      <c r="G1236" s="37">
        <v>37760</v>
      </c>
      <c r="H1236" s="35">
        <v>15</v>
      </c>
      <c r="I1236" s="35">
        <v>211</v>
      </c>
      <c r="J1236" s="36">
        <v>72986</v>
      </c>
      <c r="K1236" s="37">
        <v>140981</v>
      </c>
      <c r="L1236" s="37" t="s">
        <v>18200</v>
      </c>
    </row>
    <row r="1237" spans="1:12" ht="18" customHeight="1" x14ac:dyDescent="0.2">
      <c r="A1237" s="37" t="s">
        <v>18222</v>
      </c>
      <c r="B1237" s="37" t="s">
        <v>18222</v>
      </c>
      <c r="C1237" s="37" t="s">
        <v>18223</v>
      </c>
      <c r="D1237" s="37" t="s">
        <v>18224</v>
      </c>
      <c r="E1237" s="37" t="s">
        <v>21075</v>
      </c>
      <c r="F1237" s="37" t="s">
        <v>23134</v>
      </c>
      <c r="G1237" s="37">
        <v>76021</v>
      </c>
      <c r="H1237" s="35">
        <v>1</v>
      </c>
      <c r="I1237" s="35" t="s">
        <v>16742</v>
      </c>
      <c r="J1237" s="35" t="s">
        <v>16742</v>
      </c>
      <c r="K1237" s="37">
        <v>134295</v>
      </c>
      <c r="L1237" s="37" t="s">
        <v>18225</v>
      </c>
    </row>
    <row r="1238" spans="1:12" ht="18" customHeight="1" x14ac:dyDescent="0.2">
      <c r="A1238" s="37" t="s">
        <v>20966</v>
      </c>
      <c r="B1238" s="37" t="s">
        <v>20967</v>
      </c>
      <c r="C1238" s="37" t="s">
        <v>20968</v>
      </c>
      <c r="D1238" s="37" t="s">
        <v>20969</v>
      </c>
      <c r="E1238" s="37" t="s">
        <v>20970</v>
      </c>
      <c r="F1238" s="37" t="s">
        <v>18742</v>
      </c>
      <c r="G1238" s="37">
        <v>96734</v>
      </c>
      <c r="H1238" s="35">
        <v>37</v>
      </c>
      <c r="I1238" s="35">
        <v>166</v>
      </c>
      <c r="J1238" s="36">
        <v>225833</v>
      </c>
      <c r="K1238" s="37">
        <v>116985</v>
      </c>
      <c r="L1238" s="37"/>
    </row>
    <row r="1239" spans="1:12" ht="18" customHeight="1" x14ac:dyDescent="0.2">
      <c r="A1239" s="37" t="s">
        <v>20971</v>
      </c>
      <c r="B1239" s="37" t="s">
        <v>20972</v>
      </c>
      <c r="C1239" s="37" t="s">
        <v>20973</v>
      </c>
      <c r="D1239" s="37" t="s">
        <v>20974</v>
      </c>
      <c r="E1239" s="37" t="s">
        <v>20975</v>
      </c>
      <c r="F1239" s="37" t="s">
        <v>23129</v>
      </c>
      <c r="G1239" s="37">
        <v>19312</v>
      </c>
      <c r="H1239" s="35">
        <v>5</v>
      </c>
      <c r="I1239" s="35">
        <v>4</v>
      </c>
      <c r="J1239" s="36">
        <v>1250000</v>
      </c>
      <c r="K1239" s="37">
        <v>118940</v>
      </c>
      <c r="L1239" s="37" t="s">
        <v>20976</v>
      </c>
    </row>
    <row r="1240" spans="1:12" ht="18" customHeight="1" x14ac:dyDescent="0.2">
      <c r="A1240" s="37" t="s">
        <v>20977</v>
      </c>
      <c r="B1240" s="37" t="s">
        <v>20977</v>
      </c>
      <c r="C1240" s="37" t="s">
        <v>20978</v>
      </c>
      <c r="D1240" s="37" t="s">
        <v>20979</v>
      </c>
      <c r="E1240" s="37" t="s">
        <v>20980</v>
      </c>
      <c r="F1240" s="37" t="s">
        <v>23714</v>
      </c>
      <c r="G1240" s="37">
        <v>95460</v>
      </c>
      <c r="H1240" s="35">
        <v>15</v>
      </c>
      <c r="I1240" s="35">
        <v>50</v>
      </c>
      <c r="J1240" s="36">
        <v>300000</v>
      </c>
      <c r="K1240" s="37">
        <v>120991</v>
      </c>
      <c r="L1240" s="37" t="s">
        <v>20981</v>
      </c>
    </row>
    <row r="1241" spans="1:12" ht="18" customHeight="1" x14ac:dyDescent="0.2">
      <c r="A1241" s="37" t="s">
        <v>20982</v>
      </c>
      <c r="B1241" s="37" t="s">
        <v>20983</v>
      </c>
      <c r="C1241" s="37" t="s">
        <v>20984</v>
      </c>
      <c r="D1241" s="37" t="s">
        <v>20985</v>
      </c>
      <c r="E1241" s="37" t="s">
        <v>20986</v>
      </c>
      <c r="F1241" s="37" t="s">
        <v>23714</v>
      </c>
      <c r="G1241" s="37">
        <v>90720</v>
      </c>
      <c r="H1241" s="35">
        <v>24</v>
      </c>
      <c r="I1241" s="35">
        <v>102</v>
      </c>
      <c r="J1241" s="36">
        <v>231454</v>
      </c>
      <c r="K1241" s="37">
        <v>131139</v>
      </c>
      <c r="L1241" s="37"/>
    </row>
    <row r="1242" spans="1:12" ht="18" customHeight="1" x14ac:dyDescent="0.2">
      <c r="A1242" s="37" t="s">
        <v>20987</v>
      </c>
      <c r="B1242" s="37"/>
      <c r="C1242" s="37" t="s">
        <v>20988</v>
      </c>
      <c r="D1242" s="37" t="s">
        <v>20989</v>
      </c>
      <c r="E1242" s="37" t="s">
        <v>21777</v>
      </c>
      <c r="F1242" s="37" t="s">
        <v>19664</v>
      </c>
      <c r="G1242" s="37">
        <v>66049</v>
      </c>
      <c r="H1242" s="35">
        <v>11</v>
      </c>
      <c r="I1242" s="35">
        <v>55</v>
      </c>
      <c r="J1242" s="36">
        <v>194648</v>
      </c>
      <c r="K1242" s="37">
        <v>105656</v>
      </c>
      <c r="L1242" s="37"/>
    </row>
    <row r="1243" spans="1:12" ht="18" customHeight="1" x14ac:dyDescent="0.2">
      <c r="A1243" s="37" t="s">
        <v>21778</v>
      </c>
      <c r="B1243" s="37" t="s">
        <v>21779</v>
      </c>
      <c r="C1243" s="37" t="s">
        <v>22968</v>
      </c>
      <c r="D1243" s="37" t="s">
        <v>22969</v>
      </c>
      <c r="E1243" s="37" t="s">
        <v>15268</v>
      </c>
      <c r="F1243" s="37" t="s">
        <v>23134</v>
      </c>
      <c r="G1243" s="37">
        <v>77024</v>
      </c>
      <c r="H1243" s="35">
        <v>85</v>
      </c>
      <c r="I1243" s="35">
        <v>48</v>
      </c>
      <c r="J1243" s="36">
        <v>1770833</v>
      </c>
      <c r="K1243" s="37">
        <v>114475</v>
      </c>
      <c r="L1243" s="37" t="s">
        <v>22970</v>
      </c>
    </row>
    <row r="1244" spans="1:12" ht="18" customHeight="1" x14ac:dyDescent="0.2">
      <c r="A1244" s="37" t="s">
        <v>24091</v>
      </c>
      <c r="B1244" s="37" t="s">
        <v>24092</v>
      </c>
      <c r="C1244" s="37" t="s">
        <v>24300</v>
      </c>
      <c r="D1244" s="37" t="s">
        <v>24301</v>
      </c>
      <c r="E1244" s="37" t="s">
        <v>19018</v>
      </c>
      <c r="F1244" s="37" t="s">
        <v>18740</v>
      </c>
      <c r="G1244" s="37">
        <v>33441</v>
      </c>
      <c r="H1244" s="35">
        <v>0</v>
      </c>
      <c r="I1244" s="35">
        <v>3</v>
      </c>
      <c r="J1244" s="36">
        <v>133333</v>
      </c>
      <c r="K1244" s="37">
        <v>144512</v>
      </c>
      <c r="L1244" s="37"/>
    </row>
    <row r="1245" spans="1:12" ht="18" customHeight="1" x14ac:dyDescent="0.2">
      <c r="A1245" s="37" t="s">
        <v>24302</v>
      </c>
      <c r="B1245" s="37" t="s">
        <v>24303</v>
      </c>
      <c r="C1245" s="37" t="s">
        <v>24304</v>
      </c>
      <c r="D1245" s="37" t="s">
        <v>24305</v>
      </c>
      <c r="E1245" s="37" t="s">
        <v>24306</v>
      </c>
      <c r="F1245" s="37" t="s">
        <v>23139</v>
      </c>
      <c r="G1245" s="37">
        <v>53072</v>
      </c>
      <c r="H1245" s="35">
        <v>3</v>
      </c>
      <c r="I1245" s="35">
        <v>1</v>
      </c>
      <c r="J1245" s="36">
        <v>2600000</v>
      </c>
      <c r="K1245" s="37">
        <v>113448</v>
      </c>
      <c r="L1245" s="37"/>
    </row>
    <row r="1246" spans="1:12" ht="18" customHeight="1" x14ac:dyDescent="0.2">
      <c r="A1246" s="37" t="s">
        <v>24307</v>
      </c>
      <c r="B1246" s="37" t="s">
        <v>24308</v>
      </c>
      <c r="C1246" s="37" t="s">
        <v>24309</v>
      </c>
      <c r="D1246" s="37"/>
      <c r="E1246" s="37"/>
      <c r="F1246" s="37" t="s">
        <v>23135</v>
      </c>
      <c r="G1246" s="37"/>
      <c r="H1246" s="35">
        <v>6</v>
      </c>
      <c r="I1246" s="35">
        <v>35</v>
      </c>
      <c r="J1246" s="36">
        <v>171429</v>
      </c>
      <c r="K1246" s="37">
        <v>123377</v>
      </c>
      <c r="L1246" s="37"/>
    </row>
    <row r="1247" spans="1:12" ht="18" customHeight="1" x14ac:dyDescent="0.2">
      <c r="A1247" s="37" t="s">
        <v>24310</v>
      </c>
      <c r="B1247" s="37" t="s">
        <v>24310</v>
      </c>
      <c r="C1247" s="37" t="s">
        <v>24311</v>
      </c>
      <c r="D1247" s="37" t="s">
        <v>18685</v>
      </c>
      <c r="E1247" s="37" t="s">
        <v>23038</v>
      </c>
      <c r="F1247" s="37" t="s">
        <v>23135</v>
      </c>
      <c r="G1247" s="37">
        <v>84025</v>
      </c>
      <c r="H1247" s="35">
        <v>3</v>
      </c>
      <c r="I1247" s="35">
        <v>5</v>
      </c>
      <c r="J1247" s="36">
        <v>504000</v>
      </c>
      <c r="K1247" s="37">
        <v>117244</v>
      </c>
      <c r="L1247" s="37"/>
    </row>
    <row r="1248" spans="1:12" ht="18" customHeight="1" x14ac:dyDescent="0.2">
      <c r="A1248" s="37" t="s">
        <v>18686</v>
      </c>
      <c r="B1248" s="37" t="s">
        <v>18687</v>
      </c>
      <c r="C1248" s="37" t="s">
        <v>18688</v>
      </c>
      <c r="D1248" s="37" t="s">
        <v>18689</v>
      </c>
      <c r="E1248" s="37" t="s">
        <v>18690</v>
      </c>
      <c r="F1248" s="37" t="s">
        <v>23714</v>
      </c>
      <c r="G1248" s="37">
        <v>91381</v>
      </c>
      <c r="H1248" s="35">
        <v>8</v>
      </c>
      <c r="I1248" s="35" t="s">
        <v>16742</v>
      </c>
      <c r="J1248" s="35" t="s">
        <v>16742</v>
      </c>
      <c r="K1248" s="37">
        <v>143703</v>
      </c>
      <c r="L1248" s="37"/>
    </row>
    <row r="1249" spans="1:12" ht="18" customHeight="1" x14ac:dyDescent="0.2">
      <c r="A1249" s="37" t="s">
        <v>18691</v>
      </c>
      <c r="B1249" s="37" t="s">
        <v>18692</v>
      </c>
      <c r="C1249" s="37" t="s">
        <v>18693</v>
      </c>
      <c r="D1249" s="37" t="s">
        <v>18694</v>
      </c>
      <c r="E1249" s="37" t="s">
        <v>18695</v>
      </c>
      <c r="F1249" s="37" t="s">
        <v>19667</v>
      </c>
      <c r="G1249" s="37">
        <v>1742</v>
      </c>
      <c r="H1249" s="35">
        <v>75</v>
      </c>
      <c r="I1249" s="35">
        <v>235</v>
      </c>
      <c r="J1249" s="36">
        <v>319149</v>
      </c>
      <c r="K1249" s="37">
        <v>109294</v>
      </c>
      <c r="L1249" s="37" t="s">
        <v>24370</v>
      </c>
    </row>
    <row r="1250" spans="1:12" ht="18" customHeight="1" x14ac:dyDescent="0.2">
      <c r="A1250" s="37" t="s">
        <v>24371</v>
      </c>
      <c r="B1250" s="37" t="s">
        <v>24372</v>
      </c>
      <c r="C1250" s="37" t="s">
        <v>24373</v>
      </c>
      <c r="D1250" s="37" t="s">
        <v>24374</v>
      </c>
      <c r="E1250" s="37" t="s">
        <v>24375</v>
      </c>
      <c r="F1250" s="37" t="s">
        <v>19667</v>
      </c>
      <c r="G1250" s="37">
        <v>2141</v>
      </c>
      <c r="H1250" s="35">
        <v>2</v>
      </c>
      <c r="I1250" s="35">
        <v>4</v>
      </c>
      <c r="J1250" s="36">
        <v>492904</v>
      </c>
      <c r="K1250" s="37">
        <v>46897</v>
      </c>
      <c r="L1250" s="37"/>
    </row>
    <row r="1251" spans="1:12" ht="18" customHeight="1" x14ac:dyDescent="0.2">
      <c r="A1251" s="37" t="s">
        <v>24376</v>
      </c>
      <c r="B1251" s="37" t="s">
        <v>24377</v>
      </c>
      <c r="C1251" s="37" t="s">
        <v>24378</v>
      </c>
      <c r="D1251" s="37" t="s">
        <v>24379</v>
      </c>
      <c r="E1251" s="37" t="s">
        <v>23148</v>
      </c>
      <c r="F1251" s="37" t="s">
        <v>23715</v>
      </c>
      <c r="G1251" s="37">
        <v>80903</v>
      </c>
      <c r="H1251" s="35">
        <v>3</v>
      </c>
      <c r="I1251" s="35">
        <v>53</v>
      </c>
      <c r="J1251" s="36">
        <v>63446</v>
      </c>
      <c r="K1251" s="37">
        <v>131947</v>
      </c>
      <c r="L1251" s="37"/>
    </row>
    <row r="1252" spans="1:12" ht="18" customHeight="1" x14ac:dyDescent="0.2">
      <c r="A1252" s="37" t="s">
        <v>24113</v>
      </c>
      <c r="B1252" s="37" t="s">
        <v>24114</v>
      </c>
      <c r="C1252" s="37" t="s">
        <v>24115</v>
      </c>
      <c r="D1252" s="37" t="s">
        <v>24116</v>
      </c>
      <c r="E1252" s="37" t="s">
        <v>18122</v>
      </c>
      <c r="F1252" s="37" t="s">
        <v>18740</v>
      </c>
      <c r="G1252" s="37">
        <v>32779</v>
      </c>
      <c r="H1252" s="35">
        <v>8</v>
      </c>
      <c r="I1252" s="35" t="s">
        <v>16742</v>
      </c>
      <c r="J1252" s="35" t="s">
        <v>16742</v>
      </c>
      <c r="K1252" s="37">
        <v>144015</v>
      </c>
      <c r="L1252" s="37" t="s">
        <v>24117</v>
      </c>
    </row>
    <row r="1253" spans="1:12" ht="18" customHeight="1" x14ac:dyDescent="0.2">
      <c r="A1253" s="37" t="s">
        <v>24118</v>
      </c>
      <c r="B1253" s="37" t="s">
        <v>24119</v>
      </c>
      <c r="C1253" s="37" t="s">
        <v>24120</v>
      </c>
      <c r="D1253" s="37" t="s">
        <v>24121</v>
      </c>
      <c r="E1253" s="37" t="s">
        <v>18011</v>
      </c>
      <c r="F1253" s="37" t="s">
        <v>19667</v>
      </c>
      <c r="G1253" s="37">
        <v>2653</v>
      </c>
      <c r="H1253" s="35">
        <v>45</v>
      </c>
      <c r="I1253" s="35">
        <v>92</v>
      </c>
      <c r="J1253" s="36">
        <v>484868</v>
      </c>
      <c r="K1253" s="37">
        <v>138707</v>
      </c>
      <c r="L1253" s="37" t="s">
        <v>24122</v>
      </c>
    </row>
    <row r="1254" spans="1:12" ht="18" customHeight="1" x14ac:dyDescent="0.2">
      <c r="A1254" s="37" t="s">
        <v>24123</v>
      </c>
      <c r="B1254" s="37" t="s">
        <v>24124</v>
      </c>
      <c r="C1254" s="37" t="s">
        <v>24125</v>
      </c>
      <c r="D1254" s="37" t="s">
        <v>24126</v>
      </c>
      <c r="E1254" s="37" t="s">
        <v>22496</v>
      </c>
      <c r="F1254" s="37" t="s">
        <v>19677</v>
      </c>
      <c r="G1254" s="37">
        <v>3801</v>
      </c>
      <c r="H1254" s="35">
        <v>37</v>
      </c>
      <c r="I1254" s="35">
        <v>8</v>
      </c>
      <c r="J1254" s="36">
        <v>4607833</v>
      </c>
      <c r="K1254" s="37">
        <v>141040</v>
      </c>
      <c r="L1254" s="37"/>
    </row>
    <row r="1255" spans="1:12" ht="18" customHeight="1" x14ac:dyDescent="0.2">
      <c r="A1255" s="37" t="s">
        <v>24127</v>
      </c>
      <c r="B1255" s="37"/>
      <c r="C1255" s="37" t="s">
        <v>23300</v>
      </c>
      <c r="D1255" s="37" t="s">
        <v>23301</v>
      </c>
      <c r="E1255" s="37" t="s">
        <v>17314</v>
      </c>
      <c r="F1255" s="37" t="s">
        <v>19662</v>
      </c>
      <c r="G1255" s="37">
        <v>60610</v>
      </c>
      <c r="H1255" s="35">
        <v>3</v>
      </c>
      <c r="I1255" s="35">
        <v>27</v>
      </c>
      <c r="J1255" s="36">
        <v>125948</v>
      </c>
      <c r="K1255" s="37">
        <v>123564</v>
      </c>
      <c r="L1255" s="37"/>
    </row>
    <row r="1256" spans="1:12" ht="18" customHeight="1" x14ac:dyDescent="0.2">
      <c r="A1256" s="37" t="s">
        <v>23302</v>
      </c>
      <c r="B1256" s="37" t="s">
        <v>23303</v>
      </c>
      <c r="C1256" s="37" t="s">
        <v>23304</v>
      </c>
      <c r="D1256" s="37" t="s">
        <v>23305</v>
      </c>
      <c r="E1256" s="37" t="s">
        <v>19340</v>
      </c>
      <c r="F1256" s="37" t="s">
        <v>18740</v>
      </c>
      <c r="G1256" s="37">
        <v>33432</v>
      </c>
      <c r="H1256" s="35">
        <v>12</v>
      </c>
      <c r="I1256" s="35">
        <v>98</v>
      </c>
      <c r="J1256" s="36">
        <v>122449</v>
      </c>
      <c r="K1256" s="37">
        <v>135259</v>
      </c>
      <c r="L1256" s="37"/>
    </row>
    <row r="1257" spans="1:12" ht="18" customHeight="1" x14ac:dyDescent="0.2">
      <c r="A1257" s="37" t="s">
        <v>23306</v>
      </c>
      <c r="B1257" s="37" t="s">
        <v>23307</v>
      </c>
      <c r="C1257" s="37" t="s">
        <v>23308</v>
      </c>
      <c r="D1257" s="37" t="s">
        <v>23309</v>
      </c>
      <c r="E1257" s="37" t="s">
        <v>23310</v>
      </c>
      <c r="F1257" s="37" t="s">
        <v>19680</v>
      </c>
      <c r="G1257" s="37">
        <v>89448</v>
      </c>
      <c r="H1257" s="35">
        <v>27</v>
      </c>
      <c r="I1257" s="35">
        <v>130</v>
      </c>
      <c r="J1257" s="36">
        <v>209546</v>
      </c>
      <c r="K1257" s="37">
        <v>112107</v>
      </c>
      <c r="L1257" s="37" t="s">
        <v>23311</v>
      </c>
    </row>
    <row r="1258" spans="1:12" ht="18" customHeight="1" x14ac:dyDescent="0.2">
      <c r="A1258" s="37" t="s">
        <v>23312</v>
      </c>
      <c r="B1258" s="37" t="s">
        <v>23313</v>
      </c>
      <c r="C1258" s="37"/>
      <c r="D1258" s="37" t="s">
        <v>23314</v>
      </c>
      <c r="E1258" s="37" t="s">
        <v>23315</v>
      </c>
      <c r="F1258" s="37" t="s">
        <v>23714</v>
      </c>
      <c r="G1258" s="37">
        <v>95355</v>
      </c>
      <c r="H1258" s="35">
        <v>27</v>
      </c>
      <c r="I1258" s="35">
        <v>25</v>
      </c>
      <c r="J1258" s="36">
        <v>1080000</v>
      </c>
      <c r="K1258" s="37">
        <v>137500</v>
      </c>
      <c r="L1258" s="37" t="s">
        <v>23316</v>
      </c>
    </row>
    <row r="1259" spans="1:12" ht="18" customHeight="1" x14ac:dyDescent="0.2">
      <c r="A1259" s="37" t="s">
        <v>23317</v>
      </c>
      <c r="B1259" s="37" t="s">
        <v>21018</v>
      </c>
      <c r="C1259" s="37" t="s">
        <v>21019</v>
      </c>
      <c r="D1259" s="37" t="s">
        <v>18266</v>
      </c>
      <c r="E1259" s="37" t="s">
        <v>22359</v>
      </c>
      <c r="F1259" s="37" t="s">
        <v>19671</v>
      </c>
      <c r="G1259" s="37">
        <v>55972</v>
      </c>
      <c r="H1259" s="35">
        <v>8</v>
      </c>
      <c r="I1259" s="35" t="s">
        <v>16742</v>
      </c>
      <c r="J1259" s="35" t="s">
        <v>16742</v>
      </c>
      <c r="K1259" s="37">
        <v>130331</v>
      </c>
      <c r="L1259" s="37" t="s">
        <v>18267</v>
      </c>
    </row>
    <row r="1260" spans="1:12" ht="18" customHeight="1" x14ac:dyDescent="0.2">
      <c r="A1260" s="37" t="s">
        <v>18268</v>
      </c>
      <c r="B1260" s="37" t="s">
        <v>18269</v>
      </c>
      <c r="C1260" s="37" t="s">
        <v>18270</v>
      </c>
      <c r="D1260" s="37" t="s">
        <v>18271</v>
      </c>
      <c r="E1260" s="37" t="s">
        <v>18272</v>
      </c>
      <c r="F1260" s="37" t="s">
        <v>23716</v>
      </c>
      <c r="G1260" s="37">
        <v>6095</v>
      </c>
      <c r="H1260" s="35">
        <v>3</v>
      </c>
      <c r="I1260" s="35">
        <v>28</v>
      </c>
      <c r="J1260" s="36">
        <v>104016</v>
      </c>
      <c r="K1260" s="37">
        <v>125900</v>
      </c>
      <c r="L1260" s="37"/>
    </row>
    <row r="1261" spans="1:12" ht="18" customHeight="1" x14ac:dyDescent="0.2">
      <c r="A1261" s="37" t="s">
        <v>18273</v>
      </c>
      <c r="B1261" s="37" t="s">
        <v>18274</v>
      </c>
      <c r="C1261" s="37" t="s">
        <v>18275</v>
      </c>
      <c r="D1261" s="37" t="s">
        <v>18276</v>
      </c>
      <c r="E1261" s="37" t="s">
        <v>24286</v>
      </c>
      <c r="F1261" s="37" t="s">
        <v>23134</v>
      </c>
      <c r="G1261" s="37">
        <v>75201</v>
      </c>
      <c r="H1261" s="35">
        <v>25</v>
      </c>
      <c r="I1261" s="35">
        <v>144</v>
      </c>
      <c r="J1261" s="36">
        <v>171128</v>
      </c>
      <c r="K1261" s="37">
        <v>114618</v>
      </c>
      <c r="L1261" s="37"/>
    </row>
    <row r="1262" spans="1:12" ht="18" customHeight="1" x14ac:dyDescent="0.2">
      <c r="A1262" s="37" t="s">
        <v>18277</v>
      </c>
      <c r="B1262" s="37" t="s">
        <v>18278</v>
      </c>
      <c r="C1262" s="37"/>
      <c r="D1262" s="37" t="s">
        <v>18279</v>
      </c>
      <c r="E1262" s="37" t="s">
        <v>20934</v>
      </c>
      <c r="F1262" s="37" t="s">
        <v>23139</v>
      </c>
      <c r="G1262" s="37">
        <v>53211</v>
      </c>
      <c r="H1262" s="35">
        <v>7</v>
      </c>
      <c r="I1262" s="35">
        <v>85</v>
      </c>
      <c r="J1262" s="36">
        <v>84706</v>
      </c>
      <c r="K1262" s="37">
        <v>133900</v>
      </c>
      <c r="L1262" s="37"/>
    </row>
    <row r="1263" spans="1:12" ht="18" customHeight="1" x14ac:dyDescent="0.2">
      <c r="A1263" s="37" t="s">
        <v>18280</v>
      </c>
      <c r="B1263" s="37" t="s">
        <v>18281</v>
      </c>
      <c r="C1263" s="37" t="s">
        <v>18282</v>
      </c>
      <c r="D1263" s="37" t="s">
        <v>18283</v>
      </c>
      <c r="E1263" s="37" t="s">
        <v>11349</v>
      </c>
      <c r="F1263" s="37" t="s">
        <v>23714</v>
      </c>
      <c r="G1263" s="37">
        <v>95219</v>
      </c>
      <c r="H1263" s="35">
        <v>26</v>
      </c>
      <c r="I1263" s="35">
        <v>500</v>
      </c>
      <c r="J1263" s="36">
        <v>51522</v>
      </c>
      <c r="K1263" s="37">
        <v>108959</v>
      </c>
      <c r="L1263" s="37" t="s">
        <v>21457</v>
      </c>
    </row>
    <row r="1264" spans="1:12" ht="18" customHeight="1" x14ac:dyDescent="0.2">
      <c r="A1264" s="37" t="s">
        <v>21458</v>
      </c>
      <c r="B1264" s="37" t="s">
        <v>21459</v>
      </c>
      <c r="C1264" s="37" t="s">
        <v>21460</v>
      </c>
      <c r="D1264" s="37" t="s">
        <v>21461</v>
      </c>
      <c r="E1264" s="37" t="s">
        <v>21462</v>
      </c>
      <c r="F1264" s="37" t="s">
        <v>19667</v>
      </c>
      <c r="G1264" s="37">
        <v>2461</v>
      </c>
      <c r="H1264" s="35">
        <v>4</v>
      </c>
      <c r="I1264" s="35">
        <v>80</v>
      </c>
      <c r="J1264" s="36">
        <v>50000</v>
      </c>
      <c r="K1264" s="37">
        <v>132041</v>
      </c>
      <c r="L1264" s="37" t="s">
        <v>21463</v>
      </c>
    </row>
    <row r="1265" spans="1:12" ht="18" customHeight="1" x14ac:dyDescent="0.2">
      <c r="A1265" s="37" t="s">
        <v>21464</v>
      </c>
      <c r="B1265" s="37" t="s">
        <v>21465</v>
      </c>
      <c r="C1265" s="37" t="s">
        <v>21466</v>
      </c>
      <c r="D1265" s="37" t="s">
        <v>19214</v>
      </c>
      <c r="E1265" s="37" t="s">
        <v>19215</v>
      </c>
      <c r="F1265" s="37" t="s">
        <v>23714</v>
      </c>
      <c r="G1265" s="37">
        <v>92054</v>
      </c>
      <c r="H1265" s="35">
        <v>19</v>
      </c>
      <c r="I1265" s="35">
        <v>250</v>
      </c>
      <c r="J1265" s="36">
        <v>76000</v>
      </c>
      <c r="K1265" s="37">
        <v>132929</v>
      </c>
      <c r="L1265" s="37"/>
    </row>
    <row r="1266" spans="1:12" ht="18" customHeight="1" x14ac:dyDescent="0.2">
      <c r="A1266" s="37" t="s">
        <v>19216</v>
      </c>
      <c r="B1266" s="37" t="s">
        <v>19217</v>
      </c>
      <c r="C1266" s="37" t="s">
        <v>19218</v>
      </c>
      <c r="D1266" s="37" t="s">
        <v>19219</v>
      </c>
      <c r="E1266" s="37" t="s">
        <v>11213</v>
      </c>
      <c r="F1266" s="37" t="s">
        <v>23131</v>
      </c>
      <c r="G1266" s="37">
        <v>29201</v>
      </c>
      <c r="H1266" s="35">
        <v>26</v>
      </c>
      <c r="I1266" s="35">
        <v>259</v>
      </c>
      <c r="J1266" s="36">
        <v>101203</v>
      </c>
      <c r="K1266" s="37">
        <v>110113</v>
      </c>
      <c r="L1266" s="37"/>
    </row>
    <row r="1267" spans="1:12" ht="18" customHeight="1" x14ac:dyDescent="0.2">
      <c r="A1267" s="37" t="s">
        <v>19220</v>
      </c>
      <c r="B1267" s="37" t="s">
        <v>19221</v>
      </c>
      <c r="C1267" s="37" t="s">
        <v>19222</v>
      </c>
      <c r="D1267" s="37" t="s">
        <v>19223</v>
      </c>
      <c r="E1267" s="37" t="s">
        <v>24265</v>
      </c>
      <c r="F1267" s="37" t="s">
        <v>23714</v>
      </c>
      <c r="G1267" s="37">
        <v>90004</v>
      </c>
      <c r="H1267" s="35">
        <v>51</v>
      </c>
      <c r="I1267" s="35">
        <v>210</v>
      </c>
      <c r="J1267" s="36">
        <v>241683</v>
      </c>
      <c r="K1267" s="37">
        <v>109646</v>
      </c>
      <c r="L1267" s="37"/>
    </row>
    <row r="1268" spans="1:12" ht="18" customHeight="1" x14ac:dyDescent="0.2">
      <c r="A1268" s="37" t="s">
        <v>19224</v>
      </c>
      <c r="B1268" s="37" t="s">
        <v>19225</v>
      </c>
      <c r="C1268" s="37" t="s">
        <v>19226</v>
      </c>
      <c r="D1268" s="37" t="s">
        <v>19227</v>
      </c>
      <c r="E1268" s="37" t="s">
        <v>19228</v>
      </c>
      <c r="F1268" s="37" t="s">
        <v>23138</v>
      </c>
      <c r="G1268" s="37">
        <v>98245</v>
      </c>
      <c r="H1268" s="35">
        <v>36</v>
      </c>
      <c r="I1268" s="35">
        <v>295</v>
      </c>
      <c r="J1268" s="36">
        <v>122034</v>
      </c>
      <c r="K1268" s="37">
        <v>111839</v>
      </c>
      <c r="L1268" s="37"/>
    </row>
    <row r="1269" spans="1:12" ht="18" customHeight="1" x14ac:dyDescent="0.2">
      <c r="A1269" s="37" t="s">
        <v>19229</v>
      </c>
      <c r="B1269" s="37" t="s">
        <v>19230</v>
      </c>
      <c r="C1269" s="37" t="s">
        <v>19231</v>
      </c>
      <c r="D1269" s="37" t="s">
        <v>19232</v>
      </c>
      <c r="E1269" s="37" t="s">
        <v>20589</v>
      </c>
      <c r="F1269" s="37" t="s">
        <v>23714</v>
      </c>
      <c r="G1269" s="37">
        <v>93101</v>
      </c>
      <c r="H1269" s="35">
        <v>59</v>
      </c>
      <c r="I1269" s="35">
        <v>70</v>
      </c>
      <c r="J1269" s="36">
        <v>835968</v>
      </c>
      <c r="K1269" s="37">
        <v>127737</v>
      </c>
      <c r="L1269" s="37" t="s">
        <v>19233</v>
      </c>
    </row>
    <row r="1270" spans="1:12" ht="18" customHeight="1" x14ac:dyDescent="0.2">
      <c r="A1270" s="37" t="s">
        <v>19234</v>
      </c>
      <c r="B1270" s="37"/>
      <c r="C1270" s="37" t="s">
        <v>19235</v>
      </c>
      <c r="D1270" s="37"/>
      <c r="E1270" s="37"/>
      <c r="F1270" s="37" t="s">
        <v>23134</v>
      </c>
      <c r="G1270" s="37"/>
      <c r="H1270" s="35">
        <v>1</v>
      </c>
      <c r="I1270" s="35">
        <v>10</v>
      </c>
      <c r="J1270" s="36">
        <v>138378</v>
      </c>
      <c r="K1270" s="37">
        <v>141119</v>
      </c>
      <c r="L1270" s="37"/>
    </row>
    <row r="1271" spans="1:12" ht="18" customHeight="1" x14ac:dyDescent="0.2">
      <c r="A1271" s="37" t="s">
        <v>19236</v>
      </c>
      <c r="B1271" s="37" t="s">
        <v>19237</v>
      </c>
      <c r="C1271" s="37" t="s">
        <v>19238</v>
      </c>
      <c r="D1271" s="37" t="s">
        <v>19239</v>
      </c>
      <c r="E1271" s="37" t="s">
        <v>18001</v>
      </c>
      <c r="F1271" s="37" t="s">
        <v>18741</v>
      </c>
      <c r="G1271" s="37">
        <v>30092</v>
      </c>
      <c r="H1271" s="35">
        <v>150</v>
      </c>
      <c r="I1271" s="35">
        <v>345</v>
      </c>
      <c r="J1271" s="36">
        <v>434920</v>
      </c>
      <c r="K1271" s="37">
        <v>108747</v>
      </c>
      <c r="L1271" s="37" t="s">
        <v>19240</v>
      </c>
    </row>
    <row r="1272" spans="1:12" ht="18" customHeight="1" x14ac:dyDescent="0.2">
      <c r="A1272" s="37" t="s">
        <v>19241</v>
      </c>
      <c r="B1272" s="37" t="s">
        <v>19242</v>
      </c>
      <c r="C1272" s="37" t="s">
        <v>19243</v>
      </c>
      <c r="D1272" s="37"/>
      <c r="E1272" s="37"/>
      <c r="F1272" s="37" t="s">
        <v>23136</v>
      </c>
      <c r="G1272" s="37"/>
      <c r="H1272" s="35">
        <v>1</v>
      </c>
      <c r="I1272" s="35">
        <v>8</v>
      </c>
      <c r="J1272" s="36">
        <v>125000</v>
      </c>
      <c r="K1272" s="37">
        <v>141978</v>
      </c>
      <c r="L1272" s="37"/>
    </row>
    <row r="1273" spans="1:12" ht="18" customHeight="1" x14ac:dyDescent="0.2">
      <c r="A1273" s="37" t="s">
        <v>19244</v>
      </c>
      <c r="B1273" s="37" t="s">
        <v>19245</v>
      </c>
      <c r="C1273" s="37" t="s">
        <v>19246</v>
      </c>
      <c r="D1273" s="37" t="s">
        <v>22206</v>
      </c>
      <c r="E1273" s="37" t="s">
        <v>16741</v>
      </c>
      <c r="F1273" s="37" t="s">
        <v>19663</v>
      </c>
      <c r="G1273" s="37">
        <v>46240</v>
      </c>
      <c r="H1273" s="35">
        <v>18</v>
      </c>
      <c r="I1273" s="35">
        <v>65</v>
      </c>
      <c r="J1273" s="36">
        <v>275066</v>
      </c>
      <c r="K1273" s="37">
        <v>121606</v>
      </c>
      <c r="L1273" s="37"/>
    </row>
    <row r="1274" spans="1:12" ht="18" customHeight="1" x14ac:dyDescent="0.2">
      <c r="A1274" s="37" t="s">
        <v>22207</v>
      </c>
      <c r="B1274" s="37" t="s">
        <v>22208</v>
      </c>
      <c r="C1274" s="37" t="s">
        <v>22209</v>
      </c>
      <c r="D1274" s="37"/>
      <c r="E1274" s="37"/>
      <c r="F1274" s="37" t="s">
        <v>23714</v>
      </c>
      <c r="G1274" s="37"/>
      <c r="H1274" s="35">
        <v>1</v>
      </c>
      <c r="I1274" s="35">
        <v>5</v>
      </c>
      <c r="J1274" s="36">
        <v>200000</v>
      </c>
      <c r="K1274" s="37">
        <v>130054</v>
      </c>
      <c r="L1274" s="37" t="s">
        <v>22210</v>
      </c>
    </row>
    <row r="1275" spans="1:12" ht="18" customHeight="1" x14ac:dyDescent="0.2">
      <c r="A1275" s="37" t="s">
        <v>22211</v>
      </c>
      <c r="B1275" s="37" t="s">
        <v>22212</v>
      </c>
      <c r="C1275" s="37" t="s">
        <v>22213</v>
      </c>
      <c r="D1275" s="37" t="s">
        <v>22154</v>
      </c>
      <c r="E1275" s="37" t="s">
        <v>22155</v>
      </c>
      <c r="F1275" s="37" t="s">
        <v>23714</v>
      </c>
      <c r="G1275" s="37">
        <v>93401</v>
      </c>
      <c r="H1275" s="35">
        <v>8</v>
      </c>
      <c r="I1275" s="35">
        <v>104</v>
      </c>
      <c r="J1275" s="36">
        <v>81494</v>
      </c>
      <c r="K1275" s="37">
        <v>132540</v>
      </c>
      <c r="L1275" s="37" t="s">
        <v>22156</v>
      </c>
    </row>
    <row r="1276" spans="1:12" ht="18" customHeight="1" x14ac:dyDescent="0.2">
      <c r="A1276" s="37" t="s">
        <v>22157</v>
      </c>
      <c r="B1276" s="37" t="s">
        <v>22158</v>
      </c>
      <c r="C1276" s="37" t="s">
        <v>22159</v>
      </c>
      <c r="D1276" s="37" t="s">
        <v>22160</v>
      </c>
      <c r="E1276" s="37" t="s">
        <v>22161</v>
      </c>
      <c r="F1276" s="37" t="s">
        <v>19678</v>
      </c>
      <c r="G1276" s="37">
        <v>8550</v>
      </c>
      <c r="H1276" s="35">
        <v>3</v>
      </c>
      <c r="I1276" s="35">
        <v>21</v>
      </c>
      <c r="J1276" s="36">
        <v>152381</v>
      </c>
      <c r="K1276" s="37">
        <v>142947</v>
      </c>
      <c r="L1276" s="37"/>
    </row>
    <row r="1277" spans="1:12" ht="18" customHeight="1" x14ac:dyDescent="0.2">
      <c r="A1277" s="37" t="s">
        <v>22162</v>
      </c>
      <c r="B1277" s="37" t="s">
        <v>22163</v>
      </c>
      <c r="C1277" s="37" t="s">
        <v>22164</v>
      </c>
      <c r="D1277" s="37" t="s">
        <v>22165</v>
      </c>
      <c r="E1277" s="37" t="s">
        <v>19505</v>
      </c>
      <c r="F1277" s="37" t="s">
        <v>23125</v>
      </c>
      <c r="G1277" s="37">
        <v>10023</v>
      </c>
      <c r="H1277" s="35">
        <v>13</v>
      </c>
      <c r="I1277" s="35">
        <v>3</v>
      </c>
      <c r="J1277" s="36">
        <v>4300000</v>
      </c>
      <c r="K1277" s="37">
        <v>126184</v>
      </c>
      <c r="L1277" s="37"/>
    </row>
    <row r="1278" spans="1:12" ht="18" customHeight="1" x14ac:dyDescent="0.2">
      <c r="A1278" s="37" t="s">
        <v>22166</v>
      </c>
      <c r="B1278" s="37" t="s">
        <v>22167</v>
      </c>
      <c r="C1278" s="37" t="s">
        <v>22168</v>
      </c>
      <c r="D1278" s="37" t="s">
        <v>22169</v>
      </c>
      <c r="E1278" s="37" t="s">
        <v>24078</v>
      </c>
      <c r="F1278" s="37" t="s">
        <v>19668</v>
      </c>
      <c r="G1278" s="37">
        <v>20876</v>
      </c>
      <c r="H1278" s="35">
        <v>2</v>
      </c>
      <c r="I1278" s="35">
        <v>50</v>
      </c>
      <c r="J1278" s="36">
        <v>30000</v>
      </c>
      <c r="K1278" s="37">
        <v>138968</v>
      </c>
      <c r="L1278" s="37" t="s">
        <v>22170</v>
      </c>
    </row>
    <row r="1279" spans="1:12" ht="18" customHeight="1" x14ac:dyDescent="0.2">
      <c r="A1279" s="37" t="s">
        <v>22171</v>
      </c>
      <c r="B1279" s="37" t="s">
        <v>22172</v>
      </c>
      <c r="C1279" s="37" t="s">
        <v>22173</v>
      </c>
      <c r="D1279" s="37" t="s">
        <v>22174</v>
      </c>
      <c r="E1279" s="37" t="s">
        <v>22175</v>
      </c>
      <c r="F1279" s="37" t="s">
        <v>23714</v>
      </c>
      <c r="G1279" s="37">
        <v>91423</v>
      </c>
      <c r="H1279" s="35">
        <v>0</v>
      </c>
      <c r="I1279" s="35">
        <v>8</v>
      </c>
      <c r="J1279" s="36">
        <v>13750</v>
      </c>
      <c r="K1279" s="37">
        <v>145398</v>
      </c>
      <c r="L1279" s="37"/>
    </row>
    <row r="1280" spans="1:12" ht="18" customHeight="1" x14ac:dyDescent="0.2">
      <c r="A1280" s="37" t="s">
        <v>22176</v>
      </c>
      <c r="B1280" s="37" t="s">
        <v>22177</v>
      </c>
      <c r="C1280" s="37" t="s">
        <v>22178</v>
      </c>
      <c r="D1280" s="37" t="s">
        <v>22179</v>
      </c>
      <c r="E1280" s="37" t="s">
        <v>22180</v>
      </c>
      <c r="F1280" s="37" t="s">
        <v>19671</v>
      </c>
      <c r="G1280" s="37">
        <v>56301</v>
      </c>
      <c r="H1280" s="35">
        <v>13</v>
      </c>
      <c r="I1280" s="35" t="s">
        <v>16742</v>
      </c>
      <c r="J1280" s="35" t="s">
        <v>16742</v>
      </c>
      <c r="K1280" s="37">
        <v>115729</v>
      </c>
      <c r="L1280" s="37"/>
    </row>
    <row r="1281" spans="1:12" ht="18" customHeight="1" x14ac:dyDescent="0.2">
      <c r="A1281" s="37" t="s">
        <v>22181</v>
      </c>
      <c r="B1281" s="37" t="s">
        <v>22182</v>
      </c>
      <c r="C1281" s="37" t="s">
        <v>22183</v>
      </c>
      <c r="D1281" s="37" t="s">
        <v>22184</v>
      </c>
      <c r="E1281" s="37" t="s">
        <v>19505</v>
      </c>
      <c r="F1281" s="37" t="s">
        <v>23125</v>
      </c>
      <c r="G1281" s="37">
        <v>10022</v>
      </c>
      <c r="H1281" s="35">
        <v>1</v>
      </c>
      <c r="I1281" s="35">
        <v>7</v>
      </c>
      <c r="J1281" s="36">
        <v>150000</v>
      </c>
      <c r="K1281" s="37">
        <v>144322</v>
      </c>
      <c r="L1281" s="37" t="s">
        <v>22185</v>
      </c>
    </row>
    <row r="1282" spans="1:12" ht="18" customHeight="1" x14ac:dyDescent="0.2">
      <c r="A1282" s="37" t="s">
        <v>22186</v>
      </c>
      <c r="B1282" s="37" t="s">
        <v>22187</v>
      </c>
      <c r="C1282" s="37" t="s">
        <v>22188</v>
      </c>
      <c r="D1282" s="37" t="s">
        <v>22189</v>
      </c>
      <c r="E1282" s="37" t="s">
        <v>22190</v>
      </c>
      <c r="F1282" s="37" t="s">
        <v>23716</v>
      </c>
      <c r="G1282" s="37">
        <v>6001</v>
      </c>
      <c r="H1282" s="35">
        <v>4</v>
      </c>
      <c r="I1282" s="35">
        <v>46</v>
      </c>
      <c r="J1282" s="36">
        <v>93497</v>
      </c>
      <c r="K1282" s="37">
        <v>148260</v>
      </c>
      <c r="L1282" s="37"/>
    </row>
    <row r="1283" spans="1:12" ht="18" customHeight="1" x14ac:dyDescent="0.2">
      <c r="A1283" s="37" t="s">
        <v>22195</v>
      </c>
      <c r="B1283" s="37" t="s">
        <v>22196</v>
      </c>
      <c r="C1283" s="37" t="s">
        <v>22197</v>
      </c>
      <c r="D1283" s="37" t="s">
        <v>22198</v>
      </c>
      <c r="E1283" s="37" t="s">
        <v>22199</v>
      </c>
      <c r="F1283" s="37" t="s">
        <v>23714</v>
      </c>
      <c r="G1283" s="37">
        <v>94507</v>
      </c>
      <c r="H1283" s="35">
        <v>64</v>
      </c>
      <c r="I1283" s="35">
        <v>363</v>
      </c>
      <c r="J1283" s="36">
        <v>175918</v>
      </c>
      <c r="K1283" s="37">
        <v>106669</v>
      </c>
      <c r="L1283" s="37" t="s">
        <v>22200</v>
      </c>
    </row>
    <row r="1284" spans="1:12" ht="18" customHeight="1" x14ac:dyDescent="0.2">
      <c r="A1284" s="37" t="s">
        <v>22201</v>
      </c>
      <c r="B1284" s="37" t="s">
        <v>22202</v>
      </c>
      <c r="C1284" s="37" t="s">
        <v>22203</v>
      </c>
      <c r="D1284" s="37" t="s">
        <v>22204</v>
      </c>
      <c r="E1284" s="37" t="s">
        <v>18577</v>
      </c>
      <c r="F1284" s="37" t="s">
        <v>23714</v>
      </c>
      <c r="G1284" s="37">
        <v>91101</v>
      </c>
      <c r="H1284" s="35">
        <v>9</v>
      </c>
      <c r="I1284" s="35">
        <v>33</v>
      </c>
      <c r="J1284" s="36">
        <v>287379</v>
      </c>
      <c r="K1284" s="37">
        <v>136819</v>
      </c>
      <c r="L1284" s="37"/>
    </row>
    <row r="1285" spans="1:12" ht="18" customHeight="1" x14ac:dyDescent="0.2">
      <c r="A1285" s="37" t="s">
        <v>22205</v>
      </c>
      <c r="B1285" s="37" t="s">
        <v>24419</v>
      </c>
      <c r="C1285" s="37" t="s">
        <v>24420</v>
      </c>
      <c r="D1285" s="37" t="s">
        <v>24421</v>
      </c>
      <c r="E1285" s="37" t="s">
        <v>24422</v>
      </c>
      <c r="F1285" s="37" t="s">
        <v>19667</v>
      </c>
      <c r="G1285" s="37">
        <v>2451</v>
      </c>
      <c r="H1285" s="35">
        <v>308</v>
      </c>
      <c r="I1285" s="36">
        <v>1016</v>
      </c>
      <c r="J1285" s="36">
        <v>302778</v>
      </c>
      <c r="K1285" s="37">
        <v>106005</v>
      </c>
      <c r="L1285" s="37" t="s">
        <v>24423</v>
      </c>
    </row>
    <row r="1286" spans="1:12" ht="18" customHeight="1" x14ac:dyDescent="0.2">
      <c r="A1286" s="37" t="s">
        <v>24424</v>
      </c>
      <c r="B1286" s="37" t="s">
        <v>24425</v>
      </c>
      <c r="C1286" s="37" t="s">
        <v>24426</v>
      </c>
      <c r="D1286" s="37" t="s">
        <v>24427</v>
      </c>
      <c r="E1286" s="37" t="s">
        <v>18122</v>
      </c>
      <c r="F1286" s="37" t="s">
        <v>18740</v>
      </c>
      <c r="G1286" s="37">
        <v>32750</v>
      </c>
      <c r="H1286" s="35">
        <v>75</v>
      </c>
      <c r="I1286" s="35">
        <v>78</v>
      </c>
      <c r="J1286" s="36">
        <v>961538</v>
      </c>
      <c r="K1286" s="37">
        <v>128350</v>
      </c>
      <c r="L1286" s="37"/>
    </row>
    <row r="1287" spans="1:12" ht="18" customHeight="1" x14ac:dyDescent="0.2">
      <c r="A1287" s="37" t="s">
        <v>24428</v>
      </c>
      <c r="B1287" s="37" t="s">
        <v>24429</v>
      </c>
      <c r="C1287" s="37" t="s">
        <v>21213</v>
      </c>
      <c r="D1287" s="37" t="s">
        <v>21214</v>
      </c>
      <c r="E1287" s="37" t="s">
        <v>22110</v>
      </c>
      <c r="F1287" s="37" t="s">
        <v>19666</v>
      </c>
      <c r="G1287" s="37">
        <v>70130</v>
      </c>
      <c r="H1287" s="35">
        <v>186</v>
      </c>
      <c r="I1287" s="35">
        <v>422</v>
      </c>
      <c r="J1287" s="36">
        <v>441718</v>
      </c>
      <c r="K1287" s="37">
        <v>122092</v>
      </c>
      <c r="L1287" s="37"/>
    </row>
    <row r="1288" spans="1:12" ht="18" customHeight="1" x14ac:dyDescent="0.2">
      <c r="A1288" s="37" t="s">
        <v>21215</v>
      </c>
      <c r="B1288" s="37" t="s">
        <v>21216</v>
      </c>
      <c r="C1288" s="37" t="s">
        <v>21217</v>
      </c>
      <c r="D1288" s="37" t="s">
        <v>21218</v>
      </c>
      <c r="E1288" s="37" t="s">
        <v>21219</v>
      </c>
      <c r="F1288" s="37" t="s">
        <v>19678</v>
      </c>
      <c r="G1288" s="37">
        <v>7920</v>
      </c>
      <c r="H1288" s="35">
        <v>120</v>
      </c>
      <c r="I1288" s="36">
        <v>1731</v>
      </c>
      <c r="J1288" s="36">
        <v>69279</v>
      </c>
      <c r="K1288" s="37">
        <v>107399</v>
      </c>
      <c r="L1288" s="37" t="s">
        <v>21220</v>
      </c>
    </row>
    <row r="1289" spans="1:12" ht="18" customHeight="1" x14ac:dyDescent="0.2">
      <c r="A1289" s="37" t="s">
        <v>21221</v>
      </c>
      <c r="B1289" s="37" t="s">
        <v>21222</v>
      </c>
      <c r="C1289" s="37" t="s">
        <v>18450</v>
      </c>
      <c r="D1289" s="37" t="s">
        <v>18451</v>
      </c>
      <c r="E1289" s="37" t="s">
        <v>18452</v>
      </c>
      <c r="F1289" s="37" t="s">
        <v>23715</v>
      </c>
      <c r="G1289" s="37">
        <v>80442</v>
      </c>
      <c r="H1289" s="35">
        <v>17</v>
      </c>
      <c r="I1289" s="35">
        <v>159</v>
      </c>
      <c r="J1289" s="36">
        <v>108638</v>
      </c>
      <c r="K1289" s="37">
        <v>112936</v>
      </c>
      <c r="L1289" s="37"/>
    </row>
    <row r="1290" spans="1:12" ht="18" customHeight="1" x14ac:dyDescent="0.2">
      <c r="A1290" s="37" t="s">
        <v>18453</v>
      </c>
      <c r="B1290" s="37" t="s">
        <v>18454</v>
      </c>
      <c r="C1290" s="37" t="s">
        <v>18455</v>
      </c>
      <c r="D1290" s="37" t="s">
        <v>18456</v>
      </c>
      <c r="E1290" s="37" t="s">
        <v>23557</v>
      </c>
      <c r="F1290" s="37" t="s">
        <v>23714</v>
      </c>
      <c r="G1290" s="37">
        <v>95242</v>
      </c>
      <c r="H1290" s="35">
        <v>236</v>
      </c>
      <c r="I1290" s="35">
        <v>238</v>
      </c>
      <c r="J1290" s="36">
        <v>991135</v>
      </c>
      <c r="K1290" s="37">
        <v>111368</v>
      </c>
      <c r="L1290" s="37"/>
    </row>
    <row r="1291" spans="1:12" ht="18" customHeight="1" x14ac:dyDescent="0.2">
      <c r="A1291" s="37" t="s">
        <v>18457</v>
      </c>
      <c r="B1291" s="37" t="s">
        <v>18458</v>
      </c>
      <c r="C1291" s="37" t="s">
        <v>18459</v>
      </c>
      <c r="D1291" s="37" t="s">
        <v>18460</v>
      </c>
      <c r="E1291" s="37" t="s">
        <v>18461</v>
      </c>
      <c r="F1291" s="37" t="s">
        <v>19662</v>
      </c>
      <c r="G1291" s="37">
        <v>60143</v>
      </c>
      <c r="H1291" s="35">
        <v>23</v>
      </c>
      <c r="I1291" s="35">
        <v>142</v>
      </c>
      <c r="J1291" s="36">
        <v>161715</v>
      </c>
      <c r="K1291" s="37">
        <v>122872</v>
      </c>
      <c r="L1291" s="37"/>
    </row>
    <row r="1292" spans="1:12" ht="18" customHeight="1" x14ac:dyDescent="0.2">
      <c r="A1292" s="37" t="s">
        <v>18462</v>
      </c>
      <c r="B1292" s="37" t="s">
        <v>18463</v>
      </c>
      <c r="C1292" s="37" t="s">
        <v>18464</v>
      </c>
      <c r="D1292" s="37" t="s">
        <v>18465</v>
      </c>
      <c r="E1292" s="37" t="s">
        <v>23348</v>
      </c>
      <c r="F1292" s="37" t="s">
        <v>23126</v>
      </c>
      <c r="G1292" s="37">
        <v>43221</v>
      </c>
      <c r="H1292" s="35">
        <v>67</v>
      </c>
      <c r="I1292" s="35">
        <v>346</v>
      </c>
      <c r="J1292" s="36">
        <v>193685</v>
      </c>
      <c r="K1292" s="37">
        <v>106702</v>
      </c>
      <c r="L1292" s="37"/>
    </row>
    <row r="1293" spans="1:12" ht="18" customHeight="1" x14ac:dyDescent="0.2">
      <c r="A1293" s="37" t="s">
        <v>18466</v>
      </c>
      <c r="B1293" s="37" t="s">
        <v>18467</v>
      </c>
      <c r="C1293" s="37" t="s">
        <v>18468</v>
      </c>
      <c r="D1293" s="37" t="s">
        <v>18469</v>
      </c>
      <c r="E1293" s="37" t="s">
        <v>11232</v>
      </c>
      <c r="F1293" s="37" t="s">
        <v>23126</v>
      </c>
      <c r="G1293" s="37">
        <v>44202</v>
      </c>
      <c r="H1293" s="35">
        <v>30</v>
      </c>
      <c r="I1293" s="35">
        <v>10</v>
      </c>
      <c r="J1293" s="36">
        <v>3000000</v>
      </c>
      <c r="K1293" s="37">
        <v>120106</v>
      </c>
      <c r="L1293" s="37"/>
    </row>
    <row r="1294" spans="1:12" ht="18" customHeight="1" x14ac:dyDescent="0.2">
      <c r="A1294" s="37" t="s">
        <v>18470</v>
      </c>
      <c r="B1294" s="37" t="s">
        <v>18471</v>
      </c>
      <c r="C1294" s="37" t="s">
        <v>18472</v>
      </c>
      <c r="D1294" s="37" t="s">
        <v>18473</v>
      </c>
      <c r="E1294" s="37" t="s">
        <v>12577</v>
      </c>
      <c r="F1294" s="37" t="s">
        <v>23133</v>
      </c>
      <c r="G1294" s="37">
        <v>37403</v>
      </c>
      <c r="H1294" s="35">
        <v>1</v>
      </c>
      <c r="I1294" s="35">
        <v>11</v>
      </c>
      <c r="J1294" s="36">
        <v>101320</v>
      </c>
      <c r="K1294" s="37">
        <v>146963</v>
      </c>
      <c r="L1294" s="37"/>
    </row>
    <row r="1295" spans="1:12" ht="18" customHeight="1" x14ac:dyDescent="0.2">
      <c r="A1295" s="37" t="s">
        <v>18474</v>
      </c>
      <c r="B1295" s="37" t="s">
        <v>18475</v>
      </c>
      <c r="C1295" s="37" t="s">
        <v>18529</v>
      </c>
      <c r="D1295" s="37" t="s">
        <v>18530</v>
      </c>
      <c r="E1295" s="37" t="s">
        <v>18531</v>
      </c>
      <c r="F1295" s="37" t="s">
        <v>23137</v>
      </c>
      <c r="G1295" s="37">
        <v>5495</v>
      </c>
      <c r="H1295" s="35">
        <v>14</v>
      </c>
      <c r="I1295" s="35">
        <v>111</v>
      </c>
      <c r="J1295" s="36">
        <v>126126</v>
      </c>
      <c r="K1295" s="37">
        <v>134667</v>
      </c>
      <c r="L1295" s="37"/>
    </row>
    <row r="1296" spans="1:12" ht="18" customHeight="1" x14ac:dyDescent="0.2">
      <c r="A1296" s="37" t="s">
        <v>18532</v>
      </c>
      <c r="B1296" s="37" t="s">
        <v>18533</v>
      </c>
      <c r="C1296" s="37" t="s">
        <v>18534</v>
      </c>
      <c r="D1296" s="37" t="s">
        <v>18535</v>
      </c>
      <c r="E1296" s="37" t="s">
        <v>18536</v>
      </c>
      <c r="F1296" s="37" t="s">
        <v>23716</v>
      </c>
      <c r="G1296" s="37">
        <v>6416</v>
      </c>
      <c r="H1296" s="35">
        <v>7</v>
      </c>
      <c r="I1296" s="35">
        <v>50</v>
      </c>
      <c r="J1296" s="36">
        <v>140000</v>
      </c>
      <c r="K1296" s="37">
        <v>129744</v>
      </c>
      <c r="L1296" s="37"/>
    </row>
    <row r="1297" spans="1:12" ht="18" customHeight="1" x14ac:dyDescent="0.2">
      <c r="A1297" s="37" t="s">
        <v>18537</v>
      </c>
      <c r="B1297" s="37" t="s">
        <v>18538</v>
      </c>
      <c r="C1297" s="37" t="s">
        <v>18539</v>
      </c>
      <c r="D1297" s="37" t="s">
        <v>18540</v>
      </c>
      <c r="E1297" s="37" t="s">
        <v>22110</v>
      </c>
      <c r="F1297" s="37" t="s">
        <v>19666</v>
      </c>
      <c r="G1297" s="37">
        <v>70121</v>
      </c>
      <c r="H1297" s="35">
        <v>8</v>
      </c>
      <c r="I1297" s="35" t="s">
        <v>16742</v>
      </c>
      <c r="J1297" s="35" t="s">
        <v>16742</v>
      </c>
      <c r="K1297" s="37">
        <v>136022</v>
      </c>
      <c r="L1297" s="37" t="s">
        <v>18541</v>
      </c>
    </row>
    <row r="1298" spans="1:12" ht="18" customHeight="1" x14ac:dyDescent="0.2">
      <c r="A1298" s="37" t="s">
        <v>18542</v>
      </c>
      <c r="B1298" s="37" t="s">
        <v>21293</v>
      </c>
      <c r="C1298" s="37" t="s">
        <v>21294</v>
      </c>
      <c r="D1298" s="37" t="s">
        <v>21295</v>
      </c>
      <c r="E1298" s="37" t="s">
        <v>21296</v>
      </c>
      <c r="F1298" s="37" t="s">
        <v>23715</v>
      </c>
      <c r="G1298" s="37">
        <v>80133</v>
      </c>
      <c r="H1298" s="35">
        <v>1</v>
      </c>
      <c r="I1298" s="35">
        <v>36</v>
      </c>
      <c r="J1298" s="36">
        <v>32117</v>
      </c>
      <c r="K1298" s="37">
        <v>112195</v>
      </c>
      <c r="L1298" s="37" t="s">
        <v>21297</v>
      </c>
    </row>
    <row r="1299" spans="1:12" ht="18" customHeight="1" x14ac:dyDescent="0.2">
      <c r="A1299" s="37" t="s">
        <v>21298</v>
      </c>
      <c r="B1299" s="37" t="s">
        <v>21299</v>
      </c>
      <c r="C1299" s="37" t="s">
        <v>21300</v>
      </c>
      <c r="D1299" s="37" t="s">
        <v>21301</v>
      </c>
      <c r="E1299" s="37" t="s">
        <v>21680</v>
      </c>
      <c r="F1299" s="37" t="s">
        <v>23715</v>
      </c>
      <c r="G1299" s="37">
        <v>80202</v>
      </c>
      <c r="H1299" s="35">
        <v>35</v>
      </c>
      <c r="I1299" s="35">
        <v>223</v>
      </c>
      <c r="J1299" s="36">
        <v>154709</v>
      </c>
      <c r="K1299" s="37">
        <v>106462</v>
      </c>
      <c r="L1299" s="37" t="s">
        <v>21302</v>
      </c>
    </row>
    <row r="1300" spans="1:12" ht="18" customHeight="1" x14ac:dyDescent="0.2">
      <c r="A1300" s="37" t="s">
        <v>21303</v>
      </c>
      <c r="B1300" s="37" t="s">
        <v>21304</v>
      </c>
      <c r="C1300" s="37" t="s">
        <v>21305</v>
      </c>
      <c r="D1300" s="37" t="s">
        <v>21306</v>
      </c>
      <c r="E1300" s="37" t="s">
        <v>21307</v>
      </c>
      <c r="F1300" s="37" t="s">
        <v>18741</v>
      </c>
      <c r="G1300" s="37">
        <v>30269</v>
      </c>
      <c r="H1300" s="35">
        <v>8</v>
      </c>
      <c r="I1300" s="35">
        <v>38</v>
      </c>
      <c r="J1300" s="36">
        <v>210526</v>
      </c>
      <c r="K1300" s="37">
        <v>124463</v>
      </c>
      <c r="L1300" s="37" t="s">
        <v>21308</v>
      </c>
    </row>
    <row r="1301" spans="1:12" ht="18" customHeight="1" x14ac:dyDescent="0.2">
      <c r="A1301" s="37" t="s">
        <v>21309</v>
      </c>
      <c r="B1301" s="37" t="s">
        <v>21310</v>
      </c>
      <c r="C1301" s="37" t="s">
        <v>21311</v>
      </c>
      <c r="D1301" s="37" t="s">
        <v>21312</v>
      </c>
      <c r="E1301" s="37" t="s">
        <v>19540</v>
      </c>
      <c r="F1301" s="37" t="s">
        <v>23129</v>
      </c>
      <c r="G1301" s="37">
        <v>15241</v>
      </c>
      <c r="H1301" s="35">
        <v>9</v>
      </c>
      <c r="I1301" s="35">
        <v>66</v>
      </c>
      <c r="J1301" s="36">
        <v>137879</v>
      </c>
      <c r="K1301" s="37">
        <v>123409</v>
      </c>
      <c r="L1301" s="37"/>
    </row>
    <row r="1302" spans="1:12" ht="18" customHeight="1" x14ac:dyDescent="0.2">
      <c r="A1302" s="37" t="s">
        <v>21313</v>
      </c>
      <c r="B1302" s="37" t="s">
        <v>21314</v>
      </c>
      <c r="C1302" s="37" t="s">
        <v>21315</v>
      </c>
      <c r="D1302" s="37" t="s">
        <v>18504</v>
      </c>
      <c r="E1302" s="37" t="s">
        <v>18093</v>
      </c>
      <c r="F1302" s="37" t="s">
        <v>23128</v>
      </c>
      <c r="G1302" s="37">
        <v>97204</v>
      </c>
      <c r="H1302" s="35">
        <v>640</v>
      </c>
      <c r="I1302" s="35">
        <v>400</v>
      </c>
      <c r="J1302" s="36">
        <v>1600000</v>
      </c>
      <c r="K1302" s="37">
        <v>109491</v>
      </c>
      <c r="L1302" s="37"/>
    </row>
    <row r="1303" spans="1:12" ht="18" customHeight="1" x14ac:dyDescent="0.2">
      <c r="A1303" s="37" t="s">
        <v>15809</v>
      </c>
      <c r="B1303" s="37"/>
      <c r="C1303" s="37" t="s">
        <v>15810</v>
      </c>
      <c r="D1303" s="37" t="s">
        <v>15811</v>
      </c>
      <c r="E1303" s="37" t="s">
        <v>21330</v>
      </c>
      <c r="F1303" s="37" t="s">
        <v>19662</v>
      </c>
      <c r="G1303" s="37">
        <v>62234</v>
      </c>
      <c r="H1303" s="35">
        <v>5</v>
      </c>
      <c r="I1303" s="35">
        <v>40</v>
      </c>
      <c r="J1303" s="36">
        <v>125000</v>
      </c>
      <c r="K1303" s="37">
        <v>122581</v>
      </c>
      <c r="L1303" s="37"/>
    </row>
    <row r="1304" spans="1:12" ht="18" customHeight="1" x14ac:dyDescent="0.2">
      <c r="A1304" s="37" t="s">
        <v>21331</v>
      </c>
      <c r="B1304" s="37" t="s">
        <v>21332</v>
      </c>
      <c r="C1304" s="37" t="s">
        <v>21333</v>
      </c>
      <c r="D1304" s="37" t="s">
        <v>15827</v>
      </c>
      <c r="E1304" s="37" t="s">
        <v>15828</v>
      </c>
      <c r="F1304" s="37" t="s">
        <v>23715</v>
      </c>
      <c r="G1304" s="37">
        <v>80401</v>
      </c>
      <c r="H1304" s="35">
        <v>108</v>
      </c>
      <c r="I1304" s="36">
        <v>2084</v>
      </c>
      <c r="J1304" s="36">
        <v>51727</v>
      </c>
      <c r="K1304" s="37">
        <v>111196</v>
      </c>
      <c r="L1304" s="37"/>
    </row>
    <row r="1305" spans="1:12" ht="18" customHeight="1" x14ac:dyDescent="0.2">
      <c r="A1305" s="37" t="s">
        <v>15829</v>
      </c>
      <c r="B1305" s="37" t="s">
        <v>15830</v>
      </c>
      <c r="C1305" s="37" t="s">
        <v>15831</v>
      </c>
      <c r="D1305" s="37" t="s">
        <v>15832</v>
      </c>
      <c r="E1305" s="37" t="s">
        <v>15833</v>
      </c>
      <c r="F1305" s="37" t="s">
        <v>23126</v>
      </c>
      <c r="G1305" s="37">
        <v>44094</v>
      </c>
      <c r="H1305" s="35">
        <v>8</v>
      </c>
      <c r="I1305" s="35" t="s">
        <v>16742</v>
      </c>
      <c r="J1305" s="35" t="s">
        <v>16742</v>
      </c>
      <c r="K1305" s="37">
        <v>143518</v>
      </c>
      <c r="L1305" s="37"/>
    </row>
    <row r="1306" spans="1:12" ht="18" customHeight="1" x14ac:dyDescent="0.2">
      <c r="A1306" s="37" t="s">
        <v>15834</v>
      </c>
      <c r="B1306" s="37" t="s">
        <v>15835</v>
      </c>
      <c r="C1306" s="37" t="s">
        <v>15836</v>
      </c>
      <c r="D1306" s="37" t="s">
        <v>18543</v>
      </c>
      <c r="E1306" s="37" t="s">
        <v>16619</v>
      </c>
      <c r="F1306" s="37" t="s">
        <v>19671</v>
      </c>
      <c r="G1306" s="37">
        <v>55435</v>
      </c>
      <c r="H1306" s="35">
        <v>70</v>
      </c>
      <c r="I1306" s="35">
        <v>12</v>
      </c>
      <c r="J1306" s="36">
        <v>5833333</v>
      </c>
      <c r="K1306" s="37">
        <v>132824</v>
      </c>
      <c r="L1306" s="37" t="s">
        <v>18544</v>
      </c>
    </row>
    <row r="1307" spans="1:12" ht="18" customHeight="1" x14ac:dyDescent="0.2">
      <c r="A1307" s="37" t="s">
        <v>18545</v>
      </c>
      <c r="B1307" s="37" t="s">
        <v>18546</v>
      </c>
      <c r="C1307" s="37" t="s">
        <v>18547</v>
      </c>
      <c r="D1307" s="37" t="s">
        <v>13119</v>
      </c>
      <c r="E1307" s="37" t="s">
        <v>17345</v>
      </c>
      <c r="F1307" s="37" t="s">
        <v>19667</v>
      </c>
      <c r="G1307" s="37">
        <v>1890</v>
      </c>
      <c r="H1307" s="35">
        <v>21</v>
      </c>
      <c r="I1307" s="35">
        <v>90</v>
      </c>
      <c r="J1307" s="36">
        <v>235235</v>
      </c>
      <c r="K1307" s="37">
        <v>114966</v>
      </c>
      <c r="L1307" s="37" t="s">
        <v>13120</v>
      </c>
    </row>
    <row r="1308" spans="1:12" ht="18" customHeight="1" x14ac:dyDescent="0.2">
      <c r="A1308" s="37" t="s">
        <v>13121</v>
      </c>
      <c r="B1308" s="37" t="s">
        <v>13122</v>
      </c>
      <c r="C1308" s="37" t="s">
        <v>15837</v>
      </c>
      <c r="D1308" s="37" t="s">
        <v>15838</v>
      </c>
      <c r="E1308" s="37" t="s">
        <v>22689</v>
      </c>
      <c r="F1308" s="37" t="s">
        <v>23713</v>
      </c>
      <c r="G1308" s="37">
        <v>85260</v>
      </c>
      <c r="H1308" s="35">
        <v>36</v>
      </c>
      <c r="I1308" s="35">
        <v>332</v>
      </c>
      <c r="J1308" s="36">
        <v>109222</v>
      </c>
      <c r="K1308" s="37">
        <v>114148</v>
      </c>
      <c r="L1308" s="37"/>
    </row>
    <row r="1309" spans="1:12" ht="18" customHeight="1" x14ac:dyDescent="0.2">
      <c r="A1309" s="37" t="s">
        <v>15839</v>
      </c>
      <c r="B1309" s="37" t="s">
        <v>15840</v>
      </c>
      <c r="C1309" s="37" t="s">
        <v>15841</v>
      </c>
      <c r="D1309" s="37" t="s">
        <v>15842</v>
      </c>
      <c r="E1309" s="37" t="s">
        <v>15843</v>
      </c>
      <c r="F1309" s="37" t="s">
        <v>18743</v>
      </c>
      <c r="G1309" s="37">
        <v>50325</v>
      </c>
      <c r="H1309" s="35">
        <v>158</v>
      </c>
      <c r="I1309" s="35">
        <v>887</v>
      </c>
      <c r="J1309" s="36">
        <v>178129</v>
      </c>
      <c r="K1309" s="37">
        <v>144449</v>
      </c>
      <c r="L1309" s="37" t="s">
        <v>15844</v>
      </c>
    </row>
    <row r="1310" spans="1:12" ht="18" customHeight="1" x14ac:dyDescent="0.2">
      <c r="A1310" s="37" t="s">
        <v>15845</v>
      </c>
      <c r="B1310" s="37" t="s">
        <v>15846</v>
      </c>
      <c r="C1310" s="37" t="s">
        <v>15847</v>
      </c>
      <c r="D1310" s="37" t="s">
        <v>15848</v>
      </c>
      <c r="E1310" s="37" t="s">
        <v>15849</v>
      </c>
      <c r="F1310" s="37" t="s">
        <v>23129</v>
      </c>
      <c r="G1310" s="37">
        <v>18901</v>
      </c>
      <c r="H1310" s="35">
        <v>22</v>
      </c>
      <c r="I1310" s="35">
        <v>62</v>
      </c>
      <c r="J1310" s="36">
        <v>350006</v>
      </c>
      <c r="K1310" s="37">
        <v>122179</v>
      </c>
      <c r="L1310" s="37"/>
    </row>
    <row r="1311" spans="1:12" ht="18" customHeight="1" x14ac:dyDescent="0.2">
      <c r="A1311" s="37" t="s">
        <v>15850</v>
      </c>
      <c r="B1311" s="37" t="s">
        <v>15851</v>
      </c>
      <c r="C1311" s="37" t="s">
        <v>15852</v>
      </c>
      <c r="D1311" s="37" t="s">
        <v>15853</v>
      </c>
      <c r="E1311" s="37" t="s">
        <v>15854</v>
      </c>
      <c r="F1311" s="37" t="s">
        <v>19670</v>
      </c>
      <c r="G1311" s="37">
        <v>48371</v>
      </c>
      <c r="H1311" s="35">
        <v>38</v>
      </c>
      <c r="I1311" s="35">
        <v>175</v>
      </c>
      <c r="J1311" s="36">
        <v>219356</v>
      </c>
      <c r="K1311" s="37">
        <v>108509</v>
      </c>
      <c r="L1311" s="37"/>
    </row>
    <row r="1312" spans="1:12" ht="18" customHeight="1" x14ac:dyDescent="0.2">
      <c r="A1312" s="37" t="s">
        <v>18561</v>
      </c>
      <c r="B1312" s="37" t="s">
        <v>15823</v>
      </c>
      <c r="C1312" s="37" t="s">
        <v>15824</v>
      </c>
      <c r="D1312" s="37"/>
      <c r="E1312" s="37"/>
      <c r="F1312" s="37" t="s">
        <v>23715</v>
      </c>
      <c r="G1312" s="37"/>
      <c r="H1312" s="35">
        <v>8</v>
      </c>
      <c r="I1312" s="35" t="s">
        <v>16742</v>
      </c>
      <c r="J1312" s="35" t="s">
        <v>16742</v>
      </c>
      <c r="K1312" s="37">
        <v>139585</v>
      </c>
      <c r="L1312" s="37"/>
    </row>
    <row r="1313" spans="1:12" ht="18" customHeight="1" x14ac:dyDescent="0.2">
      <c r="A1313" s="37" t="s">
        <v>15825</v>
      </c>
      <c r="B1313" s="37" t="s">
        <v>15826</v>
      </c>
      <c r="C1313" s="37" t="s">
        <v>13116</v>
      </c>
      <c r="D1313" s="37" t="s">
        <v>13117</v>
      </c>
      <c r="E1313" s="37" t="s">
        <v>13118</v>
      </c>
      <c r="F1313" s="37" t="s">
        <v>19678</v>
      </c>
      <c r="G1313" s="37">
        <v>7401</v>
      </c>
      <c r="H1313" s="35">
        <v>33</v>
      </c>
      <c r="I1313" s="35">
        <v>37</v>
      </c>
      <c r="J1313" s="36">
        <v>891892</v>
      </c>
      <c r="K1313" s="37">
        <v>128760</v>
      </c>
      <c r="L1313" s="37"/>
    </row>
    <row r="1314" spans="1:12" ht="18" customHeight="1" x14ac:dyDescent="0.2">
      <c r="A1314" s="37" t="s">
        <v>18494</v>
      </c>
      <c r="B1314" s="37" t="s">
        <v>18495</v>
      </c>
      <c r="C1314" s="37" t="s">
        <v>18496</v>
      </c>
      <c r="D1314" s="37" t="s">
        <v>18497</v>
      </c>
      <c r="E1314" s="37" t="s">
        <v>22734</v>
      </c>
      <c r="F1314" s="37" t="s">
        <v>19676</v>
      </c>
      <c r="G1314" s="37">
        <v>68510</v>
      </c>
      <c r="H1314" s="35">
        <v>3</v>
      </c>
      <c r="I1314" s="35">
        <v>29</v>
      </c>
      <c r="J1314" s="36">
        <v>116085</v>
      </c>
      <c r="K1314" s="37">
        <v>129248</v>
      </c>
      <c r="L1314" s="37"/>
    </row>
    <row r="1315" spans="1:12" ht="18" customHeight="1" x14ac:dyDescent="0.2">
      <c r="A1315" s="37" t="s">
        <v>18498</v>
      </c>
      <c r="B1315" s="37" t="s">
        <v>18499</v>
      </c>
      <c r="C1315" s="37" t="s">
        <v>18500</v>
      </c>
      <c r="D1315" s="37" t="s">
        <v>18501</v>
      </c>
      <c r="E1315" s="37" t="s">
        <v>18967</v>
      </c>
      <c r="F1315" s="37" t="s">
        <v>23134</v>
      </c>
      <c r="G1315" s="37">
        <v>78239</v>
      </c>
      <c r="H1315" s="35">
        <v>8</v>
      </c>
      <c r="I1315" s="35">
        <v>22</v>
      </c>
      <c r="J1315" s="36">
        <v>344545</v>
      </c>
      <c r="K1315" s="37">
        <v>114343</v>
      </c>
      <c r="L1315" s="37"/>
    </row>
    <row r="1316" spans="1:12" ht="18" customHeight="1" x14ac:dyDescent="0.2">
      <c r="A1316" s="37" t="s">
        <v>18502</v>
      </c>
      <c r="B1316" s="37" t="s">
        <v>15798</v>
      </c>
      <c r="C1316" s="37" t="s">
        <v>15799</v>
      </c>
      <c r="D1316" s="37" t="s">
        <v>15800</v>
      </c>
      <c r="E1316" s="37" t="s">
        <v>22268</v>
      </c>
      <c r="F1316" s="37" t="s">
        <v>19662</v>
      </c>
      <c r="G1316" s="37">
        <v>62704</v>
      </c>
      <c r="H1316" s="35">
        <v>8</v>
      </c>
      <c r="I1316" s="35" t="s">
        <v>16742</v>
      </c>
      <c r="J1316" s="35" t="s">
        <v>16742</v>
      </c>
      <c r="K1316" s="37">
        <v>141251</v>
      </c>
      <c r="L1316" s="37"/>
    </row>
    <row r="1317" spans="1:12" ht="18" customHeight="1" x14ac:dyDescent="0.2">
      <c r="A1317" s="37" t="s">
        <v>15801</v>
      </c>
      <c r="B1317" s="37" t="s">
        <v>15802</v>
      </c>
      <c r="C1317" s="37" t="s">
        <v>15803</v>
      </c>
      <c r="D1317" s="37" t="s">
        <v>15804</v>
      </c>
      <c r="E1317" s="37" t="s">
        <v>24201</v>
      </c>
      <c r="F1317" s="37" t="s">
        <v>18740</v>
      </c>
      <c r="G1317" s="37">
        <v>32217</v>
      </c>
      <c r="H1317" s="35">
        <v>15</v>
      </c>
      <c r="I1317" s="35">
        <v>120</v>
      </c>
      <c r="J1317" s="36">
        <v>125000</v>
      </c>
      <c r="K1317" s="37">
        <v>142933</v>
      </c>
      <c r="L1317" s="37"/>
    </row>
    <row r="1318" spans="1:12" ht="18" customHeight="1" x14ac:dyDescent="0.2">
      <c r="A1318" s="37" t="s">
        <v>15805</v>
      </c>
      <c r="B1318" s="37" t="s">
        <v>15806</v>
      </c>
      <c r="C1318" s="37" t="s">
        <v>15807</v>
      </c>
      <c r="D1318" s="37" t="s">
        <v>15808</v>
      </c>
      <c r="E1318" s="37" t="s">
        <v>13101</v>
      </c>
      <c r="F1318" s="37" t="s">
        <v>23129</v>
      </c>
      <c r="G1318" s="37">
        <v>15132</v>
      </c>
      <c r="H1318" s="35">
        <v>3</v>
      </c>
      <c r="I1318" s="35">
        <v>24</v>
      </c>
      <c r="J1318" s="36">
        <v>135417</v>
      </c>
      <c r="K1318" s="37">
        <v>123422</v>
      </c>
      <c r="L1318" s="37"/>
    </row>
    <row r="1319" spans="1:12" ht="18" customHeight="1" x14ac:dyDescent="0.2">
      <c r="A1319" s="37" t="s">
        <v>13102</v>
      </c>
      <c r="B1319" s="37" t="s">
        <v>13103</v>
      </c>
      <c r="C1319" s="37" t="s">
        <v>13104</v>
      </c>
      <c r="D1319" s="37" t="s">
        <v>13105</v>
      </c>
      <c r="E1319" s="37" t="s">
        <v>13106</v>
      </c>
      <c r="F1319" s="37" t="s">
        <v>18740</v>
      </c>
      <c r="G1319" s="37">
        <v>34201</v>
      </c>
      <c r="H1319" s="35">
        <v>3</v>
      </c>
      <c r="I1319" s="35">
        <v>30</v>
      </c>
      <c r="J1319" s="36">
        <v>83333</v>
      </c>
      <c r="K1319" s="37">
        <v>134973</v>
      </c>
      <c r="L1319" s="37"/>
    </row>
    <row r="1320" spans="1:12" ht="18" customHeight="1" x14ac:dyDescent="0.2">
      <c r="A1320" s="37" t="s">
        <v>13107</v>
      </c>
      <c r="B1320" s="37" t="s">
        <v>13108</v>
      </c>
      <c r="C1320" s="37"/>
      <c r="D1320" s="37"/>
      <c r="E1320" s="37"/>
      <c r="F1320" s="37" t="s">
        <v>18740</v>
      </c>
      <c r="G1320" s="37"/>
      <c r="H1320" s="35">
        <v>8</v>
      </c>
      <c r="I1320" s="35" t="s">
        <v>16742</v>
      </c>
      <c r="J1320" s="35" t="s">
        <v>16742</v>
      </c>
      <c r="K1320" s="37">
        <v>132085</v>
      </c>
      <c r="L1320" s="37"/>
    </row>
    <row r="1321" spans="1:12" ht="18" customHeight="1" x14ac:dyDescent="0.2">
      <c r="A1321" s="37" t="s">
        <v>13109</v>
      </c>
      <c r="B1321" s="37" t="s">
        <v>13110</v>
      </c>
      <c r="C1321" s="37" t="s">
        <v>13111</v>
      </c>
      <c r="D1321" s="37" t="s">
        <v>13112</v>
      </c>
      <c r="E1321" s="37" t="s">
        <v>13113</v>
      </c>
      <c r="F1321" s="37" t="s">
        <v>23716</v>
      </c>
      <c r="G1321" s="37">
        <v>6360</v>
      </c>
      <c r="H1321" s="35">
        <v>12</v>
      </c>
      <c r="I1321" s="35">
        <v>0</v>
      </c>
      <c r="J1321" s="35" t="s">
        <v>16742</v>
      </c>
      <c r="K1321" s="37">
        <v>126129</v>
      </c>
      <c r="L1321" s="37"/>
    </row>
    <row r="1322" spans="1:12" ht="18" customHeight="1" x14ac:dyDescent="0.2">
      <c r="A1322" s="37" t="s">
        <v>13114</v>
      </c>
      <c r="B1322" s="37" t="s">
        <v>13115</v>
      </c>
      <c r="C1322" s="37" t="s">
        <v>13091</v>
      </c>
      <c r="D1322" s="37" t="s">
        <v>13092</v>
      </c>
      <c r="E1322" s="37" t="s">
        <v>20049</v>
      </c>
      <c r="F1322" s="37" t="s">
        <v>19664</v>
      </c>
      <c r="G1322" s="37">
        <v>67206</v>
      </c>
      <c r="H1322" s="35">
        <v>87</v>
      </c>
      <c r="I1322" s="36">
        <v>1042</v>
      </c>
      <c r="J1322" s="36">
        <v>83625</v>
      </c>
      <c r="K1322" s="37">
        <v>107686</v>
      </c>
      <c r="L1322" s="37"/>
    </row>
    <row r="1323" spans="1:12" ht="18" customHeight="1" x14ac:dyDescent="0.2">
      <c r="A1323" s="37" t="s">
        <v>15855</v>
      </c>
      <c r="B1323" s="37" t="s">
        <v>15856</v>
      </c>
      <c r="C1323" s="37" t="s">
        <v>15857</v>
      </c>
      <c r="D1323" s="37" t="s">
        <v>15858</v>
      </c>
      <c r="E1323" s="37" t="s">
        <v>15859</v>
      </c>
      <c r="F1323" s="37" t="s">
        <v>19668</v>
      </c>
      <c r="G1323" s="37">
        <v>20878</v>
      </c>
      <c r="H1323" s="35">
        <v>2</v>
      </c>
      <c r="I1323" s="35">
        <v>2</v>
      </c>
      <c r="J1323" s="36">
        <v>1000000</v>
      </c>
      <c r="K1323" s="37">
        <v>134236</v>
      </c>
      <c r="L1323" s="37" t="s">
        <v>13128</v>
      </c>
    </row>
    <row r="1324" spans="1:12" ht="18" customHeight="1" x14ac:dyDescent="0.2">
      <c r="A1324" s="37" t="s">
        <v>13129</v>
      </c>
      <c r="B1324" s="37" t="s">
        <v>13130</v>
      </c>
      <c r="C1324" s="37" t="s">
        <v>13131</v>
      </c>
      <c r="D1324" s="37" t="s">
        <v>13132</v>
      </c>
      <c r="E1324" s="37" t="s">
        <v>19505</v>
      </c>
      <c r="F1324" s="37" t="s">
        <v>23125</v>
      </c>
      <c r="G1324" s="37">
        <v>10016</v>
      </c>
      <c r="H1324" s="35">
        <v>0</v>
      </c>
      <c r="I1324" s="35">
        <v>3</v>
      </c>
      <c r="J1324" s="36">
        <v>136413</v>
      </c>
      <c r="K1324" s="37">
        <v>126248</v>
      </c>
      <c r="L1324" s="37" t="s">
        <v>13133</v>
      </c>
    </row>
    <row r="1325" spans="1:12" ht="18" customHeight="1" x14ac:dyDescent="0.2">
      <c r="A1325" s="37" t="s">
        <v>13134</v>
      </c>
      <c r="B1325" s="37" t="s">
        <v>13135</v>
      </c>
      <c r="C1325" s="37" t="s">
        <v>18602</v>
      </c>
      <c r="D1325" s="37" t="s">
        <v>18603</v>
      </c>
      <c r="E1325" s="37" t="s">
        <v>18604</v>
      </c>
      <c r="F1325" s="37" t="s">
        <v>19671</v>
      </c>
      <c r="G1325" s="37">
        <v>56001</v>
      </c>
      <c r="H1325" s="35">
        <v>76</v>
      </c>
      <c r="I1325" s="35">
        <v>106</v>
      </c>
      <c r="J1325" s="36">
        <v>720132</v>
      </c>
      <c r="K1325" s="37">
        <v>138938</v>
      </c>
      <c r="L1325" s="37" t="s">
        <v>18605</v>
      </c>
    </row>
    <row r="1326" spans="1:12" ht="18" customHeight="1" x14ac:dyDescent="0.2">
      <c r="A1326" s="37" t="s">
        <v>18606</v>
      </c>
      <c r="B1326" s="37" t="s">
        <v>18607</v>
      </c>
      <c r="C1326" s="37" t="s">
        <v>18608</v>
      </c>
      <c r="D1326" s="37" t="s">
        <v>18609</v>
      </c>
      <c r="E1326" s="37" t="s">
        <v>23934</v>
      </c>
      <c r="F1326" s="37" t="s">
        <v>23711</v>
      </c>
      <c r="G1326" s="37">
        <v>35803</v>
      </c>
      <c r="H1326" s="35">
        <v>0</v>
      </c>
      <c r="I1326" s="35">
        <v>2</v>
      </c>
      <c r="J1326" s="36">
        <v>200000</v>
      </c>
      <c r="K1326" s="37">
        <v>140742</v>
      </c>
      <c r="L1326" s="37"/>
    </row>
    <row r="1327" spans="1:12" ht="18" customHeight="1" x14ac:dyDescent="0.2">
      <c r="A1327" s="37" t="s">
        <v>15908</v>
      </c>
      <c r="B1327" s="37" t="s">
        <v>15909</v>
      </c>
      <c r="C1327" s="37" t="s">
        <v>15910</v>
      </c>
      <c r="D1327" s="37" t="s">
        <v>15911</v>
      </c>
      <c r="E1327" s="37" t="s">
        <v>16717</v>
      </c>
      <c r="F1327" s="37" t="s">
        <v>18740</v>
      </c>
      <c r="G1327" s="37">
        <v>34119</v>
      </c>
      <c r="H1327" s="35">
        <v>8</v>
      </c>
      <c r="I1327" s="35" t="s">
        <v>16742</v>
      </c>
      <c r="J1327" s="35" t="s">
        <v>16742</v>
      </c>
      <c r="K1327" s="37">
        <v>143188</v>
      </c>
      <c r="L1327" s="37"/>
    </row>
    <row r="1328" spans="1:12" ht="18" customHeight="1" x14ac:dyDescent="0.2">
      <c r="A1328" s="37" t="s">
        <v>15912</v>
      </c>
      <c r="B1328" s="37" t="s">
        <v>15913</v>
      </c>
      <c r="C1328" s="37" t="s">
        <v>15914</v>
      </c>
      <c r="D1328" s="37" t="s">
        <v>15915</v>
      </c>
      <c r="E1328" s="37" t="s">
        <v>17314</v>
      </c>
      <c r="F1328" s="37" t="s">
        <v>19662</v>
      </c>
      <c r="G1328" s="37">
        <v>60601</v>
      </c>
      <c r="H1328" s="35">
        <v>3</v>
      </c>
      <c r="I1328" s="35">
        <v>75</v>
      </c>
      <c r="J1328" s="36">
        <v>37600</v>
      </c>
      <c r="K1328" s="37">
        <v>124335</v>
      </c>
      <c r="L1328" s="37" t="s">
        <v>15916</v>
      </c>
    </row>
    <row r="1329" spans="1:12" ht="18" customHeight="1" x14ac:dyDescent="0.2">
      <c r="A1329" s="37" t="s">
        <v>15917</v>
      </c>
      <c r="B1329" s="37" t="s">
        <v>13186</v>
      </c>
      <c r="C1329" s="37" t="s">
        <v>13187</v>
      </c>
      <c r="D1329" s="37" t="s">
        <v>13188</v>
      </c>
      <c r="E1329" s="37" t="s">
        <v>13189</v>
      </c>
      <c r="F1329" s="37" t="s">
        <v>23136</v>
      </c>
      <c r="G1329" s="37">
        <v>24437</v>
      </c>
      <c r="H1329" s="35">
        <v>49</v>
      </c>
      <c r="I1329" s="35">
        <v>199</v>
      </c>
      <c r="J1329" s="36">
        <v>245316</v>
      </c>
      <c r="K1329" s="37">
        <v>109162</v>
      </c>
      <c r="L1329" s="37"/>
    </row>
    <row r="1330" spans="1:12" ht="18" customHeight="1" x14ac:dyDescent="0.2">
      <c r="A1330" s="37" t="s">
        <v>13190</v>
      </c>
      <c r="B1330" s="37" t="s">
        <v>13191</v>
      </c>
      <c r="C1330" s="37" t="s">
        <v>13192</v>
      </c>
      <c r="D1330" s="37" t="s">
        <v>24237</v>
      </c>
      <c r="E1330" s="37" t="s">
        <v>21090</v>
      </c>
      <c r="F1330" s="37" t="s">
        <v>23715</v>
      </c>
      <c r="G1330" s="37">
        <v>80302</v>
      </c>
      <c r="H1330" s="35">
        <v>40</v>
      </c>
      <c r="I1330" s="35">
        <v>84</v>
      </c>
      <c r="J1330" s="36">
        <v>480688</v>
      </c>
      <c r="K1330" s="37">
        <v>112743</v>
      </c>
      <c r="L1330" s="37"/>
    </row>
    <row r="1331" spans="1:12" ht="18" customHeight="1" x14ac:dyDescent="0.2">
      <c r="A1331" s="37" t="s">
        <v>13193</v>
      </c>
      <c r="B1331" s="37" t="s">
        <v>18628</v>
      </c>
      <c r="C1331" s="37" t="s">
        <v>18629</v>
      </c>
      <c r="D1331" s="37" t="s">
        <v>18630</v>
      </c>
      <c r="E1331" s="37" t="s">
        <v>18631</v>
      </c>
      <c r="F1331" s="37" t="s">
        <v>19672</v>
      </c>
      <c r="G1331" s="37">
        <v>63017</v>
      </c>
      <c r="H1331" s="35">
        <v>0</v>
      </c>
      <c r="I1331" s="35">
        <v>71</v>
      </c>
      <c r="J1331" s="35">
        <v>232</v>
      </c>
      <c r="K1331" s="37">
        <v>118261</v>
      </c>
      <c r="L1331" s="37"/>
    </row>
    <row r="1332" spans="1:12" ht="18" customHeight="1" x14ac:dyDescent="0.2">
      <c r="A1332" s="37" t="s">
        <v>18632</v>
      </c>
      <c r="B1332" s="37" t="s">
        <v>15918</v>
      </c>
      <c r="C1332" s="37" t="s">
        <v>15919</v>
      </c>
      <c r="D1332" s="37" t="s">
        <v>15920</v>
      </c>
      <c r="E1332" s="37" t="s">
        <v>16723</v>
      </c>
      <c r="F1332" s="37" t="s">
        <v>23714</v>
      </c>
      <c r="G1332" s="37">
        <v>94111</v>
      </c>
      <c r="H1332" s="35">
        <v>22</v>
      </c>
      <c r="I1332" s="35">
        <v>57</v>
      </c>
      <c r="J1332" s="36">
        <v>385965</v>
      </c>
      <c r="K1332" s="37">
        <v>112229</v>
      </c>
      <c r="L1332" s="37" t="s">
        <v>15921</v>
      </c>
    </row>
    <row r="1333" spans="1:12" ht="18" customHeight="1" x14ac:dyDescent="0.2">
      <c r="A1333" s="37" t="s">
        <v>15922</v>
      </c>
      <c r="B1333" s="37" t="s">
        <v>13198</v>
      </c>
      <c r="C1333" s="37" t="s">
        <v>18626</v>
      </c>
      <c r="D1333" s="37" t="s">
        <v>18627</v>
      </c>
      <c r="E1333" s="37" t="s">
        <v>21399</v>
      </c>
      <c r="F1333" s="37" t="s">
        <v>23716</v>
      </c>
      <c r="G1333" s="37">
        <v>6525</v>
      </c>
      <c r="H1333" s="35">
        <v>3</v>
      </c>
      <c r="I1333" s="35">
        <v>8</v>
      </c>
      <c r="J1333" s="36">
        <v>375000</v>
      </c>
      <c r="K1333" s="37">
        <v>126072</v>
      </c>
      <c r="L1333" s="37"/>
    </row>
    <row r="1334" spans="1:12" ht="18" customHeight="1" x14ac:dyDescent="0.2">
      <c r="A1334" s="37" t="s">
        <v>21400</v>
      </c>
      <c r="B1334" s="37" t="s">
        <v>21401</v>
      </c>
      <c r="C1334" s="37" t="s">
        <v>21402</v>
      </c>
      <c r="D1334" s="37" t="s">
        <v>21403</v>
      </c>
      <c r="E1334" s="37" t="s">
        <v>21404</v>
      </c>
      <c r="F1334" s="37" t="s">
        <v>23711</v>
      </c>
      <c r="G1334" s="37">
        <v>36420</v>
      </c>
      <c r="H1334" s="35">
        <v>8</v>
      </c>
      <c r="I1334" s="35" t="s">
        <v>16742</v>
      </c>
      <c r="J1334" s="35" t="s">
        <v>16742</v>
      </c>
      <c r="K1334" s="37">
        <v>145125</v>
      </c>
      <c r="L1334" s="37" t="s">
        <v>21405</v>
      </c>
    </row>
    <row r="1335" spans="1:12" ht="18" customHeight="1" x14ac:dyDescent="0.2">
      <c r="A1335" s="37" t="s">
        <v>21406</v>
      </c>
      <c r="B1335" s="37" t="s">
        <v>21407</v>
      </c>
      <c r="C1335" s="37" t="s">
        <v>21408</v>
      </c>
      <c r="D1335" s="37" t="s">
        <v>21409</v>
      </c>
      <c r="E1335" s="37" t="s">
        <v>15923</v>
      </c>
      <c r="F1335" s="37" t="s">
        <v>23714</v>
      </c>
      <c r="G1335" s="37">
        <v>92023</v>
      </c>
      <c r="H1335" s="35">
        <v>4</v>
      </c>
      <c r="I1335" s="35">
        <v>60</v>
      </c>
      <c r="J1335" s="36">
        <v>66667</v>
      </c>
      <c r="K1335" s="37">
        <v>137422</v>
      </c>
      <c r="L1335" s="37" t="s">
        <v>15924</v>
      </c>
    </row>
    <row r="1336" spans="1:12" ht="18" customHeight="1" x14ac:dyDescent="0.2">
      <c r="A1336" s="37" t="s">
        <v>15925</v>
      </c>
      <c r="B1336" s="37" t="s">
        <v>21418</v>
      </c>
      <c r="C1336" s="37" t="s">
        <v>18633</v>
      </c>
      <c r="D1336" s="37" t="s">
        <v>18634</v>
      </c>
      <c r="E1336" s="37" t="s">
        <v>15930</v>
      </c>
      <c r="F1336" s="37" t="s">
        <v>19667</v>
      </c>
      <c r="G1336" s="37">
        <v>2189</v>
      </c>
      <c r="H1336" s="35">
        <v>12</v>
      </c>
      <c r="I1336" s="35">
        <v>110</v>
      </c>
      <c r="J1336" s="36">
        <v>105378</v>
      </c>
      <c r="K1336" s="37">
        <v>146437</v>
      </c>
      <c r="L1336" s="37"/>
    </row>
    <row r="1337" spans="1:12" ht="18" customHeight="1" x14ac:dyDescent="0.2">
      <c r="A1337" s="37" t="s">
        <v>15931</v>
      </c>
      <c r="B1337" s="37" t="s">
        <v>15932</v>
      </c>
      <c r="C1337" s="37" t="s">
        <v>18651</v>
      </c>
      <c r="D1337" s="37" t="s">
        <v>18652</v>
      </c>
      <c r="E1337" s="37" t="s">
        <v>16728</v>
      </c>
      <c r="F1337" s="37" t="s">
        <v>23714</v>
      </c>
      <c r="G1337" s="37">
        <v>92128</v>
      </c>
      <c r="H1337" s="35">
        <v>3</v>
      </c>
      <c r="I1337" s="35">
        <v>7</v>
      </c>
      <c r="J1337" s="36">
        <v>492143</v>
      </c>
      <c r="K1337" s="37">
        <v>136788</v>
      </c>
      <c r="L1337" s="37" t="s">
        <v>18653</v>
      </c>
    </row>
    <row r="1338" spans="1:12" ht="18" customHeight="1" x14ac:dyDescent="0.2">
      <c r="A1338" s="37" t="s">
        <v>18654</v>
      </c>
      <c r="B1338" s="37" t="s">
        <v>18655</v>
      </c>
      <c r="C1338" s="37" t="s">
        <v>18656</v>
      </c>
      <c r="D1338" s="37" t="s">
        <v>15955</v>
      </c>
      <c r="E1338" s="37" t="s">
        <v>20149</v>
      </c>
      <c r="F1338" s="37" t="s">
        <v>23126</v>
      </c>
      <c r="G1338" s="37">
        <v>44333</v>
      </c>
      <c r="H1338" s="35">
        <v>4</v>
      </c>
      <c r="I1338" s="35">
        <v>20</v>
      </c>
      <c r="J1338" s="36">
        <v>200000</v>
      </c>
      <c r="K1338" s="37">
        <v>151169</v>
      </c>
      <c r="L1338" s="37"/>
    </row>
    <row r="1339" spans="1:12" ht="18" customHeight="1" x14ac:dyDescent="0.2">
      <c r="A1339" s="37" t="s">
        <v>15956</v>
      </c>
      <c r="B1339" s="37" t="s">
        <v>15957</v>
      </c>
      <c r="C1339" s="37" t="s">
        <v>15958</v>
      </c>
      <c r="D1339" s="37" t="s">
        <v>15959</v>
      </c>
      <c r="E1339" s="37" t="s">
        <v>18695</v>
      </c>
      <c r="F1339" s="37" t="s">
        <v>19677</v>
      </c>
      <c r="G1339" s="37">
        <v>3301</v>
      </c>
      <c r="H1339" s="35">
        <v>406</v>
      </c>
      <c r="I1339" s="35">
        <v>374</v>
      </c>
      <c r="J1339" s="36">
        <v>1086313</v>
      </c>
      <c r="K1339" s="37">
        <v>105729</v>
      </c>
      <c r="L1339" s="37"/>
    </row>
    <row r="1340" spans="1:12" ht="18" customHeight="1" x14ac:dyDescent="0.2">
      <c r="A1340" s="37" t="s">
        <v>15960</v>
      </c>
      <c r="B1340" s="37" t="s">
        <v>15961</v>
      </c>
      <c r="C1340" s="37" t="s">
        <v>15962</v>
      </c>
      <c r="D1340" s="37" t="s">
        <v>15948</v>
      </c>
      <c r="E1340" s="37" t="s">
        <v>15949</v>
      </c>
      <c r="F1340" s="37" t="s">
        <v>23134</v>
      </c>
      <c r="G1340" s="37">
        <v>78130</v>
      </c>
      <c r="H1340" s="35">
        <v>2</v>
      </c>
      <c r="I1340" s="35">
        <v>8</v>
      </c>
      <c r="J1340" s="36">
        <v>187500</v>
      </c>
      <c r="K1340" s="37">
        <v>126802</v>
      </c>
      <c r="L1340" s="37"/>
    </row>
    <row r="1341" spans="1:12" ht="18" customHeight="1" x14ac:dyDescent="0.2">
      <c r="A1341" s="37" t="s">
        <v>13233</v>
      </c>
      <c r="B1341" s="37" t="s">
        <v>13234</v>
      </c>
      <c r="C1341" s="37" t="s">
        <v>13235</v>
      </c>
      <c r="D1341" s="37" t="s">
        <v>13236</v>
      </c>
      <c r="E1341" s="37" t="s">
        <v>23347</v>
      </c>
      <c r="F1341" s="37" t="s">
        <v>23134</v>
      </c>
      <c r="G1341" s="37">
        <v>78759</v>
      </c>
      <c r="H1341" s="35">
        <v>1</v>
      </c>
      <c r="I1341" s="35">
        <v>3</v>
      </c>
      <c r="J1341" s="36">
        <v>200000</v>
      </c>
      <c r="K1341" s="37">
        <v>137029</v>
      </c>
      <c r="L1341" s="37" t="s">
        <v>13237</v>
      </c>
    </row>
    <row r="1342" spans="1:12" ht="18" customHeight="1" x14ac:dyDescent="0.2">
      <c r="A1342" s="37" t="s">
        <v>13238</v>
      </c>
      <c r="B1342" s="37" t="s">
        <v>13239</v>
      </c>
      <c r="C1342" s="37" t="s">
        <v>13240</v>
      </c>
      <c r="D1342" s="37" t="s">
        <v>13241</v>
      </c>
      <c r="E1342" s="37" t="s">
        <v>13242</v>
      </c>
      <c r="F1342" s="37" t="s">
        <v>23127</v>
      </c>
      <c r="G1342" s="37">
        <v>73072</v>
      </c>
      <c r="H1342" s="35">
        <v>5</v>
      </c>
      <c r="I1342" s="35">
        <v>73</v>
      </c>
      <c r="J1342" s="36">
        <v>68493</v>
      </c>
      <c r="K1342" s="37">
        <v>128194</v>
      </c>
      <c r="L1342" s="37"/>
    </row>
    <row r="1343" spans="1:12" ht="18" customHeight="1" x14ac:dyDescent="0.2">
      <c r="A1343" s="37" t="s">
        <v>13243</v>
      </c>
      <c r="B1343" s="37" t="s">
        <v>13244</v>
      </c>
      <c r="C1343" s="37" t="s">
        <v>13245</v>
      </c>
      <c r="D1343" s="37" t="s">
        <v>13246</v>
      </c>
      <c r="E1343" s="37" t="s">
        <v>18093</v>
      </c>
      <c r="F1343" s="37" t="s">
        <v>23128</v>
      </c>
      <c r="G1343" s="37">
        <v>97209</v>
      </c>
      <c r="H1343" s="35">
        <v>59</v>
      </c>
      <c r="I1343" s="35">
        <v>294</v>
      </c>
      <c r="J1343" s="36">
        <v>200285</v>
      </c>
      <c r="K1343" s="37">
        <v>131077</v>
      </c>
      <c r="L1343" s="37" t="s">
        <v>13247</v>
      </c>
    </row>
    <row r="1344" spans="1:12" ht="18" customHeight="1" x14ac:dyDescent="0.2">
      <c r="A1344" s="37" t="s">
        <v>13243</v>
      </c>
      <c r="B1344" s="37" t="s">
        <v>13248</v>
      </c>
      <c r="C1344" s="37" t="s">
        <v>13249</v>
      </c>
      <c r="D1344" s="37" t="s">
        <v>20680</v>
      </c>
      <c r="E1344" s="37" t="s">
        <v>20681</v>
      </c>
      <c r="F1344" s="37" t="s">
        <v>23714</v>
      </c>
      <c r="G1344" s="37">
        <v>94952</v>
      </c>
      <c r="H1344" s="35">
        <v>83</v>
      </c>
      <c r="I1344" s="35">
        <v>152</v>
      </c>
      <c r="J1344" s="36">
        <v>548026</v>
      </c>
      <c r="K1344" s="37">
        <v>112079</v>
      </c>
      <c r="L1344" s="37" t="s">
        <v>13250</v>
      </c>
    </row>
    <row r="1345" spans="1:12" ht="18" customHeight="1" x14ac:dyDescent="0.2">
      <c r="A1345" s="37" t="s">
        <v>13251</v>
      </c>
      <c r="B1345" s="37" t="s">
        <v>13252</v>
      </c>
      <c r="C1345" s="37" t="s">
        <v>13253</v>
      </c>
      <c r="D1345" s="37" t="s">
        <v>13254</v>
      </c>
      <c r="E1345" s="37" t="s">
        <v>13255</v>
      </c>
      <c r="F1345" s="37" t="s">
        <v>18741</v>
      </c>
      <c r="G1345" s="37">
        <v>30040</v>
      </c>
      <c r="H1345" s="35">
        <v>26</v>
      </c>
      <c r="I1345" s="35">
        <v>25</v>
      </c>
      <c r="J1345" s="36">
        <v>1026000</v>
      </c>
      <c r="K1345" s="37">
        <v>126568</v>
      </c>
      <c r="L1345" s="37"/>
    </row>
    <row r="1346" spans="1:12" ht="18" customHeight="1" x14ac:dyDescent="0.2">
      <c r="A1346" s="37" t="s">
        <v>13256</v>
      </c>
      <c r="B1346" s="37" t="s">
        <v>13257</v>
      </c>
      <c r="C1346" s="37" t="s">
        <v>13258</v>
      </c>
      <c r="D1346" s="37" t="s">
        <v>13259</v>
      </c>
      <c r="E1346" s="37" t="s">
        <v>13260</v>
      </c>
      <c r="F1346" s="37" t="s">
        <v>23129</v>
      </c>
      <c r="G1346" s="37">
        <v>19004</v>
      </c>
      <c r="H1346" s="35">
        <v>8</v>
      </c>
      <c r="I1346" s="35" t="s">
        <v>16742</v>
      </c>
      <c r="J1346" s="35" t="s">
        <v>16742</v>
      </c>
      <c r="K1346" s="37">
        <v>118076</v>
      </c>
      <c r="L1346" s="37" t="s">
        <v>13261</v>
      </c>
    </row>
    <row r="1347" spans="1:12" ht="18" customHeight="1" x14ac:dyDescent="0.2">
      <c r="A1347" s="37" t="s">
        <v>13262</v>
      </c>
      <c r="B1347" s="37" t="s">
        <v>13263</v>
      </c>
      <c r="C1347" s="37" t="s">
        <v>13264</v>
      </c>
      <c r="D1347" s="37" t="s">
        <v>13265</v>
      </c>
      <c r="E1347" s="37" t="s">
        <v>23341</v>
      </c>
      <c r="F1347" s="37" t="s">
        <v>23129</v>
      </c>
      <c r="G1347" s="37">
        <v>18104</v>
      </c>
      <c r="H1347" s="35">
        <v>11</v>
      </c>
      <c r="I1347" s="35">
        <v>59</v>
      </c>
      <c r="J1347" s="36">
        <v>193220</v>
      </c>
      <c r="K1347" s="37">
        <v>121902</v>
      </c>
      <c r="L1347" s="37"/>
    </row>
    <row r="1348" spans="1:12" ht="18" customHeight="1" x14ac:dyDescent="0.2">
      <c r="A1348" s="37" t="s">
        <v>13266</v>
      </c>
      <c r="B1348" s="37" t="s">
        <v>13267</v>
      </c>
      <c r="C1348" s="37" t="s">
        <v>13268</v>
      </c>
      <c r="D1348" s="37" t="s">
        <v>10571</v>
      </c>
      <c r="E1348" s="37" t="s">
        <v>24332</v>
      </c>
      <c r="F1348" s="37" t="s">
        <v>23136</v>
      </c>
      <c r="G1348" s="37">
        <v>20191</v>
      </c>
      <c r="H1348" s="35">
        <v>35</v>
      </c>
      <c r="I1348" s="35">
        <v>380</v>
      </c>
      <c r="J1348" s="36">
        <v>92105</v>
      </c>
      <c r="K1348" s="37">
        <v>136553</v>
      </c>
      <c r="L1348" s="37"/>
    </row>
    <row r="1349" spans="1:12" ht="18" customHeight="1" x14ac:dyDescent="0.2">
      <c r="A1349" s="37" t="s">
        <v>10572</v>
      </c>
      <c r="B1349" s="37" t="s">
        <v>10573</v>
      </c>
      <c r="C1349" s="37" t="s">
        <v>10574</v>
      </c>
      <c r="D1349" s="37" t="s">
        <v>10575</v>
      </c>
      <c r="E1349" s="37" t="s">
        <v>22689</v>
      </c>
      <c r="F1349" s="37" t="s">
        <v>23713</v>
      </c>
      <c r="G1349" s="37">
        <v>85258</v>
      </c>
      <c r="H1349" s="35">
        <v>1</v>
      </c>
      <c r="I1349" s="35">
        <v>3</v>
      </c>
      <c r="J1349" s="36">
        <v>382047</v>
      </c>
      <c r="K1349" s="37">
        <v>114697</v>
      </c>
      <c r="L1349" s="37" t="s">
        <v>10576</v>
      </c>
    </row>
    <row r="1350" spans="1:12" ht="18" customHeight="1" x14ac:dyDescent="0.2">
      <c r="A1350" s="37" t="s">
        <v>10577</v>
      </c>
      <c r="B1350" s="37"/>
      <c r="C1350" s="37" t="s">
        <v>19176</v>
      </c>
      <c r="D1350" s="37" t="s">
        <v>16015</v>
      </c>
      <c r="E1350" s="37" t="s">
        <v>16016</v>
      </c>
      <c r="F1350" s="37" t="s">
        <v>23714</v>
      </c>
      <c r="G1350" s="37">
        <v>93390</v>
      </c>
      <c r="H1350" s="35">
        <v>5</v>
      </c>
      <c r="I1350" s="35">
        <v>74</v>
      </c>
      <c r="J1350" s="36">
        <v>60811</v>
      </c>
      <c r="K1350" s="37">
        <v>111817</v>
      </c>
      <c r="L1350" s="37"/>
    </row>
    <row r="1351" spans="1:12" ht="18" customHeight="1" x14ac:dyDescent="0.2">
      <c r="A1351" s="37" t="s">
        <v>16017</v>
      </c>
      <c r="B1351" s="37" t="s">
        <v>16018</v>
      </c>
      <c r="C1351" s="37" t="s">
        <v>16019</v>
      </c>
      <c r="D1351" s="37" t="s">
        <v>16020</v>
      </c>
      <c r="E1351" s="37" t="s">
        <v>16021</v>
      </c>
      <c r="F1351" s="37" t="s">
        <v>23125</v>
      </c>
      <c r="G1351" s="37">
        <v>14901</v>
      </c>
      <c r="H1351" s="35">
        <v>0</v>
      </c>
      <c r="I1351" s="35">
        <v>17</v>
      </c>
      <c r="J1351" s="36">
        <v>18588</v>
      </c>
      <c r="K1351" s="37">
        <v>127979</v>
      </c>
      <c r="L1351" s="37"/>
    </row>
    <row r="1352" spans="1:12" ht="18" customHeight="1" x14ac:dyDescent="0.2">
      <c r="A1352" s="37" t="s">
        <v>16022</v>
      </c>
      <c r="B1352" s="37" t="s">
        <v>16023</v>
      </c>
      <c r="C1352" s="37" t="s">
        <v>16024</v>
      </c>
      <c r="D1352" s="37" t="s">
        <v>16025</v>
      </c>
      <c r="E1352" s="37" t="s">
        <v>16026</v>
      </c>
      <c r="F1352" s="37" t="s">
        <v>23133</v>
      </c>
      <c r="G1352" s="37">
        <v>37774</v>
      </c>
      <c r="H1352" s="35">
        <v>1</v>
      </c>
      <c r="I1352" s="35">
        <v>5</v>
      </c>
      <c r="J1352" s="36">
        <v>180861</v>
      </c>
      <c r="K1352" s="37">
        <v>115403</v>
      </c>
      <c r="L1352" s="37"/>
    </row>
    <row r="1353" spans="1:12" ht="18" customHeight="1" x14ac:dyDescent="0.2">
      <c r="A1353" s="37" t="s">
        <v>16027</v>
      </c>
      <c r="B1353" s="37" t="s">
        <v>16028</v>
      </c>
      <c r="C1353" s="37" t="s">
        <v>16029</v>
      </c>
      <c r="D1353" s="37" t="s">
        <v>16030</v>
      </c>
      <c r="E1353" s="37" t="s">
        <v>20166</v>
      </c>
      <c r="F1353" s="37" t="s">
        <v>23714</v>
      </c>
      <c r="G1353" s="37">
        <v>90245</v>
      </c>
      <c r="H1353" s="35">
        <v>17</v>
      </c>
      <c r="I1353" s="35">
        <v>49</v>
      </c>
      <c r="J1353" s="36">
        <v>336735</v>
      </c>
      <c r="K1353" s="37">
        <v>133555</v>
      </c>
      <c r="L1353" s="37" t="s">
        <v>16031</v>
      </c>
    </row>
    <row r="1354" spans="1:12" ht="18" customHeight="1" x14ac:dyDescent="0.2">
      <c r="A1354" s="37" t="s">
        <v>16032</v>
      </c>
      <c r="B1354" s="37" t="s">
        <v>16032</v>
      </c>
      <c r="C1354" s="37" t="s">
        <v>16033</v>
      </c>
      <c r="D1354" s="37" t="s">
        <v>16034</v>
      </c>
      <c r="E1354" s="37" t="s">
        <v>16035</v>
      </c>
      <c r="F1354" s="37" t="s">
        <v>23714</v>
      </c>
      <c r="G1354" s="37">
        <v>94517</v>
      </c>
      <c r="H1354" s="35">
        <v>11</v>
      </c>
      <c r="I1354" s="35">
        <v>8</v>
      </c>
      <c r="J1354" s="36">
        <v>1400000</v>
      </c>
      <c r="K1354" s="37">
        <v>133437</v>
      </c>
      <c r="L1354" s="37"/>
    </row>
    <row r="1355" spans="1:12" ht="18" customHeight="1" x14ac:dyDescent="0.2">
      <c r="A1355" s="37" t="s">
        <v>16036</v>
      </c>
      <c r="B1355" s="37" t="s">
        <v>16037</v>
      </c>
      <c r="C1355" s="37" t="s">
        <v>16038</v>
      </c>
      <c r="D1355" s="37" t="s">
        <v>16039</v>
      </c>
      <c r="E1355" s="37" t="s">
        <v>17808</v>
      </c>
      <c r="F1355" s="37" t="s">
        <v>23715</v>
      </c>
      <c r="G1355" s="37">
        <v>80123</v>
      </c>
      <c r="H1355" s="35">
        <v>2</v>
      </c>
      <c r="I1355" s="35">
        <v>6</v>
      </c>
      <c r="J1355" s="36">
        <v>302755</v>
      </c>
      <c r="K1355" s="37">
        <v>113498</v>
      </c>
      <c r="L1355" s="37" t="s">
        <v>16040</v>
      </c>
    </row>
    <row r="1356" spans="1:12" ht="18" customHeight="1" x14ac:dyDescent="0.2">
      <c r="A1356" s="37" t="s">
        <v>16041</v>
      </c>
      <c r="B1356" s="37" t="s">
        <v>16042</v>
      </c>
      <c r="C1356" s="37" t="s">
        <v>16043</v>
      </c>
      <c r="D1356" s="37" t="s">
        <v>16044</v>
      </c>
      <c r="E1356" s="37" t="s">
        <v>23403</v>
      </c>
      <c r="F1356" s="37" t="s">
        <v>23718</v>
      </c>
      <c r="G1356" s="37">
        <v>19810</v>
      </c>
      <c r="H1356" s="35">
        <v>61</v>
      </c>
      <c r="I1356" s="35">
        <v>114</v>
      </c>
      <c r="J1356" s="36">
        <v>536936</v>
      </c>
      <c r="K1356" s="37">
        <v>107054</v>
      </c>
      <c r="L1356" s="37"/>
    </row>
    <row r="1357" spans="1:12" ht="18" customHeight="1" x14ac:dyDescent="0.2">
      <c r="A1357" s="37" t="s">
        <v>16045</v>
      </c>
      <c r="B1357" s="37" t="s">
        <v>16046</v>
      </c>
      <c r="C1357" s="37" t="s">
        <v>16047</v>
      </c>
      <c r="D1357" s="37" t="s">
        <v>16048</v>
      </c>
      <c r="E1357" s="37" t="s">
        <v>16049</v>
      </c>
      <c r="F1357" s="37" t="s">
        <v>23136</v>
      </c>
      <c r="G1357" s="37">
        <v>22314</v>
      </c>
      <c r="H1357" s="35">
        <v>22</v>
      </c>
      <c r="I1357" s="35">
        <v>82</v>
      </c>
      <c r="J1357" s="36">
        <v>270121</v>
      </c>
      <c r="K1357" s="37">
        <v>104523</v>
      </c>
      <c r="L1357" s="37" t="s">
        <v>16050</v>
      </c>
    </row>
    <row r="1358" spans="1:12" ht="18" customHeight="1" x14ac:dyDescent="0.2">
      <c r="A1358" s="37" t="s">
        <v>16051</v>
      </c>
      <c r="B1358" s="37" t="s">
        <v>16052</v>
      </c>
      <c r="C1358" s="37" t="s">
        <v>16053</v>
      </c>
      <c r="D1358" s="37" t="s">
        <v>17331</v>
      </c>
      <c r="E1358" s="37" t="s">
        <v>21680</v>
      </c>
      <c r="F1358" s="37" t="s">
        <v>23715</v>
      </c>
      <c r="G1358" s="37">
        <v>80210</v>
      </c>
      <c r="H1358" s="35">
        <v>5</v>
      </c>
      <c r="I1358" s="35">
        <v>31</v>
      </c>
      <c r="J1358" s="36">
        <v>173548</v>
      </c>
      <c r="K1358" s="37">
        <v>110097</v>
      </c>
      <c r="L1358" s="37" t="s">
        <v>17332</v>
      </c>
    </row>
    <row r="1359" spans="1:12" ht="18" customHeight="1" x14ac:dyDescent="0.2">
      <c r="A1359" s="37" t="s">
        <v>19654</v>
      </c>
      <c r="B1359" s="37" t="s">
        <v>19655</v>
      </c>
      <c r="C1359" s="37" t="s">
        <v>19656</v>
      </c>
      <c r="D1359" s="37" t="s">
        <v>19657</v>
      </c>
      <c r="E1359" s="37" t="s">
        <v>19658</v>
      </c>
      <c r="F1359" s="37" t="s">
        <v>18740</v>
      </c>
      <c r="G1359" s="37">
        <v>32751</v>
      </c>
      <c r="H1359" s="35">
        <v>54</v>
      </c>
      <c r="I1359" s="35">
        <v>952</v>
      </c>
      <c r="J1359" s="36">
        <v>56908</v>
      </c>
      <c r="K1359" s="37">
        <v>136881</v>
      </c>
      <c r="L1359" s="37" t="s">
        <v>19659</v>
      </c>
    </row>
    <row r="1360" spans="1:12" ht="18" customHeight="1" x14ac:dyDescent="0.2">
      <c r="A1360" s="37" t="s">
        <v>19660</v>
      </c>
      <c r="B1360" s="37" t="s">
        <v>19661</v>
      </c>
      <c r="C1360" s="37" t="s">
        <v>18042</v>
      </c>
      <c r="D1360" s="37" t="s">
        <v>18043</v>
      </c>
      <c r="E1360" s="37" t="s">
        <v>18044</v>
      </c>
      <c r="F1360" s="37" t="s">
        <v>19677</v>
      </c>
      <c r="G1360" s="37">
        <v>3054</v>
      </c>
      <c r="H1360" s="35">
        <v>29</v>
      </c>
      <c r="I1360" s="35">
        <v>107</v>
      </c>
      <c r="J1360" s="36">
        <v>270869</v>
      </c>
      <c r="K1360" s="37">
        <v>116607</v>
      </c>
      <c r="L1360" s="37"/>
    </row>
    <row r="1361" spans="1:12" ht="18" customHeight="1" x14ac:dyDescent="0.2">
      <c r="A1361" s="37" t="s">
        <v>16078</v>
      </c>
      <c r="B1361" s="37" t="s">
        <v>16079</v>
      </c>
      <c r="C1361" s="37" t="s">
        <v>16080</v>
      </c>
      <c r="D1361" s="37" t="s">
        <v>16081</v>
      </c>
      <c r="E1361" s="37" t="s">
        <v>22110</v>
      </c>
      <c r="F1361" s="37" t="s">
        <v>19666</v>
      </c>
      <c r="G1361" s="37">
        <v>70130</v>
      </c>
      <c r="H1361" s="35">
        <v>149</v>
      </c>
      <c r="I1361" s="35">
        <v>291</v>
      </c>
      <c r="J1361" s="36">
        <v>512792</v>
      </c>
      <c r="K1361" s="37">
        <v>1668</v>
      </c>
      <c r="L1361" s="37"/>
    </row>
    <row r="1362" spans="1:12" ht="18" customHeight="1" x14ac:dyDescent="0.2">
      <c r="A1362" s="37" t="s">
        <v>16082</v>
      </c>
      <c r="B1362" s="37" t="s">
        <v>16083</v>
      </c>
      <c r="C1362" s="37" t="s">
        <v>16084</v>
      </c>
      <c r="D1362" s="37" t="s">
        <v>16085</v>
      </c>
      <c r="E1362" s="37" t="s">
        <v>16723</v>
      </c>
      <c r="F1362" s="37" t="s">
        <v>23714</v>
      </c>
      <c r="G1362" s="37">
        <v>94111</v>
      </c>
      <c r="H1362" s="35">
        <v>27</v>
      </c>
      <c r="I1362" s="35">
        <v>58</v>
      </c>
      <c r="J1362" s="36">
        <v>473515</v>
      </c>
      <c r="K1362" s="37">
        <v>136373</v>
      </c>
      <c r="L1362" s="37" t="s">
        <v>18793</v>
      </c>
    </row>
    <row r="1363" spans="1:12" ht="18" customHeight="1" x14ac:dyDescent="0.2">
      <c r="A1363" s="37" t="s">
        <v>18794</v>
      </c>
      <c r="B1363" s="37" t="s">
        <v>18795</v>
      </c>
      <c r="C1363" s="37" t="s">
        <v>18796</v>
      </c>
      <c r="D1363" s="37" t="s">
        <v>18797</v>
      </c>
      <c r="E1363" s="37" t="s">
        <v>18798</v>
      </c>
      <c r="F1363" s="37" t="s">
        <v>19672</v>
      </c>
      <c r="G1363" s="37">
        <v>64152</v>
      </c>
      <c r="H1363" s="35">
        <v>5</v>
      </c>
      <c r="I1363" s="35">
        <v>37</v>
      </c>
      <c r="J1363" s="36">
        <v>127027</v>
      </c>
      <c r="K1363" s="37">
        <v>116044</v>
      </c>
      <c r="L1363" s="37" t="s">
        <v>18799</v>
      </c>
    </row>
    <row r="1364" spans="1:12" ht="18" customHeight="1" x14ac:dyDescent="0.2">
      <c r="A1364" s="37" t="s">
        <v>18800</v>
      </c>
      <c r="B1364" s="37" t="s">
        <v>18801</v>
      </c>
      <c r="C1364" s="37" t="s">
        <v>18802</v>
      </c>
      <c r="D1364" s="37" t="s">
        <v>18803</v>
      </c>
      <c r="E1364" s="37" t="s">
        <v>18804</v>
      </c>
      <c r="F1364" s="37" t="s">
        <v>18740</v>
      </c>
      <c r="G1364" s="37">
        <v>34613</v>
      </c>
      <c r="H1364" s="35">
        <v>12</v>
      </c>
      <c r="I1364" s="35">
        <v>50</v>
      </c>
      <c r="J1364" s="36">
        <v>240000</v>
      </c>
      <c r="K1364" s="37">
        <v>142284</v>
      </c>
      <c r="L1364" s="37"/>
    </row>
    <row r="1365" spans="1:12" ht="18" customHeight="1" x14ac:dyDescent="0.2">
      <c r="A1365" s="37" t="s">
        <v>13351</v>
      </c>
      <c r="B1365" s="37" t="s">
        <v>13352</v>
      </c>
      <c r="C1365" s="37" t="s">
        <v>13353</v>
      </c>
      <c r="D1365" s="37" t="s">
        <v>13354</v>
      </c>
      <c r="E1365" s="37" t="s">
        <v>13355</v>
      </c>
      <c r="F1365" s="37" t="s">
        <v>19667</v>
      </c>
      <c r="G1365" s="37">
        <v>2645</v>
      </c>
      <c r="H1365" s="35">
        <v>17</v>
      </c>
      <c r="I1365" s="35">
        <v>8</v>
      </c>
      <c r="J1365" s="36">
        <v>2125000</v>
      </c>
      <c r="K1365" s="37">
        <v>142602</v>
      </c>
      <c r="L1365" s="37"/>
    </row>
    <row r="1366" spans="1:12" ht="18" customHeight="1" x14ac:dyDescent="0.2">
      <c r="A1366" s="37" t="s">
        <v>13356</v>
      </c>
      <c r="B1366" s="37" t="s">
        <v>13356</v>
      </c>
      <c r="C1366" s="37" t="s">
        <v>13357</v>
      </c>
      <c r="D1366" s="37" t="s">
        <v>13358</v>
      </c>
      <c r="E1366" s="37" t="s">
        <v>16728</v>
      </c>
      <c r="F1366" s="37" t="s">
        <v>23714</v>
      </c>
      <c r="G1366" s="37">
        <v>92111</v>
      </c>
      <c r="H1366" s="35">
        <v>5</v>
      </c>
      <c r="I1366" s="35">
        <v>5</v>
      </c>
      <c r="J1366" s="36">
        <v>920000</v>
      </c>
      <c r="K1366" s="37">
        <v>113095</v>
      </c>
      <c r="L1366" s="37" t="s">
        <v>13359</v>
      </c>
    </row>
    <row r="1367" spans="1:12" ht="18" customHeight="1" x14ac:dyDescent="0.2">
      <c r="A1367" s="37" t="s">
        <v>13360</v>
      </c>
      <c r="B1367" s="37" t="s">
        <v>13361</v>
      </c>
      <c r="C1367" s="37" t="s">
        <v>13362</v>
      </c>
      <c r="D1367" s="37" t="s">
        <v>13363</v>
      </c>
      <c r="E1367" s="37" t="s">
        <v>19346</v>
      </c>
      <c r="F1367" s="37" t="s">
        <v>23714</v>
      </c>
      <c r="G1367" s="37">
        <v>95825</v>
      </c>
      <c r="H1367" s="35">
        <v>3</v>
      </c>
      <c r="I1367" s="35">
        <v>15</v>
      </c>
      <c r="J1367" s="36">
        <v>171929</v>
      </c>
      <c r="K1367" s="37">
        <v>131196</v>
      </c>
      <c r="L1367" s="37"/>
    </row>
    <row r="1368" spans="1:12" ht="18" customHeight="1" x14ac:dyDescent="0.2">
      <c r="A1368" s="37" t="s">
        <v>13364</v>
      </c>
      <c r="B1368" s="37" t="s">
        <v>13365</v>
      </c>
      <c r="C1368" s="37" t="s">
        <v>13366</v>
      </c>
      <c r="D1368" s="37" t="s">
        <v>13367</v>
      </c>
      <c r="E1368" s="37" t="s">
        <v>13368</v>
      </c>
      <c r="F1368" s="37" t="s">
        <v>23714</v>
      </c>
      <c r="G1368" s="37">
        <v>94546</v>
      </c>
      <c r="H1368" s="35">
        <v>8</v>
      </c>
      <c r="I1368" s="35" t="s">
        <v>16742</v>
      </c>
      <c r="J1368" s="35" t="s">
        <v>16742</v>
      </c>
      <c r="K1368" s="37">
        <v>137541</v>
      </c>
      <c r="L1368" s="37" t="s">
        <v>13369</v>
      </c>
    </row>
    <row r="1369" spans="1:12" ht="18" customHeight="1" x14ac:dyDescent="0.2">
      <c r="A1369" s="37" t="s">
        <v>13370</v>
      </c>
      <c r="B1369" s="37"/>
      <c r="C1369" s="37" t="s">
        <v>13371</v>
      </c>
      <c r="D1369" s="37" t="s">
        <v>13372</v>
      </c>
      <c r="E1369" s="37" t="s">
        <v>20558</v>
      </c>
      <c r="F1369" s="37" t="s">
        <v>19670</v>
      </c>
      <c r="G1369" s="37">
        <v>48307</v>
      </c>
      <c r="H1369" s="35">
        <v>8</v>
      </c>
      <c r="I1369" s="35">
        <v>67</v>
      </c>
      <c r="J1369" s="36">
        <v>113896</v>
      </c>
      <c r="K1369" s="37">
        <v>124437</v>
      </c>
      <c r="L1369" s="37"/>
    </row>
    <row r="1370" spans="1:12" ht="18" customHeight="1" x14ac:dyDescent="0.2">
      <c r="A1370" s="37" t="s">
        <v>13373</v>
      </c>
      <c r="B1370" s="37" t="s">
        <v>13374</v>
      </c>
      <c r="C1370" s="37" t="s">
        <v>13375</v>
      </c>
      <c r="D1370" s="37" t="s">
        <v>13376</v>
      </c>
      <c r="E1370" s="37" t="s">
        <v>18037</v>
      </c>
      <c r="F1370" s="37" t="s">
        <v>18740</v>
      </c>
      <c r="G1370" s="37">
        <v>34231</v>
      </c>
      <c r="H1370" s="35">
        <v>20</v>
      </c>
      <c r="I1370" s="35">
        <v>52</v>
      </c>
      <c r="J1370" s="36">
        <v>384615</v>
      </c>
      <c r="K1370" s="37">
        <v>142076</v>
      </c>
      <c r="L1370" s="37" t="s">
        <v>13377</v>
      </c>
    </row>
    <row r="1371" spans="1:12" ht="18" customHeight="1" x14ac:dyDescent="0.2">
      <c r="A1371" s="37" t="s">
        <v>13378</v>
      </c>
      <c r="B1371" s="37" t="s">
        <v>13379</v>
      </c>
      <c r="C1371" s="37" t="s">
        <v>13380</v>
      </c>
      <c r="D1371" s="37" t="s">
        <v>13381</v>
      </c>
      <c r="E1371" s="37" t="s">
        <v>22268</v>
      </c>
      <c r="F1371" s="37" t="s">
        <v>19672</v>
      </c>
      <c r="G1371" s="37">
        <v>65804</v>
      </c>
      <c r="H1371" s="35">
        <v>5</v>
      </c>
      <c r="I1371" s="35">
        <v>66</v>
      </c>
      <c r="J1371" s="36">
        <v>76061</v>
      </c>
      <c r="K1371" s="37">
        <v>134485</v>
      </c>
      <c r="L1371" s="37" t="s">
        <v>18809</v>
      </c>
    </row>
    <row r="1372" spans="1:12" ht="18" customHeight="1" x14ac:dyDescent="0.2">
      <c r="A1372" s="37" t="s">
        <v>18810</v>
      </c>
      <c r="B1372" s="37" t="s">
        <v>18811</v>
      </c>
      <c r="C1372" s="37" t="s">
        <v>18812</v>
      </c>
      <c r="D1372" s="37" t="s">
        <v>18813</v>
      </c>
      <c r="E1372" s="37" t="s">
        <v>18814</v>
      </c>
      <c r="F1372" s="37" t="s">
        <v>19668</v>
      </c>
      <c r="G1372" s="37">
        <v>21015</v>
      </c>
      <c r="H1372" s="35">
        <v>20</v>
      </c>
      <c r="I1372" s="35">
        <v>165</v>
      </c>
      <c r="J1372" s="36">
        <v>118182</v>
      </c>
      <c r="K1372" s="37">
        <v>119007</v>
      </c>
      <c r="L1372" s="37" t="s">
        <v>18815</v>
      </c>
    </row>
    <row r="1373" spans="1:12" ht="18" customHeight="1" x14ac:dyDescent="0.2">
      <c r="A1373" s="37" t="s">
        <v>18816</v>
      </c>
      <c r="B1373" s="37"/>
      <c r="C1373" s="37" t="s">
        <v>18817</v>
      </c>
      <c r="D1373" s="37" t="s">
        <v>18818</v>
      </c>
      <c r="E1373" s="37" t="s">
        <v>21360</v>
      </c>
      <c r="F1373" s="37" t="s">
        <v>23712</v>
      </c>
      <c r="G1373" s="37">
        <v>71913</v>
      </c>
      <c r="H1373" s="35">
        <v>1</v>
      </c>
      <c r="I1373" s="35">
        <v>5</v>
      </c>
      <c r="J1373" s="36">
        <v>100000</v>
      </c>
      <c r="K1373" s="37">
        <v>133041</v>
      </c>
      <c r="L1373" s="37"/>
    </row>
    <row r="1374" spans="1:12" ht="18" customHeight="1" x14ac:dyDescent="0.2">
      <c r="A1374" s="37" t="s">
        <v>18826</v>
      </c>
      <c r="B1374" s="37" t="s">
        <v>18827</v>
      </c>
      <c r="C1374" s="37" t="s">
        <v>18828</v>
      </c>
      <c r="D1374" s="37" t="s">
        <v>18829</v>
      </c>
      <c r="E1374" s="37" t="s">
        <v>18830</v>
      </c>
      <c r="F1374" s="37" t="s">
        <v>23125</v>
      </c>
      <c r="G1374" s="37">
        <v>11793</v>
      </c>
      <c r="H1374" s="35">
        <v>8</v>
      </c>
      <c r="I1374" s="35" t="s">
        <v>16742</v>
      </c>
      <c r="J1374" s="35" t="s">
        <v>16742</v>
      </c>
      <c r="K1374" s="37">
        <v>145401</v>
      </c>
      <c r="L1374" s="37"/>
    </row>
    <row r="1375" spans="1:12" ht="18" customHeight="1" x14ac:dyDescent="0.2">
      <c r="A1375" s="37" t="s">
        <v>18831</v>
      </c>
      <c r="B1375" s="37" t="s">
        <v>18832</v>
      </c>
      <c r="C1375" s="37" t="s">
        <v>18833</v>
      </c>
      <c r="D1375" s="37" t="s">
        <v>18834</v>
      </c>
      <c r="E1375" s="37" t="s">
        <v>18835</v>
      </c>
      <c r="F1375" s="37" t="s">
        <v>19667</v>
      </c>
      <c r="G1375" s="37">
        <v>2030</v>
      </c>
      <c r="H1375" s="35">
        <v>13</v>
      </c>
      <c r="I1375" s="35">
        <v>34</v>
      </c>
      <c r="J1375" s="36">
        <v>388235</v>
      </c>
      <c r="K1375" s="37">
        <v>128648</v>
      </c>
      <c r="L1375" s="37"/>
    </row>
    <row r="1376" spans="1:12" ht="18" customHeight="1" x14ac:dyDescent="0.2">
      <c r="A1376" s="37" t="s">
        <v>18836</v>
      </c>
      <c r="B1376" s="37" t="s">
        <v>18837</v>
      </c>
      <c r="C1376" s="37" t="s">
        <v>18838</v>
      </c>
      <c r="D1376" s="37" t="s">
        <v>18839</v>
      </c>
      <c r="E1376" s="37" t="s">
        <v>18840</v>
      </c>
      <c r="F1376" s="37" t="s">
        <v>19669</v>
      </c>
      <c r="G1376" s="37">
        <v>4011</v>
      </c>
      <c r="H1376" s="35">
        <v>2</v>
      </c>
      <c r="I1376" s="35">
        <v>4</v>
      </c>
      <c r="J1376" s="36">
        <v>431028</v>
      </c>
      <c r="K1376" s="37">
        <v>120571</v>
      </c>
      <c r="L1376" s="37"/>
    </row>
    <row r="1377" spans="1:12" ht="18" customHeight="1" x14ac:dyDescent="0.2">
      <c r="A1377" s="37" t="s">
        <v>18841</v>
      </c>
      <c r="B1377" s="37" t="s">
        <v>18842</v>
      </c>
      <c r="C1377" s="37" t="s">
        <v>18843</v>
      </c>
      <c r="D1377" s="37" t="s">
        <v>18844</v>
      </c>
      <c r="E1377" s="37" t="s">
        <v>15268</v>
      </c>
      <c r="F1377" s="37" t="s">
        <v>23134</v>
      </c>
      <c r="G1377" s="37">
        <v>77094</v>
      </c>
      <c r="H1377" s="35">
        <v>5</v>
      </c>
      <c r="I1377" s="35">
        <v>38</v>
      </c>
      <c r="J1377" s="36">
        <v>140669</v>
      </c>
      <c r="K1377" s="37">
        <v>145776</v>
      </c>
      <c r="L1377" s="37"/>
    </row>
    <row r="1378" spans="1:12" ht="18" customHeight="1" x14ac:dyDescent="0.2">
      <c r="A1378" s="37" t="s">
        <v>18845</v>
      </c>
      <c r="B1378" s="37" t="s">
        <v>18846</v>
      </c>
      <c r="C1378" s="37" t="s">
        <v>18847</v>
      </c>
      <c r="D1378" s="37" t="s">
        <v>18848</v>
      </c>
      <c r="E1378" s="37" t="s">
        <v>24201</v>
      </c>
      <c r="F1378" s="37" t="s">
        <v>18740</v>
      </c>
      <c r="G1378" s="37">
        <v>32256</v>
      </c>
      <c r="H1378" s="35">
        <v>8</v>
      </c>
      <c r="I1378" s="35" t="s">
        <v>16742</v>
      </c>
      <c r="J1378" s="35" t="s">
        <v>16742</v>
      </c>
      <c r="K1378" s="37">
        <v>147550</v>
      </c>
      <c r="L1378" s="37"/>
    </row>
    <row r="1379" spans="1:12" ht="18" customHeight="1" x14ac:dyDescent="0.2">
      <c r="A1379" s="37" t="s">
        <v>18849</v>
      </c>
      <c r="B1379" s="37" t="s">
        <v>21578</v>
      </c>
      <c r="C1379" s="37" t="s">
        <v>21579</v>
      </c>
      <c r="D1379" s="37" t="s">
        <v>21580</v>
      </c>
      <c r="E1379" s="37" t="s">
        <v>21581</v>
      </c>
      <c r="F1379" s="37" t="s">
        <v>19667</v>
      </c>
      <c r="G1379" s="37">
        <v>1503</v>
      </c>
      <c r="H1379" s="35">
        <v>8</v>
      </c>
      <c r="I1379" s="35" t="s">
        <v>16742</v>
      </c>
      <c r="J1379" s="35" t="s">
        <v>16742</v>
      </c>
      <c r="K1379" s="37">
        <v>143072</v>
      </c>
      <c r="L1379" s="37"/>
    </row>
    <row r="1380" spans="1:12" ht="18" customHeight="1" x14ac:dyDescent="0.2">
      <c r="A1380" s="37" t="s">
        <v>21582</v>
      </c>
      <c r="B1380" s="37" t="s">
        <v>21583</v>
      </c>
      <c r="C1380" s="37" t="s">
        <v>21584</v>
      </c>
      <c r="D1380" s="37" t="s">
        <v>21585</v>
      </c>
      <c r="E1380" s="37" t="s">
        <v>21586</v>
      </c>
      <c r="F1380" s="37" t="s">
        <v>19668</v>
      </c>
      <c r="G1380" s="37">
        <v>20785</v>
      </c>
      <c r="H1380" s="35">
        <v>2</v>
      </c>
      <c r="I1380" s="35">
        <v>5</v>
      </c>
      <c r="J1380" s="36">
        <v>300000</v>
      </c>
      <c r="K1380" s="37">
        <v>120258</v>
      </c>
      <c r="L1380" s="37" t="s">
        <v>21587</v>
      </c>
    </row>
    <row r="1381" spans="1:12" ht="18" customHeight="1" x14ac:dyDescent="0.2">
      <c r="A1381" s="37" t="s">
        <v>21588</v>
      </c>
      <c r="B1381" s="37" t="s">
        <v>21589</v>
      </c>
      <c r="C1381" s="37" t="s">
        <v>21590</v>
      </c>
      <c r="D1381" s="37" t="s">
        <v>21591</v>
      </c>
      <c r="E1381" s="37" t="s">
        <v>21592</v>
      </c>
      <c r="F1381" s="37" t="s">
        <v>18740</v>
      </c>
      <c r="G1381" s="37">
        <v>32720</v>
      </c>
      <c r="H1381" s="35">
        <v>17</v>
      </c>
      <c r="I1381" s="35">
        <v>97</v>
      </c>
      <c r="J1381" s="36">
        <v>176531</v>
      </c>
      <c r="K1381" s="37">
        <v>141950</v>
      </c>
      <c r="L1381" s="37"/>
    </row>
    <row r="1382" spans="1:12" ht="18" customHeight="1" x14ac:dyDescent="0.2">
      <c r="A1382" s="37" t="s">
        <v>21593</v>
      </c>
      <c r="B1382" s="37" t="s">
        <v>21594</v>
      </c>
      <c r="C1382" s="37" t="s">
        <v>21595</v>
      </c>
      <c r="D1382" s="37" t="s">
        <v>21596</v>
      </c>
      <c r="E1382" s="37" t="s">
        <v>21597</v>
      </c>
      <c r="F1382" s="37" t="s">
        <v>19678</v>
      </c>
      <c r="G1382" s="37">
        <v>7024</v>
      </c>
      <c r="H1382" s="35">
        <v>11</v>
      </c>
      <c r="I1382" s="35">
        <v>8</v>
      </c>
      <c r="J1382" s="36">
        <v>1375000</v>
      </c>
      <c r="K1382" s="37">
        <v>131419</v>
      </c>
      <c r="L1382" s="37"/>
    </row>
    <row r="1383" spans="1:12" ht="18" customHeight="1" x14ac:dyDescent="0.2">
      <c r="A1383" s="37" t="s">
        <v>21598</v>
      </c>
      <c r="B1383" s="37" t="s">
        <v>21599</v>
      </c>
      <c r="C1383" s="37" t="s">
        <v>21600</v>
      </c>
      <c r="D1383" s="37" t="s">
        <v>21601</v>
      </c>
      <c r="E1383" s="37" t="s">
        <v>21602</v>
      </c>
      <c r="F1383" s="37" t="s">
        <v>19671</v>
      </c>
      <c r="G1383" s="37">
        <v>55118</v>
      </c>
      <c r="H1383" s="35">
        <v>4</v>
      </c>
      <c r="I1383" s="35">
        <v>10</v>
      </c>
      <c r="J1383" s="36">
        <v>400000</v>
      </c>
      <c r="K1383" s="37">
        <v>121383</v>
      </c>
      <c r="L1383" s="37" t="s">
        <v>21654</v>
      </c>
    </row>
    <row r="1384" spans="1:12" ht="18" customHeight="1" x14ac:dyDescent="0.2">
      <c r="A1384" s="37" t="s">
        <v>21655</v>
      </c>
      <c r="B1384" s="37" t="s">
        <v>21656</v>
      </c>
      <c r="C1384" s="37" t="s">
        <v>21657</v>
      </c>
      <c r="D1384" s="37" t="s">
        <v>16163</v>
      </c>
      <c r="E1384" s="37" t="s">
        <v>16164</v>
      </c>
      <c r="F1384" s="37" t="s">
        <v>23125</v>
      </c>
      <c r="G1384" s="37">
        <v>11590</v>
      </c>
      <c r="H1384" s="35">
        <v>2</v>
      </c>
      <c r="I1384" s="35">
        <v>12</v>
      </c>
      <c r="J1384" s="36">
        <v>166667</v>
      </c>
      <c r="K1384" s="37">
        <v>126878</v>
      </c>
      <c r="L1384" s="37"/>
    </row>
    <row r="1385" spans="1:12" ht="18" customHeight="1" x14ac:dyDescent="0.2">
      <c r="A1385" s="37" t="s">
        <v>16165</v>
      </c>
      <c r="B1385" s="37" t="s">
        <v>16166</v>
      </c>
      <c r="C1385" s="37" t="s">
        <v>16167</v>
      </c>
      <c r="D1385" s="37" t="s">
        <v>16168</v>
      </c>
      <c r="E1385" s="37" t="s">
        <v>16169</v>
      </c>
      <c r="F1385" s="37" t="s">
        <v>23125</v>
      </c>
      <c r="G1385" s="37">
        <v>10591</v>
      </c>
      <c r="H1385" s="35">
        <v>4</v>
      </c>
      <c r="I1385" s="35">
        <v>10</v>
      </c>
      <c r="J1385" s="36">
        <v>400000</v>
      </c>
      <c r="K1385" s="37">
        <v>119997</v>
      </c>
      <c r="L1385" s="37"/>
    </row>
    <row r="1386" spans="1:12" ht="18" customHeight="1" x14ac:dyDescent="0.2">
      <c r="A1386" s="37" t="s">
        <v>16170</v>
      </c>
      <c r="B1386" s="37" t="s">
        <v>16171</v>
      </c>
      <c r="C1386" s="37" t="s">
        <v>21661</v>
      </c>
      <c r="D1386" s="37" t="s">
        <v>21662</v>
      </c>
      <c r="E1386" s="37" t="s">
        <v>21663</v>
      </c>
      <c r="F1386" s="37" t="s">
        <v>23125</v>
      </c>
      <c r="G1386" s="37">
        <v>10523</v>
      </c>
      <c r="H1386" s="35">
        <v>3</v>
      </c>
      <c r="I1386" s="35">
        <v>60</v>
      </c>
      <c r="J1386" s="36">
        <v>50000</v>
      </c>
      <c r="K1386" s="37">
        <v>134148</v>
      </c>
      <c r="L1386" s="37"/>
    </row>
    <row r="1387" spans="1:12" ht="18" customHeight="1" x14ac:dyDescent="0.2">
      <c r="A1387" s="37" t="s">
        <v>21664</v>
      </c>
      <c r="B1387" s="37" t="s">
        <v>21665</v>
      </c>
      <c r="C1387" s="37" t="s">
        <v>21666</v>
      </c>
      <c r="D1387" s="37" t="s">
        <v>21667</v>
      </c>
      <c r="E1387" s="37" t="s">
        <v>21668</v>
      </c>
      <c r="F1387" s="37" t="s">
        <v>23716</v>
      </c>
      <c r="G1387" s="37">
        <v>6897</v>
      </c>
      <c r="H1387" s="35">
        <v>56</v>
      </c>
      <c r="I1387" s="35">
        <v>125</v>
      </c>
      <c r="J1387" s="36">
        <v>445731</v>
      </c>
      <c r="K1387" s="37">
        <v>123359</v>
      </c>
      <c r="L1387" s="37" t="s">
        <v>21669</v>
      </c>
    </row>
    <row r="1388" spans="1:12" ht="18" customHeight="1" x14ac:dyDescent="0.2">
      <c r="A1388" s="37" t="s">
        <v>21670</v>
      </c>
      <c r="B1388" s="37" t="s">
        <v>18901</v>
      </c>
      <c r="C1388" s="37" t="s">
        <v>18902</v>
      </c>
      <c r="D1388" s="37" t="s">
        <v>18903</v>
      </c>
      <c r="E1388" s="37" t="s">
        <v>9967</v>
      </c>
      <c r="F1388" s="37" t="s">
        <v>23714</v>
      </c>
      <c r="G1388" s="37">
        <v>94941</v>
      </c>
      <c r="H1388" s="35">
        <v>34</v>
      </c>
      <c r="I1388" s="35">
        <v>115</v>
      </c>
      <c r="J1388" s="36">
        <v>294231</v>
      </c>
      <c r="K1388" s="37">
        <v>138687</v>
      </c>
      <c r="L1388" s="37"/>
    </row>
    <row r="1389" spans="1:12" ht="18" customHeight="1" x14ac:dyDescent="0.2">
      <c r="A1389" s="37" t="s">
        <v>18904</v>
      </c>
      <c r="B1389" s="37" t="s">
        <v>18905</v>
      </c>
      <c r="C1389" s="37" t="s">
        <v>18906</v>
      </c>
      <c r="D1389" s="37" t="s">
        <v>18907</v>
      </c>
      <c r="E1389" s="37" t="s">
        <v>18908</v>
      </c>
      <c r="F1389" s="37" t="s">
        <v>19671</v>
      </c>
      <c r="G1389" s="37">
        <v>56379</v>
      </c>
      <c r="H1389" s="35">
        <v>11</v>
      </c>
      <c r="I1389" s="35">
        <v>200</v>
      </c>
      <c r="J1389" s="36">
        <v>52500</v>
      </c>
      <c r="K1389" s="37">
        <v>124381</v>
      </c>
      <c r="L1389" s="37" t="s">
        <v>18909</v>
      </c>
    </row>
    <row r="1390" spans="1:12" ht="18" customHeight="1" x14ac:dyDescent="0.2">
      <c r="A1390" s="37" t="s">
        <v>18914</v>
      </c>
      <c r="B1390" s="37" t="s">
        <v>18915</v>
      </c>
      <c r="C1390" s="37" t="s">
        <v>18916</v>
      </c>
      <c r="D1390" s="37" t="s">
        <v>18917</v>
      </c>
      <c r="E1390" s="37" t="s">
        <v>23828</v>
      </c>
      <c r="F1390" s="37" t="s">
        <v>23126</v>
      </c>
      <c r="G1390" s="37">
        <v>45013</v>
      </c>
      <c r="H1390" s="35">
        <v>4</v>
      </c>
      <c r="I1390" s="35">
        <v>60</v>
      </c>
      <c r="J1390" s="36">
        <v>62567</v>
      </c>
      <c r="K1390" s="37">
        <v>133024</v>
      </c>
      <c r="L1390" s="37" t="s">
        <v>18918</v>
      </c>
    </row>
    <row r="1391" spans="1:12" ht="18" customHeight="1" x14ac:dyDescent="0.2">
      <c r="A1391" s="37" t="s">
        <v>21682</v>
      </c>
      <c r="B1391" s="37" t="s">
        <v>21683</v>
      </c>
      <c r="C1391" s="37" t="s">
        <v>18910</v>
      </c>
      <c r="D1391" s="37" t="s">
        <v>21685</v>
      </c>
      <c r="E1391" s="37" t="s">
        <v>15268</v>
      </c>
      <c r="F1391" s="37" t="s">
        <v>23134</v>
      </c>
      <c r="G1391" s="37">
        <v>77077</v>
      </c>
      <c r="H1391" s="35">
        <v>4</v>
      </c>
      <c r="I1391" s="35">
        <v>44</v>
      </c>
      <c r="J1391" s="36">
        <v>86048</v>
      </c>
      <c r="K1391" s="37">
        <v>143067</v>
      </c>
      <c r="L1391" s="37" t="s">
        <v>21686</v>
      </c>
    </row>
    <row r="1392" spans="1:12" ht="18" customHeight="1" x14ac:dyDescent="0.2">
      <c r="A1392" s="37" t="s">
        <v>21687</v>
      </c>
      <c r="B1392" s="37" t="s">
        <v>21688</v>
      </c>
      <c r="C1392" s="37" t="s">
        <v>21689</v>
      </c>
      <c r="D1392" s="37" t="s">
        <v>21690</v>
      </c>
      <c r="E1392" s="37" t="s">
        <v>18049</v>
      </c>
      <c r="F1392" s="37" t="s">
        <v>19664</v>
      </c>
      <c r="G1392" s="37">
        <v>66224</v>
      </c>
      <c r="H1392" s="35">
        <v>5</v>
      </c>
      <c r="I1392" s="35">
        <v>81</v>
      </c>
      <c r="J1392" s="36">
        <v>60494</v>
      </c>
      <c r="K1392" s="37">
        <v>115628</v>
      </c>
      <c r="L1392" s="37"/>
    </row>
    <row r="1393" spans="1:12" ht="18" customHeight="1" x14ac:dyDescent="0.2">
      <c r="A1393" s="37" t="s">
        <v>21691</v>
      </c>
      <c r="B1393" s="37" t="s">
        <v>21692</v>
      </c>
      <c r="C1393" s="37" t="s">
        <v>21693</v>
      </c>
      <c r="D1393" s="37" t="s">
        <v>21694</v>
      </c>
      <c r="E1393" s="37" t="s">
        <v>21695</v>
      </c>
      <c r="F1393" s="37" t="s">
        <v>18741</v>
      </c>
      <c r="G1393" s="37">
        <v>31410</v>
      </c>
      <c r="H1393" s="35">
        <v>6</v>
      </c>
      <c r="I1393" s="35">
        <v>8</v>
      </c>
      <c r="J1393" s="36">
        <v>750000</v>
      </c>
      <c r="K1393" s="37">
        <v>139967</v>
      </c>
      <c r="L1393" s="37"/>
    </row>
    <row r="1394" spans="1:12" ht="18" customHeight="1" x14ac:dyDescent="0.2">
      <c r="A1394" s="37" t="s">
        <v>21696</v>
      </c>
      <c r="B1394" s="37" t="s">
        <v>21697</v>
      </c>
      <c r="C1394" s="37" t="s">
        <v>21698</v>
      </c>
      <c r="D1394" s="37" t="s">
        <v>21699</v>
      </c>
      <c r="E1394" s="37" t="s">
        <v>21832</v>
      </c>
      <c r="F1394" s="37" t="s">
        <v>23126</v>
      </c>
      <c r="G1394" s="37">
        <v>45230</v>
      </c>
      <c r="H1394" s="35">
        <v>10</v>
      </c>
      <c r="I1394" s="35">
        <v>171</v>
      </c>
      <c r="J1394" s="36">
        <v>60683</v>
      </c>
      <c r="K1394" s="37">
        <v>128622</v>
      </c>
      <c r="L1394" s="37"/>
    </row>
    <row r="1395" spans="1:12" ht="18" customHeight="1" x14ac:dyDescent="0.2">
      <c r="A1395" s="37" t="s">
        <v>21700</v>
      </c>
      <c r="B1395" s="37" t="s">
        <v>21701</v>
      </c>
      <c r="C1395" s="37" t="s">
        <v>21702</v>
      </c>
      <c r="D1395" s="37" t="s">
        <v>21703</v>
      </c>
      <c r="E1395" s="37" t="s">
        <v>21832</v>
      </c>
      <c r="F1395" s="37" t="s">
        <v>23126</v>
      </c>
      <c r="G1395" s="37">
        <v>45247</v>
      </c>
      <c r="H1395" s="35">
        <v>6</v>
      </c>
      <c r="I1395" s="35">
        <v>23</v>
      </c>
      <c r="J1395" s="36">
        <v>252798</v>
      </c>
      <c r="K1395" s="37">
        <v>120688</v>
      </c>
      <c r="L1395" s="37"/>
    </row>
    <row r="1396" spans="1:12" ht="18" customHeight="1" x14ac:dyDescent="0.2">
      <c r="A1396" s="37" t="s">
        <v>21704</v>
      </c>
      <c r="B1396" s="37" t="s">
        <v>21705</v>
      </c>
      <c r="C1396" s="37" t="s">
        <v>21706</v>
      </c>
      <c r="D1396" s="37" t="s">
        <v>13449</v>
      </c>
      <c r="E1396" s="37" t="s">
        <v>16172</v>
      </c>
      <c r="F1396" s="37" t="s">
        <v>23714</v>
      </c>
      <c r="G1396" s="37">
        <v>92651</v>
      </c>
      <c r="H1396" s="35">
        <v>19</v>
      </c>
      <c r="I1396" s="35">
        <v>57</v>
      </c>
      <c r="J1396" s="36">
        <v>328045</v>
      </c>
      <c r="K1396" s="37">
        <v>131386</v>
      </c>
      <c r="L1396" s="37" t="s">
        <v>16173</v>
      </c>
    </row>
    <row r="1397" spans="1:12" ht="18" customHeight="1" x14ac:dyDescent="0.2">
      <c r="A1397" s="37" t="s">
        <v>16174</v>
      </c>
      <c r="B1397" s="37" t="s">
        <v>16175</v>
      </c>
      <c r="C1397" s="37" t="s">
        <v>16176</v>
      </c>
      <c r="D1397" s="37" t="s">
        <v>16177</v>
      </c>
      <c r="E1397" s="37" t="s">
        <v>21680</v>
      </c>
      <c r="F1397" s="37" t="s">
        <v>23715</v>
      </c>
      <c r="G1397" s="37">
        <v>80231</v>
      </c>
      <c r="H1397" s="35">
        <v>2</v>
      </c>
      <c r="I1397" s="35">
        <v>12</v>
      </c>
      <c r="J1397" s="36">
        <v>141667</v>
      </c>
      <c r="K1397" s="37">
        <v>139551</v>
      </c>
      <c r="L1397" s="37"/>
    </row>
    <row r="1398" spans="1:12" ht="18" customHeight="1" x14ac:dyDescent="0.2">
      <c r="A1398" s="37" t="s">
        <v>16178</v>
      </c>
      <c r="B1398" s="37" t="s">
        <v>16179</v>
      </c>
      <c r="C1398" s="37" t="s">
        <v>16180</v>
      </c>
      <c r="D1398" s="37" t="s">
        <v>18898</v>
      </c>
      <c r="E1398" s="37" t="s">
        <v>18577</v>
      </c>
      <c r="F1398" s="37" t="s">
        <v>23714</v>
      </c>
      <c r="G1398" s="37">
        <v>91105</v>
      </c>
      <c r="H1398" s="35">
        <v>3</v>
      </c>
      <c r="I1398" s="35">
        <v>18</v>
      </c>
      <c r="J1398" s="36">
        <v>165589</v>
      </c>
      <c r="K1398" s="37">
        <v>131262</v>
      </c>
      <c r="L1398" s="37" t="s">
        <v>18899</v>
      </c>
    </row>
    <row r="1399" spans="1:12" ht="18" customHeight="1" x14ac:dyDescent="0.2">
      <c r="A1399" s="37" t="s">
        <v>18900</v>
      </c>
      <c r="B1399" s="37" t="s">
        <v>13462</v>
      </c>
      <c r="C1399" s="37" t="s">
        <v>13463</v>
      </c>
      <c r="D1399" s="37" t="s">
        <v>13464</v>
      </c>
      <c r="E1399" s="37" t="s">
        <v>19270</v>
      </c>
      <c r="F1399" s="37" t="s">
        <v>19662</v>
      </c>
      <c r="G1399" s="37">
        <v>60067</v>
      </c>
      <c r="H1399" s="35">
        <v>86</v>
      </c>
      <c r="I1399" s="35">
        <v>881</v>
      </c>
      <c r="J1399" s="36">
        <v>97560</v>
      </c>
      <c r="K1399" s="37">
        <v>111594</v>
      </c>
      <c r="L1399" s="37" t="s">
        <v>13465</v>
      </c>
    </row>
    <row r="1400" spans="1:12" ht="18" customHeight="1" x14ac:dyDescent="0.2">
      <c r="A1400" s="37" t="s">
        <v>13466</v>
      </c>
      <c r="B1400" s="37" t="s">
        <v>13467</v>
      </c>
      <c r="C1400" s="37" t="s">
        <v>13468</v>
      </c>
      <c r="D1400" s="37" t="s">
        <v>13469</v>
      </c>
      <c r="E1400" s="37" t="s">
        <v>13470</v>
      </c>
      <c r="F1400" s="37" t="s">
        <v>23125</v>
      </c>
      <c r="G1400" s="37">
        <v>11364</v>
      </c>
      <c r="H1400" s="35">
        <v>20</v>
      </c>
      <c r="I1400" s="35">
        <v>51</v>
      </c>
      <c r="J1400" s="36">
        <v>392157</v>
      </c>
      <c r="K1400" s="37">
        <v>126065</v>
      </c>
      <c r="L1400" s="37" t="s">
        <v>13471</v>
      </c>
    </row>
    <row r="1401" spans="1:12" ht="18" customHeight="1" x14ac:dyDescent="0.2">
      <c r="A1401" s="37" t="s">
        <v>16181</v>
      </c>
      <c r="B1401" s="37" t="s">
        <v>16182</v>
      </c>
      <c r="C1401" s="37" t="s">
        <v>16183</v>
      </c>
      <c r="D1401" s="37" t="s">
        <v>16184</v>
      </c>
      <c r="E1401" s="37" t="s">
        <v>14035</v>
      </c>
      <c r="F1401" s="37" t="s">
        <v>23713</v>
      </c>
      <c r="G1401" s="37">
        <v>85029</v>
      </c>
      <c r="H1401" s="35">
        <v>0</v>
      </c>
      <c r="I1401" s="35">
        <v>10</v>
      </c>
      <c r="J1401" s="36">
        <v>9847</v>
      </c>
      <c r="K1401" s="37">
        <v>144965</v>
      </c>
      <c r="L1401" s="37" t="s">
        <v>18919</v>
      </c>
    </row>
    <row r="1402" spans="1:12" ht="18" customHeight="1" x14ac:dyDescent="0.2">
      <c r="A1402" s="37" t="s">
        <v>18920</v>
      </c>
      <c r="B1402" s="37" t="s">
        <v>18921</v>
      </c>
      <c r="C1402" s="37"/>
      <c r="D1402" s="37" t="s">
        <v>18922</v>
      </c>
      <c r="E1402" s="37" t="s">
        <v>17314</v>
      </c>
      <c r="F1402" s="37" t="s">
        <v>19662</v>
      </c>
      <c r="G1402" s="37">
        <v>60611</v>
      </c>
      <c r="H1402" s="35">
        <v>8</v>
      </c>
      <c r="I1402" s="35" t="s">
        <v>16742</v>
      </c>
      <c r="J1402" s="35" t="s">
        <v>16742</v>
      </c>
      <c r="K1402" s="37">
        <v>148048</v>
      </c>
      <c r="L1402" s="37"/>
    </row>
    <row r="1403" spans="1:12" ht="18" customHeight="1" x14ac:dyDescent="0.2">
      <c r="A1403" s="37" t="s">
        <v>18923</v>
      </c>
      <c r="B1403" s="37" t="s">
        <v>18924</v>
      </c>
      <c r="C1403" s="37" t="s">
        <v>18925</v>
      </c>
      <c r="D1403" s="37" t="s">
        <v>18926</v>
      </c>
      <c r="E1403" s="37" t="s">
        <v>18927</v>
      </c>
      <c r="F1403" s="37" t="s">
        <v>19668</v>
      </c>
      <c r="G1403" s="37">
        <v>20650</v>
      </c>
      <c r="H1403" s="35">
        <v>10</v>
      </c>
      <c r="I1403" s="35">
        <v>99</v>
      </c>
      <c r="J1403" s="36">
        <v>105257</v>
      </c>
      <c r="K1403" s="37">
        <v>121676</v>
      </c>
      <c r="L1403" s="37"/>
    </row>
    <row r="1404" spans="1:12" ht="18" customHeight="1" x14ac:dyDescent="0.2">
      <c r="A1404" s="37" t="s">
        <v>18928</v>
      </c>
      <c r="B1404" s="37" t="s">
        <v>18929</v>
      </c>
      <c r="C1404" s="37" t="s">
        <v>18930</v>
      </c>
      <c r="D1404" s="37" t="s">
        <v>18931</v>
      </c>
      <c r="E1404" s="37" t="s">
        <v>18932</v>
      </c>
      <c r="F1404" s="37" t="s">
        <v>19665</v>
      </c>
      <c r="G1404" s="37">
        <v>41097</v>
      </c>
      <c r="H1404" s="35">
        <v>8</v>
      </c>
      <c r="I1404" s="35" t="s">
        <v>16742</v>
      </c>
      <c r="J1404" s="35" t="s">
        <v>16742</v>
      </c>
      <c r="K1404" s="37">
        <v>134317</v>
      </c>
      <c r="L1404" s="37"/>
    </row>
    <row r="1405" spans="1:12" ht="18" customHeight="1" x14ac:dyDescent="0.2">
      <c r="A1405" s="37" t="s">
        <v>18933</v>
      </c>
      <c r="B1405" s="37" t="s">
        <v>18934</v>
      </c>
      <c r="C1405" s="37" t="s">
        <v>18935</v>
      </c>
      <c r="D1405" s="37" t="s">
        <v>18936</v>
      </c>
      <c r="E1405" s="37" t="s">
        <v>19505</v>
      </c>
      <c r="F1405" s="37" t="s">
        <v>23125</v>
      </c>
      <c r="G1405" s="37">
        <v>10016</v>
      </c>
      <c r="H1405" s="35">
        <v>29</v>
      </c>
      <c r="I1405" s="35">
        <v>92</v>
      </c>
      <c r="J1405" s="36">
        <v>315217</v>
      </c>
      <c r="K1405" s="37">
        <v>14268</v>
      </c>
      <c r="L1405" s="37"/>
    </row>
    <row r="1406" spans="1:12" ht="18" customHeight="1" x14ac:dyDescent="0.2">
      <c r="A1406" s="37" t="s">
        <v>18937</v>
      </c>
      <c r="B1406" s="37" t="s">
        <v>18938</v>
      </c>
      <c r="C1406" s="37" t="s">
        <v>18939</v>
      </c>
      <c r="D1406" s="37" t="s">
        <v>19007</v>
      </c>
      <c r="E1406" s="37" t="s">
        <v>19008</v>
      </c>
      <c r="F1406" s="37" t="s">
        <v>19678</v>
      </c>
      <c r="G1406" s="37">
        <v>8033</v>
      </c>
      <c r="H1406" s="35">
        <v>2</v>
      </c>
      <c r="I1406" s="35">
        <v>24</v>
      </c>
      <c r="J1406" s="36">
        <v>62500</v>
      </c>
      <c r="K1406" s="37">
        <v>128602</v>
      </c>
      <c r="L1406" s="37"/>
    </row>
    <row r="1407" spans="1:12" ht="18" customHeight="1" x14ac:dyDescent="0.2">
      <c r="A1407" s="37" t="s">
        <v>19009</v>
      </c>
      <c r="B1407" s="37" t="s">
        <v>19010</v>
      </c>
      <c r="C1407" s="37" t="s">
        <v>19011</v>
      </c>
      <c r="D1407" s="37" t="s">
        <v>19012</v>
      </c>
      <c r="E1407" s="37" t="s">
        <v>19371</v>
      </c>
      <c r="F1407" s="37" t="s">
        <v>23125</v>
      </c>
      <c r="G1407" s="37">
        <v>13066</v>
      </c>
      <c r="H1407" s="35">
        <v>38</v>
      </c>
      <c r="I1407" s="35">
        <v>217</v>
      </c>
      <c r="J1407" s="36">
        <v>175950</v>
      </c>
      <c r="K1407" s="37">
        <v>126599</v>
      </c>
      <c r="L1407" s="37"/>
    </row>
    <row r="1408" spans="1:12" ht="18" customHeight="1" x14ac:dyDescent="0.2">
      <c r="A1408" s="37" t="s">
        <v>19013</v>
      </c>
      <c r="B1408" s="37" t="s">
        <v>19014</v>
      </c>
      <c r="C1408" s="37" t="s">
        <v>16307</v>
      </c>
      <c r="D1408" s="37" t="s">
        <v>19585</v>
      </c>
      <c r="E1408" s="37" t="s">
        <v>24286</v>
      </c>
      <c r="F1408" s="37" t="s">
        <v>23134</v>
      </c>
      <c r="G1408" s="37">
        <v>75244</v>
      </c>
      <c r="H1408" s="35">
        <v>7</v>
      </c>
      <c r="I1408" s="35">
        <v>75</v>
      </c>
      <c r="J1408" s="36">
        <v>97805</v>
      </c>
      <c r="K1408" s="37">
        <v>112371</v>
      </c>
      <c r="L1408" s="37"/>
    </row>
    <row r="1409" spans="1:12" ht="18" customHeight="1" x14ac:dyDescent="0.2">
      <c r="A1409" s="37" t="s">
        <v>16308</v>
      </c>
      <c r="B1409" s="37" t="s">
        <v>16309</v>
      </c>
      <c r="C1409" s="37" t="s">
        <v>16310</v>
      </c>
      <c r="D1409" s="37" t="s">
        <v>19031</v>
      </c>
      <c r="E1409" s="37" t="s">
        <v>21348</v>
      </c>
      <c r="F1409" s="37" t="s">
        <v>23709</v>
      </c>
      <c r="G1409" s="37">
        <v>83616</v>
      </c>
      <c r="H1409" s="35">
        <v>17</v>
      </c>
      <c r="I1409" s="35">
        <v>73</v>
      </c>
      <c r="J1409" s="36">
        <v>239639</v>
      </c>
      <c r="K1409" s="37">
        <v>124088</v>
      </c>
      <c r="L1409" s="37"/>
    </row>
    <row r="1410" spans="1:12" ht="18" customHeight="1" x14ac:dyDescent="0.2">
      <c r="A1410" s="37" t="s">
        <v>19032</v>
      </c>
      <c r="B1410" s="37" t="s">
        <v>19033</v>
      </c>
      <c r="C1410" s="37" t="s">
        <v>19034</v>
      </c>
      <c r="D1410" s="37" t="s">
        <v>19035</v>
      </c>
      <c r="E1410" s="37" t="s">
        <v>19036</v>
      </c>
      <c r="F1410" s="37" t="s">
        <v>19669</v>
      </c>
      <c r="G1410" s="37">
        <v>4412</v>
      </c>
      <c r="H1410" s="35">
        <v>24</v>
      </c>
      <c r="I1410" s="35">
        <v>373</v>
      </c>
      <c r="J1410" s="36">
        <v>63060</v>
      </c>
      <c r="K1410" s="37">
        <v>138825</v>
      </c>
      <c r="L1410" s="37" t="s">
        <v>19037</v>
      </c>
    </row>
    <row r="1411" spans="1:12" ht="18" customHeight="1" x14ac:dyDescent="0.2">
      <c r="A1411" s="37" t="s">
        <v>19038</v>
      </c>
      <c r="B1411" s="37" t="s">
        <v>19039</v>
      </c>
      <c r="C1411" s="37" t="s">
        <v>19040</v>
      </c>
      <c r="D1411" s="37" t="s">
        <v>24312</v>
      </c>
      <c r="E1411" s="37" t="s">
        <v>24313</v>
      </c>
      <c r="F1411" s="37" t="s">
        <v>23125</v>
      </c>
      <c r="G1411" s="37">
        <v>14513</v>
      </c>
      <c r="H1411" s="35">
        <v>50</v>
      </c>
      <c r="I1411" s="35">
        <v>740</v>
      </c>
      <c r="J1411" s="36">
        <v>67959</v>
      </c>
      <c r="K1411" s="37">
        <v>135129</v>
      </c>
      <c r="L1411" s="37"/>
    </row>
    <row r="1412" spans="1:12" ht="18" customHeight="1" x14ac:dyDescent="0.2">
      <c r="A1412" s="37" t="s">
        <v>24314</v>
      </c>
      <c r="B1412" s="37" t="s">
        <v>24315</v>
      </c>
      <c r="C1412" s="37" t="s">
        <v>24316</v>
      </c>
      <c r="D1412" s="37" t="s">
        <v>24317</v>
      </c>
      <c r="E1412" s="37" t="s">
        <v>24318</v>
      </c>
      <c r="F1412" s="37" t="s">
        <v>19668</v>
      </c>
      <c r="G1412" s="37"/>
      <c r="H1412" s="35">
        <v>45</v>
      </c>
      <c r="I1412" s="35">
        <v>180</v>
      </c>
      <c r="J1412" s="36">
        <v>250000</v>
      </c>
      <c r="K1412" s="37">
        <v>141014</v>
      </c>
      <c r="L1412" s="37"/>
    </row>
    <row r="1413" spans="1:12" ht="18" customHeight="1" x14ac:dyDescent="0.2">
      <c r="A1413" s="37" t="s">
        <v>24319</v>
      </c>
      <c r="B1413" s="37" t="s">
        <v>19057</v>
      </c>
      <c r="C1413" s="37" t="s">
        <v>19058</v>
      </c>
      <c r="D1413" s="37" t="s">
        <v>19059</v>
      </c>
      <c r="E1413" s="37" t="s">
        <v>18601</v>
      </c>
      <c r="F1413" s="37" t="s">
        <v>19678</v>
      </c>
      <c r="G1413" s="37">
        <v>7960</v>
      </c>
      <c r="H1413" s="35">
        <v>42</v>
      </c>
      <c r="I1413" s="35">
        <v>55</v>
      </c>
      <c r="J1413" s="36">
        <v>763636</v>
      </c>
      <c r="K1413" s="37">
        <v>118961</v>
      </c>
      <c r="L1413" s="37" t="s">
        <v>19060</v>
      </c>
    </row>
    <row r="1414" spans="1:12" ht="18" customHeight="1" x14ac:dyDescent="0.2">
      <c r="A1414" s="37" t="s">
        <v>19061</v>
      </c>
      <c r="B1414" s="37" t="s">
        <v>19062</v>
      </c>
      <c r="C1414" s="37" t="s">
        <v>19063</v>
      </c>
      <c r="D1414" s="37" t="s">
        <v>19064</v>
      </c>
      <c r="E1414" s="37" t="s">
        <v>19065</v>
      </c>
      <c r="F1414" s="37" t="s">
        <v>19667</v>
      </c>
      <c r="G1414" s="37">
        <v>1929</v>
      </c>
      <c r="H1414" s="35">
        <v>39</v>
      </c>
      <c r="I1414" s="35">
        <v>116</v>
      </c>
      <c r="J1414" s="36">
        <v>336207</v>
      </c>
      <c r="K1414" s="37">
        <v>147910</v>
      </c>
      <c r="L1414" s="37"/>
    </row>
    <row r="1415" spans="1:12" ht="18" customHeight="1" x14ac:dyDescent="0.2">
      <c r="A1415" s="37" t="s">
        <v>19066</v>
      </c>
      <c r="B1415" s="37" t="s">
        <v>19067</v>
      </c>
      <c r="C1415" s="37" t="s">
        <v>16367</v>
      </c>
      <c r="D1415" s="37" t="s">
        <v>16368</v>
      </c>
      <c r="E1415" s="37" t="s">
        <v>24330</v>
      </c>
      <c r="F1415" s="37" t="s">
        <v>19678</v>
      </c>
      <c r="G1415" s="37">
        <v>7054</v>
      </c>
      <c r="H1415" s="35">
        <v>15</v>
      </c>
      <c r="I1415" s="35">
        <v>55</v>
      </c>
      <c r="J1415" s="36">
        <v>277273</v>
      </c>
      <c r="K1415" s="37">
        <v>136155</v>
      </c>
      <c r="L1415" s="37" t="s">
        <v>24331</v>
      </c>
    </row>
    <row r="1416" spans="1:12" ht="18" customHeight="1" x14ac:dyDescent="0.2">
      <c r="A1416" s="37" t="s">
        <v>22705</v>
      </c>
      <c r="B1416" s="37" t="s">
        <v>22706</v>
      </c>
      <c r="C1416" s="37" t="s">
        <v>22707</v>
      </c>
      <c r="D1416" s="37" t="s">
        <v>22708</v>
      </c>
      <c r="E1416" s="37" t="s">
        <v>22709</v>
      </c>
      <c r="F1416" s="37" t="s">
        <v>23716</v>
      </c>
      <c r="G1416" s="37">
        <v>6443</v>
      </c>
      <c r="H1416" s="35">
        <v>29</v>
      </c>
      <c r="I1416" s="35">
        <v>124</v>
      </c>
      <c r="J1416" s="36">
        <v>234735</v>
      </c>
      <c r="K1416" s="37">
        <v>127481</v>
      </c>
      <c r="L1416" s="37"/>
    </row>
    <row r="1417" spans="1:12" ht="18" customHeight="1" x14ac:dyDescent="0.2">
      <c r="A1417" s="37" t="s">
        <v>22710</v>
      </c>
      <c r="B1417" s="37" t="s">
        <v>22711</v>
      </c>
      <c r="C1417" s="37" t="s">
        <v>22712</v>
      </c>
      <c r="D1417" s="37" t="s">
        <v>22713</v>
      </c>
      <c r="E1417" s="37" t="s">
        <v>22714</v>
      </c>
      <c r="F1417" s="37" t="s">
        <v>18741</v>
      </c>
      <c r="G1417" s="37">
        <v>30344</v>
      </c>
      <c r="H1417" s="35">
        <v>0</v>
      </c>
      <c r="I1417" s="35">
        <v>10</v>
      </c>
      <c r="J1417" s="36">
        <v>10000</v>
      </c>
      <c r="K1417" s="37">
        <v>135512</v>
      </c>
      <c r="L1417" s="37" t="s">
        <v>22715</v>
      </c>
    </row>
    <row r="1418" spans="1:12" ht="18" customHeight="1" x14ac:dyDescent="0.2">
      <c r="A1418" s="37" t="s">
        <v>24203</v>
      </c>
      <c r="B1418" s="37" t="s">
        <v>24204</v>
      </c>
      <c r="C1418" s="37" t="s">
        <v>24205</v>
      </c>
      <c r="D1418" s="37" t="s">
        <v>21502</v>
      </c>
      <c r="E1418" s="37" t="s">
        <v>21503</v>
      </c>
      <c r="F1418" s="37" t="s">
        <v>23134</v>
      </c>
      <c r="G1418" s="37">
        <v>75494</v>
      </c>
      <c r="H1418" s="35">
        <v>26</v>
      </c>
      <c r="I1418" s="35">
        <v>27</v>
      </c>
      <c r="J1418" s="36">
        <v>968903</v>
      </c>
      <c r="K1418" s="37">
        <v>114660</v>
      </c>
      <c r="L1418" s="37"/>
    </row>
    <row r="1419" spans="1:12" ht="18" customHeight="1" x14ac:dyDescent="0.2">
      <c r="A1419" s="37" t="s">
        <v>21504</v>
      </c>
      <c r="B1419" s="37" t="s">
        <v>22602</v>
      </c>
      <c r="C1419" s="37" t="s">
        <v>22603</v>
      </c>
      <c r="D1419" s="37" t="s">
        <v>22604</v>
      </c>
      <c r="E1419" s="37" t="s">
        <v>19371</v>
      </c>
      <c r="F1419" s="37" t="s">
        <v>23125</v>
      </c>
      <c r="G1419" s="37">
        <v>13066</v>
      </c>
      <c r="H1419" s="35">
        <v>30</v>
      </c>
      <c r="I1419" s="35">
        <v>305</v>
      </c>
      <c r="J1419" s="36">
        <v>99836</v>
      </c>
      <c r="K1419" s="37">
        <v>120371</v>
      </c>
      <c r="L1419" s="37" t="s">
        <v>22605</v>
      </c>
    </row>
    <row r="1420" spans="1:12" ht="18" customHeight="1" x14ac:dyDescent="0.2">
      <c r="A1420" s="37" t="s">
        <v>19089</v>
      </c>
      <c r="B1420" s="37" t="s">
        <v>19090</v>
      </c>
      <c r="C1420" s="37" t="s">
        <v>19091</v>
      </c>
      <c r="D1420" s="37" t="s">
        <v>19092</v>
      </c>
      <c r="E1420" s="37" t="s">
        <v>19093</v>
      </c>
      <c r="F1420" s="37" t="s">
        <v>23138</v>
      </c>
      <c r="G1420" s="37">
        <v>99362</v>
      </c>
      <c r="H1420" s="35">
        <v>1</v>
      </c>
      <c r="I1420" s="35">
        <v>15</v>
      </c>
      <c r="J1420" s="36">
        <v>86667</v>
      </c>
      <c r="K1420" s="37">
        <v>117262</v>
      </c>
      <c r="L1420" s="37"/>
    </row>
    <row r="1421" spans="1:12" ht="18" customHeight="1" x14ac:dyDescent="0.2">
      <c r="A1421" s="37" t="s">
        <v>19094</v>
      </c>
      <c r="B1421" s="37" t="s">
        <v>19095</v>
      </c>
      <c r="C1421" s="37" t="s">
        <v>19096</v>
      </c>
      <c r="D1421" s="37" t="s">
        <v>19097</v>
      </c>
      <c r="E1421" s="37" t="s">
        <v>22371</v>
      </c>
      <c r="F1421" s="37" t="s">
        <v>23131</v>
      </c>
      <c r="G1421" s="37">
        <v>29466</v>
      </c>
      <c r="H1421" s="35">
        <v>6</v>
      </c>
      <c r="I1421" s="35">
        <v>10</v>
      </c>
      <c r="J1421" s="36">
        <v>600000</v>
      </c>
      <c r="K1421" s="37">
        <v>144559</v>
      </c>
      <c r="L1421" s="37" t="s">
        <v>19098</v>
      </c>
    </row>
    <row r="1422" spans="1:12" ht="18" customHeight="1" x14ac:dyDescent="0.2">
      <c r="A1422" s="37" t="s">
        <v>19099</v>
      </c>
      <c r="B1422" s="37" t="s">
        <v>19100</v>
      </c>
      <c r="C1422" s="37" t="s">
        <v>19101</v>
      </c>
      <c r="D1422" s="37" t="s">
        <v>19102</v>
      </c>
      <c r="E1422" s="37" t="s">
        <v>19103</v>
      </c>
      <c r="F1422" s="37" t="s">
        <v>23134</v>
      </c>
      <c r="G1422" s="37">
        <v>76714</v>
      </c>
      <c r="H1422" s="35">
        <v>8</v>
      </c>
      <c r="I1422" s="35" t="s">
        <v>16742</v>
      </c>
      <c r="J1422" s="35" t="s">
        <v>16742</v>
      </c>
      <c r="K1422" s="37">
        <v>114734</v>
      </c>
      <c r="L1422" s="37" t="s">
        <v>19104</v>
      </c>
    </row>
    <row r="1423" spans="1:12" ht="18" customHeight="1" x14ac:dyDescent="0.2">
      <c r="A1423" s="37" t="s">
        <v>19105</v>
      </c>
      <c r="B1423" s="37" t="s">
        <v>19106</v>
      </c>
      <c r="C1423" s="37" t="s">
        <v>19107</v>
      </c>
      <c r="D1423" s="37" t="s">
        <v>19108</v>
      </c>
      <c r="E1423" s="37" t="s">
        <v>21219</v>
      </c>
      <c r="F1423" s="37" t="s">
        <v>19678</v>
      </c>
      <c r="G1423" s="37">
        <v>7920</v>
      </c>
      <c r="H1423" s="35">
        <v>100</v>
      </c>
      <c r="I1423" s="35" t="s">
        <v>16742</v>
      </c>
      <c r="J1423" s="35" t="s">
        <v>16742</v>
      </c>
      <c r="K1423" s="37">
        <v>129286</v>
      </c>
      <c r="L1423" s="37" t="s">
        <v>19109</v>
      </c>
    </row>
    <row r="1424" spans="1:12" ht="18" customHeight="1" x14ac:dyDescent="0.2">
      <c r="A1424" s="37" t="s">
        <v>19110</v>
      </c>
      <c r="B1424" s="37" t="s">
        <v>19111</v>
      </c>
      <c r="C1424" s="37" t="s">
        <v>19112</v>
      </c>
      <c r="D1424" s="37" t="s">
        <v>19113</v>
      </c>
      <c r="E1424" s="37" t="s">
        <v>13255</v>
      </c>
      <c r="F1424" s="37" t="s">
        <v>18741</v>
      </c>
      <c r="G1424" s="37">
        <v>30040</v>
      </c>
      <c r="H1424" s="35">
        <v>5</v>
      </c>
      <c r="I1424" s="35">
        <v>68</v>
      </c>
      <c r="J1424" s="36">
        <v>69118</v>
      </c>
      <c r="K1424" s="37">
        <v>137474</v>
      </c>
      <c r="L1424" s="37" t="s">
        <v>19114</v>
      </c>
    </row>
    <row r="1425" spans="1:12" ht="18" customHeight="1" x14ac:dyDescent="0.2">
      <c r="A1425" s="37" t="s">
        <v>16382</v>
      </c>
      <c r="B1425" s="37" t="s">
        <v>16383</v>
      </c>
      <c r="C1425" s="37" t="s">
        <v>16384</v>
      </c>
      <c r="D1425" s="37" t="s">
        <v>16385</v>
      </c>
      <c r="E1425" s="37" t="s">
        <v>19340</v>
      </c>
      <c r="F1425" s="37" t="s">
        <v>18740</v>
      </c>
      <c r="G1425" s="37">
        <v>33431</v>
      </c>
      <c r="H1425" s="35">
        <v>33</v>
      </c>
      <c r="I1425" s="35">
        <v>14</v>
      </c>
      <c r="J1425" s="36">
        <v>2330070</v>
      </c>
      <c r="K1425" s="37">
        <v>104959</v>
      </c>
      <c r="L1425" s="37" t="s">
        <v>16386</v>
      </c>
    </row>
    <row r="1426" spans="1:12" ht="18" customHeight="1" x14ac:dyDescent="0.2">
      <c r="A1426" s="37" t="s">
        <v>16387</v>
      </c>
      <c r="B1426" s="37" t="s">
        <v>16388</v>
      </c>
      <c r="C1426" s="37" t="s">
        <v>16389</v>
      </c>
      <c r="D1426" s="37" t="s">
        <v>16390</v>
      </c>
      <c r="E1426" s="37" t="s">
        <v>22275</v>
      </c>
      <c r="F1426" s="37" t="s">
        <v>23714</v>
      </c>
      <c r="G1426" s="37">
        <v>94588</v>
      </c>
      <c r="H1426" s="35">
        <v>8</v>
      </c>
      <c r="I1426" s="35" t="s">
        <v>16742</v>
      </c>
      <c r="J1426" s="35" t="s">
        <v>16742</v>
      </c>
      <c r="K1426" s="37">
        <v>134397</v>
      </c>
      <c r="L1426" s="37" t="s">
        <v>16391</v>
      </c>
    </row>
    <row r="1427" spans="1:12" ht="18" customHeight="1" x14ac:dyDescent="0.2">
      <c r="A1427" s="37" t="s">
        <v>16392</v>
      </c>
      <c r="B1427" s="37" t="s">
        <v>16393</v>
      </c>
      <c r="C1427" s="37" t="s">
        <v>16394</v>
      </c>
      <c r="D1427" s="37" t="s">
        <v>16395</v>
      </c>
      <c r="E1427" s="37" t="s">
        <v>16728</v>
      </c>
      <c r="F1427" s="37" t="s">
        <v>23714</v>
      </c>
      <c r="G1427" s="37">
        <v>92101</v>
      </c>
      <c r="H1427" s="35">
        <v>8</v>
      </c>
      <c r="I1427" s="35" t="s">
        <v>16742</v>
      </c>
      <c r="J1427" s="35" t="s">
        <v>16742</v>
      </c>
      <c r="K1427" s="37">
        <v>145834</v>
      </c>
      <c r="L1427" s="37" t="s">
        <v>16396</v>
      </c>
    </row>
    <row r="1428" spans="1:12" ht="18" customHeight="1" x14ac:dyDescent="0.2">
      <c r="A1428" s="37" t="s">
        <v>16397</v>
      </c>
      <c r="B1428" s="37" t="s">
        <v>16398</v>
      </c>
      <c r="C1428" s="37" t="s">
        <v>16399</v>
      </c>
      <c r="D1428" s="37"/>
      <c r="E1428" s="37"/>
      <c r="F1428" s="37" t="s">
        <v>23138</v>
      </c>
      <c r="G1428" s="37"/>
      <c r="H1428" s="35">
        <v>20</v>
      </c>
      <c r="I1428" s="35">
        <v>13</v>
      </c>
      <c r="J1428" s="36">
        <v>1538462</v>
      </c>
      <c r="K1428" s="37">
        <v>118763</v>
      </c>
      <c r="L1428" s="37" t="s">
        <v>16400</v>
      </c>
    </row>
    <row r="1429" spans="1:12" ht="18" customHeight="1" x14ac:dyDescent="0.2">
      <c r="A1429" s="37" t="s">
        <v>16401</v>
      </c>
      <c r="B1429" s="37" t="s">
        <v>16402</v>
      </c>
      <c r="C1429" s="37" t="s">
        <v>16403</v>
      </c>
      <c r="D1429" s="37" t="s">
        <v>16404</v>
      </c>
      <c r="E1429" s="37" t="s">
        <v>20922</v>
      </c>
      <c r="F1429" s="37" t="s">
        <v>19665</v>
      </c>
      <c r="G1429" s="37">
        <v>40503</v>
      </c>
      <c r="H1429" s="35">
        <v>8</v>
      </c>
      <c r="I1429" s="35" t="s">
        <v>16742</v>
      </c>
      <c r="J1429" s="35" t="s">
        <v>16742</v>
      </c>
      <c r="K1429" s="37">
        <v>139658</v>
      </c>
      <c r="L1429" s="37"/>
    </row>
    <row r="1430" spans="1:12" ht="18" customHeight="1" x14ac:dyDescent="0.2">
      <c r="A1430" s="37" t="s">
        <v>16405</v>
      </c>
      <c r="B1430" s="37" t="s">
        <v>16406</v>
      </c>
      <c r="C1430" s="37" t="s">
        <v>16407</v>
      </c>
      <c r="D1430" s="37" t="s">
        <v>16408</v>
      </c>
      <c r="E1430" s="37" t="s">
        <v>22740</v>
      </c>
      <c r="F1430" s="37" t="s">
        <v>19662</v>
      </c>
      <c r="G1430" s="37">
        <v>60523</v>
      </c>
      <c r="H1430" s="35">
        <v>0</v>
      </c>
      <c r="I1430" s="35">
        <v>8</v>
      </c>
      <c r="J1430" s="36">
        <v>1250</v>
      </c>
      <c r="K1430" s="37">
        <v>148411</v>
      </c>
      <c r="L1430" s="37"/>
    </row>
    <row r="1431" spans="1:12" ht="18" customHeight="1" x14ac:dyDescent="0.2">
      <c r="A1431" s="37" t="s">
        <v>16409</v>
      </c>
      <c r="B1431" s="37" t="s">
        <v>16410</v>
      </c>
      <c r="C1431" s="37" t="s">
        <v>16411</v>
      </c>
      <c r="D1431" s="37" t="s">
        <v>16412</v>
      </c>
      <c r="E1431" s="37" t="s">
        <v>18638</v>
      </c>
      <c r="F1431" s="37" t="s">
        <v>23133</v>
      </c>
      <c r="G1431" s="37">
        <v>38305</v>
      </c>
      <c r="H1431" s="35">
        <v>12</v>
      </c>
      <c r="I1431" s="35">
        <v>150</v>
      </c>
      <c r="J1431" s="36">
        <v>80000</v>
      </c>
      <c r="K1431" s="37">
        <v>137095</v>
      </c>
      <c r="L1431" s="37" t="s">
        <v>16413</v>
      </c>
    </row>
    <row r="1432" spans="1:12" ht="18" customHeight="1" x14ac:dyDescent="0.2">
      <c r="A1432" s="37" t="s">
        <v>16414</v>
      </c>
      <c r="B1432" s="37" t="s">
        <v>19291</v>
      </c>
      <c r="C1432" s="37" t="s">
        <v>20401</v>
      </c>
      <c r="D1432" s="37" t="s">
        <v>20402</v>
      </c>
      <c r="E1432" s="37" t="s">
        <v>15923</v>
      </c>
      <c r="F1432" s="37" t="s">
        <v>23714</v>
      </c>
      <c r="G1432" s="37">
        <v>92023</v>
      </c>
      <c r="H1432" s="35">
        <v>14</v>
      </c>
      <c r="I1432" s="35">
        <v>93</v>
      </c>
      <c r="J1432" s="36">
        <v>150707</v>
      </c>
      <c r="K1432" s="37">
        <v>114136</v>
      </c>
      <c r="L1432" s="37" t="s">
        <v>20403</v>
      </c>
    </row>
    <row r="1433" spans="1:12" ht="18" customHeight="1" x14ac:dyDescent="0.2">
      <c r="A1433" s="37" t="s">
        <v>24206</v>
      </c>
      <c r="B1433" s="37" t="s">
        <v>24207</v>
      </c>
      <c r="C1433" s="37" t="s">
        <v>24208</v>
      </c>
      <c r="D1433" s="37" t="s">
        <v>7233</v>
      </c>
      <c r="E1433" s="37" t="s">
        <v>24286</v>
      </c>
      <c r="F1433" s="37" t="s">
        <v>23134</v>
      </c>
      <c r="G1433" s="37">
        <v>75251</v>
      </c>
      <c r="H1433" s="35">
        <v>12</v>
      </c>
      <c r="I1433" s="35">
        <v>42</v>
      </c>
      <c r="J1433" s="36">
        <v>282048</v>
      </c>
      <c r="K1433" s="37">
        <v>124129</v>
      </c>
      <c r="L1433" s="37"/>
    </row>
    <row r="1434" spans="1:12" ht="18" customHeight="1" x14ac:dyDescent="0.2">
      <c r="A1434" s="37" t="s">
        <v>24209</v>
      </c>
      <c r="B1434" s="37" t="s">
        <v>24210</v>
      </c>
      <c r="C1434" s="37" t="s">
        <v>24211</v>
      </c>
      <c r="D1434" s="37"/>
      <c r="E1434" s="37"/>
      <c r="F1434" s="37" t="s">
        <v>23134</v>
      </c>
      <c r="G1434" s="37"/>
      <c r="H1434" s="35">
        <v>0</v>
      </c>
      <c r="I1434" s="35">
        <v>6</v>
      </c>
      <c r="J1434" s="36">
        <v>7303</v>
      </c>
      <c r="K1434" s="37">
        <v>144886</v>
      </c>
      <c r="L1434" s="37"/>
    </row>
    <row r="1435" spans="1:12" ht="18" customHeight="1" x14ac:dyDescent="0.2">
      <c r="A1435" s="37" t="s">
        <v>24216</v>
      </c>
      <c r="B1435" s="37" t="s">
        <v>24217</v>
      </c>
      <c r="C1435" s="37" t="s">
        <v>24218</v>
      </c>
      <c r="D1435" s="37" t="s">
        <v>24219</v>
      </c>
      <c r="E1435" s="37" t="s">
        <v>19103</v>
      </c>
      <c r="F1435" s="37" t="s">
        <v>23134</v>
      </c>
      <c r="G1435" s="37">
        <v>76701</v>
      </c>
      <c r="H1435" s="35">
        <v>1</v>
      </c>
      <c r="I1435" s="35">
        <v>7</v>
      </c>
      <c r="J1435" s="36">
        <v>76994</v>
      </c>
      <c r="K1435" s="37">
        <v>131907</v>
      </c>
      <c r="L1435" s="37"/>
    </row>
    <row r="1436" spans="1:12" ht="18" customHeight="1" x14ac:dyDescent="0.2">
      <c r="A1436" s="37" t="s">
        <v>24220</v>
      </c>
      <c r="B1436" s="37" t="s">
        <v>24221</v>
      </c>
      <c r="C1436" s="37" t="s">
        <v>24222</v>
      </c>
      <c r="D1436" s="37" t="s">
        <v>24223</v>
      </c>
      <c r="E1436" s="37" t="s">
        <v>24224</v>
      </c>
      <c r="F1436" s="37" t="s">
        <v>23709</v>
      </c>
      <c r="G1436" s="37">
        <v>83402</v>
      </c>
      <c r="H1436" s="35">
        <v>1</v>
      </c>
      <c r="I1436" s="35">
        <v>10</v>
      </c>
      <c r="J1436" s="36">
        <v>75000</v>
      </c>
      <c r="K1436" s="37">
        <v>116172</v>
      </c>
      <c r="L1436" s="37"/>
    </row>
    <row r="1437" spans="1:12" ht="18" customHeight="1" x14ac:dyDescent="0.2">
      <c r="A1437" s="37" t="s">
        <v>24225</v>
      </c>
      <c r="B1437" s="37" t="s">
        <v>24226</v>
      </c>
      <c r="C1437" s="37" t="s">
        <v>24227</v>
      </c>
      <c r="D1437" s="37" t="s">
        <v>24228</v>
      </c>
      <c r="E1437" s="37" t="s">
        <v>24375</v>
      </c>
      <c r="F1437" s="37" t="s">
        <v>19671</v>
      </c>
      <c r="G1437" s="37">
        <v>55008</v>
      </c>
      <c r="H1437" s="35">
        <v>168</v>
      </c>
      <c r="I1437" s="36">
        <v>6858</v>
      </c>
      <c r="J1437" s="36">
        <v>24497</v>
      </c>
      <c r="K1437" s="37">
        <v>115211</v>
      </c>
      <c r="L1437" s="37" t="s">
        <v>22619</v>
      </c>
    </row>
    <row r="1438" spans="1:12" ht="18" customHeight="1" x14ac:dyDescent="0.2">
      <c r="A1438" s="37" t="s">
        <v>22620</v>
      </c>
      <c r="B1438" s="37" t="s">
        <v>22621</v>
      </c>
      <c r="C1438" s="37" t="s">
        <v>22622</v>
      </c>
      <c r="D1438" s="37" t="s">
        <v>22623</v>
      </c>
      <c r="E1438" s="37" t="s">
        <v>21852</v>
      </c>
      <c r="F1438" s="37" t="s">
        <v>23714</v>
      </c>
      <c r="G1438" s="37">
        <v>94556</v>
      </c>
      <c r="H1438" s="35">
        <v>5</v>
      </c>
      <c r="I1438" s="35">
        <v>3</v>
      </c>
      <c r="J1438" s="36">
        <v>1666667</v>
      </c>
      <c r="K1438" s="37">
        <v>137501</v>
      </c>
      <c r="L1438" s="37"/>
    </row>
    <row r="1439" spans="1:12" ht="18" customHeight="1" x14ac:dyDescent="0.2">
      <c r="A1439" s="37" t="s">
        <v>22624</v>
      </c>
      <c r="B1439" s="37" t="s">
        <v>22625</v>
      </c>
      <c r="C1439" s="37" t="s">
        <v>22626</v>
      </c>
      <c r="D1439" s="37"/>
      <c r="E1439" s="37"/>
      <c r="F1439" s="37" t="s">
        <v>23134</v>
      </c>
      <c r="G1439" s="37"/>
      <c r="H1439" s="35">
        <v>1</v>
      </c>
      <c r="I1439" s="35">
        <v>15</v>
      </c>
      <c r="J1439" s="36">
        <v>42687</v>
      </c>
      <c r="K1439" s="37">
        <v>134954</v>
      </c>
      <c r="L1439" s="37"/>
    </row>
    <row r="1440" spans="1:12" ht="18" customHeight="1" x14ac:dyDescent="0.2">
      <c r="A1440" s="37" t="s">
        <v>22627</v>
      </c>
      <c r="B1440" s="37" t="s">
        <v>22628</v>
      </c>
      <c r="C1440" s="37" t="s">
        <v>22629</v>
      </c>
      <c r="D1440" s="37" t="s">
        <v>23242</v>
      </c>
      <c r="E1440" s="37" t="s">
        <v>23243</v>
      </c>
      <c r="F1440" s="37" t="s">
        <v>23134</v>
      </c>
      <c r="G1440" s="37">
        <v>75703</v>
      </c>
      <c r="H1440" s="35">
        <v>1</v>
      </c>
      <c r="I1440" s="35">
        <v>6</v>
      </c>
      <c r="J1440" s="36">
        <v>183333</v>
      </c>
      <c r="K1440" s="37">
        <v>114396</v>
      </c>
      <c r="L1440" s="37" t="s">
        <v>23244</v>
      </c>
    </row>
    <row r="1441" spans="1:12" ht="18" customHeight="1" x14ac:dyDescent="0.2">
      <c r="A1441" s="37" t="s">
        <v>23245</v>
      </c>
      <c r="B1441" s="37" t="s">
        <v>23246</v>
      </c>
      <c r="C1441" s="37" t="s">
        <v>23247</v>
      </c>
      <c r="D1441" s="37" t="s">
        <v>18036</v>
      </c>
      <c r="E1441" s="37" t="s">
        <v>18037</v>
      </c>
      <c r="F1441" s="37" t="s">
        <v>18740</v>
      </c>
      <c r="G1441" s="37">
        <v>34236</v>
      </c>
      <c r="H1441" s="35">
        <v>6</v>
      </c>
      <c r="I1441" s="35">
        <v>45</v>
      </c>
      <c r="J1441" s="36">
        <v>140840</v>
      </c>
      <c r="K1441" s="37">
        <v>133210</v>
      </c>
      <c r="L1441" s="37"/>
    </row>
    <row r="1442" spans="1:12" ht="18" customHeight="1" x14ac:dyDescent="0.2">
      <c r="A1442" s="37" t="s">
        <v>23248</v>
      </c>
      <c r="B1442" s="37" t="s">
        <v>23249</v>
      </c>
      <c r="C1442" s="37" t="s">
        <v>23165</v>
      </c>
      <c r="D1442" s="37" t="s">
        <v>23166</v>
      </c>
      <c r="E1442" s="37" t="s">
        <v>21540</v>
      </c>
      <c r="F1442" s="37" t="s">
        <v>18740</v>
      </c>
      <c r="G1442" s="37">
        <v>33076</v>
      </c>
      <c r="H1442" s="35">
        <v>2</v>
      </c>
      <c r="I1442" s="35">
        <v>8</v>
      </c>
      <c r="J1442" s="36">
        <v>217669</v>
      </c>
      <c r="K1442" s="37">
        <v>143404</v>
      </c>
      <c r="L1442" s="37" t="s">
        <v>23167</v>
      </c>
    </row>
    <row r="1443" spans="1:12" ht="18" customHeight="1" x14ac:dyDescent="0.2">
      <c r="A1443" s="37" t="s">
        <v>21380</v>
      </c>
      <c r="B1443" s="37" t="s">
        <v>21381</v>
      </c>
      <c r="C1443" s="37" t="s">
        <v>21382</v>
      </c>
      <c r="D1443" s="37" t="s">
        <v>21383</v>
      </c>
      <c r="E1443" s="37" t="s">
        <v>21384</v>
      </c>
      <c r="F1443" s="37" t="s">
        <v>23129</v>
      </c>
      <c r="G1443" s="37">
        <v>19083</v>
      </c>
      <c r="H1443" s="35">
        <v>8</v>
      </c>
      <c r="I1443" s="35" t="s">
        <v>16742</v>
      </c>
      <c r="J1443" s="35" t="s">
        <v>16742</v>
      </c>
      <c r="K1443" s="37">
        <v>139341</v>
      </c>
      <c r="L1443" s="37"/>
    </row>
    <row r="1444" spans="1:12" ht="18" customHeight="1" x14ac:dyDescent="0.2">
      <c r="A1444" s="37" t="s">
        <v>21385</v>
      </c>
      <c r="B1444" s="37" t="s">
        <v>21386</v>
      </c>
      <c r="C1444" s="37"/>
      <c r="D1444" s="37" t="s">
        <v>21387</v>
      </c>
      <c r="E1444" s="37" t="s">
        <v>20657</v>
      </c>
      <c r="F1444" s="37" t="s">
        <v>23134</v>
      </c>
      <c r="G1444" s="37">
        <v>78676</v>
      </c>
      <c r="H1444" s="35">
        <v>13</v>
      </c>
      <c r="I1444" s="35">
        <v>28</v>
      </c>
      <c r="J1444" s="36">
        <v>473406</v>
      </c>
      <c r="K1444" s="37">
        <v>113304</v>
      </c>
      <c r="L1444" s="37" t="s">
        <v>21388</v>
      </c>
    </row>
    <row r="1445" spans="1:12" ht="18" customHeight="1" x14ac:dyDescent="0.2">
      <c r="A1445" s="37" t="s">
        <v>21389</v>
      </c>
      <c r="B1445" s="37" t="s">
        <v>21390</v>
      </c>
      <c r="C1445" s="37" t="s">
        <v>21391</v>
      </c>
      <c r="D1445" s="37"/>
      <c r="E1445" s="37"/>
      <c r="F1445" s="37" t="s">
        <v>18740</v>
      </c>
      <c r="G1445" s="37"/>
      <c r="H1445" s="35">
        <v>3</v>
      </c>
      <c r="I1445" s="35">
        <v>23</v>
      </c>
      <c r="J1445" s="36">
        <v>136766</v>
      </c>
      <c r="K1445" s="37">
        <v>146439</v>
      </c>
      <c r="L1445" s="37" t="s">
        <v>21392</v>
      </c>
    </row>
    <row r="1446" spans="1:12" ht="18" customHeight="1" x14ac:dyDescent="0.2">
      <c r="A1446" s="37" t="s">
        <v>21393</v>
      </c>
      <c r="B1446" s="37" t="s">
        <v>21394</v>
      </c>
      <c r="C1446" s="37" t="s">
        <v>21395</v>
      </c>
      <c r="D1446" s="37" t="s">
        <v>21396</v>
      </c>
      <c r="E1446" s="37" t="s">
        <v>15268</v>
      </c>
      <c r="F1446" s="37" t="s">
        <v>23134</v>
      </c>
      <c r="G1446" s="37">
        <v>77024</v>
      </c>
      <c r="H1446" s="35">
        <v>20</v>
      </c>
      <c r="I1446" s="35">
        <v>9</v>
      </c>
      <c r="J1446" s="36">
        <v>2222222</v>
      </c>
      <c r="K1446" s="37">
        <v>114574</v>
      </c>
      <c r="L1446" s="37" t="s">
        <v>21397</v>
      </c>
    </row>
    <row r="1447" spans="1:12" ht="18" customHeight="1" x14ac:dyDescent="0.2">
      <c r="A1447" s="37" t="s">
        <v>21398</v>
      </c>
      <c r="B1447" s="37" t="s">
        <v>20072</v>
      </c>
      <c r="C1447" s="37" t="s">
        <v>20073</v>
      </c>
      <c r="D1447" s="37" t="s">
        <v>20074</v>
      </c>
      <c r="E1447" s="37" t="s">
        <v>20075</v>
      </c>
      <c r="F1447" s="37" t="s">
        <v>23134</v>
      </c>
      <c r="G1447" s="37">
        <v>77384</v>
      </c>
      <c r="H1447" s="35">
        <v>25</v>
      </c>
      <c r="I1447" s="35">
        <v>251</v>
      </c>
      <c r="J1447" s="36">
        <v>98412</v>
      </c>
      <c r="K1447" s="37">
        <v>134242</v>
      </c>
      <c r="L1447" s="37" t="s">
        <v>20076</v>
      </c>
    </row>
    <row r="1448" spans="1:12" ht="18" customHeight="1" x14ac:dyDescent="0.2">
      <c r="A1448" s="37" t="s">
        <v>20077</v>
      </c>
      <c r="B1448" s="37" t="s">
        <v>20078</v>
      </c>
      <c r="C1448" s="37" t="s">
        <v>21023</v>
      </c>
      <c r="D1448" s="37" t="s">
        <v>21024</v>
      </c>
      <c r="E1448" s="37" t="s">
        <v>24286</v>
      </c>
      <c r="F1448" s="37" t="s">
        <v>23134</v>
      </c>
      <c r="G1448" s="37">
        <v>75206</v>
      </c>
      <c r="H1448" s="35">
        <v>159</v>
      </c>
      <c r="I1448" s="35">
        <v>426</v>
      </c>
      <c r="J1448" s="36">
        <v>374298</v>
      </c>
      <c r="K1448" s="37">
        <v>132477</v>
      </c>
      <c r="L1448" s="37"/>
    </row>
    <row r="1449" spans="1:12" ht="18" customHeight="1" x14ac:dyDescent="0.2">
      <c r="A1449" s="37" t="s">
        <v>21025</v>
      </c>
      <c r="B1449" s="37" t="s">
        <v>21026</v>
      </c>
      <c r="C1449" s="37" t="s">
        <v>21027</v>
      </c>
      <c r="D1449" s="37" t="s">
        <v>21028</v>
      </c>
      <c r="E1449" s="37" t="s">
        <v>19505</v>
      </c>
      <c r="F1449" s="37" t="s">
        <v>23125</v>
      </c>
      <c r="G1449" s="37">
        <v>10001</v>
      </c>
      <c r="H1449" s="35">
        <v>8</v>
      </c>
      <c r="I1449" s="35" t="s">
        <v>16742</v>
      </c>
      <c r="J1449" s="35" t="s">
        <v>16742</v>
      </c>
      <c r="K1449" s="37">
        <v>147842</v>
      </c>
      <c r="L1449" s="37" t="s">
        <v>21029</v>
      </c>
    </row>
    <row r="1450" spans="1:12" ht="18" customHeight="1" x14ac:dyDescent="0.2">
      <c r="A1450" s="37" t="s">
        <v>21030</v>
      </c>
      <c r="B1450" s="37" t="s">
        <v>21031</v>
      </c>
      <c r="C1450" s="37" t="s">
        <v>21032</v>
      </c>
      <c r="D1450" s="37" t="s">
        <v>21033</v>
      </c>
      <c r="E1450" s="37" t="s">
        <v>21034</v>
      </c>
      <c r="F1450" s="37" t="s">
        <v>23714</v>
      </c>
      <c r="G1450" s="37">
        <v>92507</v>
      </c>
      <c r="H1450" s="35">
        <v>0</v>
      </c>
      <c r="I1450" s="35">
        <v>8</v>
      </c>
      <c r="J1450" s="36">
        <v>26340</v>
      </c>
      <c r="K1450" s="37">
        <v>143317</v>
      </c>
      <c r="L1450" s="37"/>
    </row>
    <row r="1451" spans="1:12" ht="18" customHeight="1" x14ac:dyDescent="0.2">
      <c r="A1451" s="37" t="s">
        <v>21035</v>
      </c>
      <c r="B1451" s="37" t="s">
        <v>21036</v>
      </c>
      <c r="C1451" s="37" t="s">
        <v>21037</v>
      </c>
      <c r="D1451" s="37" t="s">
        <v>21038</v>
      </c>
      <c r="E1451" s="37" t="s">
        <v>21039</v>
      </c>
      <c r="F1451" s="37" t="s">
        <v>23129</v>
      </c>
      <c r="G1451" s="37">
        <v>19406</v>
      </c>
      <c r="H1451" s="35">
        <v>209</v>
      </c>
      <c r="I1451" s="36">
        <v>1932</v>
      </c>
      <c r="J1451" s="36">
        <v>108174</v>
      </c>
      <c r="K1451" s="37">
        <v>113625</v>
      </c>
      <c r="L1451" s="37"/>
    </row>
    <row r="1452" spans="1:12" ht="18" customHeight="1" x14ac:dyDescent="0.2">
      <c r="A1452" s="37" t="s">
        <v>22064</v>
      </c>
      <c r="B1452" s="37" t="s">
        <v>22065</v>
      </c>
      <c r="C1452" s="37" t="s">
        <v>22066</v>
      </c>
      <c r="D1452" s="37" t="s">
        <v>22067</v>
      </c>
      <c r="E1452" s="37" t="s">
        <v>22068</v>
      </c>
      <c r="F1452" s="37" t="s">
        <v>23715</v>
      </c>
      <c r="G1452" s="37">
        <v>80112</v>
      </c>
      <c r="H1452" s="35">
        <v>25</v>
      </c>
      <c r="I1452" s="35">
        <v>0</v>
      </c>
      <c r="J1452" s="35" t="s">
        <v>16742</v>
      </c>
      <c r="K1452" s="37">
        <v>112025</v>
      </c>
      <c r="L1452" s="37" t="s">
        <v>22069</v>
      </c>
    </row>
    <row r="1453" spans="1:12" ht="18" customHeight="1" x14ac:dyDescent="0.2">
      <c r="A1453" s="37" t="s">
        <v>22070</v>
      </c>
      <c r="B1453" s="37" t="s">
        <v>22071</v>
      </c>
      <c r="C1453" s="37" t="s">
        <v>22072</v>
      </c>
      <c r="D1453" s="37" t="s">
        <v>22073</v>
      </c>
      <c r="E1453" s="37" t="s">
        <v>23378</v>
      </c>
      <c r="F1453" s="37" t="s">
        <v>19668</v>
      </c>
      <c r="G1453" s="37">
        <v>21601</v>
      </c>
      <c r="H1453" s="35">
        <v>6</v>
      </c>
      <c r="I1453" s="35">
        <v>52</v>
      </c>
      <c r="J1453" s="36">
        <v>116135</v>
      </c>
      <c r="K1453" s="37">
        <v>122425</v>
      </c>
      <c r="L1453" s="37"/>
    </row>
    <row r="1454" spans="1:12" ht="18" customHeight="1" x14ac:dyDescent="0.2">
      <c r="A1454" s="37" t="s">
        <v>22074</v>
      </c>
      <c r="B1454" s="37" t="s">
        <v>22075</v>
      </c>
      <c r="C1454" s="37" t="s">
        <v>22076</v>
      </c>
      <c r="D1454" s="37" t="s">
        <v>19352</v>
      </c>
      <c r="E1454" s="37" t="s">
        <v>21729</v>
      </c>
      <c r="F1454" s="37" t="s">
        <v>23129</v>
      </c>
      <c r="G1454" s="37">
        <v>17602</v>
      </c>
      <c r="H1454" s="35">
        <v>75</v>
      </c>
      <c r="I1454" s="35">
        <v>137</v>
      </c>
      <c r="J1454" s="36">
        <v>547445</v>
      </c>
      <c r="K1454" s="37">
        <v>127155</v>
      </c>
      <c r="L1454" s="37"/>
    </row>
    <row r="1455" spans="1:12" ht="18" customHeight="1" x14ac:dyDescent="0.2">
      <c r="A1455" s="37" t="s">
        <v>19353</v>
      </c>
      <c r="B1455" s="37" t="s">
        <v>19354</v>
      </c>
      <c r="C1455" s="37"/>
      <c r="D1455" s="37" t="s">
        <v>13843</v>
      </c>
      <c r="E1455" s="37" t="s">
        <v>13844</v>
      </c>
      <c r="F1455" s="37" t="s">
        <v>19678</v>
      </c>
      <c r="G1455" s="37">
        <v>7670</v>
      </c>
      <c r="H1455" s="35">
        <v>21</v>
      </c>
      <c r="I1455" s="35">
        <v>60</v>
      </c>
      <c r="J1455" s="36">
        <v>347918</v>
      </c>
      <c r="K1455" s="37">
        <v>125668</v>
      </c>
      <c r="L1455" s="37"/>
    </row>
    <row r="1456" spans="1:12" ht="18" customHeight="1" x14ac:dyDescent="0.2">
      <c r="A1456" s="37" t="s">
        <v>13845</v>
      </c>
      <c r="B1456" s="37" t="s">
        <v>13846</v>
      </c>
      <c r="C1456" s="37" t="s">
        <v>13847</v>
      </c>
      <c r="D1456" s="37" t="s">
        <v>13848</v>
      </c>
      <c r="E1456" s="37" t="s">
        <v>19505</v>
      </c>
      <c r="F1456" s="37" t="s">
        <v>23125</v>
      </c>
      <c r="G1456" s="37">
        <v>10017</v>
      </c>
      <c r="H1456" s="35">
        <v>22</v>
      </c>
      <c r="I1456" s="35">
        <v>12</v>
      </c>
      <c r="J1456" s="36">
        <v>1820728</v>
      </c>
      <c r="K1456" s="37">
        <v>126818</v>
      </c>
      <c r="L1456" s="37"/>
    </row>
    <row r="1457" spans="1:12" ht="18" customHeight="1" x14ac:dyDescent="0.2">
      <c r="A1457" s="37" t="s">
        <v>13849</v>
      </c>
      <c r="B1457" s="37" t="s">
        <v>13850</v>
      </c>
      <c r="C1457" s="37" t="s">
        <v>13851</v>
      </c>
      <c r="D1457" s="37" t="s">
        <v>13852</v>
      </c>
      <c r="E1457" s="37" t="s">
        <v>22089</v>
      </c>
      <c r="F1457" s="37" t="s">
        <v>23138</v>
      </c>
      <c r="G1457" s="37">
        <v>98101</v>
      </c>
      <c r="H1457" s="35">
        <v>28</v>
      </c>
      <c r="I1457" s="35">
        <v>70</v>
      </c>
      <c r="J1457" s="36">
        <v>404634</v>
      </c>
      <c r="K1457" s="37">
        <v>121003</v>
      </c>
      <c r="L1457" s="37"/>
    </row>
    <row r="1458" spans="1:12" ht="18" customHeight="1" x14ac:dyDescent="0.2">
      <c r="A1458" s="37" t="s">
        <v>13853</v>
      </c>
      <c r="B1458" s="37" t="s">
        <v>13854</v>
      </c>
      <c r="C1458" s="37" t="s">
        <v>13855</v>
      </c>
      <c r="D1458" s="37" t="s">
        <v>13856</v>
      </c>
      <c r="E1458" s="37" t="s">
        <v>22068</v>
      </c>
      <c r="F1458" s="37" t="s">
        <v>23715</v>
      </c>
      <c r="G1458" s="37">
        <v>80112</v>
      </c>
      <c r="H1458" s="35">
        <v>1</v>
      </c>
      <c r="I1458" s="35">
        <v>11</v>
      </c>
      <c r="J1458" s="36">
        <v>94604</v>
      </c>
      <c r="K1458" s="37">
        <v>113619</v>
      </c>
      <c r="L1458" s="37"/>
    </row>
    <row r="1459" spans="1:12" ht="18" customHeight="1" x14ac:dyDescent="0.2">
      <c r="A1459" s="37" t="s">
        <v>13857</v>
      </c>
      <c r="B1459" s="37" t="s">
        <v>13858</v>
      </c>
      <c r="C1459" s="37" t="s">
        <v>13859</v>
      </c>
      <c r="D1459" s="37" t="s">
        <v>13860</v>
      </c>
      <c r="E1459" s="37" t="s">
        <v>16575</v>
      </c>
      <c r="F1459" s="37" t="s">
        <v>19669</v>
      </c>
      <c r="G1459" s="37">
        <v>4106</v>
      </c>
      <c r="H1459" s="35">
        <v>29</v>
      </c>
      <c r="I1459" s="35">
        <v>354</v>
      </c>
      <c r="J1459" s="36">
        <v>80613</v>
      </c>
      <c r="K1459" s="37">
        <v>120826</v>
      </c>
      <c r="L1459" s="37" t="s">
        <v>16576</v>
      </c>
    </row>
    <row r="1460" spans="1:12" ht="18" customHeight="1" x14ac:dyDescent="0.2">
      <c r="A1460" s="37" t="s">
        <v>16577</v>
      </c>
      <c r="B1460" s="37" t="s">
        <v>16578</v>
      </c>
      <c r="C1460" s="37" t="s">
        <v>16579</v>
      </c>
      <c r="D1460" s="37" t="s">
        <v>16580</v>
      </c>
      <c r="E1460" s="37" t="s">
        <v>21090</v>
      </c>
      <c r="F1460" s="37" t="s">
        <v>23715</v>
      </c>
      <c r="G1460" s="37">
        <v>80305</v>
      </c>
      <c r="H1460" s="35">
        <v>12</v>
      </c>
      <c r="I1460" s="35">
        <v>100</v>
      </c>
      <c r="J1460" s="36">
        <v>120000</v>
      </c>
      <c r="K1460" s="37">
        <v>146480</v>
      </c>
      <c r="L1460" s="37"/>
    </row>
    <row r="1461" spans="1:12" ht="18" customHeight="1" x14ac:dyDescent="0.2">
      <c r="A1461" s="37" t="s">
        <v>19293</v>
      </c>
      <c r="B1461" s="37" t="s">
        <v>19294</v>
      </c>
      <c r="C1461" s="37" t="s">
        <v>19295</v>
      </c>
      <c r="D1461" s="37" t="s">
        <v>19296</v>
      </c>
      <c r="E1461" s="37" t="s">
        <v>12510</v>
      </c>
      <c r="F1461" s="37" t="s">
        <v>23716</v>
      </c>
      <c r="G1461" s="37">
        <v>6811</v>
      </c>
      <c r="H1461" s="35">
        <v>56</v>
      </c>
      <c r="I1461" s="35">
        <v>220</v>
      </c>
      <c r="J1461" s="36">
        <v>253245</v>
      </c>
      <c r="K1461" s="37">
        <v>125839</v>
      </c>
      <c r="L1461" s="37" t="s">
        <v>11114</v>
      </c>
    </row>
    <row r="1462" spans="1:12" ht="18" customHeight="1" x14ac:dyDescent="0.2">
      <c r="A1462" s="37" t="s">
        <v>11115</v>
      </c>
      <c r="B1462" s="37" t="s">
        <v>11097</v>
      </c>
      <c r="C1462" s="37" t="s">
        <v>11098</v>
      </c>
      <c r="D1462" s="37" t="s">
        <v>11099</v>
      </c>
      <c r="E1462" s="37" t="s">
        <v>20594</v>
      </c>
      <c r="F1462" s="37" t="s">
        <v>18741</v>
      </c>
      <c r="G1462" s="37">
        <v>30062</v>
      </c>
      <c r="H1462" s="35">
        <v>12</v>
      </c>
      <c r="I1462" s="35">
        <v>100</v>
      </c>
      <c r="J1462" s="36">
        <v>120000</v>
      </c>
      <c r="K1462" s="37">
        <v>122785</v>
      </c>
      <c r="L1462" s="37"/>
    </row>
    <row r="1463" spans="1:12" ht="18" customHeight="1" x14ac:dyDescent="0.2">
      <c r="A1463" s="37" t="s">
        <v>11100</v>
      </c>
      <c r="B1463" s="37" t="s">
        <v>11109</v>
      </c>
      <c r="C1463" s="37" t="s">
        <v>11110</v>
      </c>
      <c r="D1463" s="37" t="s">
        <v>11111</v>
      </c>
      <c r="E1463" s="37" t="s">
        <v>15268</v>
      </c>
      <c r="F1463" s="37" t="s">
        <v>23134</v>
      </c>
      <c r="G1463" s="37">
        <v>77010</v>
      </c>
      <c r="H1463" s="35">
        <v>0</v>
      </c>
      <c r="I1463" s="35">
        <v>1</v>
      </c>
      <c r="J1463" s="36">
        <v>74112</v>
      </c>
      <c r="K1463" s="37">
        <v>144017</v>
      </c>
      <c r="L1463" s="37"/>
    </row>
    <row r="1464" spans="1:12" ht="18" customHeight="1" x14ac:dyDescent="0.2">
      <c r="A1464" s="37" t="s">
        <v>11112</v>
      </c>
      <c r="B1464" s="37" t="s">
        <v>11113</v>
      </c>
      <c r="C1464" s="37" t="s">
        <v>8414</v>
      </c>
      <c r="D1464" s="37" t="s">
        <v>8415</v>
      </c>
      <c r="E1464" s="37" t="s">
        <v>9893</v>
      </c>
      <c r="F1464" s="37" t="s">
        <v>23132</v>
      </c>
      <c r="G1464" s="37">
        <v>57104</v>
      </c>
      <c r="H1464" s="35">
        <v>74</v>
      </c>
      <c r="I1464" s="35">
        <v>204</v>
      </c>
      <c r="J1464" s="36">
        <v>361989</v>
      </c>
      <c r="K1464" s="37">
        <v>127616</v>
      </c>
      <c r="L1464" s="37"/>
    </row>
    <row r="1465" spans="1:12" ht="18" customHeight="1" x14ac:dyDescent="0.2">
      <c r="A1465" s="37" t="s">
        <v>8416</v>
      </c>
      <c r="B1465" s="37" t="s">
        <v>8417</v>
      </c>
      <c r="C1465" s="37" t="s">
        <v>8418</v>
      </c>
      <c r="D1465" s="37" t="s">
        <v>8419</v>
      </c>
      <c r="E1465" s="37" t="s">
        <v>22296</v>
      </c>
      <c r="F1465" s="37" t="s">
        <v>23714</v>
      </c>
      <c r="G1465" s="37">
        <v>90212</v>
      </c>
      <c r="H1465" s="35">
        <v>78</v>
      </c>
      <c r="I1465" s="35">
        <v>147</v>
      </c>
      <c r="J1465" s="36">
        <v>530443</v>
      </c>
      <c r="K1465" s="37">
        <v>104695</v>
      </c>
      <c r="L1465" s="37"/>
    </row>
    <row r="1466" spans="1:12" ht="18" customHeight="1" x14ac:dyDescent="0.2">
      <c r="A1466" s="37" t="s">
        <v>8420</v>
      </c>
      <c r="B1466" s="37" t="s">
        <v>8421</v>
      </c>
      <c r="C1466" s="37"/>
      <c r="D1466" s="37" t="s">
        <v>8422</v>
      </c>
      <c r="E1466" s="37" t="s">
        <v>8423</v>
      </c>
      <c r="F1466" s="37" t="s">
        <v>23128</v>
      </c>
      <c r="G1466" s="37"/>
      <c r="H1466" s="35">
        <v>18</v>
      </c>
      <c r="I1466" s="35">
        <v>15</v>
      </c>
      <c r="J1466" s="36">
        <v>1166667</v>
      </c>
      <c r="K1466" s="37">
        <v>110072</v>
      </c>
      <c r="L1466" s="37"/>
    </row>
    <row r="1467" spans="1:12" ht="18" customHeight="1" x14ac:dyDescent="0.2">
      <c r="A1467" s="37" t="s">
        <v>8424</v>
      </c>
      <c r="B1467" s="37" t="s">
        <v>5761</v>
      </c>
      <c r="C1467" s="37" t="s">
        <v>5762</v>
      </c>
      <c r="D1467" s="37" t="s">
        <v>5763</v>
      </c>
      <c r="E1467" s="37" t="s">
        <v>17768</v>
      </c>
      <c r="F1467" s="37" t="s">
        <v>19670</v>
      </c>
      <c r="G1467" s="37">
        <v>48917</v>
      </c>
      <c r="H1467" s="35">
        <v>17</v>
      </c>
      <c r="I1467" s="35">
        <v>91</v>
      </c>
      <c r="J1467" s="36">
        <v>182456</v>
      </c>
      <c r="K1467" s="37">
        <v>122789</v>
      </c>
      <c r="L1467" s="37"/>
    </row>
    <row r="1468" spans="1:12" ht="18" customHeight="1" x14ac:dyDescent="0.2">
      <c r="A1468" s="37" t="s">
        <v>5764</v>
      </c>
      <c r="B1468" s="37" t="s">
        <v>5765</v>
      </c>
      <c r="C1468" s="37" t="s">
        <v>5766</v>
      </c>
      <c r="D1468" s="37" t="s">
        <v>5767</v>
      </c>
      <c r="E1468" s="37" t="s">
        <v>8429</v>
      </c>
      <c r="F1468" s="37" t="s">
        <v>19665</v>
      </c>
      <c r="G1468" s="37">
        <v>40347</v>
      </c>
      <c r="H1468" s="35">
        <v>3</v>
      </c>
      <c r="I1468" s="35">
        <v>12</v>
      </c>
      <c r="J1468" s="36">
        <v>250000</v>
      </c>
      <c r="K1468" s="37">
        <v>125065</v>
      </c>
      <c r="L1468" s="37"/>
    </row>
    <row r="1469" spans="1:12" ht="18" customHeight="1" x14ac:dyDescent="0.2">
      <c r="A1469" s="37" t="s">
        <v>8430</v>
      </c>
      <c r="B1469" s="37" t="s">
        <v>8431</v>
      </c>
      <c r="C1469" s="37" t="s">
        <v>8432</v>
      </c>
      <c r="D1469" s="37" t="s">
        <v>8433</v>
      </c>
      <c r="E1469" s="37" t="s">
        <v>22359</v>
      </c>
      <c r="F1469" s="37" t="s">
        <v>19662</v>
      </c>
      <c r="G1469" s="37">
        <v>60174</v>
      </c>
      <c r="H1469" s="35">
        <v>1</v>
      </c>
      <c r="I1469" s="35">
        <v>5</v>
      </c>
      <c r="J1469" s="36">
        <v>277400</v>
      </c>
      <c r="K1469" s="37">
        <v>123911</v>
      </c>
      <c r="L1469" s="37"/>
    </row>
    <row r="1470" spans="1:12" ht="18" customHeight="1" x14ac:dyDescent="0.2">
      <c r="A1470" s="37" t="s">
        <v>8434</v>
      </c>
      <c r="B1470" s="37" t="s">
        <v>8435</v>
      </c>
      <c r="C1470" s="37" t="s">
        <v>8436</v>
      </c>
      <c r="D1470" s="37" t="s">
        <v>8437</v>
      </c>
      <c r="E1470" s="37" t="s">
        <v>21326</v>
      </c>
      <c r="F1470" s="37" t="s">
        <v>19678</v>
      </c>
      <c r="G1470" s="37">
        <v>7901</v>
      </c>
      <c r="H1470" s="35">
        <v>8</v>
      </c>
      <c r="I1470" s="35" t="s">
        <v>16742</v>
      </c>
      <c r="J1470" s="35" t="s">
        <v>16742</v>
      </c>
      <c r="K1470" s="37">
        <v>128261</v>
      </c>
      <c r="L1470" s="37"/>
    </row>
    <row r="1471" spans="1:12" ht="18" customHeight="1" x14ac:dyDescent="0.2">
      <c r="A1471" s="37" t="s">
        <v>8427</v>
      </c>
      <c r="B1471" s="37" t="s">
        <v>8427</v>
      </c>
      <c r="C1471" s="37" t="s">
        <v>8428</v>
      </c>
      <c r="D1471" s="37"/>
      <c r="E1471" s="37"/>
      <c r="F1471" s="37" t="s">
        <v>19678</v>
      </c>
      <c r="G1471" s="37"/>
      <c r="H1471" s="35">
        <v>9</v>
      </c>
      <c r="I1471" s="35">
        <v>20</v>
      </c>
      <c r="J1471" s="36">
        <v>445500</v>
      </c>
      <c r="K1471" s="37">
        <v>128737</v>
      </c>
      <c r="L1471" s="37"/>
    </row>
    <row r="1472" spans="1:12" ht="18" customHeight="1" x14ac:dyDescent="0.2">
      <c r="A1472" s="37" t="s">
        <v>11130</v>
      </c>
      <c r="B1472" s="37" t="s">
        <v>11131</v>
      </c>
      <c r="C1472" s="37" t="s">
        <v>11132</v>
      </c>
      <c r="D1472" s="37" t="s">
        <v>11133</v>
      </c>
      <c r="E1472" s="37" t="s">
        <v>19500</v>
      </c>
      <c r="F1472" s="37" t="s">
        <v>23138</v>
      </c>
      <c r="G1472" s="37">
        <v>98033</v>
      </c>
      <c r="H1472" s="35">
        <v>0</v>
      </c>
      <c r="I1472" s="35">
        <v>2</v>
      </c>
      <c r="J1472" s="36">
        <v>50000</v>
      </c>
      <c r="K1472" s="37">
        <v>145621</v>
      </c>
      <c r="L1472" s="37" t="s">
        <v>11134</v>
      </c>
    </row>
    <row r="1473" spans="1:12" ht="18" customHeight="1" x14ac:dyDescent="0.2">
      <c r="A1473" s="37" t="s">
        <v>11135</v>
      </c>
      <c r="B1473" s="37" t="s">
        <v>11136</v>
      </c>
      <c r="C1473" s="37" t="s">
        <v>11137</v>
      </c>
      <c r="D1473" s="37" t="s">
        <v>11138</v>
      </c>
      <c r="E1473" s="37" t="s">
        <v>8519</v>
      </c>
      <c r="F1473" s="37" t="s">
        <v>19662</v>
      </c>
      <c r="G1473" s="37">
        <v>61701</v>
      </c>
      <c r="H1473" s="35">
        <v>3</v>
      </c>
      <c r="I1473" s="35">
        <v>40</v>
      </c>
      <c r="J1473" s="36">
        <v>75000</v>
      </c>
      <c r="K1473" s="37">
        <v>123852</v>
      </c>
      <c r="L1473" s="37"/>
    </row>
    <row r="1474" spans="1:12" ht="18" customHeight="1" x14ac:dyDescent="0.2">
      <c r="A1474" s="37" t="s">
        <v>11139</v>
      </c>
      <c r="B1474" s="37" t="s">
        <v>11140</v>
      </c>
      <c r="C1474" s="37" t="s">
        <v>11141</v>
      </c>
      <c r="D1474" s="37" t="s">
        <v>11142</v>
      </c>
      <c r="E1474" s="37" t="s">
        <v>11143</v>
      </c>
      <c r="F1474" s="37" t="s">
        <v>23710</v>
      </c>
      <c r="G1474" s="37">
        <v>99801</v>
      </c>
      <c r="H1474" s="35">
        <v>14</v>
      </c>
      <c r="I1474" s="35">
        <v>50</v>
      </c>
      <c r="J1474" s="36">
        <v>286145</v>
      </c>
      <c r="K1474" s="37">
        <v>116489</v>
      </c>
      <c r="L1474" s="37" t="s">
        <v>11144</v>
      </c>
    </row>
    <row r="1475" spans="1:12" ht="18" customHeight="1" x14ac:dyDescent="0.2">
      <c r="A1475" s="37" t="s">
        <v>8444</v>
      </c>
      <c r="B1475" s="37"/>
      <c r="C1475" s="37" t="s">
        <v>8445</v>
      </c>
      <c r="D1475" s="37" t="s">
        <v>8446</v>
      </c>
      <c r="E1475" s="37" t="s">
        <v>8447</v>
      </c>
      <c r="F1475" s="37" t="s">
        <v>23716</v>
      </c>
      <c r="G1475" s="37">
        <v>6457</v>
      </c>
      <c r="H1475" s="35">
        <v>10</v>
      </c>
      <c r="I1475" s="35">
        <v>118</v>
      </c>
      <c r="J1475" s="36">
        <v>85948</v>
      </c>
      <c r="K1475" s="37">
        <v>142858</v>
      </c>
      <c r="L1475" s="37"/>
    </row>
    <row r="1476" spans="1:12" ht="18" customHeight="1" x14ac:dyDescent="0.2">
      <c r="A1476" s="37" t="s">
        <v>8448</v>
      </c>
      <c r="B1476" s="37" t="s">
        <v>8449</v>
      </c>
      <c r="C1476" s="37" t="s">
        <v>8450</v>
      </c>
      <c r="D1476" s="37" t="s">
        <v>8451</v>
      </c>
      <c r="E1476" s="37" t="s">
        <v>21642</v>
      </c>
      <c r="F1476" s="37" t="s">
        <v>23715</v>
      </c>
      <c r="G1476" s="37">
        <v>80026</v>
      </c>
      <c r="H1476" s="35">
        <v>8</v>
      </c>
      <c r="I1476" s="35">
        <v>81</v>
      </c>
      <c r="J1476" s="36">
        <v>95062</v>
      </c>
      <c r="K1476" s="37">
        <v>122072</v>
      </c>
      <c r="L1476" s="37" t="s">
        <v>8452</v>
      </c>
    </row>
    <row r="1477" spans="1:12" ht="18" customHeight="1" x14ac:dyDescent="0.2">
      <c r="A1477" s="37" t="s">
        <v>8476</v>
      </c>
      <c r="B1477" s="37" t="s">
        <v>8477</v>
      </c>
      <c r="C1477" s="37" t="s">
        <v>8478</v>
      </c>
      <c r="D1477" s="37" t="s">
        <v>8479</v>
      </c>
      <c r="E1477" s="37" t="s">
        <v>23033</v>
      </c>
      <c r="F1477" s="37" t="s">
        <v>23714</v>
      </c>
      <c r="G1477" s="37">
        <v>94010</v>
      </c>
      <c r="H1477" s="35">
        <v>155</v>
      </c>
      <c r="I1477" s="35">
        <v>414</v>
      </c>
      <c r="J1477" s="36">
        <v>375441</v>
      </c>
      <c r="K1477" s="37">
        <v>135682</v>
      </c>
      <c r="L1477" s="37"/>
    </row>
    <row r="1478" spans="1:12" ht="18" customHeight="1" x14ac:dyDescent="0.2">
      <c r="A1478" s="37" t="s">
        <v>8480</v>
      </c>
      <c r="B1478" s="37" t="s">
        <v>8481</v>
      </c>
      <c r="C1478" s="37" t="s">
        <v>8482</v>
      </c>
      <c r="D1478" s="37" t="s">
        <v>8483</v>
      </c>
      <c r="E1478" s="37" t="s">
        <v>8484</v>
      </c>
      <c r="F1478" s="37" t="s">
        <v>23714</v>
      </c>
      <c r="G1478" s="37">
        <v>95973</v>
      </c>
      <c r="H1478" s="35">
        <v>38</v>
      </c>
      <c r="I1478" s="35">
        <v>202</v>
      </c>
      <c r="J1478" s="36">
        <v>186460</v>
      </c>
      <c r="K1478" s="37">
        <v>142681</v>
      </c>
      <c r="L1478" s="37" t="s">
        <v>8485</v>
      </c>
    </row>
    <row r="1479" spans="1:12" ht="18" customHeight="1" x14ac:dyDescent="0.2">
      <c r="A1479" s="37" t="s">
        <v>8486</v>
      </c>
      <c r="B1479" s="37" t="s">
        <v>8457</v>
      </c>
      <c r="C1479" s="37" t="s">
        <v>8458</v>
      </c>
      <c r="D1479" s="37" t="s">
        <v>8459</v>
      </c>
      <c r="E1479" s="37" t="s">
        <v>16723</v>
      </c>
      <c r="F1479" s="37" t="s">
        <v>23714</v>
      </c>
      <c r="G1479" s="37">
        <v>94111</v>
      </c>
      <c r="H1479" s="35">
        <v>8</v>
      </c>
      <c r="I1479" s="35">
        <v>30</v>
      </c>
      <c r="J1479" s="36">
        <v>266667</v>
      </c>
      <c r="K1479" s="37">
        <v>140929</v>
      </c>
      <c r="L1479" s="37"/>
    </row>
    <row r="1480" spans="1:12" ht="18" customHeight="1" x14ac:dyDescent="0.2">
      <c r="A1480" s="37" t="s">
        <v>8460</v>
      </c>
      <c r="B1480" s="37" t="s">
        <v>8461</v>
      </c>
      <c r="C1480" s="37" t="s">
        <v>8462</v>
      </c>
      <c r="D1480" s="37" t="s">
        <v>11165</v>
      </c>
      <c r="E1480" s="37" t="s">
        <v>24286</v>
      </c>
      <c r="F1480" s="37" t="s">
        <v>23134</v>
      </c>
      <c r="G1480" s="37">
        <v>75230</v>
      </c>
      <c r="H1480" s="35">
        <v>85</v>
      </c>
      <c r="I1480" s="35">
        <v>400</v>
      </c>
      <c r="J1480" s="36">
        <v>212500</v>
      </c>
      <c r="K1480" s="37">
        <v>114269</v>
      </c>
      <c r="L1480" s="37" t="s">
        <v>11166</v>
      </c>
    </row>
    <row r="1481" spans="1:12" ht="18" customHeight="1" x14ac:dyDescent="0.2">
      <c r="A1481" s="37" t="s">
        <v>11167</v>
      </c>
      <c r="B1481" s="37" t="s">
        <v>11168</v>
      </c>
      <c r="C1481" s="37" t="s">
        <v>11169</v>
      </c>
      <c r="D1481" s="37" t="s">
        <v>11170</v>
      </c>
      <c r="E1481" s="37" t="s">
        <v>17314</v>
      </c>
      <c r="F1481" s="37" t="s">
        <v>19662</v>
      </c>
      <c r="G1481" s="37">
        <v>60654</v>
      </c>
      <c r="H1481" s="35">
        <v>170</v>
      </c>
      <c r="I1481" s="35">
        <v>110</v>
      </c>
      <c r="J1481" s="36">
        <v>1545455</v>
      </c>
      <c r="K1481" s="37">
        <v>108233</v>
      </c>
      <c r="L1481" s="37"/>
    </row>
    <row r="1482" spans="1:12" ht="18" customHeight="1" x14ac:dyDescent="0.2">
      <c r="A1482" s="37" t="s">
        <v>11171</v>
      </c>
      <c r="B1482" s="37" t="s">
        <v>11172</v>
      </c>
      <c r="C1482" s="37" t="s">
        <v>11173</v>
      </c>
      <c r="D1482" s="37" t="s">
        <v>11174</v>
      </c>
      <c r="E1482" s="37" t="s">
        <v>11175</v>
      </c>
      <c r="F1482" s="37" t="s">
        <v>23709</v>
      </c>
      <c r="G1482" s="37">
        <v>83651</v>
      </c>
      <c r="H1482" s="35">
        <v>17</v>
      </c>
      <c r="I1482" s="35">
        <v>249</v>
      </c>
      <c r="J1482" s="36">
        <v>67413</v>
      </c>
      <c r="K1482" s="37">
        <v>120514</v>
      </c>
      <c r="L1482" s="37"/>
    </row>
    <row r="1483" spans="1:12" ht="18" customHeight="1" x14ac:dyDescent="0.2">
      <c r="A1483" s="37" t="s">
        <v>11176</v>
      </c>
      <c r="B1483" s="37" t="s">
        <v>11177</v>
      </c>
      <c r="C1483" s="37" t="s">
        <v>11178</v>
      </c>
      <c r="D1483" s="37" t="s">
        <v>11179</v>
      </c>
      <c r="E1483" s="37" t="s">
        <v>8496</v>
      </c>
      <c r="F1483" s="37" t="s">
        <v>23125</v>
      </c>
      <c r="G1483" s="37">
        <v>10595</v>
      </c>
      <c r="H1483" s="35">
        <v>5</v>
      </c>
      <c r="I1483" s="35">
        <v>44</v>
      </c>
      <c r="J1483" s="36">
        <v>115181</v>
      </c>
      <c r="K1483" s="37">
        <v>128228</v>
      </c>
      <c r="L1483" s="37"/>
    </row>
    <row r="1484" spans="1:12" ht="18" customHeight="1" x14ac:dyDescent="0.2">
      <c r="A1484" s="37" t="s">
        <v>8497</v>
      </c>
      <c r="B1484" s="37" t="s">
        <v>8498</v>
      </c>
      <c r="C1484" s="37" t="s">
        <v>8499</v>
      </c>
      <c r="D1484" s="37" t="s">
        <v>8500</v>
      </c>
      <c r="E1484" s="37" t="s">
        <v>15227</v>
      </c>
      <c r="F1484" s="37" t="s">
        <v>18741</v>
      </c>
      <c r="G1484" s="37">
        <v>30309</v>
      </c>
      <c r="H1484" s="35">
        <v>3</v>
      </c>
      <c r="I1484" s="35">
        <v>1</v>
      </c>
      <c r="J1484" s="36">
        <v>2600000</v>
      </c>
      <c r="K1484" s="37">
        <v>143790</v>
      </c>
      <c r="L1484" s="37"/>
    </row>
    <row r="1485" spans="1:12" ht="18" customHeight="1" x14ac:dyDescent="0.2">
      <c r="A1485" s="37" t="s">
        <v>8501</v>
      </c>
      <c r="B1485" s="37" t="s">
        <v>5822</v>
      </c>
      <c r="C1485" s="37" t="s">
        <v>5823</v>
      </c>
      <c r="D1485" s="37" t="s">
        <v>5824</v>
      </c>
      <c r="E1485" s="37" t="s">
        <v>21257</v>
      </c>
      <c r="F1485" s="37" t="s">
        <v>23129</v>
      </c>
      <c r="G1485" s="37">
        <v>16323</v>
      </c>
      <c r="H1485" s="35">
        <v>8</v>
      </c>
      <c r="I1485" s="35" t="s">
        <v>16742</v>
      </c>
      <c r="J1485" s="35" t="s">
        <v>16742</v>
      </c>
      <c r="K1485" s="37">
        <v>142991</v>
      </c>
      <c r="L1485" s="37"/>
    </row>
    <row r="1486" spans="1:12" ht="18" customHeight="1" x14ac:dyDescent="0.2">
      <c r="A1486" s="37" t="s">
        <v>5825</v>
      </c>
      <c r="B1486" s="37" t="s">
        <v>5826</v>
      </c>
      <c r="C1486" s="37" t="s">
        <v>11181</v>
      </c>
      <c r="D1486" s="37" t="s">
        <v>11182</v>
      </c>
      <c r="E1486" s="37" t="s">
        <v>18972</v>
      </c>
      <c r="F1486" s="37" t="s">
        <v>23714</v>
      </c>
      <c r="G1486" s="37">
        <v>94402</v>
      </c>
      <c r="H1486" s="35">
        <v>13</v>
      </c>
      <c r="I1486" s="35">
        <v>90</v>
      </c>
      <c r="J1486" s="36">
        <v>149974</v>
      </c>
      <c r="K1486" s="37">
        <v>130032</v>
      </c>
      <c r="L1486" s="37" t="s">
        <v>8492</v>
      </c>
    </row>
    <row r="1487" spans="1:12" ht="18" customHeight="1" x14ac:dyDescent="0.2">
      <c r="A1487" s="37" t="s">
        <v>8493</v>
      </c>
      <c r="B1487" s="37" t="s">
        <v>8494</v>
      </c>
      <c r="C1487" s="37" t="s">
        <v>8495</v>
      </c>
      <c r="D1487" s="37" t="s">
        <v>386</v>
      </c>
      <c r="E1487" s="37" t="s">
        <v>19420</v>
      </c>
      <c r="F1487" s="37" t="s">
        <v>23125</v>
      </c>
      <c r="G1487" s="37">
        <v>12207</v>
      </c>
      <c r="H1487" s="35">
        <v>72</v>
      </c>
      <c r="I1487" s="35">
        <v>510</v>
      </c>
      <c r="J1487" s="36">
        <v>140471</v>
      </c>
      <c r="K1487" s="37">
        <v>121512</v>
      </c>
      <c r="L1487" s="37"/>
    </row>
    <row r="1488" spans="1:12" ht="18" customHeight="1" x14ac:dyDescent="0.2">
      <c r="A1488" s="37" t="s">
        <v>387</v>
      </c>
      <c r="B1488" s="37" t="s">
        <v>11187</v>
      </c>
      <c r="C1488" s="37" t="s">
        <v>11188</v>
      </c>
      <c r="D1488" s="37" t="s">
        <v>11189</v>
      </c>
      <c r="E1488" s="37" t="s">
        <v>18552</v>
      </c>
      <c r="F1488" s="37" t="s">
        <v>23714</v>
      </c>
      <c r="G1488" s="37">
        <v>95661</v>
      </c>
      <c r="H1488" s="35">
        <v>117</v>
      </c>
      <c r="I1488" s="35">
        <v>445</v>
      </c>
      <c r="J1488" s="36">
        <v>263684</v>
      </c>
      <c r="K1488" s="37">
        <v>105888</v>
      </c>
      <c r="L1488" s="37" t="s">
        <v>11190</v>
      </c>
    </row>
    <row r="1489" spans="1:12" ht="18" customHeight="1" x14ac:dyDescent="0.2">
      <c r="A1489" s="37" t="s">
        <v>11191</v>
      </c>
      <c r="B1489" s="37" t="s">
        <v>11192</v>
      </c>
      <c r="C1489" s="37" t="s">
        <v>11193</v>
      </c>
      <c r="D1489" s="37" t="s">
        <v>11194</v>
      </c>
      <c r="E1489" s="37" t="s">
        <v>19356</v>
      </c>
      <c r="F1489" s="37" t="s">
        <v>19675</v>
      </c>
      <c r="G1489" s="37">
        <v>28712</v>
      </c>
      <c r="H1489" s="35">
        <v>20</v>
      </c>
      <c r="I1489" s="35">
        <v>186</v>
      </c>
      <c r="J1489" s="36">
        <v>107245</v>
      </c>
      <c r="K1489" s="37">
        <v>130857</v>
      </c>
      <c r="L1489" s="37"/>
    </row>
    <row r="1490" spans="1:12" ht="18" customHeight="1" x14ac:dyDescent="0.2">
      <c r="A1490" s="37" t="s">
        <v>8502</v>
      </c>
      <c r="B1490" s="37" t="s">
        <v>8503</v>
      </c>
      <c r="C1490" s="37" t="s">
        <v>8504</v>
      </c>
      <c r="D1490" s="37" t="s">
        <v>8505</v>
      </c>
      <c r="E1490" s="37" t="s">
        <v>15347</v>
      </c>
      <c r="F1490" s="37" t="s">
        <v>23128</v>
      </c>
      <c r="G1490" s="37">
        <v>97008</v>
      </c>
      <c r="H1490" s="35">
        <v>15</v>
      </c>
      <c r="I1490" s="35">
        <v>135</v>
      </c>
      <c r="J1490" s="36">
        <v>107456</v>
      </c>
      <c r="K1490" s="37">
        <v>121403</v>
      </c>
      <c r="L1490" s="37" t="s">
        <v>5830</v>
      </c>
    </row>
    <row r="1491" spans="1:12" ht="18" customHeight="1" x14ac:dyDescent="0.2">
      <c r="A1491" s="37" t="s">
        <v>5831</v>
      </c>
      <c r="B1491" s="37" t="s">
        <v>399</v>
      </c>
      <c r="C1491" s="37" t="s">
        <v>5827</v>
      </c>
      <c r="D1491" s="37" t="s">
        <v>5828</v>
      </c>
      <c r="E1491" s="37" t="s">
        <v>5829</v>
      </c>
      <c r="F1491" s="37" t="s">
        <v>19678</v>
      </c>
      <c r="G1491" s="37">
        <v>8876</v>
      </c>
      <c r="H1491" s="35">
        <v>1</v>
      </c>
      <c r="I1491" s="35">
        <v>5</v>
      </c>
      <c r="J1491" s="36">
        <v>220000</v>
      </c>
      <c r="K1491" s="37">
        <v>129585</v>
      </c>
      <c r="L1491" s="37" t="s">
        <v>3129</v>
      </c>
    </row>
    <row r="1492" spans="1:12" ht="18" customHeight="1" x14ac:dyDescent="0.2">
      <c r="A1492" s="37" t="s">
        <v>3130</v>
      </c>
      <c r="B1492" s="37" t="s">
        <v>3131</v>
      </c>
      <c r="C1492" s="37" t="s">
        <v>3132</v>
      </c>
      <c r="D1492" s="37" t="s">
        <v>3133</v>
      </c>
      <c r="E1492" s="37" t="s">
        <v>16706</v>
      </c>
      <c r="F1492" s="37" t="s">
        <v>23136</v>
      </c>
      <c r="G1492" s="37">
        <v>22043</v>
      </c>
      <c r="H1492" s="35">
        <v>11</v>
      </c>
      <c r="I1492" s="35">
        <v>19</v>
      </c>
      <c r="J1492" s="36">
        <v>552632</v>
      </c>
      <c r="K1492" s="37">
        <v>115230</v>
      </c>
      <c r="L1492" s="37" t="s">
        <v>3134</v>
      </c>
    </row>
    <row r="1493" spans="1:12" ht="18" customHeight="1" x14ac:dyDescent="0.2">
      <c r="A1493" s="37" t="s">
        <v>3135</v>
      </c>
      <c r="B1493" s="37" t="s">
        <v>3136</v>
      </c>
      <c r="C1493" s="37" t="s">
        <v>3137</v>
      </c>
      <c r="D1493" s="37" t="s">
        <v>3138</v>
      </c>
      <c r="E1493" s="37" t="s">
        <v>3139</v>
      </c>
      <c r="F1493" s="37" t="s">
        <v>23125</v>
      </c>
      <c r="G1493" s="37">
        <v>11373</v>
      </c>
      <c r="H1493" s="35">
        <v>145</v>
      </c>
      <c r="I1493" s="35">
        <v>44</v>
      </c>
      <c r="J1493" s="36">
        <v>3295455</v>
      </c>
      <c r="K1493" s="37">
        <v>106574</v>
      </c>
      <c r="L1493" s="37"/>
    </row>
    <row r="1494" spans="1:12" ht="18" customHeight="1" x14ac:dyDescent="0.2">
      <c r="A1494" s="37" t="s">
        <v>3140</v>
      </c>
      <c r="B1494" s="37" t="s">
        <v>3141</v>
      </c>
      <c r="C1494" s="37" t="s">
        <v>3142</v>
      </c>
      <c r="D1494" s="37" t="s">
        <v>5833</v>
      </c>
      <c r="E1494" s="37" t="s">
        <v>5834</v>
      </c>
      <c r="F1494" s="37" t="s">
        <v>18741</v>
      </c>
      <c r="G1494" s="37">
        <v>30176</v>
      </c>
      <c r="H1494" s="35">
        <v>8</v>
      </c>
      <c r="I1494" s="35" t="s">
        <v>16742</v>
      </c>
      <c r="J1494" s="35" t="s">
        <v>16742</v>
      </c>
      <c r="K1494" s="37">
        <v>143853</v>
      </c>
      <c r="L1494" s="37" t="s">
        <v>13975</v>
      </c>
    </row>
    <row r="1495" spans="1:12" ht="18" customHeight="1" x14ac:dyDescent="0.2">
      <c r="A1495" s="37" t="s">
        <v>13976</v>
      </c>
      <c r="B1495" s="37" t="s">
        <v>13977</v>
      </c>
      <c r="C1495" s="37" t="s">
        <v>13978</v>
      </c>
      <c r="D1495" s="37" t="s">
        <v>13979</v>
      </c>
      <c r="E1495" s="37" t="s">
        <v>20779</v>
      </c>
      <c r="F1495" s="37" t="s">
        <v>23126</v>
      </c>
      <c r="G1495" s="37">
        <v>44122</v>
      </c>
      <c r="H1495" s="35">
        <v>35</v>
      </c>
      <c r="I1495" s="35">
        <v>357</v>
      </c>
      <c r="J1495" s="36">
        <v>96895</v>
      </c>
      <c r="K1495" s="37">
        <v>120851</v>
      </c>
      <c r="L1495" s="37"/>
    </row>
    <row r="1496" spans="1:12" ht="18" customHeight="1" x14ac:dyDescent="0.2">
      <c r="A1496" s="37" t="s">
        <v>13980</v>
      </c>
      <c r="B1496" s="37" t="s">
        <v>13981</v>
      </c>
      <c r="C1496" s="37" t="s">
        <v>13982</v>
      </c>
      <c r="D1496" s="37" t="s">
        <v>13983</v>
      </c>
      <c r="E1496" s="37" t="s">
        <v>13984</v>
      </c>
      <c r="F1496" s="37" t="s">
        <v>23129</v>
      </c>
      <c r="G1496" s="37">
        <v>18436</v>
      </c>
      <c r="H1496" s="35">
        <v>0</v>
      </c>
      <c r="I1496" s="35">
        <v>5</v>
      </c>
      <c r="J1496" s="36">
        <v>70000</v>
      </c>
      <c r="K1496" s="37">
        <v>144476</v>
      </c>
      <c r="L1496" s="37"/>
    </row>
    <row r="1497" spans="1:12" ht="18" customHeight="1" x14ac:dyDescent="0.2">
      <c r="A1497" s="37" t="s">
        <v>13985</v>
      </c>
      <c r="B1497" s="37" t="s">
        <v>13986</v>
      </c>
      <c r="C1497" s="37" t="s">
        <v>13987</v>
      </c>
      <c r="D1497" s="37" t="s">
        <v>13988</v>
      </c>
      <c r="E1497" s="37" t="s">
        <v>20552</v>
      </c>
      <c r="F1497" s="37" t="s">
        <v>19671</v>
      </c>
      <c r="G1497" s="37">
        <v>55343</v>
      </c>
      <c r="H1497" s="35">
        <v>210</v>
      </c>
      <c r="I1497" s="35">
        <v>242</v>
      </c>
      <c r="J1497" s="36">
        <v>866999</v>
      </c>
      <c r="K1497" s="37">
        <v>149436</v>
      </c>
      <c r="L1497" s="37"/>
    </row>
    <row r="1498" spans="1:12" ht="18" customHeight="1" x14ac:dyDescent="0.2">
      <c r="A1498" s="37" t="s">
        <v>13989</v>
      </c>
      <c r="B1498" s="37" t="s">
        <v>13990</v>
      </c>
      <c r="C1498" s="37" t="s">
        <v>13991</v>
      </c>
      <c r="D1498" s="37" t="s">
        <v>13992</v>
      </c>
      <c r="E1498" s="37" t="s">
        <v>16589</v>
      </c>
      <c r="F1498" s="37" t="s">
        <v>19678</v>
      </c>
      <c r="G1498" s="37">
        <v>8755</v>
      </c>
      <c r="H1498" s="35">
        <v>28</v>
      </c>
      <c r="I1498" s="35">
        <v>92</v>
      </c>
      <c r="J1498" s="36">
        <v>304348</v>
      </c>
      <c r="K1498" s="37">
        <v>121562</v>
      </c>
      <c r="L1498" s="37"/>
    </row>
    <row r="1499" spans="1:12" ht="18" customHeight="1" x14ac:dyDescent="0.2">
      <c r="A1499" s="37" t="s">
        <v>11285</v>
      </c>
      <c r="B1499" s="37" t="s">
        <v>11286</v>
      </c>
      <c r="C1499" s="37" t="s">
        <v>11287</v>
      </c>
      <c r="D1499" s="37" t="s">
        <v>11288</v>
      </c>
      <c r="E1499" s="37" t="s">
        <v>16625</v>
      </c>
      <c r="F1499" s="37" t="s">
        <v>19678</v>
      </c>
      <c r="G1499" s="37">
        <v>7090</v>
      </c>
      <c r="H1499" s="35">
        <v>14</v>
      </c>
      <c r="I1499" s="35">
        <v>108</v>
      </c>
      <c r="J1499" s="36">
        <v>130526</v>
      </c>
      <c r="K1499" s="37">
        <v>141328</v>
      </c>
      <c r="L1499" s="37"/>
    </row>
    <row r="1500" spans="1:12" ht="18" customHeight="1" x14ac:dyDescent="0.2">
      <c r="A1500" s="37" t="s">
        <v>11289</v>
      </c>
      <c r="B1500" s="37" t="s">
        <v>11290</v>
      </c>
      <c r="C1500" s="37" t="s">
        <v>11291</v>
      </c>
      <c r="D1500" s="37" t="s">
        <v>11292</v>
      </c>
      <c r="E1500" s="37" t="s">
        <v>11293</v>
      </c>
      <c r="F1500" s="37" t="s">
        <v>23715</v>
      </c>
      <c r="G1500" s="37">
        <v>80516</v>
      </c>
      <c r="H1500" s="35">
        <v>6</v>
      </c>
      <c r="I1500" s="35">
        <v>50</v>
      </c>
      <c r="J1500" s="36">
        <v>120000</v>
      </c>
      <c r="K1500" s="37">
        <v>145663</v>
      </c>
      <c r="L1500" s="37"/>
    </row>
    <row r="1501" spans="1:12" ht="18" customHeight="1" x14ac:dyDescent="0.2">
      <c r="A1501" s="37" t="s">
        <v>11294</v>
      </c>
      <c r="B1501" s="37" t="s">
        <v>11295</v>
      </c>
      <c r="C1501" s="37" t="s">
        <v>11296</v>
      </c>
      <c r="D1501" s="37" t="s">
        <v>11297</v>
      </c>
      <c r="E1501" s="37" t="s">
        <v>19720</v>
      </c>
      <c r="F1501" s="37" t="s">
        <v>23713</v>
      </c>
      <c r="G1501" s="37">
        <v>85213</v>
      </c>
      <c r="H1501" s="35">
        <v>2</v>
      </c>
      <c r="I1501" s="35">
        <v>40</v>
      </c>
      <c r="J1501" s="36">
        <v>41739</v>
      </c>
      <c r="K1501" s="37">
        <v>118168</v>
      </c>
      <c r="L1501" s="37"/>
    </row>
    <row r="1502" spans="1:12" ht="18" customHeight="1" x14ac:dyDescent="0.2">
      <c r="A1502" s="37" t="s">
        <v>11298</v>
      </c>
      <c r="B1502" s="37" t="s">
        <v>11299</v>
      </c>
      <c r="C1502" s="37" t="s">
        <v>11300</v>
      </c>
      <c r="D1502" s="37" t="s">
        <v>11301</v>
      </c>
      <c r="E1502" s="37" t="s">
        <v>19449</v>
      </c>
      <c r="F1502" s="37" t="s">
        <v>23714</v>
      </c>
      <c r="G1502" s="37">
        <v>94533</v>
      </c>
      <c r="H1502" s="35">
        <v>136</v>
      </c>
      <c r="I1502" s="35">
        <v>297</v>
      </c>
      <c r="J1502" s="36">
        <v>457912</v>
      </c>
      <c r="K1502" s="37">
        <v>111990</v>
      </c>
      <c r="L1502" s="37"/>
    </row>
    <row r="1503" spans="1:12" ht="18" customHeight="1" x14ac:dyDescent="0.2">
      <c r="A1503" s="37" t="s">
        <v>11302</v>
      </c>
      <c r="B1503" s="37" t="s">
        <v>11303</v>
      </c>
      <c r="C1503" s="37" t="s">
        <v>11304</v>
      </c>
      <c r="D1503" s="37" t="s">
        <v>11305</v>
      </c>
      <c r="E1503" s="37" t="s">
        <v>11306</v>
      </c>
      <c r="F1503" s="37" t="s">
        <v>23134</v>
      </c>
      <c r="G1503" s="37">
        <v>76240</v>
      </c>
      <c r="H1503" s="35">
        <v>0</v>
      </c>
      <c r="I1503" s="35">
        <v>3</v>
      </c>
      <c r="J1503" s="36">
        <v>52867</v>
      </c>
      <c r="K1503" s="37">
        <v>146018</v>
      </c>
      <c r="L1503" s="37"/>
    </row>
    <row r="1504" spans="1:12" ht="18" customHeight="1" x14ac:dyDescent="0.2">
      <c r="A1504" s="37" t="s">
        <v>11307</v>
      </c>
      <c r="B1504" s="37" t="s">
        <v>11308</v>
      </c>
      <c r="C1504" s="37" t="s">
        <v>11309</v>
      </c>
      <c r="D1504" s="37" t="s">
        <v>11310</v>
      </c>
      <c r="E1504" s="37" t="s">
        <v>21098</v>
      </c>
      <c r="F1504" s="37" t="s">
        <v>19672</v>
      </c>
      <c r="G1504" s="37">
        <v>64113</v>
      </c>
      <c r="H1504" s="35">
        <v>13</v>
      </c>
      <c r="I1504" s="35">
        <v>34</v>
      </c>
      <c r="J1504" s="36">
        <v>382353</v>
      </c>
      <c r="K1504" s="37">
        <v>116175</v>
      </c>
      <c r="L1504" s="37"/>
    </row>
    <row r="1505" spans="1:12" ht="18" customHeight="1" x14ac:dyDescent="0.2">
      <c r="A1505" s="37" t="s">
        <v>11279</v>
      </c>
      <c r="B1505" s="37" t="s">
        <v>11280</v>
      </c>
      <c r="C1505" s="37" t="s">
        <v>11281</v>
      </c>
      <c r="D1505" s="37" t="s">
        <v>11282</v>
      </c>
      <c r="E1505" s="37" t="s">
        <v>11283</v>
      </c>
      <c r="F1505" s="37" t="s">
        <v>23137</v>
      </c>
      <c r="G1505" s="37">
        <v>5255</v>
      </c>
      <c r="H1505" s="35">
        <v>44</v>
      </c>
      <c r="I1505" s="35">
        <v>641</v>
      </c>
      <c r="J1505" s="36">
        <v>69396</v>
      </c>
      <c r="K1505" s="37">
        <v>115720</v>
      </c>
      <c r="L1505" s="37" t="s">
        <v>11284</v>
      </c>
    </row>
    <row r="1506" spans="1:12" ht="18" customHeight="1" x14ac:dyDescent="0.2">
      <c r="A1506" s="37" t="s">
        <v>8602</v>
      </c>
      <c r="B1506" s="37" t="s">
        <v>8603</v>
      </c>
      <c r="C1506" s="37" t="s">
        <v>8604</v>
      </c>
      <c r="D1506" s="37" t="s">
        <v>8605</v>
      </c>
      <c r="E1506" s="37" t="s">
        <v>23038</v>
      </c>
      <c r="F1506" s="37" t="s">
        <v>19670</v>
      </c>
      <c r="G1506" s="37">
        <v>48331</v>
      </c>
      <c r="H1506" s="35">
        <v>83</v>
      </c>
      <c r="I1506" s="36">
        <v>1053</v>
      </c>
      <c r="J1506" s="36">
        <v>79097</v>
      </c>
      <c r="K1506" s="37">
        <v>39806</v>
      </c>
      <c r="L1506" s="37"/>
    </row>
    <row r="1507" spans="1:12" ht="18" customHeight="1" x14ac:dyDescent="0.2">
      <c r="A1507" s="37" t="s">
        <v>8606</v>
      </c>
      <c r="B1507" s="37" t="s">
        <v>11273</v>
      </c>
      <c r="C1507" s="37" t="s">
        <v>11274</v>
      </c>
      <c r="D1507" s="37" t="s">
        <v>11275</v>
      </c>
      <c r="E1507" s="37" t="s">
        <v>11276</v>
      </c>
      <c r="F1507" s="37" t="s">
        <v>19665</v>
      </c>
      <c r="G1507" s="37">
        <v>40076</v>
      </c>
      <c r="H1507" s="35">
        <v>29</v>
      </c>
      <c r="I1507" s="35">
        <v>86</v>
      </c>
      <c r="J1507" s="36">
        <v>341624</v>
      </c>
      <c r="K1507" s="37">
        <v>116398</v>
      </c>
      <c r="L1507" s="37"/>
    </row>
    <row r="1508" spans="1:12" ht="18" customHeight="1" x14ac:dyDescent="0.2">
      <c r="A1508" s="37" t="s">
        <v>11277</v>
      </c>
      <c r="B1508" s="37" t="s">
        <v>11278</v>
      </c>
      <c r="C1508" s="37" t="s">
        <v>8588</v>
      </c>
      <c r="D1508" s="37" t="s">
        <v>8589</v>
      </c>
      <c r="E1508" s="37" t="s">
        <v>16068</v>
      </c>
      <c r="F1508" s="37" t="s">
        <v>19664</v>
      </c>
      <c r="G1508" s="37">
        <v>66211</v>
      </c>
      <c r="H1508" s="35">
        <v>37</v>
      </c>
      <c r="I1508" s="35">
        <v>92</v>
      </c>
      <c r="J1508" s="36">
        <v>406172</v>
      </c>
      <c r="K1508" s="37">
        <v>111739</v>
      </c>
      <c r="L1508" s="37"/>
    </row>
    <row r="1509" spans="1:12" ht="18" customHeight="1" x14ac:dyDescent="0.2">
      <c r="A1509" s="37" t="s">
        <v>8590</v>
      </c>
      <c r="B1509" s="37" t="s">
        <v>8591</v>
      </c>
      <c r="C1509" s="37" t="s">
        <v>8592</v>
      </c>
      <c r="D1509" s="37" t="s">
        <v>8593</v>
      </c>
      <c r="E1509" s="37" t="s">
        <v>22302</v>
      </c>
      <c r="F1509" s="37" t="s">
        <v>23139</v>
      </c>
      <c r="G1509" s="37">
        <v>54401</v>
      </c>
      <c r="H1509" s="35">
        <v>11</v>
      </c>
      <c r="I1509" s="35">
        <v>130</v>
      </c>
      <c r="J1509" s="36">
        <v>83511</v>
      </c>
      <c r="K1509" s="37">
        <v>133242</v>
      </c>
      <c r="L1509" s="37"/>
    </row>
    <row r="1510" spans="1:12" ht="18" customHeight="1" x14ac:dyDescent="0.2">
      <c r="A1510" s="37" t="s">
        <v>8594</v>
      </c>
      <c r="B1510" s="37" t="s">
        <v>8595</v>
      </c>
      <c r="C1510" s="37" t="s">
        <v>8596</v>
      </c>
      <c r="D1510" s="37" t="s">
        <v>8597</v>
      </c>
      <c r="E1510" s="37" t="s">
        <v>18967</v>
      </c>
      <c r="F1510" s="37" t="s">
        <v>23134</v>
      </c>
      <c r="G1510" s="37">
        <v>78217</v>
      </c>
      <c r="H1510" s="35">
        <v>3</v>
      </c>
      <c r="I1510" s="35">
        <v>5</v>
      </c>
      <c r="J1510" s="36">
        <v>532067</v>
      </c>
      <c r="K1510" s="37">
        <v>114421</v>
      </c>
      <c r="L1510" s="37"/>
    </row>
    <row r="1511" spans="1:12" ht="18" customHeight="1" x14ac:dyDescent="0.2">
      <c r="A1511" s="37" t="s">
        <v>8598</v>
      </c>
      <c r="B1511" s="37" t="s">
        <v>8599</v>
      </c>
      <c r="C1511" s="37" t="s">
        <v>8600</v>
      </c>
      <c r="D1511" s="37" t="s">
        <v>8601</v>
      </c>
      <c r="E1511" s="37" t="s">
        <v>23803</v>
      </c>
      <c r="F1511" s="37" t="s">
        <v>19672</v>
      </c>
      <c r="G1511" s="37">
        <v>63146</v>
      </c>
      <c r="H1511" s="35">
        <v>3</v>
      </c>
      <c r="I1511" s="35">
        <v>40</v>
      </c>
      <c r="J1511" s="36">
        <v>68296</v>
      </c>
      <c r="K1511" s="37">
        <v>116728</v>
      </c>
      <c r="L1511" s="37"/>
    </row>
    <row r="1512" spans="1:12" ht="18" customHeight="1" x14ac:dyDescent="0.2">
      <c r="A1512" s="37" t="s">
        <v>3083</v>
      </c>
      <c r="B1512" s="37" t="s">
        <v>3084</v>
      </c>
      <c r="C1512" s="37" t="s">
        <v>3085</v>
      </c>
      <c r="D1512" s="37" t="s">
        <v>3086</v>
      </c>
      <c r="E1512" s="37" t="s">
        <v>22199</v>
      </c>
      <c r="F1512" s="37" t="s">
        <v>23714</v>
      </c>
      <c r="G1512" s="37">
        <v>94507</v>
      </c>
      <c r="H1512" s="35">
        <v>8</v>
      </c>
      <c r="I1512" s="35" t="s">
        <v>16742</v>
      </c>
      <c r="J1512" s="35" t="s">
        <v>16742</v>
      </c>
      <c r="K1512" s="37">
        <v>132251</v>
      </c>
      <c r="L1512" s="37"/>
    </row>
    <row r="1513" spans="1:12" ht="18" customHeight="1" x14ac:dyDescent="0.2">
      <c r="A1513" s="37" t="s">
        <v>3087</v>
      </c>
      <c r="B1513" s="37" t="s">
        <v>3088</v>
      </c>
      <c r="C1513" s="37" t="s">
        <v>3089</v>
      </c>
      <c r="D1513" s="37" t="s">
        <v>3090</v>
      </c>
      <c r="E1513" s="37" t="s">
        <v>3091</v>
      </c>
      <c r="F1513" s="37" t="s">
        <v>19671</v>
      </c>
      <c r="G1513" s="37">
        <v>56031</v>
      </c>
      <c r="H1513" s="35">
        <v>2</v>
      </c>
      <c r="I1513" s="35">
        <v>27</v>
      </c>
      <c r="J1513" s="36">
        <v>70372</v>
      </c>
      <c r="K1513" s="37">
        <v>126132</v>
      </c>
      <c r="L1513" s="37" t="s">
        <v>3092</v>
      </c>
    </row>
    <row r="1514" spans="1:12" ht="18" customHeight="1" x14ac:dyDescent="0.2">
      <c r="A1514" s="37" t="s">
        <v>3093</v>
      </c>
      <c r="B1514" s="37" t="s">
        <v>3094</v>
      </c>
      <c r="C1514" s="37" t="s">
        <v>3095</v>
      </c>
      <c r="D1514" s="37" t="s">
        <v>3096</v>
      </c>
      <c r="E1514" s="37" t="s">
        <v>19505</v>
      </c>
      <c r="F1514" s="37" t="s">
        <v>23125</v>
      </c>
      <c r="G1514" s="37">
        <v>10017</v>
      </c>
      <c r="H1514" s="35">
        <v>5</v>
      </c>
      <c r="I1514" s="35">
        <v>90</v>
      </c>
      <c r="J1514" s="36">
        <v>55556</v>
      </c>
      <c r="K1514" s="37">
        <v>125792</v>
      </c>
      <c r="L1514" s="37"/>
    </row>
    <row r="1515" spans="1:12" ht="18" customHeight="1" x14ac:dyDescent="0.2">
      <c r="A1515" s="37" t="s">
        <v>3097</v>
      </c>
      <c r="B1515" s="37" t="s">
        <v>3098</v>
      </c>
      <c r="C1515" s="37" t="s">
        <v>3099</v>
      </c>
      <c r="D1515" s="37" t="s">
        <v>3100</v>
      </c>
      <c r="E1515" s="37" t="s">
        <v>20584</v>
      </c>
      <c r="F1515" s="37" t="s">
        <v>18740</v>
      </c>
      <c r="G1515" s="37">
        <v>33327</v>
      </c>
      <c r="H1515" s="35">
        <v>96</v>
      </c>
      <c r="I1515" s="35">
        <v>20</v>
      </c>
      <c r="J1515" s="36">
        <v>4775933</v>
      </c>
      <c r="K1515" s="37">
        <v>137879</v>
      </c>
      <c r="L1515" s="37"/>
    </row>
    <row r="1516" spans="1:12" ht="18" customHeight="1" x14ac:dyDescent="0.2">
      <c r="A1516" s="37" t="s">
        <v>5794</v>
      </c>
      <c r="B1516" s="37" t="s">
        <v>8626</v>
      </c>
      <c r="C1516" s="37" t="s">
        <v>8627</v>
      </c>
      <c r="D1516" s="37" t="s">
        <v>8628</v>
      </c>
      <c r="E1516" s="37" t="s">
        <v>8629</v>
      </c>
      <c r="F1516" s="37" t="s">
        <v>23714</v>
      </c>
      <c r="G1516" s="37">
        <v>94577</v>
      </c>
      <c r="H1516" s="35">
        <v>10</v>
      </c>
      <c r="I1516" s="35">
        <v>25</v>
      </c>
      <c r="J1516" s="36">
        <v>400000</v>
      </c>
      <c r="K1516" s="37">
        <v>137061</v>
      </c>
      <c r="L1516" s="37" t="s">
        <v>8630</v>
      </c>
    </row>
    <row r="1517" spans="1:12" ht="18" customHeight="1" x14ac:dyDescent="0.2">
      <c r="A1517" s="37" t="s">
        <v>8631</v>
      </c>
      <c r="B1517" s="37" t="s">
        <v>8632</v>
      </c>
      <c r="C1517" s="37" t="s">
        <v>8633</v>
      </c>
      <c r="D1517" s="37" t="s">
        <v>8634</v>
      </c>
      <c r="E1517" s="37" t="s">
        <v>23833</v>
      </c>
      <c r="F1517" s="37" t="s">
        <v>19668</v>
      </c>
      <c r="G1517" s="37">
        <v>20814</v>
      </c>
      <c r="H1517" s="35">
        <v>35</v>
      </c>
      <c r="I1517" s="35">
        <v>129</v>
      </c>
      <c r="J1517" s="36">
        <v>269568</v>
      </c>
      <c r="K1517" s="37">
        <v>104927</v>
      </c>
      <c r="L1517" s="37"/>
    </row>
    <row r="1518" spans="1:12" ht="18" customHeight="1" x14ac:dyDescent="0.2">
      <c r="A1518" s="37" t="s">
        <v>8635</v>
      </c>
      <c r="B1518" s="37" t="s">
        <v>8636</v>
      </c>
      <c r="C1518" s="37" t="s">
        <v>8637</v>
      </c>
      <c r="D1518" s="37" t="s">
        <v>11351</v>
      </c>
      <c r="E1518" s="37" t="s">
        <v>20970</v>
      </c>
      <c r="F1518" s="37" t="s">
        <v>18742</v>
      </c>
      <c r="G1518" s="37">
        <v>96734</v>
      </c>
      <c r="H1518" s="35">
        <v>8</v>
      </c>
      <c r="I1518" s="35">
        <v>28</v>
      </c>
      <c r="J1518" s="36">
        <v>282224</v>
      </c>
      <c r="K1518" s="37">
        <v>140080</v>
      </c>
      <c r="L1518" s="37"/>
    </row>
    <row r="1519" spans="1:12" ht="18" customHeight="1" x14ac:dyDescent="0.2">
      <c r="A1519" s="37" t="s">
        <v>11352</v>
      </c>
      <c r="B1519" s="37" t="s">
        <v>11353</v>
      </c>
      <c r="C1519" s="37" t="s">
        <v>14030</v>
      </c>
      <c r="D1519" s="37" t="s">
        <v>14044</v>
      </c>
      <c r="E1519" s="37" t="s">
        <v>22496</v>
      </c>
      <c r="F1519" s="37" t="s">
        <v>19677</v>
      </c>
      <c r="G1519" s="37">
        <v>3801</v>
      </c>
      <c r="H1519" s="35">
        <v>82</v>
      </c>
      <c r="I1519" s="35">
        <v>796</v>
      </c>
      <c r="J1519" s="36">
        <v>102719</v>
      </c>
      <c r="K1519" s="37">
        <v>106651</v>
      </c>
      <c r="L1519" s="37"/>
    </row>
    <row r="1520" spans="1:12" ht="18" customHeight="1" x14ac:dyDescent="0.2">
      <c r="A1520" s="37" t="s">
        <v>14045</v>
      </c>
      <c r="B1520" s="37" t="s">
        <v>14046</v>
      </c>
      <c r="C1520" s="37" t="s">
        <v>14047</v>
      </c>
      <c r="D1520" s="37" t="s">
        <v>14048</v>
      </c>
      <c r="E1520" s="37" t="s">
        <v>21414</v>
      </c>
      <c r="F1520" s="37" t="s">
        <v>18740</v>
      </c>
      <c r="G1520" s="37">
        <v>32963</v>
      </c>
      <c r="H1520" s="35">
        <v>27</v>
      </c>
      <c r="I1520" s="35">
        <v>29</v>
      </c>
      <c r="J1520" s="36">
        <v>933338</v>
      </c>
      <c r="K1520" s="37">
        <v>148989</v>
      </c>
      <c r="L1520" s="37"/>
    </row>
    <row r="1521" spans="1:12" ht="18" customHeight="1" x14ac:dyDescent="0.2">
      <c r="A1521" s="37" t="s">
        <v>14049</v>
      </c>
      <c r="B1521" s="37" t="s">
        <v>14050</v>
      </c>
      <c r="C1521" s="37" t="s">
        <v>14051</v>
      </c>
      <c r="D1521" s="37" t="s">
        <v>14052</v>
      </c>
      <c r="E1521" s="37" t="s">
        <v>14053</v>
      </c>
      <c r="F1521" s="37" t="s">
        <v>19667</v>
      </c>
      <c r="G1521" s="37">
        <v>1983</v>
      </c>
      <c r="H1521" s="35">
        <v>61</v>
      </c>
      <c r="I1521" s="35">
        <v>238</v>
      </c>
      <c r="J1521" s="36">
        <v>255548</v>
      </c>
      <c r="K1521" s="37">
        <v>128826</v>
      </c>
      <c r="L1521" s="37" t="s">
        <v>14054</v>
      </c>
    </row>
    <row r="1522" spans="1:12" ht="18" customHeight="1" x14ac:dyDescent="0.2">
      <c r="A1522" s="37" t="s">
        <v>14055</v>
      </c>
      <c r="B1522" s="37" t="s">
        <v>14056</v>
      </c>
      <c r="C1522" s="37" t="s">
        <v>14057</v>
      </c>
      <c r="D1522" s="37" t="s">
        <v>14058</v>
      </c>
      <c r="E1522" s="37" t="s">
        <v>19065</v>
      </c>
      <c r="F1522" s="37" t="s">
        <v>23716</v>
      </c>
      <c r="G1522" s="37">
        <v>6426</v>
      </c>
      <c r="H1522" s="35">
        <v>736</v>
      </c>
      <c r="I1522" s="36">
        <v>1605</v>
      </c>
      <c r="J1522" s="36">
        <v>458822</v>
      </c>
      <c r="K1522" s="37">
        <v>127549</v>
      </c>
      <c r="L1522" s="37"/>
    </row>
    <row r="1523" spans="1:12" ht="18" customHeight="1" x14ac:dyDescent="0.2">
      <c r="A1523" s="37" t="s">
        <v>14059</v>
      </c>
      <c r="B1523" s="37"/>
      <c r="C1523" s="37" t="s">
        <v>14060</v>
      </c>
      <c r="D1523" s="37"/>
      <c r="E1523" s="37"/>
      <c r="F1523" s="37" t="s">
        <v>23134</v>
      </c>
      <c r="G1523" s="37"/>
      <c r="H1523" s="35">
        <v>2</v>
      </c>
      <c r="I1523" s="35">
        <v>25</v>
      </c>
      <c r="J1523" s="36">
        <v>88000</v>
      </c>
      <c r="K1523" s="37">
        <v>136189</v>
      </c>
      <c r="L1523" s="37"/>
    </row>
    <row r="1524" spans="1:12" ht="18" customHeight="1" x14ac:dyDescent="0.2">
      <c r="A1524" s="37" t="s">
        <v>14061</v>
      </c>
      <c r="B1524" s="37" t="s">
        <v>14062</v>
      </c>
      <c r="C1524" s="37" t="s">
        <v>14063</v>
      </c>
      <c r="D1524" s="37" t="s">
        <v>14064</v>
      </c>
      <c r="E1524" s="37" t="s">
        <v>23811</v>
      </c>
      <c r="F1524" s="37" t="s">
        <v>23133</v>
      </c>
      <c r="G1524" s="37">
        <v>37027</v>
      </c>
      <c r="H1524" s="35">
        <v>10</v>
      </c>
      <c r="I1524" s="35" t="s">
        <v>16742</v>
      </c>
      <c r="J1524" s="35" t="s">
        <v>16742</v>
      </c>
      <c r="K1524" s="37">
        <v>129965</v>
      </c>
      <c r="L1524" s="37"/>
    </row>
    <row r="1525" spans="1:12" ht="18" customHeight="1" x14ac:dyDescent="0.2">
      <c r="A1525" s="37" t="s">
        <v>14065</v>
      </c>
      <c r="B1525" s="37" t="s">
        <v>14066</v>
      </c>
      <c r="C1525" s="37" t="s">
        <v>14067</v>
      </c>
      <c r="D1525" s="37"/>
      <c r="E1525" s="37"/>
      <c r="F1525" s="37" t="s">
        <v>19677</v>
      </c>
      <c r="G1525" s="37"/>
      <c r="H1525" s="35">
        <v>37</v>
      </c>
      <c r="I1525" s="35">
        <v>483</v>
      </c>
      <c r="J1525" s="36">
        <v>76108</v>
      </c>
      <c r="K1525" s="37">
        <v>133353</v>
      </c>
      <c r="L1525" s="37" t="s">
        <v>14068</v>
      </c>
    </row>
    <row r="1526" spans="1:12" ht="18" customHeight="1" x14ac:dyDescent="0.2">
      <c r="A1526" s="37" t="s">
        <v>14069</v>
      </c>
      <c r="B1526" s="37" t="s">
        <v>14070</v>
      </c>
      <c r="C1526" s="37" t="s">
        <v>14071</v>
      </c>
      <c r="D1526" s="37" t="s">
        <v>14072</v>
      </c>
      <c r="E1526" s="37" t="s">
        <v>22263</v>
      </c>
      <c r="F1526" s="37" t="s">
        <v>23134</v>
      </c>
      <c r="G1526" s="37">
        <v>76180</v>
      </c>
      <c r="H1526" s="35">
        <v>8</v>
      </c>
      <c r="I1526" s="35" t="s">
        <v>16742</v>
      </c>
      <c r="J1526" s="35" t="s">
        <v>16742</v>
      </c>
      <c r="K1526" s="37">
        <v>140364</v>
      </c>
      <c r="L1526" s="37" t="s">
        <v>14073</v>
      </c>
    </row>
    <row r="1527" spans="1:12" ht="18" customHeight="1" x14ac:dyDescent="0.2">
      <c r="A1527" s="37" t="s">
        <v>16789</v>
      </c>
      <c r="B1527" s="37" t="s">
        <v>16790</v>
      </c>
      <c r="C1527" s="37" t="s">
        <v>16791</v>
      </c>
      <c r="D1527" s="37" t="s">
        <v>16792</v>
      </c>
      <c r="E1527" s="37" t="s">
        <v>16793</v>
      </c>
      <c r="F1527" s="37" t="s">
        <v>23134</v>
      </c>
      <c r="G1527" s="37">
        <v>76098</v>
      </c>
      <c r="H1527" s="35">
        <v>4</v>
      </c>
      <c r="I1527" s="35">
        <v>63</v>
      </c>
      <c r="J1527" s="36">
        <v>66700</v>
      </c>
      <c r="K1527" s="37">
        <v>146590</v>
      </c>
      <c r="L1527" s="37" t="s">
        <v>16794</v>
      </c>
    </row>
    <row r="1528" spans="1:12" ht="18" customHeight="1" x14ac:dyDescent="0.2">
      <c r="A1528" s="37" t="s">
        <v>16795</v>
      </c>
      <c r="B1528" s="37" t="s">
        <v>14085</v>
      </c>
      <c r="C1528" s="37" t="s">
        <v>14086</v>
      </c>
      <c r="D1528" s="37" t="s">
        <v>16796</v>
      </c>
      <c r="E1528" s="37" t="s">
        <v>16797</v>
      </c>
      <c r="F1528" s="37" t="s">
        <v>23142</v>
      </c>
      <c r="G1528" s="37">
        <v>82072</v>
      </c>
      <c r="H1528" s="35">
        <v>16</v>
      </c>
      <c r="I1528" s="35">
        <v>176</v>
      </c>
      <c r="J1528" s="36">
        <v>90052</v>
      </c>
      <c r="K1528" s="37">
        <v>109317</v>
      </c>
      <c r="L1528" s="37"/>
    </row>
    <row r="1529" spans="1:12" ht="18" customHeight="1" x14ac:dyDescent="0.2">
      <c r="A1529" s="37" t="s">
        <v>11371</v>
      </c>
      <c r="B1529" s="37" t="s">
        <v>14074</v>
      </c>
      <c r="C1529" s="37" t="s">
        <v>14075</v>
      </c>
      <c r="D1529" s="37" t="s">
        <v>14076</v>
      </c>
      <c r="E1529" s="37" t="s">
        <v>19720</v>
      </c>
      <c r="F1529" s="37" t="s">
        <v>23713</v>
      </c>
      <c r="G1529" s="37">
        <v>85208</v>
      </c>
      <c r="H1529" s="35">
        <v>12</v>
      </c>
      <c r="I1529" s="35">
        <v>15</v>
      </c>
      <c r="J1529" s="36">
        <v>800000</v>
      </c>
      <c r="K1529" s="37">
        <v>133966</v>
      </c>
      <c r="L1529" s="37" t="s">
        <v>14077</v>
      </c>
    </row>
    <row r="1530" spans="1:12" ht="18" customHeight="1" x14ac:dyDescent="0.2">
      <c r="A1530" s="37" t="s">
        <v>14078</v>
      </c>
      <c r="B1530" s="37" t="s">
        <v>14079</v>
      </c>
      <c r="C1530" s="37" t="s">
        <v>14080</v>
      </c>
      <c r="D1530" s="37" t="s">
        <v>14081</v>
      </c>
      <c r="E1530" s="37" t="s">
        <v>14082</v>
      </c>
      <c r="F1530" s="37" t="s">
        <v>23134</v>
      </c>
      <c r="G1530" s="37">
        <v>75457</v>
      </c>
      <c r="H1530" s="35">
        <v>3</v>
      </c>
      <c r="I1530" s="35">
        <v>55</v>
      </c>
      <c r="J1530" s="36">
        <v>51914</v>
      </c>
      <c r="K1530" s="37">
        <v>142696</v>
      </c>
      <c r="L1530" s="37"/>
    </row>
    <row r="1531" spans="1:12" ht="18" customHeight="1" x14ac:dyDescent="0.2">
      <c r="A1531" s="37" t="s">
        <v>14083</v>
      </c>
      <c r="B1531" s="37" t="s">
        <v>14084</v>
      </c>
      <c r="C1531" s="37" t="s">
        <v>11374</v>
      </c>
      <c r="D1531" s="37" t="s">
        <v>11375</v>
      </c>
      <c r="E1531" s="37" t="s">
        <v>19346</v>
      </c>
      <c r="F1531" s="37" t="s">
        <v>23714</v>
      </c>
      <c r="G1531" s="37">
        <v>95818</v>
      </c>
      <c r="H1531" s="35">
        <v>8</v>
      </c>
      <c r="I1531" s="35" t="s">
        <v>16742</v>
      </c>
      <c r="J1531" s="35" t="s">
        <v>16742</v>
      </c>
      <c r="K1531" s="37">
        <v>135266</v>
      </c>
      <c r="L1531" s="37" t="s">
        <v>11376</v>
      </c>
    </row>
    <row r="1532" spans="1:12" ht="18" customHeight="1" x14ac:dyDescent="0.2">
      <c r="A1532" s="37" t="s">
        <v>11377</v>
      </c>
      <c r="B1532" s="37" t="s">
        <v>11378</v>
      </c>
      <c r="C1532" s="37" t="s">
        <v>14087</v>
      </c>
      <c r="D1532" s="37" t="s">
        <v>14088</v>
      </c>
      <c r="E1532" s="37" t="s">
        <v>21270</v>
      </c>
      <c r="F1532" s="37" t="s">
        <v>23125</v>
      </c>
      <c r="G1532" s="37">
        <v>13203</v>
      </c>
      <c r="H1532" s="35">
        <v>22</v>
      </c>
      <c r="I1532" s="35">
        <v>80</v>
      </c>
      <c r="J1532" s="36">
        <v>271746</v>
      </c>
      <c r="K1532" s="37">
        <v>121188</v>
      </c>
      <c r="L1532" s="37"/>
    </row>
    <row r="1533" spans="1:12" ht="18" customHeight="1" x14ac:dyDescent="0.2">
      <c r="A1533" s="37" t="s">
        <v>16806</v>
      </c>
      <c r="B1533" s="37" t="s">
        <v>16807</v>
      </c>
      <c r="C1533" s="37" t="s">
        <v>16808</v>
      </c>
      <c r="D1533" s="37" t="s">
        <v>16809</v>
      </c>
      <c r="E1533" s="37" t="s">
        <v>16810</v>
      </c>
      <c r="F1533" s="37" t="s">
        <v>23712</v>
      </c>
      <c r="G1533" s="37">
        <v>72401</v>
      </c>
      <c r="H1533" s="35">
        <v>66</v>
      </c>
      <c r="I1533" s="35">
        <v>14</v>
      </c>
      <c r="J1533" s="36">
        <v>4714286</v>
      </c>
      <c r="K1533" s="37">
        <v>149579</v>
      </c>
      <c r="L1533" s="37"/>
    </row>
    <row r="1534" spans="1:12" ht="18" customHeight="1" x14ac:dyDescent="0.2">
      <c r="A1534" s="37" t="s">
        <v>16811</v>
      </c>
      <c r="B1534" s="37" t="s">
        <v>16812</v>
      </c>
      <c r="C1534" s="37" t="s">
        <v>16813</v>
      </c>
      <c r="D1534" s="37" t="s">
        <v>16885</v>
      </c>
      <c r="E1534" s="37" t="s">
        <v>18032</v>
      </c>
      <c r="F1534" s="37" t="s">
        <v>19667</v>
      </c>
      <c r="G1534" s="37">
        <v>2116</v>
      </c>
      <c r="H1534" s="35">
        <v>24</v>
      </c>
      <c r="I1534" s="35">
        <v>21</v>
      </c>
      <c r="J1534" s="36">
        <v>1142857</v>
      </c>
      <c r="K1534" s="37">
        <v>121355</v>
      </c>
      <c r="L1534" s="37"/>
    </row>
    <row r="1535" spans="1:12" ht="18" customHeight="1" x14ac:dyDescent="0.2">
      <c r="A1535" s="37" t="s">
        <v>16886</v>
      </c>
      <c r="B1535" s="37" t="s">
        <v>16887</v>
      </c>
      <c r="C1535" s="37" t="s">
        <v>16888</v>
      </c>
      <c r="D1535" s="37" t="s">
        <v>16889</v>
      </c>
      <c r="E1535" s="37" t="s">
        <v>19599</v>
      </c>
      <c r="F1535" s="37" t="s">
        <v>23134</v>
      </c>
      <c r="G1535" s="37">
        <v>75093</v>
      </c>
      <c r="H1535" s="35">
        <v>64</v>
      </c>
      <c r="I1535" s="35">
        <v>520</v>
      </c>
      <c r="J1535" s="36">
        <v>122734</v>
      </c>
      <c r="K1535" s="37">
        <v>114939</v>
      </c>
      <c r="L1535" s="37"/>
    </row>
    <row r="1536" spans="1:12" ht="18" customHeight="1" x14ac:dyDescent="0.2">
      <c r="A1536" s="37" t="s">
        <v>19600</v>
      </c>
      <c r="B1536" s="37" t="s">
        <v>19601</v>
      </c>
      <c r="C1536" s="37" t="s">
        <v>19602</v>
      </c>
      <c r="D1536" s="37" t="s">
        <v>19603</v>
      </c>
      <c r="E1536" s="37" t="s">
        <v>22397</v>
      </c>
      <c r="F1536" s="37" t="s">
        <v>23125</v>
      </c>
      <c r="G1536" s="37">
        <v>11223</v>
      </c>
      <c r="H1536" s="35">
        <v>5</v>
      </c>
      <c r="I1536" s="35">
        <v>30</v>
      </c>
      <c r="J1536" s="36">
        <v>152500</v>
      </c>
      <c r="K1536" s="37">
        <v>143472</v>
      </c>
      <c r="L1536" s="37"/>
    </row>
    <row r="1537" spans="1:12" ht="18" customHeight="1" x14ac:dyDescent="0.2">
      <c r="A1537" s="37" t="s">
        <v>19604</v>
      </c>
      <c r="B1537" s="37" t="s">
        <v>19605</v>
      </c>
      <c r="C1537" s="37" t="s">
        <v>19606</v>
      </c>
      <c r="D1537" s="37" t="s">
        <v>19607</v>
      </c>
      <c r="E1537" s="37" t="s">
        <v>15347</v>
      </c>
      <c r="F1537" s="37" t="s">
        <v>23128</v>
      </c>
      <c r="G1537" s="37">
        <v>97005</v>
      </c>
      <c r="H1537" s="35">
        <v>7</v>
      </c>
      <c r="I1537" s="35">
        <v>150</v>
      </c>
      <c r="J1537" s="36">
        <v>47000</v>
      </c>
      <c r="K1537" s="37">
        <v>143260</v>
      </c>
      <c r="L1537" s="37"/>
    </row>
    <row r="1538" spans="1:12" ht="18" customHeight="1" x14ac:dyDescent="0.2">
      <c r="A1538" s="37" t="s">
        <v>19608</v>
      </c>
      <c r="B1538" s="37" t="s">
        <v>19609</v>
      </c>
      <c r="C1538" s="37" t="s">
        <v>14175</v>
      </c>
      <c r="D1538" s="37" t="s">
        <v>14176</v>
      </c>
      <c r="E1538" s="37" t="s">
        <v>22089</v>
      </c>
      <c r="F1538" s="37" t="s">
        <v>23138</v>
      </c>
      <c r="G1538" s="37">
        <v>98101</v>
      </c>
      <c r="H1538" s="35">
        <v>55</v>
      </c>
      <c r="I1538" s="35">
        <v>200</v>
      </c>
      <c r="J1538" s="36">
        <v>273000</v>
      </c>
      <c r="K1538" s="37">
        <v>110699</v>
      </c>
      <c r="L1538" s="37"/>
    </row>
    <row r="1539" spans="1:12" ht="18" customHeight="1" x14ac:dyDescent="0.2">
      <c r="A1539" s="37" t="s">
        <v>14177</v>
      </c>
      <c r="B1539" s="37" t="s">
        <v>14178</v>
      </c>
      <c r="C1539" s="37" t="s">
        <v>14179</v>
      </c>
      <c r="D1539" s="37" t="s">
        <v>22767</v>
      </c>
      <c r="E1539" s="37" t="s">
        <v>21832</v>
      </c>
      <c r="F1539" s="37" t="s">
        <v>23126</v>
      </c>
      <c r="G1539" s="37">
        <v>45202</v>
      </c>
      <c r="H1539" s="35">
        <v>25</v>
      </c>
      <c r="I1539" s="35">
        <v>106</v>
      </c>
      <c r="J1539" s="36">
        <v>239297</v>
      </c>
      <c r="K1539" s="37">
        <v>119834</v>
      </c>
      <c r="L1539" s="37"/>
    </row>
    <row r="1540" spans="1:12" ht="18" customHeight="1" x14ac:dyDescent="0.2">
      <c r="A1540" s="37" t="s">
        <v>22768</v>
      </c>
      <c r="B1540" s="37" t="s">
        <v>22769</v>
      </c>
      <c r="C1540" s="37" t="s">
        <v>22770</v>
      </c>
      <c r="D1540" s="37" t="s">
        <v>22771</v>
      </c>
      <c r="E1540" s="37" t="s">
        <v>22772</v>
      </c>
      <c r="F1540" s="37" t="s">
        <v>23127</v>
      </c>
      <c r="G1540" s="37">
        <v>74344</v>
      </c>
      <c r="H1540" s="35">
        <v>8</v>
      </c>
      <c r="I1540" s="35" t="s">
        <v>16742</v>
      </c>
      <c r="J1540" s="35" t="s">
        <v>16742</v>
      </c>
      <c r="K1540" s="37">
        <v>146171</v>
      </c>
      <c r="L1540" s="37" t="s">
        <v>22773</v>
      </c>
    </row>
    <row r="1541" spans="1:12" ht="18" customHeight="1" x14ac:dyDescent="0.2">
      <c r="A1541" s="37" t="s">
        <v>22774</v>
      </c>
      <c r="B1541" s="37" t="s">
        <v>19512</v>
      </c>
      <c r="C1541" s="37" t="s">
        <v>19513</v>
      </c>
      <c r="D1541" s="37" t="s">
        <v>19514</v>
      </c>
      <c r="E1541" s="37" t="s">
        <v>21268</v>
      </c>
      <c r="F1541" s="37" t="s">
        <v>19662</v>
      </c>
      <c r="G1541" s="37">
        <v>60173</v>
      </c>
      <c r="H1541" s="35">
        <v>317</v>
      </c>
      <c r="I1541" s="35">
        <v>104</v>
      </c>
      <c r="J1541" s="36">
        <v>3043404</v>
      </c>
      <c r="K1541" s="37">
        <v>106269</v>
      </c>
      <c r="L1541" s="37"/>
    </row>
    <row r="1542" spans="1:12" ht="18" customHeight="1" x14ac:dyDescent="0.2">
      <c r="A1542" s="37" t="s">
        <v>19515</v>
      </c>
      <c r="B1542" s="37" t="s">
        <v>19516</v>
      </c>
      <c r="C1542" s="37" t="s">
        <v>19517</v>
      </c>
      <c r="D1542" s="37" t="s">
        <v>19518</v>
      </c>
      <c r="E1542" s="37" t="s">
        <v>14035</v>
      </c>
      <c r="F1542" s="37" t="s">
        <v>23713</v>
      </c>
      <c r="G1542" s="37">
        <v>85016</v>
      </c>
      <c r="H1542" s="35">
        <v>1</v>
      </c>
      <c r="I1542" s="35">
        <v>4</v>
      </c>
      <c r="J1542" s="36">
        <v>190000</v>
      </c>
      <c r="K1542" s="37">
        <v>143070</v>
      </c>
      <c r="L1542" s="37" t="s">
        <v>19519</v>
      </c>
    </row>
    <row r="1543" spans="1:12" ht="18" customHeight="1" x14ac:dyDescent="0.2">
      <c r="A1543" s="37" t="s">
        <v>19520</v>
      </c>
      <c r="B1543" s="37" t="s">
        <v>19521</v>
      </c>
      <c r="C1543" s="37" t="s">
        <v>19522</v>
      </c>
      <c r="D1543" s="37" t="s">
        <v>19523</v>
      </c>
      <c r="E1543" s="37" t="s">
        <v>22663</v>
      </c>
      <c r="F1543" s="37" t="s">
        <v>18740</v>
      </c>
      <c r="G1543" s="37">
        <v>33134</v>
      </c>
      <c r="H1543" s="35">
        <v>460</v>
      </c>
      <c r="I1543" s="36">
        <v>1007</v>
      </c>
      <c r="J1543" s="36">
        <v>456802</v>
      </c>
      <c r="K1543" s="37">
        <v>109698</v>
      </c>
      <c r="L1543" s="37" t="s">
        <v>19524</v>
      </c>
    </row>
    <row r="1544" spans="1:12" ht="18" customHeight="1" x14ac:dyDescent="0.2">
      <c r="A1544" s="37" t="s">
        <v>19525</v>
      </c>
      <c r="B1544" s="37" t="s">
        <v>19526</v>
      </c>
      <c r="C1544" s="37" t="s">
        <v>19527</v>
      </c>
      <c r="D1544" s="37" t="s">
        <v>19528</v>
      </c>
      <c r="E1544" s="37" t="s">
        <v>19529</v>
      </c>
      <c r="F1544" s="37" t="s">
        <v>19678</v>
      </c>
      <c r="G1544" s="37">
        <v>8822</v>
      </c>
      <c r="H1544" s="35">
        <v>8</v>
      </c>
      <c r="I1544" s="35" t="s">
        <v>16742</v>
      </c>
      <c r="J1544" s="35" t="s">
        <v>16742</v>
      </c>
      <c r="K1544" s="37">
        <v>142555</v>
      </c>
      <c r="L1544" s="37"/>
    </row>
    <row r="1545" spans="1:12" ht="18" customHeight="1" x14ac:dyDescent="0.2">
      <c r="A1545" s="37" t="s">
        <v>16862</v>
      </c>
      <c r="B1545" s="37" t="s">
        <v>16863</v>
      </c>
      <c r="C1545" s="37" t="s">
        <v>16864</v>
      </c>
      <c r="D1545" s="37" t="s">
        <v>16865</v>
      </c>
      <c r="E1545" s="37" t="s">
        <v>16866</v>
      </c>
      <c r="F1545" s="37" t="s">
        <v>23135</v>
      </c>
      <c r="G1545" s="37">
        <v>84003</v>
      </c>
      <c r="H1545" s="35">
        <v>8</v>
      </c>
      <c r="I1545" s="35">
        <v>107</v>
      </c>
      <c r="J1545" s="36">
        <v>75224</v>
      </c>
      <c r="K1545" s="37">
        <v>123172</v>
      </c>
      <c r="L1545" s="37" t="s">
        <v>16867</v>
      </c>
    </row>
    <row r="1546" spans="1:12" ht="18" customHeight="1" x14ac:dyDescent="0.2">
      <c r="A1546" s="37" t="s">
        <v>16868</v>
      </c>
      <c r="B1546" s="37" t="s">
        <v>19741</v>
      </c>
      <c r="C1546" s="37" t="s">
        <v>19742</v>
      </c>
      <c r="D1546" s="37" t="s">
        <v>19743</v>
      </c>
      <c r="E1546" s="37" t="s">
        <v>22478</v>
      </c>
      <c r="F1546" s="37" t="s">
        <v>19678</v>
      </c>
      <c r="G1546" s="37">
        <v>8054</v>
      </c>
      <c r="H1546" s="35">
        <v>2</v>
      </c>
      <c r="I1546" s="35">
        <v>5</v>
      </c>
      <c r="J1546" s="36">
        <v>300000</v>
      </c>
      <c r="K1546" s="37">
        <v>125366</v>
      </c>
      <c r="L1546" s="37" t="s">
        <v>19744</v>
      </c>
    </row>
    <row r="1547" spans="1:12" ht="18" customHeight="1" x14ac:dyDescent="0.2">
      <c r="A1547" s="37" t="s">
        <v>19745</v>
      </c>
      <c r="B1547" s="37" t="s">
        <v>19746</v>
      </c>
      <c r="C1547" s="37" t="s">
        <v>19747</v>
      </c>
      <c r="D1547" s="37" t="s">
        <v>19748</v>
      </c>
      <c r="E1547" s="37" t="s">
        <v>23347</v>
      </c>
      <c r="F1547" s="37" t="s">
        <v>23134</v>
      </c>
      <c r="G1547" s="37">
        <v>78746</v>
      </c>
      <c r="H1547" s="35">
        <v>51</v>
      </c>
      <c r="I1547" s="35">
        <v>407</v>
      </c>
      <c r="J1547" s="36">
        <v>124516</v>
      </c>
      <c r="K1547" s="37">
        <v>131714</v>
      </c>
      <c r="L1547" s="37"/>
    </row>
    <row r="1548" spans="1:12" ht="18" customHeight="1" x14ac:dyDescent="0.2">
      <c r="A1548" s="37" t="s">
        <v>19749</v>
      </c>
      <c r="B1548" s="37" t="s">
        <v>19750</v>
      </c>
      <c r="C1548" s="37" t="s">
        <v>19751</v>
      </c>
      <c r="D1548" s="37" t="s">
        <v>19748</v>
      </c>
      <c r="E1548" s="37" t="s">
        <v>23347</v>
      </c>
      <c r="F1548" s="37" t="s">
        <v>23134</v>
      </c>
      <c r="G1548" s="37">
        <v>78746</v>
      </c>
      <c r="H1548" s="35">
        <v>12</v>
      </c>
      <c r="I1548" s="35">
        <v>95</v>
      </c>
      <c r="J1548" s="36">
        <v>122895</v>
      </c>
      <c r="K1548" s="37">
        <v>127474</v>
      </c>
      <c r="L1548" s="37" t="s">
        <v>19752</v>
      </c>
    </row>
    <row r="1549" spans="1:12" ht="18" customHeight="1" x14ac:dyDescent="0.2">
      <c r="A1549" s="37" t="s">
        <v>19753</v>
      </c>
      <c r="B1549" s="37" t="s">
        <v>19754</v>
      </c>
      <c r="C1549" s="37" t="s">
        <v>19755</v>
      </c>
      <c r="D1549" s="37" t="s">
        <v>16940</v>
      </c>
      <c r="E1549" s="37" t="s">
        <v>16941</v>
      </c>
      <c r="F1549" s="37" t="s">
        <v>19671</v>
      </c>
      <c r="G1549" s="37">
        <v>55066</v>
      </c>
      <c r="H1549" s="35">
        <v>25</v>
      </c>
      <c r="I1549" s="35">
        <v>210</v>
      </c>
      <c r="J1549" s="36">
        <v>119676</v>
      </c>
      <c r="K1549" s="37">
        <v>145301</v>
      </c>
      <c r="L1549" s="37"/>
    </row>
    <row r="1550" spans="1:12" ht="18" customHeight="1" x14ac:dyDescent="0.2">
      <c r="A1550" s="37" t="s">
        <v>16942</v>
      </c>
      <c r="B1550" s="37" t="s">
        <v>16943</v>
      </c>
      <c r="C1550" s="37" t="s">
        <v>16944</v>
      </c>
      <c r="D1550" s="37" t="s">
        <v>16945</v>
      </c>
      <c r="E1550" s="37" t="s">
        <v>24265</v>
      </c>
      <c r="F1550" s="37" t="s">
        <v>23714</v>
      </c>
      <c r="G1550" s="37">
        <v>90010</v>
      </c>
      <c r="H1550" s="35">
        <v>3</v>
      </c>
      <c r="I1550" s="35">
        <v>14</v>
      </c>
      <c r="J1550" s="36">
        <v>215714</v>
      </c>
      <c r="K1550" s="37">
        <v>140441</v>
      </c>
      <c r="L1550" s="37" t="s">
        <v>16946</v>
      </c>
    </row>
    <row r="1551" spans="1:12" ht="18" customHeight="1" x14ac:dyDescent="0.2">
      <c r="A1551" s="37" t="s">
        <v>16947</v>
      </c>
      <c r="B1551" s="37" t="s">
        <v>16948</v>
      </c>
      <c r="C1551" s="37" t="s">
        <v>16949</v>
      </c>
      <c r="D1551" s="37" t="s">
        <v>16950</v>
      </c>
      <c r="E1551" s="37" t="s">
        <v>16951</v>
      </c>
      <c r="F1551" s="37" t="s">
        <v>23125</v>
      </c>
      <c r="G1551" s="37">
        <v>14120</v>
      </c>
      <c r="H1551" s="35">
        <v>0</v>
      </c>
      <c r="I1551" s="35">
        <v>14</v>
      </c>
      <c r="J1551" s="36">
        <v>31685</v>
      </c>
      <c r="K1551" s="37">
        <v>125546</v>
      </c>
      <c r="L1551" s="37"/>
    </row>
    <row r="1552" spans="1:12" ht="18" customHeight="1" x14ac:dyDescent="0.2">
      <c r="A1552" s="37" t="s">
        <v>16952</v>
      </c>
      <c r="B1552" s="37" t="s">
        <v>16953</v>
      </c>
      <c r="C1552" s="37" t="s">
        <v>16954</v>
      </c>
      <c r="D1552" s="37" t="s">
        <v>16955</v>
      </c>
      <c r="E1552" s="37" t="s">
        <v>23323</v>
      </c>
      <c r="F1552" s="37" t="s">
        <v>19670</v>
      </c>
      <c r="G1552" s="37">
        <v>48104</v>
      </c>
      <c r="H1552" s="35">
        <v>171</v>
      </c>
      <c r="I1552" s="35">
        <v>468</v>
      </c>
      <c r="J1552" s="36">
        <v>364850</v>
      </c>
      <c r="K1552" s="37">
        <v>104875</v>
      </c>
      <c r="L1552" s="37"/>
    </row>
    <row r="1553" spans="1:12" ht="18" customHeight="1" x14ac:dyDescent="0.2">
      <c r="A1553" s="37" t="s">
        <v>19783</v>
      </c>
      <c r="B1553" s="37" t="s">
        <v>19784</v>
      </c>
      <c r="C1553" s="37" t="s">
        <v>19785</v>
      </c>
      <c r="D1553" s="37" t="s">
        <v>19786</v>
      </c>
      <c r="E1553" s="37" t="s">
        <v>15268</v>
      </c>
      <c r="F1553" s="37" t="s">
        <v>23134</v>
      </c>
      <c r="G1553" s="37">
        <v>77057</v>
      </c>
      <c r="H1553" s="35">
        <v>13</v>
      </c>
      <c r="I1553" s="35">
        <v>93</v>
      </c>
      <c r="J1553" s="36">
        <v>141535</v>
      </c>
      <c r="K1553" s="37">
        <v>114790</v>
      </c>
      <c r="L1553" s="37"/>
    </row>
    <row r="1554" spans="1:12" ht="18" customHeight="1" x14ac:dyDescent="0.2">
      <c r="A1554" s="37" t="s">
        <v>19787</v>
      </c>
      <c r="B1554" s="37" t="s">
        <v>19788</v>
      </c>
      <c r="C1554" s="37" t="s">
        <v>19789</v>
      </c>
      <c r="D1554" s="37" t="s">
        <v>19790</v>
      </c>
      <c r="E1554" s="37" t="s">
        <v>23609</v>
      </c>
      <c r="F1554" s="37" t="s">
        <v>23129</v>
      </c>
      <c r="G1554" s="37">
        <v>19380</v>
      </c>
      <c r="H1554" s="35">
        <v>30</v>
      </c>
      <c r="I1554" s="35">
        <v>9</v>
      </c>
      <c r="J1554" s="36">
        <v>3333333</v>
      </c>
      <c r="K1554" s="37">
        <v>133311</v>
      </c>
      <c r="L1554" s="37"/>
    </row>
    <row r="1555" spans="1:12" ht="18" customHeight="1" x14ac:dyDescent="0.2">
      <c r="A1555" s="37" t="s">
        <v>19791</v>
      </c>
      <c r="B1555" s="37" t="s">
        <v>19792</v>
      </c>
      <c r="C1555" s="37" t="s">
        <v>19793</v>
      </c>
      <c r="D1555" s="37" t="s">
        <v>19794</v>
      </c>
      <c r="E1555" s="37" t="s">
        <v>19795</v>
      </c>
      <c r="F1555" s="37" t="s">
        <v>19675</v>
      </c>
      <c r="G1555" s="37">
        <v>28659</v>
      </c>
      <c r="H1555" s="35">
        <v>9</v>
      </c>
      <c r="I1555" s="35">
        <v>30</v>
      </c>
      <c r="J1555" s="36">
        <v>298214</v>
      </c>
      <c r="K1555" s="37">
        <v>118326</v>
      </c>
      <c r="L1555" s="37"/>
    </row>
    <row r="1556" spans="1:12" ht="18" customHeight="1" x14ac:dyDescent="0.2">
      <c r="A1556" s="37" t="s">
        <v>23640</v>
      </c>
      <c r="B1556" s="37" t="s">
        <v>23641</v>
      </c>
      <c r="C1556" s="37" t="s">
        <v>23642</v>
      </c>
      <c r="D1556" s="37" t="s">
        <v>23643</v>
      </c>
      <c r="E1556" s="37" t="s">
        <v>23644</v>
      </c>
      <c r="F1556" s="37" t="s">
        <v>19677</v>
      </c>
      <c r="G1556" s="37">
        <v>3087</v>
      </c>
      <c r="H1556" s="35">
        <v>26</v>
      </c>
      <c r="I1556" s="35">
        <v>246</v>
      </c>
      <c r="J1556" s="36">
        <v>105691</v>
      </c>
      <c r="K1556" s="37">
        <v>116839</v>
      </c>
      <c r="L1556" s="37"/>
    </row>
    <row r="1557" spans="1:12" ht="18" customHeight="1" x14ac:dyDescent="0.2">
      <c r="A1557" s="37" t="s">
        <v>23645</v>
      </c>
      <c r="B1557" s="37" t="s">
        <v>20729</v>
      </c>
      <c r="C1557" s="37" t="s">
        <v>20730</v>
      </c>
      <c r="D1557" s="37" t="s">
        <v>20731</v>
      </c>
      <c r="E1557" s="37" t="s">
        <v>19992</v>
      </c>
      <c r="F1557" s="37" t="s">
        <v>19678</v>
      </c>
      <c r="G1557" s="37">
        <v>7450</v>
      </c>
      <c r="H1557" s="35">
        <v>8</v>
      </c>
      <c r="I1557" s="35">
        <v>25</v>
      </c>
      <c r="J1557" s="36">
        <v>320000</v>
      </c>
      <c r="K1557" s="37">
        <v>128762</v>
      </c>
      <c r="L1557" s="37"/>
    </row>
    <row r="1558" spans="1:12" ht="18" customHeight="1" x14ac:dyDescent="0.2">
      <c r="A1558" s="37" t="s">
        <v>20732</v>
      </c>
      <c r="B1558" s="37" t="s">
        <v>20733</v>
      </c>
      <c r="C1558" s="37" t="s">
        <v>20734</v>
      </c>
      <c r="D1558" s="37" t="s">
        <v>20735</v>
      </c>
      <c r="E1558" s="37" t="s">
        <v>19540</v>
      </c>
      <c r="F1558" s="37" t="s">
        <v>23129</v>
      </c>
      <c r="G1558" s="37">
        <v>15238</v>
      </c>
      <c r="H1558" s="35">
        <v>10</v>
      </c>
      <c r="I1558" s="35">
        <v>46</v>
      </c>
      <c r="J1558" s="36">
        <v>217391</v>
      </c>
      <c r="K1558" s="37">
        <v>121584</v>
      </c>
      <c r="L1558" s="37" t="s">
        <v>20736</v>
      </c>
    </row>
    <row r="1559" spans="1:12" ht="18" customHeight="1" x14ac:dyDescent="0.2">
      <c r="A1559" s="37" t="s">
        <v>23449</v>
      </c>
      <c r="B1559" s="37" t="s">
        <v>23450</v>
      </c>
      <c r="C1559" s="37" t="s">
        <v>23451</v>
      </c>
      <c r="D1559" s="37" t="s">
        <v>23452</v>
      </c>
      <c r="E1559" s="37" t="s">
        <v>23453</v>
      </c>
      <c r="F1559" s="37" t="s">
        <v>19663</v>
      </c>
      <c r="G1559" s="37">
        <v>46375</v>
      </c>
      <c r="H1559" s="35">
        <v>8</v>
      </c>
      <c r="I1559" s="35" t="s">
        <v>16742</v>
      </c>
      <c r="J1559" s="35" t="s">
        <v>16742</v>
      </c>
      <c r="K1559" s="37">
        <v>129945</v>
      </c>
      <c r="L1559" s="37" t="s">
        <v>23454</v>
      </c>
    </row>
    <row r="1560" spans="1:12" ht="18" customHeight="1" x14ac:dyDescent="0.2">
      <c r="A1560" s="37" t="s">
        <v>23455</v>
      </c>
      <c r="B1560" s="37" t="s">
        <v>23456</v>
      </c>
      <c r="C1560" s="37" t="s">
        <v>23457</v>
      </c>
      <c r="D1560" s="37" t="s">
        <v>23458</v>
      </c>
      <c r="E1560" s="37" t="s">
        <v>23347</v>
      </c>
      <c r="F1560" s="37" t="s">
        <v>23134</v>
      </c>
      <c r="G1560" s="37">
        <v>78757</v>
      </c>
      <c r="H1560" s="35">
        <v>4</v>
      </c>
      <c r="I1560" s="35">
        <v>100</v>
      </c>
      <c r="J1560" s="36">
        <v>40000</v>
      </c>
      <c r="K1560" s="37">
        <v>143813</v>
      </c>
      <c r="L1560" s="37"/>
    </row>
    <row r="1561" spans="1:12" ht="18" customHeight="1" x14ac:dyDescent="0.2">
      <c r="A1561" s="37" t="s">
        <v>21866</v>
      </c>
      <c r="B1561" s="37" t="s">
        <v>21867</v>
      </c>
      <c r="C1561" s="37" t="s">
        <v>21868</v>
      </c>
      <c r="D1561" s="37" t="s">
        <v>21869</v>
      </c>
      <c r="E1561" s="37" t="s">
        <v>24201</v>
      </c>
      <c r="F1561" s="37" t="s">
        <v>18740</v>
      </c>
      <c r="G1561" s="37">
        <v>32207</v>
      </c>
      <c r="H1561" s="35">
        <v>32</v>
      </c>
      <c r="I1561" s="35">
        <v>995</v>
      </c>
      <c r="J1561" s="36">
        <v>32242</v>
      </c>
      <c r="K1561" s="37">
        <v>145695</v>
      </c>
      <c r="L1561" s="37" t="s">
        <v>21870</v>
      </c>
    </row>
    <row r="1562" spans="1:12" ht="18" customHeight="1" x14ac:dyDescent="0.2">
      <c r="A1562" s="37" t="s">
        <v>21871</v>
      </c>
      <c r="B1562" s="37" t="s">
        <v>21872</v>
      </c>
      <c r="C1562" s="37" t="s">
        <v>21873</v>
      </c>
      <c r="D1562" s="37" t="s">
        <v>21874</v>
      </c>
      <c r="E1562" s="37" t="s">
        <v>20970</v>
      </c>
      <c r="F1562" s="37" t="s">
        <v>18742</v>
      </c>
      <c r="G1562" s="37">
        <v>96734</v>
      </c>
      <c r="H1562" s="35">
        <v>15</v>
      </c>
      <c r="I1562" s="35">
        <v>85</v>
      </c>
      <c r="J1562" s="36">
        <v>176471</v>
      </c>
      <c r="K1562" s="37">
        <v>118405</v>
      </c>
      <c r="L1562" s="37"/>
    </row>
    <row r="1563" spans="1:12" ht="18" customHeight="1" x14ac:dyDescent="0.2">
      <c r="A1563" s="37" t="s">
        <v>21875</v>
      </c>
      <c r="B1563" s="37" t="s">
        <v>21876</v>
      </c>
      <c r="C1563" s="37" t="s">
        <v>21877</v>
      </c>
      <c r="D1563" s="37" t="s">
        <v>21878</v>
      </c>
      <c r="E1563" s="37" t="s">
        <v>21879</v>
      </c>
      <c r="F1563" s="37" t="s">
        <v>23136</v>
      </c>
      <c r="G1563" s="37">
        <v>23047</v>
      </c>
      <c r="H1563" s="35">
        <v>2</v>
      </c>
      <c r="I1563" s="35">
        <v>3</v>
      </c>
      <c r="J1563" s="36">
        <v>695000</v>
      </c>
      <c r="K1563" s="37">
        <v>117988</v>
      </c>
      <c r="L1563" s="37" t="s">
        <v>21880</v>
      </c>
    </row>
    <row r="1564" spans="1:12" ht="18" customHeight="1" x14ac:dyDescent="0.2">
      <c r="A1564" s="37" t="s">
        <v>21881</v>
      </c>
      <c r="B1564" s="37" t="s">
        <v>21882</v>
      </c>
      <c r="C1564" s="37" t="s">
        <v>21883</v>
      </c>
      <c r="D1564" s="37" t="s">
        <v>21884</v>
      </c>
      <c r="E1564" s="37" t="s">
        <v>22190</v>
      </c>
      <c r="F1564" s="37" t="s">
        <v>23126</v>
      </c>
      <c r="G1564" s="37">
        <v>44011</v>
      </c>
      <c r="H1564" s="35">
        <v>14</v>
      </c>
      <c r="I1564" s="35">
        <v>32</v>
      </c>
      <c r="J1564" s="36">
        <v>451836</v>
      </c>
      <c r="K1564" s="37">
        <v>121032</v>
      </c>
      <c r="L1564" s="37" t="s">
        <v>21885</v>
      </c>
    </row>
    <row r="1565" spans="1:12" ht="18" customHeight="1" x14ac:dyDescent="0.2">
      <c r="A1565" s="37" t="s">
        <v>21886</v>
      </c>
      <c r="B1565" s="37" t="s">
        <v>21887</v>
      </c>
      <c r="C1565" s="37" t="s">
        <v>21888</v>
      </c>
      <c r="D1565" s="37" t="s">
        <v>21889</v>
      </c>
      <c r="E1565" s="37" t="s">
        <v>21378</v>
      </c>
      <c r="F1565" s="37" t="s">
        <v>23125</v>
      </c>
      <c r="G1565" s="37">
        <v>12180</v>
      </c>
      <c r="H1565" s="35">
        <v>93</v>
      </c>
      <c r="I1565" s="36">
        <v>1238</v>
      </c>
      <c r="J1565" s="36">
        <v>74882</v>
      </c>
      <c r="K1565" s="37">
        <v>107562</v>
      </c>
      <c r="L1565" s="37"/>
    </row>
    <row r="1566" spans="1:12" ht="18" customHeight="1" x14ac:dyDescent="0.2">
      <c r="A1566" s="37" t="s">
        <v>21890</v>
      </c>
      <c r="B1566" s="37" t="s">
        <v>21891</v>
      </c>
      <c r="C1566" s="37" t="s">
        <v>21892</v>
      </c>
      <c r="D1566" s="37" t="s">
        <v>22440</v>
      </c>
      <c r="E1566" s="37" t="s">
        <v>22441</v>
      </c>
      <c r="F1566" s="37" t="s">
        <v>19670</v>
      </c>
      <c r="G1566" s="37">
        <v>48826</v>
      </c>
      <c r="H1566" s="35">
        <v>4</v>
      </c>
      <c r="I1566" s="35">
        <v>55</v>
      </c>
      <c r="J1566" s="36">
        <v>69840</v>
      </c>
      <c r="K1566" s="37">
        <v>121528</v>
      </c>
      <c r="L1566" s="37" t="s">
        <v>22442</v>
      </c>
    </row>
    <row r="1567" spans="1:12" ht="18" customHeight="1" x14ac:dyDescent="0.2">
      <c r="A1567" s="37" t="s">
        <v>22443</v>
      </c>
      <c r="B1567" s="37" t="s">
        <v>22444</v>
      </c>
      <c r="C1567" s="37" t="s">
        <v>22445</v>
      </c>
      <c r="D1567" s="37" t="s">
        <v>22410</v>
      </c>
      <c r="E1567" s="37" t="s">
        <v>20743</v>
      </c>
      <c r="F1567" s="37" t="s">
        <v>18740</v>
      </c>
      <c r="G1567" s="37">
        <v>32941</v>
      </c>
      <c r="H1567" s="35">
        <v>0</v>
      </c>
      <c r="I1567" s="35">
        <v>5</v>
      </c>
      <c r="J1567" s="36">
        <v>24088</v>
      </c>
      <c r="K1567" s="37">
        <v>142778</v>
      </c>
      <c r="L1567" s="37"/>
    </row>
    <row r="1568" spans="1:12" ht="18" customHeight="1" x14ac:dyDescent="0.2">
      <c r="A1568" s="37" t="s">
        <v>22411</v>
      </c>
      <c r="B1568" s="37" t="s">
        <v>22412</v>
      </c>
      <c r="C1568" s="37" t="s">
        <v>22413</v>
      </c>
      <c r="D1568" s="37" t="s">
        <v>22414</v>
      </c>
      <c r="E1568" s="37" t="s">
        <v>23793</v>
      </c>
      <c r="F1568" s="37" t="s">
        <v>23714</v>
      </c>
      <c r="G1568" s="37">
        <v>95630</v>
      </c>
      <c r="H1568" s="35">
        <v>8</v>
      </c>
      <c r="I1568" s="35" t="s">
        <v>16742</v>
      </c>
      <c r="J1568" s="35" t="s">
        <v>16742</v>
      </c>
      <c r="K1568" s="37">
        <v>136252</v>
      </c>
      <c r="L1568" s="37" t="s">
        <v>22415</v>
      </c>
    </row>
    <row r="1569" spans="1:12" ht="18" customHeight="1" x14ac:dyDescent="0.2">
      <c r="A1569" s="37" t="s">
        <v>22416</v>
      </c>
      <c r="B1569" s="37" t="s">
        <v>22417</v>
      </c>
      <c r="C1569" s="37" t="s">
        <v>22418</v>
      </c>
      <c r="D1569" s="37" t="s">
        <v>22419</v>
      </c>
      <c r="E1569" s="37" t="s">
        <v>23348</v>
      </c>
      <c r="F1569" s="37" t="s">
        <v>23126</v>
      </c>
      <c r="G1569" s="37">
        <v>43221</v>
      </c>
      <c r="H1569" s="35">
        <v>3</v>
      </c>
      <c r="I1569" s="35">
        <v>52</v>
      </c>
      <c r="J1569" s="36">
        <v>61226</v>
      </c>
      <c r="K1569" s="37">
        <v>145838</v>
      </c>
      <c r="L1569" s="37" t="s">
        <v>22420</v>
      </c>
    </row>
    <row r="1570" spans="1:12" ht="18" customHeight="1" x14ac:dyDescent="0.2">
      <c r="A1570" s="37" t="s">
        <v>22421</v>
      </c>
      <c r="B1570" s="37" t="s">
        <v>22422</v>
      </c>
      <c r="C1570" s="37" t="s">
        <v>22423</v>
      </c>
      <c r="D1570" s="37" t="s">
        <v>22424</v>
      </c>
      <c r="E1570" s="37" t="s">
        <v>9967</v>
      </c>
      <c r="F1570" s="37" t="s">
        <v>23714</v>
      </c>
      <c r="G1570" s="37">
        <v>94941</v>
      </c>
      <c r="H1570" s="35">
        <v>20</v>
      </c>
      <c r="I1570" s="35">
        <v>100</v>
      </c>
      <c r="J1570" s="36">
        <v>197125</v>
      </c>
      <c r="K1570" s="37">
        <v>128855</v>
      </c>
      <c r="L1570" s="37"/>
    </row>
    <row r="1571" spans="1:12" ht="18" customHeight="1" x14ac:dyDescent="0.2">
      <c r="A1571" s="37" t="s">
        <v>22425</v>
      </c>
      <c r="B1571" s="37" t="s">
        <v>22426</v>
      </c>
      <c r="C1571" s="37" t="s">
        <v>22427</v>
      </c>
      <c r="D1571" s="37" t="s">
        <v>22428</v>
      </c>
      <c r="E1571" s="37" t="s">
        <v>19449</v>
      </c>
      <c r="F1571" s="37" t="s">
        <v>23716</v>
      </c>
      <c r="G1571" s="37">
        <v>6825</v>
      </c>
      <c r="H1571" s="35">
        <v>3</v>
      </c>
      <c r="I1571" s="35">
        <v>57</v>
      </c>
      <c r="J1571" s="36">
        <v>46999</v>
      </c>
      <c r="K1571" s="37">
        <v>108414</v>
      </c>
      <c r="L1571" s="37"/>
    </row>
    <row r="1572" spans="1:12" ht="18" customHeight="1" x14ac:dyDescent="0.2">
      <c r="A1572" s="37" t="s">
        <v>15975</v>
      </c>
      <c r="B1572" s="37" t="s">
        <v>15976</v>
      </c>
      <c r="C1572" s="37" t="s">
        <v>18696</v>
      </c>
      <c r="D1572" s="37" t="s">
        <v>18697</v>
      </c>
      <c r="E1572" s="37" t="s">
        <v>19658</v>
      </c>
      <c r="F1572" s="37" t="s">
        <v>18740</v>
      </c>
      <c r="G1572" s="37">
        <v>32751</v>
      </c>
      <c r="H1572" s="35">
        <v>20</v>
      </c>
      <c r="I1572" s="35">
        <v>132</v>
      </c>
      <c r="J1572" s="36">
        <v>151515</v>
      </c>
      <c r="K1572" s="37">
        <v>134675</v>
      </c>
      <c r="L1572" s="37"/>
    </row>
    <row r="1573" spans="1:12" ht="18" customHeight="1" x14ac:dyDescent="0.2">
      <c r="A1573" s="37" t="s">
        <v>18744</v>
      </c>
      <c r="B1573" s="37" t="s">
        <v>18745</v>
      </c>
      <c r="C1573" s="37" t="s">
        <v>18746</v>
      </c>
      <c r="D1573" s="37" t="s">
        <v>18747</v>
      </c>
      <c r="E1573" s="37" t="s">
        <v>20867</v>
      </c>
      <c r="F1573" s="37" t="s">
        <v>19675</v>
      </c>
      <c r="G1573" s="37">
        <v>28207</v>
      </c>
      <c r="H1573" s="35">
        <v>42</v>
      </c>
      <c r="I1573" s="35">
        <v>67</v>
      </c>
      <c r="J1573" s="36">
        <v>626866</v>
      </c>
      <c r="K1573" s="37">
        <v>112268</v>
      </c>
      <c r="L1573" s="37"/>
    </row>
    <row r="1574" spans="1:12" ht="18" customHeight="1" x14ac:dyDescent="0.2">
      <c r="A1574" s="37" t="s">
        <v>18748</v>
      </c>
      <c r="B1574" s="37" t="s">
        <v>18749</v>
      </c>
      <c r="C1574" s="37" t="s">
        <v>18750</v>
      </c>
      <c r="D1574" s="37" t="s">
        <v>18751</v>
      </c>
      <c r="E1574" s="37" t="s">
        <v>18752</v>
      </c>
      <c r="F1574" s="37" t="s">
        <v>23127</v>
      </c>
      <c r="G1574" s="37">
        <v>73013</v>
      </c>
      <c r="H1574" s="35">
        <v>3</v>
      </c>
      <c r="I1574" s="35">
        <v>10</v>
      </c>
      <c r="J1574" s="36">
        <v>327599</v>
      </c>
      <c r="K1574" s="37">
        <v>144612</v>
      </c>
      <c r="L1574" s="37" t="s">
        <v>18753</v>
      </c>
    </row>
    <row r="1575" spans="1:12" ht="18" customHeight="1" x14ac:dyDescent="0.2">
      <c r="A1575" s="37" t="s">
        <v>18754</v>
      </c>
      <c r="B1575" s="37" t="s">
        <v>18755</v>
      </c>
      <c r="C1575" s="37" t="s">
        <v>18756</v>
      </c>
      <c r="D1575" s="37" t="s">
        <v>18757</v>
      </c>
      <c r="E1575" s="37" t="s">
        <v>22549</v>
      </c>
      <c r="F1575" s="37" t="s">
        <v>19670</v>
      </c>
      <c r="G1575" s="37">
        <v>49684</v>
      </c>
      <c r="H1575" s="35">
        <v>22</v>
      </c>
      <c r="I1575" s="35">
        <v>18</v>
      </c>
      <c r="J1575" s="36">
        <v>1233616</v>
      </c>
      <c r="K1575" s="37">
        <v>124166</v>
      </c>
      <c r="L1575" s="37"/>
    </row>
    <row r="1576" spans="1:12" ht="18" customHeight="1" x14ac:dyDescent="0.2">
      <c r="A1576" s="37" t="s">
        <v>22550</v>
      </c>
      <c r="B1576" s="37" t="s">
        <v>22551</v>
      </c>
      <c r="C1576" s="37" t="s">
        <v>22552</v>
      </c>
      <c r="D1576" s="37" t="s">
        <v>22553</v>
      </c>
      <c r="E1576" s="37" t="s">
        <v>18952</v>
      </c>
      <c r="F1576" s="37" t="s">
        <v>23131</v>
      </c>
      <c r="G1576" s="37">
        <v>29401</v>
      </c>
      <c r="H1576" s="35">
        <v>35</v>
      </c>
      <c r="I1576" s="35">
        <v>118</v>
      </c>
      <c r="J1576" s="36">
        <v>292373</v>
      </c>
      <c r="K1576" s="37">
        <v>129738</v>
      </c>
      <c r="L1576" s="37"/>
    </row>
    <row r="1577" spans="1:12" ht="18" customHeight="1" x14ac:dyDescent="0.2">
      <c r="A1577" s="37" t="s">
        <v>22554</v>
      </c>
      <c r="B1577" s="37" t="s">
        <v>22555</v>
      </c>
      <c r="C1577" s="37" t="s">
        <v>22556</v>
      </c>
      <c r="D1577" s="37" t="s">
        <v>22557</v>
      </c>
      <c r="E1577" s="37" t="s">
        <v>22558</v>
      </c>
      <c r="F1577" s="37" t="s">
        <v>23134</v>
      </c>
      <c r="G1577" s="37">
        <v>76034</v>
      </c>
      <c r="H1577" s="35">
        <v>16</v>
      </c>
      <c r="I1577" s="35">
        <v>44</v>
      </c>
      <c r="J1577" s="36">
        <v>363636</v>
      </c>
      <c r="K1577" s="37">
        <v>114621</v>
      </c>
      <c r="L1577" s="37"/>
    </row>
    <row r="1578" spans="1:12" ht="18" customHeight="1" x14ac:dyDescent="0.2">
      <c r="A1578" s="37" t="s">
        <v>22559</v>
      </c>
      <c r="B1578" s="37" t="s">
        <v>22560</v>
      </c>
      <c r="C1578" s="37" t="s">
        <v>22561</v>
      </c>
      <c r="D1578" s="37" t="s">
        <v>22562</v>
      </c>
      <c r="E1578" s="37" t="s">
        <v>20829</v>
      </c>
      <c r="F1578" s="37" t="s">
        <v>19670</v>
      </c>
      <c r="G1578" s="37">
        <v>49503</v>
      </c>
      <c r="H1578" s="35">
        <v>40</v>
      </c>
      <c r="I1578" s="35">
        <v>487</v>
      </c>
      <c r="J1578" s="36">
        <v>82136</v>
      </c>
      <c r="K1578" s="37">
        <v>111230</v>
      </c>
      <c r="L1578" s="37"/>
    </row>
    <row r="1579" spans="1:12" ht="18" customHeight="1" x14ac:dyDescent="0.2">
      <c r="A1579" s="37" t="s">
        <v>22563</v>
      </c>
      <c r="B1579" s="37" t="s">
        <v>22564</v>
      </c>
      <c r="C1579" s="37" t="s">
        <v>19834</v>
      </c>
      <c r="D1579" s="37" t="s">
        <v>19835</v>
      </c>
      <c r="E1579" s="37" t="s">
        <v>19836</v>
      </c>
      <c r="F1579" s="37" t="s">
        <v>23714</v>
      </c>
      <c r="G1579" s="37">
        <v>94022</v>
      </c>
      <c r="H1579" s="35">
        <v>27</v>
      </c>
      <c r="I1579" s="35">
        <v>21</v>
      </c>
      <c r="J1579" s="36">
        <v>1265753</v>
      </c>
      <c r="K1579" s="37">
        <v>127335</v>
      </c>
      <c r="L1579" s="37" t="s">
        <v>19837</v>
      </c>
    </row>
    <row r="1580" spans="1:12" ht="18" customHeight="1" x14ac:dyDescent="0.2">
      <c r="A1580" s="37" t="s">
        <v>19838</v>
      </c>
      <c r="B1580" s="37" t="s">
        <v>19839</v>
      </c>
      <c r="C1580" s="37" t="s">
        <v>19840</v>
      </c>
      <c r="D1580" s="37" t="s">
        <v>19841</v>
      </c>
      <c r="E1580" s="37" t="s">
        <v>19842</v>
      </c>
      <c r="F1580" s="37" t="s">
        <v>18740</v>
      </c>
      <c r="G1580" s="37">
        <v>34711</v>
      </c>
      <c r="H1580" s="35">
        <v>20</v>
      </c>
      <c r="I1580" s="35">
        <v>50</v>
      </c>
      <c r="J1580" s="36">
        <v>400000</v>
      </c>
      <c r="K1580" s="37">
        <v>132705</v>
      </c>
      <c r="L1580" s="37" t="s">
        <v>19843</v>
      </c>
    </row>
    <row r="1581" spans="1:12" ht="18" customHeight="1" x14ac:dyDescent="0.2">
      <c r="A1581" s="37" t="s">
        <v>19844</v>
      </c>
      <c r="B1581" s="37" t="s">
        <v>19845</v>
      </c>
      <c r="C1581" s="37" t="s">
        <v>19846</v>
      </c>
      <c r="D1581" s="37" t="s">
        <v>19847</v>
      </c>
      <c r="E1581" s="37" t="s">
        <v>21746</v>
      </c>
      <c r="F1581" s="37" t="s">
        <v>19668</v>
      </c>
      <c r="G1581" s="37">
        <v>21210</v>
      </c>
      <c r="H1581" s="35">
        <v>1</v>
      </c>
      <c r="I1581" s="35">
        <v>9</v>
      </c>
      <c r="J1581" s="36">
        <v>109212</v>
      </c>
      <c r="K1581" s="37">
        <v>140626</v>
      </c>
      <c r="L1581" s="37"/>
    </row>
    <row r="1582" spans="1:12" ht="18" customHeight="1" x14ac:dyDescent="0.2">
      <c r="A1582" s="37" t="s">
        <v>19848</v>
      </c>
      <c r="B1582" s="37" t="s">
        <v>19849</v>
      </c>
      <c r="C1582" s="37" t="s">
        <v>19850</v>
      </c>
      <c r="D1582" s="37" t="s">
        <v>19851</v>
      </c>
      <c r="E1582" s="37" t="s">
        <v>19852</v>
      </c>
      <c r="F1582" s="37" t="s">
        <v>18740</v>
      </c>
      <c r="G1582" s="37">
        <v>34731</v>
      </c>
      <c r="H1582" s="35">
        <v>2</v>
      </c>
      <c r="I1582" s="35">
        <v>28</v>
      </c>
      <c r="J1582" s="36">
        <v>73000</v>
      </c>
      <c r="K1582" s="37">
        <v>134980</v>
      </c>
      <c r="L1582" s="37" t="s">
        <v>19853</v>
      </c>
    </row>
    <row r="1583" spans="1:12" ht="18" customHeight="1" x14ac:dyDescent="0.2">
      <c r="A1583" s="37" t="s">
        <v>19854</v>
      </c>
      <c r="B1583" s="37" t="s">
        <v>19855</v>
      </c>
      <c r="C1583" s="37" t="s">
        <v>19856</v>
      </c>
      <c r="D1583" s="37" t="s">
        <v>19857</v>
      </c>
      <c r="E1583" s="37" t="s">
        <v>19858</v>
      </c>
      <c r="F1583" s="37" t="s">
        <v>23126</v>
      </c>
      <c r="G1583" s="37">
        <v>44410</v>
      </c>
      <c r="H1583" s="35">
        <v>4</v>
      </c>
      <c r="I1583" s="35">
        <v>110</v>
      </c>
      <c r="J1583" s="36">
        <v>36364</v>
      </c>
      <c r="K1583" s="37">
        <v>139716</v>
      </c>
      <c r="L1583" s="37" t="s">
        <v>19859</v>
      </c>
    </row>
    <row r="1584" spans="1:12" ht="18" customHeight="1" x14ac:dyDescent="0.2">
      <c r="A1584" s="37" t="s">
        <v>19860</v>
      </c>
      <c r="B1584" s="37" t="s">
        <v>17105</v>
      </c>
      <c r="C1584" s="37" t="s">
        <v>17106</v>
      </c>
      <c r="D1584" s="37" t="s">
        <v>17107</v>
      </c>
      <c r="E1584" s="37" t="s">
        <v>17108</v>
      </c>
      <c r="F1584" s="37" t="s">
        <v>23134</v>
      </c>
      <c r="G1584" s="37">
        <v>75038</v>
      </c>
      <c r="H1584" s="35">
        <v>1</v>
      </c>
      <c r="I1584" s="35">
        <v>3</v>
      </c>
      <c r="J1584" s="36">
        <v>480000</v>
      </c>
      <c r="K1584" s="37">
        <v>145282</v>
      </c>
      <c r="L1584" s="37"/>
    </row>
    <row r="1585" spans="1:12" ht="18" customHeight="1" x14ac:dyDescent="0.2">
      <c r="A1585" s="37" t="s">
        <v>17109</v>
      </c>
      <c r="B1585" s="37" t="s">
        <v>17110</v>
      </c>
      <c r="C1585" s="37" t="s">
        <v>17111</v>
      </c>
      <c r="D1585" s="37" t="s">
        <v>17112</v>
      </c>
      <c r="E1585" s="37" t="s">
        <v>23278</v>
      </c>
      <c r="F1585" s="37" t="s">
        <v>18741</v>
      </c>
      <c r="G1585" s="37">
        <v>30907</v>
      </c>
      <c r="H1585" s="35">
        <v>42</v>
      </c>
      <c r="I1585" s="35">
        <v>102</v>
      </c>
      <c r="J1585" s="36">
        <v>407114</v>
      </c>
      <c r="K1585" s="37">
        <v>126387</v>
      </c>
      <c r="L1585" s="37"/>
    </row>
    <row r="1586" spans="1:12" ht="18" customHeight="1" x14ac:dyDescent="0.2">
      <c r="A1586" s="37" t="s">
        <v>17113</v>
      </c>
      <c r="B1586" s="37" t="s">
        <v>17114</v>
      </c>
      <c r="C1586" s="37" t="s">
        <v>17115</v>
      </c>
      <c r="D1586" s="37" t="s">
        <v>17116</v>
      </c>
      <c r="E1586" s="37" t="s">
        <v>17117</v>
      </c>
      <c r="F1586" s="37" t="s">
        <v>19672</v>
      </c>
      <c r="G1586" s="37">
        <v>64506</v>
      </c>
      <c r="H1586" s="35">
        <v>55</v>
      </c>
      <c r="I1586" s="35">
        <v>672</v>
      </c>
      <c r="J1586" s="36">
        <v>81481</v>
      </c>
      <c r="K1586" s="37">
        <v>113799</v>
      </c>
      <c r="L1586" s="37"/>
    </row>
    <row r="1587" spans="1:12" ht="18" customHeight="1" x14ac:dyDescent="0.2">
      <c r="A1587" s="37" t="s">
        <v>17118</v>
      </c>
      <c r="B1587" s="37" t="s">
        <v>17119</v>
      </c>
      <c r="C1587" s="37" t="s">
        <v>17120</v>
      </c>
      <c r="D1587" s="37" t="s">
        <v>17121</v>
      </c>
      <c r="E1587" s="37" t="s">
        <v>19505</v>
      </c>
      <c r="F1587" s="37" t="s">
        <v>23125</v>
      </c>
      <c r="G1587" s="37">
        <v>10017</v>
      </c>
      <c r="H1587" s="35">
        <v>20</v>
      </c>
      <c r="I1587" s="35">
        <v>11</v>
      </c>
      <c r="J1587" s="36">
        <v>1818182</v>
      </c>
      <c r="K1587" s="37">
        <v>125939</v>
      </c>
      <c r="L1587" s="37" t="s">
        <v>17122</v>
      </c>
    </row>
    <row r="1588" spans="1:12" ht="18" customHeight="1" x14ac:dyDescent="0.2">
      <c r="A1588" s="37" t="s">
        <v>17123</v>
      </c>
      <c r="B1588" s="37" t="s">
        <v>17124</v>
      </c>
      <c r="C1588" s="37" t="s">
        <v>17125</v>
      </c>
      <c r="D1588" s="37" t="s">
        <v>17126</v>
      </c>
      <c r="E1588" s="37" t="s">
        <v>24431</v>
      </c>
      <c r="F1588" s="37" t="s">
        <v>18740</v>
      </c>
      <c r="G1588" s="37">
        <v>33131</v>
      </c>
      <c r="H1588" s="35">
        <v>79</v>
      </c>
      <c r="I1588" s="35">
        <v>3</v>
      </c>
      <c r="J1588" s="36">
        <v>26245422</v>
      </c>
      <c r="K1588" s="37">
        <v>126717</v>
      </c>
      <c r="L1588" s="37" t="s">
        <v>17127</v>
      </c>
    </row>
    <row r="1589" spans="1:12" ht="18" customHeight="1" x14ac:dyDescent="0.2">
      <c r="A1589" s="37" t="s">
        <v>17128</v>
      </c>
      <c r="B1589" s="37" t="s">
        <v>17129</v>
      </c>
      <c r="C1589" s="37" t="s">
        <v>17130</v>
      </c>
      <c r="D1589" s="37" t="s">
        <v>17131</v>
      </c>
      <c r="E1589" s="37" t="s">
        <v>17132</v>
      </c>
      <c r="F1589" s="37" t="s">
        <v>19663</v>
      </c>
      <c r="G1589" s="37">
        <v>47012</v>
      </c>
      <c r="H1589" s="35">
        <v>8</v>
      </c>
      <c r="I1589" s="35" t="s">
        <v>16742</v>
      </c>
      <c r="J1589" s="35" t="s">
        <v>16742</v>
      </c>
      <c r="K1589" s="37">
        <v>141135</v>
      </c>
      <c r="L1589" s="37" t="s">
        <v>22575</v>
      </c>
    </row>
    <row r="1590" spans="1:12" ht="18" customHeight="1" x14ac:dyDescent="0.2">
      <c r="A1590" s="37" t="s">
        <v>22576</v>
      </c>
      <c r="B1590" s="37" t="s">
        <v>22577</v>
      </c>
      <c r="C1590" s="37" t="s">
        <v>22578</v>
      </c>
      <c r="D1590" s="37" t="s">
        <v>18685</v>
      </c>
      <c r="E1590" s="37" t="s">
        <v>23038</v>
      </c>
      <c r="F1590" s="37" t="s">
        <v>23135</v>
      </c>
      <c r="G1590" s="37">
        <v>84025</v>
      </c>
      <c r="H1590" s="35">
        <v>19</v>
      </c>
      <c r="I1590" s="35">
        <v>120</v>
      </c>
      <c r="J1590" s="36">
        <v>154167</v>
      </c>
      <c r="K1590" s="37">
        <v>117475</v>
      </c>
      <c r="L1590" s="37"/>
    </row>
    <row r="1591" spans="1:12" ht="18" customHeight="1" x14ac:dyDescent="0.2">
      <c r="A1591" s="37" t="s">
        <v>22579</v>
      </c>
      <c r="B1591" s="37" t="s">
        <v>22580</v>
      </c>
      <c r="C1591" s="37" t="s">
        <v>22581</v>
      </c>
      <c r="D1591" s="37" t="s">
        <v>22582</v>
      </c>
      <c r="E1591" s="37" t="s">
        <v>22583</v>
      </c>
      <c r="F1591" s="37" t="s">
        <v>18740</v>
      </c>
      <c r="G1591" s="37">
        <v>32065</v>
      </c>
      <c r="H1591" s="35">
        <v>15</v>
      </c>
      <c r="I1591" s="35">
        <v>25</v>
      </c>
      <c r="J1591" s="36">
        <v>600000</v>
      </c>
      <c r="K1591" s="37">
        <v>143105</v>
      </c>
      <c r="L1591" s="37" t="s">
        <v>22584</v>
      </c>
    </row>
    <row r="1592" spans="1:12" ht="18" customHeight="1" x14ac:dyDescent="0.2">
      <c r="A1592" s="37" t="s">
        <v>22585</v>
      </c>
      <c r="B1592" s="37" t="s">
        <v>22586</v>
      </c>
      <c r="C1592" s="37" t="s">
        <v>22587</v>
      </c>
      <c r="D1592" s="37" t="s">
        <v>22588</v>
      </c>
      <c r="E1592" s="37" t="s">
        <v>21098</v>
      </c>
      <c r="F1592" s="37" t="s">
        <v>19672</v>
      </c>
      <c r="G1592" s="37">
        <v>64154</v>
      </c>
      <c r="H1592" s="35">
        <v>8</v>
      </c>
      <c r="I1592" s="35" t="s">
        <v>16742</v>
      </c>
      <c r="J1592" s="35" t="s">
        <v>16742</v>
      </c>
      <c r="K1592" s="37">
        <v>148207</v>
      </c>
      <c r="L1592" s="37" t="s">
        <v>22589</v>
      </c>
    </row>
    <row r="1593" spans="1:12" ht="18" customHeight="1" x14ac:dyDescent="0.2">
      <c r="A1593" s="37" t="s">
        <v>19900</v>
      </c>
      <c r="B1593" s="37" t="s">
        <v>19901</v>
      </c>
      <c r="C1593" s="37" t="s">
        <v>19902</v>
      </c>
      <c r="D1593" s="37" t="s">
        <v>19903</v>
      </c>
      <c r="E1593" s="37" t="s">
        <v>17354</v>
      </c>
      <c r="F1593" s="37" t="s">
        <v>23714</v>
      </c>
      <c r="G1593" s="37">
        <v>95110</v>
      </c>
      <c r="H1593" s="35">
        <v>52</v>
      </c>
      <c r="I1593" s="35">
        <v>135</v>
      </c>
      <c r="J1593" s="36">
        <v>387037</v>
      </c>
      <c r="K1593" s="37">
        <v>128494</v>
      </c>
      <c r="L1593" s="37"/>
    </row>
    <row r="1594" spans="1:12" ht="18" customHeight="1" x14ac:dyDescent="0.2">
      <c r="A1594" s="37" t="s">
        <v>19904</v>
      </c>
      <c r="B1594" s="37" t="s">
        <v>19905</v>
      </c>
      <c r="C1594" s="37" t="s">
        <v>19906</v>
      </c>
      <c r="D1594" s="37" t="s">
        <v>19907</v>
      </c>
      <c r="E1594" s="37" t="s">
        <v>19908</v>
      </c>
      <c r="F1594" s="37" t="s">
        <v>23715</v>
      </c>
      <c r="G1594" s="37">
        <v>81632</v>
      </c>
      <c r="H1594" s="35">
        <v>28</v>
      </c>
      <c r="I1594" s="35">
        <v>247</v>
      </c>
      <c r="J1594" s="36">
        <v>113359</v>
      </c>
      <c r="K1594" s="37">
        <v>112796</v>
      </c>
      <c r="L1594" s="37" t="s">
        <v>17170</v>
      </c>
    </row>
    <row r="1595" spans="1:12" ht="18" customHeight="1" x14ac:dyDescent="0.2">
      <c r="A1595" s="37" t="s">
        <v>17171</v>
      </c>
      <c r="B1595" s="37" t="s">
        <v>17172</v>
      </c>
      <c r="C1595" s="37" t="s">
        <v>17173</v>
      </c>
      <c r="D1595" s="37" t="s">
        <v>17174</v>
      </c>
      <c r="E1595" s="37" t="s">
        <v>17944</v>
      </c>
      <c r="F1595" s="37" t="s">
        <v>23714</v>
      </c>
      <c r="G1595" s="37">
        <v>92618</v>
      </c>
      <c r="H1595" s="35">
        <v>28</v>
      </c>
      <c r="I1595" s="35">
        <v>200</v>
      </c>
      <c r="J1595" s="36">
        <v>140000</v>
      </c>
      <c r="K1595" s="37">
        <v>111203</v>
      </c>
      <c r="L1595" s="37"/>
    </row>
    <row r="1596" spans="1:12" ht="18" customHeight="1" x14ac:dyDescent="0.2">
      <c r="A1596" s="37" t="s">
        <v>17175</v>
      </c>
      <c r="B1596" s="37" t="s">
        <v>17176</v>
      </c>
      <c r="C1596" s="37" t="s">
        <v>17177</v>
      </c>
      <c r="D1596" s="37" t="s">
        <v>20895</v>
      </c>
      <c r="E1596" s="37" t="s">
        <v>15227</v>
      </c>
      <c r="F1596" s="37" t="s">
        <v>18741</v>
      </c>
      <c r="G1596" s="37">
        <v>30305</v>
      </c>
      <c r="H1596" s="35">
        <v>263</v>
      </c>
      <c r="I1596" s="35">
        <v>527</v>
      </c>
      <c r="J1596" s="36">
        <v>499957</v>
      </c>
      <c r="K1596" s="37">
        <v>126456</v>
      </c>
      <c r="L1596" s="37"/>
    </row>
    <row r="1597" spans="1:12" ht="18" customHeight="1" x14ac:dyDescent="0.2">
      <c r="A1597" s="37" t="s">
        <v>17178</v>
      </c>
      <c r="B1597" s="37" t="s">
        <v>17179</v>
      </c>
      <c r="C1597" s="37" t="s">
        <v>17180</v>
      </c>
      <c r="D1597" s="37" t="s">
        <v>17181</v>
      </c>
      <c r="E1597" s="37" t="s">
        <v>17182</v>
      </c>
      <c r="F1597" s="37" t="s">
        <v>19662</v>
      </c>
      <c r="G1597" s="37">
        <v>60523</v>
      </c>
      <c r="H1597" s="35">
        <v>8</v>
      </c>
      <c r="I1597" s="35" t="s">
        <v>16742</v>
      </c>
      <c r="J1597" s="35" t="s">
        <v>16742</v>
      </c>
      <c r="K1597" s="37">
        <v>145133</v>
      </c>
      <c r="L1597" s="37"/>
    </row>
    <row r="1598" spans="1:12" ht="18" customHeight="1" x14ac:dyDescent="0.2">
      <c r="A1598" s="37" t="s">
        <v>17183</v>
      </c>
      <c r="B1598" s="37" t="s">
        <v>19885</v>
      </c>
      <c r="C1598" s="37" t="s">
        <v>19886</v>
      </c>
      <c r="D1598" s="37" t="s">
        <v>19887</v>
      </c>
      <c r="E1598" s="37" t="s">
        <v>24286</v>
      </c>
      <c r="F1598" s="37" t="s">
        <v>23134</v>
      </c>
      <c r="G1598" s="37">
        <v>75214</v>
      </c>
      <c r="H1598" s="35">
        <v>1</v>
      </c>
      <c r="I1598" s="35">
        <v>8</v>
      </c>
      <c r="J1598" s="36">
        <v>93750</v>
      </c>
      <c r="K1598" s="37">
        <v>146244</v>
      </c>
      <c r="L1598" s="37" t="s">
        <v>19888</v>
      </c>
    </row>
    <row r="1599" spans="1:12" ht="18" customHeight="1" x14ac:dyDescent="0.2">
      <c r="A1599" s="37" t="s">
        <v>19889</v>
      </c>
      <c r="B1599" s="37" t="s">
        <v>19890</v>
      </c>
      <c r="C1599" s="37" t="s">
        <v>19891</v>
      </c>
      <c r="D1599" s="37" t="s">
        <v>19892</v>
      </c>
      <c r="E1599" s="37" t="s">
        <v>17345</v>
      </c>
      <c r="F1599" s="37" t="s">
        <v>23136</v>
      </c>
      <c r="G1599" s="37">
        <v>22604</v>
      </c>
      <c r="H1599" s="35">
        <v>67</v>
      </c>
      <c r="I1599" s="35">
        <v>72</v>
      </c>
      <c r="J1599" s="36">
        <v>930583</v>
      </c>
      <c r="K1599" s="37">
        <v>107077</v>
      </c>
      <c r="L1599" s="37" t="s">
        <v>17193</v>
      </c>
    </row>
    <row r="1600" spans="1:12" ht="18" customHeight="1" x14ac:dyDescent="0.2">
      <c r="A1600" s="37" t="s">
        <v>17194</v>
      </c>
      <c r="B1600" s="37" t="s">
        <v>17195</v>
      </c>
      <c r="C1600" s="37" t="s">
        <v>17200</v>
      </c>
      <c r="D1600" s="37" t="s">
        <v>17201</v>
      </c>
      <c r="E1600" s="37" t="s">
        <v>17202</v>
      </c>
      <c r="F1600" s="37" t="s">
        <v>19672</v>
      </c>
      <c r="G1600" s="37">
        <v>65616</v>
      </c>
      <c r="H1600" s="35">
        <v>10</v>
      </c>
      <c r="I1600" s="35" t="s">
        <v>16742</v>
      </c>
      <c r="J1600" s="35" t="s">
        <v>16742</v>
      </c>
      <c r="K1600" s="37">
        <v>148589</v>
      </c>
      <c r="L1600" s="37" t="s">
        <v>17203</v>
      </c>
    </row>
    <row r="1601" spans="1:12" ht="18" customHeight="1" x14ac:dyDescent="0.2">
      <c r="A1601" s="37" t="s">
        <v>17204</v>
      </c>
      <c r="B1601" s="37" t="s">
        <v>17205</v>
      </c>
      <c r="C1601" s="37" t="s">
        <v>17206</v>
      </c>
      <c r="D1601" s="37" t="s">
        <v>17207</v>
      </c>
      <c r="E1601" s="37" t="s">
        <v>24201</v>
      </c>
      <c r="F1601" s="37" t="s">
        <v>18740</v>
      </c>
      <c r="G1601" s="37">
        <v>32207</v>
      </c>
      <c r="H1601" s="35">
        <v>20</v>
      </c>
      <c r="I1601" s="35">
        <v>15</v>
      </c>
      <c r="J1601" s="36">
        <v>1333333</v>
      </c>
      <c r="K1601" s="37">
        <v>144427</v>
      </c>
      <c r="L1601" s="37"/>
    </row>
    <row r="1602" spans="1:12" ht="18" customHeight="1" x14ac:dyDescent="0.2">
      <c r="A1602" s="37" t="s">
        <v>17208</v>
      </c>
      <c r="B1602" s="37" t="s">
        <v>17209</v>
      </c>
      <c r="C1602" s="37" t="s">
        <v>17210</v>
      </c>
      <c r="D1602" s="37" t="s">
        <v>14461</v>
      </c>
      <c r="E1602" s="37" t="s">
        <v>14462</v>
      </c>
      <c r="F1602" s="37" t="s">
        <v>18740</v>
      </c>
      <c r="G1602" s="37">
        <v>32456</v>
      </c>
      <c r="H1602" s="35">
        <v>50</v>
      </c>
      <c r="I1602" s="35">
        <v>125</v>
      </c>
      <c r="J1602" s="36">
        <v>400000</v>
      </c>
      <c r="K1602" s="37">
        <v>125538</v>
      </c>
      <c r="L1602" s="37"/>
    </row>
    <row r="1603" spans="1:12" ht="18" customHeight="1" x14ac:dyDescent="0.2">
      <c r="A1603" s="37" t="s">
        <v>14463</v>
      </c>
      <c r="B1603" s="37" t="s">
        <v>14464</v>
      </c>
      <c r="C1603" s="37" t="s">
        <v>14465</v>
      </c>
      <c r="D1603" s="37" t="s">
        <v>14466</v>
      </c>
      <c r="E1603" s="37" t="s">
        <v>14467</v>
      </c>
      <c r="F1603" s="37" t="s">
        <v>19667</v>
      </c>
      <c r="G1603" s="37">
        <v>2780</v>
      </c>
      <c r="H1603" s="35">
        <v>0</v>
      </c>
      <c r="I1603" s="35">
        <v>9</v>
      </c>
      <c r="J1603" s="36">
        <v>28058</v>
      </c>
      <c r="K1603" s="37">
        <v>123834</v>
      </c>
      <c r="L1603" s="37" t="s">
        <v>14468</v>
      </c>
    </row>
    <row r="1604" spans="1:12" ht="18" customHeight="1" x14ac:dyDescent="0.2">
      <c r="A1604" s="37" t="s">
        <v>11676</v>
      </c>
      <c r="B1604" s="37" t="s">
        <v>11677</v>
      </c>
      <c r="C1604" s="37" t="s">
        <v>19893</v>
      </c>
      <c r="D1604" s="37" t="s">
        <v>19894</v>
      </c>
      <c r="E1604" s="37" t="s">
        <v>19895</v>
      </c>
      <c r="F1604" s="37" t="s">
        <v>23714</v>
      </c>
      <c r="G1604" s="37">
        <v>91773</v>
      </c>
      <c r="H1604" s="35">
        <v>9</v>
      </c>
      <c r="I1604" s="35">
        <v>111</v>
      </c>
      <c r="J1604" s="36">
        <v>76775</v>
      </c>
      <c r="K1604" s="37">
        <v>135648</v>
      </c>
      <c r="L1604" s="37" t="s">
        <v>19896</v>
      </c>
    </row>
    <row r="1605" spans="1:12" ht="18" customHeight="1" x14ac:dyDescent="0.2">
      <c r="A1605" s="37" t="s">
        <v>19897</v>
      </c>
      <c r="B1605" s="37" t="s">
        <v>19898</v>
      </c>
      <c r="C1605" s="37" t="s">
        <v>19899</v>
      </c>
      <c r="D1605" s="37" t="s">
        <v>17164</v>
      </c>
      <c r="E1605" s="37" t="s">
        <v>17165</v>
      </c>
      <c r="F1605" s="37" t="s">
        <v>23139</v>
      </c>
      <c r="G1605" s="37">
        <v>54701</v>
      </c>
      <c r="H1605" s="35">
        <v>6</v>
      </c>
      <c r="I1605" s="35">
        <v>8</v>
      </c>
      <c r="J1605" s="36">
        <v>777134</v>
      </c>
      <c r="K1605" s="37">
        <v>120752</v>
      </c>
      <c r="L1605" s="37"/>
    </row>
    <row r="1606" spans="1:12" ht="18" customHeight="1" x14ac:dyDescent="0.2">
      <c r="A1606" s="37" t="s">
        <v>17166</v>
      </c>
      <c r="B1606" s="37" t="s">
        <v>17167</v>
      </c>
      <c r="C1606" s="37" t="s">
        <v>17168</v>
      </c>
      <c r="D1606" s="37" t="s">
        <v>17169</v>
      </c>
      <c r="E1606" s="37" t="s">
        <v>23243</v>
      </c>
      <c r="F1606" s="37" t="s">
        <v>23134</v>
      </c>
      <c r="G1606" s="37">
        <v>75703</v>
      </c>
      <c r="H1606" s="35">
        <v>8</v>
      </c>
      <c r="I1606" s="35">
        <v>128</v>
      </c>
      <c r="J1606" s="36">
        <v>62500</v>
      </c>
      <c r="K1606" s="37">
        <v>144203</v>
      </c>
      <c r="L1606" s="37" t="s">
        <v>17162</v>
      </c>
    </row>
    <row r="1607" spans="1:12" ht="18" customHeight="1" x14ac:dyDescent="0.2">
      <c r="A1607" s="37" t="s">
        <v>17163</v>
      </c>
      <c r="B1607" s="37" t="s">
        <v>14459</v>
      </c>
      <c r="C1607" s="37" t="s">
        <v>14460</v>
      </c>
      <c r="D1607" s="37" t="s">
        <v>14419</v>
      </c>
      <c r="E1607" s="37" t="s">
        <v>19505</v>
      </c>
      <c r="F1607" s="37" t="s">
        <v>23125</v>
      </c>
      <c r="G1607" s="37">
        <v>10005</v>
      </c>
      <c r="H1607" s="35">
        <v>0</v>
      </c>
      <c r="I1607" s="35">
        <v>2</v>
      </c>
      <c r="J1607" s="36">
        <v>5000</v>
      </c>
      <c r="K1607" s="37">
        <v>126792</v>
      </c>
      <c r="L1607" s="37"/>
    </row>
    <row r="1608" spans="1:12" ht="18" customHeight="1" x14ac:dyDescent="0.2">
      <c r="A1608" s="37" t="s">
        <v>14420</v>
      </c>
      <c r="B1608" s="37" t="s">
        <v>14421</v>
      </c>
      <c r="C1608" s="37" t="s">
        <v>14422</v>
      </c>
      <c r="D1608" s="37" t="s">
        <v>14423</v>
      </c>
      <c r="E1608" s="37" t="s">
        <v>21344</v>
      </c>
      <c r="F1608" s="37" t="s">
        <v>23136</v>
      </c>
      <c r="G1608" s="37">
        <v>24016</v>
      </c>
      <c r="H1608" s="35">
        <v>189</v>
      </c>
      <c r="I1608" s="36">
        <v>1111</v>
      </c>
      <c r="J1608" s="36">
        <v>169798</v>
      </c>
      <c r="K1608" s="37">
        <v>108365</v>
      </c>
      <c r="L1608" s="37"/>
    </row>
    <row r="1609" spans="1:12" ht="18" customHeight="1" x14ac:dyDescent="0.2">
      <c r="A1609" s="37" t="s">
        <v>14424</v>
      </c>
      <c r="B1609" s="37" t="s">
        <v>14425</v>
      </c>
      <c r="C1609" s="37" t="s">
        <v>14426</v>
      </c>
      <c r="D1609" s="37" t="s">
        <v>14427</v>
      </c>
      <c r="E1609" s="37" t="s">
        <v>11213</v>
      </c>
      <c r="F1609" s="37" t="s">
        <v>19672</v>
      </c>
      <c r="G1609" s="37">
        <v>65201</v>
      </c>
      <c r="H1609" s="35">
        <v>4</v>
      </c>
      <c r="I1609" s="35">
        <v>35</v>
      </c>
      <c r="J1609" s="36">
        <v>114286</v>
      </c>
      <c r="K1609" s="37">
        <v>115523</v>
      </c>
      <c r="L1609" s="37" t="s">
        <v>14428</v>
      </c>
    </row>
    <row r="1610" spans="1:12" ht="18" customHeight="1" x14ac:dyDescent="0.2">
      <c r="A1610" s="37" t="s">
        <v>14429</v>
      </c>
      <c r="B1610" s="37" t="s">
        <v>14430</v>
      </c>
      <c r="C1610" s="37" t="s">
        <v>14431</v>
      </c>
      <c r="D1610" s="37" t="s">
        <v>14432</v>
      </c>
      <c r="E1610" s="37" t="s">
        <v>14433</v>
      </c>
      <c r="F1610" s="37" t="s">
        <v>19662</v>
      </c>
      <c r="G1610" s="37">
        <v>60477</v>
      </c>
      <c r="H1610" s="35">
        <v>48</v>
      </c>
      <c r="I1610" s="35">
        <v>550</v>
      </c>
      <c r="J1610" s="36">
        <v>87273</v>
      </c>
      <c r="K1610" s="37">
        <v>2509</v>
      </c>
      <c r="L1610" s="37"/>
    </row>
    <row r="1611" spans="1:12" ht="18" customHeight="1" x14ac:dyDescent="0.2">
      <c r="A1611" s="37" t="s">
        <v>14434</v>
      </c>
      <c r="B1611" s="37" t="s">
        <v>17143</v>
      </c>
      <c r="C1611" s="37" t="s">
        <v>17144</v>
      </c>
      <c r="D1611" s="37" t="s">
        <v>17145</v>
      </c>
      <c r="E1611" s="37" t="s">
        <v>17146</v>
      </c>
      <c r="F1611" s="37" t="s">
        <v>19670</v>
      </c>
      <c r="G1611" s="37">
        <v>48124</v>
      </c>
      <c r="H1611" s="35">
        <v>8</v>
      </c>
      <c r="I1611" s="35">
        <v>75</v>
      </c>
      <c r="J1611" s="36">
        <v>108000</v>
      </c>
      <c r="K1611" s="37">
        <v>115414</v>
      </c>
      <c r="L1611" s="37" t="s">
        <v>17147</v>
      </c>
    </row>
    <row r="1612" spans="1:12" ht="18" customHeight="1" x14ac:dyDescent="0.2">
      <c r="A1612" s="37" t="s">
        <v>17148</v>
      </c>
      <c r="B1612" s="37" t="s">
        <v>17149</v>
      </c>
      <c r="C1612" s="37" t="s">
        <v>17150</v>
      </c>
      <c r="D1612" s="37" t="s">
        <v>17151</v>
      </c>
      <c r="E1612" s="37" t="s">
        <v>24286</v>
      </c>
      <c r="F1612" s="37" t="s">
        <v>23134</v>
      </c>
      <c r="G1612" s="37">
        <v>75287</v>
      </c>
      <c r="H1612" s="35">
        <v>8</v>
      </c>
      <c r="I1612" s="35">
        <v>10</v>
      </c>
      <c r="J1612" s="36">
        <v>804500</v>
      </c>
      <c r="K1612" s="37">
        <v>114720</v>
      </c>
      <c r="L1612" s="37" t="s">
        <v>17152</v>
      </c>
    </row>
    <row r="1613" spans="1:12" ht="18" customHeight="1" x14ac:dyDescent="0.2">
      <c r="A1613" s="37" t="s">
        <v>17153</v>
      </c>
      <c r="B1613" s="37" t="s">
        <v>17154</v>
      </c>
      <c r="C1613" s="37" t="s">
        <v>17155</v>
      </c>
      <c r="D1613" s="37"/>
      <c r="E1613" s="37"/>
      <c r="F1613" s="37" t="s">
        <v>18740</v>
      </c>
      <c r="G1613" s="37"/>
      <c r="H1613" s="35">
        <v>2</v>
      </c>
      <c r="I1613" s="35">
        <v>14</v>
      </c>
      <c r="J1613" s="36">
        <v>133281</v>
      </c>
      <c r="K1613" s="37">
        <v>141927</v>
      </c>
      <c r="L1613" s="37"/>
    </row>
    <row r="1614" spans="1:12" ht="18" customHeight="1" x14ac:dyDescent="0.2">
      <c r="A1614" s="37" t="s">
        <v>17156</v>
      </c>
      <c r="B1614" s="37" t="s">
        <v>17157</v>
      </c>
      <c r="C1614" s="37" t="s">
        <v>17158</v>
      </c>
      <c r="D1614" s="37" t="s">
        <v>17159</v>
      </c>
      <c r="E1614" s="37" t="s">
        <v>16619</v>
      </c>
      <c r="F1614" s="37" t="s">
        <v>19671</v>
      </c>
      <c r="G1614" s="37">
        <v>55402</v>
      </c>
      <c r="H1614" s="35">
        <v>65</v>
      </c>
      <c r="I1614" s="35">
        <v>463</v>
      </c>
      <c r="J1614" s="36">
        <v>140022</v>
      </c>
      <c r="K1614" s="37">
        <v>6905</v>
      </c>
      <c r="L1614" s="37"/>
    </row>
    <row r="1615" spans="1:12" ht="18" customHeight="1" x14ac:dyDescent="0.2">
      <c r="A1615" s="37" t="s">
        <v>17160</v>
      </c>
      <c r="B1615" s="37" t="s">
        <v>17161</v>
      </c>
      <c r="C1615" s="37" t="s">
        <v>14439</v>
      </c>
      <c r="D1615" s="37" t="s">
        <v>14440</v>
      </c>
      <c r="E1615" s="37" t="s">
        <v>11242</v>
      </c>
      <c r="F1615" s="37" t="s">
        <v>23129</v>
      </c>
      <c r="G1615" s="37">
        <v>19438</v>
      </c>
      <c r="H1615" s="35">
        <v>21</v>
      </c>
      <c r="I1615" s="35">
        <v>146</v>
      </c>
      <c r="J1615" s="36">
        <v>146716</v>
      </c>
      <c r="K1615" s="37">
        <v>127074</v>
      </c>
      <c r="L1615" s="37" t="s">
        <v>14441</v>
      </c>
    </row>
    <row r="1616" spans="1:12" ht="18" customHeight="1" x14ac:dyDescent="0.2">
      <c r="A1616" s="37" t="s">
        <v>14442</v>
      </c>
      <c r="B1616" s="37" t="s">
        <v>14443</v>
      </c>
      <c r="C1616" s="37" t="s">
        <v>14444</v>
      </c>
      <c r="D1616" s="37" t="s">
        <v>14445</v>
      </c>
      <c r="E1616" s="37" t="s">
        <v>14446</v>
      </c>
      <c r="F1616" s="37" t="s">
        <v>23716</v>
      </c>
      <c r="G1616" s="37">
        <v>6475</v>
      </c>
      <c r="H1616" s="35">
        <v>2</v>
      </c>
      <c r="I1616" s="35">
        <v>9</v>
      </c>
      <c r="J1616" s="36">
        <v>194966</v>
      </c>
      <c r="K1616" s="37">
        <v>144423</v>
      </c>
      <c r="L1616" s="37"/>
    </row>
    <row r="1617" spans="1:12" ht="18" customHeight="1" x14ac:dyDescent="0.2">
      <c r="A1617" s="37" t="s">
        <v>14447</v>
      </c>
      <c r="B1617" s="37" t="s">
        <v>14448</v>
      </c>
      <c r="C1617" s="37" t="s">
        <v>14449</v>
      </c>
      <c r="D1617" s="37" t="s">
        <v>14504</v>
      </c>
      <c r="E1617" s="37" t="s">
        <v>17237</v>
      </c>
      <c r="F1617" s="37" t="s">
        <v>19668</v>
      </c>
      <c r="G1617" s="37">
        <v>20854</v>
      </c>
      <c r="H1617" s="35">
        <v>78</v>
      </c>
      <c r="I1617" s="35">
        <v>121</v>
      </c>
      <c r="J1617" s="36">
        <v>641769</v>
      </c>
      <c r="K1617" s="37">
        <v>109232</v>
      </c>
      <c r="L1617" s="37"/>
    </row>
    <row r="1618" spans="1:12" ht="18" customHeight="1" x14ac:dyDescent="0.2">
      <c r="A1618" s="37" t="s">
        <v>17238</v>
      </c>
      <c r="B1618" s="37" t="s">
        <v>17239</v>
      </c>
      <c r="C1618" s="37" t="s">
        <v>17240</v>
      </c>
      <c r="D1618" s="37" t="s">
        <v>17241</v>
      </c>
      <c r="E1618" s="37" t="s">
        <v>17242</v>
      </c>
      <c r="F1618" s="37" t="s">
        <v>23134</v>
      </c>
      <c r="G1618" s="37">
        <v>75137</v>
      </c>
      <c r="H1618" s="35">
        <v>11</v>
      </c>
      <c r="I1618" s="35">
        <v>230</v>
      </c>
      <c r="J1618" s="36">
        <v>48953</v>
      </c>
      <c r="K1618" s="37">
        <v>131538</v>
      </c>
      <c r="L1618" s="37"/>
    </row>
    <row r="1619" spans="1:12" ht="18" customHeight="1" x14ac:dyDescent="0.2">
      <c r="A1619" s="37" t="s">
        <v>17243</v>
      </c>
      <c r="B1619" s="37" t="s">
        <v>17244</v>
      </c>
      <c r="C1619" s="37" t="s">
        <v>17245</v>
      </c>
      <c r="D1619" s="37" t="s">
        <v>17246</v>
      </c>
      <c r="E1619" s="37" t="s">
        <v>17247</v>
      </c>
      <c r="F1619" s="37" t="s">
        <v>23129</v>
      </c>
      <c r="G1619" s="37">
        <v>19046</v>
      </c>
      <c r="H1619" s="35">
        <v>10</v>
      </c>
      <c r="I1619" s="35">
        <v>19</v>
      </c>
      <c r="J1619" s="36">
        <v>543681</v>
      </c>
      <c r="K1619" s="37">
        <v>146397</v>
      </c>
      <c r="L1619" s="37"/>
    </row>
    <row r="1620" spans="1:12" ht="18" customHeight="1" x14ac:dyDescent="0.2">
      <c r="A1620" s="37" t="s">
        <v>17248</v>
      </c>
      <c r="B1620" s="37" t="s">
        <v>17249</v>
      </c>
      <c r="C1620" s="37" t="s">
        <v>17250</v>
      </c>
      <c r="D1620" s="37" t="s">
        <v>17251</v>
      </c>
      <c r="E1620" s="37" t="s">
        <v>20986</v>
      </c>
      <c r="F1620" s="37" t="s">
        <v>23714</v>
      </c>
      <c r="G1620" s="37">
        <v>90720</v>
      </c>
      <c r="H1620" s="35">
        <v>13</v>
      </c>
      <c r="I1620" s="35">
        <v>37</v>
      </c>
      <c r="J1620" s="36">
        <v>357081</v>
      </c>
      <c r="K1620" s="37">
        <v>112954</v>
      </c>
      <c r="L1620" s="37" t="s">
        <v>17252</v>
      </c>
    </row>
    <row r="1621" spans="1:12" ht="18" customHeight="1" x14ac:dyDescent="0.2">
      <c r="A1621" s="37" t="s">
        <v>17253</v>
      </c>
      <c r="B1621" s="37" t="s">
        <v>17254</v>
      </c>
      <c r="C1621" s="37" t="s">
        <v>17255</v>
      </c>
      <c r="D1621" s="37" t="s">
        <v>17256</v>
      </c>
      <c r="E1621" s="37" t="s">
        <v>17257</v>
      </c>
      <c r="F1621" s="37" t="s">
        <v>19666</v>
      </c>
      <c r="G1621" s="37">
        <v>70005</v>
      </c>
      <c r="H1621" s="35">
        <v>3</v>
      </c>
      <c r="I1621" s="35">
        <v>42</v>
      </c>
      <c r="J1621" s="36">
        <v>70238</v>
      </c>
      <c r="K1621" s="37">
        <v>139729</v>
      </c>
      <c r="L1621" s="37" t="s">
        <v>17258</v>
      </c>
    </row>
    <row r="1622" spans="1:12" ht="18" customHeight="1" x14ac:dyDescent="0.2">
      <c r="A1622" s="37" t="s">
        <v>17259</v>
      </c>
      <c r="B1622" s="37" t="s">
        <v>17260</v>
      </c>
      <c r="C1622" s="37" t="s">
        <v>17261</v>
      </c>
      <c r="D1622" s="37" t="s">
        <v>17262</v>
      </c>
      <c r="E1622" s="37" t="s">
        <v>23811</v>
      </c>
      <c r="F1622" s="37" t="s">
        <v>23133</v>
      </c>
      <c r="G1622" s="37">
        <v>37027</v>
      </c>
      <c r="H1622" s="35">
        <v>7</v>
      </c>
      <c r="I1622" s="35">
        <v>87</v>
      </c>
      <c r="J1622" s="36">
        <v>85632</v>
      </c>
      <c r="K1622" s="37">
        <v>123666</v>
      </c>
      <c r="L1622" s="37"/>
    </row>
    <row r="1623" spans="1:12" ht="18" customHeight="1" x14ac:dyDescent="0.2">
      <c r="A1623" s="37" t="s">
        <v>17263</v>
      </c>
      <c r="B1623" s="37" t="s">
        <v>17264</v>
      </c>
      <c r="C1623" s="37" t="s">
        <v>17265</v>
      </c>
      <c r="D1623" s="37" t="s">
        <v>17266</v>
      </c>
      <c r="E1623" s="37" t="s">
        <v>17267</v>
      </c>
      <c r="F1623" s="37" t="s">
        <v>23714</v>
      </c>
      <c r="G1623" s="37">
        <v>90740</v>
      </c>
      <c r="H1623" s="35">
        <v>85</v>
      </c>
      <c r="I1623" s="35">
        <v>89</v>
      </c>
      <c r="J1623" s="36">
        <v>955056</v>
      </c>
      <c r="K1623" s="37">
        <v>108602</v>
      </c>
      <c r="L1623" s="37" t="s">
        <v>17268</v>
      </c>
    </row>
    <row r="1624" spans="1:12" ht="18" customHeight="1" x14ac:dyDescent="0.2">
      <c r="A1624" s="37" t="s">
        <v>17269</v>
      </c>
      <c r="B1624" s="37" t="s">
        <v>17270</v>
      </c>
      <c r="C1624" s="37" t="s">
        <v>17271</v>
      </c>
      <c r="D1624" s="37" t="s">
        <v>17272</v>
      </c>
      <c r="E1624" s="37" t="s">
        <v>17273</v>
      </c>
      <c r="F1624" s="37" t="s">
        <v>19667</v>
      </c>
      <c r="G1624" s="37">
        <v>2332</v>
      </c>
      <c r="H1624" s="35">
        <v>8</v>
      </c>
      <c r="I1624" s="35">
        <v>54</v>
      </c>
      <c r="J1624" s="36">
        <v>154290</v>
      </c>
      <c r="K1624" s="37">
        <v>131997</v>
      </c>
      <c r="L1624" s="37" t="s">
        <v>14568</v>
      </c>
    </row>
    <row r="1625" spans="1:12" ht="18" customHeight="1" x14ac:dyDescent="0.2">
      <c r="A1625" s="37" t="s">
        <v>14569</v>
      </c>
      <c r="B1625" s="37" t="s">
        <v>17297</v>
      </c>
      <c r="C1625" s="37" t="s">
        <v>14549</v>
      </c>
      <c r="D1625" s="37" t="s">
        <v>14550</v>
      </c>
      <c r="E1625" s="37" t="s">
        <v>11840</v>
      </c>
      <c r="F1625" s="37" t="s">
        <v>19680</v>
      </c>
      <c r="G1625" s="37">
        <v>89703</v>
      </c>
      <c r="H1625" s="35">
        <v>8</v>
      </c>
      <c r="I1625" s="35" t="s">
        <v>16742</v>
      </c>
      <c r="J1625" s="35" t="s">
        <v>16742</v>
      </c>
      <c r="K1625" s="37">
        <v>148236</v>
      </c>
      <c r="L1625" s="37"/>
    </row>
    <row r="1626" spans="1:12" ht="18" customHeight="1" x14ac:dyDescent="0.2">
      <c r="A1626" s="37" t="s">
        <v>11841</v>
      </c>
      <c r="B1626" s="37"/>
      <c r="C1626" s="37" t="s">
        <v>11842</v>
      </c>
      <c r="D1626" s="37" t="s">
        <v>11843</v>
      </c>
      <c r="E1626" s="37" t="s">
        <v>19688</v>
      </c>
      <c r="F1626" s="37" t="s">
        <v>23129</v>
      </c>
      <c r="G1626" s="37">
        <v>18020</v>
      </c>
      <c r="H1626" s="35">
        <v>1</v>
      </c>
      <c r="I1626" s="35">
        <v>11</v>
      </c>
      <c r="J1626" s="36">
        <v>118182</v>
      </c>
      <c r="K1626" s="37">
        <v>122651</v>
      </c>
      <c r="L1626" s="37"/>
    </row>
    <row r="1627" spans="1:12" ht="18" customHeight="1" x14ac:dyDescent="0.2">
      <c r="A1627" s="37" t="s">
        <v>20029</v>
      </c>
      <c r="B1627" s="37" t="s">
        <v>20030</v>
      </c>
      <c r="C1627" s="37" t="s">
        <v>20031</v>
      </c>
      <c r="D1627" s="37" t="s">
        <v>20032</v>
      </c>
      <c r="E1627" s="37" t="s">
        <v>23803</v>
      </c>
      <c r="F1627" s="37" t="s">
        <v>19672</v>
      </c>
      <c r="G1627" s="37">
        <v>63131</v>
      </c>
      <c r="H1627" s="35">
        <v>173</v>
      </c>
      <c r="I1627" s="35">
        <v>255</v>
      </c>
      <c r="J1627" s="36">
        <v>677760</v>
      </c>
      <c r="K1627" s="37">
        <v>108239</v>
      </c>
      <c r="L1627" s="37"/>
    </row>
    <row r="1628" spans="1:12" ht="18" customHeight="1" x14ac:dyDescent="0.2">
      <c r="A1628" s="37" t="s">
        <v>20033</v>
      </c>
      <c r="B1628" s="37" t="s">
        <v>20034</v>
      </c>
      <c r="C1628" s="37" t="s">
        <v>20035</v>
      </c>
      <c r="D1628" s="37" t="s">
        <v>20036</v>
      </c>
      <c r="E1628" s="37" t="s">
        <v>20037</v>
      </c>
      <c r="F1628" s="37" t="s">
        <v>23136</v>
      </c>
      <c r="G1628" s="37">
        <v>24502</v>
      </c>
      <c r="H1628" s="35">
        <v>1</v>
      </c>
      <c r="I1628" s="35">
        <v>13</v>
      </c>
      <c r="J1628" s="36">
        <v>76538</v>
      </c>
      <c r="K1628" s="37">
        <v>140321</v>
      </c>
      <c r="L1628" s="37" t="s">
        <v>20038</v>
      </c>
    </row>
    <row r="1629" spans="1:12" ht="18" customHeight="1" x14ac:dyDescent="0.2">
      <c r="A1629" s="37" t="s">
        <v>20039</v>
      </c>
      <c r="B1629" s="37" t="s">
        <v>20040</v>
      </c>
      <c r="C1629" s="37" t="s">
        <v>20041</v>
      </c>
      <c r="D1629" s="37" t="s">
        <v>20042</v>
      </c>
      <c r="E1629" s="37" t="s">
        <v>15324</v>
      </c>
      <c r="F1629" s="37" t="s">
        <v>18740</v>
      </c>
      <c r="G1629" s="37">
        <v>34285</v>
      </c>
      <c r="H1629" s="35">
        <v>35</v>
      </c>
      <c r="I1629" s="35">
        <v>34</v>
      </c>
      <c r="J1629" s="36">
        <v>1029412</v>
      </c>
      <c r="K1629" s="37">
        <v>132889</v>
      </c>
      <c r="L1629" s="37"/>
    </row>
    <row r="1630" spans="1:12" ht="18" customHeight="1" x14ac:dyDescent="0.2">
      <c r="A1630" s="37" t="s">
        <v>20043</v>
      </c>
      <c r="B1630" s="37" t="s">
        <v>20044</v>
      </c>
      <c r="C1630" s="37" t="s">
        <v>17305</v>
      </c>
      <c r="D1630" s="37" t="s">
        <v>17306</v>
      </c>
      <c r="E1630" s="37" t="s">
        <v>11152</v>
      </c>
      <c r="F1630" s="37" t="s">
        <v>19675</v>
      </c>
      <c r="G1630" s="37">
        <v>27713</v>
      </c>
      <c r="H1630" s="35">
        <v>8</v>
      </c>
      <c r="I1630" s="35">
        <v>53</v>
      </c>
      <c r="J1630" s="36">
        <v>144089</v>
      </c>
      <c r="K1630" s="37">
        <v>133907</v>
      </c>
      <c r="L1630" s="37" t="s">
        <v>17307</v>
      </c>
    </row>
    <row r="1631" spans="1:12" ht="18" customHeight="1" x14ac:dyDescent="0.2">
      <c r="A1631" s="37" t="s">
        <v>17308</v>
      </c>
      <c r="B1631" s="37" t="s">
        <v>17309</v>
      </c>
      <c r="C1631" s="37" t="s">
        <v>17310</v>
      </c>
      <c r="D1631" s="37" t="s">
        <v>17311</v>
      </c>
      <c r="E1631" s="37" t="s">
        <v>20906</v>
      </c>
      <c r="F1631" s="37" t="s">
        <v>19679</v>
      </c>
      <c r="G1631" s="37">
        <v>87505</v>
      </c>
      <c r="H1631" s="35">
        <v>0</v>
      </c>
      <c r="I1631" s="35">
        <v>4</v>
      </c>
      <c r="J1631" s="36">
        <v>16132</v>
      </c>
      <c r="K1631" s="37">
        <v>114229</v>
      </c>
      <c r="L1631" s="37"/>
    </row>
    <row r="1632" spans="1:12" ht="18" customHeight="1" x14ac:dyDescent="0.2">
      <c r="A1632" s="37" t="s">
        <v>17312</v>
      </c>
      <c r="B1632" s="37" t="s">
        <v>14580</v>
      </c>
      <c r="C1632" s="37" t="s">
        <v>14581</v>
      </c>
      <c r="D1632" s="37" t="s">
        <v>14582</v>
      </c>
      <c r="E1632" s="37" t="s">
        <v>22040</v>
      </c>
      <c r="F1632" s="37" t="s">
        <v>23714</v>
      </c>
      <c r="G1632" s="37">
        <v>90832</v>
      </c>
      <c r="H1632" s="35">
        <v>10</v>
      </c>
      <c r="I1632" s="35">
        <v>83</v>
      </c>
      <c r="J1632" s="36">
        <v>116265</v>
      </c>
      <c r="K1632" s="37">
        <v>125674</v>
      </c>
      <c r="L1632" s="37" t="s">
        <v>11889</v>
      </c>
    </row>
    <row r="1633" spans="1:12" ht="18" customHeight="1" x14ac:dyDescent="0.2">
      <c r="A1633" s="37" t="s">
        <v>11890</v>
      </c>
      <c r="B1633" s="37" t="s">
        <v>11891</v>
      </c>
      <c r="C1633" s="37" t="s">
        <v>11892</v>
      </c>
      <c r="D1633" s="37" t="s">
        <v>11893</v>
      </c>
      <c r="E1633" s="37" t="s">
        <v>15227</v>
      </c>
      <c r="F1633" s="37" t="s">
        <v>18741</v>
      </c>
      <c r="G1633" s="37">
        <v>30361</v>
      </c>
      <c r="H1633" s="35">
        <v>16</v>
      </c>
      <c r="I1633" s="35">
        <v>37</v>
      </c>
      <c r="J1633" s="36">
        <v>440000</v>
      </c>
      <c r="K1633" s="37">
        <v>41554</v>
      </c>
      <c r="L1633" s="37" t="s">
        <v>11894</v>
      </c>
    </row>
    <row r="1634" spans="1:12" ht="18" customHeight="1" x14ac:dyDescent="0.2">
      <c r="A1634" s="37" t="s">
        <v>11895</v>
      </c>
      <c r="B1634" s="37" t="s">
        <v>11896</v>
      </c>
      <c r="C1634" s="37" t="s">
        <v>11897</v>
      </c>
      <c r="D1634" s="37" t="s">
        <v>11898</v>
      </c>
      <c r="E1634" s="37" t="s">
        <v>11899</v>
      </c>
      <c r="F1634" s="37" t="s">
        <v>23139</v>
      </c>
      <c r="G1634" s="37">
        <v>53562</v>
      </c>
      <c r="H1634" s="35">
        <v>264</v>
      </c>
      <c r="I1634" s="36">
        <v>1592</v>
      </c>
      <c r="J1634" s="36">
        <v>165989</v>
      </c>
      <c r="K1634" s="37">
        <v>104562</v>
      </c>
      <c r="L1634" s="37"/>
    </row>
    <row r="1635" spans="1:12" ht="18" customHeight="1" x14ac:dyDescent="0.2">
      <c r="A1635" s="37" t="s">
        <v>11900</v>
      </c>
      <c r="B1635" s="37" t="s">
        <v>11901</v>
      </c>
      <c r="C1635" s="37" t="s">
        <v>11902</v>
      </c>
      <c r="D1635" s="37" t="s">
        <v>11903</v>
      </c>
      <c r="E1635" s="37" t="s">
        <v>19364</v>
      </c>
      <c r="F1635" s="37" t="s">
        <v>23715</v>
      </c>
      <c r="G1635" s="37">
        <v>80524</v>
      </c>
      <c r="H1635" s="35">
        <v>11</v>
      </c>
      <c r="I1635" s="35">
        <v>45</v>
      </c>
      <c r="J1635" s="36">
        <v>253333</v>
      </c>
      <c r="K1635" s="37">
        <v>113396</v>
      </c>
      <c r="L1635" s="37"/>
    </row>
    <row r="1636" spans="1:12" ht="18" customHeight="1" x14ac:dyDescent="0.2">
      <c r="A1636" s="37" t="s">
        <v>11904</v>
      </c>
      <c r="B1636" s="37" t="s">
        <v>11905</v>
      </c>
      <c r="C1636" s="37" t="s">
        <v>11906</v>
      </c>
      <c r="D1636" s="37" t="s">
        <v>11907</v>
      </c>
      <c r="E1636" s="37" t="s">
        <v>11908</v>
      </c>
      <c r="F1636" s="37" t="s">
        <v>19662</v>
      </c>
      <c r="G1636" s="37">
        <v>62226</v>
      </c>
      <c r="H1636" s="35">
        <v>10</v>
      </c>
      <c r="I1636" s="35">
        <v>55</v>
      </c>
      <c r="J1636" s="36">
        <v>181818</v>
      </c>
      <c r="K1636" s="37">
        <v>123100</v>
      </c>
      <c r="L1636" s="37"/>
    </row>
    <row r="1637" spans="1:12" ht="18" customHeight="1" x14ac:dyDescent="0.2">
      <c r="A1637" s="37" t="s">
        <v>11909</v>
      </c>
      <c r="B1637" s="37" t="s">
        <v>11910</v>
      </c>
      <c r="C1637" s="37" t="s">
        <v>11911</v>
      </c>
      <c r="D1637" s="37" t="s">
        <v>11912</v>
      </c>
      <c r="E1637" s="37" t="s">
        <v>11913</v>
      </c>
      <c r="F1637" s="37" t="s">
        <v>23138</v>
      </c>
      <c r="G1637" s="37">
        <v>98021</v>
      </c>
      <c r="H1637" s="35">
        <v>15</v>
      </c>
      <c r="I1637" s="35">
        <v>174</v>
      </c>
      <c r="J1637" s="36">
        <v>86156</v>
      </c>
      <c r="K1637" s="37">
        <v>119062</v>
      </c>
      <c r="L1637" s="37" t="s">
        <v>11914</v>
      </c>
    </row>
    <row r="1638" spans="1:12" ht="18" customHeight="1" x14ac:dyDescent="0.2">
      <c r="A1638" s="37" t="s">
        <v>11915</v>
      </c>
      <c r="B1638" s="37" t="s">
        <v>11916</v>
      </c>
      <c r="C1638" s="37" t="s">
        <v>11917</v>
      </c>
      <c r="D1638" s="37" t="s">
        <v>11918</v>
      </c>
      <c r="E1638" s="37" t="s">
        <v>11919</v>
      </c>
      <c r="F1638" s="37" t="s">
        <v>23715</v>
      </c>
      <c r="G1638" s="37">
        <v>80031</v>
      </c>
      <c r="H1638" s="35">
        <v>4</v>
      </c>
      <c r="I1638" s="35">
        <v>12</v>
      </c>
      <c r="J1638" s="36">
        <v>366667</v>
      </c>
      <c r="K1638" s="37">
        <v>146201</v>
      </c>
      <c r="L1638" s="37"/>
    </row>
    <row r="1639" spans="1:12" ht="18" customHeight="1" x14ac:dyDescent="0.2">
      <c r="A1639" s="37" t="s">
        <v>11920</v>
      </c>
      <c r="B1639" s="37" t="s">
        <v>11921</v>
      </c>
      <c r="C1639" s="37" t="s">
        <v>11922</v>
      </c>
      <c r="D1639" s="37" t="s">
        <v>11923</v>
      </c>
      <c r="E1639" s="37" t="s">
        <v>23148</v>
      </c>
      <c r="F1639" s="37" t="s">
        <v>23715</v>
      </c>
      <c r="G1639" s="37">
        <v>80908</v>
      </c>
      <c r="H1639" s="35">
        <v>2</v>
      </c>
      <c r="I1639" s="35">
        <v>79</v>
      </c>
      <c r="J1639" s="36">
        <v>26332</v>
      </c>
      <c r="K1639" s="37">
        <v>140285</v>
      </c>
      <c r="L1639" s="37" t="s">
        <v>9211</v>
      </c>
    </row>
    <row r="1640" spans="1:12" ht="18" customHeight="1" x14ac:dyDescent="0.2">
      <c r="A1640" s="37" t="s">
        <v>9212</v>
      </c>
      <c r="B1640" s="37" t="s">
        <v>9213</v>
      </c>
      <c r="C1640" s="37" t="s">
        <v>9214</v>
      </c>
      <c r="D1640" s="37"/>
      <c r="E1640" s="37"/>
      <c r="F1640" s="37" t="s">
        <v>23134</v>
      </c>
      <c r="G1640" s="37"/>
      <c r="H1640" s="35">
        <v>10</v>
      </c>
      <c r="I1640" s="35">
        <v>47</v>
      </c>
      <c r="J1640" s="36">
        <v>202128</v>
      </c>
      <c r="K1640" s="37">
        <v>127273</v>
      </c>
      <c r="L1640" s="37"/>
    </row>
    <row r="1641" spans="1:12" ht="18" customHeight="1" x14ac:dyDescent="0.2">
      <c r="A1641" s="37" t="s">
        <v>9215</v>
      </c>
      <c r="B1641" s="37" t="s">
        <v>9216</v>
      </c>
      <c r="C1641" s="37" t="s">
        <v>9217</v>
      </c>
      <c r="D1641" s="37" t="s">
        <v>11932</v>
      </c>
      <c r="E1641" s="37" t="s">
        <v>20711</v>
      </c>
      <c r="F1641" s="37" t="s">
        <v>18740</v>
      </c>
      <c r="G1641" s="37">
        <v>33760</v>
      </c>
      <c r="H1641" s="35">
        <v>0</v>
      </c>
      <c r="I1641" s="35">
        <v>1</v>
      </c>
      <c r="J1641" s="36">
        <v>125000</v>
      </c>
      <c r="K1641" s="37">
        <v>143424</v>
      </c>
      <c r="L1641" s="37" t="s">
        <v>11933</v>
      </c>
    </row>
    <row r="1642" spans="1:12" ht="18" customHeight="1" x14ac:dyDescent="0.2">
      <c r="A1642" s="37" t="s">
        <v>11934</v>
      </c>
      <c r="B1642" s="37" t="s">
        <v>11935</v>
      </c>
      <c r="C1642" s="37" t="s">
        <v>11936</v>
      </c>
      <c r="D1642" s="37" t="s">
        <v>14630</v>
      </c>
      <c r="E1642" s="37" t="s">
        <v>20851</v>
      </c>
      <c r="F1642" s="37" t="s">
        <v>23136</v>
      </c>
      <c r="G1642" s="37">
        <v>23236</v>
      </c>
      <c r="H1642" s="35">
        <v>19</v>
      </c>
      <c r="I1642" s="35">
        <v>83</v>
      </c>
      <c r="J1642" s="36">
        <v>224777</v>
      </c>
      <c r="K1642" s="37">
        <v>118869</v>
      </c>
      <c r="L1642" s="37" t="s">
        <v>14631</v>
      </c>
    </row>
    <row r="1643" spans="1:12" ht="18" customHeight="1" x14ac:dyDescent="0.2">
      <c r="A1643" s="37" t="s">
        <v>14632</v>
      </c>
      <c r="B1643" s="37" t="s">
        <v>14633</v>
      </c>
      <c r="C1643" s="37" t="s">
        <v>14634</v>
      </c>
      <c r="D1643" s="37" t="s">
        <v>14635</v>
      </c>
      <c r="E1643" s="37" t="s">
        <v>17905</v>
      </c>
      <c r="F1643" s="37" t="s">
        <v>19662</v>
      </c>
      <c r="G1643" s="37">
        <v>60089</v>
      </c>
      <c r="H1643" s="35">
        <v>0</v>
      </c>
      <c r="I1643" s="35">
        <v>1</v>
      </c>
      <c r="J1643" s="36">
        <v>100000</v>
      </c>
      <c r="K1643" s="37">
        <v>123355</v>
      </c>
      <c r="L1643" s="37" t="s">
        <v>14636</v>
      </c>
    </row>
    <row r="1644" spans="1:12" ht="18" customHeight="1" x14ac:dyDescent="0.2">
      <c r="A1644" s="37" t="s">
        <v>14637</v>
      </c>
      <c r="B1644" s="37" t="s">
        <v>14638</v>
      </c>
      <c r="C1644" s="37" t="s">
        <v>14639</v>
      </c>
      <c r="D1644" s="37" t="s">
        <v>14640</v>
      </c>
      <c r="E1644" s="37" t="s">
        <v>16717</v>
      </c>
      <c r="F1644" s="37" t="s">
        <v>18740</v>
      </c>
      <c r="G1644" s="37">
        <v>34109</v>
      </c>
      <c r="H1644" s="35">
        <v>6</v>
      </c>
      <c r="I1644" s="35">
        <v>15</v>
      </c>
      <c r="J1644" s="36">
        <v>400000</v>
      </c>
      <c r="K1644" s="37">
        <v>122629</v>
      </c>
      <c r="L1644" s="37" t="s">
        <v>14641</v>
      </c>
    </row>
    <row r="1645" spans="1:12" ht="18" customHeight="1" x14ac:dyDescent="0.2">
      <c r="A1645" s="37" t="s">
        <v>14642</v>
      </c>
      <c r="B1645" s="37" t="s">
        <v>14643</v>
      </c>
      <c r="C1645" s="37" t="s">
        <v>14644</v>
      </c>
      <c r="D1645" s="37" t="s">
        <v>14645</v>
      </c>
      <c r="E1645" s="37" t="s">
        <v>21268</v>
      </c>
      <c r="F1645" s="37" t="s">
        <v>19662</v>
      </c>
      <c r="G1645" s="37">
        <v>60173</v>
      </c>
      <c r="H1645" s="35">
        <v>15</v>
      </c>
      <c r="I1645" s="35">
        <v>122</v>
      </c>
      <c r="J1645" s="36">
        <v>118852</v>
      </c>
      <c r="K1645" s="37">
        <v>123878</v>
      </c>
      <c r="L1645" s="37"/>
    </row>
    <row r="1646" spans="1:12" ht="18" customHeight="1" x14ac:dyDescent="0.2">
      <c r="A1646" s="37" t="s">
        <v>14646</v>
      </c>
      <c r="B1646" s="37" t="s">
        <v>14647</v>
      </c>
      <c r="C1646" s="37" t="s">
        <v>14648</v>
      </c>
      <c r="D1646" s="37" t="s">
        <v>14649</v>
      </c>
      <c r="E1646" s="37" t="s">
        <v>15220</v>
      </c>
      <c r="F1646" s="37" t="s">
        <v>23135</v>
      </c>
      <c r="G1646" s="37">
        <v>84101</v>
      </c>
      <c r="H1646" s="35">
        <v>10</v>
      </c>
      <c r="I1646" s="35">
        <v>140</v>
      </c>
      <c r="J1646" s="36">
        <v>71429</v>
      </c>
      <c r="K1646" s="37">
        <v>118496</v>
      </c>
      <c r="L1646" s="37"/>
    </row>
    <row r="1647" spans="1:12" ht="18" customHeight="1" x14ac:dyDescent="0.2">
      <c r="A1647" s="37" t="s">
        <v>14646</v>
      </c>
      <c r="B1647" s="37" t="s">
        <v>14650</v>
      </c>
      <c r="C1647" s="37" t="s">
        <v>14651</v>
      </c>
      <c r="D1647" s="37" t="s">
        <v>14652</v>
      </c>
      <c r="E1647" s="37" t="s">
        <v>15828</v>
      </c>
      <c r="F1647" s="37" t="s">
        <v>23715</v>
      </c>
      <c r="G1647" s="37">
        <v>80401</v>
      </c>
      <c r="H1647" s="35">
        <v>0</v>
      </c>
      <c r="I1647" s="35">
        <v>2</v>
      </c>
      <c r="J1647" s="36">
        <v>60000</v>
      </c>
      <c r="K1647" s="37">
        <v>113555</v>
      </c>
      <c r="L1647" s="37"/>
    </row>
    <row r="1648" spans="1:12" ht="18" customHeight="1" x14ac:dyDescent="0.2">
      <c r="A1648" s="37" t="s">
        <v>14653</v>
      </c>
      <c r="B1648" s="37" t="s">
        <v>14654</v>
      </c>
      <c r="C1648" s="37" t="s">
        <v>14655</v>
      </c>
      <c r="D1648" s="37" t="s">
        <v>17398</v>
      </c>
      <c r="E1648" s="37" t="s">
        <v>23104</v>
      </c>
      <c r="F1648" s="37" t="s">
        <v>18740</v>
      </c>
      <c r="G1648" s="37">
        <v>33609</v>
      </c>
      <c r="H1648" s="35">
        <v>24</v>
      </c>
      <c r="I1648" s="35">
        <v>90</v>
      </c>
      <c r="J1648" s="36">
        <v>267167</v>
      </c>
      <c r="K1648" s="37">
        <v>115026</v>
      </c>
      <c r="L1648" s="37"/>
    </row>
    <row r="1649" spans="1:12" ht="18" customHeight="1" x14ac:dyDescent="0.2">
      <c r="A1649" s="37" t="s">
        <v>17399</v>
      </c>
      <c r="B1649" s="37" t="s">
        <v>17400</v>
      </c>
      <c r="C1649" s="37" t="s">
        <v>17401</v>
      </c>
      <c r="D1649" s="37" t="s">
        <v>17402</v>
      </c>
      <c r="E1649" s="37" t="s">
        <v>18037</v>
      </c>
      <c r="F1649" s="37" t="s">
        <v>18740</v>
      </c>
      <c r="G1649" s="37">
        <v>34231</v>
      </c>
      <c r="H1649" s="35">
        <v>0</v>
      </c>
      <c r="I1649" s="35">
        <v>12</v>
      </c>
      <c r="J1649" s="36">
        <v>12500</v>
      </c>
      <c r="K1649" s="37">
        <v>141458</v>
      </c>
      <c r="L1649" s="37"/>
    </row>
    <row r="1650" spans="1:12" ht="18" customHeight="1" x14ac:dyDescent="0.2">
      <c r="A1650" s="37" t="s">
        <v>17403</v>
      </c>
      <c r="B1650" s="37" t="s">
        <v>17404</v>
      </c>
      <c r="C1650" s="37" t="s">
        <v>17405</v>
      </c>
      <c r="D1650" s="37" t="s">
        <v>17406</v>
      </c>
      <c r="E1650" s="37" t="s">
        <v>19579</v>
      </c>
      <c r="F1650" s="37" t="s">
        <v>23139</v>
      </c>
      <c r="G1650" s="37">
        <v>54301</v>
      </c>
      <c r="H1650" s="35">
        <v>10</v>
      </c>
      <c r="I1650" s="35">
        <v>80</v>
      </c>
      <c r="J1650" s="36">
        <v>125000</v>
      </c>
      <c r="K1650" s="37">
        <v>112121</v>
      </c>
      <c r="L1650" s="37"/>
    </row>
    <row r="1651" spans="1:12" ht="18" customHeight="1" x14ac:dyDescent="0.2">
      <c r="A1651" s="37" t="s">
        <v>17407</v>
      </c>
      <c r="B1651" s="37" t="s">
        <v>17408</v>
      </c>
      <c r="C1651" s="37" t="s">
        <v>17409</v>
      </c>
      <c r="D1651" s="37" t="s">
        <v>17410</v>
      </c>
      <c r="E1651" s="37" t="s">
        <v>23742</v>
      </c>
      <c r="F1651" s="37" t="s">
        <v>23136</v>
      </c>
      <c r="G1651" s="37">
        <v>22201</v>
      </c>
      <c r="H1651" s="35">
        <v>5</v>
      </c>
      <c r="I1651" s="35">
        <v>37</v>
      </c>
      <c r="J1651" s="36">
        <v>121622</v>
      </c>
      <c r="K1651" s="37">
        <v>115567</v>
      </c>
      <c r="L1651" s="37" t="s">
        <v>17411</v>
      </c>
    </row>
    <row r="1652" spans="1:12" ht="18" customHeight="1" x14ac:dyDescent="0.2">
      <c r="A1652" s="37" t="s">
        <v>14672</v>
      </c>
      <c r="B1652" s="37" t="s">
        <v>14673</v>
      </c>
      <c r="C1652" s="37" t="s">
        <v>14674</v>
      </c>
      <c r="D1652" s="37" t="s">
        <v>14675</v>
      </c>
      <c r="E1652" s="37" t="s">
        <v>14676</v>
      </c>
      <c r="F1652" s="37" t="s">
        <v>23129</v>
      </c>
      <c r="G1652" s="37">
        <v>18966</v>
      </c>
      <c r="H1652" s="35">
        <v>8</v>
      </c>
      <c r="I1652" s="35" t="s">
        <v>16742</v>
      </c>
      <c r="J1652" s="35" t="s">
        <v>16742</v>
      </c>
      <c r="K1652" s="37">
        <v>146390</v>
      </c>
      <c r="L1652" s="37"/>
    </row>
    <row r="1653" spans="1:12" ht="18" customHeight="1" x14ac:dyDescent="0.2">
      <c r="A1653" s="37" t="s">
        <v>14677</v>
      </c>
      <c r="B1653" s="37" t="s">
        <v>14678</v>
      </c>
      <c r="C1653" s="37" t="s">
        <v>14679</v>
      </c>
      <c r="D1653" s="37" t="s">
        <v>14680</v>
      </c>
      <c r="E1653" s="37" t="s">
        <v>14681</v>
      </c>
      <c r="F1653" s="37" t="s">
        <v>23714</v>
      </c>
      <c r="G1653" s="37">
        <v>93551</v>
      </c>
      <c r="H1653" s="35">
        <v>1</v>
      </c>
      <c r="I1653" s="35">
        <v>7</v>
      </c>
      <c r="J1653" s="36">
        <v>87904</v>
      </c>
      <c r="K1653" s="37">
        <v>147260</v>
      </c>
      <c r="L1653" s="37"/>
    </row>
    <row r="1654" spans="1:12" ht="18" customHeight="1" x14ac:dyDescent="0.2">
      <c r="A1654" s="37" t="s">
        <v>14682</v>
      </c>
      <c r="B1654" s="37" t="s">
        <v>14683</v>
      </c>
      <c r="C1654" s="37" t="s">
        <v>14684</v>
      </c>
      <c r="D1654" s="37" t="s">
        <v>12014</v>
      </c>
      <c r="E1654" s="37" t="s">
        <v>12015</v>
      </c>
      <c r="F1654" s="37" t="s">
        <v>23125</v>
      </c>
      <c r="G1654" s="37">
        <v>11803</v>
      </c>
      <c r="H1654" s="35">
        <v>0</v>
      </c>
      <c r="I1654" s="35">
        <v>9</v>
      </c>
      <c r="J1654" s="36">
        <v>20744</v>
      </c>
      <c r="K1654" s="37">
        <v>120191</v>
      </c>
      <c r="L1654" s="37" t="s">
        <v>12016</v>
      </c>
    </row>
    <row r="1655" spans="1:12" ht="18" customHeight="1" x14ac:dyDescent="0.2">
      <c r="A1655" s="37" t="s">
        <v>12017</v>
      </c>
      <c r="B1655" s="37" t="s">
        <v>12018</v>
      </c>
      <c r="C1655" s="37" t="s">
        <v>12019</v>
      </c>
      <c r="D1655" s="37" t="s">
        <v>12020</v>
      </c>
      <c r="E1655" s="37" t="s">
        <v>9852</v>
      </c>
      <c r="F1655" s="37" t="s">
        <v>23714</v>
      </c>
      <c r="G1655" s="37">
        <v>94925</v>
      </c>
      <c r="H1655" s="35">
        <v>97</v>
      </c>
      <c r="I1655" s="35">
        <v>555</v>
      </c>
      <c r="J1655" s="36">
        <v>174846</v>
      </c>
      <c r="K1655" s="37">
        <v>108906</v>
      </c>
      <c r="L1655" s="37" t="s">
        <v>12021</v>
      </c>
    </row>
    <row r="1656" spans="1:12" ht="18" customHeight="1" x14ac:dyDescent="0.2">
      <c r="A1656" s="37" t="s">
        <v>12022</v>
      </c>
      <c r="B1656" s="37"/>
      <c r="C1656" s="37" t="s">
        <v>12023</v>
      </c>
      <c r="D1656" s="37" t="s">
        <v>17463</v>
      </c>
      <c r="E1656" s="37" t="s">
        <v>21090</v>
      </c>
      <c r="F1656" s="37" t="s">
        <v>23715</v>
      </c>
      <c r="G1656" s="37">
        <v>80302</v>
      </c>
      <c r="H1656" s="35">
        <v>15</v>
      </c>
      <c r="I1656" s="35">
        <v>60</v>
      </c>
      <c r="J1656" s="36">
        <v>258233</v>
      </c>
      <c r="K1656" s="37">
        <v>114044</v>
      </c>
      <c r="L1656" s="37"/>
    </row>
    <row r="1657" spans="1:12" ht="18" customHeight="1" x14ac:dyDescent="0.2">
      <c r="A1657" s="37" t="s">
        <v>17464</v>
      </c>
      <c r="B1657" s="37" t="s">
        <v>17465</v>
      </c>
      <c r="C1657" s="37" t="s">
        <v>17466</v>
      </c>
      <c r="D1657" s="37" t="s">
        <v>17467</v>
      </c>
      <c r="E1657" s="37" t="s">
        <v>23429</v>
      </c>
      <c r="F1657" s="37" t="s">
        <v>23716</v>
      </c>
      <c r="G1657" s="37">
        <v>6901</v>
      </c>
      <c r="H1657" s="35">
        <v>10</v>
      </c>
      <c r="I1657" s="35">
        <v>15</v>
      </c>
      <c r="J1657" s="36">
        <v>633333</v>
      </c>
      <c r="K1657" s="37">
        <v>112010</v>
      </c>
      <c r="L1657" s="37" t="s">
        <v>17468</v>
      </c>
    </row>
    <row r="1658" spans="1:12" ht="18" customHeight="1" x14ac:dyDescent="0.2">
      <c r="A1658" s="37" t="s">
        <v>17469</v>
      </c>
      <c r="B1658" s="37" t="s">
        <v>14738</v>
      </c>
      <c r="C1658" s="37" t="s">
        <v>14739</v>
      </c>
      <c r="D1658" s="37" t="s">
        <v>14740</v>
      </c>
      <c r="E1658" s="37" t="s">
        <v>20066</v>
      </c>
      <c r="F1658" s="37" t="s">
        <v>23133</v>
      </c>
      <c r="G1658" s="37">
        <v>37919</v>
      </c>
      <c r="H1658" s="35">
        <v>16</v>
      </c>
      <c r="I1658" s="35">
        <v>53</v>
      </c>
      <c r="J1658" s="36">
        <v>292453</v>
      </c>
      <c r="K1658" s="37">
        <v>112292</v>
      </c>
      <c r="L1658" s="37" t="s">
        <v>14741</v>
      </c>
    </row>
    <row r="1659" spans="1:12" ht="18" customHeight="1" x14ac:dyDescent="0.2">
      <c r="A1659" s="37" t="s">
        <v>14742</v>
      </c>
      <c r="B1659" s="37" t="s">
        <v>14743</v>
      </c>
      <c r="C1659" s="37" t="s">
        <v>20197</v>
      </c>
      <c r="D1659" s="37" t="s">
        <v>20198</v>
      </c>
      <c r="E1659" s="37" t="s">
        <v>15828</v>
      </c>
      <c r="F1659" s="37" t="s">
        <v>23715</v>
      </c>
      <c r="G1659" s="37">
        <v>80403</v>
      </c>
      <c r="H1659" s="35">
        <v>60</v>
      </c>
      <c r="I1659" s="35">
        <v>235</v>
      </c>
      <c r="J1659" s="36">
        <v>255319</v>
      </c>
      <c r="K1659" s="37">
        <v>115123</v>
      </c>
      <c r="L1659" s="37"/>
    </row>
    <row r="1660" spans="1:12" ht="18" customHeight="1" x14ac:dyDescent="0.2">
      <c r="A1660" s="37" t="s">
        <v>20199</v>
      </c>
      <c r="B1660" s="37" t="s">
        <v>20200</v>
      </c>
      <c r="C1660" s="37" t="s">
        <v>20201</v>
      </c>
      <c r="D1660" s="37" t="s">
        <v>20202</v>
      </c>
      <c r="E1660" s="37" t="s">
        <v>20986</v>
      </c>
      <c r="F1660" s="37" t="s">
        <v>23714</v>
      </c>
      <c r="G1660" s="37">
        <v>90720</v>
      </c>
      <c r="H1660" s="35">
        <v>13</v>
      </c>
      <c r="I1660" s="35">
        <v>144</v>
      </c>
      <c r="J1660" s="36">
        <v>93493</v>
      </c>
      <c r="K1660" s="37">
        <v>108743</v>
      </c>
      <c r="L1660" s="37"/>
    </row>
    <row r="1661" spans="1:12" ht="18" customHeight="1" x14ac:dyDescent="0.2">
      <c r="A1661" s="37" t="s">
        <v>20203</v>
      </c>
      <c r="B1661" s="37" t="s">
        <v>20204</v>
      </c>
      <c r="C1661" s="37" t="s">
        <v>20205</v>
      </c>
      <c r="D1661" s="37" t="s">
        <v>20206</v>
      </c>
      <c r="E1661" s="37" t="s">
        <v>20207</v>
      </c>
      <c r="F1661" s="37" t="s">
        <v>18741</v>
      </c>
      <c r="G1661" s="37">
        <v>30039</v>
      </c>
      <c r="H1661" s="35">
        <v>4</v>
      </c>
      <c r="I1661" s="35">
        <v>74</v>
      </c>
      <c r="J1661" s="36">
        <v>59439</v>
      </c>
      <c r="K1661" s="37">
        <v>125981</v>
      </c>
      <c r="L1661" s="37" t="s">
        <v>20208</v>
      </c>
    </row>
    <row r="1662" spans="1:12" ht="18" customHeight="1" x14ac:dyDescent="0.2">
      <c r="A1662" s="37" t="s">
        <v>20209</v>
      </c>
      <c r="B1662" s="37" t="s">
        <v>20210</v>
      </c>
      <c r="C1662" s="37" t="s">
        <v>20211</v>
      </c>
      <c r="D1662" s="37" t="s">
        <v>20212</v>
      </c>
      <c r="E1662" s="37" t="s">
        <v>20191</v>
      </c>
      <c r="F1662" s="37" t="s">
        <v>23125</v>
      </c>
      <c r="G1662" s="37">
        <v>14228</v>
      </c>
      <c r="H1662" s="35">
        <v>8</v>
      </c>
      <c r="I1662" s="35">
        <v>107</v>
      </c>
      <c r="J1662" s="36">
        <v>74411</v>
      </c>
      <c r="K1662" s="37">
        <v>126408</v>
      </c>
      <c r="L1662" s="37" t="s">
        <v>20213</v>
      </c>
    </row>
    <row r="1663" spans="1:12" ht="18" customHeight="1" x14ac:dyDescent="0.2">
      <c r="A1663" s="37" t="s">
        <v>20214</v>
      </c>
      <c r="B1663" s="37" t="s">
        <v>20237</v>
      </c>
      <c r="C1663" s="37" t="s">
        <v>20238</v>
      </c>
      <c r="D1663" s="37" t="s">
        <v>20239</v>
      </c>
      <c r="E1663" s="37" t="s">
        <v>19430</v>
      </c>
      <c r="F1663" s="37" t="s">
        <v>19666</v>
      </c>
      <c r="G1663" s="37">
        <v>70809</v>
      </c>
      <c r="H1663" s="35">
        <v>17</v>
      </c>
      <c r="I1663" s="35">
        <v>481</v>
      </c>
      <c r="J1663" s="36">
        <v>36085</v>
      </c>
      <c r="K1663" s="37">
        <v>130171</v>
      </c>
      <c r="L1663" s="37"/>
    </row>
    <row r="1664" spans="1:12" ht="18" customHeight="1" x14ac:dyDescent="0.2">
      <c r="A1664" s="37" t="s">
        <v>20240</v>
      </c>
      <c r="B1664" s="37" t="s">
        <v>20241</v>
      </c>
      <c r="C1664" s="37" t="s">
        <v>20242</v>
      </c>
      <c r="D1664" s="37" t="s">
        <v>20243</v>
      </c>
      <c r="E1664" s="37" t="s">
        <v>14960</v>
      </c>
      <c r="F1664" s="37" t="s">
        <v>18743</v>
      </c>
      <c r="G1664" s="37">
        <v>52402</v>
      </c>
      <c r="H1664" s="35">
        <v>13</v>
      </c>
      <c r="I1664" s="35">
        <v>6</v>
      </c>
      <c r="J1664" s="36">
        <v>2125638</v>
      </c>
      <c r="K1664" s="37">
        <v>106634</v>
      </c>
      <c r="L1664" s="37"/>
    </row>
    <row r="1665" spans="1:12" ht="18" customHeight="1" x14ac:dyDescent="0.2">
      <c r="A1665" s="37" t="s">
        <v>20244</v>
      </c>
      <c r="B1665" s="37" t="s">
        <v>20245</v>
      </c>
      <c r="C1665" s="37" t="s">
        <v>20246</v>
      </c>
      <c r="D1665" s="37" t="s">
        <v>20247</v>
      </c>
      <c r="E1665" s="37" t="s">
        <v>22268</v>
      </c>
      <c r="F1665" s="37" t="s">
        <v>23126</v>
      </c>
      <c r="G1665" s="37">
        <v>45503</v>
      </c>
      <c r="H1665" s="35">
        <v>2</v>
      </c>
      <c r="I1665" s="35">
        <v>2</v>
      </c>
      <c r="J1665" s="36">
        <v>750000</v>
      </c>
      <c r="K1665" s="37">
        <v>119824</v>
      </c>
      <c r="L1665" s="37" t="s">
        <v>20248</v>
      </c>
    </row>
    <row r="1666" spans="1:12" ht="18" customHeight="1" x14ac:dyDescent="0.2">
      <c r="A1666" s="37" t="s">
        <v>20249</v>
      </c>
      <c r="B1666" s="37" t="s">
        <v>20250</v>
      </c>
      <c r="C1666" s="37" t="s">
        <v>20251</v>
      </c>
      <c r="D1666" s="37" t="s">
        <v>20252</v>
      </c>
      <c r="E1666" s="37" t="s">
        <v>17923</v>
      </c>
      <c r="F1666" s="37" t="s">
        <v>23714</v>
      </c>
      <c r="G1666" s="37">
        <v>91711</v>
      </c>
      <c r="H1666" s="35">
        <v>121</v>
      </c>
      <c r="I1666" s="35">
        <v>867</v>
      </c>
      <c r="J1666" s="36">
        <v>139785</v>
      </c>
      <c r="K1666" s="37">
        <v>14829</v>
      </c>
      <c r="L1666" s="37"/>
    </row>
    <row r="1667" spans="1:12" ht="18" customHeight="1" x14ac:dyDescent="0.2">
      <c r="A1667" s="37" t="s">
        <v>20253</v>
      </c>
      <c r="B1667" s="37" t="s">
        <v>20254</v>
      </c>
      <c r="C1667" s="37" t="s">
        <v>20255</v>
      </c>
      <c r="D1667" s="37" t="s">
        <v>20256</v>
      </c>
      <c r="E1667" s="37" t="s">
        <v>17435</v>
      </c>
      <c r="F1667" s="37" t="s">
        <v>23136</v>
      </c>
      <c r="G1667" s="37">
        <v>23462</v>
      </c>
      <c r="H1667" s="35">
        <v>42</v>
      </c>
      <c r="I1667" s="35">
        <v>164</v>
      </c>
      <c r="J1667" s="36">
        <v>256114</v>
      </c>
      <c r="K1667" s="37">
        <v>116167</v>
      </c>
      <c r="L1667" s="37"/>
    </row>
    <row r="1668" spans="1:12" ht="18" customHeight="1" x14ac:dyDescent="0.2">
      <c r="A1668" s="37" t="s">
        <v>20257</v>
      </c>
      <c r="B1668" s="37" t="s">
        <v>20258</v>
      </c>
      <c r="C1668" s="37" t="s">
        <v>20259</v>
      </c>
      <c r="D1668" s="37" t="s">
        <v>20260</v>
      </c>
      <c r="E1668" s="37" t="s">
        <v>21832</v>
      </c>
      <c r="F1668" s="37" t="s">
        <v>23126</v>
      </c>
      <c r="G1668" s="37">
        <v>45242</v>
      </c>
      <c r="H1668" s="35">
        <v>22</v>
      </c>
      <c r="I1668" s="35">
        <v>207</v>
      </c>
      <c r="J1668" s="36">
        <v>106280</v>
      </c>
      <c r="K1668" s="37">
        <v>121682</v>
      </c>
      <c r="L1668" s="37" t="s">
        <v>20261</v>
      </c>
    </row>
    <row r="1669" spans="1:12" ht="18" customHeight="1" x14ac:dyDescent="0.2">
      <c r="A1669" s="37" t="s">
        <v>20257</v>
      </c>
      <c r="B1669" s="37" t="s">
        <v>20262</v>
      </c>
      <c r="C1669" s="37" t="s">
        <v>20263</v>
      </c>
      <c r="D1669" s="37" t="s">
        <v>20264</v>
      </c>
      <c r="E1669" s="37" t="s">
        <v>12588</v>
      </c>
      <c r="F1669" s="37" t="s">
        <v>19668</v>
      </c>
      <c r="G1669" s="37">
        <v>21093</v>
      </c>
      <c r="H1669" s="35">
        <v>9</v>
      </c>
      <c r="I1669" s="35">
        <v>90</v>
      </c>
      <c r="J1669" s="36">
        <v>101066</v>
      </c>
      <c r="K1669" s="37">
        <v>121379</v>
      </c>
      <c r="L1669" s="37" t="s">
        <v>20265</v>
      </c>
    </row>
    <row r="1670" spans="1:12" ht="18" customHeight="1" x14ac:dyDescent="0.2">
      <c r="A1670" s="37" t="s">
        <v>20266</v>
      </c>
      <c r="B1670" s="37" t="s">
        <v>20267</v>
      </c>
      <c r="C1670" s="37" t="s">
        <v>20268</v>
      </c>
      <c r="D1670" s="37" t="s">
        <v>20269</v>
      </c>
      <c r="E1670" s="37" t="s">
        <v>13113</v>
      </c>
      <c r="F1670" s="37" t="s">
        <v>23716</v>
      </c>
      <c r="G1670" s="37">
        <v>6360</v>
      </c>
      <c r="H1670" s="35">
        <v>4</v>
      </c>
      <c r="I1670" s="35">
        <v>25</v>
      </c>
      <c r="J1670" s="36">
        <v>160000</v>
      </c>
      <c r="K1670" s="37">
        <v>127570</v>
      </c>
      <c r="L1670" s="37"/>
    </row>
    <row r="1671" spans="1:12" ht="18" customHeight="1" x14ac:dyDescent="0.2">
      <c r="A1671" s="37" t="s">
        <v>20270</v>
      </c>
      <c r="B1671" s="37" t="s">
        <v>20271</v>
      </c>
      <c r="C1671" s="37" t="s">
        <v>20272</v>
      </c>
      <c r="D1671" s="37" t="s">
        <v>20273</v>
      </c>
      <c r="E1671" s="37" t="s">
        <v>11129</v>
      </c>
      <c r="F1671" s="37" t="s">
        <v>23134</v>
      </c>
      <c r="G1671" s="37">
        <v>75057</v>
      </c>
      <c r="H1671" s="35">
        <v>23</v>
      </c>
      <c r="I1671" s="35">
        <v>85</v>
      </c>
      <c r="J1671" s="36">
        <v>276456</v>
      </c>
      <c r="K1671" s="37">
        <v>114609</v>
      </c>
      <c r="L1671" s="37" t="s">
        <v>20274</v>
      </c>
    </row>
    <row r="1672" spans="1:12" ht="18" customHeight="1" x14ac:dyDescent="0.2">
      <c r="A1672" s="37" t="s">
        <v>20275</v>
      </c>
      <c r="B1672" s="37" t="s">
        <v>20276</v>
      </c>
      <c r="C1672" s="37" t="s">
        <v>20277</v>
      </c>
      <c r="D1672" s="37" t="s">
        <v>20278</v>
      </c>
      <c r="E1672" s="37" t="s">
        <v>21075</v>
      </c>
      <c r="F1672" s="37" t="s">
        <v>23134</v>
      </c>
      <c r="G1672" s="37">
        <v>76021</v>
      </c>
      <c r="H1672" s="35">
        <v>4</v>
      </c>
      <c r="I1672" s="35">
        <v>21</v>
      </c>
      <c r="J1672" s="36">
        <v>207942</v>
      </c>
      <c r="K1672" s="37">
        <v>114588</v>
      </c>
      <c r="L1672" s="37" t="s">
        <v>20279</v>
      </c>
    </row>
    <row r="1673" spans="1:12" ht="18" customHeight="1" x14ac:dyDescent="0.2">
      <c r="A1673" s="37" t="s">
        <v>17503</v>
      </c>
      <c r="B1673" s="37" t="s">
        <v>17504</v>
      </c>
      <c r="C1673" s="37" t="s">
        <v>17505</v>
      </c>
      <c r="D1673" s="37" t="s">
        <v>22468</v>
      </c>
      <c r="E1673" s="37" t="s">
        <v>22469</v>
      </c>
      <c r="F1673" s="37" t="s">
        <v>23136</v>
      </c>
      <c r="G1673" s="37">
        <v>20112</v>
      </c>
      <c r="H1673" s="35">
        <v>1</v>
      </c>
      <c r="I1673" s="35">
        <v>11</v>
      </c>
      <c r="J1673" s="36">
        <v>46477</v>
      </c>
      <c r="K1673" s="37">
        <v>114297</v>
      </c>
      <c r="L1673" s="37"/>
    </row>
    <row r="1674" spans="1:12" ht="18" customHeight="1" x14ac:dyDescent="0.2">
      <c r="A1674" s="37" t="s">
        <v>22470</v>
      </c>
      <c r="B1674" s="37" t="s">
        <v>17520</v>
      </c>
      <c r="C1674" s="37" t="s">
        <v>17521</v>
      </c>
      <c r="D1674" s="37" t="s">
        <v>17522</v>
      </c>
      <c r="E1674" s="37" t="s">
        <v>17523</v>
      </c>
      <c r="F1674" s="37" t="s">
        <v>23716</v>
      </c>
      <c r="G1674" s="37">
        <v>6473</v>
      </c>
      <c r="H1674" s="35">
        <v>3</v>
      </c>
      <c r="I1674" s="35">
        <v>31</v>
      </c>
      <c r="J1674" s="36">
        <v>100161</v>
      </c>
      <c r="K1674" s="37">
        <v>126225</v>
      </c>
      <c r="L1674" s="37"/>
    </row>
    <row r="1675" spans="1:12" ht="18" customHeight="1" x14ac:dyDescent="0.2">
      <c r="A1675" s="37" t="s">
        <v>22470</v>
      </c>
      <c r="B1675" s="37" t="s">
        <v>17508</v>
      </c>
      <c r="C1675" s="37" t="s">
        <v>17509</v>
      </c>
      <c r="D1675" s="37" t="s">
        <v>17510</v>
      </c>
      <c r="E1675" s="37" t="s">
        <v>21785</v>
      </c>
      <c r="F1675" s="37" t="s">
        <v>23714</v>
      </c>
      <c r="G1675" s="37">
        <v>92008</v>
      </c>
      <c r="H1675" s="35">
        <v>9</v>
      </c>
      <c r="I1675" s="35">
        <v>16</v>
      </c>
      <c r="J1675" s="36">
        <v>534375</v>
      </c>
      <c r="K1675" s="37">
        <v>134904</v>
      </c>
      <c r="L1675" s="37"/>
    </row>
    <row r="1676" spans="1:12" ht="18" customHeight="1" x14ac:dyDescent="0.2">
      <c r="A1676" s="37" t="s">
        <v>17511</v>
      </c>
      <c r="B1676" s="37" t="s">
        <v>17512</v>
      </c>
      <c r="C1676" s="37" t="s">
        <v>17513</v>
      </c>
      <c r="D1676" s="37" t="s">
        <v>17514</v>
      </c>
      <c r="E1676" s="37" t="s">
        <v>21843</v>
      </c>
      <c r="F1676" s="37" t="s">
        <v>23139</v>
      </c>
      <c r="G1676" s="37">
        <v>53005</v>
      </c>
      <c r="H1676" s="35">
        <v>10</v>
      </c>
      <c r="I1676" s="35">
        <v>59</v>
      </c>
      <c r="J1676" s="36">
        <v>164218</v>
      </c>
      <c r="K1676" s="37">
        <v>113225</v>
      </c>
      <c r="L1676" s="37"/>
    </row>
    <row r="1677" spans="1:12" ht="18" customHeight="1" x14ac:dyDescent="0.2">
      <c r="A1677" s="37" t="s">
        <v>17515</v>
      </c>
      <c r="B1677" s="37" t="s">
        <v>17516</v>
      </c>
      <c r="C1677" s="37" t="s">
        <v>17517</v>
      </c>
      <c r="D1677" s="37" t="s">
        <v>17518</v>
      </c>
      <c r="E1677" s="37" t="s">
        <v>17519</v>
      </c>
      <c r="F1677" s="37" t="s">
        <v>19677</v>
      </c>
      <c r="G1677" s="37">
        <v>3894</v>
      </c>
      <c r="H1677" s="35">
        <v>127</v>
      </c>
      <c r="I1677" s="35">
        <v>771</v>
      </c>
      <c r="J1677" s="36">
        <v>164493</v>
      </c>
      <c r="K1677" s="37">
        <v>117327</v>
      </c>
      <c r="L1677" s="37"/>
    </row>
    <row r="1678" spans="1:12" ht="18" customHeight="1" x14ac:dyDescent="0.2">
      <c r="A1678" s="37" t="s">
        <v>14804</v>
      </c>
      <c r="B1678" s="37" t="s">
        <v>14805</v>
      </c>
      <c r="C1678" s="37" t="s">
        <v>14806</v>
      </c>
      <c r="D1678" s="37" t="s">
        <v>14807</v>
      </c>
      <c r="E1678" s="37" t="s">
        <v>19540</v>
      </c>
      <c r="F1678" s="37" t="s">
        <v>23129</v>
      </c>
      <c r="G1678" s="37">
        <v>15217</v>
      </c>
      <c r="H1678" s="35">
        <v>10</v>
      </c>
      <c r="I1678" s="35">
        <v>27</v>
      </c>
      <c r="J1678" s="36">
        <v>370370</v>
      </c>
      <c r="K1678" s="37">
        <v>122226</v>
      </c>
      <c r="L1678" s="37" t="s">
        <v>14808</v>
      </c>
    </row>
    <row r="1679" spans="1:12" ht="18" customHeight="1" x14ac:dyDescent="0.2">
      <c r="A1679" s="37" t="s">
        <v>14809</v>
      </c>
      <c r="B1679" s="37" t="s">
        <v>14810</v>
      </c>
      <c r="C1679" s="37" t="s">
        <v>14811</v>
      </c>
      <c r="D1679" s="37" t="s">
        <v>14812</v>
      </c>
      <c r="E1679" s="37" t="s">
        <v>20300</v>
      </c>
      <c r="F1679" s="37" t="s">
        <v>23716</v>
      </c>
      <c r="G1679" s="37">
        <v>6437</v>
      </c>
      <c r="H1679" s="35">
        <v>5</v>
      </c>
      <c r="I1679" s="35">
        <v>50</v>
      </c>
      <c r="J1679" s="36">
        <v>101401</v>
      </c>
      <c r="K1679" s="37">
        <v>142398</v>
      </c>
      <c r="L1679" s="37" t="s">
        <v>14813</v>
      </c>
    </row>
    <row r="1680" spans="1:12" ht="18" customHeight="1" x14ac:dyDescent="0.2">
      <c r="A1680" s="37" t="s">
        <v>14814</v>
      </c>
      <c r="B1680" s="37" t="s">
        <v>14815</v>
      </c>
      <c r="C1680" s="37" t="s">
        <v>14816</v>
      </c>
      <c r="D1680" s="37" t="s">
        <v>14817</v>
      </c>
      <c r="E1680" s="37" t="s">
        <v>21718</v>
      </c>
      <c r="F1680" s="37" t="s">
        <v>23134</v>
      </c>
      <c r="G1680" s="37">
        <v>75070</v>
      </c>
      <c r="H1680" s="35">
        <v>34</v>
      </c>
      <c r="I1680" s="35">
        <v>305</v>
      </c>
      <c r="J1680" s="36">
        <v>112917</v>
      </c>
      <c r="K1680" s="37">
        <v>114258</v>
      </c>
      <c r="L1680" s="37"/>
    </row>
    <row r="1681" spans="1:12" ht="18" customHeight="1" x14ac:dyDescent="0.2">
      <c r="A1681" s="37" t="s">
        <v>17526</v>
      </c>
      <c r="B1681" s="37" t="s">
        <v>17527</v>
      </c>
      <c r="C1681" s="37" t="s">
        <v>17528</v>
      </c>
      <c r="D1681" s="37" t="s">
        <v>17529</v>
      </c>
      <c r="E1681" s="37" t="s">
        <v>17530</v>
      </c>
      <c r="F1681" s="37" t="s">
        <v>23126</v>
      </c>
      <c r="G1681" s="37">
        <v>44017</v>
      </c>
      <c r="H1681" s="35">
        <v>13</v>
      </c>
      <c r="I1681" s="35">
        <v>35</v>
      </c>
      <c r="J1681" s="36">
        <v>362122</v>
      </c>
      <c r="K1681" s="37">
        <v>120856</v>
      </c>
      <c r="L1681" s="37" t="s">
        <v>17531</v>
      </c>
    </row>
    <row r="1682" spans="1:12" ht="18" customHeight="1" x14ac:dyDescent="0.2">
      <c r="A1682" s="37" t="s">
        <v>17532</v>
      </c>
      <c r="B1682" s="37" t="s">
        <v>17533</v>
      </c>
      <c r="C1682" s="37" t="s">
        <v>17534</v>
      </c>
      <c r="D1682" s="37" t="s">
        <v>17535</v>
      </c>
      <c r="E1682" s="37" t="s">
        <v>19658</v>
      </c>
      <c r="F1682" s="37" t="s">
        <v>18740</v>
      </c>
      <c r="G1682" s="37">
        <v>32751</v>
      </c>
      <c r="H1682" s="35">
        <v>9</v>
      </c>
      <c r="I1682" s="35">
        <v>117</v>
      </c>
      <c r="J1682" s="36">
        <v>80761</v>
      </c>
      <c r="K1682" s="37">
        <v>148271</v>
      </c>
      <c r="L1682" s="37" t="s">
        <v>17536</v>
      </c>
    </row>
    <row r="1683" spans="1:12" ht="18" customHeight="1" x14ac:dyDescent="0.2">
      <c r="A1683" s="37" t="s">
        <v>17537</v>
      </c>
      <c r="B1683" s="37" t="s">
        <v>17538</v>
      </c>
      <c r="C1683" s="37" t="s">
        <v>20283</v>
      </c>
      <c r="D1683" s="37" t="s">
        <v>20284</v>
      </c>
      <c r="E1683" s="37" t="s">
        <v>24286</v>
      </c>
      <c r="F1683" s="37" t="s">
        <v>23134</v>
      </c>
      <c r="G1683" s="37">
        <v>75248</v>
      </c>
      <c r="H1683" s="35">
        <v>34</v>
      </c>
      <c r="I1683" s="35">
        <v>450</v>
      </c>
      <c r="J1683" s="36">
        <v>75556</v>
      </c>
      <c r="K1683" s="37">
        <v>132567</v>
      </c>
      <c r="L1683" s="37"/>
    </row>
    <row r="1684" spans="1:12" ht="18" customHeight="1" x14ac:dyDescent="0.2">
      <c r="A1684" s="37" t="s">
        <v>20285</v>
      </c>
      <c r="B1684" s="37" t="s">
        <v>17540</v>
      </c>
      <c r="C1684" s="37" t="s">
        <v>17541</v>
      </c>
      <c r="D1684" s="37" t="s">
        <v>17542</v>
      </c>
      <c r="E1684" s="37" t="s">
        <v>15227</v>
      </c>
      <c r="F1684" s="37" t="s">
        <v>18741</v>
      </c>
      <c r="G1684" s="37">
        <v>30342</v>
      </c>
      <c r="H1684" s="35">
        <v>58</v>
      </c>
      <c r="I1684" s="35">
        <v>384</v>
      </c>
      <c r="J1684" s="36">
        <v>150013</v>
      </c>
      <c r="K1684" s="37">
        <v>142769</v>
      </c>
      <c r="L1684" s="37"/>
    </row>
    <row r="1685" spans="1:12" ht="18" customHeight="1" x14ac:dyDescent="0.2">
      <c r="A1685" s="37" t="s">
        <v>17543</v>
      </c>
      <c r="B1685" s="37" t="s">
        <v>17544</v>
      </c>
      <c r="C1685" s="37" t="s">
        <v>17545</v>
      </c>
      <c r="D1685" s="37" t="s">
        <v>17546</v>
      </c>
      <c r="E1685" s="37" t="s">
        <v>16728</v>
      </c>
      <c r="F1685" s="37" t="s">
        <v>23714</v>
      </c>
      <c r="G1685" s="37">
        <v>92108</v>
      </c>
      <c r="H1685" s="35">
        <v>23</v>
      </c>
      <c r="I1685" s="35">
        <v>15</v>
      </c>
      <c r="J1685" s="36">
        <v>1561770</v>
      </c>
      <c r="K1685" s="37">
        <v>119938</v>
      </c>
      <c r="L1685" s="37"/>
    </row>
    <row r="1686" spans="1:12" ht="18" customHeight="1" x14ac:dyDescent="0.2">
      <c r="A1686" s="37" t="s">
        <v>17547</v>
      </c>
      <c r="B1686" s="37" t="s">
        <v>20301</v>
      </c>
      <c r="C1686" s="37" t="s">
        <v>20302</v>
      </c>
      <c r="D1686" s="37" t="s">
        <v>17549</v>
      </c>
      <c r="E1686" s="37" t="s">
        <v>17550</v>
      </c>
      <c r="F1686" s="37" t="s">
        <v>23714</v>
      </c>
      <c r="G1686" s="37">
        <v>92835</v>
      </c>
      <c r="H1686" s="35">
        <v>6</v>
      </c>
      <c r="I1686" s="35">
        <v>19</v>
      </c>
      <c r="J1686" s="36">
        <v>315789</v>
      </c>
      <c r="K1686" s="37">
        <v>112484</v>
      </c>
      <c r="L1686" s="37" t="s">
        <v>20305</v>
      </c>
    </row>
    <row r="1687" spans="1:12" ht="18" customHeight="1" x14ac:dyDescent="0.2">
      <c r="A1687" s="37" t="s">
        <v>12063</v>
      </c>
      <c r="B1687" s="37" t="s">
        <v>12064</v>
      </c>
      <c r="C1687" s="37" t="s">
        <v>12065</v>
      </c>
      <c r="D1687" s="37" t="s">
        <v>12066</v>
      </c>
      <c r="E1687" s="37" t="s">
        <v>12067</v>
      </c>
      <c r="F1687" s="37" t="s">
        <v>19663</v>
      </c>
      <c r="G1687" s="37">
        <v>46835</v>
      </c>
      <c r="H1687" s="35">
        <v>15</v>
      </c>
      <c r="I1687" s="35">
        <v>75</v>
      </c>
      <c r="J1687" s="36">
        <v>200000</v>
      </c>
      <c r="K1687" s="37">
        <v>121945</v>
      </c>
      <c r="L1687" s="37" t="s">
        <v>14818</v>
      </c>
    </row>
    <row r="1688" spans="1:12" ht="18" customHeight="1" x14ac:dyDescent="0.2">
      <c r="A1688" s="37" t="s">
        <v>14819</v>
      </c>
      <c r="B1688" s="37"/>
      <c r="C1688" s="37" t="s">
        <v>17539</v>
      </c>
      <c r="D1688" s="37" t="s">
        <v>12103</v>
      </c>
      <c r="E1688" s="37" t="s">
        <v>17314</v>
      </c>
      <c r="F1688" s="37" t="s">
        <v>19662</v>
      </c>
      <c r="G1688" s="37">
        <v>60611</v>
      </c>
      <c r="H1688" s="35">
        <v>9</v>
      </c>
      <c r="I1688" s="35">
        <v>14</v>
      </c>
      <c r="J1688" s="36">
        <v>642857</v>
      </c>
      <c r="K1688" s="37">
        <v>122809</v>
      </c>
      <c r="L1688" s="37"/>
    </row>
    <row r="1689" spans="1:12" ht="18" customHeight="1" x14ac:dyDescent="0.2">
      <c r="A1689" s="37" t="s">
        <v>12104</v>
      </c>
      <c r="B1689" s="37" t="s">
        <v>12105</v>
      </c>
      <c r="C1689" s="37" t="s">
        <v>12106</v>
      </c>
      <c r="D1689" s="37" t="s">
        <v>12107</v>
      </c>
      <c r="E1689" s="37" t="s">
        <v>12108</v>
      </c>
      <c r="F1689" s="37" t="s">
        <v>23136</v>
      </c>
      <c r="G1689" s="37">
        <v>20170</v>
      </c>
      <c r="H1689" s="35">
        <v>2</v>
      </c>
      <c r="I1689" s="35">
        <v>52</v>
      </c>
      <c r="J1689" s="36">
        <v>44952</v>
      </c>
      <c r="K1689" s="37">
        <v>119611</v>
      </c>
      <c r="L1689" s="37" t="s">
        <v>12109</v>
      </c>
    </row>
    <row r="1690" spans="1:12" ht="18" customHeight="1" x14ac:dyDescent="0.2">
      <c r="A1690" s="37" t="s">
        <v>12110</v>
      </c>
      <c r="B1690" s="37" t="s">
        <v>12111</v>
      </c>
      <c r="C1690" s="37" t="s">
        <v>12112</v>
      </c>
      <c r="D1690" s="37" t="s">
        <v>12113</v>
      </c>
      <c r="E1690" s="37" t="s">
        <v>21950</v>
      </c>
      <c r="F1690" s="37" t="s">
        <v>19672</v>
      </c>
      <c r="G1690" s="37">
        <v>63017</v>
      </c>
      <c r="H1690" s="35">
        <v>46</v>
      </c>
      <c r="I1690" s="35">
        <v>324</v>
      </c>
      <c r="J1690" s="36">
        <v>142747</v>
      </c>
      <c r="K1690" s="37">
        <v>115944</v>
      </c>
      <c r="L1690" s="37"/>
    </row>
    <row r="1691" spans="1:12" ht="18" customHeight="1" x14ac:dyDescent="0.2">
      <c r="A1691" s="37" t="s">
        <v>12114</v>
      </c>
      <c r="B1691" s="37" t="s">
        <v>17551</v>
      </c>
      <c r="C1691" s="37" t="s">
        <v>17552</v>
      </c>
      <c r="D1691" s="37" t="s">
        <v>17553</v>
      </c>
      <c r="E1691" s="37" t="s">
        <v>19720</v>
      </c>
      <c r="F1691" s="37" t="s">
        <v>23713</v>
      </c>
      <c r="G1691" s="37">
        <v>85210</v>
      </c>
      <c r="H1691" s="35">
        <v>8</v>
      </c>
      <c r="I1691" s="35" t="s">
        <v>16742</v>
      </c>
      <c r="J1691" s="35" t="s">
        <v>16742</v>
      </c>
      <c r="K1691" s="37">
        <v>129415</v>
      </c>
      <c r="L1691" s="37"/>
    </row>
    <row r="1692" spans="1:12" ht="18" customHeight="1" x14ac:dyDescent="0.2">
      <c r="A1692" s="37" t="s">
        <v>17554</v>
      </c>
      <c r="B1692" s="37" t="s">
        <v>17555</v>
      </c>
      <c r="C1692" s="37" t="s">
        <v>17556</v>
      </c>
      <c r="D1692" s="37" t="s">
        <v>17557</v>
      </c>
      <c r="E1692" s="37" t="s">
        <v>17558</v>
      </c>
      <c r="F1692" s="37" t="s">
        <v>19678</v>
      </c>
      <c r="G1692" s="37">
        <v>8053</v>
      </c>
      <c r="H1692" s="35">
        <v>12</v>
      </c>
      <c r="I1692" s="35">
        <v>80</v>
      </c>
      <c r="J1692" s="36">
        <v>150000</v>
      </c>
      <c r="K1692" s="37">
        <v>147011</v>
      </c>
      <c r="L1692" s="37"/>
    </row>
    <row r="1693" spans="1:12" ht="18" customHeight="1" x14ac:dyDescent="0.2">
      <c r="A1693" s="37" t="s">
        <v>17559</v>
      </c>
      <c r="B1693" s="37" t="s">
        <v>17560</v>
      </c>
      <c r="C1693" s="37" t="s">
        <v>17561</v>
      </c>
      <c r="D1693" s="37" t="s">
        <v>17562</v>
      </c>
      <c r="E1693" s="37" t="s">
        <v>17787</v>
      </c>
      <c r="F1693" s="37" t="s">
        <v>23134</v>
      </c>
      <c r="G1693" s="37">
        <v>75402</v>
      </c>
      <c r="H1693" s="35">
        <v>1</v>
      </c>
      <c r="I1693" s="35">
        <v>45</v>
      </c>
      <c r="J1693" s="36">
        <v>28103</v>
      </c>
      <c r="K1693" s="37">
        <v>127138</v>
      </c>
      <c r="L1693" s="37"/>
    </row>
    <row r="1694" spans="1:12" ht="18" customHeight="1" x14ac:dyDescent="0.2">
      <c r="A1694" s="37" t="s">
        <v>17563</v>
      </c>
      <c r="B1694" s="37" t="s">
        <v>17564</v>
      </c>
      <c r="C1694" s="37" t="s">
        <v>17565</v>
      </c>
      <c r="D1694" s="37" t="s">
        <v>17566</v>
      </c>
      <c r="E1694" s="37" t="s">
        <v>17567</v>
      </c>
      <c r="F1694" s="37" t="s">
        <v>23133</v>
      </c>
      <c r="G1694" s="37">
        <v>37388</v>
      </c>
      <c r="H1694" s="35">
        <v>28</v>
      </c>
      <c r="I1694" s="35">
        <v>480</v>
      </c>
      <c r="J1694" s="36">
        <v>59110</v>
      </c>
      <c r="K1694" s="37">
        <v>117442</v>
      </c>
      <c r="L1694" s="37"/>
    </row>
    <row r="1695" spans="1:12" ht="18" customHeight="1" x14ac:dyDescent="0.2">
      <c r="A1695" s="37" t="s">
        <v>17568</v>
      </c>
      <c r="B1695" s="37" t="s">
        <v>17569</v>
      </c>
      <c r="C1695" s="37" t="s">
        <v>17570</v>
      </c>
      <c r="D1695" s="37" t="s">
        <v>17571</v>
      </c>
      <c r="E1695" s="37" t="s">
        <v>18601</v>
      </c>
      <c r="F1695" s="37" t="s">
        <v>19678</v>
      </c>
      <c r="G1695" s="37">
        <v>7960</v>
      </c>
      <c r="H1695" s="35">
        <v>8</v>
      </c>
      <c r="I1695" s="35" t="s">
        <v>16742</v>
      </c>
      <c r="J1695" s="35" t="s">
        <v>16742</v>
      </c>
      <c r="K1695" s="37">
        <v>147498</v>
      </c>
      <c r="L1695" s="37" t="s">
        <v>17572</v>
      </c>
    </row>
    <row r="1696" spans="1:12" ht="18" customHeight="1" x14ac:dyDescent="0.2">
      <c r="A1696" s="37" t="s">
        <v>17573</v>
      </c>
      <c r="B1696" s="37" t="s">
        <v>17574</v>
      </c>
      <c r="C1696" s="37" t="s">
        <v>17575</v>
      </c>
      <c r="D1696" s="37" t="s">
        <v>17576</v>
      </c>
      <c r="E1696" s="37" t="s">
        <v>17577</v>
      </c>
      <c r="F1696" s="37" t="s">
        <v>23125</v>
      </c>
      <c r="G1696" s="37">
        <v>10804</v>
      </c>
      <c r="H1696" s="35">
        <v>20</v>
      </c>
      <c r="I1696" s="35">
        <v>105</v>
      </c>
      <c r="J1696" s="36">
        <v>190476</v>
      </c>
      <c r="K1696" s="37">
        <v>126525</v>
      </c>
      <c r="L1696" s="37" t="s">
        <v>17578</v>
      </c>
    </row>
    <row r="1697" spans="1:12" ht="18" customHeight="1" x14ac:dyDescent="0.2">
      <c r="A1697" s="37" t="s">
        <v>17579</v>
      </c>
      <c r="B1697" s="37" t="s">
        <v>17608</v>
      </c>
      <c r="C1697" s="37" t="s">
        <v>17609</v>
      </c>
      <c r="D1697" s="37" t="s">
        <v>17610</v>
      </c>
      <c r="E1697" s="37" t="s">
        <v>21832</v>
      </c>
      <c r="F1697" s="37" t="s">
        <v>23126</v>
      </c>
      <c r="G1697" s="37">
        <v>45242</v>
      </c>
      <c r="H1697" s="35">
        <v>138</v>
      </c>
      <c r="I1697" s="35">
        <v>227</v>
      </c>
      <c r="J1697" s="36">
        <v>606207</v>
      </c>
      <c r="K1697" s="37">
        <v>106068</v>
      </c>
      <c r="L1697" s="37"/>
    </row>
    <row r="1698" spans="1:12" ht="18" customHeight="1" x14ac:dyDescent="0.2">
      <c r="A1698" s="37" t="s">
        <v>17611</v>
      </c>
      <c r="B1698" s="37" t="s">
        <v>17612</v>
      </c>
      <c r="C1698" s="37" t="s">
        <v>17613</v>
      </c>
      <c r="D1698" s="37" t="s">
        <v>17614</v>
      </c>
      <c r="E1698" s="37" t="s">
        <v>17615</v>
      </c>
      <c r="F1698" s="37" t="s">
        <v>23714</v>
      </c>
      <c r="G1698" s="37">
        <v>92691</v>
      </c>
      <c r="H1698" s="35">
        <v>328</v>
      </c>
      <c r="I1698" s="35">
        <v>642</v>
      </c>
      <c r="J1698" s="36">
        <v>510552</v>
      </c>
      <c r="K1698" s="37">
        <v>110454</v>
      </c>
      <c r="L1698" s="37" t="s">
        <v>17616</v>
      </c>
    </row>
    <row r="1699" spans="1:12" ht="18" customHeight="1" x14ac:dyDescent="0.2">
      <c r="A1699" s="37" t="s">
        <v>17617</v>
      </c>
      <c r="B1699" s="37" t="s">
        <v>17618</v>
      </c>
      <c r="C1699" s="37" t="s">
        <v>17619</v>
      </c>
      <c r="D1699" s="37" t="s">
        <v>17620</v>
      </c>
      <c r="E1699" s="37" t="s">
        <v>17621</v>
      </c>
      <c r="F1699" s="37" t="s">
        <v>19672</v>
      </c>
      <c r="G1699" s="37">
        <v>63105</v>
      </c>
      <c r="H1699" s="35">
        <v>700</v>
      </c>
      <c r="I1699" s="35">
        <v>175</v>
      </c>
      <c r="J1699" s="36">
        <v>4001629</v>
      </c>
      <c r="K1699" s="37">
        <v>106806</v>
      </c>
      <c r="L1699" s="37"/>
    </row>
    <row r="1700" spans="1:12" ht="18" customHeight="1" x14ac:dyDescent="0.2">
      <c r="A1700" s="37" t="s">
        <v>17622</v>
      </c>
      <c r="B1700" s="37" t="s">
        <v>20365</v>
      </c>
      <c r="C1700" s="37" t="s">
        <v>20366</v>
      </c>
      <c r="D1700" s="37" t="s">
        <v>20367</v>
      </c>
      <c r="E1700" s="37" t="s">
        <v>20368</v>
      </c>
      <c r="F1700" s="37" t="s">
        <v>19667</v>
      </c>
      <c r="G1700" s="37">
        <v>2540</v>
      </c>
      <c r="H1700" s="35">
        <v>14</v>
      </c>
      <c r="I1700" s="35">
        <v>75</v>
      </c>
      <c r="J1700" s="36">
        <v>186667</v>
      </c>
      <c r="K1700" s="37">
        <v>130285</v>
      </c>
      <c r="L1700" s="37" t="s">
        <v>20369</v>
      </c>
    </row>
    <row r="1701" spans="1:12" ht="18" customHeight="1" x14ac:dyDescent="0.2">
      <c r="A1701" s="37" t="s">
        <v>20370</v>
      </c>
      <c r="B1701" s="37" t="s">
        <v>20371</v>
      </c>
      <c r="C1701" s="37" t="s">
        <v>20372</v>
      </c>
      <c r="D1701" s="37" t="s">
        <v>20373</v>
      </c>
      <c r="E1701" s="37" t="s">
        <v>20374</v>
      </c>
      <c r="F1701" s="37" t="s">
        <v>23126</v>
      </c>
      <c r="G1701" s="37">
        <v>44125</v>
      </c>
      <c r="H1701" s="35">
        <v>38</v>
      </c>
      <c r="I1701" s="35">
        <v>224</v>
      </c>
      <c r="J1701" s="36">
        <v>170731</v>
      </c>
      <c r="K1701" s="37">
        <v>120818</v>
      </c>
      <c r="L1701" s="37"/>
    </row>
    <row r="1702" spans="1:12" ht="18" customHeight="1" x14ac:dyDescent="0.2">
      <c r="A1702" s="37" t="s">
        <v>17668</v>
      </c>
      <c r="B1702" s="37" t="s">
        <v>17669</v>
      </c>
      <c r="C1702" s="37" t="s">
        <v>17670</v>
      </c>
      <c r="D1702" s="37" t="s">
        <v>20442</v>
      </c>
      <c r="E1702" s="37" t="s">
        <v>20443</v>
      </c>
      <c r="F1702" s="37" t="s">
        <v>19668</v>
      </c>
      <c r="G1702" s="37">
        <v>21117</v>
      </c>
      <c r="H1702" s="35">
        <v>10</v>
      </c>
      <c r="I1702" s="35">
        <v>17</v>
      </c>
      <c r="J1702" s="36">
        <v>588235</v>
      </c>
      <c r="K1702" s="37">
        <v>122347</v>
      </c>
      <c r="L1702" s="37"/>
    </row>
    <row r="1703" spans="1:12" ht="18" customHeight="1" x14ac:dyDescent="0.2">
      <c r="A1703" s="37" t="s">
        <v>20444</v>
      </c>
      <c r="B1703" s="37" t="s">
        <v>20445</v>
      </c>
      <c r="C1703" s="37" t="s">
        <v>20446</v>
      </c>
      <c r="D1703" s="37"/>
      <c r="E1703" s="37"/>
      <c r="F1703" s="37"/>
      <c r="G1703" s="37"/>
      <c r="H1703" s="35">
        <v>2</v>
      </c>
      <c r="I1703" s="35">
        <v>50</v>
      </c>
      <c r="J1703" s="36">
        <v>30000</v>
      </c>
      <c r="K1703" s="37">
        <v>131879</v>
      </c>
      <c r="L1703" s="37"/>
    </row>
    <row r="1704" spans="1:12" ht="18" customHeight="1" x14ac:dyDescent="0.2">
      <c r="A1704" s="37" t="s">
        <v>20447</v>
      </c>
      <c r="B1704" s="37" t="s">
        <v>20448</v>
      </c>
      <c r="C1704" s="37" t="s">
        <v>20449</v>
      </c>
      <c r="D1704" s="37" t="s">
        <v>20450</v>
      </c>
      <c r="E1704" s="37" t="s">
        <v>21090</v>
      </c>
      <c r="F1704" s="37" t="s">
        <v>23715</v>
      </c>
      <c r="G1704" s="37">
        <v>80306</v>
      </c>
      <c r="H1704" s="35">
        <v>55</v>
      </c>
      <c r="I1704" s="35">
        <v>524</v>
      </c>
      <c r="J1704" s="36">
        <v>105440</v>
      </c>
      <c r="K1704" s="37">
        <v>108489</v>
      </c>
      <c r="L1704" s="37" t="s">
        <v>20451</v>
      </c>
    </row>
    <row r="1705" spans="1:12" ht="18" customHeight="1" x14ac:dyDescent="0.2">
      <c r="A1705" s="37" t="s">
        <v>17711</v>
      </c>
      <c r="B1705" s="37" t="s">
        <v>17712</v>
      </c>
      <c r="C1705" s="37" t="s">
        <v>17713</v>
      </c>
      <c r="D1705" s="37" t="s">
        <v>17714</v>
      </c>
      <c r="E1705" s="37" t="s">
        <v>17808</v>
      </c>
      <c r="F1705" s="37" t="s">
        <v>19667</v>
      </c>
      <c r="G1705" s="37">
        <v>1460</v>
      </c>
      <c r="H1705" s="35">
        <v>14</v>
      </c>
      <c r="I1705" s="35">
        <v>205</v>
      </c>
      <c r="J1705" s="36">
        <v>68293</v>
      </c>
      <c r="K1705" s="37">
        <v>134873</v>
      </c>
      <c r="L1705" s="37"/>
    </row>
    <row r="1706" spans="1:12" ht="18" customHeight="1" x14ac:dyDescent="0.2">
      <c r="A1706" s="37" t="s">
        <v>17715</v>
      </c>
      <c r="B1706" s="37"/>
      <c r="C1706" s="37" t="s">
        <v>17716</v>
      </c>
      <c r="D1706" s="37" t="s">
        <v>17717</v>
      </c>
      <c r="E1706" s="37" t="s">
        <v>17718</v>
      </c>
      <c r="F1706" s="37" t="s">
        <v>23716</v>
      </c>
      <c r="G1706" s="37">
        <v>6111</v>
      </c>
      <c r="H1706" s="35">
        <v>3</v>
      </c>
      <c r="I1706" s="35">
        <v>15</v>
      </c>
      <c r="J1706" s="36">
        <v>166667</v>
      </c>
      <c r="K1706" s="37">
        <v>127056</v>
      </c>
      <c r="L1706" s="37"/>
    </row>
    <row r="1707" spans="1:12" ht="18" customHeight="1" x14ac:dyDescent="0.2">
      <c r="A1707" s="37" t="s">
        <v>17686</v>
      </c>
      <c r="B1707" s="37" t="s">
        <v>17687</v>
      </c>
      <c r="C1707" s="37" t="s">
        <v>17688</v>
      </c>
      <c r="D1707" s="37" t="s">
        <v>17689</v>
      </c>
      <c r="E1707" s="37" t="s">
        <v>17690</v>
      </c>
      <c r="F1707" s="37" t="s">
        <v>23715</v>
      </c>
      <c r="G1707" s="37">
        <v>80111</v>
      </c>
      <c r="H1707" s="35">
        <v>46</v>
      </c>
      <c r="I1707" s="35">
        <v>341</v>
      </c>
      <c r="J1707" s="36">
        <v>134897</v>
      </c>
      <c r="K1707" s="37">
        <v>109037</v>
      </c>
      <c r="L1707" s="37"/>
    </row>
    <row r="1708" spans="1:12" ht="18" customHeight="1" x14ac:dyDescent="0.2">
      <c r="A1708" s="37" t="s">
        <v>17691</v>
      </c>
      <c r="B1708" s="37" t="s">
        <v>17692</v>
      </c>
      <c r="C1708" s="37" t="s">
        <v>17693</v>
      </c>
      <c r="D1708" s="37" t="s">
        <v>17694</v>
      </c>
      <c r="E1708" s="37" t="s">
        <v>24329</v>
      </c>
      <c r="F1708" s="37" t="s">
        <v>23128</v>
      </c>
      <c r="G1708" s="37">
        <v>97070</v>
      </c>
      <c r="H1708" s="35">
        <v>8</v>
      </c>
      <c r="I1708" s="35" t="s">
        <v>16742</v>
      </c>
      <c r="J1708" s="35" t="s">
        <v>16742</v>
      </c>
      <c r="K1708" s="37">
        <v>145977</v>
      </c>
      <c r="L1708" s="37"/>
    </row>
    <row r="1709" spans="1:12" ht="18" customHeight="1" x14ac:dyDescent="0.2">
      <c r="A1709" s="37" t="s">
        <v>20480</v>
      </c>
      <c r="B1709" s="37" t="s">
        <v>20481</v>
      </c>
      <c r="C1709" s="37" t="s">
        <v>20482</v>
      </c>
      <c r="D1709" s="37" t="s">
        <v>20483</v>
      </c>
      <c r="E1709" s="37" t="s">
        <v>20484</v>
      </c>
      <c r="F1709" s="37" t="s">
        <v>23133</v>
      </c>
      <c r="G1709" s="37">
        <v>37075</v>
      </c>
      <c r="H1709" s="35">
        <v>3</v>
      </c>
      <c r="I1709" s="35">
        <v>1</v>
      </c>
      <c r="J1709" s="36">
        <v>3000000</v>
      </c>
      <c r="K1709" s="37">
        <v>122216</v>
      </c>
      <c r="L1709" s="37"/>
    </row>
    <row r="1710" spans="1:12" ht="18" customHeight="1" x14ac:dyDescent="0.2">
      <c r="A1710" s="37" t="s">
        <v>20485</v>
      </c>
      <c r="B1710" s="37" t="s">
        <v>20486</v>
      </c>
      <c r="C1710" s="37" t="s">
        <v>20487</v>
      </c>
      <c r="D1710" s="37" t="s">
        <v>20488</v>
      </c>
      <c r="E1710" s="37" t="s">
        <v>23798</v>
      </c>
      <c r="F1710" s="37" t="s">
        <v>19679</v>
      </c>
      <c r="G1710" s="37">
        <v>87001</v>
      </c>
      <c r="H1710" s="35">
        <v>2</v>
      </c>
      <c r="I1710" s="35">
        <v>16</v>
      </c>
      <c r="J1710" s="36">
        <v>125000</v>
      </c>
      <c r="K1710" s="37">
        <v>117933</v>
      </c>
      <c r="L1710" s="37" t="s">
        <v>20489</v>
      </c>
    </row>
    <row r="1711" spans="1:12" ht="18" customHeight="1" x14ac:dyDescent="0.2">
      <c r="A1711" s="37" t="s">
        <v>20490</v>
      </c>
      <c r="B1711" s="37" t="s">
        <v>20491</v>
      </c>
      <c r="C1711" s="37" t="s">
        <v>20492</v>
      </c>
      <c r="D1711" s="37" t="s">
        <v>20493</v>
      </c>
      <c r="E1711" s="37" t="s">
        <v>20095</v>
      </c>
      <c r="F1711" s="37" t="s">
        <v>18740</v>
      </c>
      <c r="G1711" s="37">
        <v>32714</v>
      </c>
      <c r="H1711" s="35">
        <v>5</v>
      </c>
      <c r="I1711" s="35">
        <v>10</v>
      </c>
      <c r="J1711" s="36">
        <v>500000</v>
      </c>
      <c r="K1711" s="37">
        <v>141891</v>
      </c>
      <c r="L1711" s="37"/>
    </row>
    <row r="1712" spans="1:12" ht="18" customHeight="1" x14ac:dyDescent="0.2">
      <c r="A1712" s="37" t="s">
        <v>20494</v>
      </c>
      <c r="B1712" s="37" t="s">
        <v>20495</v>
      </c>
      <c r="C1712" s="37" t="s">
        <v>20496</v>
      </c>
      <c r="D1712" s="37" t="s">
        <v>20497</v>
      </c>
      <c r="E1712" s="37" t="s">
        <v>20498</v>
      </c>
      <c r="F1712" s="37" t="s">
        <v>19678</v>
      </c>
      <c r="G1712" s="37">
        <v>7928</v>
      </c>
      <c r="H1712" s="35">
        <v>11</v>
      </c>
      <c r="I1712" s="35">
        <v>64</v>
      </c>
      <c r="J1712" s="36">
        <v>175000</v>
      </c>
      <c r="K1712" s="37">
        <v>128991</v>
      </c>
      <c r="L1712" s="37" t="s">
        <v>17707</v>
      </c>
    </row>
    <row r="1713" spans="1:12" ht="18" customHeight="1" x14ac:dyDescent="0.2">
      <c r="A1713" s="37" t="s">
        <v>17708</v>
      </c>
      <c r="B1713" s="37" t="s">
        <v>17709</v>
      </c>
      <c r="C1713" s="37" t="s">
        <v>17710</v>
      </c>
      <c r="D1713" s="37" t="s">
        <v>15002</v>
      </c>
      <c r="E1713" s="37" t="s">
        <v>23904</v>
      </c>
      <c r="F1713" s="37" t="s">
        <v>19662</v>
      </c>
      <c r="G1713" s="37">
        <v>62002</v>
      </c>
      <c r="H1713" s="35">
        <v>62</v>
      </c>
      <c r="I1713" s="36">
        <v>1063</v>
      </c>
      <c r="J1713" s="36">
        <v>58261</v>
      </c>
      <c r="K1713" s="37">
        <v>122625</v>
      </c>
      <c r="L1713" s="37" t="s">
        <v>15003</v>
      </c>
    </row>
    <row r="1714" spans="1:12" ht="18" customHeight="1" x14ac:dyDescent="0.2">
      <c r="A1714" s="37" t="s">
        <v>17719</v>
      </c>
      <c r="B1714" s="37" t="s">
        <v>17720</v>
      </c>
      <c r="C1714" s="37" t="s">
        <v>17721</v>
      </c>
      <c r="D1714" s="37" t="s">
        <v>17722</v>
      </c>
      <c r="E1714" s="37" t="s">
        <v>17723</v>
      </c>
      <c r="F1714" s="37" t="s">
        <v>23125</v>
      </c>
      <c r="G1714" s="37">
        <v>11747</v>
      </c>
      <c r="H1714" s="35">
        <v>25</v>
      </c>
      <c r="I1714" s="35">
        <v>60</v>
      </c>
      <c r="J1714" s="36">
        <v>416667</v>
      </c>
      <c r="K1714" s="37">
        <v>121338</v>
      </c>
      <c r="L1714" s="37" t="s">
        <v>17724</v>
      </c>
    </row>
    <row r="1715" spans="1:12" ht="18" customHeight="1" x14ac:dyDescent="0.2">
      <c r="A1715" s="37" t="s">
        <v>17725</v>
      </c>
      <c r="B1715" s="37" t="s">
        <v>17726</v>
      </c>
      <c r="C1715" s="37" t="s">
        <v>17727</v>
      </c>
      <c r="D1715" s="37" t="s">
        <v>17728</v>
      </c>
      <c r="E1715" s="37" t="s">
        <v>23920</v>
      </c>
      <c r="F1715" s="37" t="s">
        <v>19671</v>
      </c>
      <c r="G1715" s="37">
        <v>55435</v>
      </c>
      <c r="H1715" s="35">
        <v>2</v>
      </c>
      <c r="I1715" s="35">
        <v>75</v>
      </c>
      <c r="J1715" s="36">
        <v>26667</v>
      </c>
      <c r="K1715" s="37">
        <v>115602</v>
      </c>
      <c r="L1715" s="37" t="s">
        <v>17729</v>
      </c>
    </row>
    <row r="1716" spans="1:12" ht="18" customHeight="1" x14ac:dyDescent="0.2">
      <c r="A1716" s="37" t="s">
        <v>17730</v>
      </c>
      <c r="B1716" s="37" t="s">
        <v>17731</v>
      </c>
      <c r="C1716" s="37" t="s">
        <v>17732</v>
      </c>
      <c r="D1716" s="37" t="s">
        <v>17733</v>
      </c>
      <c r="E1716" s="37" t="s">
        <v>17734</v>
      </c>
      <c r="F1716" s="37" t="s">
        <v>18740</v>
      </c>
      <c r="G1716" s="37">
        <v>33455</v>
      </c>
      <c r="H1716" s="35">
        <v>32</v>
      </c>
      <c r="I1716" s="35">
        <v>70</v>
      </c>
      <c r="J1716" s="36">
        <v>451429</v>
      </c>
      <c r="K1716" s="37">
        <v>142119</v>
      </c>
      <c r="L1716" s="37" t="s">
        <v>17735</v>
      </c>
    </row>
    <row r="1717" spans="1:12" ht="18" customHeight="1" x14ac:dyDescent="0.2">
      <c r="A1717" s="37" t="s">
        <v>17730</v>
      </c>
      <c r="B1717" s="37" t="s">
        <v>14986</v>
      </c>
      <c r="C1717" s="37" t="s">
        <v>14987</v>
      </c>
      <c r="D1717" s="37" t="s">
        <v>14988</v>
      </c>
      <c r="E1717" s="37" t="s">
        <v>7192</v>
      </c>
      <c r="F1717" s="37" t="s">
        <v>23125</v>
      </c>
      <c r="G1717" s="37">
        <v>10532</v>
      </c>
      <c r="H1717" s="35">
        <v>46</v>
      </c>
      <c r="I1717" s="35">
        <v>388</v>
      </c>
      <c r="J1717" s="36">
        <v>117650</v>
      </c>
      <c r="K1717" s="37">
        <v>112357</v>
      </c>
      <c r="L1717" s="37" t="s">
        <v>14989</v>
      </c>
    </row>
    <row r="1718" spans="1:12" ht="18" customHeight="1" x14ac:dyDescent="0.2">
      <c r="A1718" s="37" t="s">
        <v>14990</v>
      </c>
      <c r="B1718" s="37" t="s">
        <v>15004</v>
      </c>
      <c r="C1718" s="37" t="s">
        <v>15005</v>
      </c>
      <c r="D1718" s="37" t="s">
        <v>15006</v>
      </c>
      <c r="E1718" s="37" t="s">
        <v>21740</v>
      </c>
      <c r="F1718" s="37" t="s">
        <v>23133</v>
      </c>
      <c r="G1718" s="37">
        <v>37205</v>
      </c>
      <c r="H1718" s="35">
        <v>1</v>
      </c>
      <c r="I1718" s="35">
        <v>8</v>
      </c>
      <c r="J1718" s="36">
        <v>67539</v>
      </c>
      <c r="K1718" s="37">
        <v>143829</v>
      </c>
      <c r="L1718" s="37"/>
    </row>
    <row r="1719" spans="1:12" ht="18" customHeight="1" x14ac:dyDescent="0.2">
      <c r="A1719" s="37" t="s">
        <v>15007</v>
      </c>
      <c r="B1719" s="37" t="s">
        <v>15008</v>
      </c>
      <c r="C1719" s="37" t="s">
        <v>15009</v>
      </c>
      <c r="D1719" s="37" t="s">
        <v>15010</v>
      </c>
      <c r="E1719" s="37" t="s">
        <v>15011</v>
      </c>
      <c r="F1719" s="37" t="s">
        <v>23125</v>
      </c>
      <c r="G1719" s="37">
        <v>10306</v>
      </c>
      <c r="H1719" s="35">
        <v>52</v>
      </c>
      <c r="I1719" s="35">
        <v>357</v>
      </c>
      <c r="J1719" s="36">
        <v>144678</v>
      </c>
      <c r="K1719" s="37">
        <v>126411</v>
      </c>
      <c r="L1719" s="37"/>
    </row>
    <row r="1720" spans="1:12" ht="18" customHeight="1" x14ac:dyDescent="0.2">
      <c r="A1720" s="37" t="s">
        <v>15012</v>
      </c>
      <c r="B1720" s="37" t="s">
        <v>15013</v>
      </c>
      <c r="C1720" s="37" t="s">
        <v>15014</v>
      </c>
      <c r="D1720" s="37" t="s">
        <v>15015</v>
      </c>
      <c r="E1720" s="37" t="s">
        <v>21344</v>
      </c>
      <c r="F1720" s="37" t="s">
        <v>23136</v>
      </c>
      <c r="G1720" s="37">
        <v>24018</v>
      </c>
      <c r="H1720" s="35">
        <v>2</v>
      </c>
      <c r="I1720" s="35">
        <v>9</v>
      </c>
      <c r="J1720" s="36">
        <v>203951</v>
      </c>
      <c r="K1720" s="37">
        <v>121854</v>
      </c>
      <c r="L1720" s="37"/>
    </row>
    <row r="1721" spans="1:12" ht="18" customHeight="1" x14ac:dyDescent="0.2">
      <c r="A1721" s="37" t="s">
        <v>15012</v>
      </c>
      <c r="B1721" s="37" t="s">
        <v>15016</v>
      </c>
      <c r="C1721" s="37" t="s">
        <v>15017</v>
      </c>
      <c r="D1721" s="37" t="s">
        <v>15018</v>
      </c>
      <c r="E1721" s="37" t="s">
        <v>15019</v>
      </c>
      <c r="F1721" s="37" t="s">
        <v>23714</v>
      </c>
      <c r="G1721" s="37">
        <v>90277</v>
      </c>
      <c r="H1721" s="35">
        <v>8</v>
      </c>
      <c r="I1721" s="35">
        <v>21</v>
      </c>
      <c r="J1721" s="36">
        <v>394286</v>
      </c>
      <c r="K1721" s="37">
        <v>119168</v>
      </c>
      <c r="L1721" s="37"/>
    </row>
    <row r="1722" spans="1:12" ht="18" customHeight="1" x14ac:dyDescent="0.2">
      <c r="A1722" s="37" t="s">
        <v>15012</v>
      </c>
      <c r="B1722" s="37" t="s">
        <v>15020</v>
      </c>
      <c r="C1722" s="37" t="s">
        <v>15021</v>
      </c>
      <c r="D1722" s="37" t="s">
        <v>15022</v>
      </c>
      <c r="E1722" s="37" t="s">
        <v>20584</v>
      </c>
      <c r="F1722" s="37" t="s">
        <v>18740</v>
      </c>
      <c r="G1722" s="37">
        <v>33306</v>
      </c>
      <c r="H1722" s="35">
        <v>16</v>
      </c>
      <c r="I1722" s="35">
        <v>39</v>
      </c>
      <c r="J1722" s="36">
        <v>402581</v>
      </c>
      <c r="K1722" s="37">
        <v>126142</v>
      </c>
      <c r="L1722" s="37" t="s">
        <v>17820</v>
      </c>
    </row>
    <row r="1723" spans="1:12" ht="18" customHeight="1" x14ac:dyDescent="0.2">
      <c r="A1723" s="37" t="s">
        <v>17821</v>
      </c>
      <c r="B1723" s="37" t="s">
        <v>17822</v>
      </c>
      <c r="C1723" s="37" t="s">
        <v>17823</v>
      </c>
      <c r="D1723" s="37" t="s">
        <v>17824</v>
      </c>
      <c r="E1723" s="37" t="s">
        <v>17983</v>
      </c>
      <c r="F1723" s="37" t="s">
        <v>19671</v>
      </c>
      <c r="G1723" s="37">
        <v>55102</v>
      </c>
      <c r="H1723" s="35">
        <v>25</v>
      </c>
      <c r="I1723" s="35">
        <v>350</v>
      </c>
      <c r="J1723" s="36">
        <v>70000</v>
      </c>
      <c r="K1723" s="37">
        <v>116113</v>
      </c>
      <c r="L1723" s="37" t="s">
        <v>17825</v>
      </c>
    </row>
    <row r="1724" spans="1:12" ht="18" customHeight="1" x14ac:dyDescent="0.2">
      <c r="A1724" s="37" t="s">
        <v>24013</v>
      </c>
      <c r="B1724" s="37" t="s">
        <v>24014</v>
      </c>
      <c r="C1724" s="37" t="s">
        <v>24015</v>
      </c>
      <c r="D1724" s="37" t="s">
        <v>24016</v>
      </c>
      <c r="E1724" s="37" t="s">
        <v>24017</v>
      </c>
      <c r="F1724" s="37" t="s">
        <v>19670</v>
      </c>
      <c r="G1724" s="37">
        <v>49629</v>
      </c>
      <c r="H1724" s="35">
        <v>1</v>
      </c>
      <c r="I1724" s="35">
        <v>27</v>
      </c>
      <c r="J1724" s="36">
        <v>42339</v>
      </c>
      <c r="K1724" s="37">
        <v>144800</v>
      </c>
      <c r="L1724" s="37" t="s">
        <v>24018</v>
      </c>
    </row>
    <row r="1725" spans="1:12" ht="18" customHeight="1" x14ac:dyDescent="0.2">
      <c r="A1725" s="37" t="s">
        <v>17828</v>
      </c>
      <c r="B1725" s="37" t="s">
        <v>17829</v>
      </c>
      <c r="C1725" s="37" t="s">
        <v>21055</v>
      </c>
      <c r="D1725" s="37" t="s">
        <v>21056</v>
      </c>
      <c r="E1725" s="37" t="s">
        <v>21642</v>
      </c>
      <c r="F1725" s="37" t="s">
        <v>19663</v>
      </c>
      <c r="G1725" s="37">
        <v>47905</v>
      </c>
      <c r="H1725" s="35">
        <v>30</v>
      </c>
      <c r="I1725" s="35">
        <v>265</v>
      </c>
      <c r="J1725" s="36">
        <v>114222</v>
      </c>
      <c r="K1725" s="37">
        <v>123832</v>
      </c>
      <c r="L1725" s="37"/>
    </row>
    <row r="1726" spans="1:12" ht="18" customHeight="1" x14ac:dyDescent="0.2">
      <c r="A1726" s="37" t="s">
        <v>17828</v>
      </c>
      <c r="B1726" s="37" t="s">
        <v>21057</v>
      </c>
      <c r="C1726" s="37" t="s">
        <v>21058</v>
      </c>
      <c r="D1726" s="37" t="s">
        <v>24019</v>
      </c>
      <c r="E1726" s="37" t="s">
        <v>18049</v>
      </c>
      <c r="F1726" s="37" t="s">
        <v>19664</v>
      </c>
      <c r="G1726" s="37">
        <v>66223</v>
      </c>
      <c r="H1726" s="35">
        <v>13</v>
      </c>
      <c r="I1726" s="35">
        <v>37</v>
      </c>
      <c r="J1726" s="36">
        <v>337838</v>
      </c>
      <c r="K1726" s="37">
        <v>117929</v>
      </c>
      <c r="L1726" s="37"/>
    </row>
    <row r="1727" spans="1:12" ht="18" customHeight="1" x14ac:dyDescent="0.2">
      <c r="A1727" s="37" t="s">
        <v>20512</v>
      </c>
      <c r="B1727" s="37" t="s">
        <v>20513</v>
      </c>
      <c r="C1727" s="37" t="s">
        <v>20514</v>
      </c>
      <c r="D1727" s="37" t="s">
        <v>20515</v>
      </c>
      <c r="E1727" s="37" t="s">
        <v>20516</v>
      </c>
      <c r="F1727" s="37" t="s">
        <v>23133</v>
      </c>
      <c r="G1727" s="37">
        <v>37122</v>
      </c>
      <c r="H1727" s="35">
        <v>5</v>
      </c>
      <c r="I1727" s="35">
        <v>15</v>
      </c>
      <c r="J1727" s="36">
        <v>307333</v>
      </c>
      <c r="K1727" s="37">
        <v>133879</v>
      </c>
      <c r="L1727" s="37" t="s">
        <v>20517</v>
      </c>
    </row>
    <row r="1728" spans="1:12" ht="18" customHeight="1" x14ac:dyDescent="0.2">
      <c r="A1728" s="37" t="s">
        <v>20518</v>
      </c>
      <c r="B1728" s="37" t="s">
        <v>20519</v>
      </c>
      <c r="C1728" s="37" t="s">
        <v>20520</v>
      </c>
      <c r="D1728" s="37" t="s">
        <v>20521</v>
      </c>
      <c r="E1728" s="37" t="s">
        <v>22040</v>
      </c>
      <c r="F1728" s="37" t="s">
        <v>23714</v>
      </c>
      <c r="G1728" s="37">
        <v>90803</v>
      </c>
      <c r="H1728" s="35">
        <v>2</v>
      </c>
      <c r="I1728" s="35">
        <v>2</v>
      </c>
      <c r="J1728" s="36">
        <v>750000</v>
      </c>
      <c r="K1728" s="37">
        <v>122403</v>
      </c>
      <c r="L1728" s="37"/>
    </row>
    <row r="1729" spans="1:12" ht="18" customHeight="1" x14ac:dyDescent="0.2">
      <c r="A1729" s="37" t="s">
        <v>20522</v>
      </c>
      <c r="B1729" s="37" t="s">
        <v>20523</v>
      </c>
      <c r="C1729" s="37" t="s">
        <v>20524</v>
      </c>
      <c r="D1729" s="37" t="s">
        <v>20525</v>
      </c>
      <c r="E1729" s="37" t="s">
        <v>21161</v>
      </c>
      <c r="F1729" s="37" t="s">
        <v>19678</v>
      </c>
      <c r="G1729" s="37">
        <v>7076</v>
      </c>
      <c r="H1729" s="35">
        <v>3</v>
      </c>
      <c r="I1729" s="35">
        <v>18</v>
      </c>
      <c r="J1729" s="36">
        <v>138889</v>
      </c>
      <c r="K1729" s="37">
        <v>129894</v>
      </c>
      <c r="L1729" s="37"/>
    </row>
    <row r="1730" spans="1:12" ht="18" customHeight="1" x14ac:dyDescent="0.2">
      <c r="A1730" s="37" t="s">
        <v>17773</v>
      </c>
      <c r="B1730" s="37" t="s">
        <v>17774</v>
      </c>
      <c r="C1730" s="37" t="s">
        <v>17775</v>
      </c>
      <c r="D1730" s="37" t="s">
        <v>17776</v>
      </c>
      <c r="E1730" s="37" t="s">
        <v>17777</v>
      </c>
      <c r="F1730" s="37" t="s">
        <v>18740</v>
      </c>
      <c r="G1730" s="37">
        <v>32708</v>
      </c>
      <c r="H1730" s="35">
        <v>28</v>
      </c>
      <c r="I1730" s="35">
        <v>27</v>
      </c>
      <c r="J1730" s="36">
        <v>1045741</v>
      </c>
      <c r="K1730" s="37">
        <v>141636</v>
      </c>
      <c r="L1730" s="37"/>
    </row>
    <row r="1731" spans="1:12" ht="18" customHeight="1" x14ac:dyDescent="0.2">
      <c r="A1731" s="37" t="s">
        <v>17778</v>
      </c>
      <c r="B1731" s="37" t="s">
        <v>17779</v>
      </c>
      <c r="C1731" s="37" t="s">
        <v>17780</v>
      </c>
      <c r="D1731" s="37" t="s">
        <v>17781</v>
      </c>
      <c r="E1731" s="37" t="s">
        <v>15220</v>
      </c>
      <c r="F1731" s="37" t="s">
        <v>23135</v>
      </c>
      <c r="G1731" s="37">
        <v>84108</v>
      </c>
      <c r="H1731" s="35">
        <v>22</v>
      </c>
      <c r="I1731" s="35">
        <v>175</v>
      </c>
      <c r="J1731" s="36">
        <v>127714</v>
      </c>
      <c r="K1731" s="37">
        <v>107202</v>
      </c>
      <c r="L1731" s="37" t="s">
        <v>17782</v>
      </c>
    </row>
    <row r="1732" spans="1:12" ht="18" customHeight="1" x14ac:dyDescent="0.2">
      <c r="A1732" s="37" t="s">
        <v>21132</v>
      </c>
      <c r="B1732" s="37" t="s">
        <v>21133</v>
      </c>
      <c r="C1732" s="37" t="s">
        <v>21134</v>
      </c>
      <c r="D1732" s="37"/>
      <c r="E1732" s="37"/>
      <c r="F1732" s="37" t="s">
        <v>19678</v>
      </c>
      <c r="G1732" s="37"/>
      <c r="H1732" s="35">
        <v>36</v>
      </c>
      <c r="I1732" s="35">
        <v>620</v>
      </c>
      <c r="J1732" s="36">
        <v>58065</v>
      </c>
      <c r="K1732" s="37">
        <v>125319</v>
      </c>
      <c r="L1732" s="37" t="s">
        <v>20168</v>
      </c>
    </row>
    <row r="1733" spans="1:12" ht="18" customHeight="1" x14ac:dyDescent="0.2">
      <c r="A1733" s="37" t="s">
        <v>20169</v>
      </c>
      <c r="B1733" s="37"/>
      <c r="C1733" s="37" t="s">
        <v>20170</v>
      </c>
      <c r="D1733" s="37" t="s">
        <v>20171</v>
      </c>
      <c r="E1733" s="37" t="s">
        <v>20172</v>
      </c>
      <c r="F1733" s="37" t="s">
        <v>23126</v>
      </c>
      <c r="G1733" s="37">
        <v>44060</v>
      </c>
      <c r="H1733" s="35">
        <v>24</v>
      </c>
      <c r="I1733" s="35">
        <v>259</v>
      </c>
      <c r="J1733" s="36">
        <v>90822</v>
      </c>
      <c r="K1733" s="37">
        <v>106250</v>
      </c>
      <c r="L1733" s="37"/>
    </row>
    <row r="1734" spans="1:12" ht="18" customHeight="1" x14ac:dyDescent="0.2">
      <c r="A1734" s="37" t="s">
        <v>20173</v>
      </c>
      <c r="B1734" s="37"/>
      <c r="C1734" s="37" t="s">
        <v>20174</v>
      </c>
      <c r="D1734" s="37" t="s">
        <v>20175</v>
      </c>
      <c r="E1734" s="37" t="s">
        <v>22359</v>
      </c>
      <c r="F1734" s="37" t="s">
        <v>19662</v>
      </c>
      <c r="G1734" s="37">
        <v>60175</v>
      </c>
      <c r="H1734" s="35">
        <v>2</v>
      </c>
      <c r="I1734" s="35">
        <v>3</v>
      </c>
      <c r="J1734" s="36">
        <v>666667</v>
      </c>
      <c r="K1734" s="37">
        <v>122779</v>
      </c>
      <c r="L1734" s="37"/>
    </row>
    <row r="1735" spans="1:12" ht="18" customHeight="1" x14ac:dyDescent="0.2">
      <c r="A1735" s="37" t="s">
        <v>20176</v>
      </c>
      <c r="B1735" s="37" t="s">
        <v>20177</v>
      </c>
      <c r="C1735" s="37" t="s">
        <v>22864</v>
      </c>
      <c r="D1735" s="37" t="s">
        <v>22865</v>
      </c>
      <c r="E1735" s="37" t="s">
        <v>22866</v>
      </c>
      <c r="F1735" s="37" t="s">
        <v>19670</v>
      </c>
      <c r="G1735" s="37">
        <v>48043</v>
      </c>
      <c r="H1735" s="35">
        <v>10</v>
      </c>
      <c r="I1735" s="35">
        <v>100</v>
      </c>
      <c r="J1735" s="36">
        <v>100000</v>
      </c>
      <c r="K1735" s="37">
        <v>124984</v>
      </c>
      <c r="L1735" s="37"/>
    </row>
    <row r="1736" spans="1:12" ht="18" customHeight="1" x14ac:dyDescent="0.2">
      <c r="A1736" s="37" t="s">
        <v>20176</v>
      </c>
      <c r="B1736" s="37" t="s">
        <v>24355</v>
      </c>
      <c r="C1736" s="37" t="s">
        <v>24356</v>
      </c>
      <c r="D1736" s="37" t="s">
        <v>24357</v>
      </c>
      <c r="E1736" s="37" t="s">
        <v>24358</v>
      </c>
      <c r="F1736" s="37" t="s">
        <v>23134</v>
      </c>
      <c r="G1736" s="37">
        <v>77380</v>
      </c>
      <c r="H1736" s="35">
        <v>33</v>
      </c>
      <c r="I1736" s="35">
        <v>180</v>
      </c>
      <c r="J1736" s="36">
        <v>183333</v>
      </c>
      <c r="K1736" s="37">
        <v>114822</v>
      </c>
      <c r="L1736" s="37"/>
    </row>
    <row r="1737" spans="1:12" ht="18" customHeight="1" x14ac:dyDescent="0.2">
      <c r="A1737" s="37" t="s">
        <v>20176</v>
      </c>
      <c r="B1737" s="37" t="s">
        <v>24359</v>
      </c>
      <c r="C1737" s="37" t="s">
        <v>24360</v>
      </c>
      <c r="D1737" s="37" t="s">
        <v>24361</v>
      </c>
      <c r="E1737" s="37" t="s">
        <v>24362</v>
      </c>
      <c r="F1737" s="37" t="s">
        <v>19678</v>
      </c>
      <c r="G1737" s="37">
        <v>8109</v>
      </c>
      <c r="H1737" s="35">
        <v>18</v>
      </c>
      <c r="I1737" s="35">
        <v>23</v>
      </c>
      <c r="J1737" s="36">
        <v>800000</v>
      </c>
      <c r="K1737" s="37">
        <v>129129</v>
      </c>
      <c r="L1737" s="37"/>
    </row>
    <row r="1738" spans="1:12" ht="18" customHeight="1" x14ac:dyDescent="0.2">
      <c r="A1738" s="37" t="s">
        <v>20176</v>
      </c>
      <c r="B1738" s="37" t="s">
        <v>24363</v>
      </c>
      <c r="C1738" s="37" t="s">
        <v>24364</v>
      </c>
      <c r="D1738" s="37" t="s">
        <v>24365</v>
      </c>
      <c r="E1738" s="37" t="s">
        <v>12067</v>
      </c>
      <c r="F1738" s="37" t="s">
        <v>19663</v>
      </c>
      <c r="G1738" s="37">
        <v>46802</v>
      </c>
      <c r="H1738" s="35">
        <v>7</v>
      </c>
      <c r="I1738" s="35">
        <v>22</v>
      </c>
      <c r="J1738" s="36">
        <v>318182</v>
      </c>
      <c r="K1738" s="37">
        <v>121034</v>
      </c>
      <c r="L1738" s="37"/>
    </row>
    <row r="1739" spans="1:12" ht="18" customHeight="1" x14ac:dyDescent="0.2">
      <c r="A1739" s="37" t="s">
        <v>24366</v>
      </c>
      <c r="B1739" s="37" t="s">
        <v>24367</v>
      </c>
      <c r="C1739" s="37" t="s">
        <v>24368</v>
      </c>
      <c r="D1739" s="37" t="s">
        <v>17879</v>
      </c>
      <c r="E1739" s="37" t="s">
        <v>18144</v>
      </c>
      <c r="F1739" s="37" t="s">
        <v>19675</v>
      </c>
      <c r="G1739" s="37">
        <v>27615</v>
      </c>
      <c r="H1739" s="35">
        <v>51</v>
      </c>
      <c r="I1739" s="35">
        <v>295</v>
      </c>
      <c r="J1739" s="36">
        <v>171244</v>
      </c>
      <c r="K1739" s="37">
        <v>108025</v>
      </c>
      <c r="L1739" s="37" t="s">
        <v>17880</v>
      </c>
    </row>
    <row r="1740" spans="1:12" ht="18" customHeight="1" x14ac:dyDescent="0.2">
      <c r="A1740" s="37" t="s">
        <v>17881</v>
      </c>
      <c r="B1740" s="37" t="s">
        <v>17882</v>
      </c>
      <c r="C1740" s="37" t="s">
        <v>17883</v>
      </c>
      <c r="D1740" s="37" t="s">
        <v>17884</v>
      </c>
      <c r="E1740" s="37" t="s">
        <v>21785</v>
      </c>
      <c r="F1740" s="37" t="s">
        <v>23714</v>
      </c>
      <c r="G1740" s="37">
        <v>92009</v>
      </c>
      <c r="H1740" s="35">
        <v>2</v>
      </c>
      <c r="I1740" s="35">
        <v>4</v>
      </c>
      <c r="J1740" s="36">
        <v>450000</v>
      </c>
      <c r="K1740" s="37">
        <v>134760</v>
      </c>
      <c r="L1740" s="37" t="s">
        <v>17885</v>
      </c>
    </row>
    <row r="1741" spans="1:12" ht="18" customHeight="1" x14ac:dyDescent="0.2">
      <c r="A1741" s="37" t="s">
        <v>17886</v>
      </c>
      <c r="B1741" s="37" t="s">
        <v>17887</v>
      </c>
      <c r="C1741" s="37" t="s">
        <v>17888</v>
      </c>
      <c r="D1741" s="37" t="s">
        <v>17889</v>
      </c>
      <c r="E1741" s="37" t="s">
        <v>17890</v>
      </c>
      <c r="F1741" s="37" t="s">
        <v>19678</v>
      </c>
      <c r="G1741" s="37">
        <v>7438</v>
      </c>
      <c r="H1741" s="35">
        <v>2</v>
      </c>
      <c r="I1741" s="35">
        <v>7</v>
      </c>
      <c r="J1741" s="36">
        <v>240286</v>
      </c>
      <c r="K1741" s="37">
        <v>136355</v>
      </c>
      <c r="L1741" s="37" t="s">
        <v>17891</v>
      </c>
    </row>
    <row r="1742" spans="1:12" ht="18" customHeight="1" x14ac:dyDescent="0.2">
      <c r="A1742" s="37" t="s">
        <v>17892</v>
      </c>
      <c r="B1742" s="37" t="s">
        <v>17893</v>
      </c>
      <c r="C1742" s="37" t="s">
        <v>17894</v>
      </c>
      <c r="D1742" s="37" t="s">
        <v>17895</v>
      </c>
      <c r="E1742" s="37" t="s">
        <v>17896</v>
      </c>
      <c r="F1742" s="37" t="s">
        <v>19678</v>
      </c>
      <c r="G1742" s="37">
        <v>8077</v>
      </c>
      <c r="H1742" s="35">
        <v>5</v>
      </c>
      <c r="I1742" s="35">
        <v>8</v>
      </c>
      <c r="J1742" s="36">
        <v>625000</v>
      </c>
      <c r="K1742" s="37">
        <v>125778</v>
      </c>
      <c r="L1742" s="37" t="s">
        <v>17897</v>
      </c>
    </row>
    <row r="1743" spans="1:12" ht="18" customHeight="1" x14ac:dyDescent="0.2">
      <c r="A1743" s="37" t="s">
        <v>17898</v>
      </c>
      <c r="B1743" s="37" t="s">
        <v>17899</v>
      </c>
      <c r="C1743" s="37" t="s">
        <v>17900</v>
      </c>
      <c r="D1743" s="37" t="s">
        <v>17901</v>
      </c>
      <c r="E1743" s="37" t="s">
        <v>23347</v>
      </c>
      <c r="F1743" s="37" t="s">
        <v>23134</v>
      </c>
      <c r="G1743" s="37">
        <v>78746</v>
      </c>
      <c r="H1743" s="35">
        <v>1</v>
      </c>
      <c r="I1743" s="35">
        <v>3</v>
      </c>
      <c r="J1743" s="36">
        <v>400000</v>
      </c>
      <c r="K1743" s="37">
        <v>132763</v>
      </c>
      <c r="L1743" s="37" t="s">
        <v>15187</v>
      </c>
    </row>
    <row r="1744" spans="1:12" ht="18" customHeight="1" x14ac:dyDescent="0.2">
      <c r="A1744" s="37" t="s">
        <v>15188</v>
      </c>
      <c r="B1744" s="37" t="s">
        <v>15189</v>
      </c>
      <c r="C1744" s="37" t="s">
        <v>15190</v>
      </c>
      <c r="D1744" s="37" t="s">
        <v>15191</v>
      </c>
      <c r="E1744" s="37" t="s">
        <v>19312</v>
      </c>
      <c r="F1744" s="37" t="s">
        <v>23714</v>
      </c>
      <c r="G1744" s="37">
        <v>95060</v>
      </c>
      <c r="H1744" s="35">
        <v>14</v>
      </c>
      <c r="I1744" s="35">
        <v>100</v>
      </c>
      <c r="J1744" s="36">
        <v>140000</v>
      </c>
      <c r="K1744" s="37">
        <v>133609</v>
      </c>
      <c r="L1744" s="37"/>
    </row>
    <row r="1745" spans="1:12" ht="18" customHeight="1" x14ac:dyDescent="0.2">
      <c r="A1745" s="37" t="s">
        <v>15192</v>
      </c>
      <c r="B1745" s="37"/>
      <c r="C1745" s="37" t="s">
        <v>15193</v>
      </c>
      <c r="D1745" s="37" t="s">
        <v>15194</v>
      </c>
      <c r="E1745" s="37" t="s">
        <v>14960</v>
      </c>
      <c r="F1745" s="37" t="s">
        <v>18743</v>
      </c>
      <c r="G1745" s="37">
        <v>52402</v>
      </c>
      <c r="H1745" s="35">
        <v>20</v>
      </c>
      <c r="I1745" s="35">
        <v>668</v>
      </c>
      <c r="J1745" s="36">
        <v>29940</v>
      </c>
      <c r="K1745" s="37">
        <v>116683</v>
      </c>
      <c r="L1745" s="37"/>
    </row>
    <row r="1746" spans="1:12" ht="18" customHeight="1" x14ac:dyDescent="0.2">
      <c r="A1746" s="37" t="s">
        <v>15195</v>
      </c>
      <c r="B1746" s="37" t="s">
        <v>15196</v>
      </c>
      <c r="C1746" s="37" t="s">
        <v>15197</v>
      </c>
      <c r="D1746" s="37" t="s">
        <v>12456</v>
      </c>
      <c r="E1746" s="37" t="s">
        <v>12457</v>
      </c>
      <c r="F1746" s="37" t="s">
        <v>23125</v>
      </c>
      <c r="G1746" s="37">
        <v>11725</v>
      </c>
      <c r="H1746" s="35">
        <v>8</v>
      </c>
      <c r="I1746" s="35">
        <v>17</v>
      </c>
      <c r="J1746" s="36">
        <v>441176</v>
      </c>
      <c r="K1746" s="37">
        <v>132508</v>
      </c>
      <c r="L1746" s="37"/>
    </row>
    <row r="1747" spans="1:12" ht="18" customHeight="1" x14ac:dyDescent="0.2">
      <c r="A1747" s="37" t="s">
        <v>12458</v>
      </c>
      <c r="B1747" s="37" t="s">
        <v>12459</v>
      </c>
      <c r="C1747" s="37" t="s">
        <v>12460</v>
      </c>
      <c r="D1747" s="37" t="s">
        <v>12461</v>
      </c>
      <c r="E1747" s="37" t="s">
        <v>12462</v>
      </c>
      <c r="F1747" s="37" t="s">
        <v>23713</v>
      </c>
      <c r="G1747" s="37">
        <v>86403</v>
      </c>
      <c r="H1747" s="35">
        <v>14</v>
      </c>
      <c r="I1747" s="35">
        <v>137</v>
      </c>
      <c r="J1747" s="36">
        <v>103866</v>
      </c>
      <c r="K1747" s="37">
        <v>113900</v>
      </c>
      <c r="L1747" s="37"/>
    </row>
    <row r="1748" spans="1:12" ht="18" customHeight="1" x14ac:dyDescent="0.2">
      <c r="A1748" s="37" t="s">
        <v>12463</v>
      </c>
      <c r="B1748" s="37" t="s">
        <v>12464</v>
      </c>
      <c r="C1748" s="37" t="s">
        <v>12465</v>
      </c>
      <c r="D1748" s="37" t="s">
        <v>12466</v>
      </c>
      <c r="E1748" s="37" t="s">
        <v>24450</v>
      </c>
      <c r="F1748" s="37" t="s">
        <v>23712</v>
      </c>
      <c r="G1748" s="37">
        <v>72757</v>
      </c>
      <c r="H1748" s="35">
        <v>15</v>
      </c>
      <c r="I1748" s="35">
        <v>129</v>
      </c>
      <c r="J1748" s="36">
        <v>116279</v>
      </c>
      <c r="K1748" s="37">
        <v>120524</v>
      </c>
      <c r="L1748" s="37"/>
    </row>
    <row r="1749" spans="1:12" ht="18" customHeight="1" x14ac:dyDescent="0.2">
      <c r="A1749" s="37" t="s">
        <v>12467</v>
      </c>
      <c r="B1749" s="37" t="s">
        <v>12468</v>
      </c>
      <c r="C1749" s="37" t="s">
        <v>12469</v>
      </c>
      <c r="D1749" s="37" t="s">
        <v>12470</v>
      </c>
      <c r="E1749" s="37" t="s">
        <v>17435</v>
      </c>
      <c r="F1749" s="37" t="s">
        <v>23136</v>
      </c>
      <c r="G1749" s="37">
        <v>23452</v>
      </c>
      <c r="H1749" s="35">
        <v>282</v>
      </c>
      <c r="I1749" s="36">
        <v>2713</v>
      </c>
      <c r="J1749" s="36">
        <v>104063</v>
      </c>
      <c r="K1749" s="37">
        <v>110746</v>
      </c>
      <c r="L1749" s="37" t="s">
        <v>12471</v>
      </c>
    </row>
    <row r="1750" spans="1:12" ht="18" customHeight="1" x14ac:dyDescent="0.2">
      <c r="A1750" s="37" t="s">
        <v>12472</v>
      </c>
      <c r="B1750" s="37" t="s">
        <v>12473</v>
      </c>
      <c r="C1750" s="37" t="s">
        <v>12474</v>
      </c>
      <c r="D1750" s="37" t="s">
        <v>12475</v>
      </c>
      <c r="E1750" s="37" t="s">
        <v>7186</v>
      </c>
      <c r="F1750" s="37" t="s">
        <v>23127</v>
      </c>
      <c r="G1750" s="37">
        <v>74136</v>
      </c>
      <c r="H1750" s="35">
        <v>2</v>
      </c>
      <c r="I1750" s="35">
        <v>3</v>
      </c>
      <c r="J1750" s="36">
        <v>513062</v>
      </c>
      <c r="K1750" s="37">
        <v>115784</v>
      </c>
      <c r="L1750" s="37"/>
    </row>
    <row r="1751" spans="1:12" ht="18" customHeight="1" x14ac:dyDescent="0.2">
      <c r="A1751" s="37" t="s">
        <v>12476</v>
      </c>
      <c r="B1751" s="37" t="s">
        <v>12477</v>
      </c>
      <c r="C1751" s="37" t="s">
        <v>12478</v>
      </c>
      <c r="D1751" s="37" t="s">
        <v>12479</v>
      </c>
      <c r="E1751" s="37" t="s">
        <v>18840</v>
      </c>
      <c r="F1751" s="37" t="s">
        <v>18741</v>
      </c>
      <c r="G1751" s="37">
        <v>31520</v>
      </c>
      <c r="H1751" s="35">
        <v>13</v>
      </c>
      <c r="I1751" s="35">
        <v>70</v>
      </c>
      <c r="J1751" s="36">
        <v>185714</v>
      </c>
      <c r="K1751" s="37">
        <v>132966</v>
      </c>
      <c r="L1751" s="37" t="s">
        <v>12480</v>
      </c>
    </row>
    <row r="1752" spans="1:12" ht="18" customHeight="1" x14ac:dyDescent="0.2">
      <c r="A1752" s="37" t="s">
        <v>12481</v>
      </c>
      <c r="B1752" s="37" t="s">
        <v>9717</v>
      </c>
      <c r="C1752" s="37" t="s">
        <v>9718</v>
      </c>
      <c r="D1752" s="37" t="s">
        <v>9768</v>
      </c>
      <c r="E1752" s="37" t="s">
        <v>9769</v>
      </c>
      <c r="F1752" s="37" t="s">
        <v>23714</v>
      </c>
      <c r="G1752" s="37">
        <v>91356</v>
      </c>
      <c r="H1752" s="35">
        <v>25</v>
      </c>
      <c r="I1752" s="35">
        <v>107</v>
      </c>
      <c r="J1752" s="36">
        <v>234678</v>
      </c>
      <c r="K1752" s="37">
        <v>124085</v>
      </c>
      <c r="L1752" s="37"/>
    </row>
    <row r="1753" spans="1:12" ht="18" customHeight="1" x14ac:dyDescent="0.2">
      <c r="A1753" s="37" t="s">
        <v>9770</v>
      </c>
      <c r="B1753" s="37" t="s">
        <v>9771</v>
      </c>
      <c r="C1753" s="37" t="s">
        <v>7104</v>
      </c>
      <c r="D1753" s="37" t="s">
        <v>9731</v>
      </c>
      <c r="E1753" s="37" t="s">
        <v>9732</v>
      </c>
      <c r="F1753" s="37" t="s">
        <v>23125</v>
      </c>
      <c r="G1753" s="37">
        <v>12571</v>
      </c>
      <c r="H1753" s="35">
        <v>14</v>
      </c>
      <c r="I1753" s="35">
        <v>334</v>
      </c>
      <c r="J1753" s="36">
        <v>40903</v>
      </c>
      <c r="K1753" s="37">
        <v>129708</v>
      </c>
      <c r="L1753" s="37"/>
    </row>
    <row r="1754" spans="1:12" ht="18" customHeight="1" x14ac:dyDescent="0.2">
      <c r="A1754" s="37" t="s">
        <v>9733</v>
      </c>
      <c r="B1754" s="37" t="s">
        <v>9734</v>
      </c>
      <c r="C1754" s="37" t="s">
        <v>9735</v>
      </c>
      <c r="D1754" s="37" t="s">
        <v>16085</v>
      </c>
      <c r="E1754" s="37" t="s">
        <v>16723</v>
      </c>
      <c r="F1754" s="37" t="s">
        <v>23714</v>
      </c>
      <c r="G1754" s="37">
        <v>94111</v>
      </c>
      <c r="H1754" s="35">
        <v>7</v>
      </c>
      <c r="I1754" s="35">
        <v>5</v>
      </c>
      <c r="J1754" s="36">
        <v>1318391</v>
      </c>
      <c r="K1754" s="37">
        <v>135569</v>
      </c>
      <c r="L1754" s="37" t="s">
        <v>9736</v>
      </c>
    </row>
    <row r="1755" spans="1:12" ht="18" customHeight="1" x14ac:dyDescent="0.2">
      <c r="A1755" s="37" t="s">
        <v>9737</v>
      </c>
      <c r="B1755" s="37" t="s">
        <v>9738</v>
      </c>
      <c r="C1755" s="37" t="s">
        <v>9739</v>
      </c>
      <c r="D1755" s="37" t="s">
        <v>9740</v>
      </c>
      <c r="E1755" s="37" t="s">
        <v>18037</v>
      </c>
      <c r="F1755" s="37" t="s">
        <v>18740</v>
      </c>
      <c r="G1755" s="37">
        <v>34236</v>
      </c>
      <c r="H1755" s="35">
        <v>66</v>
      </c>
      <c r="I1755" s="35">
        <v>108</v>
      </c>
      <c r="J1755" s="36">
        <v>607601</v>
      </c>
      <c r="K1755" s="37">
        <v>109656</v>
      </c>
      <c r="L1755" s="37" t="s">
        <v>9741</v>
      </c>
    </row>
    <row r="1756" spans="1:12" ht="18" customHeight="1" x14ac:dyDescent="0.2">
      <c r="A1756" s="37" t="s">
        <v>9742</v>
      </c>
      <c r="B1756" s="37" t="s">
        <v>9743</v>
      </c>
      <c r="C1756" s="37" t="s">
        <v>9744</v>
      </c>
      <c r="D1756" s="37" t="s">
        <v>9745</v>
      </c>
      <c r="E1756" s="37" t="s">
        <v>17690</v>
      </c>
      <c r="F1756" s="37" t="s">
        <v>23715</v>
      </c>
      <c r="G1756" s="37">
        <v>80111</v>
      </c>
      <c r="H1756" s="35">
        <v>7</v>
      </c>
      <c r="I1756" s="35">
        <v>168</v>
      </c>
      <c r="J1756" s="36">
        <v>43689</v>
      </c>
      <c r="K1756" s="37">
        <v>121647</v>
      </c>
      <c r="L1756" s="37"/>
    </row>
    <row r="1757" spans="1:12" ht="18" customHeight="1" x14ac:dyDescent="0.2">
      <c r="A1757" s="37" t="s">
        <v>9746</v>
      </c>
      <c r="B1757" s="37" t="s">
        <v>9747</v>
      </c>
      <c r="C1757" s="37" t="s">
        <v>9748</v>
      </c>
      <c r="D1757" s="37" t="s">
        <v>9749</v>
      </c>
      <c r="E1757" s="37" t="s">
        <v>9967</v>
      </c>
      <c r="F1757" s="37" t="s">
        <v>23714</v>
      </c>
      <c r="G1757" s="37">
        <v>94941</v>
      </c>
      <c r="H1757" s="35">
        <v>21</v>
      </c>
      <c r="I1757" s="35">
        <v>16</v>
      </c>
      <c r="J1757" s="36">
        <v>1281250</v>
      </c>
      <c r="K1757" s="37">
        <v>131632</v>
      </c>
      <c r="L1757" s="37" t="s">
        <v>9750</v>
      </c>
    </row>
    <row r="1758" spans="1:12" ht="18" customHeight="1" x14ac:dyDescent="0.2">
      <c r="A1758" s="37" t="s">
        <v>9751</v>
      </c>
      <c r="B1758" s="37" t="s">
        <v>9752</v>
      </c>
      <c r="C1758" s="37" t="s">
        <v>9753</v>
      </c>
      <c r="D1758" s="37" t="s">
        <v>9754</v>
      </c>
      <c r="E1758" s="37" t="s">
        <v>17314</v>
      </c>
      <c r="F1758" s="37" t="s">
        <v>19662</v>
      </c>
      <c r="G1758" s="37">
        <v>60631</v>
      </c>
      <c r="H1758" s="35">
        <v>115</v>
      </c>
      <c r="I1758" s="35">
        <v>390</v>
      </c>
      <c r="J1758" s="36">
        <v>294872</v>
      </c>
      <c r="K1758" s="37">
        <v>125218</v>
      </c>
      <c r="L1758" s="37"/>
    </row>
    <row r="1759" spans="1:12" ht="18" customHeight="1" x14ac:dyDescent="0.2">
      <c r="A1759" s="37" t="s">
        <v>9755</v>
      </c>
      <c r="B1759" s="37" t="s">
        <v>9756</v>
      </c>
      <c r="C1759" s="37" t="s">
        <v>9757</v>
      </c>
      <c r="D1759" s="37" t="s">
        <v>9758</v>
      </c>
      <c r="E1759" s="37" t="s">
        <v>9759</v>
      </c>
      <c r="F1759" s="37" t="s">
        <v>23129</v>
      </c>
      <c r="G1759" s="37">
        <v>19001</v>
      </c>
      <c r="H1759" s="35">
        <v>5</v>
      </c>
      <c r="I1759" s="35">
        <v>42</v>
      </c>
      <c r="J1759" s="36">
        <v>122381</v>
      </c>
      <c r="K1759" s="37">
        <v>123169</v>
      </c>
      <c r="L1759" s="37"/>
    </row>
    <row r="1760" spans="1:12" ht="18" customHeight="1" x14ac:dyDescent="0.2">
      <c r="A1760" s="37" t="s">
        <v>9760</v>
      </c>
      <c r="B1760" s="37" t="s">
        <v>9761</v>
      </c>
      <c r="C1760" s="37" t="s">
        <v>9762</v>
      </c>
      <c r="D1760" s="37" t="s">
        <v>7095</v>
      </c>
      <c r="E1760" s="37" t="s">
        <v>7096</v>
      </c>
      <c r="F1760" s="37" t="s">
        <v>23714</v>
      </c>
      <c r="G1760" s="37">
        <v>95650</v>
      </c>
      <c r="H1760" s="35">
        <v>17</v>
      </c>
      <c r="I1760" s="35">
        <v>88</v>
      </c>
      <c r="J1760" s="36">
        <v>187955</v>
      </c>
      <c r="K1760" s="37">
        <v>111341</v>
      </c>
      <c r="L1760" s="37"/>
    </row>
    <row r="1761" spans="1:12" ht="18" customHeight="1" x14ac:dyDescent="0.2">
      <c r="A1761" s="37" t="s">
        <v>9791</v>
      </c>
      <c r="B1761" s="37" t="s">
        <v>9792</v>
      </c>
      <c r="C1761" s="37" t="s">
        <v>9793</v>
      </c>
      <c r="D1761" s="37" t="s">
        <v>9794</v>
      </c>
      <c r="E1761" s="37" t="s">
        <v>9795</v>
      </c>
      <c r="F1761" s="37" t="s">
        <v>23125</v>
      </c>
      <c r="G1761" s="37">
        <v>13148</v>
      </c>
      <c r="H1761" s="35">
        <v>14</v>
      </c>
      <c r="I1761" s="35">
        <v>135</v>
      </c>
      <c r="J1761" s="36">
        <v>103704</v>
      </c>
      <c r="K1761" s="37">
        <v>118584</v>
      </c>
      <c r="L1761" s="37"/>
    </row>
    <row r="1762" spans="1:12" ht="18" customHeight="1" x14ac:dyDescent="0.2">
      <c r="A1762" s="37" t="s">
        <v>9796</v>
      </c>
      <c r="B1762" s="37" t="s">
        <v>9797</v>
      </c>
      <c r="C1762" s="37" t="s">
        <v>9798</v>
      </c>
      <c r="D1762" s="37" t="s">
        <v>9799</v>
      </c>
      <c r="E1762" s="37" t="s">
        <v>21219</v>
      </c>
      <c r="F1762" s="37" t="s">
        <v>19678</v>
      </c>
      <c r="G1762" s="37">
        <v>7920</v>
      </c>
      <c r="H1762" s="35">
        <v>0</v>
      </c>
      <c r="I1762" s="35">
        <v>8</v>
      </c>
      <c r="J1762" s="36">
        <v>45625</v>
      </c>
      <c r="K1762" s="37">
        <v>144301</v>
      </c>
      <c r="L1762" s="37"/>
    </row>
    <row r="1763" spans="1:12" ht="18" customHeight="1" x14ac:dyDescent="0.2">
      <c r="A1763" s="37" t="s">
        <v>7097</v>
      </c>
      <c r="B1763" s="37" t="s">
        <v>7098</v>
      </c>
      <c r="C1763" s="37" t="s">
        <v>7099</v>
      </c>
      <c r="D1763" s="37" t="s">
        <v>7100</v>
      </c>
      <c r="E1763" s="37" t="s">
        <v>23398</v>
      </c>
      <c r="F1763" s="37" t="s">
        <v>23714</v>
      </c>
      <c r="G1763" s="37">
        <v>92780</v>
      </c>
      <c r="H1763" s="35">
        <v>0</v>
      </c>
      <c r="I1763" s="35">
        <v>5</v>
      </c>
      <c r="J1763" s="36">
        <v>60000</v>
      </c>
      <c r="K1763" s="37">
        <v>145117</v>
      </c>
      <c r="L1763" s="37"/>
    </row>
    <row r="1764" spans="1:12" ht="18" customHeight="1" x14ac:dyDescent="0.2">
      <c r="A1764" s="37" t="s">
        <v>7101</v>
      </c>
      <c r="B1764" s="37" t="s">
        <v>7102</v>
      </c>
      <c r="C1764" s="37" t="s">
        <v>7103</v>
      </c>
      <c r="D1764" s="37" t="s">
        <v>7120</v>
      </c>
      <c r="E1764" s="37" t="s">
        <v>7121</v>
      </c>
      <c r="F1764" s="37" t="s">
        <v>23716</v>
      </c>
      <c r="G1764" s="37">
        <v>6801</v>
      </c>
      <c r="H1764" s="35">
        <v>5</v>
      </c>
      <c r="I1764" s="35">
        <v>25</v>
      </c>
      <c r="J1764" s="36">
        <v>200000</v>
      </c>
      <c r="K1764" s="37">
        <v>113526</v>
      </c>
      <c r="L1764" s="37" t="s">
        <v>7122</v>
      </c>
    </row>
    <row r="1765" spans="1:12" ht="18" customHeight="1" x14ac:dyDescent="0.2">
      <c r="A1765" s="37" t="s">
        <v>7123</v>
      </c>
      <c r="B1765" s="37" t="s">
        <v>7124</v>
      </c>
      <c r="C1765" s="37" t="s">
        <v>7125</v>
      </c>
      <c r="D1765" s="37" t="s">
        <v>7126</v>
      </c>
      <c r="E1765" s="37" t="s">
        <v>21843</v>
      </c>
      <c r="F1765" s="37" t="s">
        <v>23139</v>
      </c>
      <c r="G1765" s="37">
        <v>53005</v>
      </c>
      <c r="H1765" s="35">
        <v>17</v>
      </c>
      <c r="I1765" s="35">
        <v>83</v>
      </c>
      <c r="J1765" s="36">
        <v>204819</v>
      </c>
      <c r="K1765" s="37">
        <v>113097</v>
      </c>
      <c r="L1765" s="37" t="s">
        <v>7127</v>
      </c>
    </row>
    <row r="1766" spans="1:12" ht="18" customHeight="1" x14ac:dyDescent="0.2">
      <c r="A1766" s="37" t="s">
        <v>7128</v>
      </c>
      <c r="B1766" s="37" t="s">
        <v>7129</v>
      </c>
      <c r="C1766" s="37" t="s">
        <v>7130</v>
      </c>
      <c r="D1766" s="37" t="s">
        <v>7131</v>
      </c>
      <c r="E1766" s="37" t="s">
        <v>17314</v>
      </c>
      <c r="F1766" s="37" t="s">
        <v>19662</v>
      </c>
      <c r="G1766" s="37">
        <v>60606</v>
      </c>
      <c r="H1766" s="35">
        <v>324</v>
      </c>
      <c r="I1766" s="36">
        <v>1615</v>
      </c>
      <c r="J1766" s="36">
        <v>200812</v>
      </c>
      <c r="K1766" s="37">
        <v>108084</v>
      </c>
      <c r="L1766" s="37" t="s">
        <v>7132</v>
      </c>
    </row>
    <row r="1767" spans="1:12" ht="18" customHeight="1" x14ac:dyDescent="0.2">
      <c r="A1767" s="37" t="s">
        <v>7133</v>
      </c>
      <c r="B1767" s="37" t="s">
        <v>9813</v>
      </c>
      <c r="C1767" s="37" t="s">
        <v>9814</v>
      </c>
      <c r="D1767" s="37" t="s">
        <v>9815</v>
      </c>
      <c r="E1767" s="37" t="s">
        <v>9816</v>
      </c>
      <c r="F1767" s="37" t="s">
        <v>23714</v>
      </c>
      <c r="G1767" s="37">
        <v>91405</v>
      </c>
      <c r="H1767" s="35">
        <v>2</v>
      </c>
      <c r="I1767" s="35">
        <v>23</v>
      </c>
      <c r="J1767" s="36">
        <v>68696</v>
      </c>
      <c r="K1767" s="37">
        <v>133884</v>
      </c>
      <c r="L1767" s="37"/>
    </row>
    <row r="1768" spans="1:12" ht="18" customHeight="1" x14ac:dyDescent="0.2">
      <c r="A1768" s="37" t="s">
        <v>9817</v>
      </c>
      <c r="B1768" s="37"/>
      <c r="C1768" s="37" t="s">
        <v>9818</v>
      </c>
      <c r="D1768" s="37" t="s">
        <v>9819</v>
      </c>
      <c r="E1768" s="37" t="s">
        <v>20657</v>
      </c>
      <c r="F1768" s="37" t="s">
        <v>23134</v>
      </c>
      <c r="G1768" s="37">
        <v>78676</v>
      </c>
      <c r="H1768" s="35">
        <v>8</v>
      </c>
      <c r="I1768" s="35" t="s">
        <v>16742</v>
      </c>
      <c r="J1768" s="35" t="s">
        <v>16742</v>
      </c>
      <c r="K1768" s="37">
        <v>134348</v>
      </c>
      <c r="L1768" s="37"/>
    </row>
    <row r="1769" spans="1:12" ht="18" customHeight="1" x14ac:dyDescent="0.2">
      <c r="A1769" s="37" t="s">
        <v>9820</v>
      </c>
      <c r="B1769" s="37" t="s">
        <v>1714</v>
      </c>
      <c r="C1769" s="37" t="s">
        <v>1715</v>
      </c>
      <c r="D1769" s="37" t="s">
        <v>1716</v>
      </c>
      <c r="E1769" s="37" t="s">
        <v>1717</v>
      </c>
      <c r="F1769" s="37" t="s">
        <v>23714</v>
      </c>
      <c r="G1769" s="37">
        <v>93463</v>
      </c>
      <c r="H1769" s="35">
        <v>8</v>
      </c>
      <c r="I1769" s="35">
        <v>101</v>
      </c>
      <c r="J1769" s="36">
        <v>83686</v>
      </c>
      <c r="K1769" s="37">
        <v>112804</v>
      </c>
      <c r="L1769" s="37" t="s">
        <v>1718</v>
      </c>
    </row>
    <row r="1770" spans="1:12" ht="18" customHeight="1" x14ac:dyDescent="0.2">
      <c r="A1770" s="37" t="s">
        <v>9829</v>
      </c>
      <c r="B1770" s="37" t="s">
        <v>9830</v>
      </c>
      <c r="C1770" s="37" t="s">
        <v>9831</v>
      </c>
      <c r="D1770" s="37" t="s">
        <v>9832</v>
      </c>
      <c r="E1770" s="37" t="s">
        <v>11242</v>
      </c>
      <c r="F1770" s="37" t="s">
        <v>23129</v>
      </c>
      <c r="G1770" s="37">
        <v>19438</v>
      </c>
      <c r="H1770" s="35">
        <v>8</v>
      </c>
      <c r="I1770" s="35">
        <v>35</v>
      </c>
      <c r="J1770" s="36">
        <v>240931</v>
      </c>
      <c r="K1770" s="37">
        <v>123507</v>
      </c>
      <c r="L1770" s="37"/>
    </row>
    <row r="1771" spans="1:12" ht="18" customHeight="1" x14ac:dyDescent="0.2">
      <c r="A1771" s="37" t="s">
        <v>9833</v>
      </c>
      <c r="B1771" s="37" t="s">
        <v>9834</v>
      </c>
      <c r="C1771" s="37" t="s">
        <v>9835</v>
      </c>
      <c r="D1771" s="37" t="s">
        <v>9836</v>
      </c>
      <c r="E1771" s="37" t="s">
        <v>15227</v>
      </c>
      <c r="F1771" s="37" t="s">
        <v>18741</v>
      </c>
      <c r="G1771" s="37">
        <v>30339</v>
      </c>
      <c r="H1771" s="35">
        <v>25</v>
      </c>
      <c r="I1771" s="35">
        <v>70</v>
      </c>
      <c r="J1771" s="36">
        <v>352857</v>
      </c>
      <c r="K1771" s="37">
        <v>125940</v>
      </c>
      <c r="L1771" s="37" t="s">
        <v>9837</v>
      </c>
    </row>
    <row r="1772" spans="1:12" ht="18" customHeight="1" x14ac:dyDescent="0.2">
      <c r="A1772" s="37" t="s">
        <v>9838</v>
      </c>
      <c r="B1772" s="37" t="s">
        <v>9839</v>
      </c>
      <c r="C1772" s="37" t="s">
        <v>9840</v>
      </c>
      <c r="D1772" s="37" t="s">
        <v>4416</v>
      </c>
      <c r="E1772" s="37" t="s">
        <v>22832</v>
      </c>
      <c r="F1772" s="37" t="s">
        <v>18742</v>
      </c>
      <c r="G1772" s="37">
        <v>96813</v>
      </c>
      <c r="H1772" s="35">
        <v>2</v>
      </c>
      <c r="I1772" s="35">
        <v>12</v>
      </c>
      <c r="J1772" s="36">
        <v>165474</v>
      </c>
      <c r="K1772" s="37">
        <v>125195</v>
      </c>
      <c r="L1772" s="37"/>
    </row>
    <row r="1773" spans="1:12" ht="18" customHeight="1" x14ac:dyDescent="0.2">
      <c r="A1773" s="37" t="s">
        <v>4417</v>
      </c>
      <c r="B1773" s="37" t="s">
        <v>4418</v>
      </c>
      <c r="C1773" s="37" t="s">
        <v>4419</v>
      </c>
      <c r="D1773" s="37" t="s">
        <v>4420</v>
      </c>
      <c r="E1773" s="37" t="s">
        <v>4421</v>
      </c>
      <c r="F1773" s="37" t="s">
        <v>23137</v>
      </c>
      <c r="G1773" s="37">
        <v>5001</v>
      </c>
      <c r="H1773" s="35">
        <v>17</v>
      </c>
      <c r="I1773" s="35">
        <v>27</v>
      </c>
      <c r="J1773" s="36">
        <v>643370</v>
      </c>
      <c r="K1773" s="37">
        <v>116199</v>
      </c>
      <c r="L1773" s="37"/>
    </row>
    <row r="1774" spans="1:12" ht="18" customHeight="1" x14ac:dyDescent="0.2">
      <c r="A1774" s="37" t="s">
        <v>4422</v>
      </c>
      <c r="B1774" s="37" t="s">
        <v>4395</v>
      </c>
      <c r="C1774" s="37" t="s">
        <v>4396</v>
      </c>
      <c r="D1774" s="37" t="s">
        <v>4397</v>
      </c>
      <c r="E1774" s="37" t="s">
        <v>22296</v>
      </c>
      <c r="F1774" s="37" t="s">
        <v>23714</v>
      </c>
      <c r="G1774" s="37">
        <v>90212</v>
      </c>
      <c r="H1774" s="35">
        <v>22</v>
      </c>
      <c r="I1774" s="35">
        <v>175</v>
      </c>
      <c r="J1774" s="36">
        <v>125714</v>
      </c>
      <c r="K1774" s="37">
        <v>125608</v>
      </c>
      <c r="L1774" s="37" t="s">
        <v>4398</v>
      </c>
    </row>
    <row r="1775" spans="1:12" ht="18" customHeight="1" x14ac:dyDescent="0.2">
      <c r="A1775" s="37" t="s">
        <v>4399</v>
      </c>
      <c r="B1775" s="37" t="s">
        <v>4411</v>
      </c>
      <c r="C1775" s="37" t="s">
        <v>1719</v>
      </c>
      <c r="D1775" s="37" t="s">
        <v>1720</v>
      </c>
      <c r="E1775" s="37" t="s">
        <v>19505</v>
      </c>
      <c r="F1775" s="37" t="s">
        <v>23125</v>
      </c>
      <c r="G1775" s="37">
        <v>10022</v>
      </c>
      <c r="H1775" s="35">
        <v>8</v>
      </c>
      <c r="I1775" s="35" t="s">
        <v>16742</v>
      </c>
      <c r="J1775" s="35" t="s">
        <v>16742</v>
      </c>
      <c r="K1775" s="37">
        <v>146510</v>
      </c>
      <c r="L1775" s="37"/>
    </row>
    <row r="1776" spans="1:12" ht="18" customHeight="1" x14ac:dyDescent="0.2">
      <c r="A1776" s="37" t="s">
        <v>1721</v>
      </c>
      <c r="B1776" s="37" t="s">
        <v>1722</v>
      </c>
      <c r="C1776" s="37" t="s">
        <v>1723</v>
      </c>
      <c r="D1776" s="37" t="s">
        <v>1724</v>
      </c>
      <c r="E1776" s="37" t="s">
        <v>1725</v>
      </c>
      <c r="F1776" s="37" t="s">
        <v>23128</v>
      </c>
      <c r="G1776" s="37">
        <v>97128</v>
      </c>
      <c r="H1776" s="35">
        <v>41</v>
      </c>
      <c r="I1776" s="35">
        <v>115</v>
      </c>
      <c r="J1776" s="36">
        <v>356420</v>
      </c>
      <c r="K1776" s="37">
        <v>131442</v>
      </c>
      <c r="L1776" s="37" t="s">
        <v>7175</v>
      </c>
    </row>
    <row r="1777" spans="1:12" ht="18" customHeight="1" x14ac:dyDescent="0.2">
      <c r="A1777" s="37" t="s">
        <v>7176</v>
      </c>
      <c r="B1777" s="37" t="s">
        <v>7177</v>
      </c>
      <c r="C1777" s="37" t="s">
        <v>7178</v>
      </c>
      <c r="D1777" s="37" t="s">
        <v>4485</v>
      </c>
      <c r="E1777" s="37" t="s">
        <v>16619</v>
      </c>
      <c r="F1777" s="37" t="s">
        <v>19671</v>
      </c>
      <c r="G1777" s="37">
        <v>55430</v>
      </c>
      <c r="H1777" s="35">
        <v>106</v>
      </c>
      <c r="I1777" s="35">
        <v>486</v>
      </c>
      <c r="J1777" s="36">
        <v>217420</v>
      </c>
      <c r="K1777" s="37">
        <v>16741</v>
      </c>
      <c r="L1777" s="37"/>
    </row>
    <row r="1778" spans="1:12" ht="18" customHeight="1" x14ac:dyDescent="0.2">
      <c r="A1778" s="37" t="s">
        <v>4486</v>
      </c>
      <c r="B1778" s="37" t="s">
        <v>4385</v>
      </c>
      <c r="C1778" s="37" t="s">
        <v>4386</v>
      </c>
      <c r="D1778" s="37" t="s">
        <v>4387</v>
      </c>
      <c r="E1778" s="37" t="s">
        <v>22663</v>
      </c>
      <c r="F1778" s="37" t="s">
        <v>18740</v>
      </c>
      <c r="G1778" s="37">
        <v>33146</v>
      </c>
      <c r="H1778" s="35">
        <v>188</v>
      </c>
      <c r="I1778" s="35">
        <v>663</v>
      </c>
      <c r="J1778" s="36">
        <v>283101</v>
      </c>
      <c r="K1778" s="37">
        <v>106366</v>
      </c>
      <c r="L1778" s="37"/>
    </row>
    <row r="1779" spans="1:12" ht="18" customHeight="1" x14ac:dyDescent="0.2">
      <c r="A1779" s="37" t="s">
        <v>4388</v>
      </c>
      <c r="B1779" s="37" t="s">
        <v>4389</v>
      </c>
      <c r="C1779" s="37" t="s">
        <v>4390</v>
      </c>
      <c r="D1779" s="37" t="s">
        <v>4391</v>
      </c>
      <c r="E1779" s="37" t="s">
        <v>22837</v>
      </c>
      <c r="F1779" s="37" t="s">
        <v>23126</v>
      </c>
      <c r="G1779" s="37">
        <v>45439</v>
      </c>
      <c r="H1779" s="35">
        <v>270</v>
      </c>
      <c r="I1779" s="36">
        <v>1871</v>
      </c>
      <c r="J1779" s="36">
        <v>144096</v>
      </c>
      <c r="K1779" s="37">
        <v>109107</v>
      </c>
      <c r="L1779" s="37"/>
    </row>
    <row r="1780" spans="1:12" ht="18" customHeight="1" x14ac:dyDescent="0.2">
      <c r="A1780" s="37" t="s">
        <v>1726</v>
      </c>
      <c r="B1780" s="37" t="s">
        <v>1727</v>
      </c>
      <c r="C1780" s="37" t="s">
        <v>1728</v>
      </c>
      <c r="D1780" s="37" t="s">
        <v>1729</v>
      </c>
      <c r="E1780" s="37" t="s">
        <v>18049</v>
      </c>
      <c r="F1780" s="37" t="s">
        <v>19664</v>
      </c>
      <c r="G1780" s="37">
        <v>66202</v>
      </c>
      <c r="H1780" s="35">
        <v>0</v>
      </c>
      <c r="I1780" s="35">
        <v>4</v>
      </c>
      <c r="J1780" s="36">
        <v>97820</v>
      </c>
      <c r="K1780" s="37">
        <v>113420</v>
      </c>
      <c r="L1780" s="37"/>
    </row>
    <row r="1781" spans="1:12" ht="18" customHeight="1" x14ac:dyDescent="0.2">
      <c r="A1781" s="37" t="s">
        <v>1730</v>
      </c>
      <c r="B1781" s="37" t="s">
        <v>1731</v>
      </c>
      <c r="C1781" s="37" t="s">
        <v>1732</v>
      </c>
      <c r="D1781" s="37" t="s">
        <v>9897</v>
      </c>
      <c r="E1781" s="37" t="s">
        <v>13875</v>
      </c>
      <c r="F1781" s="37" t="s">
        <v>19668</v>
      </c>
      <c r="G1781" s="37">
        <v>21401</v>
      </c>
      <c r="H1781" s="35">
        <v>7</v>
      </c>
      <c r="I1781" s="35">
        <v>300</v>
      </c>
      <c r="J1781" s="36">
        <v>23333</v>
      </c>
      <c r="K1781" s="37">
        <v>121725</v>
      </c>
      <c r="L1781" s="37"/>
    </row>
    <row r="1782" spans="1:12" ht="18" customHeight="1" x14ac:dyDescent="0.2">
      <c r="A1782" s="37" t="s">
        <v>12592</v>
      </c>
      <c r="B1782" s="37" t="s">
        <v>12593</v>
      </c>
      <c r="C1782" s="37" t="s">
        <v>12594</v>
      </c>
      <c r="D1782" s="37" t="s">
        <v>12595</v>
      </c>
      <c r="E1782" s="37" t="s">
        <v>17314</v>
      </c>
      <c r="F1782" s="37" t="s">
        <v>19662</v>
      </c>
      <c r="G1782" s="37">
        <v>60657</v>
      </c>
      <c r="H1782" s="35">
        <v>0</v>
      </c>
      <c r="I1782" s="35">
        <v>2</v>
      </c>
      <c r="J1782" s="36">
        <v>123000</v>
      </c>
      <c r="K1782" s="37">
        <v>145255</v>
      </c>
      <c r="L1782" s="37"/>
    </row>
    <row r="1783" spans="1:12" ht="18" customHeight="1" x14ac:dyDescent="0.2">
      <c r="A1783" s="37" t="s">
        <v>12596</v>
      </c>
      <c r="B1783" s="37" t="s">
        <v>12597</v>
      </c>
      <c r="C1783" s="37" t="s">
        <v>12598</v>
      </c>
      <c r="D1783" s="37" t="s">
        <v>12599</v>
      </c>
      <c r="E1783" s="37" t="s">
        <v>21090</v>
      </c>
      <c r="F1783" s="37" t="s">
        <v>23715</v>
      </c>
      <c r="G1783" s="37">
        <v>80303</v>
      </c>
      <c r="H1783" s="35">
        <v>2</v>
      </c>
      <c r="I1783" s="35">
        <v>16</v>
      </c>
      <c r="J1783" s="36">
        <v>125000</v>
      </c>
      <c r="K1783" s="37">
        <v>113501</v>
      </c>
      <c r="L1783" s="37"/>
    </row>
    <row r="1784" spans="1:12" ht="18" customHeight="1" x14ac:dyDescent="0.2">
      <c r="A1784" s="37" t="s">
        <v>12600</v>
      </c>
      <c r="B1784" s="37" t="s">
        <v>12601</v>
      </c>
      <c r="C1784" s="37" t="s">
        <v>12602</v>
      </c>
      <c r="D1784" s="37" t="s">
        <v>19953</v>
      </c>
      <c r="E1784" s="37" t="s">
        <v>16780</v>
      </c>
      <c r="F1784" s="37" t="s">
        <v>23125</v>
      </c>
      <c r="G1784" s="37">
        <v>11788</v>
      </c>
      <c r="H1784" s="35">
        <v>1</v>
      </c>
      <c r="I1784" s="35">
        <v>7</v>
      </c>
      <c r="J1784" s="36">
        <v>71429</v>
      </c>
      <c r="K1784" s="37">
        <v>125551</v>
      </c>
      <c r="L1784" s="37"/>
    </row>
    <row r="1785" spans="1:12" ht="18" customHeight="1" x14ac:dyDescent="0.2">
      <c r="A1785" s="37" t="s">
        <v>12603</v>
      </c>
      <c r="B1785" s="37" t="s">
        <v>12604</v>
      </c>
      <c r="C1785" s="37" t="s">
        <v>12605</v>
      </c>
      <c r="D1785" s="37" t="s">
        <v>12606</v>
      </c>
      <c r="E1785" s="37" t="s">
        <v>12607</v>
      </c>
      <c r="F1785" s="37" t="s">
        <v>23126</v>
      </c>
      <c r="G1785" s="37">
        <v>43512</v>
      </c>
      <c r="H1785" s="35">
        <v>4</v>
      </c>
      <c r="I1785" s="35">
        <v>80</v>
      </c>
      <c r="J1785" s="36">
        <v>50000</v>
      </c>
      <c r="K1785" s="37">
        <v>132254</v>
      </c>
      <c r="L1785" s="37"/>
    </row>
    <row r="1786" spans="1:12" ht="18" customHeight="1" x14ac:dyDescent="0.2">
      <c r="A1786" s="37" t="s">
        <v>12608</v>
      </c>
      <c r="B1786" s="37" t="s">
        <v>12609</v>
      </c>
      <c r="C1786" s="37" t="s">
        <v>12610</v>
      </c>
      <c r="D1786" s="37" t="s">
        <v>12611</v>
      </c>
      <c r="E1786" s="37" t="s">
        <v>22254</v>
      </c>
      <c r="F1786" s="37" t="s">
        <v>23127</v>
      </c>
      <c r="G1786" s="37">
        <v>74003</v>
      </c>
      <c r="H1786" s="35">
        <v>46</v>
      </c>
      <c r="I1786" s="35">
        <v>283</v>
      </c>
      <c r="J1786" s="36">
        <v>163954</v>
      </c>
      <c r="K1786" s="37">
        <v>110972</v>
      </c>
      <c r="L1786" s="37"/>
    </row>
    <row r="1787" spans="1:12" ht="18" customHeight="1" x14ac:dyDescent="0.2">
      <c r="A1787" s="37" t="s">
        <v>12612</v>
      </c>
      <c r="B1787" s="37" t="s">
        <v>12613</v>
      </c>
      <c r="C1787" s="37" t="s">
        <v>12614</v>
      </c>
      <c r="D1787" s="37" t="s">
        <v>12615</v>
      </c>
      <c r="E1787" s="37" t="s">
        <v>24078</v>
      </c>
      <c r="F1787" s="37" t="s">
        <v>23133</v>
      </c>
      <c r="G1787" s="37">
        <v>38138</v>
      </c>
      <c r="H1787" s="35">
        <v>3</v>
      </c>
      <c r="I1787" s="35">
        <v>3</v>
      </c>
      <c r="J1787" s="36">
        <v>833333</v>
      </c>
      <c r="K1787" s="37">
        <v>145437</v>
      </c>
      <c r="L1787" s="37"/>
    </row>
    <row r="1788" spans="1:12" ht="18" customHeight="1" x14ac:dyDescent="0.2">
      <c r="A1788" s="37" t="s">
        <v>12616</v>
      </c>
      <c r="B1788" s="37" t="s">
        <v>12617</v>
      </c>
      <c r="C1788" s="37" t="s">
        <v>12618</v>
      </c>
      <c r="D1788" s="37" t="s">
        <v>12619</v>
      </c>
      <c r="E1788" s="37" t="s">
        <v>18144</v>
      </c>
      <c r="F1788" s="37" t="s">
        <v>19675</v>
      </c>
      <c r="G1788" s="37">
        <v>27613</v>
      </c>
      <c r="H1788" s="35">
        <v>6</v>
      </c>
      <c r="I1788" s="35">
        <v>98</v>
      </c>
      <c r="J1788" s="36">
        <v>64286</v>
      </c>
      <c r="K1788" s="37">
        <v>118922</v>
      </c>
      <c r="L1788" s="37"/>
    </row>
    <row r="1789" spans="1:12" ht="18" customHeight="1" x14ac:dyDescent="0.2">
      <c r="A1789" s="37" t="s">
        <v>12620</v>
      </c>
      <c r="B1789" s="37" t="s">
        <v>12621</v>
      </c>
      <c r="C1789" s="37" t="s">
        <v>12622</v>
      </c>
      <c r="D1789" s="37" t="s">
        <v>12623</v>
      </c>
      <c r="E1789" s="37" t="s">
        <v>12624</v>
      </c>
      <c r="F1789" s="37" t="s">
        <v>23138</v>
      </c>
      <c r="G1789" s="37">
        <v>98335</v>
      </c>
      <c r="H1789" s="35">
        <v>1</v>
      </c>
      <c r="I1789" s="35">
        <v>1</v>
      </c>
      <c r="J1789" s="36">
        <v>1000000</v>
      </c>
      <c r="K1789" s="37">
        <v>116644</v>
      </c>
      <c r="L1789" s="37"/>
    </row>
    <row r="1790" spans="1:12" ht="18" customHeight="1" x14ac:dyDescent="0.2">
      <c r="A1790" s="37" t="s">
        <v>12625</v>
      </c>
      <c r="B1790" s="37" t="s">
        <v>9951</v>
      </c>
      <c r="C1790" s="37" t="s">
        <v>9952</v>
      </c>
      <c r="D1790" s="37" t="s">
        <v>9953</v>
      </c>
      <c r="E1790" s="37" t="s">
        <v>21630</v>
      </c>
      <c r="F1790" s="37" t="s">
        <v>19675</v>
      </c>
      <c r="G1790" s="37">
        <v>27455</v>
      </c>
      <c r="H1790" s="35">
        <v>19</v>
      </c>
      <c r="I1790" s="35">
        <v>21</v>
      </c>
      <c r="J1790" s="36">
        <v>897057</v>
      </c>
      <c r="K1790" s="37">
        <v>110610</v>
      </c>
      <c r="L1790" s="37" t="s">
        <v>9954</v>
      </c>
    </row>
    <row r="1791" spans="1:12" ht="18" customHeight="1" x14ac:dyDescent="0.2">
      <c r="A1791" s="37" t="s">
        <v>9955</v>
      </c>
      <c r="B1791" s="37" t="s">
        <v>9956</v>
      </c>
      <c r="C1791" s="37" t="s">
        <v>9957</v>
      </c>
      <c r="D1791" s="37" t="s">
        <v>9958</v>
      </c>
      <c r="E1791" s="37" t="s">
        <v>17456</v>
      </c>
      <c r="F1791" s="37" t="s">
        <v>23714</v>
      </c>
      <c r="G1791" s="37">
        <v>94965</v>
      </c>
      <c r="H1791" s="35">
        <v>4</v>
      </c>
      <c r="I1791" s="35">
        <v>8</v>
      </c>
      <c r="J1791" s="36">
        <v>500000</v>
      </c>
      <c r="K1791" s="37">
        <v>139852</v>
      </c>
      <c r="L1791" s="37"/>
    </row>
    <row r="1792" spans="1:12" ht="18" customHeight="1" x14ac:dyDescent="0.2">
      <c r="A1792" s="37" t="s">
        <v>9947</v>
      </c>
      <c r="B1792" s="37" t="s">
        <v>9948</v>
      </c>
      <c r="C1792" s="37" t="s">
        <v>9949</v>
      </c>
      <c r="D1792" s="37" t="s">
        <v>9950</v>
      </c>
      <c r="E1792" s="37" t="s">
        <v>20906</v>
      </c>
      <c r="F1792" s="37" t="s">
        <v>19679</v>
      </c>
      <c r="G1792" s="37">
        <v>87505</v>
      </c>
      <c r="H1792" s="35">
        <v>80</v>
      </c>
      <c r="I1792" s="35">
        <v>40</v>
      </c>
      <c r="J1792" s="36">
        <v>1993823</v>
      </c>
      <c r="K1792" s="37">
        <v>143742</v>
      </c>
      <c r="L1792" s="37" t="s">
        <v>4508</v>
      </c>
    </row>
    <row r="1793" spans="1:12" ht="18" customHeight="1" x14ac:dyDescent="0.2">
      <c r="A1793" s="37" t="s">
        <v>4509</v>
      </c>
      <c r="B1793" s="37" t="s">
        <v>4510</v>
      </c>
      <c r="C1793" s="37" t="s">
        <v>9919</v>
      </c>
      <c r="D1793" s="37" t="s">
        <v>9920</v>
      </c>
      <c r="E1793" s="37" t="s">
        <v>15324</v>
      </c>
      <c r="F1793" s="37" t="s">
        <v>18740</v>
      </c>
      <c r="G1793" s="37">
        <v>34285</v>
      </c>
      <c r="H1793" s="35">
        <v>36</v>
      </c>
      <c r="I1793" s="35">
        <v>246</v>
      </c>
      <c r="J1793" s="36">
        <v>144440</v>
      </c>
      <c r="K1793" s="37">
        <v>41716</v>
      </c>
      <c r="L1793" s="37" t="s">
        <v>9921</v>
      </c>
    </row>
    <row r="1794" spans="1:12" ht="18" customHeight="1" x14ac:dyDescent="0.2">
      <c r="A1794" s="37" t="s">
        <v>9922</v>
      </c>
      <c r="B1794" s="37" t="s">
        <v>9923</v>
      </c>
      <c r="C1794" s="37"/>
      <c r="D1794" s="37" t="s">
        <v>9924</v>
      </c>
      <c r="E1794" s="37" t="s">
        <v>16723</v>
      </c>
      <c r="F1794" s="37" t="s">
        <v>23714</v>
      </c>
      <c r="G1794" s="37">
        <v>94123</v>
      </c>
      <c r="H1794" s="35">
        <v>8</v>
      </c>
      <c r="I1794" s="35" t="s">
        <v>16742</v>
      </c>
      <c r="J1794" s="35" t="s">
        <v>16742</v>
      </c>
      <c r="K1794" s="37">
        <v>124597</v>
      </c>
      <c r="L1794" s="37"/>
    </row>
    <row r="1795" spans="1:12" ht="18" customHeight="1" x14ac:dyDescent="0.2">
      <c r="A1795" s="37" t="s">
        <v>9925</v>
      </c>
      <c r="B1795" s="37" t="s">
        <v>9926</v>
      </c>
      <c r="C1795" s="37" t="s">
        <v>9927</v>
      </c>
      <c r="D1795" s="37" t="s">
        <v>9928</v>
      </c>
      <c r="E1795" s="37" t="s">
        <v>9929</v>
      </c>
      <c r="F1795" s="37" t="s">
        <v>23135</v>
      </c>
      <c r="G1795" s="37">
        <v>84121</v>
      </c>
      <c r="H1795" s="35">
        <v>142</v>
      </c>
      <c r="I1795" s="35">
        <v>970</v>
      </c>
      <c r="J1795" s="36">
        <v>146446</v>
      </c>
      <c r="K1795" s="37">
        <v>13623</v>
      </c>
      <c r="L1795" s="37"/>
    </row>
    <row r="1796" spans="1:12" ht="18" customHeight="1" x14ac:dyDescent="0.2">
      <c r="A1796" s="37" t="s">
        <v>9930</v>
      </c>
      <c r="B1796" s="37" t="s">
        <v>9931</v>
      </c>
      <c r="C1796" s="37" t="s">
        <v>9932</v>
      </c>
      <c r="D1796" s="37" t="s">
        <v>9933</v>
      </c>
      <c r="E1796" s="37" t="s">
        <v>21090</v>
      </c>
      <c r="F1796" s="37" t="s">
        <v>23715</v>
      </c>
      <c r="G1796" s="37">
        <v>80302</v>
      </c>
      <c r="H1796" s="35">
        <v>459</v>
      </c>
      <c r="I1796" s="35">
        <v>860</v>
      </c>
      <c r="J1796" s="36">
        <v>533804</v>
      </c>
      <c r="K1796" s="37">
        <v>141427</v>
      </c>
      <c r="L1796" s="37"/>
    </row>
    <row r="1797" spans="1:12" ht="18" customHeight="1" x14ac:dyDescent="0.2">
      <c r="A1797" s="37" t="s">
        <v>9934</v>
      </c>
      <c r="B1797" s="37"/>
      <c r="C1797" s="37" t="s">
        <v>9935</v>
      </c>
      <c r="D1797" s="37" t="s">
        <v>9936</v>
      </c>
      <c r="E1797" s="37" t="s">
        <v>9937</v>
      </c>
      <c r="F1797" s="37" t="s">
        <v>23134</v>
      </c>
      <c r="G1797" s="37">
        <v>76053</v>
      </c>
      <c r="H1797" s="35">
        <v>43</v>
      </c>
      <c r="I1797" s="35">
        <v>309</v>
      </c>
      <c r="J1797" s="36">
        <v>140054</v>
      </c>
      <c r="K1797" s="37">
        <v>19537</v>
      </c>
      <c r="L1797" s="37"/>
    </row>
    <row r="1798" spans="1:12" ht="18" customHeight="1" x14ac:dyDescent="0.2">
      <c r="A1798" s="37" t="s">
        <v>9938</v>
      </c>
      <c r="B1798" s="37"/>
      <c r="C1798" s="37" t="s">
        <v>9939</v>
      </c>
      <c r="D1798" s="37" t="s">
        <v>9940</v>
      </c>
      <c r="E1798" s="37" t="s">
        <v>23403</v>
      </c>
      <c r="F1798" s="37" t="s">
        <v>23718</v>
      </c>
      <c r="G1798" s="37">
        <v>19806</v>
      </c>
      <c r="H1798" s="35">
        <v>9</v>
      </c>
      <c r="I1798" s="35">
        <v>16</v>
      </c>
      <c r="J1798" s="36">
        <v>558524</v>
      </c>
      <c r="K1798" s="37">
        <v>135764</v>
      </c>
      <c r="L1798" s="37"/>
    </row>
    <row r="1799" spans="1:12" ht="18" customHeight="1" x14ac:dyDescent="0.2">
      <c r="A1799" s="37" t="s">
        <v>9941</v>
      </c>
      <c r="B1799" s="37" t="s">
        <v>9942</v>
      </c>
      <c r="C1799" s="37" t="s">
        <v>9943</v>
      </c>
      <c r="D1799" s="37" t="s">
        <v>9944</v>
      </c>
      <c r="E1799" s="37" t="s">
        <v>9945</v>
      </c>
      <c r="F1799" s="37" t="s">
        <v>18740</v>
      </c>
      <c r="G1799" s="37">
        <v>32117</v>
      </c>
      <c r="H1799" s="35">
        <v>133</v>
      </c>
      <c r="I1799" s="35">
        <v>127</v>
      </c>
      <c r="J1799" s="36">
        <v>1047244</v>
      </c>
      <c r="K1799" s="37">
        <v>111800</v>
      </c>
      <c r="L1799" s="37"/>
    </row>
    <row r="1800" spans="1:12" ht="18" customHeight="1" x14ac:dyDescent="0.2">
      <c r="A1800" s="37" t="s">
        <v>9946</v>
      </c>
      <c r="B1800" s="37" t="s">
        <v>7163</v>
      </c>
      <c r="C1800" s="37" t="s">
        <v>7164</v>
      </c>
      <c r="D1800" s="37" t="s">
        <v>7165</v>
      </c>
      <c r="E1800" s="37" t="s">
        <v>22689</v>
      </c>
      <c r="F1800" s="37" t="s">
        <v>23713</v>
      </c>
      <c r="G1800" s="37">
        <v>85253</v>
      </c>
      <c r="H1800" s="35">
        <v>69</v>
      </c>
      <c r="I1800" s="35">
        <v>167</v>
      </c>
      <c r="J1800" s="36">
        <v>410530</v>
      </c>
      <c r="K1800" s="37">
        <v>105259</v>
      </c>
      <c r="L1800" s="37"/>
    </row>
    <row r="1801" spans="1:12" ht="18" customHeight="1" x14ac:dyDescent="0.2">
      <c r="A1801" s="37" t="s">
        <v>7166</v>
      </c>
      <c r="B1801" s="37" t="s">
        <v>7167</v>
      </c>
      <c r="C1801" s="37" t="s">
        <v>4481</v>
      </c>
      <c r="D1801" s="37" t="s">
        <v>4482</v>
      </c>
      <c r="E1801" s="37" t="s">
        <v>22828</v>
      </c>
      <c r="F1801" s="37" t="s">
        <v>23714</v>
      </c>
      <c r="G1801" s="37">
        <v>94025</v>
      </c>
      <c r="H1801" s="35">
        <v>5</v>
      </c>
      <c r="I1801" s="35">
        <v>32</v>
      </c>
      <c r="J1801" s="36">
        <v>152498</v>
      </c>
      <c r="K1801" s="37">
        <v>113472</v>
      </c>
      <c r="L1801" s="37" t="s">
        <v>4483</v>
      </c>
    </row>
    <row r="1802" spans="1:12" ht="18" customHeight="1" x14ac:dyDescent="0.2">
      <c r="A1802" s="37" t="s">
        <v>4484</v>
      </c>
      <c r="B1802" s="37" t="s">
        <v>4477</v>
      </c>
      <c r="C1802" s="37" t="s">
        <v>4478</v>
      </c>
      <c r="D1802" s="37" t="s">
        <v>4479</v>
      </c>
      <c r="E1802" s="37" t="s">
        <v>4480</v>
      </c>
      <c r="F1802" s="37" t="s">
        <v>23713</v>
      </c>
      <c r="G1802" s="37">
        <v>85377</v>
      </c>
      <c r="H1802" s="35">
        <v>0</v>
      </c>
      <c r="I1802" s="35">
        <v>198</v>
      </c>
      <c r="J1802" s="35">
        <v>205</v>
      </c>
      <c r="K1802" s="37">
        <v>113840</v>
      </c>
      <c r="L1802" s="37" t="s">
        <v>1824</v>
      </c>
    </row>
    <row r="1803" spans="1:12" ht="18" customHeight="1" x14ac:dyDescent="0.2">
      <c r="A1803" s="37" t="s">
        <v>1825</v>
      </c>
      <c r="B1803" s="37" t="s">
        <v>1826</v>
      </c>
      <c r="C1803" s="37" t="s">
        <v>1827</v>
      </c>
      <c r="D1803" s="37" t="s">
        <v>1828</v>
      </c>
      <c r="E1803" s="37" t="s">
        <v>24265</v>
      </c>
      <c r="F1803" s="37" t="s">
        <v>23714</v>
      </c>
      <c r="G1803" s="37">
        <v>90045</v>
      </c>
      <c r="H1803" s="35">
        <v>1</v>
      </c>
      <c r="I1803" s="35">
        <v>1</v>
      </c>
      <c r="J1803" s="36">
        <v>800000</v>
      </c>
      <c r="K1803" s="37">
        <v>130493</v>
      </c>
      <c r="L1803" s="37" t="s">
        <v>1829</v>
      </c>
    </row>
    <row r="1804" spans="1:12" ht="18" customHeight="1" x14ac:dyDescent="0.2">
      <c r="A1804" s="37" t="s">
        <v>1830</v>
      </c>
      <c r="B1804" s="37" t="s">
        <v>1831</v>
      </c>
      <c r="C1804" s="37" t="s">
        <v>1832</v>
      </c>
      <c r="D1804" s="37" t="s">
        <v>1833</v>
      </c>
      <c r="E1804" s="37" t="s">
        <v>16723</v>
      </c>
      <c r="F1804" s="37" t="s">
        <v>23714</v>
      </c>
      <c r="G1804" s="37">
        <v>94114</v>
      </c>
      <c r="H1804" s="35">
        <v>4</v>
      </c>
      <c r="I1804" s="35">
        <v>1</v>
      </c>
      <c r="J1804" s="36">
        <v>3500000</v>
      </c>
      <c r="K1804" s="37">
        <v>129759</v>
      </c>
      <c r="L1804" s="37" t="s">
        <v>1834</v>
      </c>
    </row>
    <row r="1805" spans="1:12" ht="18" customHeight="1" x14ac:dyDescent="0.2">
      <c r="A1805" s="37" t="s">
        <v>1835</v>
      </c>
      <c r="B1805" s="37" t="s">
        <v>9994</v>
      </c>
      <c r="C1805" s="37" t="s">
        <v>9995</v>
      </c>
      <c r="D1805" s="37" t="s">
        <v>9996</v>
      </c>
      <c r="E1805" s="37" t="s">
        <v>15268</v>
      </c>
      <c r="F1805" s="37" t="s">
        <v>23134</v>
      </c>
      <c r="G1805" s="37">
        <v>77042</v>
      </c>
      <c r="H1805" s="35">
        <v>14</v>
      </c>
      <c r="I1805" s="35">
        <v>23</v>
      </c>
      <c r="J1805" s="36">
        <v>600000</v>
      </c>
      <c r="K1805" s="37">
        <v>142131</v>
      </c>
      <c r="L1805" s="37" t="s">
        <v>9997</v>
      </c>
    </row>
    <row r="1806" spans="1:12" ht="18" customHeight="1" x14ac:dyDescent="0.2">
      <c r="A1806" s="37" t="s">
        <v>9998</v>
      </c>
      <c r="B1806" s="37" t="s">
        <v>9999</v>
      </c>
      <c r="C1806" s="37" t="s">
        <v>10000</v>
      </c>
      <c r="D1806" s="37"/>
      <c r="E1806" s="37"/>
      <c r="F1806" s="37" t="s">
        <v>19670</v>
      </c>
      <c r="G1806" s="37"/>
      <c r="H1806" s="35">
        <v>4</v>
      </c>
      <c r="I1806" s="35">
        <v>90</v>
      </c>
      <c r="J1806" s="36">
        <v>40373</v>
      </c>
      <c r="K1806" s="37">
        <v>131807</v>
      </c>
      <c r="L1806" s="37"/>
    </row>
    <row r="1807" spans="1:12" ht="18" customHeight="1" x14ac:dyDescent="0.2">
      <c r="A1807" s="37" t="s">
        <v>10001</v>
      </c>
      <c r="B1807" s="37" t="s">
        <v>10003</v>
      </c>
      <c r="C1807" s="37" t="s">
        <v>10004</v>
      </c>
      <c r="D1807" s="37"/>
      <c r="E1807" s="37"/>
      <c r="F1807" s="37" t="s">
        <v>23713</v>
      </c>
      <c r="G1807" s="37"/>
      <c r="H1807" s="35">
        <v>6</v>
      </c>
      <c r="I1807" s="35">
        <v>10</v>
      </c>
      <c r="J1807" s="36">
        <v>600000</v>
      </c>
      <c r="K1807" s="37">
        <v>115341</v>
      </c>
      <c r="L1807" s="37"/>
    </row>
    <row r="1808" spans="1:12" ht="18" customHeight="1" x14ac:dyDescent="0.2">
      <c r="A1808" s="37" t="s">
        <v>10005</v>
      </c>
      <c r="B1808" s="37" t="s">
        <v>10006</v>
      </c>
      <c r="C1808" s="37" t="s">
        <v>10007</v>
      </c>
      <c r="D1808" s="37" t="s">
        <v>10008</v>
      </c>
      <c r="E1808" s="37" t="s">
        <v>15220</v>
      </c>
      <c r="F1808" s="37" t="s">
        <v>23135</v>
      </c>
      <c r="G1808" s="37">
        <v>84124</v>
      </c>
      <c r="H1808" s="35">
        <v>11</v>
      </c>
      <c r="I1808" s="35">
        <v>16</v>
      </c>
      <c r="J1808" s="36">
        <v>693750</v>
      </c>
      <c r="K1808" s="37">
        <v>130766</v>
      </c>
      <c r="L1808" s="37" t="s">
        <v>10009</v>
      </c>
    </row>
    <row r="1809" spans="1:12" ht="18" customHeight="1" x14ac:dyDescent="0.2">
      <c r="A1809" s="37" t="s">
        <v>10010</v>
      </c>
      <c r="B1809" s="37" t="s">
        <v>10011</v>
      </c>
      <c r="C1809" s="37" t="s">
        <v>10012</v>
      </c>
      <c r="D1809" s="37" t="s">
        <v>10013</v>
      </c>
      <c r="E1809" s="37" t="s">
        <v>22558</v>
      </c>
      <c r="F1809" s="37" t="s">
        <v>23134</v>
      </c>
      <c r="G1809" s="37">
        <v>76034</v>
      </c>
      <c r="H1809" s="35">
        <v>5</v>
      </c>
      <c r="I1809" s="35">
        <v>132</v>
      </c>
      <c r="J1809" s="36">
        <v>35141</v>
      </c>
      <c r="K1809" s="37">
        <v>145962</v>
      </c>
      <c r="L1809" s="37"/>
    </row>
    <row r="1810" spans="1:12" ht="18" customHeight="1" x14ac:dyDescent="0.2">
      <c r="A1810" s="37" t="s">
        <v>10014</v>
      </c>
      <c r="B1810" s="37" t="s">
        <v>10015</v>
      </c>
      <c r="C1810" s="37" t="s">
        <v>10016</v>
      </c>
      <c r="D1810" s="37" t="s">
        <v>10017</v>
      </c>
      <c r="E1810" s="37" t="s">
        <v>12687</v>
      </c>
      <c r="F1810" s="37" t="s">
        <v>23714</v>
      </c>
      <c r="G1810" s="37">
        <v>94061</v>
      </c>
      <c r="H1810" s="35">
        <v>1</v>
      </c>
      <c r="I1810" s="35">
        <v>16</v>
      </c>
      <c r="J1810" s="36">
        <v>89688</v>
      </c>
      <c r="K1810" s="37">
        <v>123073</v>
      </c>
      <c r="L1810" s="37"/>
    </row>
    <row r="1811" spans="1:12" ht="18" customHeight="1" x14ac:dyDescent="0.2">
      <c r="A1811" s="37" t="s">
        <v>12688</v>
      </c>
      <c r="B1811" s="37" t="s">
        <v>12689</v>
      </c>
      <c r="C1811" s="37" t="s">
        <v>12690</v>
      </c>
      <c r="D1811" s="37" t="s">
        <v>12691</v>
      </c>
      <c r="E1811" s="37" t="s">
        <v>12692</v>
      </c>
      <c r="F1811" s="37" t="s">
        <v>23134</v>
      </c>
      <c r="G1811" s="37">
        <v>75088</v>
      </c>
      <c r="H1811" s="35">
        <v>8</v>
      </c>
      <c r="I1811" s="35" t="s">
        <v>16742</v>
      </c>
      <c r="J1811" s="35" t="s">
        <v>16742</v>
      </c>
      <c r="K1811" s="37">
        <v>146379</v>
      </c>
      <c r="L1811" s="37"/>
    </row>
    <row r="1812" spans="1:12" ht="18" customHeight="1" x14ac:dyDescent="0.2">
      <c r="A1812" s="37" t="s">
        <v>12693</v>
      </c>
      <c r="B1812" s="37" t="s">
        <v>12694</v>
      </c>
      <c r="C1812" s="37" t="s">
        <v>12695</v>
      </c>
      <c r="D1812" s="37" t="s">
        <v>12696</v>
      </c>
      <c r="E1812" s="37" t="s">
        <v>12697</v>
      </c>
      <c r="F1812" s="37" t="s">
        <v>18741</v>
      </c>
      <c r="G1812" s="37">
        <v>30741</v>
      </c>
      <c r="H1812" s="35">
        <v>0</v>
      </c>
      <c r="I1812" s="35">
        <v>4</v>
      </c>
      <c r="J1812" s="36">
        <v>46750</v>
      </c>
      <c r="K1812" s="37">
        <v>140588</v>
      </c>
      <c r="L1812" s="37"/>
    </row>
    <row r="1813" spans="1:12" ht="18" customHeight="1" x14ac:dyDescent="0.2">
      <c r="A1813" s="37" t="s">
        <v>12698</v>
      </c>
      <c r="B1813" s="37" t="s">
        <v>12699</v>
      </c>
      <c r="C1813" s="37" t="s">
        <v>12700</v>
      </c>
      <c r="D1813" s="37" t="s">
        <v>12701</v>
      </c>
      <c r="E1813" s="37" t="s">
        <v>21592</v>
      </c>
      <c r="F1813" s="37" t="s">
        <v>18740</v>
      </c>
      <c r="G1813" s="37">
        <v>32720</v>
      </c>
      <c r="H1813" s="35">
        <v>29</v>
      </c>
      <c r="I1813" s="35">
        <v>148</v>
      </c>
      <c r="J1813" s="36">
        <v>197555</v>
      </c>
      <c r="K1813" s="37">
        <v>117768</v>
      </c>
      <c r="L1813" s="37"/>
    </row>
    <row r="1814" spans="1:12" ht="18" customHeight="1" x14ac:dyDescent="0.2">
      <c r="A1814" s="37" t="s">
        <v>12702</v>
      </c>
      <c r="B1814" s="37" t="s">
        <v>10031</v>
      </c>
      <c r="C1814" s="37" t="s">
        <v>10032</v>
      </c>
      <c r="D1814" s="37" t="s">
        <v>10033</v>
      </c>
      <c r="E1814" s="37" t="s">
        <v>16728</v>
      </c>
      <c r="F1814" s="37" t="s">
        <v>23714</v>
      </c>
      <c r="G1814" s="37">
        <v>92101</v>
      </c>
      <c r="H1814" s="35">
        <v>4</v>
      </c>
      <c r="I1814" s="35">
        <v>140</v>
      </c>
      <c r="J1814" s="36">
        <v>28571</v>
      </c>
      <c r="K1814" s="37">
        <v>136620</v>
      </c>
      <c r="L1814" s="37"/>
    </row>
    <row r="1815" spans="1:12" ht="18" customHeight="1" x14ac:dyDescent="0.2">
      <c r="A1815" s="37" t="s">
        <v>10034</v>
      </c>
      <c r="B1815" s="37" t="s">
        <v>10035</v>
      </c>
      <c r="C1815" s="37" t="s">
        <v>12708</v>
      </c>
      <c r="D1815" s="37" t="s">
        <v>12709</v>
      </c>
      <c r="E1815" s="37" t="s">
        <v>19172</v>
      </c>
      <c r="F1815" s="37" t="s">
        <v>23714</v>
      </c>
      <c r="G1815" s="37">
        <v>94596</v>
      </c>
      <c r="H1815" s="35">
        <v>15</v>
      </c>
      <c r="I1815" s="35">
        <v>90</v>
      </c>
      <c r="J1815" s="36">
        <v>165968</v>
      </c>
      <c r="K1815" s="37">
        <v>134146</v>
      </c>
      <c r="L1815" s="37" t="s">
        <v>12710</v>
      </c>
    </row>
    <row r="1816" spans="1:12" ht="18" customHeight="1" x14ac:dyDescent="0.2">
      <c r="A1816" s="37" t="s">
        <v>12711</v>
      </c>
      <c r="B1816" s="37" t="s">
        <v>12712</v>
      </c>
      <c r="C1816" s="37" t="s">
        <v>12713</v>
      </c>
      <c r="D1816" s="37" t="s">
        <v>12714</v>
      </c>
      <c r="E1816" s="37" t="s">
        <v>12715</v>
      </c>
      <c r="F1816" s="37" t="s">
        <v>19662</v>
      </c>
      <c r="G1816" s="37">
        <v>60558</v>
      </c>
      <c r="H1816" s="35">
        <v>9</v>
      </c>
      <c r="I1816" s="35">
        <v>10</v>
      </c>
      <c r="J1816" s="36">
        <v>900000</v>
      </c>
      <c r="K1816" s="37">
        <v>126562</v>
      </c>
      <c r="L1816" s="37"/>
    </row>
    <row r="1817" spans="1:12" ht="18" customHeight="1" x14ac:dyDescent="0.2">
      <c r="A1817" s="37" t="s">
        <v>12716</v>
      </c>
      <c r="B1817" s="37" t="s">
        <v>15428</v>
      </c>
      <c r="C1817" s="37" t="s">
        <v>15429</v>
      </c>
      <c r="D1817" s="37" t="s">
        <v>15430</v>
      </c>
      <c r="E1817" s="37" t="s">
        <v>15993</v>
      </c>
      <c r="F1817" s="37" t="s">
        <v>23136</v>
      </c>
      <c r="G1817" s="37">
        <v>22030</v>
      </c>
      <c r="H1817" s="35">
        <v>1</v>
      </c>
      <c r="I1817" s="35">
        <v>3</v>
      </c>
      <c r="J1817" s="36">
        <v>246667</v>
      </c>
      <c r="K1817" s="37">
        <v>141353</v>
      </c>
      <c r="L1817" s="37"/>
    </row>
    <row r="1818" spans="1:12" ht="18" customHeight="1" x14ac:dyDescent="0.2">
      <c r="A1818" s="37" t="s">
        <v>15431</v>
      </c>
      <c r="B1818" s="37" t="s">
        <v>15432</v>
      </c>
      <c r="C1818" s="37" t="s">
        <v>10036</v>
      </c>
      <c r="D1818" s="37" t="s">
        <v>12717</v>
      </c>
      <c r="E1818" s="37" t="s">
        <v>15227</v>
      </c>
      <c r="F1818" s="37" t="s">
        <v>18741</v>
      </c>
      <c r="G1818" s="37">
        <v>30325</v>
      </c>
      <c r="H1818" s="35">
        <v>55</v>
      </c>
      <c r="I1818" s="35">
        <v>19</v>
      </c>
      <c r="J1818" s="36">
        <v>2888863</v>
      </c>
      <c r="K1818" s="37">
        <v>133557</v>
      </c>
      <c r="L1818" s="37"/>
    </row>
    <row r="1819" spans="1:12" ht="18" customHeight="1" x14ac:dyDescent="0.2">
      <c r="A1819" s="37" t="s">
        <v>12718</v>
      </c>
      <c r="B1819" s="37" t="s">
        <v>12719</v>
      </c>
      <c r="C1819" s="37" t="s">
        <v>12720</v>
      </c>
      <c r="D1819" s="37" t="s">
        <v>12721</v>
      </c>
      <c r="E1819" s="37" t="s">
        <v>21785</v>
      </c>
      <c r="F1819" s="37" t="s">
        <v>23714</v>
      </c>
      <c r="G1819" s="37">
        <v>92010</v>
      </c>
      <c r="H1819" s="35">
        <v>14</v>
      </c>
      <c r="I1819" s="35">
        <v>86</v>
      </c>
      <c r="J1819" s="36">
        <v>161047</v>
      </c>
      <c r="K1819" s="37">
        <v>133270</v>
      </c>
      <c r="L1819" s="37"/>
    </row>
    <row r="1820" spans="1:12" ht="18" customHeight="1" x14ac:dyDescent="0.2">
      <c r="A1820" s="37" t="s">
        <v>12722</v>
      </c>
      <c r="B1820" s="37" t="s">
        <v>12723</v>
      </c>
      <c r="C1820" s="37" t="s">
        <v>12724</v>
      </c>
      <c r="D1820" s="37" t="s">
        <v>15437</v>
      </c>
      <c r="E1820" s="37" t="s">
        <v>21740</v>
      </c>
      <c r="F1820" s="37" t="s">
        <v>23133</v>
      </c>
      <c r="G1820" s="37">
        <v>37203</v>
      </c>
      <c r="H1820" s="35">
        <v>15</v>
      </c>
      <c r="I1820" s="35">
        <v>22</v>
      </c>
      <c r="J1820" s="36">
        <v>674717</v>
      </c>
      <c r="K1820" s="37">
        <v>124163</v>
      </c>
      <c r="L1820" s="37"/>
    </row>
    <row r="1821" spans="1:12" ht="18" customHeight="1" x14ac:dyDescent="0.2">
      <c r="A1821" s="37" t="s">
        <v>15438</v>
      </c>
      <c r="B1821" s="37" t="s">
        <v>15439</v>
      </c>
      <c r="C1821" s="37" t="s">
        <v>15440</v>
      </c>
      <c r="D1821" s="37" t="s">
        <v>15441</v>
      </c>
      <c r="E1821" s="37" t="s">
        <v>15442</v>
      </c>
      <c r="F1821" s="37" t="s">
        <v>18740</v>
      </c>
      <c r="G1821" s="37">
        <v>33541</v>
      </c>
      <c r="H1821" s="35">
        <v>8</v>
      </c>
      <c r="I1821" s="35" t="s">
        <v>16742</v>
      </c>
      <c r="J1821" s="35" t="s">
        <v>16742</v>
      </c>
      <c r="K1821" s="37">
        <v>144204</v>
      </c>
      <c r="L1821" s="37"/>
    </row>
    <row r="1822" spans="1:12" ht="18" customHeight="1" x14ac:dyDescent="0.2">
      <c r="A1822" s="37" t="s">
        <v>15443</v>
      </c>
      <c r="B1822" s="37" t="s">
        <v>15444</v>
      </c>
      <c r="C1822" s="37" t="s">
        <v>15445</v>
      </c>
      <c r="D1822" s="37" t="s">
        <v>15446</v>
      </c>
      <c r="E1822" s="37" t="s">
        <v>21540</v>
      </c>
      <c r="F1822" s="37" t="s">
        <v>18740</v>
      </c>
      <c r="G1822" s="37">
        <v>33064</v>
      </c>
      <c r="H1822" s="35">
        <v>1</v>
      </c>
      <c r="I1822" s="35">
        <v>14</v>
      </c>
      <c r="J1822" s="36">
        <v>66495</v>
      </c>
      <c r="K1822" s="37">
        <v>136041</v>
      </c>
      <c r="L1822" s="37" t="s">
        <v>18160</v>
      </c>
    </row>
    <row r="1823" spans="1:12" ht="18" customHeight="1" x14ac:dyDescent="0.2">
      <c r="A1823" s="37" t="s">
        <v>15500</v>
      </c>
      <c r="B1823" s="37" t="s">
        <v>15501</v>
      </c>
      <c r="C1823" s="37" t="s">
        <v>15502</v>
      </c>
      <c r="D1823" s="37" t="s">
        <v>15503</v>
      </c>
      <c r="E1823" s="37" t="s">
        <v>15504</v>
      </c>
      <c r="F1823" s="37" t="s">
        <v>23125</v>
      </c>
      <c r="G1823" s="37">
        <v>11375</v>
      </c>
      <c r="H1823" s="35">
        <v>39</v>
      </c>
      <c r="I1823" s="35">
        <v>56</v>
      </c>
      <c r="J1823" s="36">
        <v>688032</v>
      </c>
      <c r="K1823" s="37">
        <v>119103</v>
      </c>
      <c r="L1823" s="37"/>
    </row>
    <row r="1824" spans="1:12" ht="18" customHeight="1" x14ac:dyDescent="0.2">
      <c r="A1824" s="37" t="s">
        <v>15505</v>
      </c>
      <c r="B1824" s="37" t="s">
        <v>15506</v>
      </c>
      <c r="C1824" s="37" t="s">
        <v>15507</v>
      </c>
      <c r="D1824" s="37" t="s">
        <v>15508</v>
      </c>
      <c r="E1824" s="37" t="s">
        <v>17354</v>
      </c>
      <c r="F1824" s="37" t="s">
        <v>23714</v>
      </c>
      <c r="G1824" s="37">
        <v>95126</v>
      </c>
      <c r="H1824" s="35">
        <v>40</v>
      </c>
      <c r="I1824" s="35">
        <v>160</v>
      </c>
      <c r="J1824" s="36">
        <v>251003</v>
      </c>
      <c r="K1824" s="37">
        <v>147512</v>
      </c>
      <c r="L1824" s="37"/>
    </row>
    <row r="1825" spans="1:12" ht="18" customHeight="1" x14ac:dyDescent="0.2">
      <c r="A1825" s="37" t="s">
        <v>15509</v>
      </c>
      <c r="B1825" s="37" t="s">
        <v>15510</v>
      </c>
      <c r="C1825" s="37" t="s">
        <v>15525</v>
      </c>
      <c r="D1825" s="37" t="s">
        <v>18226</v>
      </c>
      <c r="E1825" s="37" t="s">
        <v>18227</v>
      </c>
      <c r="F1825" s="37" t="s">
        <v>19668</v>
      </c>
      <c r="G1825" s="37">
        <v>21075</v>
      </c>
      <c r="H1825" s="35">
        <v>5</v>
      </c>
      <c r="I1825" s="35">
        <v>125</v>
      </c>
      <c r="J1825" s="36">
        <v>43200</v>
      </c>
      <c r="K1825" s="37">
        <v>118836</v>
      </c>
      <c r="L1825" s="37"/>
    </row>
    <row r="1826" spans="1:12" ht="18" customHeight="1" x14ac:dyDescent="0.2">
      <c r="A1826" s="37" t="s">
        <v>18228</v>
      </c>
      <c r="B1826" s="37" t="s">
        <v>18229</v>
      </c>
      <c r="C1826" s="37" t="s">
        <v>18230</v>
      </c>
      <c r="D1826" s="37" t="s">
        <v>18231</v>
      </c>
      <c r="E1826" s="37" t="s">
        <v>18232</v>
      </c>
      <c r="F1826" s="37" t="s">
        <v>19671</v>
      </c>
      <c r="G1826" s="37">
        <v>55044</v>
      </c>
      <c r="H1826" s="35">
        <v>7</v>
      </c>
      <c r="I1826" s="35">
        <v>75</v>
      </c>
      <c r="J1826" s="36">
        <v>93333</v>
      </c>
      <c r="K1826" s="37">
        <v>145059</v>
      </c>
      <c r="L1826" s="37" t="s">
        <v>21780</v>
      </c>
    </row>
    <row r="1827" spans="1:12" ht="18" customHeight="1" x14ac:dyDescent="0.2">
      <c r="A1827" s="37" t="s">
        <v>21781</v>
      </c>
      <c r="B1827" s="37" t="s">
        <v>23281</v>
      </c>
      <c r="C1827" s="37" t="s">
        <v>23282</v>
      </c>
      <c r="D1827" s="37" t="s">
        <v>23283</v>
      </c>
      <c r="E1827" s="37" t="s">
        <v>20156</v>
      </c>
      <c r="F1827" s="37" t="s">
        <v>23129</v>
      </c>
      <c r="G1827" s="37">
        <v>17102</v>
      </c>
      <c r="H1827" s="35">
        <v>388</v>
      </c>
      <c r="I1827" s="36">
        <v>2114</v>
      </c>
      <c r="J1827" s="36">
        <v>183491</v>
      </c>
      <c r="K1827" s="37">
        <v>107529</v>
      </c>
      <c r="L1827" s="37" t="s">
        <v>23284</v>
      </c>
    </row>
    <row r="1828" spans="1:12" ht="18" customHeight="1" x14ac:dyDescent="0.2">
      <c r="A1828" s="37" t="s">
        <v>23285</v>
      </c>
      <c r="B1828" s="37" t="s">
        <v>23286</v>
      </c>
      <c r="C1828" s="37" t="s">
        <v>23287</v>
      </c>
      <c r="D1828" s="37" t="s">
        <v>23288</v>
      </c>
      <c r="E1828" s="37" t="s">
        <v>23289</v>
      </c>
      <c r="F1828" s="37" t="s">
        <v>19662</v>
      </c>
      <c r="G1828" s="37">
        <v>60134</v>
      </c>
      <c r="H1828" s="35">
        <v>3</v>
      </c>
      <c r="I1828" s="35">
        <v>6</v>
      </c>
      <c r="J1828" s="36">
        <v>416667</v>
      </c>
      <c r="K1828" s="37">
        <v>125164</v>
      </c>
      <c r="L1828" s="37" t="s">
        <v>23290</v>
      </c>
    </row>
    <row r="1829" spans="1:12" ht="18" customHeight="1" x14ac:dyDescent="0.2">
      <c r="A1829" s="37" t="s">
        <v>23291</v>
      </c>
      <c r="B1829" s="37" t="s">
        <v>23292</v>
      </c>
      <c r="C1829" s="37" t="s">
        <v>23293</v>
      </c>
      <c r="D1829" s="37" t="s">
        <v>23294</v>
      </c>
      <c r="E1829" s="37" t="s">
        <v>23504</v>
      </c>
      <c r="F1829" s="37" t="s">
        <v>18740</v>
      </c>
      <c r="G1829" s="37">
        <v>32789</v>
      </c>
      <c r="H1829" s="35">
        <v>9</v>
      </c>
      <c r="I1829" s="35">
        <v>100</v>
      </c>
      <c r="J1829" s="36">
        <v>85000</v>
      </c>
      <c r="K1829" s="37">
        <v>146967</v>
      </c>
      <c r="L1829" s="37" t="s">
        <v>23295</v>
      </c>
    </row>
    <row r="1830" spans="1:12" ht="18" customHeight="1" x14ac:dyDescent="0.2">
      <c r="A1830" s="37" t="s">
        <v>23296</v>
      </c>
      <c r="B1830" s="37" t="s">
        <v>23297</v>
      </c>
      <c r="C1830" s="37" t="s">
        <v>23298</v>
      </c>
      <c r="D1830" s="37" t="s">
        <v>23299</v>
      </c>
      <c r="E1830" s="37" t="s">
        <v>21075</v>
      </c>
      <c r="F1830" s="37" t="s">
        <v>19677</v>
      </c>
      <c r="G1830" s="37">
        <v>3110</v>
      </c>
      <c r="H1830" s="35">
        <v>77</v>
      </c>
      <c r="I1830" s="35">
        <v>662</v>
      </c>
      <c r="J1830" s="36">
        <v>116670</v>
      </c>
      <c r="K1830" s="37">
        <v>117715</v>
      </c>
      <c r="L1830" s="37" t="s">
        <v>20999</v>
      </c>
    </row>
    <row r="1831" spans="1:12" ht="18" customHeight="1" x14ac:dyDescent="0.2">
      <c r="A1831" s="37" t="s">
        <v>24093</v>
      </c>
      <c r="B1831" s="37" t="s">
        <v>24094</v>
      </c>
      <c r="C1831" s="37" t="s">
        <v>24095</v>
      </c>
      <c r="D1831" s="37" t="s">
        <v>24096</v>
      </c>
      <c r="E1831" s="37" t="s">
        <v>24097</v>
      </c>
      <c r="F1831" s="37" t="s">
        <v>19662</v>
      </c>
      <c r="G1831" s="37">
        <v>61107</v>
      </c>
      <c r="H1831" s="35">
        <v>90</v>
      </c>
      <c r="I1831" s="35">
        <v>406</v>
      </c>
      <c r="J1831" s="36">
        <v>222119</v>
      </c>
      <c r="K1831" s="37">
        <v>105038</v>
      </c>
      <c r="L1831" s="37" t="s">
        <v>24098</v>
      </c>
    </row>
    <row r="1832" spans="1:12" ht="18" customHeight="1" x14ac:dyDescent="0.2">
      <c r="A1832" s="37" t="s">
        <v>24099</v>
      </c>
      <c r="B1832" s="37" t="s">
        <v>24100</v>
      </c>
      <c r="C1832" s="37" t="s">
        <v>24101</v>
      </c>
      <c r="D1832" s="37" t="s">
        <v>24102</v>
      </c>
      <c r="E1832" s="37" t="s">
        <v>16589</v>
      </c>
      <c r="F1832" s="37" t="s">
        <v>19678</v>
      </c>
      <c r="G1832" s="37">
        <v>8753</v>
      </c>
      <c r="H1832" s="35">
        <v>8</v>
      </c>
      <c r="I1832" s="35" t="s">
        <v>16742</v>
      </c>
      <c r="J1832" s="35" t="s">
        <v>16742</v>
      </c>
      <c r="K1832" s="37">
        <v>121503</v>
      </c>
      <c r="L1832" s="37"/>
    </row>
    <row r="1833" spans="1:12" ht="18" customHeight="1" x14ac:dyDescent="0.2">
      <c r="A1833" s="37" t="s">
        <v>24103</v>
      </c>
      <c r="B1833" s="37" t="s">
        <v>24104</v>
      </c>
      <c r="C1833" s="37" t="s">
        <v>24105</v>
      </c>
      <c r="D1833" s="37" t="s">
        <v>24106</v>
      </c>
      <c r="E1833" s="37" t="s">
        <v>15923</v>
      </c>
      <c r="F1833" s="37" t="s">
        <v>23714</v>
      </c>
      <c r="G1833" s="37">
        <v>92024</v>
      </c>
      <c r="H1833" s="35">
        <v>5</v>
      </c>
      <c r="I1833" s="35">
        <v>12</v>
      </c>
      <c r="J1833" s="36">
        <v>413650</v>
      </c>
      <c r="K1833" s="37">
        <v>109970</v>
      </c>
      <c r="L1833" s="37" t="s">
        <v>24107</v>
      </c>
    </row>
    <row r="1834" spans="1:12" ht="18" customHeight="1" x14ac:dyDescent="0.2">
      <c r="A1834" s="37" t="s">
        <v>24108</v>
      </c>
      <c r="B1834" s="37" t="s">
        <v>24109</v>
      </c>
      <c r="C1834" s="37" t="s">
        <v>24110</v>
      </c>
      <c r="D1834" s="37" t="s">
        <v>24111</v>
      </c>
      <c r="E1834" s="37" t="s">
        <v>24112</v>
      </c>
      <c r="F1834" s="37" t="s">
        <v>23131</v>
      </c>
      <c r="G1834" s="37">
        <v>29910</v>
      </c>
      <c r="H1834" s="35">
        <v>11</v>
      </c>
      <c r="I1834" s="35">
        <v>237</v>
      </c>
      <c r="J1834" s="36">
        <v>44304</v>
      </c>
      <c r="K1834" s="37">
        <v>136026</v>
      </c>
      <c r="L1834" s="37"/>
    </row>
    <row r="1835" spans="1:12" ht="18" customHeight="1" x14ac:dyDescent="0.2">
      <c r="A1835" s="37" t="s">
        <v>18297</v>
      </c>
      <c r="B1835" s="37" t="s">
        <v>18298</v>
      </c>
      <c r="C1835" s="37" t="s">
        <v>18299</v>
      </c>
      <c r="D1835" s="37" t="s">
        <v>18300</v>
      </c>
      <c r="E1835" s="37" t="s">
        <v>18301</v>
      </c>
      <c r="F1835" s="37" t="s">
        <v>23136</v>
      </c>
      <c r="G1835" s="37">
        <v>20117</v>
      </c>
      <c r="H1835" s="35">
        <v>100</v>
      </c>
      <c r="I1835" s="35">
        <v>231</v>
      </c>
      <c r="J1835" s="36">
        <v>433635</v>
      </c>
      <c r="K1835" s="37">
        <v>116836</v>
      </c>
      <c r="L1835" s="37"/>
    </row>
    <row r="1836" spans="1:12" ht="18" customHeight="1" x14ac:dyDescent="0.2">
      <c r="A1836" s="37" t="s">
        <v>18302</v>
      </c>
      <c r="B1836" s="37" t="s">
        <v>21425</v>
      </c>
      <c r="C1836" s="37" t="s">
        <v>21426</v>
      </c>
      <c r="D1836" s="37" t="s">
        <v>21427</v>
      </c>
      <c r="E1836" s="37" t="s">
        <v>21090</v>
      </c>
      <c r="F1836" s="37" t="s">
        <v>23715</v>
      </c>
      <c r="G1836" s="37">
        <v>80302</v>
      </c>
      <c r="H1836" s="35">
        <v>4</v>
      </c>
      <c r="I1836" s="35">
        <v>20</v>
      </c>
      <c r="J1836" s="36">
        <v>200000</v>
      </c>
      <c r="K1836" s="37">
        <v>118182</v>
      </c>
      <c r="L1836" s="37"/>
    </row>
    <row r="1837" spans="1:12" ht="18" customHeight="1" x14ac:dyDescent="0.2">
      <c r="A1837" s="37" t="s">
        <v>21428</v>
      </c>
      <c r="B1837" s="37" t="s">
        <v>21429</v>
      </c>
      <c r="C1837" s="37" t="s">
        <v>21430</v>
      </c>
      <c r="D1837" s="37" t="s">
        <v>21431</v>
      </c>
      <c r="E1837" s="37" t="s">
        <v>5829</v>
      </c>
      <c r="F1837" s="37" t="s">
        <v>19667</v>
      </c>
      <c r="G1837" s="37">
        <v>2144</v>
      </c>
      <c r="H1837" s="35">
        <v>0</v>
      </c>
      <c r="I1837" s="35">
        <v>6</v>
      </c>
      <c r="J1837" s="36">
        <v>34461</v>
      </c>
      <c r="K1837" s="37">
        <v>136244</v>
      </c>
      <c r="L1837" s="37" t="s">
        <v>21432</v>
      </c>
    </row>
    <row r="1838" spans="1:12" ht="18" customHeight="1" x14ac:dyDescent="0.2">
      <c r="A1838" s="37" t="s">
        <v>21433</v>
      </c>
      <c r="B1838" s="37" t="s">
        <v>21434</v>
      </c>
      <c r="C1838" s="37" t="s">
        <v>21435</v>
      </c>
      <c r="D1838" s="37" t="s">
        <v>21436</v>
      </c>
      <c r="E1838" s="37" t="s">
        <v>22397</v>
      </c>
      <c r="F1838" s="37" t="s">
        <v>23125</v>
      </c>
      <c r="G1838" s="37">
        <v>11223</v>
      </c>
      <c r="H1838" s="35">
        <v>0</v>
      </c>
      <c r="I1838" s="35">
        <v>8</v>
      </c>
      <c r="J1838" s="36">
        <v>30339</v>
      </c>
      <c r="K1838" s="37">
        <v>145730</v>
      </c>
      <c r="L1838" s="37" t="s">
        <v>21437</v>
      </c>
    </row>
    <row r="1839" spans="1:12" ht="18" customHeight="1" x14ac:dyDescent="0.2">
      <c r="A1839" s="37" t="s">
        <v>21438</v>
      </c>
      <c r="B1839" s="37" t="s">
        <v>21439</v>
      </c>
      <c r="C1839" s="37" t="s">
        <v>21440</v>
      </c>
      <c r="D1839" s="37" t="s">
        <v>21441</v>
      </c>
      <c r="E1839" s="37" t="s">
        <v>21442</v>
      </c>
      <c r="F1839" s="37" t="s">
        <v>23134</v>
      </c>
      <c r="G1839" s="37">
        <v>78628</v>
      </c>
      <c r="H1839" s="35">
        <v>4</v>
      </c>
      <c r="I1839" s="35">
        <v>77</v>
      </c>
      <c r="J1839" s="36">
        <v>56850</v>
      </c>
      <c r="K1839" s="37">
        <v>114886</v>
      </c>
      <c r="L1839" s="37"/>
    </row>
    <row r="1840" spans="1:12" ht="18" customHeight="1" x14ac:dyDescent="0.2">
      <c r="A1840" s="37" t="s">
        <v>21443</v>
      </c>
      <c r="B1840" s="37" t="s">
        <v>21444</v>
      </c>
      <c r="C1840" s="37" t="s">
        <v>21445</v>
      </c>
      <c r="D1840" s="37" t="s">
        <v>21446</v>
      </c>
      <c r="E1840" s="37" t="s">
        <v>19346</v>
      </c>
      <c r="F1840" s="37" t="s">
        <v>23714</v>
      </c>
      <c r="G1840" s="37">
        <v>95825</v>
      </c>
      <c r="H1840" s="35">
        <v>15</v>
      </c>
      <c r="I1840" s="35">
        <v>31</v>
      </c>
      <c r="J1840" s="36">
        <v>481867</v>
      </c>
      <c r="K1840" s="37">
        <v>130471</v>
      </c>
      <c r="L1840" s="37"/>
    </row>
    <row r="1841" spans="1:12" ht="18" customHeight="1" x14ac:dyDescent="0.2">
      <c r="A1841" s="37" t="s">
        <v>21447</v>
      </c>
      <c r="B1841" s="37" t="s">
        <v>21448</v>
      </c>
      <c r="C1841" s="37" t="s">
        <v>21449</v>
      </c>
      <c r="D1841" s="37" t="s">
        <v>21450</v>
      </c>
      <c r="E1841" s="37" t="s">
        <v>21451</v>
      </c>
      <c r="F1841" s="37" t="s">
        <v>23714</v>
      </c>
      <c r="G1841" s="37">
        <v>94043</v>
      </c>
      <c r="H1841" s="35">
        <v>58</v>
      </c>
      <c r="I1841" s="35">
        <v>36</v>
      </c>
      <c r="J1841" s="36">
        <v>1611111</v>
      </c>
      <c r="K1841" s="37">
        <v>105063</v>
      </c>
      <c r="L1841" s="37" t="s">
        <v>21452</v>
      </c>
    </row>
    <row r="1842" spans="1:12" ht="18" customHeight="1" x14ac:dyDescent="0.2">
      <c r="A1842" s="37" t="s">
        <v>21453</v>
      </c>
      <c r="B1842" s="37"/>
      <c r="C1842" s="37" t="s">
        <v>21454</v>
      </c>
      <c r="D1842" s="37" t="s">
        <v>21455</v>
      </c>
      <c r="E1842" s="37" t="s">
        <v>21456</v>
      </c>
      <c r="F1842" s="37" t="s">
        <v>19662</v>
      </c>
      <c r="G1842" s="37">
        <v>60044</v>
      </c>
      <c r="H1842" s="35">
        <v>8</v>
      </c>
      <c r="I1842" s="35" t="s">
        <v>16742</v>
      </c>
      <c r="J1842" s="35" t="s">
        <v>16742</v>
      </c>
      <c r="K1842" s="37">
        <v>122767</v>
      </c>
      <c r="L1842" s="37"/>
    </row>
    <row r="1843" spans="1:12" ht="18" customHeight="1" x14ac:dyDescent="0.2">
      <c r="A1843" s="37" t="s">
        <v>21472</v>
      </c>
      <c r="B1843" s="37" t="s">
        <v>21473</v>
      </c>
      <c r="C1843" s="37" t="s">
        <v>21474</v>
      </c>
      <c r="D1843" s="37" t="s">
        <v>21475</v>
      </c>
      <c r="E1843" s="37" t="s">
        <v>21476</v>
      </c>
      <c r="F1843" s="37" t="s">
        <v>23136</v>
      </c>
      <c r="G1843" s="37">
        <v>24112</v>
      </c>
      <c r="H1843" s="35">
        <v>2</v>
      </c>
      <c r="I1843" s="35">
        <v>43</v>
      </c>
      <c r="J1843" s="36">
        <v>48621</v>
      </c>
      <c r="K1843" s="37">
        <v>140225</v>
      </c>
      <c r="L1843" s="37" t="s">
        <v>21477</v>
      </c>
    </row>
    <row r="1844" spans="1:12" ht="18" customHeight="1" x14ac:dyDescent="0.2">
      <c r="A1844" s="37" t="s">
        <v>21478</v>
      </c>
      <c r="B1844" s="37" t="s">
        <v>21479</v>
      </c>
      <c r="C1844" s="37" t="s">
        <v>21480</v>
      </c>
      <c r="D1844" s="37" t="s">
        <v>21481</v>
      </c>
      <c r="E1844" s="37" t="s">
        <v>21085</v>
      </c>
      <c r="F1844" s="37" t="s">
        <v>19680</v>
      </c>
      <c r="G1844" s="37">
        <v>89509</v>
      </c>
      <c r="H1844" s="35">
        <v>21</v>
      </c>
      <c r="I1844" s="35">
        <v>86</v>
      </c>
      <c r="J1844" s="36">
        <v>244954</v>
      </c>
      <c r="K1844" s="37">
        <v>122518</v>
      </c>
      <c r="L1844" s="37"/>
    </row>
    <row r="1845" spans="1:12" ht="18" customHeight="1" x14ac:dyDescent="0.2">
      <c r="A1845" s="37" t="s">
        <v>21482</v>
      </c>
      <c r="B1845" s="37" t="s">
        <v>21483</v>
      </c>
      <c r="C1845" s="37" t="s">
        <v>21484</v>
      </c>
      <c r="D1845" s="37" t="s">
        <v>21485</v>
      </c>
      <c r="E1845" s="37" t="s">
        <v>21486</v>
      </c>
      <c r="F1845" s="37" t="s">
        <v>23134</v>
      </c>
      <c r="G1845" s="37">
        <v>75001</v>
      </c>
      <c r="H1845" s="35">
        <v>8</v>
      </c>
      <c r="I1845" s="35" t="s">
        <v>16742</v>
      </c>
      <c r="J1845" s="35" t="s">
        <v>16742</v>
      </c>
      <c r="K1845" s="37">
        <v>142809</v>
      </c>
      <c r="L1845" s="37" t="s">
        <v>21487</v>
      </c>
    </row>
    <row r="1846" spans="1:12" ht="18" customHeight="1" x14ac:dyDescent="0.2">
      <c r="A1846" s="37" t="s">
        <v>21488</v>
      </c>
      <c r="B1846" s="37" t="s">
        <v>21489</v>
      </c>
      <c r="C1846" s="37" t="s">
        <v>21490</v>
      </c>
      <c r="D1846" s="37"/>
      <c r="E1846" s="37"/>
      <c r="F1846" s="37" t="s">
        <v>23138</v>
      </c>
      <c r="G1846" s="37"/>
      <c r="H1846" s="35">
        <v>1</v>
      </c>
      <c r="I1846" s="35">
        <v>4</v>
      </c>
      <c r="J1846" s="36">
        <v>130000</v>
      </c>
      <c r="K1846" s="37">
        <v>117573</v>
      </c>
      <c r="L1846" s="37"/>
    </row>
    <row r="1847" spans="1:12" ht="18" customHeight="1" x14ac:dyDescent="0.2">
      <c r="A1847" s="37" t="s">
        <v>21491</v>
      </c>
      <c r="B1847" s="37" t="s">
        <v>21492</v>
      </c>
      <c r="C1847" s="37" t="s">
        <v>21493</v>
      </c>
      <c r="D1847" s="37" t="s">
        <v>21494</v>
      </c>
      <c r="E1847" s="37" t="s">
        <v>21495</v>
      </c>
      <c r="F1847" s="37" t="s">
        <v>18741</v>
      </c>
      <c r="G1847" s="37">
        <v>30549</v>
      </c>
      <c r="H1847" s="35">
        <v>2</v>
      </c>
      <c r="I1847" s="35">
        <v>10</v>
      </c>
      <c r="J1847" s="36">
        <v>230000</v>
      </c>
      <c r="K1847" s="37">
        <v>126303</v>
      </c>
      <c r="L1847" s="37"/>
    </row>
    <row r="1848" spans="1:12" ht="18" customHeight="1" x14ac:dyDescent="0.2">
      <c r="A1848" s="37" t="s">
        <v>21496</v>
      </c>
      <c r="B1848" s="37" t="s">
        <v>21497</v>
      </c>
      <c r="C1848" s="37" t="s">
        <v>21498</v>
      </c>
      <c r="D1848" s="37" t="s">
        <v>21499</v>
      </c>
      <c r="E1848" s="37" t="s">
        <v>21500</v>
      </c>
      <c r="F1848" s="37" t="s">
        <v>19678</v>
      </c>
      <c r="G1848" s="37">
        <v>7039</v>
      </c>
      <c r="H1848" s="35">
        <v>1</v>
      </c>
      <c r="I1848" s="35">
        <v>12</v>
      </c>
      <c r="J1848" s="36">
        <v>83333</v>
      </c>
      <c r="K1848" s="37">
        <v>135807</v>
      </c>
      <c r="L1848" s="37" t="s">
        <v>21501</v>
      </c>
    </row>
    <row r="1849" spans="1:12" ht="18" customHeight="1" x14ac:dyDescent="0.2">
      <c r="A1849" s="37" t="s">
        <v>18764</v>
      </c>
      <c r="B1849" s="37"/>
      <c r="C1849" s="37" t="s">
        <v>18765</v>
      </c>
      <c r="D1849" s="37" t="s">
        <v>18766</v>
      </c>
      <c r="E1849" s="37" t="s">
        <v>23562</v>
      </c>
      <c r="F1849" s="37" t="s">
        <v>19663</v>
      </c>
      <c r="G1849" s="37">
        <v>46037</v>
      </c>
      <c r="H1849" s="35">
        <v>19</v>
      </c>
      <c r="I1849" s="35">
        <v>45</v>
      </c>
      <c r="J1849" s="36">
        <v>422222</v>
      </c>
      <c r="K1849" s="37">
        <v>143075</v>
      </c>
      <c r="L1849" s="37"/>
    </row>
    <row r="1850" spans="1:12" ht="18" customHeight="1" x14ac:dyDescent="0.2">
      <c r="A1850" s="37" t="s">
        <v>18767</v>
      </c>
      <c r="B1850" s="37" t="s">
        <v>18768</v>
      </c>
      <c r="C1850" s="37" t="s">
        <v>18769</v>
      </c>
      <c r="D1850" s="37" t="s">
        <v>18770</v>
      </c>
      <c r="E1850" s="37" t="s">
        <v>12572</v>
      </c>
      <c r="F1850" s="37" t="s">
        <v>18743</v>
      </c>
      <c r="G1850" s="37">
        <v>50265</v>
      </c>
      <c r="H1850" s="35">
        <v>708</v>
      </c>
      <c r="I1850" s="36">
        <v>2344</v>
      </c>
      <c r="J1850" s="36">
        <v>302220</v>
      </c>
      <c r="K1850" s="37">
        <v>107148</v>
      </c>
      <c r="L1850" s="37"/>
    </row>
    <row r="1851" spans="1:12" ht="18" customHeight="1" x14ac:dyDescent="0.2">
      <c r="A1851" s="37" t="s">
        <v>18771</v>
      </c>
      <c r="B1851" s="37" t="s">
        <v>18772</v>
      </c>
      <c r="C1851" s="37" t="s">
        <v>18773</v>
      </c>
      <c r="D1851" s="37" t="s">
        <v>19247</v>
      </c>
      <c r="E1851" s="37" t="s">
        <v>24265</v>
      </c>
      <c r="F1851" s="37" t="s">
        <v>23714</v>
      </c>
      <c r="G1851" s="37">
        <v>90017</v>
      </c>
      <c r="H1851" s="35">
        <v>148</v>
      </c>
      <c r="I1851" s="35">
        <v>408</v>
      </c>
      <c r="J1851" s="36">
        <v>363759</v>
      </c>
      <c r="K1851" s="37">
        <v>130624</v>
      </c>
      <c r="L1851" s="37"/>
    </row>
    <row r="1852" spans="1:12" ht="18" customHeight="1" x14ac:dyDescent="0.2">
      <c r="A1852" s="37" t="s">
        <v>19248</v>
      </c>
      <c r="B1852" s="37" t="s">
        <v>19249</v>
      </c>
      <c r="C1852" s="37" t="s">
        <v>19250</v>
      </c>
      <c r="D1852" s="37" t="s">
        <v>19251</v>
      </c>
      <c r="E1852" s="37" t="s">
        <v>19252</v>
      </c>
      <c r="F1852" s="37" t="s">
        <v>23126</v>
      </c>
      <c r="G1852" s="37">
        <v>45040</v>
      </c>
      <c r="H1852" s="35">
        <v>0</v>
      </c>
      <c r="I1852" s="35">
        <v>4</v>
      </c>
      <c r="J1852" s="36">
        <v>112750</v>
      </c>
      <c r="K1852" s="37">
        <v>141309</v>
      </c>
      <c r="L1852" s="37" t="s">
        <v>19253</v>
      </c>
    </row>
    <row r="1853" spans="1:12" ht="18" customHeight="1" x14ac:dyDescent="0.2">
      <c r="A1853" s="37" t="s">
        <v>19254</v>
      </c>
      <c r="B1853" s="37" t="s">
        <v>19255</v>
      </c>
      <c r="C1853" s="37" t="s">
        <v>19256</v>
      </c>
      <c r="D1853" s="37" t="s">
        <v>19257</v>
      </c>
      <c r="E1853" s="37" t="s">
        <v>19258</v>
      </c>
      <c r="F1853" s="37" t="s">
        <v>23129</v>
      </c>
      <c r="G1853" s="37">
        <v>19401</v>
      </c>
      <c r="H1853" s="35">
        <v>14</v>
      </c>
      <c r="I1853" s="35">
        <v>105</v>
      </c>
      <c r="J1853" s="36">
        <v>132461</v>
      </c>
      <c r="K1853" s="37">
        <v>142659</v>
      </c>
      <c r="L1853" s="37"/>
    </row>
    <row r="1854" spans="1:12" ht="18" customHeight="1" x14ac:dyDescent="0.2">
      <c r="A1854" s="37" t="s">
        <v>19259</v>
      </c>
      <c r="B1854" s="37" t="s">
        <v>19260</v>
      </c>
      <c r="C1854" s="37" t="s">
        <v>19261</v>
      </c>
      <c r="D1854" s="37" t="s">
        <v>19262</v>
      </c>
      <c r="E1854" s="37" t="s">
        <v>19263</v>
      </c>
      <c r="F1854" s="37" t="s">
        <v>19672</v>
      </c>
      <c r="G1854" s="37">
        <v>63105</v>
      </c>
      <c r="H1854" s="35">
        <v>111</v>
      </c>
      <c r="I1854" s="35">
        <v>436</v>
      </c>
      <c r="J1854" s="36">
        <v>253792</v>
      </c>
      <c r="K1854" s="37">
        <v>127134</v>
      </c>
      <c r="L1854" s="37"/>
    </row>
    <row r="1855" spans="1:12" ht="18" customHeight="1" x14ac:dyDescent="0.2">
      <c r="A1855" s="37" t="s">
        <v>22214</v>
      </c>
      <c r="B1855" s="37" t="s">
        <v>22215</v>
      </c>
      <c r="C1855" s="37" t="s">
        <v>22216</v>
      </c>
      <c r="D1855" s="37" t="s">
        <v>22217</v>
      </c>
      <c r="E1855" s="37" t="s">
        <v>8535</v>
      </c>
      <c r="F1855" s="37" t="s">
        <v>19668</v>
      </c>
      <c r="G1855" s="37">
        <v>21286</v>
      </c>
      <c r="H1855" s="35">
        <v>86</v>
      </c>
      <c r="I1855" s="35">
        <v>583</v>
      </c>
      <c r="J1855" s="36">
        <v>147087</v>
      </c>
      <c r="K1855" s="37">
        <v>137945</v>
      </c>
      <c r="L1855" s="37"/>
    </row>
    <row r="1856" spans="1:12" ht="18" customHeight="1" x14ac:dyDescent="0.2">
      <c r="A1856" s="37" t="s">
        <v>22218</v>
      </c>
      <c r="B1856" s="37" t="s">
        <v>22219</v>
      </c>
      <c r="C1856" s="37" t="s">
        <v>22220</v>
      </c>
      <c r="D1856" s="37" t="s">
        <v>22221</v>
      </c>
      <c r="E1856" s="37" t="s">
        <v>22222</v>
      </c>
      <c r="F1856" s="37" t="s">
        <v>23712</v>
      </c>
      <c r="G1856" s="37">
        <v>72601</v>
      </c>
      <c r="H1856" s="35">
        <v>8</v>
      </c>
      <c r="I1856" s="35" t="s">
        <v>16742</v>
      </c>
      <c r="J1856" s="35" t="s">
        <v>16742</v>
      </c>
      <c r="K1856" s="37">
        <v>144680</v>
      </c>
      <c r="L1856" s="37"/>
    </row>
    <row r="1857" spans="1:12" ht="18" customHeight="1" x14ac:dyDescent="0.2">
      <c r="A1857" s="37" t="s">
        <v>22223</v>
      </c>
      <c r="B1857" s="37" t="s">
        <v>22224</v>
      </c>
      <c r="C1857" s="37" t="s">
        <v>22225</v>
      </c>
      <c r="D1857" s="37" t="s">
        <v>22226</v>
      </c>
      <c r="E1857" s="37" t="s">
        <v>22227</v>
      </c>
      <c r="F1857" s="37" t="s">
        <v>23713</v>
      </c>
      <c r="G1857" s="37">
        <v>85268</v>
      </c>
      <c r="H1857" s="35">
        <v>8</v>
      </c>
      <c r="I1857" s="35" t="s">
        <v>16742</v>
      </c>
      <c r="J1857" s="35" t="s">
        <v>16742</v>
      </c>
      <c r="K1857" s="37">
        <v>123364</v>
      </c>
      <c r="L1857" s="37" t="s">
        <v>22228</v>
      </c>
    </row>
    <row r="1858" spans="1:12" ht="18" customHeight="1" x14ac:dyDescent="0.2">
      <c r="A1858" s="37" t="s">
        <v>22229</v>
      </c>
      <c r="B1858" s="37" t="s">
        <v>22230</v>
      </c>
      <c r="C1858" s="37" t="s">
        <v>22231</v>
      </c>
      <c r="D1858" s="37" t="s">
        <v>22232</v>
      </c>
      <c r="E1858" s="37" t="s">
        <v>22233</v>
      </c>
      <c r="F1858" s="37" t="s">
        <v>23714</v>
      </c>
      <c r="G1858" s="37">
        <v>93924</v>
      </c>
      <c r="H1858" s="35">
        <v>12</v>
      </c>
      <c r="I1858" s="35">
        <v>115</v>
      </c>
      <c r="J1858" s="36">
        <v>104660</v>
      </c>
      <c r="K1858" s="37">
        <v>142890</v>
      </c>
      <c r="L1858" s="37"/>
    </row>
    <row r="1859" spans="1:12" ht="18" customHeight="1" x14ac:dyDescent="0.2">
      <c r="A1859" s="37" t="s">
        <v>22191</v>
      </c>
      <c r="B1859" s="37" t="s">
        <v>22192</v>
      </c>
      <c r="C1859" s="37" t="s">
        <v>22193</v>
      </c>
      <c r="D1859" s="37" t="s">
        <v>22194</v>
      </c>
      <c r="E1859" s="37" t="s">
        <v>17314</v>
      </c>
      <c r="F1859" s="37" t="s">
        <v>19662</v>
      </c>
      <c r="G1859" s="37">
        <v>60611</v>
      </c>
      <c r="H1859" s="35">
        <v>62</v>
      </c>
      <c r="I1859" s="35">
        <v>51</v>
      </c>
      <c r="J1859" s="36">
        <v>1210933</v>
      </c>
      <c r="K1859" s="37">
        <v>150813</v>
      </c>
      <c r="L1859" s="37"/>
    </row>
    <row r="1860" spans="1:12" ht="18" customHeight="1" x14ac:dyDescent="0.2">
      <c r="A1860" s="37" t="s">
        <v>22246</v>
      </c>
      <c r="B1860" s="37" t="s">
        <v>23873</v>
      </c>
      <c r="C1860" s="37" t="s">
        <v>23874</v>
      </c>
      <c r="D1860" s="37" t="s">
        <v>23875</v>
      </c>
      <c r="E1860" s="37" t="s">
        <v>21635</v>
      </c>
      <c r="F1860" s="37" t="s">
        <v>19675</v>
      </c>
      <c r="G1860" s="37">
        <v>28603</v>
      </c>
      <c r="H1860" s="35">
        <v>13</v>
      </c>
      <c r="I1860" s="35">
        <v>37</v>
      </c>
      <c r="J1860" s="36">
        <v>358219</v>
      </c>
      <c r="K1860" s="37">
        <v>124545</v>
      </c>
      <c r="L1860" s="37" t="s">
        <v>24411</v>
      </c>
    </row>
    <row r="1861" spans="1:12" ht="18" customHeight="1" x14ac:dyDescent="0.2">
      <c r="A1861" s="37" t="s">
        <v>24412</v>
      </c>
      <c r="B1861" s="37" t="s">
        <v>24413</v>
      </c>
      <c r="C1861" s="37" t="s">
        <v>24414</v>
      </c>
      <c r="D1861" s="37" t="s">
        <v>24415</v>
      </c>
      <c r="E1861" s="37" t="s">
        <v>23562</v>
      </c>
      <c r="F1861" s="37" t="s">
        <v>19663</v>
      </c>
      <c r="G1861" s="37">
        <v>46038</v>
      </c>
      <c r="H1861" s="35">
        <v>10</v>
      </c>
      <c r="I1861" s="35">
        <v>144</v>
      </c>
      <c r="J1861" s="36">
        <v>68248</v>
      </c>
      <c r="K1861" s="37">
        <v>130753</v>
      </c>
      <c r="L1861" s="37" t="s">
        <v>24416</v>
      </c>
    </row>
    <row r="1862" spans="1:12" ht="18" customHeight="1" x14ac:dyDescent="0.2">
      <c r="A1862" s="37" t="s">
        <v>24417</v>
      </c>
      <c r="B1862" s="37" t="s">
        <v>24418</v>
      </c>
      <c r="C1862" s="37" t="s">
        <v>23871</v>
      </c>
      <c r="D1862" s="37" t="s">
        <v>23872</v>
      </c>
      <c r="E1862" s="37" t="s">
        <v>15268</v>
      </c>
      <c r="F1862" s="37" t="s">
        <v>23134</v>
      </c>
      <c r="G1862" s="37">
        <v>77027</v>
      </c>
      <c r="H1862" s="35">
        <v>13</v>
      </c>
      <c r="I1862" s="35">
        <v>125</v>
      </c>
      <c r="J1862" s="36">
        <v>104337</v>
      </c>
      <c r="K1862" s="37">
        <v>114958</v>
      </c>
      <c r="L1862" s="37"/>
    </row>
    <row r="1863" spans="1:12" ht="18" customHeight="1" x14ac:dyDescent="0.2">
      <c r="A1863" s="37" t="s">
        <v>24408</v>
      </c>
      <c r="B1863" s="37" t="s">
        <v>24409</v>
      </c>
      <c r="C1863" s="37" t="s">
        <v>24410</v>
      </c>
      <c r="D1863" s="37"/>
      <c r="E1863" s="37"/>
      <c r="F1863" s="37" t="s">
        <v>23125</v>
      </c>
      <c r="G1863" s="37"/>
      <c r="H1863" s="35">
        <v>0</v>
      </c>
      <c r="I1863" s="35">
        <v>10</v>
      </c>
      <c r="J1863" s="36">
        <v>40000</v>
      </c>
      <c r="K1863" s="37">
        <v>139105</v>
      </c>
      <c r="L1863" s="37"/>
    </row>
    <row r="1864" spans="1:12" ht="18" customHeight="1" x14ac:dyDescent="0.2">
      <c r="A1864" s="37" t="s">
        <v>21195</v>
      </c>
      <c r="B1864" s="37" t="s">
        <v>21196</v>
      </c>
      <c r="C1864" s="37" t="s">
        <v>21197</v>
      </c>
      <c r="D1864" s="37" t="s">
        <v>21198</v>
      </c>
      <c r="E1864" s="37" t="s">
        <v>21199</v>
      </c>
      <c r="F1864" s="37" t="s">
        <v>23714</v>
      </c>
      <c r="G1864" s="37">
        <v>95073</v>
      </c>
      <c r="H1864" s="35">
        <v>7</v>
      </c>
      <c r="I1864" s="35">
        <v>30</v>
      </c>
      <c r="J1864" s="36">
        <v>233867</v>
      </c>
      <c r="K1864" s="37">
        <v>135534</v>
      </c>
      <c r="L1864" s="37"/>
    </row>
    <row r="1865" spans="1:12" ht="18" customHeight="1" x14ac:dyDescent="0.2">
      <c r="A1865" s="37" t="s">
        <v>21200</v>
      </c>
      <c r="B1865" s="37" t="s">
        <v>21201</v>
      </c>
      <c r="C1865" s="37" t="s">
        <v>21202</v>
      </c>
      <c r="D1865" s="37" t="s">
        <v>21203</v>
      </c>
      <c r="E1865" s="37" t="s">
        <v>18752</v>
      </c>
      <c r="F1865" s="37" t="s">
        <v>23127</v>
      </c>
      <c r="G1865" s="37">
        <v>73034</v>
      </c>
      <c r="H1865" s="35">
        <v>8</v>
      </c>
      <c r="I1865" s="35" t="s">
        <v>16742</v>
      </c>
      <c r="J1865" s="35" t="s">
        <v>16742</v>
      </c>
      <c r="K1865" s="37">
        <v>140114</v>
      </c>
      <c r="L1865" s="37"/>
    </row>
    <row r="1866" spans="1:12" ht="18" customHeight="1" x14ac:dyDescent="0.2">
      <c r="A1866" s="37" t="s">
        <v>21204</v>
      </c>
      <c r="B1866" s="37" t="s">
        <v>21205</v>
      </c>
      <c r="C1866" s="37" t="s">
        <v>21206</v>
      </c>
      <c r="D1866" s="37" t="s">
        <v>21207</v>
      </c>
      <c r="E1866" s="37" t="s">
        <v>21208</v>
      </c>
      <c r="F1866" s="37" t="s">
        <v>23125</v>
      </c>
      <c r="G1866" s="37">
        <v>13901</v>
      </c>
      <c r="H1866" s="35">
        <v>0</v>
      </c>
      <c r="I1866" s="35">
        <v>5</v>
      </c>
      <c r="J1866" s="36">
        <v>8200</v>
      </c>
      <c r="K1866" s="37">
        <v>146901</v>
      </c>
      <c r="L1866" s="37"/>
    </row>
    <row r="1867" spans="1:12" ht="18" customHeight="1" x14ac:dyDescent="0.2">
      <c r="A1867" s="37" t="s">
        <v>21209</v>
      </c>
      <c r="B1867" s="37" t="s">
        <v>21210</v>
      </c>
      <c r="C1867" s="37" t="s">
        <v>21211</v>
      </c>
      <c r="D1867" s="37" t="s">
        <v>21212</v>
      </c>
      <c r="E1867" s="37" t="s">
        <v>22734</v>
      </c>
      <c r="F1867" s="37" t="s">
        <v>19676</v>
      </c>
      <c r="G1867" s="37">
        <v>68527</v>
      </c>
      <c r="H1867" s="35">
        <v>67</v>
      </c>
      <c r="I1867" s="36">
        <v>1519</v>
      </c>
      <c r="J1867" s="36">
        <v>43792</v>
      </c>
      <c r="K1867" s="37">
        <v>118828</v>
      </c>
      <c r="L1867" s="37" t="s">
        <v>18432</v>
      </c>
    </row>
    <row r="1868" spans="1:12" ht="18" customHeight="1" x14ac:dyDescent="0.2">
      <c r="A1868" s="37" t="s">
        <v>18433</v>
      </c>
      <c r="B1868" s="37" t="s">
        <v>18434</v>
      </c>
      <c r="C1868" s="37"/>
      <c r="D1868" s="37" t="s">
        <v>18435</v>
      </c>
      <c r="E1868" s="37" t="s">
        <v>17314</v>
      </c>
      <c r="F1868" s="37" t="s">
        <v>19662</v>
      </c>
      <c r="G1868" s="37">
        <v>60631</v>
      </c>
      <c r="H1868" s="35">
        <v>30</v>
      </c>
      <c r="I1868" s="35">
        <v>23</v>
      </c>
      <c r="J1868" s="36">
        <v>1304348</v>
      </c>
      <c r="K1868" s="37">
        <v>117766</v>
      </c>
      <c r="L1868" s="37"/>
    </row>
    <row r="1869" spans="1:12" ht="18" customHeight="1" x14ac:dyDescent="0.2">
      <c r="A1869" s="37" t="s">
        <v>18436</v>
      </c>
      <c r="B1869" s="37" t="s">
        <v>18437</v>
      </c>
      <c r="C1869" s="37" t="s">
        <v>18438</v>
      </c>
      <c r="D1869" s="37" t="s">
        <v>18439</v>
      </c>
      <c r="E1869" s="37" t="s">
        <v>18440</v>
      </c>
      <c r="F1869" s="37" t="s">
        <v>19667</v>
      </c>
      <c r="G1869" s="37">
        <v>2715</v>
      </c>
      <c r="H1869" s="35">
        <v>5</v>
      </c>
      <c r="I1869" s="35">
        <v>50</v>
      </c>
      <c r="J1869" s="36">
        <v>100000</v>
      </c>
      <c r="K1869" s="37">
        <v>130392</v>
      </c>
      <c r="L1869" s="37"/>
    </row>
    <row r="1870" spans="1:12" ht="18" customHeight="1" x14ac:dyDescent="0.2">
      <c r="A1870" s="37" t="s">
        <v>18441</v>
      </c>
      <c r="B1870" s="37" t="s">
        <v>18442</v>
      </c>
      <c r="C1870" s="37" t="s">
        <v>18443</v>
      </c>
      <c r="D1870" s="37" t="s">
        <v>18444</v>
      </c>
      <c r="E1870" s="37" t="s">
        <v>19505</v>
      </c>
      <c r="F1870" s="37" t="s">
        <v>23125</v>
      </c>
      <c r="G1870" s="37">
        <v>10038</v>
      </c>
      <c r="H1870" s="35">
        <v>11</v>
      </c>
      <c r="I1870" s="35">
        <v>138</v>
      </c>
      <c r="J1870" s="36">
        <v>76546</v>
      </c>
      <c r="K1870" s="37">
        <v>128067</v>
      </c>
      <c r="L1870" s="37" t="s">
        <v>18445</v>
      </c>
    </row>
    <row r="1871" spans="1:12" ht="18" customHeight="1" x14ac:dyDescent="0.2">
      <c r="A1871" s="37" t="s">
        <v>18446</v>
      </c>
      <c r="B1871" s="37" t="s">
        <v>18447</v>
      </c>
      <c r="C1871" s="37" t="s">
        <v>18448</v>
      </c>
      <c r="D1871" s="37" t="s">
        <v>18449</v>
      </c>
      <c r="E1871" s="37" t="s">
        <v>24459</v>
      </c>
      <c r="F1871" s="37" t="s">
        <v>23714</v>
      </c>
      <c r="G1871" s="37">
        <v>94939</v>
      </c>
      <c r="H1871" s="35">
        <v>8</v>
      </c>
      <c r="I1871" s="35" t="s">
        <v>16742</v>
      </c>
      <c r="J1871" s="35" t="s">
        <v>16742</v>
      </c>
      <c r="K1871" s="37">
        <v>144090</v>
      </c>
      <c r="L1871" s="37" t="s">
        <v>15747</v>
      </c>
    </row>
    <row r="1872" spans="1:12" ht="18" customHeight="1" x14ac:dyDescent="0.2">
      <c r="A1872" s="37" t="s">
        <v>15748</v>
      </c>
      <c r="B1872" s="37" t="s">
        <v>15748</v>
      </c>
      <c r="C1872" s="37" t="s">
        <v>15749</v>
      </c>
      <c r="D1872" s="37" t="s">
        <v>15750</v>
      </c>
      <c r="E1872" s="37" t="s">
        <v>21785</v>
      </c>
      <c r="F1872" s="37" t="s">
        <v>23714</v>
      </c>
      <c r="G1872" s="37">
        <v>92009</v>
      </c>
      <c r="H1872" s="35">
        <v>11</v>
      </c>
      <c r="I1872" s="35">
        <v>27</v>
      </c>
      <c r="J1872" s="36">
        <v>420780</v>
      </c>
      <c r="K1872" s="37">
        <v>115724</v>
      </c>
      <c r="L1872" s="37" t="s">
        <v>15751</v>
      </c>
    </row>
    <row r="1873" spans="1:12" ht="18" customHeight="1" x14ac:dyDescent="0.2">
      <c r="A1873" s="37" t="s">
        <v>15752</v>
      </c>
      <c r="B1873" s="37" t="s">
        <v>15753</v>
      </c>
      <c r="C1873" s="37" t="s">
        <v>15754</v>
      </c>
      <c r="D1873" s="37" t="s">
        <v>15755</v>
      </c>
      <c r="E1873" s="37" t="s">
        <v>19969</v>
      </c>
      <c r="F1873" s="37" t="s">
        <v>23714</v>
      </c>
      <c r="G1873" s="37">
        <v>94304</v>
      </c>
      <c r="H1873" s="35">
        <v>211</v>
      </c>
      <c r="I1873" s="35">
        <v>54</v>
      </c>
      <c r="J1873" s="36">
        <v>3903967</v>
      </c>
      <c r="K1873" s="37">
        <v>124147</v>
      </c>
      <c r="L1873" s="37"/>
    </row>
    <row r="1874" spans="1:12" ht="18" customHeight="1" x14ac:dyDescent="0.2">
      <c r="A1874" s="37" t="s">
        <v>15756</v>
      </c>
      <c r="B1874" s="37" t="s">
        <v>15757</v>
      </c>
      <c r="C1874" s="37" t="s">
        <v>15758</v>
      </c>
      <c r="D1874" s="37" t="s">
        <v>15759</v>
      </c>
      <c r="E1874" s="37" t="s">
        <v>21592</v>
      </c>
      <c r="F1874" s="37" t="s">
        <v>18740</v>
      </c>
      <c r="G1874" s="37">
        <v>32720</v>
      </c>
      <c r="H1874" s="35">
        <v>1</v>
      </c>
      <c r="I1874" s="35">
        <v>41</v>
      </c>
      <c r="J1874" s="36">
        <v>21659</v>
      </c>
      <c r="K1874" s="37">
        <v>141383</v>
      </c>
      <c r="L1874" s="37"/>
    </row>
    <row r="1875" spans="1:12" ht="18" customHeight="1" x14ac:dyDescent="0.2">
      <c r="A1875" s="37" t="s">
        <v>15760</v>
      </c>
      <c r="B1875" s="37" t="s">
        <v>15761</v>
      </c>
      <c r="C1875" s="37" t="s">
        <v>15762</v>
      </c>
      <c r="D1875" s="37" t="s">
        <v>15763</v>
      </c>
      <c r="E1875" s="37" t="s">
        <v>15764</v>
      </c>
      <c r="F1875" s="37" t="s">
        <v>23129</v>
      </c>
      <c r="G1875" s="37">
        <v>19090</v>
      </c>
      <c r="H1875" s="35">
        <v>8</v>
      </c>
      <c r="I1875" s="35" t="s">
        <v>16742</v>
      </c>
      <c r="J1875" s="35" t="s">
        <v>16742</v>
      </c>
      <c r="K1875" s="37">
        <v>141788</v>
      </c>
      <c r="L1875" s="37"/>
    </row>
    <row r="1876" spans="1:12" ht="18" customHeight="1" x14ac:dyDescent="0.2">
      <c r="A1876" s="37" t="s">
        <v>15765</v>
      </c>
      <c r="B1876" s="37" t="s">
        <v>15766</v>
      </c>
      <c r="C1876" s="37" t="s">
        <v>15767</v>
      </c>
      <c r="D1876" s="37" t="s">
        <v>15768</v>
      </c>
      <c r="E1876" s="37" t="s">
        <v>15227</v>
      </c>
      <c r="F1876" s="37" t="s">
        <v>18741</v>
      </c>
      <c r="G1876" s="37">
        <v>30318</v>
      </c>
      <c r="H1876" s="35">
        <v>8</v>
      </c>
      <c r="I1876" s="35">
        <v>81</v>
      </c>
      <c r="J1876" s="36">
        <v>93568</v>
      </c>
      <c r="K1876" s="37">
        <v>125367</v>
      </c>
      <c r="L1876" s="37"/>
    </row>
    <row r="1877" spans="1:12" ht="18" customHeight="1" x14ac:dyDescent="0.2">
      <c r="A1877" s="37" t="s">
        <v>15769</v>
      </c>
      <c r="B1877" s="37" t="s">
        <v>15770</v>
      </c>
      <c r="C1877" s="37" t="s">
        <v>15771</v>
      </c>
      <c r="D1877" s="37" t="s">
        <v>18476</v>
      </c>
      <c r="E1877" s="37" t="s">
        <v>22885</v>
      </c>
      <c r="F1877" s="37" t="s">
        <v>23126</v>
      </c>
      <c r="G1877" s="37">
        <v>43016</v>
      </c>
      <c r="H1877" s="35">
        <v>56</v>
      </c>
      <c r="I1877" s="35">
        <v>600</v>
      </c>
      <c r="J1877" s="36">
        <v>94108</v>
      </c>
      <c r="K1877" s="37">
        <v>106649</v>
      </c>
      <c r="L1877" s="37" t="s">
        <v>18477</v>
      </c>
    </row>
    <row r="1878" spans="1:12" ht="18" customHeight="1" x14ac:dyDescent="0.2">
      <c r="A1878" s="37" t="s">
        <v>18478</v>
      </c>
      <c r="B1878" s="37" t="s">
        <v>18479</v>
      </c>
      <c r="C1878" s="37" t="s">
        <v>18480</v>
      </c>
      <c r="D1878" s="37" t="s">
        <v>18481</v>
      </c>
      <c r="E1878" s="37" t="s">
        <v>11123</v>
      </c>
      <c r="F1878" s="37" t="s">
        <v>19675</v>
      </c>
      <c r="G1878" s="37">
        <v>27514</v>
      </c>
      <c r="H1878" s="35">
        <v>68</v>
      </c>
      <c r="I1878" s="35">
        <v>70</v>
      </c>
      <c r="J1878" s="36">
        <v>972398</v>
      </c>
      <c r="K1878" s="37">
        <v>112897</v>
      </c>
      <c r="L1878" s="37" t="s">
        <v>18482</v>
      </c>
    </row>
    <row r="1879" spans="1:12" ht="18" customHeight="1" x14ac:dyDescent="0.2">
      <c r="A1879" s="37" t="s">
        <v>18483</v>
      </c>
      <c r="B1879" s="37" t="s">
        <v>18484</v>
      </c>
      <c r="C1879" s="37" t="s">
        <v>18485</v>
      </c>
      <c r="D1879" s="37"/>
      <c r="E1879" s="37"/>
      <c r="F1879" s="37" t="s">
        <v>19666</v>
      </c>
      <c r="G1879" s="37"/>
      <c r="H1879" s="35">
        <v>4</v>
      </c>
      <c r="I1879" s="35">
        <v>25</v>
      </c>
      <c r="J1879" s="36">
        <v>160000</v>
      </c>
      <c r="K1879" s="37">
        <v>118741</v>
      </c>
      <c r="L1879" s="37"/>
    </row>
    <row r="1880" spans="1:12" ht="18" customHeight="1" x14ac:dyDescent="0.2">
      <c r="A1880" s="37" t="s">
        <v>21226</v>
      </c>
      <c r="B1880" s="37" t="s">
        <v>21227</v>
      </c>
      <c r="C1880" s="37" t="s">
        <v>21228</v>
      </c>
      <c r="D1880" s="37" t="s">
        <v>21229</v>
      </c>
      <c r="E1880" s="37" t="s">
        <v>23347</v>
      </c>
      <c r="F1880" s="37" t="s">
        <v>23134</v>
      </c>
      <c r="G1880" s="37">
        <v>78701</v>
      </c>
      <c r="H1880" s="35">
        <v>7</v>
      </c>
      <c r="I1880" s="35">
        <v>25</v>
      </c>
      <c r="J1880" s="36">
        <v>280000</v>
      </c>
      <c r="K1880" s="37">
        <v>116010</v>
      </c>
      <c r="L1880" s="37"/>
    </row>
    <row r="1881" spans="1:12" ht="18" customHeight="1" x14ac:dyDescent="0.2">
      <c r="A1881" s="37" t="s">
        <v>21230</v>
      </c>
      <c r="B1881" s="37" t="s">
        <v>21230</v>
      </c>
      <c r="C1881" s="37" t="s">
        <v>21231</v>
      </c>
      <c r="D1881" s="37" t="s">
        <v>21232</v>
      </c>
      <c r="E1881" s="37" t="s">
        <v>21233</v>
      </c>
      <c r="F1881" s="37" t="s">
        <v>23714</v>
      </c>
      <c r="G1881" s="37">
        <v>95696</v>
      </c>
      <c r="H1881" s="35">
        <v>8</v>
      </c>
      <c r="I1881" s="35">
        <v>12</v>
      </c>
      <c r="J1881" s="36">
        <v>625000</v>
      </c>
      <c r="K1881" s="37">
        <v>134583</v>
      </c>
      <c r="L1881" s="37"/>
    </row>
    <row r="1882" spans="1:12" ht="18" customHeight="1" x14ac:dyDescent="0.2">
      <c r="A1882" s="37" t="s">
        <v>21234</v>
      </c>
      <c r="B1882" s="37"/>
      <c r="C1882" s="37" t="s">
        <v>21235</v>
      </c>
      <c r="D1882" s="37" t="s">
        <v>21236</v>
      </c>
      <c r="E1882" s="37" t="s">
        <v>12516</v>
      </c>
      <c r="F1882" s="37" t="s">
        <v>23715</v>
      </c>
      <c r="G1882" s="37">
        <v>80112</v>
      </c>
      <c r="H1882" s="35">
        <v>9</v>
      </c>
      <c r="I1882" s="35">
        <v>113</v>
      </c>
      <c r="J1882" s="36">
        <v>80127</v>
      </c>
      <c r="K1882" s="37">
        <v>111991</v>
      </c>
      <c r="L1882" s="37"/>
    </row>
    <row r="1883" spans="1:12" ht="18" customHeight="1" x14ac:dyDescent="0.2">
      <c r="A1883" s="37" t="s">
        <v>21237</v>
      </c>
      <c r="B1883" s="37" t="s">
        <v>21238</v>
      </c>
      <c r="C1883" s="37" t="s">
        <v>21239</v>
      </c>
      <c r="D1883" s="37" t="s">
        <v>21240</v>
      </c>
      <c r="E1883" s="37" t="s">
        <v>21241</v>
      </c>
      <c r="F1883" s="37" t="s">
        <v>23143</v>
      </c>
      <c r="G1883" s="37">
        <v>968</v>
      </c>
      <c r="H1883" s="35">
        <v>5</v>
      </c>
      <c r="I1883" s="35">
        <v>19</v>
      </c>
      <c r="J1883" s="36">
        <v>238175</v>
      </c>
      <c r="K1883" s="37">
        <v>147546</v>
      </c>
      <c r="L1883" s="37" t="s">
        <v>21242</v>
      </c>
    </row>
    <row r="1884" spans="1:12" ht="18" customHeight="1" x14ac:dyDescent="0.2">
      <c r="A1884" s="37" t="s">
        <v>21243</v>
      </c>
      <c r="B1884" s="37" t="s">
        <v>21244</v>
      </c>
      <c r="C1884" s="37" t="s">
        <v>21245</v>
      </c>
      <c r="D1884" s="37"/>
      <c r="E1884" s="37"/>
      <c r="F1884" s="37" t="s">
        <v>18740</v>
      </c>
      <c r="G1884" s="37"/>
      <c r="H1884" s="35">
        <v>8</v>
      </c>
      <c r="I1884" s="35" t="s">
        <v>16742</v>
      </c>
      <c r="J1884" s="35" t="s">
        <v>16742</v>
      </c>
      <c r="K1884" s="37">
        <v>140693</v>
      </c>
      <c r="L1884" s="37"/>
    </row>
    <row r="1885" spans="1:12" ht="18" customHeight="1" x14ac:dyDescent="0.2">
      <c r="A1885" s="37" t="s">
        <v>18505</v>
      </c>
      <c r="B1885" s="37" t="s">
        <v>18506</v>
      </c>
      <c r="C1885" s="37" t="s">
        <v>18507</v>
      </c>
      <c r="D1885" s="37" t="s">
        <v>18508</v>
      </c>
      <c r="E1885" s="37" t="s">
        <v>18509</v>
      </c>
      <c r="F1885" s="37" t="s">
        <v>23126</v>
      </c>
      <c r="G1885" s="37">
        <v>45840</v>
      </c>
      <c r="H1885" s="35">
        <v>19</v>
      </c>
      <c r="I1885" s="35">
        <v>360</v>
      </c>
      <c r="J1885" s="36">
        <v>53506</v>
      </c>
      <c r="K1885" s="37">
        <v>123465</v>
      </c>
      <c r="L1885" s="37"/>
    </row>
    <row r="1886" spans="1:12" ht="18" customHeight="1" x14ac:dyDescent="0.2">
      <c r="A1886" s="37" t="s">
        <v>18510</v>
      </c>
      <c r="B1886" s="37" t="s">
        <v>18511</v>
      </c>
      <c r="C1886" s="37" t="s">
        <v>18512</v>
      </c>
      <c r="D1886" s="37" t="s">
        <v>18513</v>
      </c>
      <c r="E1886" s="37" t="s">
        <v>18503</v>
      </c>
      <c r="F1886" s="37" t="s">
        <v>23713</v>
      </c>
      <c r="G1886" s="37">
        <v>86303</v>
      </c>
      <c r="H1886" s="35">
        <v>8</v>
      </c>
      <c r="I1886" s="35" t="s">
        <v>16742</v>
      </c>
      <c r="J1886" s="35" t="s">
        <v>16742</v>
      </c>
      <c r="K1886" s="37">
        <v>145741</v>
      </c>
      <c r="L1886" s="37"/>
    </row>
    <row r="1887" spans="1:12" ht="18" customHeight="1" x14ac:dyDescent="0.2">
      <c r="A1887" s="37" t="s">
        <v>13048</v>
      </c>
      <c r="B1887" s="37" t="s">
        <v>13049</v>
      </c>
      <c r="C1887" s="37" t="s">
        <v>13050</v>
      </c>
      <c r="D1887" s="37" t="s">
        <v>13051</v>
      </c>
      <c r="E1887" s="37" t="s">
        <v>22110</v>
      </c>
      <c r="F1887" s="37" t="s">
        <v>19666</v>
      </c>
      <c r="G1887" s="37">
        <v>70115</v>
      </c>
      <c r="H1887" s="35">
        <v>193</v>
      </c>
      <c r="I1887" s="35">
        <v>280</v>
      </c>
      <c r="J1887" s="36">
        <v>690108</v>
      </c>
      <c r="K1887" s="37">
        <v>117040</v>
      </c>
      <c r="L1887" s="37"/>
    </row>
    <row r="1888" spans="1:12" ht="18" customHeight="1" x14ac:dyDescent="0.2">
      <c r="A1888" s="37" t="s">
        <v>13052</v>
      </c>
      <c r="B1888" s="37" t="s">
        <v>13053</v>
      </c>
      <c r="C1888" s="37" t="s">
        <v>13054</v>
      </c>
      <c r="D1888" s="37" t="s">
        <v>13055</v>
      </c>
      <c r="E1888" s="37" t="s">
        <v>23323</v>
      </c>
      <c r="F1888" s="37" t="s">
        <v>19670</v>
      </c>
      <c r="G1888" s="37">
        <v>48105</v>
      </c>
      <c r="H1888" s="35">
        <v>0</v>
      </c>
      <c r="I1888" s="35">
        <v>2</v>
      </c>
      <c r="J1888" s="36">
        <v>83171</v>
      </c>
      <c r="K1888" s="37">
        <v>123979</v>
      </c>
      <c r="L1888" s="37"/>
    </row>
    <row r="1889" spans="1:12" ht="18" customHeight="1" x14ac:dyDescent="0.2">
      <c r="A1889" s="37" t="s">
        <v>13056</v>
      </c>
      <c r="B1889" s="37" t="s">
        <v>15772</v>
      </c>
      <c r="C1889" s="37" t="s">
        <v>15773</v>
      </c>
      <c r="D1889" s="37" t="s">
        <v>15774</v>
      </c>
      <c r="E1889" s="37" t="s">
        <v>18144</v>
      </c>
      <c r="F1889" s="37" t="s">
        <v>19675</v>
      </c>
      <c r="G1889" s="37">
        <v>27607</v>
      </c>
      <c r="H1889" s="35">
        <v>10</v>
      </c>
      <c r="I1889" s="35">
        <v>50</v>
      </c>
      <c r="J1889" s="36">
        <v>200000</v>
      </c>
      <c r="K1889" s="37">
        <v>118797</v>
      </c>
      <c r="L1889" s="37"/>
    </row>
    <row r="1890" spans="1:12" ht="18" customHeight="1" x14ac:dyDescent="0.2">
      <c r="A1890" s="37" t="s">
        <v>15775</v>
      </c>
      <c r="B1890" s="37" t="s">
        <v>15812</v>
      </c>
      <c r="C1890" s="37" t="s">
        <v>15813</v>
      </c>
      <c r="D1890" s="37" t="s">
        <v>15814</v>
      </c>
      <c r="E1890" s="37" t="s">
        <v>24286</v>
      </c>
      <c r="F1890" s="37" t="s">
        <v>23134</v>
      </c>
      <c r="G1890" s="37">
        <v>75219</v>
      </c>
      <c r="H1890" s="35">
        <v>16</v>
      </c>
      <c r="I1890" s="35">
        <v>180</v>
      </c>
      <c r="J1890" s="36">
        <v>88889</v>
      </c>
      <c r="K1890" s="37">
        <v>140416</v>
      </c>
      <c r="L1890" s="37"/>
    </row>
    <row r="1891" spans="1:12" ht="18" customHeight="1" x14ac:dyDescent="0.2">
      <c r="A1891" s="37" t="s">
        <v>15815</v>
      </c>
      <c r="B1891" s="37" t="s">
        <v>15816</v>
      </c>
      <c r="C1891" s="37" t="s">
        <v>15817</v>
      </c>
      <c r="D1891" s="37" t="s">
        <v>15818</v>
      </c>
      <c r="E1891" s="37" t="s">
        <v>24265</v>
      </c>
      <c r="F1891" s="37" t="s">
        <v>23714</v>
      </c>
      <c r="G1891" s="37">
        <v>90071</v>
      </c>
      <c r="H1891" s="35">
        <v>0</v>
      </c>
      <c r="I1891" s="35">
        <v>3</v>
      </c>
      <c r="J1891" s="36">
        <v>77513</v>
      </c>
      <c r="K1891" s="37">
        <v>147604</v>
      </c>
      <c r="L1891" s="37"/>
    </row>
    <row r="1892" spans="1:12" ht="18" customHeight="1" x14ac:dyDescent="0.2">
      <c r="A1892" s="37" t="s">
        <v>15819</v>
      </c>
      <c r="B1892" s="37" t="s">
        <v>15820</v>
      </c>
      <c r="C1892" s="37" t="s">
        <v>15821</v>
      </c>
      <c r="D1892" s="37" t="s">
        <v>15822</v>
      </c>
      <c r="E1892" s="37" t="s">
        <v>17345</v>
      </c>
      <c r="F1892" s="37" t="s">
        <v>19667</v>
      </c>
      <c r="G1892" s="37">
        <v>1890</v>
      </c>
      <c r="H1892" s="35">
        <v>2</v>
      </c>
      <c r="I1892" s="35">
        <v>5</v>
      </c>
      <c r="J1892" s="36">
        <v>320000</v>
      </c>
      <c r="K1892" s="37">
        <v>129263</v>
      </c>
      <c r="L1892" s="37"/>
    </row>
    <row r="1893" spans="1:12" ht="18" customHeight="1" x14ac:dyDescent="0.2">
      <c r="A1893" s="37" t="s">
        <v>7608</v>
      </c>
      <c r="B1893" s="37" t="s">
        <v>7609</v>
      </c>
      <c r="C1893" s="37" t="s">
        <v>7610</v>
      </c>
      <c r="D1893" s="37" t="s">
        <v>7611</v>
      </c>
      <c r="E1893" s="37" t="s">
        <v>19720</v>
      </c>
      <c r="F1893" s="37" t="s">
        <v>23713</v>
      </c>
      <c r="G1893" s="37">
        <v>85205</v>
      </c>
      <c r="H1893" s="35">
        <v>1</v>
      </c>
      <c r="I1893" s="35">
        <v>8</v>
      </c>
      <c r="J1893" s="36">
        <v>150000</v>
      </c>
      <c r="K1893" s="37">
        <v>130127</v>
      </c>
      <c r="L1893" s="37"/>
    </row>
    <row r="1894" spans="1:12" ht="18" customHeight="1" x14ac:dyDescent="0.2">
      <c r="A1894" s="37" t="s">
        <v>10284</v>
      </c>
      <c r="B1894" s="37" t="s">
        <v>10285</v>
      </c>
      <c r="C1894" s="37" t="s">
        <v>10286</v>
      </c>
      <c r="D1894" s="37" t="s">
        <v>10287</v>
      </c>
      <c r="E1894" s="37" t="s">
        <v>14477</v>
      </c>
      <c r="F1894" s="37" t="s">
        <v>19663</v>
      </c>
      <c r="G1894" s="37">
        <v>47546</v>
      </c>
      <c r="H1894" s="35">
        <v>7</v>
      </c>
      <c r="I1894" s="35">
        <v>95</v>
      </c>
      <c r="J1894" s="36">
        <v>68421</v>
      </c>
      <c r="K1894" s="37">
        <v>122159</v>
      </c>
      <c r="L1894" s="37" t="s">
        <v>10288</v>
      </c>
    </row>
    <row r="1895" spans="1:12" ht="18" customHeight="1" x14ac:dyDescent="0.2">
      <c r="A1895" s="37" t="s">
        <v>10289</v>
      </c>
      <c r="B1895" s="37" t="s">
        <v>10290</v>
      </c>
      <c r="C1895" s="37" t="s">
        <v>10291</v>
      </c>
      <c r="D1895" s="37" t="s">
        <v>10292</v>
      </c>
      <c r="E1895" s="37" t="s">
        <v>22549</v>
      </c>
      <c r="F1895" s="37" t="s">
        <v>19670</v>
      </c>
      <c r="G1895" s="37">
        <v>49684</v>
      </c>
      <c r="H1895" s="35">
        <v>60</v>
      </c>
      <c r="I1895" s="35">
        <v>168</v>
      </c>
      <c r="J1895" s="36">
        <v>354808</v>
      </c>
      <c r="K1895" s="37">
        <v>125219</v>
      </c>
      <c r="L1895" s="37"/>
    </row>
    <row r="1896" spans="1:12" ht="18" customHeight="1" x14ac:dyDescent="0.2">
      <c r="A1896" s="37" t="s">
        <v>10293</v>
      </c>
      <c r="B1896" s="37" t="s">
        <v>15776</v>
      </c>
      <c r="C1896" s="37" t="s">
        <v>15777</v>
      </c>
      <c r="D1896" s="37" t="s">
        <v>15778</v>
      </c>
      <c r="E1896" s="37" t="s">
        <v>23348</v>
      </c>
      <c r="F1896" s="37" t="s">
        <v>23126</v>
      </c>
      <c r="G1896" s="37">
        <v>43214</v>
      </c>
      <c r="H1896" s="35">
        <v>2</v>
      </c>
      <c r="I1896" s="35">
        <v>4</v>
      </c>
      <c r="J1896" s="36">
        <v>506469</v>
      </c>
      <c r="K1896" s="37">
        <v>137620</v>
      </c>
      <c r="L1896" s="37"/>
    </row>
    <row r="1897" spans="1:12" ht="18" customHeight="1" x14ac:dyDescent="0.2">
      <c r="A1897" s="37" t="s">
        <v>15779</v>
      </c>
      <c r="B1897" s="37" t="s">
        <v>15780</v>
      </c>
      <c r="C1897" s="37" t="s">
        <v>15781</v>
      </c>
      <c r="D1897" s="37" t="s">
        <v>15782</v>
      </c>
      <c r="E1897" s="37" t="s">
        <v>21098</v>
      </c>
      <c r="F1897" s="37" t="s">
        <v>19672</v>
      </c>
      <c r="G1897" s="37">
        <v>64111</v>
      </c>
      <c r="H1897" s="35">
        <v>168</v>
      </c>
      <c r="I1897" s="36">
        <v>1375</v>
      </c>
      <c r="J1897" s="36">
        <v>121993</v>
      </c>
      <c r="K1897" s="37">
        <v>144344</v>
      </c>
      <c r="L1897" s="37"/>
    </row>
    <row r="1898" spans="1:12" ht="18" customHeight="1" x14ac:dyDescent="0.2">
      <c r="A1898" s="37" t="s">
        <v>15783</v>
      </c>
      <c r="B1898" s="37" t="s">
        <v>15784</v>
      </c>
      <c r="C1898" s="37" t="s">
        <v>18486</v>
      </c>
      <c r="D1898" s="37" t="s">
        <v>18487</v>
      </c>
      <c r="E1898" s="37" t="s">
        <v>24286</v>
      </c>
      <c r="F1898" s="37" t="s">
        <v>23134</v>
      </c>
      <c r="G1898" s="37">
        <v>75229</v>
      </c>
      <c r="H1898" s="35">
        <v>2</v>
      </c>
      <c r="I1898" s="35">
        <v>21</v>
      </c>
      <c r="J1898" s="36">
        <v>81142</v>
      </c>
      <c r="K1898" s="37">
        <v>134959</v>
      </c>
      <c r="L1898" s="37" t="s">
        <v>18488</v>
      </c>
    </row>
    <row r="1899" spans="1:12" ht="18" customHeight="1" x14ac:dyDescent="0.2">
      <c r="A1899" s="37" t="s">
        <v>18489</v>
      </c>
      <c r="B1899" s="37" t="s">
        <v>18490</v>
      </c>
      <c r="C1899" s="37" t="s">
        <v>18491</v>
      </c>
      <c r="D1899" s="37" t="s">
        <v>18492</v>
      </c>
      <c r="E1899" s="37" t="s">
        <v>18493</v>
      </c>
      <c r="F1899" s="37" t="s">
        <v>23714</v>
      </c>
      <c r="G1899" s="37">
        <v>95010</v>
      </c>
      <c r="H1899" s="35">
        <v>13</v>
      </c>
      <c r="I1899" s="35">
        <v>47</v>
      </c>
      <c r="J1899" s="36">
        <v>286957</v>
      </c>
      <c r="K1899" s="37">
        <v>139024</v>
      </c>
      <c r="L1899" s="37" t="s">
        <v>10309</v>
      </c>
    </row>
    <row r="1900" spans="1:12" ht="18" customHeight="1" x14ac:dyDescent="0.2">
      <c r="A1900" s="37" t="s">
        <v>10310</v>
      </c>
      <c r="B1900" s="37" t="s">
        <v>10311</v>
      </c>
      <c r="C1900" s="37" t="s">
        <v>10312</v>
      </c>
      <c r="D1900" s="37" t="s">
        <v>10313</v>
      </c>
      <c r="E1900" s="37" t="s">
        <v>10314</v>
      </c>
      <c r="F1900" s="37" t="s">
        <v>19670</v>
      </c>
      <c r="G1900" s="37">
        <v>48390</v>
      </c>
      <c r="H1900" s="35">
        <v>0</v>
      </c>
      <c r="I1900" s="35">
        <v>2</v>
      </c>
      <c r="J1900" s="36">
        <v>37500</v>
      </c>
      <c r="K1900" s="37">
        <v>126445</v>
      </c>
      <c r="L1900" s="37"/>
    </row>
    <row r="1901" spans="1:12" ht="18" customHeight="1" x14ac:dyDescent="0.2">
      <c r="A1901" s="37" t="s">
        <v>10315</v>
      </c>
      <c r="B1901" s="37" t="s">
        <v>10316</v>
      </c>
      <c r="C1901" s="37" t="s">
        <v>10317</v>
      </c>
      <c r="D1901" s="37" t="s">
        <v>10318</v>
      </c>
      <c r="E1901" s="37" t="s">
        <v>9964</v>
      </c>
      <c r="F1901" s="37" t="s">
        <v>18743</v>
      </c>
      <c r="G1901" s="37">
        <v>50702</v>
      </c>
      <c r="H1901" s="35">
        <v>4</v>
      </c>
      <c r="I1901" s="35">
        <v>11</v>
      </c>
      <c r="J1901" s="36">
        <v>386185</v>
      </c>
      <c r="K1901" s="37">
        <v>15898</v>
      </c>
      <c r="L1901" s="37"/>
    </row>
    <row r="1902" spans="1:12" ht="18" customHeight="1" x14ac:dyDescent="0.2">
      <c r="A1902" s="37" t="s">
        <v>10319</v>
      </c>
      <c r="B1902" s="37" t="s">
        <v>10320</v>
      </c>
      <c r="C1902" s="37" t="s">
        <v>10321</v>
      </c>
      <c r="D1902" s="37" t="s">
        <v>10322</v>
      </c>
      <c r="E1902" s="37" t="s">
        <v>15268</v>
      </c>
      <c r="F1902" s="37" t="s">
        <v>23134</v>
      </c>
      <c r="G1902" s="37">
        <v>77056</v>
      </c>
      <c r="H1902" s="35">
        <v>22</v>
      </c>
      <c r="I1902" s="35">
        <v>189</v>
      </c>
      <c r="J1902" s="36">
        <v>114525</v>
      </c>
      <c r="K1902" s="37">
        <v>115887</v>
      </c>
      <c r="L1902" s="37" t="s">
        <v>10323</v>
      </c>
    </row>
    <row r="1903" spans="1:12" ht="18" customHeight="1" x14ac:dyDescent="0.2">
      <c r="A1903" s="37" t="s">
        <v>10324</v>
      </c>
      <c r="B1903" s="37" t="s">
        <v>10325</v>
      </c>
      <c r="C1903" s="37" t="s">
        <v>10326</v>
      </c>
      <c r="D1903" s="37" t="s">
        <v>10327</v>
      </c>
      <c r="E1903" s="37" t="s">
        <v>22344</v>
      </c>
      <c r="F1903" s="37" t="s">
        <v>23129</v>
      </c>
      <c r="G1903" s="37">
        <v>19301</v>
      </c>
      <c r="H1903" s="35">
        <v>1</v>
      </c>
      <c r="I1903" s="35">
        <v>3</v>
      </c>
      <c r="J1903" s="36">
        <v>300000</v>
      </c>
      <c r="K1903" s="37">
        <v>134558</v>
      </c>
      <c r="L1903" s="37"/>
    </row>
    <row r="1904" spans="1:12" ht="18" customHeight="1" x14ac:dyDescent="0.2">
      <c r="A1904" s="37" t="s">
        <v>10328</v>
      </c>
      <c r="B1904" s="37" t="s">
        <v>10329</v>
      </c>
      <c r="C1904" s="37" t="s">
        <v>10330</v>
      </c>
      <c r="D1904" s="37" t="s">
        <v>10331</v>
      </c>
      <c r="E1904" s="37" t="s">
        <v>11152</v>
      </c>
      <c r="F1904" s="37" t="s">
        <v>19675</v>
      </c>
      <c r="G1904" s="37">
        <v>27713</v>
      </c>
      <c r="H1904" s="35">
        <v>18</v>
      </c>
      <c r="I1904" s="35">
        <v>198</v>
      </c>
      <c r="J1904" s="36">
        <v>90434</v>
      </c>
      <c r="K1904" s="37">
        <v>117891</v>
      </c>
      <c r="L1904" s="37"/>
    </row>
    <row r="1905" spans="1:12" ht="18" customHeight="1" x14ac:dyDescent="0.2">
      <c r="A1905" s="37" t="s">
        <v>13057</v>
      </c>
      <c r="B1905" s="37" t="s">
        <v>13058</v>
      </c>
      <c r="C1905" s="37" t="s">
        <v>13059</v>
      </c>
      <c r="D1905" s="37" t="s">
        <v>13060</v>
      </c>
      <c r="E1905" s="37" t="s">
        <v>19263</v>
      </c>
      <c r="F1905" s="37" t="s">
        <v>19672</v>
      </c>
      <c r="G1905" s="37">
        <v>63141</v>
      </c>
      <c r="H1905" s="35">
        <v>52</v>
      </c>
      <c r="I1905" s="35">
        <v>370</v>
      </c>
      <c r="J1905" s="36">
        <v>140770</v>
      </c>
      <c r="K1905" s="37">
        <v>131777</v>
      </c>
      <c r="L1905" s="37" t="s">
        <v>13061</v>
      </c>
    </row>
    <row r="1906" spans="1:12" ht="18" customHeight="1" x14ac:dyDescent="0.2">
      <c r="A1906" s="37" t="s">
        <v>13062</v>
      </c>
      <c r="B1906" s="37"/>
      <c r="C1906" s="37" t="s">
        <v>13063</v>
      </c>
      <c r="D1906" s="37" t="s">
        <v>13064</v>
      </c>
      <c r="E1906" s="37" t="s">
        <v>20763</v>
      </c>
      <c r="F1906" s="37" t="s">
        <v>19670</v>
      </c>
      <c r="G1906" s="37">
        <v>48317</v>
      </c>
      <c r="H1906" s="35">
        <v>1</v>
      </c>
      <c r="I1906" s="35">
        <v>129</v>
      </c>
      <c r="J1906" s="36">
        <v>8140</v>
      </c>
      <c r="K1906" s="37">
        <v>143841</v>
      </c>
      <c r="L1906" s="37"/>
    </row>
    <row r="1907" spans="1:12" ht="18" customHeight="1" x14ac:dyDescent="0.2">
      <c r="A1907" s="37" t="s">
        <v>13065</v>
      </c>
      <c r="B1907" s="37" t="s">
        <v>13066</v>
      </c>
      <c r="C1907" s="37" t="s">
        <v>13067</v>
      </c>
      <c r="D1907" s="37" t="s">
        <v>13068</v>
      </c>
      <c r="E1907" s="37" t="s">
        <v>16880</v>
      </c>
      <c r="F1907" s="37" t="s">
        <v>23134</v>
      </c>
      <c r="G1907" s="37">
        <v>76116</v>
      </c>
      <c r="H1907" s="35">
        <v>26</v>
      </c>
      <c r="I1907" s="35">
        <v>240</v>
      </c>
      <c r="J1907" s="36">
        <v>108333</v>
      </c>
      <c r="K1907" s="37">
        <v>115265</v>
      </c>
      <c r="L1907" s="37"/>
    </row>
    <row r="1908" spans="1:12" ht="18" customHeight="1" x14ac:dyDescent="0.2">
      <c r="A1908" s="37" t="s">
        <v>13069</v>
      </c>
      <c r="B1908" s="37" t="s">
        <v>13070</v>
      </c>
      <c r="C1908" s="37" t="s">
        <v>13071</v>
      </c>
      <c r="D1908" s="37" t="s">
        <v>13072</v>
      </c>
      <c r="E1908" s="37" t="s">
        <v>13073</v>
      </c>
      <c r="F1908" s="37" t="s">
        <v>23139</v>
      </c>
      <c r="G1908" s="37">
        <v>53213</v>
      </c>
      <c r="H1908" s="35">
        <v>15</v>
      </c>
      <c r="I1908" s="35">
        <v>24</v>
      </c>
      <c r="J1908" s="36">
        <v>625000</v>
      </c>
      <c r="K1908" s="37">
        <v>110989</v>
      </c>
      <c r="L1908" s="37"/>
    </row>
    <row r="1909" spans="1:12" ht="18" customHeight="1" x14ac:dyDescent="0.2">
      <c r="A1909" s="37" t="s">
        <v>13136</v>
      </c>
      <c r="B1909" s="37" t="s">
        <v>13137</v>
      </c>
      <c r="C1909" s="37" t="s">
        <v>13138</v>
      </c>
      <c r="D1909" s="37" t="s">
        <v>13139</v>
      </c>
      <c r="E1909" s="37" t="s">
        <v>23434</v>
      </c>
      <c r="F1909" s="37" t="s">
        <v>23715</v>
      </c>
      <c r="G1909" s="37">
        <v>81501</v>
      </c>
      <c r="H1909" s="35">
        <v>8</v>
      </c>
      <c r="I1909" s="35">
        <v>57</v>
      </c>
      <c r="J1909" s="36">
        <v>144117</v>
      </c>
      <c r="K1909" s="37">
        <v>130771</v>
      </c>
      <c r="L1909" s="37" t="s">
        <v>15870</v>
      </c>
    </row>
    <row r="1910" spans="1:12" ht="18" customHeight="1" x14ac:dyDescent="0.2">
      <c r="A1910" s="37" t="s">
        <v>15871</v>
      </c>
      <c r="B1910" s="37" t="s">
        <v>15872</v>
      </c>
      <c r="C1910" s="37" t="s">
        <v>15873</v>
      </c>
      <c r="D1910" s="37" t="s">
        <v>15874</v>
      </c>
      <c r="E1910" s="37" t="s">
        <v>15875</v>
      </c>
      <c r="F1910" s="37" t="s">
        <v>23716</v>
      </c>
      <c r="G1910" s="37">
        <v>6410</v>
      </c>
      <c r="H1910" s="35">
        <v>307</v>
      </c>
      <c r="I1910" s="36">
        <v>1560</v>
      </c>
      <c r="J1910" s="36">
        <v>196926</v>
      </c>
      <c r="K1910" s="37">
        <v>107620</v>
      </c>
      <c r="L1910" s="37"/>
    </row>
    <row r="1911" spans="1:12" ht="18" customHeight="1" x14ac:dyDescent="0.2">
      <c r="A1911" s="37" t="s">
        <v>15876</v>
      </c>
      <c r="B1911" s="37" t="s">
        <v>15877</v>
      </c>
      <c r="C1911" s="37" t="s">
        <v>15878</v>
      </c>
      <c r="D1911" s="37" t="s">
        <v>15879</v>
      </c>
      <c r="E1911" s="37" t="s">
        <v>23348</v>
      </c>
      <c r="F1911" s="37" t="s">
        <v>23126</v>
      </c>
      <c r="G1911" s="37">
        <v>43235</v>
      </c>
      <c r="H1911" s="35">
        <v>72</v>
      </c>
      <c r="I1911" s="35">
        <v>157</v>
      </c>
      <c r="J1911" s="36">
        <v>455414</v>
      </c>
      <c r="K1911" s="37">
        <v>105190</v>
      </c>
      <c r="L1911" s="37" t="s">
        <v>15880</v>
      </c>
    </row>
    <row r="1912" spans="1:12" ht="18" customHeight="1" x14ac:dyDescent="0.2">
      <c r="A1912" s="37" t="s">
        <v>15881</v>
      </c>
      <c r="B1912" s="37" t="s">
        <v>15882</v>
      </c>
      <c r="C1912" s="37" t="s">
        <v>15883</v>
      </c>
      <c r="D1912" s="37" t="s">
        <v>15884</v>
      </c>
      <c r="E1912" s="37" t="s">
        <v>15885</v>
      </c>
      <c r="F1912" s="37" t="s">
        <v>23139</v>
      </c>
      <c r="G1912" s="37">
        <v>54915</v>
      </c>
      <c r="H1912" s="35">
        <v>8</v>
      </c>
      <c r="I1912" s="35" t="s">
        <v>16742</v>
      </c>
      <c r="J1912" s="35" t="s">
        <v>16742</v>
      </c>
      <c r="K1912" s="37">
        <v>140283</v>
      </c>
      <c r="L1912" s="37" t="s">
        <v>15886</v>
      </c>
    </row>
    <row r="1913" spans="1:12" ht="18" customHeight="1" x14ac:dyDescent="0.2">
      <c r="A1913" s="37" t="s">
        <v>15887</v>
      </c>
      <c r="B1913" s="37" t="s">
        <v>15888</v>
      </c>
      <c r="C1913" s="37" t="s">
        <v>15889</v>
      </c>
      <c r="D1913" s="37"/>
      <c r="E1913" s="37"/>
      <c r="F1913" s="37"/>
      <c r="G1913" s="37"/>
      <c r="H1913" s="35">
        <v>8</v>
      </c>
      <c r="I1913" s="35" t="s">
        <v>16742</v>
      </c>
      <c r="J1913" s="35" t="s">
        <v>16742</v>
      </c>
      <c r="K1913" s="37">
        <v>148302</v>
      </c>
      <c r="L1913" s="37"/>
    </row>
    <row r="1914" spans="1:12" ht="18" customHeight="1" x14ac:dyDescent="0.2">
      <c r="A1914" s="37" t="s">
        <v>15890</v>
      </c>
      <c r="B1914" s="37" t="s">
        <v>15891</v>
      </c>
      <c r="C1914" s="37" t="s">
        <v>15892</v>
      </c>
      <c r="D1914" s="37" t="s">
        <v>15893</v>
      </c>
      <c r="E1914" s="37" t="s">
        <v>15894</v>
      </c>
      <c r="F1914" s="37" t="s">
        <v>19678</v>
      </c>
      <c r="G1914" s="37">
        <v>8820</v>
      </c>
      <c r="H1914" s="35">
        <v>4</v>
      </c>
      <c r="I1914" s="35">
        <v>8</v>
      </c>
      <c r="J1914" s="36">
        <v>455000</v>
      </c>
      <c r="K1914" s="37">
        <v>135477</v>
      </c>
      <c r="L1914" s="37"/>
    </row>
    <row r="1915" spans="1:12" ht="18" customHeight="1" x14ac:dyDescent="0.2">
      <c r="A1915" s="37" t="s">
        <v>15895</v>
      </c>
      <c r="B1915" s="37" t="s">
        <v>15896</v>
      </c>
      <c r="C1915" s="37" t="s">
        <v>15897</v>
      </c>
      <c r="D1915" s="37" t="s">
        <v>15898</v>
      </c>
      <c r="E1915" s="37" t="s">
        <v>21668</v>
      </c>
      <c r="F1915" s="37" t="s">
        <v>23714</v>
      </c>
      <c r="G1915" s="37">
        <v>95693</v>
      </c>
      <c r="H1915" s="35">
        <v>3</v>
      </c>
      <c r="I1915" s="35">
        <v>111</v>
      </c>
      <c r="J1915" s="36">
        <v>23372</v>
      </c>
      <c r="K1915" s="37">
        <v>128940</v>
      </c>
      <c r="L1915" s="37" t="s">
        <v>15899</v>
      </c>
    </row>
    <row r="1916" spans="1:12" ht="18" customHeight="1" x14ac:dyDescent="0.2">
      <c r="A1916" s="37" t="s">
        <v>15900</v>
      </c>
      <c r="B1916" s="37" t="s">
        <v>15901</v>
      </c>
      <c r="C1916" s="37" t="s">
        <v>15902</v>
      </c>
      <c r="D1916" s="37" t="s">
        <v>15903</v>
      </c>
      <c r="E1916" s="37" t="s">
        <v>23682</v>
      </c>
      <c r="F1916" s="37" t="s">
        <v>18740</v>
      </c>
      <c r="G1916" s="37">
        <v>33702</v>
      </c>
      <c r="H1916" s="35">
        <v>7</v>
      </c>
      <c r="I1916" s="35">
        <v>17</v>
      </c>
      <c r="J1916" s="36">
        <v>426160</v>
      </c>
      <c r="K1916" s="37">
        <v>141831</v>
      </c>
      <c r="L1916" s="37" t="s">
        <v>15904</v>
      </c>
    </row>
    <row r="1917" spans="1:12" ht="18" customHeight="1" x14ac:dyDescent="0.2">
      <c r="A1917" s="37" t="s">
        <v>15933</v>
      </c>
      <c r="B1917" s="37" t="s">
        <v>15934</v>
      </c>
      <c r="C1917" s="37" t="s">
        <v>15935</v>
      </c>
      <c r="D1917" s="37" t="s">
        <v>13177</v>
      </c>
      <c r="E1917" s="37" t="s">
        <v>13178</v>
      </c>
      <c r="F1917" s="37" t="s">
        <v>23139</v>
      </c>
      <c r="G1917" s="37">
        <v>53188</v>
      </c>
      <c r="H1917" s="35">
        <v>19</v>
      </c>
      <c r="I1917" s="35">
        <v>9</v>
      </c>
      <c r="J1917" s="36">
        <v>2061852</v>
      </c>
      <c r="K1917" s="37">
        <v>129901</v>
      </c>
      <c r="L1917" s="37"/>
    </row>
    <row r="1918" spans="1:12" ht="18" customHeight="1" x14ac:dyDescent="0.2">
      <c r="A1918" s="37" t="s">
        <v>13179</v>
      </c>
      <c r="B1918" s="37" t="s">
        <v>13180</v>
      </c>
      <c r="C1918" s="37" t="s">
        <v>15926</v>
      </c>
      <c r="D1918" s="37" t="s">
        <v>15927</v>
      </c>
      <c r="E1918" s="37" t="s">
        <v>24265</v>
      </c>
      <c r="F1918" s="37" t="s">
        <v>23714</v>
      </c>
      <c r="G1918" s="37">
        <v>90064</v>
      </c>
      <c r="H1918" s="35">
        <v>25</v>
      </c>
      <c r="I1918" s="35">
        <v>184</v>
      </c>
      <c r="J1918" s="36">
        <v>134005</v>
      </c>
      <c r="K1918" s="37">
        <v>119180</v>
      </c>
      <c r="L1918" s="37" t="s">
        <v>15928</v>
      </c>
    </row>
    <row r="1919" spans="1:12" ht="18" customHeight="1" x14ac:dyDescent="0.2">
      <c r="A1919" s="37" t="s">
        <v>15929</v>
      </c>
      <c r="B1919" s="37" t="s">
        <v>15936</v>
      </c>
      <c r="C1919" s="37" t="s">
        <v>15937</v>
      </c>
      <c r="D1919" s="37" t="s">
        <v>15938</v>
      </c>
      <c r="E1919" s="37" t="s">
        <v>15939</v>
      </c>
      <c r="F1919" s="37" t="s">
        <v>19675</v>
      </c>
      <c r="G1919" s="37">
        <v>28374</v>
      </c>
      <c r="H1919" s="35">
        <v>5</v>
      </c>
      <c r="I1919" s="35">
        <v>32</v>
      </c>
      <c r="J1919" s="36">
        <v>140625</v>
      </c>
      <c r="K1919" s="37">
        <v>140658</v>
      </c>
      <c r="L1919" s="37" t="s">
        <v>15940</v>
      </c>
    </row>
    <row r="1920" spans="1:12" ht="18" customHeight="1" x14ac:dyDescent="0.2">
      <c r="A1920" s="37" t="s">
        <v>15941</v>
      </c>
      <c r="B1920" s="37" t="s">
        <v>15942</v>
      </c>
      <c r="C1920" s="37" t="s">
        <v>15943</v>
      </c>
      <c r="D1920" s="37" t="s">
        <v>15944</v>
      </c>
      <c r="E1920" s="37" t="s">
        <v>15945</v>
      </c>
      <c r="F1920" s="37" t="s">
        <v>19678</v>
      </c>
      <c r="G1920" s="37">
        <v>7405</v>
      </c>
      <c r="H1920" s="35">
        <v>8</v>
      </c>
      <c r="I1920" s="35" t="s">
        <v>16742</v>
      </c>
      <c r="J1920" s="35" t="s">
        <v>16742</v>
      </c>
      <c r="K1920" s="37">
        <v>144668</v>
      </c>
      <c r="L1920" s="37"/>
    </row>
    <row r="1921" spans="1:12" ht="18" customHeight="1" x14ac:dyDescent="0.2">
      <c r="A1921" s="37" t="s">
        <v>15946</v>
      </c>
      <c r="B1921" s="37" t="s">
        <v>15947</v>
      </c>
      <c r="C1921" s="37" t="s">
        <v>13210</v>
      </c>
      <c r="D1921" s="37" t="s">
        <v>13211</v>
      </c>
      <c r="E1921" s="37" t="s">
        <v>17944</v>
      </c>
      <c r="F1921" s="37" t="s">
        <v>23714</v>
      </c>
      <c r="G1921" s="37">
        <v>92618</v>
      </c>
      <c r="H1921" s="35">
        <v>1</v>
      </c>
      <c r="I1921" s="35">
        <v>1</v>
      </c>
      <c r="J1921" s="36">
        <v>855175</v>
      </c>
      <c r="K1921" s="37">
        <v>130995</v>
      </c>
      <c r="L1921" s="37"/>
    </row>
    <row r="1922" spans="1:12" ht="18" customHeight="1" x14ac:dyDescent="0.2">
      <c r="A1922" s="37" t="s">
        <v>13212</v>
      </c>
      <c r="B1922" s="37" t="s">
        <v>13213</v>
      </c>
      <c r="C1922" s="37" t="s">
        <v>15953</v>
      </c>
      <c r="D1922" s="37" t="s">
        <v>15954</v>
      </c>
      <c r="E1922" s="37" t="s">
        <v>13221</v>
      </c>
      <c r="F1922" s="37" t="s">
        <v>23134</v>
      </c>
      <c r="G1922" s="37">
        <v>75006</v>
      </c>
      <c r="H1922" s="35">
        <v>0</v>
      </c>
      <c r="I1922" s="35">
        <v>2</v>
      </c>
      <c r="J1922" s="36">
        <v>187500</v>
      </c>
      <c r="K1922" s="37">
        <v>116725</v>
      </c>
      <c r="L1922" s="37" t="s">
        <v>13222</v>
      </c>
    </row>
    <row r="1923" spans="1:12" ht="18" customHeight="1" x14ac:dyDescent="0.2">
      <c r="A1923" s="37" t="s">
        <v>13223</v>
      </c>
      <c r="B1923" s="37" t="s">
        <v>13224</v>
      </c>
      <c r="C1923" s="37" t="s">
        <v>13225</v>
      </c>
      <c r="D1923" s="37" t="s">
        <v>13226</v>
      </c>
      <c r="E1923" s="37" t="s">
        <v>9893</v>
      </c>
      <c r="F1923" s="37" t="s">
        <v>23132</v>
      </c>
      <c r="G1923" s="37">
        <v>57108</v>
      </c>
      <c r="H1923" s="35">
        <v>7</v>
      </c>
      <c r="I1923" s="35">
        <v>431</v>
      </c>
      <c r="J1923" s="36">
        <v>15081</v>
      </c>
      <c r="K1923" s="37">
        <v>147879</v>
      </c>
      <c r="L1923" s="37" t="s">
        <v>13227</v>
      </c>
    </row>
    <row r="1924" spans="1:12" ht="18" customHeight="1" x14ac:dyDescent="0.2">
      <c r="A1924" s="37" t="s">
        <v>13228</v>
      </c>
      <c r="B1924" s="37" t="s">
        <v>13229</v>
      </c>
      <c r="C1924" s="37" t="s">
        <v>13230</v>
      </c>
      <c r="D1924" s="37" t="s">
        <v>13231</v>
      </c>
      <c r="E1924" s="37" t="s">
        <v>13232</v>
      </c>
      <c r="F1924" s="37" t="s">
        <v>19678</v>
      </c>
      <c r="G1924" s="37">
        <v>7601</v>
      </c>
      <c r="H1924" s="35">
        <v>8</v>
      </c>
      <c r="I1924" s="35" t="s">
        <v>16742</v>
      </c>
      <c r="J1924" s="35" t="s">
        <v>16742</v>
      </c>
      <c r="K1924" s="37">
        <v>130863</v>
      </c>
      <c r="L1924" s="37" t="s">
        <v>13215</v>
      </c>
    </row>
    <row r="1925" spans="1:12" ht="18" customHeight="1" x14ac:dyDescent="0.2">
      <c r="A1925" s="37" t="s">
        <v>13216</v>
      </c>
      <c r="B1925" s="37" t="s">
        <v>13217</v>
      </c>
      <c r="C1925" s="37" t="s">
        <v>13218</v>
      </c>
      <c r="D1925" s="37" t="s">
        <v>13219</v>
      </c>
      <c r="E1925" s="37" t="s">
        <v>24166</v>
      </c>
      <c r="F1925" s="37" t="s">
        <v>23714</v>
      </c>
      <c r="G1925" s="37">
        <v>94611</v>
      </c>
      <c r="H1925" s="35">
        <v>1</v>
      </c>
      <c r="I1925" s="35">
        <v>11</v>
      </c>
      <c r="J1925" s="36">
        <v>118182</v>
      </c>
      <c r="K1925" s="37">
        <v>137645</v>
      </c>
      <c r="L1925" s="37" t="s">
        <v>13220</v>
      </c>
    </row>
    <row r="1926" spans="1:12" ht="18" customHeight="1" x14ac:dyDescent="0.2">
      <c r="A1926" s="37" t="s">
        <v>10534</v>
      </c>
      <c r="B1926" s="37" t="s">
        <v>10535</v>
      </c>
      <c r="C1926" s="37" t="s">
        <v>10536</v>
      </c>
      <c r="D1926" s="37" t="s">
        <v>10537</v>
      </c>
      <c r="E1926" s="37" t="s">
        <v>17690</v>
      </c>
      <c r="F1926" s="37" t="s">
        <v>23715</v>
      </c>
      <c r="G1926" s="37">
        <v>80112</v>
      </c>
      <c r="H1926" s="35">
        <v>30</v>
      </c>
      <c r="I1926" s="35">
        <v>239</v>
      </c>
      <c r="J1926" s="36">
        <v>125523</v>
      </c>
      <c r="K1926" s="37">
        <v>113189</v>
      </c>
      <c r="L1926" s="37"/>
    </row>
    <row r="1927" spans="1:12" ht="18" customHeight="1" x14ac:dyDescent="0.2">
      <c r="A1927" s="37" t="s">
        <v>10538</v>
      </c>
      <c r="B1927" s="37" t="s">
        <v>10539</v>
      </c>
      <c r="C1927" s="37" t="s">
        <v>10540</v>
      </c>
      <c r="D1927" s="37" t="s">
        <v>10541</v>
      </c>
      <c r="E1927" s="37" t="s">
        <v>10542</v>
      </c>
      <c r="F1927" s="37" t="s">
        <v>19671</v>
      </c>
      <c r="G1927" s="37">
        <v>55121</v>
      </c>
      <c r="H1927" s="35">
        <v>25</v>
      </c>
      <c r="I1927" s="35">
        <v>111</v>
      </c>
      <c r="J1927" s="36">
        <v>227928</v>
      </c>
      <c r="K1927" s="37">
        <v>115334</v>
      </c>
      <c r="L1927" s="37" t="s">
        <v>10543</v>
      </c>
    </row>
    <row r="1928" spans="1:12" ht="18" customHeight="1" x14ac:dyDescent="0.2">
      <c r="A1928" s="37" t="s">
        <v>10544</v>
      </c>
      <c r="B1928" s="37" t="s">
        <v>10545</v>
      </c>
      <c r="C1928" s="37" t="s">
        <v>10546</v>
      </c>
      <c r="D1928" s="37" t="s">
        <v>10547</v>
      </c>
      <c r="E1928" s="37" t="s">
        <v>19720</v>
      </c>
      <c r="F1928" s="37" t="s">
        <v>23713</v>
      </c>
      <c r="G1928" s="37">
        <v>85213</v>
      </c>
      <c r="H1928" s="35">
        <v>74</v>
      </c>
      <c r="I1928" s="35">
        <v>580</v>
      </c>
      <c r="J1928" s="36">
        <v>128023</v>
      </c>
      <c r="K1928" s="37">
        <v>141091</v>
      </c>
      <c r="L1928" s="37"/>
    </row>
    <row r="1929" spans="1:12" ht="18" customHeight="1" x14ac:dyDescent="0.2">
      <c r="A1929" s="37" t="s">
        <v>10548</v>
      </c>
      <c r="B1929" s="37" t="s">
        <v>10549</v>
      </c>
      <c r="C1929" s="37" t="s">
        <v>10550</v>
      </c>
      <c r="D1929" s="37" t="s">
        <v>10551</v>
      </c>
      <c r="E1929" s="37" t="s">
        <v>10552</v>
      </c>
      <c r="F1929" s="37" t="s">
        <v>23129</v>
      </c>
      <c r="G1929" s="37">
        <v>15127</v>
      </c>
      <c r="H1929" s="35">
        <v>31</v>
      </c>
      <c r="I1929" s="35">
        <v>270</v>
      </c>
      <c r="J1929" s="36">
        <v>114815</v>
      </c>
      <c r="K1929" s="37">
        <v>112222</v>
      </c>
      <c r="L1929" s="37"/>
    </row>
    <row r="1930" spans="1:12" ht="18" customHeight="1" x14ac:dyDescent="0.2">
      <c r="A1930" s="37" t="s">
        <v>10553</v>
      </c>
      <c r="B1930" s="37" t="s">
        <v>10554</v>
      </c>
      <c r="C1930" s="37" t="s">
        <v>10555</v>
      </c>
      <c r="D1930" s="37" t="s">
        <v>10556</v>
      </c>
      <c r="E1930" s="37" t="s">
        <v>10557</v>
      </c>
      <c r="F1930" s="37" t="s">
        <v>18740</v>
      </c>
      <c r="G1930" s="37">
        <v>33143</v>
      </c>
      <c r="H1930" s="35">
        <v>25</v>
      </c>
      <c r="I1930" s="35">
        <v>5</v>
      </c>
      <c r="J1930" s="36">
        <v>5000000</v>
      </c>
      <c r="K1930" s="37">
        <v>151354</v>
      </c>
      <c r="L1930" s="37"/>
    </row>
    <row r="1931" spans="1:12" ht="18" customHeight="1" x14ac:dyDescent="0.2">
      <c r="A1931" s="37" t="s">
        <v>10558</v>
      </c>
      <c r="B1931" s="37" t="s">
        <v>10559</v>
      </c>
      <c r="C1931" s="37" t="s">
        <v>10560</v>
      </c>
      <c r="D1931" s="37" t="s">
        <v>10561</v>
      </c>
      <c r="E1931" s="37" t="s">
        <v>16723</v>
      </c>
      <c r="F1931" s="37" t="s">
        <v>23714</v>
      </c>
      <c r="G1931" s="37">
        <v>94111</v>
      </c>
      <c r="H1931" s="35">
        <v>240</v>
      </c>
      <c r="I1931" s="35">
        <v>70</v>
      </c>
      <c r="J1931" s="36">
        <v>3428571</v>
      </c>
      <c r="K1931" s="37">
        <v>136337</v>
      </c>
      <c r="L1931" s="37"/>
    </row>
    <row r="1932" spans="1:12" ht="18" customHeight="1" x14ac:dyDescent="0.2">
      <c r="A1932" s="37" t="s">
        <v>10562</v>
      </c>
      <c r="B1932" s="37" t="s">
        <v>10563</v>
      </c>
      <c r="C1932" s="37" t="s">
        <v>10564</v>
      </c>
      <c r="D1932" s="37" t="s">
        <v>10565</v>
      </c>
      <c r="E1932" s="37" t="s">
        <v>20075</v>
      </c>
      <c r="F1932" s="37" t="s">
        <v>23134</v>
      </c>
      <c r="G1932" s="37">
        <v>77304</v>
      </c>
      <c r="H1932" s="35">
        <v>11</v>
      </c>
      <c r="I1932" s="35">
        <v>139</v>
      </c>
      <c r="J1932" s="36">
        <v>81295</v>
      </c>
      <c r="K1932" s="37">
        <v>114641</v>
      </c>
      <c r="L1932" s="37"/>
    </row>
    <row r="1933" spans="1:12" ht="18" customHeight="1" x14ac:dyDescent="0.2">
      <c r="A1933" s="37" t="s">
        <v>10566</v>
      </c>
      <c r="B1933" s="37" t="s">
        <v>10567</v>
      </c>
      <c r="C1933" s="37" t="s">
        <v>10568</v>
      </c>
      <c r="D1933" s="37" t="s">
        <v>10569</v>
      </c>
      <c r="E1933" s="37" t="s">
        <v>8510</v>
      </c>
      <c r="F1933" s="37" t="s">
        <v>23129</v>
      </c>
      <c r="G1933" s="37">
        <v>19002</v>
      </c>
      <c r="H1933" s="35">
        <v>1</v>
      </c>
      <c r="I1933" s="35" t="s">
        <v>16742</v>
      </c>
      <c r="J1933" s="35" t="s">
        <v>16742</v>
      </c>
      <c r="K1933" s="37">
        <v>148724</v>
      </c>
      <c r="L1933" s="37" t="s">
        <v>10570</v>
      </c>
    </row>
    <row r="1934" spans="1:12" ht="18" customHeight="1" x14ac:dyDescent="0.2">
      <c r="A1934" s="37" t="s">
        <v>7861</v>
      </c>
      <c r="B1934" s="37" t="s">
        <v>7862</v>
      </c>
      <c r="C1934" s="37" t="s">
        <v>7863</v>
      </c>
      <c r="D1934" s="37" t="s">
        <v>10578</v>
      </c>
      <c r="E1934" s="37" t="s">
        <v>10579</v>
      </c>
      <c r="F1934" s="37" t="s">
        <v>19670</v>
      </c>
      <c r="G1934" s="37">
        <v>48638</v>
      </c>
      <c r="H1934" s="35">
        <v>190</v>
      </c>
      <c r="I1934" s="35">
        <v>177</v>
      </c>
      <c r="J1934" s="36">
        <v>1071954</v>
      </c>
      <c r="K1934" s="37">
        <v>105337</v>
      </c>
      <c r="L1934" s="37" t="s">
        <v>10580</v>
      </c>
    </row>
    <row r="1935" spans="1:12" ht="18" customHeight="1" x14ac:dyDescent="0.2">
      <c r="A1935" s="37" t="s">
        <v>10581</v>
      </c>
      <c r="B1935" s="37" t="s">
        <v>13276</v>
      </c>
      <c r="C1935" s="37" t="s">
        <v>13277</v>
      </c>
      <c r="D1935" s="37" t="s">
        <v>13278</v>
      </c>
      <c r="E1935" s="37" t="s">
        <v>16619</v>
      </c>
      <c r="F1935" s="37" t="s">
        <v>19671</v>
      </c>
      <c r="G1935" s="37">
        <v>55426</v>
      </c>
      <c r="H1935" s="35">
        <v>32</v>
      </c>
      <c r="I1935" s="35">
        <v>298</v>
      </c>
      <c r="J1935" s="36">
        <v>108300</v>
      </c>
      <c r="K1935" s="37">
        <v>112399</v>
      </c>
      <c r="L1935" s="37"/>
    </row>
    <row r="1936" spans="1:12" ht="18" customHeight="1" x14ac:dyDescent="0.2">
      <c r="A1936" s="37" t="s">
        <v>13279</v>
      </c>
      <c r="B1936" s="37" t="s">
        <v>13280</v>
      </c>
      <c r="C1936" s="37" t="s">
        <v>13281</v>
      </c>
      <c r="D1936" s="37" t="s">
        <v>13282</v>
      </c>
      <c r="E1936" s="37" t="s">
        <v>12015</v>
      </c>
      <c r="F1936" s="37" t="s">
        <v>23125</v>
      </c>
      <c r="G1936" s="37">
        <v>11803</v>
      </c>
      <c r="H1936" s="35">
        <v>21</v>
      </c>
      <c r="I1936" s="35">
        <v>1</v>
      </c>
      <c r="J1936" s="36">
        <v>21000000</v>
      </c>
      <c r="K1936" s="37">
        <v>110511</v>
      </c>
      <c r="L1936" s="37"/>
    </row>
    <row r="1937" spans="1:12" ht="18" customHeight="1" x14ac:dyDescent="0.2">
      <c r="A1937" s="37" t="s">
        <v>13283</v>
      </c>
      <c r="B1937" s="37" t="s">
        <v>13284</v>
      </c>
      <c r="C1937" s="37" t="s">
        <v>13285</v>
      </c>
      <c r="D1937" s="37" t="s">
        <v>13286</v>
      </c>
      <c r="E1937" s="37" t="s">
        <v>21642</v>
      </c>
      <c r="F1937" s="37" t="s">
        <v>23714</v>
      </c>
      <c r="G1937" s="37">
        <v>94549</v>
      </c>
      <c r="H1937" s="35">
        <v>59</v>
      </c>
      <c r="I1937" s="35">
        <v>84</v>
      </c>
      <c r="J1937" s="36">
        <v>702381</v>
      </c>
      <c r="K1937" s="37">
        <v>131628</v>
      </c>
      <c r="L1937" s="37"/>
    </row>
    <row r="1938" spans="1:12" ht="18" customHeight="1" x14ac:dyDescent="0.2">
      <c r="A1938" s="37" t="s">
        <v>13287</v>
      </c>
      <c r="B1938" s="37" t="s">
        <v>16054</v>
      </c>
      <c r="C1938" s="37" t="s">
        <v>16055</v>
      </c>
      <c r="D1938" s="37" t="s">
        <v>16056</v>
      </c>
      <c r="E1938" s="37" t="s">
        <v>16057</v>
      </c>
      <c r="F1938" s="37" t="s">
        <v>23129</v>
      </c>
      <c r="G1938" s="37">
        <v>15010</v>
      </c>
      <c r="H1938" s="35">
        <v>8</v>
      </c>
      <c r="I1938" s="35" t="s">
        <v>16742</v>
      </c>
      <c r="J1938" s="35" t="s">
        <v>16742</v>
      </c>
      <c r="K1938" s="37">
        <v>133119</v>
      </c>
      <c r="L1938" s="37"/>
    </row>
    <row r="1939" spans="1:12" ht="18" customHeight="1" x14ac:dyDescent="0.2">
      <c r="A1939" s="37" t="s">
        <v>16058</v>
      </c>
      <c r="B1939" s="37" t="s">
        <v>16059</v>
      </c>
      <c r="C1939" s="37" t="s">
        <v>13349</v>
      </c>
      <c r="D1939" s="37" t="s">
        <v>13350</v>
      </c>
      <c r="E1939" s="37" t="s">
        <v>19371</v>
      </c>
      <c r="F1939" s="37" t="s">
        <v>23712</v>
      </c>
      <c r="G1939" s="37">
        <v>72701</v>
      </c>
      <c r="H1939" s="35">
        <v>6</v>
      </c>
      <c r="I1939" s="35">
        <v>2</v>
      </c>
      <c r="J1939" s="36">
        <v>2750000</v>
      </c>
      <c r="K1939" s="37">
        <v>142123</v>
      </c>
      <c r="L1939" s="37" t="s">
        <v>16069</v>
      </c>
    </row>
    <row r="1940" spans="1:12" ht="18" customHeight="1" x14ac:dyDescent="0.2">
      <c r="A1940" s="37" t="s">
        <v>16070</v>
      </c>
      <c r="B1940" s="37"/>
      <c r="C1940" s="37" t="s">
        <v>16071</v>
      </c>
      <c r="D1940" s="37" t="s">
        <v>16072</v>
      </c>
      <c r="E1940" s="37" t="s">
        <v>16073</v>
      </c>
      <c r="F1940" s="37" t="s">
        <v>19671</v>
      </c>
      <c r="G1940" s="37">
        <v>55337</v>
      </c>
      <c r="H1940" s="35">
        <v>8</v>
      </c>
      <c r="I1940" s="35" t="s">
        <v>16742</v>
      </c>
      <c r="J1940" s="35" t="s">
        <v>16742</v>
      </c>
      <c r="K1940" s="37">
        <v>119986</v>
      </c>
      <c r="L1940" s="37"/>
    </row>
    <row r="1941" spans="1:12" ht="18" customHeight="1" x14ac:dyDescent="0.2">
      <c r="A1941" s="37" t="s">
        <v>16074</v>
      </c>
      <c r="B1941" s="37" t="s">
        <v>16075</v>
      </c>
      <c r="C1941" s="37" t="s">
        <v>16076</v>
      </c>
      <c r="D1941" s="37" t="s">
        <v>16077</v>
      </c>
      <c r="E1941" s="37" t="s">
        <v>17314</v>
      </c>
      <c r="F1941" s="37" t="s">
        <v>19662</v>
      </c>
      <c r="G1941" s="37">
        <v>60640</v>
      </c>
      <c r="H1941" s="35">
        <v>1</v>
      </c>
      <c r="I1941" s="35">
        <v>19</v>
      </c>
      <c r="J1941" s="36">
        <v>41761</v>
      </c>
      <c r="K1941" s="37">
        <v>123951</v>
      </c>
      <c r="L1941" s="37"/>
    </row>
    <row r="1942" spans="1:12" ht="18" customHeight="1" x14ac:dyDescent="0.2">
      <c r="A1942" s="37" t="s">
        <v>13313</v>
      </c>
      <c r="B1942" s="37"/>
      <c r="C1942" s="37"/>
      <c r="D1942" s="37" t="s">
        <v>13314</v>
      </c>
      <c r="E1942" s="37" t="s">
        <v>13315</v>
      </c>
      <c r="F1942" s="37" t="s">
        <v>23138</v>
      </c>
      <c r="G1942" s="37">
        <v>98555</v>
      </c>
      <c r="H1942" s="35">
        <v>1</v>
      </c>
      <c r="I1942" s="35">
        <v>6</v>
      </c>
      <c r="J1942" s="36">
        <v>185951</v>
      </c>
      <c r="K1942" s="37">
        <v>117459</v>
      </c>
      <c r="L1942" s="37"/>
    </row>
    <row r="1943" spans="1:12" ht="18" customHeight="1" x14ac:dyDescent="0.2">
      <c r="A1943" s="37" t="s">
        <v>13316</v>
      </c>
      <c r="B1943" s="37" t="s">
        <v>13316</v>
      </c>
      <c r="C1943" s="37" t="s">
        <v>13317</v>
      </c>
      <c r="D1943" s="37" t="s">
        <v>13318</v>
      </c>
      <c r="E1943" s="37" t="s">
        <v>19564</v>
      </c>
      <c r="F1943" s="37" t="s">
        <v>23714</v>
      </c>
      <c r="G1943" s="37">
        <v>94903</v>
      </c>
      <c r="H1943" s="35">
        <v>8</v>
      </c>
      <c r="I1943" s="35" t="s">
        <v>16742</v>
      </c>
      <c r="J1943" s="35" t="s">
        <v>16742</v>
      </c>
      <c r="K1943" s="37">
        <v>113937</v>
      </c>
      <c r="L1943" s="37"/>
    </row>
    <row r="1944" spans="1:12" ht="18" customHeight="1" x14ac:dyDescent="0.2">
      <c r="A1944" s="37" t="s">
        <v>13319</v>
      </c>
      <c r="B1944" s="37" t="s">
        <v>13320</v>
      </c>
      <c r="C1944" s="37" t="s">
        <v>13321</v>
      </c>
      <c r="D1944" s="37" t="s">
        <v>13322</v>
      </c>
      <c r="E1944" s="37" t="s">
        <v>13323</v>
      </c>
      <c r="F1944" s="37" t="s">
        <v>23125</v>
      </c>
      <c r="G1944" s="37">
        <v>10901</v>
      </c>
      <c r="H1944" s="35">
        <v>299</v>
      </c>
      <c r="I1944" s="36">
        <v>2507</v>
      </c>
      <c r="J1944" s="36">
        <v>119131</v>
      </c>
      <c r="K1944" s="37">
        <v>110784</v>
      </c>
      <c r="L1944" s="37"/>
    </row>
    <row r="1945" spans="1:12" ht="18" customHeight="1" x14ac:dyDescent="0.2">
      <c r="A1945" s="37" t="s">
        <v>13324</v>
      </c>
      <c r="B1945" s="37" t="s">
        <v>13324</v>
      </c>
      <c r="C1945" s="37" t="s">
        <v>13325</v>
      </c>
      <c r="D1945" s="37" t="s">
        <v>13326</v>
      </c>
      <c r="E1945" s="37" t="s">
        <v>23148</v>
      </c>
      <c r="F1945" s="37" t="s">
        <v>23715</v>
      </c>
      <c r="G1945" s="37">
        <v>80921</v>
      </c>
      <c r="H1945" s="35">
        <v>25</v>
      </c>
      <c r="I1945" s="35">
        <v>450</v>
      </c>
      <c r="J1945" s="36">
        <v>55556</v>
      </c>
      <c r="K1945" s="37">
        <v>105809</v>
      </c>
      <c r="L1945" s="37"/>
    </row>
    <row r="1946" spans="1:12" ht="18" customHeight="1" x14ac:dyDescent="0.2">
      <c r="A1946" s="37" t="s">
        <v>13327</v>
      </c>
      <c r="B1946" s="37" t="s">
        <v>13328</v>
      </c>
      <c r="C1946" s="37" t="s">
        <v>13329</v>
      </c>
      <c r="D1946" s="37" t="s">
        <v>13330</v>
      </c>
      <c r="E1946" s="37" t="s">
        <v>13331</v>
      </c>
      <c r="F1946" s="37" t="s">
        <v>23134</v>
      </c>
      <c r="G1946" s="37">
        <v>77565</v>
      </c>
      <c r="H1946" s="35">
        <v>1</v>
      </c>
      <c r="I1946" s="35">
        <v>4</v>
      </c>
      <c r="J1946" s="36">
        <v>343264</v>
      </c>
      <c r="K1946" s="37">
        <v>115899</v>
      </c>
      <c r="L1946" s="37"/>
    </row>
    <row r="1947" spans="1:12" ht="18" customHeight="1" x14ac:dyDescent="0.2">
      <c r="A1947" s="37" t="s">
        <v>10639</v>
      </c>
      <c r="B1947" s="37" t="s">
        <v>10640</v>
      </c>
      <c r="C1947" s="37" t="s">
        <v>10641</v>
      </c>
      <c r="D1947" s="37" t="s">
        <v>10642</v>
      </c>
      <c r="E1947" s="37" t="s">
        <v>10643</v>
      </c>
      <c r="F1947" s="37" t="s">
        <v>19664</v>
      </c>
      <c r="G1947" s="37">
        <v>67110</v>
      </c>
      <c r="H1947" s="35">
        <v>6</v>
      </c>
      <c r="I1947" s="35">
        <v>136</v>
      </c>
      <c r="J1947" s="36">
        <v>41638</v>
      </c>
      <c r="K1947" s="37">
        <v>115972</v>
      </c>
      <c r="L1947" s="37"/>
    </row>
    <row r="1948" spans="1:12" ht="18" customHeight="1" x14ac:dyDescent="0.2">
      <c r="A1948" s="37" t="s">
        <v>13332</v>
      </c>
      <c r="B1948" s="37" t="s">
        <v>13333</v>
      </c>
      <c r="C1948" s="37" t="s">
        <v>13334</v>
      </c>
      <c r="D1948" s="37" t="s">
        <v>13335</v>
      </c>
      <c r="E1948" s="37" t="s">
        <v>23504</v>
      </c>
      <c r="F1948" s="37" t="s">
        <v>18740</v>
      </c>
      <c r="G1948" s="37">
        <v>32789</v>
      </c>
      <c r="H1948" s="35">
        <v>1</v>
      </c>
      <c r="I1948" s="35">
        <v>12</v>
      </c>
      <c r="J1948" s="36">
        <v>94006</v>
      </c>
      <c r="K1948" s="37">
        <v>141913</v>
      </c>
      <c r="L1948" s="37" t="s">
        <v>13336</v>
      </c>
    </row>
    <row r="1949" spans="1:12" ht="18" customHeight="1" x14ac:dyDescent="0.2">
      <c r="A1949" s="37" t="s">
        <v>13337</v>
      </c>
      <c r="B1949" s="37" t="s">
        <v>13338</v>
      </c>
      <c r="C1949" s="37" t="s">
        <v>13339</v>
      </c>
      <c r="D1949" s="37" t="s">
        <v>13340</v>
      </c>
      <c r="E1949" s="37" t="s">
        <v>15342</v>
      </c>
      <c r="F1949" s="37" t="s">
        <v>23714</v>
      </c>
      <c r="G1949" s="37">
        <v>94526</v>
      </c>
      <c r="H1949" s="35">
        <v>45</v>
      </c>
      <c r="I1949" s="35">
        <v>265</v>
      </c>
      <c r="J1949" s="36">
        <v>171578</v>
      </c>
      <c r="K1949" s="37">
        <v>143536</v>
      </c>
      <c r="L1949" s="37"/>
    </row>
    <row r="1950" spans="1:12" ht="18" customHeight="1" x14ac:dyDescent="0.2">
      <c r="A1950" s="37" t="s">
        <v>13341</v>
      </c>
      <c r="B1950" s="37" t="s">
        <v>13342</v>
      </c>
      <c r="C1950" s="37" t="s">
        <v>13343</v>
      </c>
      <c r="D1950" s="37" t="s">
        <v>13344</v>
      </c>
      <c r="E1950" s="37" t="s">
        <v>13345</v>
      </c>
      <c r="F1950" s="37" t="s">
        <v>23709</v>
      </c>
      <c r="G1950" s="37">
        <v>83201</v>
      </c>
      <c r="H1950" s="35">
        <v>1</v>
      </c>
      <c r="I1950" s="35">
        <v>19</v>
      </c>
      <c r="J1950" s="36">
        <v>35774</v>
      </c>
      <c r="K1950" s="37">
        <v>144741</v>
      </c>
      <c r="L1950" s="37"/>
    </row>
    <row r="1951" spans="1:12" ht="18" customHeight="1" x14ac:dyDescent="0.2">
      <c r="A1951" s="37" t="s">
        <v>13346</v>
      </c>
      <c r="B1951" s="37" t="s">
        <v>13347</v>
      </c>
      <c r="C1951" s="37" t="s">
        <v>13348</v>
      </c>
      <c r="D1951" s="37" t="s">
        <v>10663</v>
      </c>
      <c r="E1951" s="37" t="s">
        <v>20851</v>
      </c>
      <c r="F1951" s="37" t="s">
        <v>23136</v>
      </c>
      <c r="G1951" s="37">
        <v>23294</v>
      </c>
      <c r="H1951" s="35">
        <v>6</v>
      </c>
      <c r="I1951" s="35">
        <v>108</v>
      </c>
      <c r="J1951" s="36">
        <v>50926</v>
      </c>
      <c r="K1951" s="37">
        <v>115619</v>
      </c>
      <c r="L1951" s="37"/>
    </row>
    <row r="1952" spans="1:12" ht="18" customHeight="1" x14ac:dyDescent="0.2">
      <c r="A1952" s="37" t="s">
        <v>10664</v>
      </c>
      <c r="B1952" s="37" t="s">
        <v>10665</v>
      </c>
      <c r="C1952" s="37" t="s">
        <v>10666</v>
      </c>
      <c r="D1952" s="37" t="s">
        <v>10667</v>
      </c>
      <c r="E1952" s="37" t="s">
        <v>11293</v>
      </c>
      <c r="F1952" s="37" t="s">
        <v>23715</v>
      </c>
      <c r="G1952" s="37">
        <v>80516</v>
      </c>
      <c r="H1952" s="35">
        <v>31</v>
      </c>
      <c r="I1952" s="35">
        <v>85</v>
      </c>
      <c r="J1952" s="36">
        <v>365029</v>
      </c>
      <c r="K1952" s="37">
        <v>109555</v>
      </c>
      <c r="L1952" s="37"/>
    </row>
    <row r="1953" spans="1:12" ht="18" customHeight="1" x14ac:dyDescent="0.2">
      <c r="A1953" s="37" t="s">
        <v>10668</v>
      </c>
      <c r="B1953" s="37" t="s">
        <v>10669</v>
      </c>
      <c r="C1953" s="37" t="s">
        <v>10670</v>
      </c>
      <c r="D1953" s="37" t="s">
        <v>10671</v>
      </c>
      <c r="E1953" s="37" t="s">
        <v>10672</v>
      </c>
      <c r="F1953" s="37" t="s">
        <v>19678</v>
      </c>
      <c r="G1953" s="37">
        <v>8873</v>
      </c>
      <c r="H1953" s="35">
        <v>12</v>
      </c>
      <c r="I1953" s="35">
        <v>98</v>
      </c>
      <c r="J1953" s="36">
        <v>122837</v>
      </c>
      <c r="K1953" s="37">
        <v>129345</v>
      </c>
      <c r="L1953" s="37"/>
    </row>
    <row r="1954" spans="1:12" ht="18" customHeight="1" x14ac:dyDescent="0.2">
      <c r="A1954" s="37" t="s">
        <v>10673</v>
      </c>
      <c r="B1954" s="37" t="s">
        <v>10673</v>
      </c>
      <c r="C1954" s="37" t="s">
        <v>16086</v>
      </c>
      <c r="D1954" s="37" t="s">
        <v>16087</v>
      </c>
      <c r="E1954" s="37" t="s">
        <v>24332</v>
      </c>
      <c r="F1954" s="37" t="s">
        <v>23136</v>
      </c>
      <c r="G1954" s="37">
        <v>20190</v>
      </c>
      <c r="H1954" s="35">
        <v>1</v>
      </c>
      <c r="I1954" s="35">
        <v>17</v>
      </c>
      <c r="J1954" s="36">
        <v>59396</v>
      </c>
      <c r="K1954" s="37">
        <v>116198</v>
      </c>
      <c r="L1954" s="37" t="s">
        <v>16088</v>
      </c>
    </row>
    <row r="1955" spans="1:12" ht="18" customHeight="1" x14ac:dyDescent="0.2">
      <c r="A1955" s="37" t="s">
        <v>18819</v>
      </c>
      <c r="B1955" s="37" t="s">
        <v>18850</v>
      </c>
      <c r="C1955" s="37" t="s">
        <v>18851</v>
      </c>
      <c r="D1955" s="37" t="s">
        <v>18852</v>
      </c>
      <c r="E1955" s="37" t="s">
        <v>18853</v>
      </c>
      <c r="F1955" s="37" t="s">
        <v>23714</v>
      </c>
      <c r="G1955" s="37">
        <v>93436</v>
      </c>
      <c r="H1955" s="35">
        <v>15</v>
      </c>
      <c r="I1955" s="35">
        <v>199</v>
      </c>
      <c r="J1955" s="36">
        <v>77451</v>
      </c>
      <c r="K1955" s="37">
        <v>136953</v>
      </c>
      <c r="L1955" s="37" t="s">
        <v>18854</v>
      </c>
    </row>
    <row r="1956" spans="1:12" ht="18" customHeight="1" x14ac:dyDescent="0.2">
      <c r="A1956" s="37" t="s">
        <v>18855</v>
      </c>
      <c r="B1956" s="37" t="s">
        <v>18856</v>
      </c>
      <c r="C1956" s="37" t="s">
        <v>18857</v>
      </c>
      <c r="D1956" s="37" t="s">
        <v>18858</v>
      </c>
      <c r="E1956" s="37" t="s">
        <v>21642</v>
      </c>
      <c r="F1956" s="37" t="s">
        <v>23714</v>
      </c>
      <c r="G1956" s="37">
        <v>94549</v>
      </c>
      <c r="H1956" s="35">
        <v>60</v>
      </c>
      <c r="I1956" s="35">
        <v>337</v>
      </c>
      <c r="J1956" s="36">
        <v>178042</v>
      </c>
      <c r="K1956" s="37">
        <v>142903</v>
      </c>
      <c r="L1956" s="37"/>
    </row>
    <row r="1957" spans="1:12" ht="18" customHeight="1" x14ac:dyDescent="0.2">
      <c r="A1957" s="37" t="s">
        <v>18859</v>
      </c>
      <c r="B1957" s="37" t="s">
        <v>18860</v>
      </c>
      <c r="C1957" s="37" t="s">
        <v>18861</v>
      </c>
      <c r="D1957" s="37" t="s">
        <v>18862</v>
      </c>
      <c r="E1957" s="37" t="s">
        <v>18863</v>
      </c>
      <c r="F1957" s="37" t="s">
        <v>23714</v>
      </c>
      <c r="G1957" s="37">
        <v>92028</v>
      </c>
      <c r="H1957" s="35">
        <v>19</v>
      </c>
      <c r="I1957" s="35">
        <v>226</v>
      </c>
      <c r="J1957" s="36">
        <v>83566</v>
      </c>
      <c r="K1957" s="37">
        <v>123029</v>
      </c>
      <c r="L1957" s="37" t="s">
        <v>18864</v>
      </c>
    </row>
    <row r="1958" spans="1:12" ht="18" customHeight="1" x14ac:dyDescent="0.2">
      <c r="A1958" s="37" t="s">
        <v>18865</v>
      </c>
      <c r="B1958" s="37" t="s">
        <v>18866</v>
      </c>
      <c r="C1958" s="37" t="s">
        <v>18867</v>
      </c>
      <c r="D1958" s="37" t="s">
        <v>18868</v>
      </c>
      <c r="E1958" s="37" t="s">
        <v>18869</v>
      </c>
      <c r="F1958" s="37" t="s">
        <v>23139</v>
      </c>
      <c r="G1958" s="37">
        <v>53122</v>
      </c>
      <c r="H1958" s="35">
        <v>3</v>
      </c>
      <c r="I1958" s="35">
        <v>23</v>
      </c>
      <c r="J1958" s="36">
        <v>133478</v>
      </c>
      <c r="K1958" s="37">
        <v>113237</v>
      </c>
      <c r="L1958" s="37"/>
    </row>
    <row r="1959" spans="1:12" ht="18" customHeight="1" x14ac:dyDescent="0.2">
      <c r="A1959" s="37" t="s">
        <v>18870</v>
      </c>
      <c r="B1959" s="37" t="s">
        <v>18871</v>
      </c>
      <c r="C1959" s="37" t="s">
        <v>18872</v>
      </c>
      <c r="D1959" s="37" t="s">
        <v>18873</v>
      </c>
      <c r="E1959" s="37" t="s">
        <v>23945</v>
      </c>
      <c r="F1959" s="37" t="s">
        <v>19670</v>
      </c>
      <c r="G1959" s="37">
        <v>48170</v>
      </c>
      <c r="H1959" s="35">
        <v>54</v>
      </c>
      <c r="I1959" s="35">
        <v>302</v>
      </c>
      <c r="J1959" s="36">
        <v>177172</v>
      </c>
      <c r="K1959" s="37">
        <v>124332</v>
      </c>
      <c r="L1959" s="37"/>
    </row>
    <row r="1960" spans="1:12" ht="18" customHeight="1" x14ac:dyDescent="0.2">
      <c r="A1960" s="37" t="s">
        <v>18874</v>
      </c>
      <c r="B1960" s="37" t="s">
        <v>18875</v>
      </c>
      <c r="C1960" s="37" t="s">
        <v>18876</v>
      </c>
      <c r="D1960" s="37" t="s">
        <v>18877</v>
      </c>
      <c r="E1960" s="37" t="s">
        <v>20075</v>
      </c>
      <c r="F1960" s="37" t="s">
        <v>23134</v>
      </c>
      <c r="G1960" s="37">
        <v>77304</v>
      </c>
      <c r="H1960" s="35">
        <v>1</v>
      </c>
      <c r="I1960" s="35" t="s">
        <v>16742</v>
      </c>
      <c r="J1960" s="35" t="s">
        <v>16742</v>
      </c>
      <c r="K1960" s="37">
        <v>148362</v>
      </c>
      <c r="L1960" s="37"/>
    </row>
    <row r="1961" spans="1:12" ht="18" customHeight="1" x14ac:dyDescent="0.2">
      <c r="A1961" s="37" t="s">
        <v>18878</v>
      </c>
      <c r="B1961" s="37" t="s">
        <v>18879</v>
      </c>
      <c r="C1961" s="37" t="s">
        <v>18880</v>
      </c>
      <c r="D1961" s="37" t="s">
        <v>18881</v>
      </c>
      <c r="E1961" s="37" t="s">
        <v>23945</v>
      </c>
      <c r="F1961" s="37" t="s">
        <v>19671</v>
      </c>
      <c r="G1961" s="37">
        <v>55441</v>
      </c>
      <c r="H1961" s="35">
        <v>61</v>
      </c>
      <c r="I1961" s="35">
        <v>465</v>
      </c>
      <c r="J1961" s="36">
        <v>131519</v>
      </c>
      <c r="K1961" s="37">
        <v>110179</v>
      </c>
      <c r="L1961" s="37" t="s">
        <v>18882</v>
      </c>
    </row>
    <row r="1962" spans="1:12" ht="18" customHeight="1" x14ac:dyDescent="0.2">
      <c r="A1962" s="37" t="s">
        <v>18883</v>
      </c>
      <c r="B1962" s="37" t="s">
        <v>18884</v>
      </c>
      <c r="C1962" s="37" t="s">
        <v>18885</v>
      </c>
      <c r="D1962" s="37" t="s">
        <v>16146</v>
      </c>
      <c r="E1962" s="37" t="s">
        <v>16147</v>
      </c>
      <c r="F1962" s="37" t="s">
        <v>23716</v>
      </c>
      <c r="G1962" s="37">
        <v>6812</v>
      </c>
      <c r="H1962" s="35">
        <v>3</v>
      </c>
      <c r="I1962" s="35">
        <v>40</v>
      </c>
      <c r="J1962" s="36">
        <v>80000</v>
      </c>
      <c r="K1962" s="37">
        <v>125598</v>
      </c>
      <c r="L1962" s="37"/>
    </row>
    <row r="1963" spans="1:12" ht="18" customHeight="1" x14ac:dyDescent="0.2">
      <c r="A1963" s="37" t="s">
        <v>16148</v>
      </c>
      <c r="B1963" s="37" t="s">
        <v>16149</v>
      </c>
      <c r="C1963" s="37" t="s">
        <v>16150</v>
      </c>
      <c r="D1963" s="37" t="s">
        <v>16151</v>
      </c>
      <c r="E1963" s="37" t="s">
        <v>16152</v>
      </c>
      <c r="F1963" s="37" t="s">
        <v>23716</v>
      </c>
      <c r="G1963" s="37">
        <v>6820</v>
      </c>
      <c r="H1963" s="35">
        <v>10</v>
      </c>
      <c r="I1963" s="35">
        <v>48</v>
      </c>
      <c r="J1963" s="36">
        <v>207229</v>
      </c>
      <c r="K1963" s="37">
        <v>127531</v>
      </c>
      <c r="L1963" s="37"/>
    </row>
    <row r="1964" spans="1:12" ht="18" customHeight="1" x14ac:dyDescent="0.2">
      <c r="A1964" s="37" t="s">
        <v>16153</v>
      </c>
      <c r="B1964" s="37" t="s">
        <v>18890</v>
      </c>
      <c r="C1964" s="37" t="s">
        <v>18891</v>
      </c>
      <c r="D1964" s="37" t="s">
        <v>18892</v>
      </c>
      <c r="E1964" s="37" t="s">
        <v>18893</v>
      </c>
      <c r="F1964" s="37" t="s">
        <v>19670</v>
      </c>
      <c r="G1964" s="37">
        <v>48387</v>
      </c>
      <c r="H1964" s="35">
        <v>27</v>
      </c>
      <c r="I1964" s="35">
        <v>127</v>
      </c>
      <c r="J1964" s="36">
        <v>209134</v>
      </c>
      <c r="K1964" s="37">
        <v>107805</v>
      </c>
      <c r="L1964" s="37" t="s">
        <v>18894</v>
      </c>
    </row>
    <row r="1965" spans="1:12" ht="18" customHeight="1" x14ac:dyDescent="0.2">
      <c r="A1965" s="37" t="s">
        <v>18895</v>
      </c>
      <c r="B1965" s="37" t="s">
        <v>18896</v>
      </c>
      <c r="C1965" s="37" t="s">
        <v>18897</v>
      </c>
      <c r="D1965" s="37" t="s">
        <v>21646</v>
      </c>
      <c r="E1965" s="37" t="s">
        <v>19505</v>
      </c>
      <c r="F1965" s="37" t="s">
        <v>23125</v>
      </c>
      <c r="G1965" s="37">
        <v>10019</v>
      </c>
      <c r="H1965" s="35">
        <v>36</v>
      </c>
      <c r="I1965" s="35">
        <v>33</v>
      </c>
      <c r="J1965" s="36">
        <v>1083500</v>
      </c>
      <c r="K1965" s="37">
        <v>144971</v>
      </c>
      <c r="L1965" s="37"/>
    </row>
    <row r="1966" spans="1:12" ht="18" customHeight="1" x14ac:dyDescent="0.2">
      <c r="A1966" s="37" t="s">
        <v>21647</v>
      </c>
      <c r="B1966" s="37" t="s">
        <v>21648</v>
      </c>
      <c r="C1966" s="37" t="s">
        <v>21649</v>
      </c>
      <c r="D1966" s="37" t="s">
        <v>21650</v>
      </c>
      <c r="E1966" s="37" t="s">
        <v>19505</v>
      </c>
      <c r="F1966" s="37" t="s">
        <v>23125</v>
      </c>
      <c r="G1966" s="37">
        <v>10167</v>
      </c>
      <c r="H1966" s="35">
        <v>15</v>
      </c>
      <c r="I1966" s="35">
        <v>80</v>
      </c>
      <c r="J1966" s="36">
        <v>187500</v>
      </c>
      <c r="K1966" s="37">
        <v>150035</v>
      </c>
      <c r="L1966" s="37"/>
    </row>
    <row r="1967" spans="1:12" ht="18" customHeight="1" x14ac:dyDescent="0.2">
      <c r="A1967" s="37" t="s">
        <v>21651</v>
      </c>
      <c r="B1967" s="37" t="s">
        <v>21652</v>
      </c>
      <c r="C1967" s="37" t="s">
        <v>21653</v>
      </c>
      <c r="D1967" s="37" t="s">
        <v>16131</v>
      </c>
      <c r="E1967" s="37" t="s">
        <v>22689</v>
      </c>
      <c r="F1967" s="37" t="s">
        <v>23713</v>
      </c>
      <c r="G1967" s="37">
        <v>85251</v>
      </c>
      <c r="H1967" s="35">
        <v>8</v>
      </c>
      <c r="I1967" s="35" t="s">
        <v>16742</v>
      </c>
      <c r="J1967" s="35" t="s">
        <v>16742</v>
      </c>
      <c r="K1967" s="37">
        <v>144693</v>
      </c>
      <c r="L1967" s="37"/>
    </row>
    <row r="1968" spans="1:12" ht="18" customHeight="1" x14ac:dyDescent="0.2">
      <c r="A1968" s="37" t="s">
        <v>16132</v>
      </c>
      <c r="B1968" s="37" t="s">
        <v>16133</v>
      </c>
      <c r="C1968" s="37" t="s">
        <v>16134</v>
      </c>
      <c r="D1968" s="37" t="s">
        <v>16135</v>
      </c>
      <c r="E1968" s="37" t="s">
        <v>19505</v>
      </c>
      <c r="F1968" s="37" t="s">
        <v>23125</v>
      </c>
      <c r="G1968" s="37">
        <v>10017</v>
      </c>
      <c r="H1968" s="35">
        <v>27</v>
      </c>
      <c r="I1968" s="35">
        <v>108</v>
      </c>
      <c r="J1968" s="36">
        <v>252407</v>
      </c>
      <c r="K1968" s="37">
        <v>125198</v>
      </c>
      <c r="L1968" s="37"/>
    </row>
    <row r="1969" spans="1:12" ht="18" customHeight="1" x14ac:dyDescent="0.2">
      <c r="A1969" s="37" t="s">
        <v>16136</v>
      </c>
      <c r="B1969" s="37" t="s">
        <v>16137</v>
      </c>
      <c r="C1969" s="37" t="s">
        <v>16138</v>
      </c>
      <c r="D1969" s="37" t="s">
        <v>16154</v>
      </c>
      <c r="E1969" s="37" t="s">
        <v>16155</v>
      </c>
      <c r="F1969" s="37" t="s">
        <v>19678</v>
      </c>
      <c r="G1969" s="37">
        <v>7738</v>
      </c>
      <c r="H1969" s="35">
        <v>2</v>
      </c>
      <c r="I1969" s="35">
        <v>1</v>
      </c>
      <c r="J1969" s="36">
        <v>1800000</v>
      </c>
      <c r="K1969" s="37">
        <v>144151</v>
      </c>
      <c r="L1969" s="37"/>
    </row>
    <row r="1970" spans="1:12" ht="18" customHeight="1" x14ac:dyDescent="0.2">
      <c r="A1970" s="37" t="s">
        <v>16156</v>
      </c>
      <c r="B1970" s="37" t="s">
        <v>16157</v>
      </c>
      <c r="C1970" s="37" t="s">
        <v>16158</v>
      </c>
      <c r="D1970" s="37" t="s">
        <v>16159</v>
      </c>
      <c r="E1970" s="37" t="s">
        <v>19505</v>
      </c>
      <c r="F1970" s="37" t="s">
        <v>23125</v>
      </c>
      <c r="G1970" s="37">
        <v>10017</v>
      </c>
      <c r="H1970" s="35">
        <v>28</v>
      </c>
      <c r="I1970" s="35">
        <v>110</v>
      </c>
      <c r="J1970" s="36">
        <v>254545</v>
      </c>
      <c r="K1970" s="37">
        <v>126337</v>
      </c>
      <c r="L1970" s="37"/>
    </row>
    <row r="1971" spans="1:12" ht="18" customHeight="1" x14ac:dyDescent="0.2">
      <c r="A1971" s="37" t="s">
        <v>16160</v>
      </c>
      <c r="B1971" s="37" t="s">
        <v>16161</v>
      </c>
      <c r="C1971" s="37" t="s">
        <v>16162</v>
      </c>
      <c r="D1971" s="37" t="s">
        <v>16142</v>
      </c>
      <c r="E1971" s="37" t="s">
        <v>16143</v>
      </c>
      <c r="F1971" s="37" t="s">
        <v>23134</v>
      </c>
      <c r="G1971" s="37">
        <v>77478</v>
      </c>
      <c r="H1971" s="35">
        <v>10</v>
      </c>
      <c r="I1971" s="35" t="s">
        <v>16742</v>
      </c>
      <c r="J1971" s="35" t="s">
        <v>16742</v>
      </c>
      <c r="K1971" s="37">
        <v>133976</v>
      </c>
      <c r="L1971" s="37" t="s">
        <v>16144</v>
      </c>
    </row>
    <row r="1972" spans="1:12" ht="18" customHeight="1" x14ac:dyDescent="0.2">
      <c r="A1972" s="37" t="s">
        <v>16145</v>
      </c>
      <c r="B1972" s="37" t="s">
        <v>13426</v>
      </c>
      <c r="C1972" s="37" t="s">
        <v>13427</v>
      </c>
      <c r="D1972" s="37" t="s">
        <v>13428</v>
      </c>
      <c r="E1972" s="37" t="s">
        <v>13429</v>
      </c>
      <c r="F1972" s="37" t="s">
        <v>18740</v>
      </c>
      <c r="G1972" s="37">
        <v>33462</v>
      </c>
      <c r="H1972" s="35">
        <v>8</v>
      </c>
      <c r="I1972" s="35" t="s">
        <v>16742</v>
      </c>
      <c r="J1972" s="35" t="s">
        <v>16742</v>
      </c>
      <c r="K1972" s="37">
        <v>120007</v>
      </c>
      <c r="L1972" s="37" t="s">
        <v>13430</v>
      </c>
    </row>
    <row r="1973" spans="1:12" ht="18" customHeight="1" x14ac:dyDescent="0.2">
      <c r="A1973" s="37" t="s">
        <v>13431</v>
      </c>
      <c r="B1973" s="37" t="s">
        <v>13432</v>
      </c>
      <c r="C1973" s="37" t="s">
        <v>13433</v>
      </c>
      <c r="D1973" s="37" t="s">
        <v>13434</v>
      </c>
      <c r="E1973" s="37" t="s">
        <v>13435</v>
      </c>
      <c r="F1973" s="37" t="s">
        <v>19678</v>
      </c>
      <c r="G1973" s="37">
        <v>8750</v>
      </c>
      <c r="H1973" s="35">
        <v>272</v>
      </c>
      <c r="I1973" s="35">
        <v>741</v>
      </c>
      <c r="J1973" s="36">
        <v>366717</v>
      </c>
      <c r="K1973" s="37">
        <v>2733</v>
      </c>
      <c r="L1973" s="37"/>
    </row>
    <row r="1974" spans="1:12" ht="18" customHeight="1" x14ac:dyDescent="0.2">
      <c r="A1974" s="37" t="s">
        <v>13436</v>
      </c>
      <c r="B1974" s="37" t="s">
        <v>13437</v>
      </c>
      <c r="C1974" s="37" t="s">
        <v>13438</v>
      </c>
      <c r="D1974" s="37" t="s">
        <v>13439</v>
      </c>
      <c r="E1974" s="37" t="s">
        <v>24046</v>
      </c>
      <c r="F1974" s="37" t="s">
        <v>19670</v>
      </c>
      <c r="G1974" s="37">
        <v>48375</v>
      </c>
      <c r="H1974" s="35">
        <v>8</v>
      </c>
      <c r="I1974" s="35">
        <v>15</v>
      </c>
      <c r="J1974" s="36">
        <v>518460</v>
      </c>
      <c r="K1974" s="37">
        <v>121985</v>
      </c>
      <c r="L1974" s="37" t="s">
        <v>13440</v>
      </c>
    </row>
    <row r="1975" spans="1:12" ht="18" customHeight="1" x14ac:dyDescent="0.2">
      <c r="A1975" s="37" t="s">
        <v>13441</v>
      </c>
      <c r="B1975" s="37" t="s">
        <v>13442</v>
      </c>
      <c r="C1975" s="37" t="s">
        <v>13443</v>
      </c>
      <c r="D1975" s="37" t="s">
        <v>13444</v>
      </c>
      <c r="E1975" s="37" t="s">
        <v>22089</v>
      </c>
      <c r="F1975" s="37" t="s">
        <v>23138</v>
      </c>
      <c r="G1975" s="37">
        <v>98109</v>
      </c>
      <c r="H1975" s="35">
        <v>2</v>
      </c>
      <c r="I1975" s="35">
        <v>8</v>
      </c>
      <c r="J1975" s="36">
        <v>275227</v>
      </c>
      <c r="K1975" s="37">
        <v>111515</v>
      </c>
      <c r="L1975" s="37"/>
    </row>
    <row r="1976" spans="1:12" ht="18" customHeight="1" x14ac:dyDescent="0.2">
      <c r="A1976" s="37" t="s">
        <v>13445</v>
      </c>
      <c r="B1976" s="37" t="s">
        <v>13446</v>
      </c>
      <c r="C1976" s="37" t="s">
        <v>13447</v>
      </c>
      <c r="D1976" s="37" t="s">
        <v>13448</v>
      </c>
      <c r="E1976" s="37" t="s">
        <v>15227</v>
      </c>
      <c r="F1976" s="37" t="s">
        <v>18741</v>
      </c>
      <c r="G1976" s="37">
        <v>30328</v>
      </c>
      <c r="H1976" s="35">
        <v>8</v>
      </c>
      <c r="I1976" s="35" t="s">
        <v>16742</v>
      </c>
      <c r="J1976" s="35" t="s">
        <v>16742</v>
      </c>
      <c r="K1976" s="37">
        <v>148327</v>
      </c>
      <c r="L1976" s="37"/>
    </row>
    <row r="1977" spans="1:12" ht="18" customHeight="1" x14ac:dyDescent="0.2">
      <c r="A1977" s="37" t="s">
        <v>13455</v>
      </c>
      <c r="B1977" s="37" t="s">
        <v>13456</v>
      </c>
      <c r="C1977" s="37" t="s">
        <v>13457</v>
      </c>
      <c r="D1977" s="37" t="s">
        <v>13458</v>
      </c>
      <c r="E1977" s="37" t="s">
        <v>23742</v>
      </c>
      <c r="F1977" s="37" t="s">
        <v>23134</v>
      </c>
      <c r="G1977" s="37">
        <v>76012</v>
      </c>
      <c r="H1977" s="35">
        <v>105</v>
      </c>
      <c r="I1977" s="35">
        <v>614</v>
      </c>
      <c r="J1977" s="36">
        <v>171010</v>
      </c>
      <c r="K1977" s="37">
        <v>112248</v>
      </c>
      <c r="L1977" s="37"/>
    </row>
    <row r="1978" spans="1:12" ht="18" customHeight="1" x14ac:dyDescent="0.2">
      <c r="A1978" s="37" t="s">
        <v>13459</v>
      </c>
      <c r="B1978" s="37" t="s">
        <v>16185</v>
      </c>
      <c r="C1978" s="37" t="s">
        <v>18911</v>
      </c>
      <c r="D1978" s="37"/>
      <c r="E1978" s="37"/>
      <c r="F1978" s="37" t="s">
        <v>23714</v>
      </c>
      <c r="G1978" s="37"/>
      <c r="H1978" s="35">
        <v>11</v>
      </c>
      <c r="I1978" s="35">
        <v>50</v>
      </c>
      <c r="J1978" s="36">
        <v>210940</v>
      </c>
      <c r="K1978" s="37">
        <v>112015</v>
      </c>
      <c r="L1978" s="37" t="s">
        <v>18912</v>
      </c>
    </row>
    <row r="1979" spans="1:12" ht="18" customHeight="1" x14ac:dyDescent="0.2">
      <c r="A1979" s="37" t="s">
        <v>18913</v>
      </c>
      <c r="B1979" s="37" t="s">
        <v>16191</v>
      </c>
      <c r="C1979" s="37" t="s">
        <v>16192</v>
      </c>
      <c r="D1979" s="37" t="s">
        <v>16193</v>
      </c>
      <c r="E1979" s="37" t="s">
        <v>16194</v>
      </c>
      <c r="F1979" s="37" t="s">
        <v>19664</v>
      </c>
      <c r="G1979" s="37">
        <v>66062</v>
      </c>
      <c r="H1979" s="35">
        <v>9</v>
      </c>
      <c r="I1979" s="35" t="s">
        <v>16742</v>
      </c>
      <c r="J1979" s="35" t="s">
        <v>16742</v>
      </c>
      <c r="K1979" s="37">
        <v>145745</v>
      </c>
      <c r="L1979" s="37"/>
    </row>
    <row r="1980" spans="1:12" ht="18" customHeight="1" x14ac:dyDescent="0.2">
      <c r="A1980" s="37" t="s">
        <v>16195</v>
      </c>
      <c r="B1980" s="37" t="s">
        <v>16196</v>
      </c>
      <c r="C1980" s="37" t="s">
        <v>16197</v>
      </c>
      <c r="D1980" s="37" t="s">
        <v>16198</v>
      </c>
      <c r="E1980" s="37" t="s">
        <v>16199</v>
      </c>
      <c r="F1980" s="37" t="s">
        <v>23126</v>
      </c>
      <c r="G1980" s="37">
        <v>43085</v>
      </c>
      <c r="H1980" s="35">
        <v>27</v>
      </c>
      <c r="I1980" s="35">
        <v>112</v>
      </c>
      <c r="J1980" s="36">
        <v>236607</v>
      </c>
      <c r="K1980" s="37">
        <v>120039</v>
      </c>
      <c r="L1980" s="37"/>
    </row>
    <row r="1981" spans="1:12" ht="18" customHeight="1" x14ac:dyDescent="0.2">
      <c r="A1981" s="37" t="s">
        <v>16200</v>
      </c>
      <c r="B1981" s="37" t="s">
        <v>16201</v>
      </c>
      <c r="C1981" s="37" t="s">
        <v>16202</v>
      </c>
      <c r="D1981" s="37" t="s">
        <v>16203</v>
      </c>
      <c r="E1981" s="37" t="s">
        <v>16204</v>
      </c>
      <c r="F1981" s="37" t="s">
        <v>23136</v>
      </c>
      <c r="G1981" s="37">
        <v>24551</v>
      </c>
      <c r="H1981" s="35">
        <v>15</v>
      </c>
      <c r="I1981" s="35">
        <v>6</v>
      </c>
      <c r="J1981" s="36">
        <v>2500000</v>
      </c>
      <c r="K1981" s="37">
        <v>118956</v>
      </c>
      <c r="L1981" s="37"/>
    </row>
    <row r="1982" spans="1:12" ht="18" customHeight="1" x14ac:dyDescent="0.2">
      <c r="A1982" s="37" t="s">
        <v>16205</v>
      </c>
      <c r="B1982" s="37" t="s">
        <v>16206</v>
      </c>
      <c r="C1982" s="37" t="s">
        <v>16207</v>
      </c>
      <c r="D1982" s="37" t="s">
        <v>16208</v>
      </c>
      <c r="E1982" s="37" t="s">
        <v>23609</v>
      </c>
      <c r="F1982" s="37" t="s">
        <v>23129</v>
      </c>
      <c r="G1982" s="37">
        <v>19380</v>
      </c>
      <c r="H1982" s="35">
        <v>5</v>
      </c>
      <c r="I1982" s="35">
        <v>74</v>
      </c>
      <c r="J1982" s="36">
        <v>66472</v>
      </c>
      <c r="K1982" s="37">
        <v>134423</v>
      </c>
      <c r="L1982" s="37"/>
    </row>
    <row r="1983" spans="1:12" ht="18" customHeight="1" x14ac:dyDescent="0.2">
      <c r="A1983" s="37" t="s">
        <v>16209</v>
      </c>
      <c r="B1983" s="37" t="s">
        <v>16210</v>
      </c>
      <c r="C1983" s="37" t="s">
        <v>16211</v>
      </c>
      <c r="D1983" s="37" t="s">
        <v>16212</v>
      </c>
      <c r="E1983" s="37" t="s">
        <v>22734</v>
      </c>
      <c r="F1983" s="37" t="s">
        <v>19676</v>
      </c>
      <c r="G1983" s="37">
        <v>68508</v>
      </c>
      <c r="H1983" s="35">
        <v>24</v>
      </c>
      <c r="I1983" s="35">
        <v>51</v>
      </c>
      <c r="J1983" s="36">
        <v>470576</v>
      </c>
      <c r="K1983" s="37">
        <v>114344</v>
      </c>
      <c r="L1983" s="37"/>
    </row>
    <row r="1984" spans="1:12" ht="18" customHeight="1" x14ac:dyDescent="0.2">
      <c r="A1984" s="37" t="s">
        <v>16213</v>
      </c>
      <c r="B1984" s="37" t="s">
        <v>16214</v>
      </c>
      <c r="C1984" s="37" t="s">
        <v>16215</v>
      </c>
      <c r="D1984" s="37" t="s">
        <v>16216</v>
      </c>
      <c r="E1984" s="37" t="s">
        <v>24023</v>
      </c>
      <c r="F1984" s="37" t="s">
        <v>19674</v>
      </c>
      <c r="G1984" s="37">
        <v>59718</v>
      </c>
      <c r="H1984" s="35">
        <v>7</v>
      </c>
      <c r="I1984" s="35">
        <v>25</v>
      </c>
      <c r="J1984" s="36">
        <v>280000</v>
      </c>
      <c r="K1984" s="37">
        <v>135313</v>
      </c>
      <c r="L1984" s="37"/>
    </row>
    <row r="1985" spans="1:12" ht="18" customHeight="1" x14ac:dyDescent="0.2">
      <c r="A1985" s="37" t="s">
        <v>16217</v>
      </c>
      <c r="B1985" s="37" t="s">
        <v>16218</v>
      </c>
      <c r="C1985" s="37" t="s">
        <v>16219</v>
      </c>
      <c r="D1985" s="37" t="s">
        <v>16220</v>
      </c>
      <c r="E1985" s="37" t="s">
        <v>20711</v>
      </c>
      <c r="F1985" s="37" t="s">
        <v>18740</v>
      </c>
      <c r="G1985" s="37">
        <v>33759</v>
      </c>
      <c r="H1985" s="35">
        <v>1</v>
      </c>
      <c r="I1985" s="35">
        <v>2</v>
      </c>
      <c r="J1985" s="36">
        <v>415000</v>
      </c>
      <c r="K1985" s="37">
        <v>137397</v>
      </c>
      <c r="L1985" s="37"/>
    </row>
    <row r="1986" spans="1:12" ht="18" customHeight="1" x14ac:dyDescent="0.2">
      <c r="A1986" s="37" t="s">
        <v>16221</v>
      </c>
      <c r="B1986" s="37" t="s">
        <v>16222</v>
      </c>
      <c r="C1986" s="37" t="s">
        <v>16223</v>
      </c>
      <c r="D1986" s="37" t="s">
        <v>16224</v>
      </c>
      <c r="E1986" s="37" t="s">
        <v>16225</v>
      </c>
      <c r="F1986" s="37" t="s">
        <v>23126</v>
      </c>
      <c r="G1986" s="37">
        <v>44132</v>
      </c>
      <c r="H1986" s="35">
        <v>8</v>
      </c>
      <c r="I1986" s="35" t="s">
        <v>16742</v>
      </c>
      <c r="J1986" s="35" t="s">
        <v>16742</v>
      </c>
      <c r="K1986" s="37">
        <v>121520</v>
      </c>
      <c r="L1986" s="37" t="s">
        <v>16226</v>
      </c>
    </row>
    <row r="1987" spans="1:12" ht="18" customHeight="1" x14ac:dyDescent="0.2">
      <c r="A1987" s="37" t="s">
        <v>13506</v>
      </c>
      <c r="B1987" s="37" t="s">
        <v>13507</v>
      </c>
      <c r="C1987" s="37" t="s">
        <v>13508</v>
      </c>
      <c r="D1987" s="37" t="s">
        <v>13509</v>
      </c>
      <c r="E1987" s="37" t="s">
        <v>13510</v>
      </c>
      <c r="F1987" s="37" t="s">
        <v>23125</v>
      </c>
      <c r="G1987" s="37">
        <v>11365</v>
      </c>
      <c r="H1987" s="35">
        <v>3</v>
      </c>
      <c r="I1987" s="35">
        <v>48</v>
      </c>
      <c r="J1987" s="36">
        <v>52083</v>
      </c>
      <c r="K1987" s="37">
        <v>125960</v>
      </c>
      <c r="L1987" s="37" t="s">
        <v>13511</v>
      </c>
    </row>
    <row r="1988" spans="1:12" ht="18" customHeight="1" x14ac:dyDescent="0.2">
      <c r="A1988" s="37" t="s">
        <v>13512</v>
      </c>
      <c r="B1988" s="37" t="s">
        <v>13513</v>
      </c>
      <c r="C1988" s="37" t="s">
        <v>13514</v>
      </c>
      <c r="D1988" s="37" t="s">
        <v>18940</v>
      </c>
      <c r="E1988" s="37" t="s">
        <v>16008</v>
      </c>
      <c r="F1988" s="37" t="s">
        <v>18741</v>
      </c>
      <c r="G1988" s="37">
        <v>30519</v>
      </c>
      <c r="H1988" s="35">
        <v>1</v>
      </c>
      <c r="I1988" s="35">
        <v>3</v>
      </c>
      <c r="J1988" s="36">
        <v>250000</v>
      </c>
      <c r="K1988" s="37">
        <v>135223</v>
      </c>
      <c r="L1988" s="37" t="s">
        <v>18941</v>
      </c>
    </row>
    <row r="1989" spans="1:12" ht="18" customHeight="1" x14ac:dyDescent="0.2">
      <c r="A1989" s="37" t="s">
        <v>18942</v>
      </c>
      <c r="B1989" s="37" t="s">
        <v>18943</v>
      </c>
      <c r="C1989" s="37" t="s">
        <v>18944</v>
      </c>
      <c r="D1989" s="37" t="s">
        <v>18945</v>
      </c>
      <c r="E1989" s="37" t="s">
        <v>15939</v>
      </c>
      <c r="F1989" s="37" t="s">
        <v>19675</v>
      </c>
      <c r="G1989" s="37">
        <v>28374</v>
      </c>
      <c r="H1989" s="35">
        <v>12</v>
      </c>
      <c r="I1989" s="35">
        <v>25</v>
      </c>
      <c r="J1989" s="36">
        <v>480000</v>
      </c>
      <c r="K1989" s="37">
        <v>116904</v>
      </c>
      <c r="L1989" s="37" t="s">
        <v>18946</v>
      </c>
    </row>
    <row r="1990" spans="1:12" ht="18" customHeight="1" x14ac:dyDescent="0.2">
      <c r="A1990" s="37" t="s">
        <v>16227</v>
      </c>
      <c r="B1990" s="37" t="s">
        <v>16228</v>
      </c>
      <c r="C1990" s="37" t="s">
        <v>16229</v>
      </c>
      <c r="D1990" s="37" t="s">
        <v>16230</v>
      </c>
      <c r="E1990" s="37" t="s">
        <v>19346</v>
      </c>
      <c r="F1990" s="37" t="s">
        <v>23714</v>
      </c>
      <c r="G1990" s="37">
        <v>95825</v>
      </c>
      <c r="H1990" s="35">
        <v>1</v>
      </c>
      <c r="I1990" s="35">
        <v>1</v>
      </c>
      <c r="J1990" s="36">
        <v>851127</v>
      </c>
      <c r="K1990" s="37">
        <v>115517</v>
      </c>
      <c r="L1990" s="37" t="s">
        <v>16231</v>
      </c>
    </row>
    <row r="1991" spans="1:12" ht="18" customHeight="1" x14ac:dyDescent="0.2">
      <c r="A1991" s="37" t="s">
        <v>16232</v>
      </c>
      <c r="B1991" s="37" t="s">
        <v>16233</v>
      </c>
      <c r="C1991" s="37" t="s">
        <v>16234</v>
      </c>
      <c r="D1991" s="37" t="s">
        <v>16235</v>
      </c>
      <c r="E1991" s="37" t="s">
        <v>16236</v>
      </c>
      <c r="F1991" s="37" t="s">
        <v>19669</v>
      </c>
      <c r="G1991" s="37">
        <v>4605</v>
      </c>
      <c r="H1991" s="35">
        <v>40</v>
      </c>
      <c r="I1991" s="35">
        <v>277</v>
      </c>
      <c r="J1991" s="36">
        <v>143705</v>
      </c>
      <c r="K1991" s="37">
        <v>117831</v>
      </c>
      <c r="L1991" s="37"/>
    </row>
    <row r="1992" spans="1:12" ht="18" customHeight="1" x14ac:dyDescent="0.2">
      <c r="A1992" s="37" t="s">
        <v>16237</v>
      </c>
      <c r="B1992" s="37" t="s">
        <v>16238</v>
      </c>
      <c r="C1992" s="37" t="s">
        <v>16239</v>
      </c>
      <c r="D1992" s="37" t="s">
        <v>16240</v>
      </c>
      <c r="E1992" s="37" t="s">
        <v>12577</v>
      </c>
      <c r="F1992" s="37" t="s">
        <v>23133</v>
      </c>
      <c r="G1992" s="37">
        <v>37421</v>
      </c>
      <c r="H1992" s="35">
        <v>55</v>
      </c>
      <c r="I1992" s="35">
        <v>120</v>
      </c>
      <c r="J1992" s="36">
        <v>458333</v>
      </c>
      <c r="K1992" s="37">
        <v>121375</v>
      </c>
      <c r="L1992" s="37"/>
    </row>
    <row r="1993" spans="1:12" ht="18" customHeight="1" x14ac:dyDescent="0.2">
      <c r="A1993" s="37" t="s">
        <v>16241</v>
      </c>
      <c r="B1993" s="37" t="s">
        <v>16242</v>
      </c>
      <c r="C1993" s="37" t="s">
        <v>16243</v>
      </c>
      <c r="D1993" s="37" t="s">
        <v>16244</v>
      </c>
      <c r="E1993" s="37" t="s">
        <v>16880</v>
      </c>
      <c r="F1993" s="37" t="s">
        <v>23134</v>
      </c>
      <c r="G1993" s="37">
        <v>76104</v>
      </c>
      <c r="H1993" s="35">
        <v>8</v>
      </c>
      <c r="I1993" s="35" t="s">
        <v>16742</v>
      </c>
      <c r="J1993" s="35" t="s">
        <v>16742</v>
      </c>
      <c r="K1993" s="37">
        <v>148316</v>
      </c>
      <c r="L1993" s="37"/>
    </row>
    <row r="1994" spans="1:12" ht="18" customHeight="1" x14ac:dyDescent="0.2">
      <c r="A1994" s="37" t="s">
        <v>16245</v>
      </c>
      <c r="B1994" s="37" t="s">
        <v>16246</v>
      </c>
      <c r="C1994" s="37" t="s">
        <v>16247</v>
      </c>
      <c r="D1994" s="37" t="s">
        <v>16248</v>
      </c>
      <c r="E1994" s="37" t="s">
        <v>15268</v>
      </c>
      <c r="F1994" s="37" t="s">
        <v>23134</v>
      </c>
      <c r="G1994" s="37">
        <v>77046</v>
      </c>
      <c r="H1994" s="35">
        <v>8</v>
      </c>
      <c r="I1994" s="35" t="s">
        <v>16742</v>
      </c>
      <c r="J1994" s="35" t="s">
        <v>16742</v>
      </c>
      <c r="K1994" s="37">
        <v>146916</v>
      </c>
      <c r="L1994" s="37" t="s">
        <v>16249</v>
      </c>
    </row>
    <row r="1995" spans="1:12" ht="18" customHeight="1" x14ac:dyDescent="0.2">
      <c r="A1995" s="37" t="s">
        <v>16250</v>
      </c>
      <c r="B1995" s="37" t="s">
        <v>16251</v>
      </c>
      <c r="C1995" s="37" t="s">
        <v>16252</v>
      </c>
      <c r="D1995" s="37" t="s">
        <v>16253</v>
      </c>
      <c r="E1995" s="37" t="s">
        <v>21680</v>
      </c>
      <c r="F1995" s="37" t="s">
        <v>23715</v>
      </c>
      <c r="G1995" s="37">
        <v>80246</v>
      </c>
      <c r="H1995" s="35">
        <v>47</v>
      </c>
      <c r="I1995" s="35">
        <v>222</v>
      </c>
      <c r="J1995" s="36">
        <v>213880</v>
      </c>
      <c r="K1995" s="37">
        <v>14559</v>
      </c>
      <c r="L1995" s="37" t="s">
        <v>16254</v>
      </c>
    </row>
    <row r="1996" spans="1:12" ht="18" customHeight="1" x14ac:dyDescent="0.2">
      <c r="A1996" s="37" t="s">
        <v>16255</v>
      </c>
      <c r="B1996" s="37" t="s">
        <v>16256</v>
      </c>
      <c r="C1996" s="37" t="s">
        <v>16257</v>
      </c>
      <c r="D1996" s="37" t="s">
        <v>16258</v>
      </c>
      <c r="E1996" s="37" t="s">
        <v>24166</v>
      </c>
      <c r="F1996" s="37" t="s">
        <v>23714</v>
      </c>
      <c r="G1996" s="37">
        <v>94611</v>
      </c>
      <c r="H1996" s="35">
        <v>175</v>
      </c>
      <c r="I1996" s="35">
        <v>491</v>
      </c>
      <c r="J1996" s="36">
        <v>355763</v>
      </c>
      <c r="K1996" s="37">
        <v>144875</v>
      </c>
      <c r="L1996" s="37" t="s">
        <v>16259</v>
      </c>
    </row>
    <row r="1997" spans="1:12" ht="18" customHeight="1" x14ac:dyDescent="0.2">
      <c r="A1997" s="37" t="s">
        <v>18982</v>
      </c>
      <c r="B1997" s="37" t="s">
        <v>18983</v>
      </c>
      <c r="C1997" s="37" t="s">
        <v>18984</v>
      </c>
      <c r="D1997" s="37" t="s">
        <v>18985</v>
      </c>
      <c r="E1997" s="37" t="s">
        <v>16728</v>
      </c>
      <c r="F1997" s="37" t="s">
        <v>23714</v>
      </c>
      <c r="G1997" s="37">
        <v>92121</v>
      </c>
      <c r="H1997" s="35">
        <v>400</v>
      </c>
      <c r="I1997" s="36">
        <v>2020</v>
      </c>
      <c r="J1997" s="36">
        <v>198035</v>
      </c>
      <c r="K1997" s="37">
        <v>18697</v>
      </c>
      <c r="L1997" s="37" t="s">
        <v>18986</v>
      </c>
    </row>
    <row r="1998" spans="1:12" ht="18" customHeight="1" x14ac:dyDescent="0.2">
      <c r="A1998" s="37" t="s">
        <v>18987</v>
      </c>
      <c r="B1998" s="37" t="s">
        <v>18988</v>
      </c>
      <c r="C1998" s="37" t="s">
        <v>18989</v>
      </c>
      <c r="D1998" s="37" t="s">
        <v>18990</v>
      </c>
      <c r="E1998" s="37" t="s">
        <v>23934</v>
      </c>
      <c r="F1998" s="37" t="s">
        <v>23711</v>
      </c>
      <c r="G1998" s="37">
        <v>35801</v>
      </c>
      <c r="H1998" s="35">
        <v>64</v>
      </c>
      <c r="I1998" s="36">
        <v>2976</v>
      </c>
      <c r="J1998" s="36">
        <v>21555</v>
      </c>
      <c r="K1998" s="37">
        <v>47502</v>
      </c>
      <c r="L1998" s="37"/>
    </row>
    <row r="1999" spans="1:12" ht="18" customHeight="1" x14ac:dyDescent="0.2">
      <c r="A1999" s="37" t="s">
        <v>18991</v>
      </c>
      <c r="B1999" s="37" t="s">
        <v>18992</v>
      </c>
      <c r="C1999" s="37" t="s">
        <v>18993</v>
      </c>
      <c r="D1999" s="37"/>
      <c r="E1999" s="37"/>
      <c r="F1999" s="37" t="s">
        <v>23711</v>
      </c>
      <c r="G1999" s="37"/>
      <c r="H1999" s="35">
        <v>75</v>
      </c>
      <c r="I1999" s="35">
        <v>580</v>
      </c>
      <c r="J1999" s="36">
        <v>129310</v>
      </c>
      <c r="K1999" s="37">
        <v>150145</v>
      </c>
      <c r="L1999" s="37"/>
    </row>
    <row r="2000" spans="1:12" ht="18" customHeight="1" x14ac:dyDescent="0.2">
      <c r="A2000" s="37" t="s">
        <v>18994</v>
      </c>
      <c r="B2000" s="37" t="s">
        <v>18995</v>
      </c>
      <c r="C2000" s="37" t="s">
        <v>18996</v>
      </c>
      <c r="D2000" s="37" t="s">
        <v>16312</v>
      </c>
      <c r="E2000" s="37" t="s">
        <v>16313</v>
      </c>
      <c r="F2000" s="37" t="s">
        <v>23129</v>
      </c>
      <c r="G2000" s="37">
        <v>19061</v>
      </c>
      <c r="H2000" s="35">
        <v>90</v>
      </c>
      <c r="I2000" s="35">
        <v>7</v>
      </c>
      <c r="J2000" s="36">
        <v>12857143</v>
      </c>
      <c r="K2000" s="37">
        <v>139607</v>
      </c>
      <c r="L2000" s="37"/>
    </row>
    <row r="2001" spans="1:12" ht="18" customHeight="1" x14ac:dyDescent="0.2">
      <c r="A2001" s="37" t="s">
        <v>16311</v>
      </c>
      <c r="B2001" s="37" t="s">
        <v>19041</v>
      </c>
      <c r="C2001" s="37" t="s">
        <v>19042</v>
      </c>
      <c r="D2001" s="37" t="s">
        <v>19043</v>
      </c>
      <c r="E2001" s="37" t="s">
        <v>14035</v>
      </c>
      <c r="F2001" s="37" t="s">
        <v>23713</v>
      </c>
      <c r="G2001" s="37">
        <v>85018</v>
      </c>
      <c r="H2001" s="35">
        <v>10</v>
      </c>
      <c r="I2001" s="35">
        <v>85</v>
      </c>
      <c r="J2001" s="36">
        <v>123019</v>
      </c>
      <c r="K2001" s="37">
        <v>108672</v>
      </c>
      <c r="L2001" s="37"/>
    </row>
    <row r="2002" spans="1:12" ht="18" customHeight="1" x14ac:dyDescent="0.2">
      <c r="A2002" s="37" t="s">
        <v>19044</v>
      </c>
      <c r="B2002" s="37" t="s">
        <v>19045</v>
      </c>
      <c r="C2002" s="37" t="s">
        <v>19046</v>
      </c>
      <c r="D2002" s="37" t="s">
        <v>19047</v>
      </c>
      <c r="E2002" s="37" t="s">
        <v>19048</v>
      </c>
      <c r="F2002" s="37" t="s">
        <v>23714</v>
      </c>
      <c r="G2002" s="37">
        <v>93021</v>
      </c>
      <c r="H2002" s="35">
        <v>6</v>
      </c>
      <c r="I2002" s="35">
        <v>57</v>
      </c>
      <c r="J2002" s="36">
        <v>112066</v>
      </c>
      <c r="K2002" s="37">
        <v>119628</v>
      </c>
      <c r="L2002" s="37"/>
    </row>
    <row r="2003" spans="1:12" ht="18" customHeight="1" x14ac:dyDescent="0.2">
      <c r="A2003" s="37" t="s">
        <v>19049</v>
      </c>
      <c r="B2003" s="37"/>
      <c r="C2003" s="37" t="s">
        <v>19050</v>
      </c>
      <c r="D2003" s="37" t="s">
        <v>19051</v>
      </c>
      <c r="E2003" s="37" t="s">
        <v>16741</v>
      </c>
      <c r="F2003" s="37" t="s">
        <v>19663</v>
      </c>
      <c r="G2003" s="37">
        <v>46268</v>
      </c>
      <c r="H2003" s="35">
        <v>4</v>
      </c>
      <c r="I2003" s="35">
        <v>78</v>
      </c>
      <c r="J2003" s="36">
        <v>53846</v>
      </c>
      <c r="K2003" s="37">
        <v>122171</v>
      </c>
      <c r="L2003" s="37"/>
    </row>
    <row r="2004" spans="1:12" ht="18" customHeight="1" x14ac:dyDescent="0.2">
      <c r="A2004" s="37" t="s">
        <v>19052</v>
      </c>
      <c r="B2004" s="37" t="s">
        <v>19053</v>
      </c>
      <c r="C2004" s="37" t="s">
        <v>19054</v>
      </c>
      <c r="D2004" s="37" t="s">
        <v>15997</v>
      </c>
      <c r="E2004" s="37" t="s">
        <v>15998</v>
      </c>
      <c r="F2004" s="37" t="s">
        <v>23714</v>
      </c>
      <c r="G2004" s="37">
        <v>92626</v>
      </c>
      <c r="H2004" s="35">
        <v>130</v>
      </c>
      <c r="I2004" s="35">
        <v>292</v>
      </c>
      <c r="J2004" s="36">
        <v>444696</v>
      </c>
      <c r="K2004" s="37">
        <v>110478</v>
      </c>
      <c r="L2004" s="37"/>
    </row>
    <row r="2005" spans="1:12" ht="18" customHeight="1" x14ac:dyDescent="0.2">
      <c r="A2005" s="37" t="s">
        <v>19055</v>
      </c>
      <c r="B2005" s="37" t="s">
        <v>19056</v>
      </c>
      <c r="C2005" s="37" t="s">
        <v>13621</v>
      </c>
      <c r="D2005" s="37" t="s">
        <v>13622</v>
      </c>
      <c r="E2005" s="37" t="s">
        <v>17983</v>
      </c>
      <c r="F2005" s="37" t="s">
        <v>19671</v>
      </c>
      <c r="G2005" s="37">
        <v>55126</v>
      </c>
      <c r="H2005" s="35">
        <v>5</v>
      </c>
      <c r="I2005" s="35">
        <v>150</v>
      </c>
      <c r="J2005" s="36">
        <v>30000</v>
      </c>
      <c r="K2005" s="37">
        <v>140872</v>
      </c>
      <c r="L2005" s="37" t="s">
        <v>13623</v>
      </c>
    </row>
    <row r="2006" spans="1:12" ht="18" customHeight="1" x14ac:dyDescent="0.2">
      <c r="A2006" s="37" t="s">
        <v>13624</v>
      </c>
      <c r="B2006" s="37" t="s">
        <v>16369</v>
      </c>
      <c r="C2006" s="37" t="s">
        <v>16370</v>
      </c>
      <c r="D2006" s="37" t="s">
        <v>16371</v>
      </c>
      <c r="E2006" s="37" t="s">
        <v>16372</v>
      </c>
      <c r="F2006" s="37" t="s">
        <v>23130</v>
      </c>
      <c r="G2006" s="37">
        <v>2920</v>
      </c>
      <c r="H2006" s="35">
        <v>27</v>
      </c>
      <c r="I2006" s="35">
        <v>500</v>
      </c>
      <c r="J2006" s="36">
        <v>54000</v>
      </c>
      <c r="K2006" s="37">
        <v>137649</v>
      </c>
      <c r="L2006" s="37"/>
    </row>
    <row r="2007" spans="1:12" ht="18" customHeight="1" x14ac:dyDescent="0.2">
      <c r="A2007" s="37" t="s">
        <v>16373</v>
      </c>
      <c r="B2007" s="37" t="s">
        <v>19082</v>
      </c>
      <c r="C2007" s="37" t="s">
        <v>19083</v>
      </c>
      <c r="D2007" s="37" t="s">
        <v>19084</v>
      </c>
      <c r="E2007" s="37" t="s">
        <v>21832</v>
      </c>
      <c r="F2007" s="37" t="s">
        <v>23126</v>
      </c>
      <c r="G2007" s="37">
        <v>45202</v>
      </c>
      <c r="H2007" s="35">
        <v>4</v>
      </c>
      <c r="I2007" s="35">
        <v>171</v>
      </c>
      <c r="J2007" s="36">
        <v>22591</v>
      </c>
      <c r="K2007" s="37">
        <v>147216</v>
      </c>
      <c r="L2007" s="37"/>
    </row>
    <row r="2008" spans="1:12" ht="18" customHeight="1" x14ac:dyDescent="0.2">
      <c r="A2008" s="37" t="s">
        <v>19085</v>
      </c>
      <c r="B2008" s="37" t="s">
        <v>19086</v>
      </c>
      <c r="C2008" s="37" t="s">
        <v>19087</v>
      </c>
      <c r="D2008" s="37" t="s">
        <v>19088</v>
      </c>
      <c r="E2008" s="37" t="s">
        <v>19340</v>
      </c>
      <c r="F2008" s="37" t="s">
        <v>18740</v>
      </c>
      <c r="G2008" s="37">
        <v>33431</v>
      </c>
      <c r="H2008" s="35">
        <v>1</v>
      </c>
      <c r="I2008" s="35">
        <v>12</v>
      </c>
      <c r="J2008" s="36">
        <v>90000</v>
      </c>
      <c r="K2008" s="37">
        <v>141859</v>
      </c>
      <c r="L2008" s="37"/>
    </row>
    <row r="2009" spans="1:12" ht="18" customHeight="1" x14ac:dyDescent="0.2">
      <c r="A2009" s="37" t="s">
        <v>16340</v>
      </c>
      <c r="B2009" s="37" t="s">
        <v>16341</v>
      </c>
      <c r="C2009" s="37" t="s">
        <v>16342</v>
      </c>
      <c r="D2009" s="37" t="s">
        <v>16343</v>
      </c>
      <c r="E2009" s="37" t="s">
        <v>21378</v>
      </c>
      <c r="F2009" s="37" t="s">
        <v>19670</v>
      </c>
      <c r="G2009" s="37">
        <v>48084</v>
      </c>
      <c r="H2009" s="35">
        <v>58</v>
      </c>
      <c r="I2009" s="35">
        <v>247</v>
      </c>
      <c r="J2009" s="36">
        <v>233012</v>
      </c>
      <c r="K2009" s="37">
        <v>114803</v>
      </c>
      <c r="L2009" s="37" t="s">
        <v>16344</v>
      </c>
    </row>
    <row r="2010" spans="1:12" ht="18" customHeight="1" x14ac:dyDescent="0.2">
      <c r="A2010" s="37" t="s">
        <v>16345</v>
      </c>
      <c r="B2010" s="37" t="s">
        <v>16346</v>
      </c>
      <c r="C2010" s="37" t="s">
        <v>16347</v>
      </c>
      <c r="D2010" s="37" t="s">
        <v>16348</v>
      </c>
      <c r="E2010" s="37" t="s">
        <v>18037</v>
      </c>
      <c r="F2010" s="37" t="s">
        <v>18740</v>
      </c>
      <c r="G2010" s="37">
        <v>34237</v>
      </c>
      <c r="H2010" s="35">
        <v>117</v>
      </c>
      <c r="I2010" s="35">
        <v>837</v>
      </c>
      <c r="J2010" s="36">
        <v>139967</v>
      </c>
      <c r="K2010" s="37">
        <v>132070</v>
      </c>
      <c r="L2010" s="37"/>
    </row>
    <row r="2011" spans="1:12" ht="18" customHeight="1" x14ac:dyDescent="0.2">
      <c r="A2011" s="37" t="s">
        <v>16349</v>
      </c>
      <c r="B2011" s="37" t="s">
        <v>16350</v>
      </c>
      <c r="C2011" s="37" t="s">
        <v>16351</v>
      </c>
      <c r="D2011" s="37" t="s">
        <v>16352</v>
      </c>
      <c r="E2011" s="37" t="s">
        <v>16353</v>
      </c>
      <c r="F2011" s="37" t="s">
        <v>18740</v>
      </c>
      <c r="G2011" s="37">
        <v>33928</v>
      </c>
      <c r="H2011" s="35">
        <v>3</v>
      </c>
      <c r="I2011" s="35">
        <v>7</v>
      </c>
      <c r="J2011" s="36">
        <v>414286</v>
      </c>
      <c r="K2011" s="37">
        <v>136922</v>
      </c>
      <c r="L2011" s="37" t="s">
        <v>16354</v>
      </c>
    </row>
    <row r="2012" spans="1:12" ht="18" customHeight="1" x14ac:dyDescent="0.2">
      <c r="A2012" s="37" t="s">
        <v>16355</v>
      </c>
      <c r="B2012" s="37" t="s">
        <v>16356</v>
      </c>
      <c r="C2012" s="37" t="s">
        <v>16357</v>
      </c>
      <c r="D2012" s="37" t="s">
        <v>16358</v>
      </c>
      <c r="E2012" s="37" t="s">
        <v>16359</v>
      </c>
      <c r="F2012" s="37" t="s">
        <v>19667</v>
      </c>
      <c r="G2012" s="37">
        <v>1923</v>
      </c>
      <c r="H2012" s="35">
        <v>8</v>
      </c>
      <c r="I2012" s="35">
        <v>79</v>
      </c>
      <c r="J2012" s="36">
        <v>101961</v>
      </c>
      <c r="K2012" s="37">
        <v>121442</v>
      </c>
      <c r="L2012" s="37" t="s">
        <v>16374</v>
      </c>
    </row>
    <row r="2013" spans="1:12" ht="18" customHeight="1" x14ac:dyDescent="0.2">
      <c r="A2013" s="37" t="s">
        <v>16375</v>
      </c>
      <c r="B2013" s="37" t="s">
        <v>16376</v>
      </c>
      <c r="C2013" s="37" t="s">
        <v>16377</v>
      </c>
      <c r="D2013" s="37" t="s">
        <v>16378</v>
      </c>
      <c r="E2013" s="37" t="s">
        <v>16379</v>
      </c>
      <c r="F2013" s="37" t="s">
        <v>23136</v>
      </c>
      <c r="G2013" s="37">
        <v>24153</v>
      </c>
      <c r="H2013" s="35">
        <v>1</v>
      </c>
      <c r="I2013" s="35">
        <v>10</v>
      </c>
      <c r="J2013" s="36">
        <v>90000</v>
      </c>
      <c r="K2013" s="37">
        <v>139885</v>
      </c>
      <c r="L2013" s="37"/>
    </row>
    <row r="2014" spans="1:12" ht="18" customHeight="1" x14ac:dyDescent="0.2">
      <c r="A2014" s="37" t="s">
        <v>16380</v>
      </c>
      <c r="B2014" s="37" t="s">
        <v>16381</v>
      </c>
      <c r="C2014" s="37" t="s">
        <v>13637</v>
      </c>
      <c r="D2014" s="37" t="s">
        <v>16415</v>
      </c>
      <c r="E2014" s="37" t="s">
        <v>23341</v>
      </c>
      <c r="F2014" s="37" t="s">
        <v>23129</v>
      </c>
      <c r="G2014" s="37">
        <v>18104</v>
      </c>
      <c r="H2014" s="35">
        <v>6</v>
      </c>
      <c r="I2014" s="35">
        <v>6</v>
      </c>
      <c r="J2014" s="36">
        <v>1000000</v>
      </c>
      <c r="K2014" s="37">
        <v>129777</v>
      </c>
      <c r="L2014" s="37"/>
    </row>
    <row r="2015" spans="1:12" ht="18" customHeight="1" x14ac:dyDescent="0.2">
      <c r="A2015" s="37" t="s">
        <v>16416</v>
      </c>
      <c r="B2015" s="37" t="s">
        <v>16417</v>
      </c>
      <c r="C2015" s="37" t="s">
        <v>16418</v>
      </c>
      <c r="D2015" s="37"/>
      <c r="E2015" s="37"/>
      <c r="F2015" s="37" t="s">
        <v>23714</v>
      </c>
      <c r="G2015" s="37"/>
      <c r="H2015" s="35">
        <v>8</v>
      </c>
      <c r="I2015" s="35" t="s">
        <v>16742</v>
      </c>
      <c r="J2015" s="35" t="s">
        <v>16742</v>
      </c>
      <c r="K2015" s="37">
        <v>129956</v>
      </c>
      <c r="L2015" s="37"/>
    </row>
    <row r="2016" spans="1:12" ht="18" customHeight="1" x14ac:dyDescent="0.2">
      <c r="A2016" s="37" t="s">
        <v>16419</v>
      </c>
      <c r="B2016" s="37" t="s">
        <v>16420</v>
      </c>
      <c r="C2016" s="37" t="s">
        <v>16421</v>
      </c>
      <c r="D2016" s="37" t="s">
        <v>16422</v>
      </c>
      <c r="E2016" s="37" t="s">
        <v>13719</v>
      </c>
      <c r="F2016" s="37" t="s">
        <v>23714</v>
      </c>
      <c r="G2016" s="37">
        <v>95610</v>
      </c>
      <c r="H2016" s="35">
        <v>14</v>
      </c>
      <c r="I2016" s="35">
        <v>125</v>
      </c>
      <c r="J2016" s="36">
        <v>112326</v>
      </c>
      <c r="K2016" s="37">
        <v>123617</v>
      </c>
      <c r="L2016" s="37" t="s">
        <v>13720</v>
      </c>
    </row>
    <row r="2017" spans="1:12" ht="18" customHeight="1" x14ac:dyDescent="0.2">
      <c r="A2017" s="37" t="s">
        <v>13721</v>
      </c>
      <c r="B2017" s="37" t="s">
        <v>16447</v>
      </c>
      <c r="C2017" s="37" t="s">
        <v>16448</v>
      </c>
      <c r="D2017" s="37" t="s">
        <v>16449</v>
      </c>
      <c r="E2017" s="37" t="s">
        <v>23562</v>
      </c>
      <c r="F2017" s="37" t="s">
        <v>19663</v>
      </c>
      <c r="G2017" s="37">
        <v>46038</v>
      </c>
      <c r="H2017" s="35">
        <v>9</v>
      </c>
      <c r="I2017" s="35">
        <v>60</v>
      </c>
      <c r="J2017" s="36">
        <v>150000</v>
      </c>
      <c r="K2017" s="37">
        <v>129692</v>
      </c>
      <c r="L2017" s="37" t="s">
        <v>16450</v>
      </c>
    </row>
    <row r="2018" spans="1:12" ht="18" customHeight="1" x14ac:dyDescent="0.2">
      <c r="A2018" s="37" t="s">
        <v>16451</v>
      </c>
      <c r="B2018" s="37" t="s">
        <v>19292</v>
      </c>
      <c r="C2018" s="37" t="s">
        <v>22029</v>
      </c>
      <c r="D2018" s="37" t="s">
        <v>22030</v>
      </c>
      <c r="E2018" s="37" t="s">
        <v>16460</v>
      </c>
      <c r="F2018" s="37" t="s">
        <v>19668</v>
      </c>
      <c r="G2018" s="37">
        <v>21788</v>
      </c>
      <c r="H2018" s="35">
        <v>8</v>
      </c>
      <c r="I2018" s="35" t="s">
        <v>16742</v>
      </c>
      <c r="J2018" s="35" t="s">
        <v>16742</v>
      </c>
      <c r="K2018" s="37">
        <v>146305</v>
      </c>
      <c r="L2018" s="37"/>
    </row>
    <row r="2019" spans="1:12" ht="18" customHeight="1" x14ac:dyDescent="0.2">
      <c r="A2019" s="37" t="s">
        <v>24212</v>
      </c>
      <c r="B2019" s="37" t="s">
        <v>24213</v>
      </c>
      <c r="C2019" s="37" t="s">
        <v>24214</v>
      </c>
      <c r="D2019" s="37" t="s">
        <v>22013</v>
      </c>
      <c r="E2019" s="37" t="s">
        <v>10672</v>
      </c>
      <c r="F2019" s="37" t="s">
        <v>19665</v>
      </c>
      <c r="G2019" s="37">
        <v>42501</v>
      </c>
      <c r="H2019" s="35">
        <v>1</v>
      </c>
      <c r="I2019" s="35">
        <v>46</v>
      </c>
      <c r="J2019" s="36">
        <v>20870</v>
      </c>
      <c r="K2019" s="37">
        <v>145084</v>
      </c>
      <c r="L2019" s="37" t="s">
        <v>22014</v>
      </c>
    </row>
    <row r="2020" spans="1:12" ht="18" customHeight="1" x14ac:dyDescent="0.2">
      <c r="A2020" s="37" t="s">
        <v>22015</v>
      </c>
      <c r="B2020" s="37" t="s">
        <v>22016</v>
      </c>
      <c r="C2020" s="37" t="s">
        <v>23222</v>
      </c>
      <c r="D2020" s="37"/>
      <c r="E2020" s="37"/>
      <c r="F2020" s="37" t="s">
        <v>23134</v>
      </c>
      <c r="G2020" s="37"/>
      <c r="H2020" s="35">
        <v>1</v>
      </c>
      <c r="I2020" s="35">
        <v>12</v>
      </c>
      <c r="J2020" s="36">
        <v>50000</v>
      </c>
      <c r="K2020" s="37">
        <v>114890</v>
      </c>
      <c r="L2020" s="37"/>
    </row>
    <row r="2021" spans="1:12" ht="18" customHeight="1" x14ac:dyDescent="0.2">
      <c r="A2021" s="37" t="s">
        <v>23223</v>
      </c>
      <c r="B2021" s="37" t="s">
        <v>23224</v>
      </c>
      <c r="C2021" s="37" t="s">
        <v>23225</v>
      </c>
      <c r="D2021" s="37" t="s">
        <v>23226</v>
      </c>
      <c r="E2021" s="37" t="s">
        <v>16741</v>
      </c>
      <c r="F2021" s="37" t="s">
        <v>19663</v>
      </c>
      <c r="G2021" s="37">
        <v>46204</v>
      </c>
      <c r="H2021" s="35">
        <v>453</v>
      </c>
      <c r="I2021" s="35">
        <v>705</v>
      </c>
      <c r="J2021" s="36">
        <v>642415</v>
      </c>
      <c r="K2021" s="37">
        <v>44402</v>
      </c>
      <c r="L2021" s="37"/>
    </row>
    <row r="2022" spans="1:12" ht="18" customHeight="1" x14ac:dyDescent="0.2">
      <c r="A2022" s="37" t="s">
        <v>23227</v>
      </c>
      <c r="B2022" s="37" t="s">
        <v>23228</v>
      </c>
      <c r="C2022" s="37" t="s">
        <v>23229</v>
      </c>
      <c r="D2022" s="37" t="s">
        <v>23230</v>
      </c>
      <c r="E2022" s="37" t="s">
        <v>24332</v>
      </c>
      <c r="F2022" s="37" t="s">
        <v>23136</v>
      </c>
      <c r="G2022" s="37">
        <v>20190</v>
      </c>
      <c r="H2022" s="35">
        <v>12</v>
      </c>
      <c r="I2022" s="35">
        <v>106</v>
      </c>
      <c r="J2022" s="36">
        <v>112074</v>
      </c>
      <c r="K2022" s="37">
        <v>107281</v>
      </c>
      <c r="L2022" s="37" t="s">
        <v>23231</v>
      </c>
    </row>
    <row r="2023" spans="1:12" ht="18" customHeight="1" x14ac:dyDescent="0.2">
      <c r="A2023" s="37" t="s">
        <v>23232</v>
      </c>
      <c r="B2023" s="37" t="s">
        <v>23233</v>
      </c>
      <c r="C2023" s="37" t="s">
        <v>23234</v>
      </c>
      <c r="D2023" s="37" t="s">
        <v>23235</v>
      </c>
      <c r="E2023" s="37" t="s">
        <v>23236</v>
      </c>
      <c r="F2023" s="37" t="s">
        <v>23713</v>
      </c>
      <c r="G2023" s="37">
        <v>85220</v>
      </c>
      <c r="H2023" s="35">
        <v>6</v>
      </c>
      <c r="I2023" s="35">
        <v>90</v>
      </c>
      <c r="J2023" s="36">
        <v>68889</v>
      </c>
      <c r="K2023" s="37">
        <v>125456</v>
      </c>
      <c r="L2023" s="37" t="s">
        <v>23237</v>
      </c>
    </row>
    <row r="2024" spans="1:12" ht="18" customHeight="1" x14ac:dyDescent="0.2">
      <c r="A2024" s="37" t="s">
        <v>23238</v>
      </c>
      <c r="B2024" s="37" t="s">
        <v>23239</v>
      </c>
      <c r="C2024" s="37" t="s">
        <v>23240</v>
      </c>
      <c r="D2024" s="37" t="s">
        <v>23241</v>
      </c>
      <c r="E2024" s="37" t="s">
        <v>23109</v>
      </c>
      <c r="F2024" s="37" t="s">
        <v>23125</v>
      </c>
      <c r="G2024" s="37">
        <v>11050</v>
      </c>
      <c r="H2024" s="35">
        <v>17</v>
      </c>
      <c r="I2024" s="35">
        <v>16</v>
      </c>
      <c r="J2024" s="36">
        <v>1081250</v>
      </c>
      <c r="K2024" s="37">
        <v>124217</v>
      </c>
      <c r="L2024" s="37" t="s">
        <v>23110</v>
      </c>
    </row>
    <row r="2025" spans="1:12" ht="18" customHeight="1" x14ac:dyDescent="0.2">
      <c r="A2025" s="37" t="s">
        <v>23111</v>
      </c>
      <c r="B2025" s="37" t="s">
        <v>23112</v>
      </c>
      <c r="C2025" s="37" t="s">
        <v>23113</v>
      </c>
      <c r="D2025" s="37" t="s">
        <v>22043</v>
      </c>
      <c r="E2025" s="37" t="s">
        <v>18648</v>
      </c>
      <c r="F2025" s="37" t="s">
        <v>23714</v>
      </c>
      <c r="G2025" s="37">
        <v>91360</v>
      </c>
      <c r="H2025" s="35">
        <v>69</v>
      </c>
      <c r="I2025" s="35">
        <v>388</v>
      </c>
      <c r="J2025" s="36">
        <v>177972</v>
      </c>
      <c r="K2025" s="37">
        <v>110925</v>
      </c>
      <c r="L2025" s="37"/>
    </row>
    <row r="2026" spans="1:12" ht="18" customHeight="1" x14ac:dyDescent="0.2">
      <c r="A2026" s="37" t="s">
        <v>22044</v>
      </c>
      <c r="B2026" s="37" t="s">
        <v>22045</v>
      </c>
      <c r="C2026" s="37" t="s">
        <v>23250</v>
      </c>
      <c r="D2026" s="37" t="s">
        <v>23251</v>
      </c>
      <c r="E2026" s="37" t="s">
        <v>22190</v>
      </c>
      <c r="F2026" s="37" t="s">
        <v>23716</v>
      </c>
      <c r="G2026" s="37">
        <v>6001</v>
      </c>
      <c r="H2026" s="35">
        <v>46</v>
      </c>
      <c r="I2026" s="35">
        <v>118</v>
      </c>
      <c r="J2026" s="36">
        <v>389222</v>
      </c>
      <c r="K2026" s="37">
        <v>126003</v>
      </c>
      <c r="L2026" s="37"/>
    </row>
    <row r="2027" spans="1:12" ht="18" customHeight="1" x14ac:dyDescent="0.2">
      <c r="A2027" s="37" t="s">
        <v>23168</v>
      </c>
      <c r="B2027" s="37" t="s">
        <v>23169</v>
      </c>
      <c r="C2027" s="37" t="s">
        <v>23170</v>
      </c>
      <c r="D2027" s="37" t="s">
        <v>23171</v>
      </c>
      <c r="E2027" s="37" t="s">
        <v>23172</v>
      </c>
      <c r="F2027" s="37" t="s">
        <v>19672</v>
      </c>
      <c r="G2027" s="37">
        <v>63348</v>
      </c>
      <c r="H2027" s="35">
        <v>8</v>
      </c>
      <c r="I2027" s="35" t="s">
        <v>16742</v>
      </c>
      <c r="J2027" s="35" t="s">
        <v>16742</v>
      </c>
      <c r="K2027" s="37">
        <v>143820</v>
      </c>
      <c r="L2027" s="37"/>
    </row>
    <row r="2028" spans="1:12" ht="18" customHeight="1" x14ac:dyDescent="0.2">
      <c r="A2028" s="37" t="s">
        <v>23173</v>
      </c>
      <c r="B2028" s="37" t="s">
        <v>23174</v>
      </c>
      <c r="C2028" s="37" t="s">
        <v>21020</v>
      </c>
      <c r="D2028" s="37" t="s">
        <v>21021</v>
      </c>
      <c r="E2028" s="37" t="s">
        <v>19172</v>
      </c>
      <c r="F2028" s="37" t="s">
        <v>23714</v>
      </c>
      <c r="G2028" s="37">
        <v>94596</v>
      </c>
      <c r="H2028" s="35">
        <v>2</v>
      </c>
      <c r="I2028" s="35">
        <v>21</v>
      </c>
      <c r="J2028" s="36">
        <v>90000</v>
      </c>
      <c r="K2028" s="37">
        <v>128772</v>
      </c>
      <c r="L2028" s="37" t="s">
        <v>21022</v>
      </c>
    </row>
    <row r="2029" spans="1:12" ht="18" customHeight="1" x14ac:dyDescent="0.2">
      <c r="A2029" s="37" t="s">
        <v>20531</v>
      </c>
      <c r="B2029" s="37" t="s">
        <v>20532</v>
      </c>
      <c r="C2029" s="37" t="s">
        <v>20533</v>
      </c>
      <c r="D2029" s="37" t="s">
        <v>20534</v>
      </c>
      <c r="E2029" s="37" t="s">
        <v>16723</v>
      </c>
      <c r="F2029" s="37" t="s">
        <v>23714</v>
      </c>
      <c r="G2029" s="37">
        <v>94103</v>
      </c>
      <c r="H2029" s="35">
        <v>15</v>
      </c>
      <c r="I2029" s="35">
        <v>83</v>
      </c>
      <c r="J2029" s="36">
        <v>176627</v>
      </c>
      <c r="K2029" s="37">
        <v>132264</v>
      </c>
      <c r="L2029" s="37" t="s">
        <v>20535</v>
      </c>
    </row>
    <row r="2030" spans="1:12" ht="18" customHeight="1" x14ac:dyDescent="0.2">
      <c r="A2030" s="37" t="s">
        <v>22062</v>
      </c>
      <c r="B2030" s="37" t="s">
        <v>22063</v>
      </c>
      <c r="C2030" s="37" t="s">
        <v>16525</v>
      </c>
      <c r="D2030" s="37" t="s">
        <v>16526</v>
      </c>
      <c r="E2030" s="37" t="s">
        <v>22832</v>
      </c>
      <c r="F2030" s="37" t="s">
        <v>18742</v>
      </c>
      <c r="G2030" s="37">
        <v>96813</v>
      </c>
      <c r="H2030" s="35">
        <v>35</v>
      </c>
      <c r="I2030" s="35">
        <v>186</v>
      </c>
      <c r="J2030" s="36">
        <v>185789</v>
      </c>
      <c r="K2030" s="37">
        <v>144765</v>
      </c>
      <c r="L2030" s="37" t="s">
        <v>16527</v>
      </c>
    </row>
    <row r="2031" spans="1:12" ht="18" customHeight="1" x14ac:dyDescent="0.2">
      <c r="A2031" s="37" t="s">
        <v>16528</v>
      </c>
      <c r="B2031" s="37" t="s">
        <v>16529</v>
      </c>
      <c r="C2031" s="37" t="s">
        <v>16530</v>
      </c>
      <c r="D2031" s="37"/>
      <c r="E2031" s="37"/>
      <c r="F2031" s="37"/>
      <c r="G2031" s="37"/>
      <c r="H2031" s="35">
        <v>0</v>
      </c>
      <c r="I2031" s="35">
        <v>2</v>
      </c>
      <c r="J2031" s="36">
        <v>40000</v>
      </c>
      <c r="K2031" s="37">
        <v>150015</v>
      </c>
      <c r="L2031" s="37"/>
    </row>
    <row r="2032" spans="1:12" ht="18" customHeight="1" x14ac:dyDescent="0.2">
      <c r="A2032" s="37" t="s">
        <v>16531</v>
      </c>
      <c r="B2032" s="37" t="s">
        <v>16532</v>
      </c>
      <c r="C2032" s="37" t="s">
        <v>16533</v>
      </c>
      <c r="D2032" s="37" t="s">
        <v>16534</v>
      </c>
      <c r="E2032" s="37" t="s">
        <v>16780</v>
      </c>
      <c r="F2032" s="37" t="s">
        <v>23125</v>
      </c>
      <c r="G2032" s="37">
        <v>11788</v>
      </c>
      <c r="H2032" s="35">
        <v>5</v>
      </c>
      <c r="I2032" s="35">
        <v>39</v>
      </c>
      <c r="J2032" s="36">
        <v>123140</v>
      </c>
      <c r="K2032" s="37">
        <v>125692</v>
      </c>
      <c r="L2032" s="37" t="s">
        <v>16535</v>
      </c>
    </row>
    <row r="2033" spans="1:12" ht="18" customHeight="1" x14ac:dyDescent="0.2">
      <c r="A2033" s="37" t="s">
        <v>16536</v>
      </c>
      <c r="B2033" s="37" t="s">
        <v>16537</v>
      </c>
      <c r="C2033" s="37" t="s">
        <v>16538</v>
      </c>
      <c r="D2033" s="37" t="s">
        <v>16539</v>
      </c>
      <c r="E2033" s="37" t="s">
        <v>16540</v>
      </c>
      <c r="F2033" s="37" t="s">
        <v>23138</v>
      </c>
      <c r="G2033" s="37">
        <v>98070</v>
      </c>
      <c r="H2033" s="35">
        <v>1</v>
      </c>
      <c r="I2033" s="35">
        <v>5</v>
      </c>
      <c r="J2033" s="36">
        <v>200000</v>
      </c>
      <c r="K2033" s="37">
        <v>117534</v>
      </c>
      <c r="L2033" s="37" t="s">
        <v>16541</v>
      </c>
    </row>
    <row r="2034" spans="1:12" ht="18" customHeight="1" x14ac:dyDescent="0.2">
      <c r="A2034" s="37" t="s">
        <v>16542</v>
      </c>
      <c r="B2034" s="37" t="s">
        <v>16543</v>
      </c>
      <c r="C2034" s="37" t="s">
        <v>16544</v>
      </c>
      <c r="D2034" s="37" t="s">
        <v>16545</v>
      </c>
      <c r="E2034" s="37" t="s">
        <v>11349</v>
      </c>
      <c r="F2034" s="37" t="s">
        <v>23714</v>
      </c>
      <c r="G2034" s="37">
        <v>95219</v>
      </c>
      <c r="H2034" s="35">
        <v>10</v>
      </c>
      <c r="I2034" s="35">
        <v>16</v>
      </c>
      <c r="J2034" s="36">
        <v>625000</v>
      </c>
      <c r="K2034" s="37">
        <v>115906</v>
      </c>
      <c r="L2034" s="37"/>
    </row>
    <row r="2035" spans="1:12" ht="18" customHeight="1" x14ac:dyDescent="0.2">
      <c r="A2035" s="37" t="s">
        <v>16546</v>
      </c>
      <c r="B2035" s="37" t="s">
        <v>16547</v>
      </c>
      <c r="C2035" s="37"/>
      <c r="D2035" s="37" t="s">
        <v>16548</v>
      </c>
      <c r="E2035" s="37" t="s">
        <v>19505</v>
      </c>
      <c r="F2035" s="37" t="s">
        <v>23125</v>
      </c>
      <c r="G2035" s="37">
        <v>10029</v>
      </c>
      <c r="H2035" s="35">
        <v>0</v>
      </c>
      <c r="I2035" s="35">
        <v>5</v>
      </c>
      <c r="J2035" s="36">
        <v>20000</v>
      </c>
      <c r="K2035" s="37">
        <v>125449</v>
      </c>
      <c r="L2035" s="37"/>
    </row>
    <row r="2036" spans="1:12" ht="18" customHeight="1" x14ac:dyDescent="0.2">
      <c r="A2036" s="37" t="s">
        <v>16549</v>
      </c>
      <c r="B2036" s="37" t="s">
        <v>16550</v>
      </c>
      <c r="C2036" s="37" t="s">
        <v>13825</v>
      </c>
      <c r="D2036" s="37" t="s">
        <v>13826</v>
      </c>
      <c r="E2036" s="37" t="s">
        <v>13827</v>
      </c>
      <c r="F2036" s="37" t="s">
        <v>19667</v>
      </c>
      <c r="G2036" s="37">
        <v>1770</v>
      </c>
      <c r="H2036" s="35">
        <v>7</v>
      </c>
      <c r="I2036" s="35">
        <v>5</v>
      </c>
      <c r="J2036" s="36">
        <v>1384800</v>
      </c>
      <c r="K2036" s="37">
        <v>134381</v>
      </c>
      <c r="L2036" s="37"/>
    </row>
    <row r="2037" spans="1:12" ht="18" customHeight="1" x14ac:dyDescent="0.2">
      <c r="A2037" s="37" t="s">
        <v>13828</v>
      </c>
      <c r="B2037" s="37" t="s">
        <v>13829</v>
      </c>
      <c r="C2037" s="37" t="s">
        <v>13830</v>
      </c>
      <c r="D2037" s="37" t="s">
        <v>13831</v>
      </c>
      <c r="E2037" s="37" t="s">
        <v>13832</v>
      </c>
      <c r="F2037" s="37" t="s">
        <v>19667</v>
      </c>
      <c r="G2037" s="37">
        <v>1930</v>
      </c>
      <c r="H2037" s="35">
        <v>11</v>
      </c>
      <c r="I2037" s="35">
        <v>81</v>
      </c>
      <c r="J2037" s="36">
        <v>130659</v>
      </c>
      <c r="K2037" s="37">
        <v>143492</v>
      </c>
      <c r="L2037" s="37" t="s">
        <v>13833</v>
      </c>
    </row>
    <row r="2038" spans="1:12" ht="18" customHeight="1" x14ac:dyDescent="0.2">
      <c r="A2038" s="37" t="s">
        <v>13834</v>
      </c>
      <c r="B2038" s="37" t="s">
        <v>13835</v>
      </c>
      <c r="C2038" s="37" t="s">
        <v>13836</v>
      </c>
      <c r="D2038" s="37" t="s">
        <v>13837</v>
      </c>
      <c r="E2038" s="37" t="s">
        <v>21718</v>
      </c>
      <c r="F2038" s="37" t="s">
        <v>23134</v>
      </c>
      <c r="G2038" s="37">
        <v>75070</v>
      </c>
      <c r="H2038" s="35">
        <v>8</v>
      </c>
      <c r="I2038" s="35" t="s">
        <v>16742</v>
      </c>
      <c r="J2038" s="35" t="s">
        <v>16742</v>
      </c>
      <c r="K2038" s="37">
        <v>144905</v>
      </c>
      <c r="L2038" s="37" t="s">
        <v>13838</v>
      </c>
    </row>
    <row r="2039" spans="1:12" ht="18" customHeight="1" x14ac:dyDescent="0.2">
      <c r="A2039" s="37" t="s">
        <v>13839</v>
      </c>
      <c r="B2039" s="37" t="s">
        <v>13840</v>
      </c>
      <c r="C2039" s="37" t="s">
        <v>13841</v>
      </c>
      <c r="D2039" s="37" t="s">
        <v>13842</v>
      </c>
      <c r="E2039" s="37" t="s">
        <v>15268</v>
      </c>
      <c r="F2039" s="37" t="s">
        <v>23134</v>
      </c>
      <c r="G2039" s="37">
        <v>77056</v>
      </c>
      <c r="H2039" s="35">
        <v>101</v>
      </c>
      <c r="I2039" s="35">
        <v>167</v>
      </c>
      <c r="J2039" s="36">
        <v>606405</v>
      </c>
      <c r="K2039" s="37">
        <v>114637</v>
      </c>
      <c r="L2039" s="37"/>
    </row>
    <row r="2040" spans="1:12" ht="18" customHeight="1" x14ac:dyDescent="0.2">
      <c r="A2040" s="37" t="s">
        <v>11067</v>
      </c>
      <c r="B2040" s="37" t="s">
        <v>11068</v>
      </c>
      <c r="C2040" s="37" t="s">
        <v>11069</v>
      </c>
      <c r="D2040" s="37" t="s">
        <v>11070</v>
      </c>
      <c r="E2040" s="37" t="s">
        <v>15268</v>
      </c>
      <c r="F2040" s="37" t="s">
        <v>23134</v>
      </c>
      <c r="G2040" s="37">
        <v>77019</v>
      </c>
      <c r="H2040" s="35">
        <v>51</v>
      </c>
      <c r="I2040" s="35">
        <v>108</v>
      </c>
      <c r="J2040" s="36">
        <v>469010</v>
      </c>
      <c r="K2040" s="37">
        <v>108916</v>
      </c>
      <c r="L2040" s="37"/>
    </row>
    <row r="2041" spans="1:12" ht="18" customHeight="1" x14ac:dyDescent="0.2">
      <c r="A2041" s="37" t="s">
        <v>11071</v>
      </c>
      <c r="B2041" s="37" t="s">
        <v>11072</v>
      </c>
      <c r="C2041" s="37" t="s">
        <v>11073</v>
      </c>
      <c r="D2041" s="37" t="s">
        <v>11074</v>
      </c>
      <c r="E2041" s="37" t="s">
        <v>11075</v>
      </c>
      <c r="F2041" s="37" t="s">
        <v>23138</v>
      </c>
      <c r="G2041" s="37">
        <v>98225</v>
      </c>
      <c r="H2041" s="35">
        <v>56</v>
      </c>
      <c r="I2041" s="35">
        <v>649</v>
      </c>
      <c r="J2041" s="36">
        <v>86228</v>
      </c>
      <c r="K2041" s="37">
        <v>116462</v>
      </c>
      <c r="L2041" s="37"/>
    </row>
    <row r="2042" spans="1:12" ht="18" customHeight="1" x14ac:dyDescent="0.2">
      <c r="A2042" s="37" t="s">
        <v>11076</v>
      </c>
      <c r="B2042" s="37" t="s">
        <v>11077</v>
      </c>
      <c r="C2042" s="37" t="s">
        <v>11078</v>
      </c>
      <c r="D2042" s="37" t="s">
        <v>11079</v>
      </c>
      <c r="E2042" s="37" t="s">
        <v>19915</v>
      </c>
      <c r="F2042" s="37" t="s">
        <v>18740</v>
      </c>
      <c r="G2042" s="37">
        <v>32503</v>
      </c>
      <c r="H2042" s="35">
        <v>2</v>
      </c>
      <c r="I2042" s="35">
        <v>6</v>
      </c>
      <c r="J2042" s="36">
        <v>281666</v>
      </c>
      <c r="K2042" s="37">
        <v>128456</v>
      </c>
      <c r="L2042" s="37"/>
    </row>
    <row r="2043" spans="1:12" ht="18" customHeight="1" x14ac:dyDescent="0.2">
      <c r="A2043" s="37" t="s">
        <v>11080</v>
      </c>
      <c r="B2043" s="37" t="s">
        <v>11081</v>
      </c>
      <c r="C2043" s="37" t="s">
        <v>11082</v>
      </c>
      <c r="D2043" s="37" t="s">
        <v>11083</v>
      </c>
      <c r="E2043" s="37" t="s">
        <v>11899</v>
      </c>
      <c r="F2043" s="37" t="s">
        <v>23139</v>
      </c>
      <c r="G2043" s="37">
        <v>53562</v>
      </c>
      <c r="H2043" s="35">
        <v>76</v>
      </c>
      <c r="I2043" s="35">
        <v>582</v>
      </c>
      <c r="J2043" s="36">
        <v>130926</v>
      </c>
      <c r="K2043" s="37">
        <v>13985</v>
      </c>
      <c r="L2043" s="37"/>
    </row>
    <row r="2044" spans="1:12" ht="18" customHeight="1" x14ac:dyDescent="0.2">
      <c r="A2044" s="37" t="s">
        <v>11084</v>
      </c>
      <c r="B2044" s="37" t="s">
        <v>11085</v>
      </c>
      <c r="C2044" s="37" t="s">
        <v>11086</v>
      </c>
      <c r="D2044" s="37" t="s">
        <v>11087</v>
      </c>
      <c r="E2044" s="37" t="s">
        <v>23153</v>
      </c>
      <c r="F2044" s="37" t="s">
        <v>23713</v>
      </c>
      <c r="G2044" s="37">
        <v>85718</v>
      </c>
      <c r="H2044" s="35">
        <v>8</v>
      </c>
      <c r="I2044" s="35" t="s">
        <v>16742</v>
      </c>
      <c r="J2044" s="35" t="s">
        <v>16742</v>
      </c>
      <c r="K2044" s="37">
        <v>121362</v>
      </c>
      <c r="L2044" s="37"/>
    </row>
    <row r="2045" spans="1:12" ht="18" customHeight="1" x14ac:dyDescent="0.2">
      <c r="A2045" s="37" t="s">
        <v>11088</v>
      </c>
      <c r="B2045" s="37" t="s">
        <v>11089</v>
      </c>
      <c r="C2045" s="37" t="s">
        <v>11090</v>
      </c>
      <c r="D2045" s="37" t="s">
        <v>11091</v>
      </c>
      <c r="E2045" s="37" t="s">
        <v>11092</v>
      </c>
      <c r="F2045" s="37" t="s">
        <v>23714</v>
      </c>
      <c r="G2045" s="37">
        <v>94538</v>
      </c>
      <c r="H2045" s="35">
        <v>20</v>
      </c>
      <c r="I2045" s="35">
        <v>100</v>
      </c>
      <c r="J2045" s="36">
        <v>200000</v>
      </c>
      <c r="K2045" s="37">
        <v>136749</v>
      </c>
      <c r="L2045" s="37"/>
    </row>
    <row r="2046" spans="1:12" ht="18" customHeight="1" x14ac:dyDescent="0.2">
      <c r="A2046" s="37" t="s">
        <v>11093</v>
      </c>
      <c r="B2046" s="37" t="s">
        <v>11094</v>
      </c>
      <c r="C2046" s="37" t="s">
        <v>11095</v>
      </c>
      <c r="D2046" s="37" t="s">
        <v>11096</v>
      </c>
      <c r="E2046" s="37" t="s">
        <v>11152</v>
      </c>
      <c r="F2046" s="37" t="s">
        <v>19675</v>
      </c>
      <c r="G2046" s="37">
        <v>27703</v>
      </c>
      <c r="H2046" s="35">
        <v>169</v>
      </c>
      <c r="I2046" s="35">
        <v>272</v>
      </c>
      <c r="J2046" s="36">
        <v>622426</v>
      </c>
      <c r="K2046" s="37">
        <v>118471</v>
      </c>
      <c r="L2046" s="37" t="s">
        <v>8350</v>
      </c>
    </row>
    <row r="2047" spans="1:12" ht="18" customHeight="1" x14ac:dyDescent="0.2">
      <c r="A2047" s="37" t="s">
        <v>8351</v>
      </c>
      <c r="B2047" s="37"/>
      <c r="C2047" s="37" t="s">
        <v>8352</v>
      </c>
      <c r="D2047" s="37" t="s">
        <v>8353</v>
      </c>
      <c r="E2047" s="37" t="s">
        <v>22199</v>
      </c>
      <c r="F2047" s="37" t="s">
        <v>23714</v>
      </c>
      <c r="G2047" s="37">
        <v>94507</v>
      </c>
      <c r="H2047" s="35">
        <v>5</v>
      </c>
      <c r="I2047" s="35">
        <v>15</v>
      </c>
      <c r="J2047" s="36">
        <v>333333</v>
      </c>
      <c r="K2047" s="37">
        <v>11050</v>
      </c>
      <c r="L2047" s="37"/>
    </row>
    <row r="2048" spans="1:12" ht="18" customHeight="1" x14ac:dyDescent="0.2">
      <c r="A2048" s="37" t="s">
        <v>8354</v>
      </c>
      <c r="B2048" s="37" t="s">
        <v>8355</v>
      </c>
      <c r="C2048" s="37" t="s">
        <v>8356</v>
      </c>
      <c r="D2048" s="37" t="s">
        <v>8357</v>
      </c>
      <c r="E2048" s="37" t="s">
        <v>21985</v>
      </c>
      <c r="F2048" s="37" t="s">
        <v>23134</v>
      </c>
      <c r="G2048" s="37">
        <v>78664</v>
      </c>
      <c r="H2048" s="35">
        <v>8</v>
      </c>
      <c r="I2048" s="35" t="s">
        <v>16742</v>
      </c>
      <c r="J2048" s="35" t="s">
        <v>16742</v>
      </c>
      <c r="K2048" s="37">
        <v>145281</v>
      </c>
      <c r="L2048" s="37"/>
    </row>
    <row r="2049" spans="1:12" ht="18" customHeight="1" x14ac:dyDescent="0.2">
      <c r="A2049" s="37" t="s">
        <v>8358</v>
      </c>
      <c r="B2049" s="37" t="s">
        <v>8359</v>
      </c>
      <c r="C2049" s="37" t="s">
        <v>8360</v>
      </c>
      <c r="D2049" s="37" t="s">
        <v>8361</v>
      </c>
      <c r="E2049" s="37" t="s">
        <v>14458</v>
      </c>
      <c r="F2049" s="37" t="s">
        <v>19667</v>
      </c>
      <c r="G2049" s="37">
        <v>2184</v>
      </c>
      <c r="H2049" s="35">
        <v>26</v>
      </c>
      <c r="I2049" s="35">
        <v>800</v>
      </c>
      <c r="J2049" s="36">
        <v>32250</v>
      </c>
      <c r="K2049" s="37">
        <v>128609</v>
      </c>
      <c r="L2049" s="37"/>
    </row>
    <row r="2050" spans="1:12" ht="18" customHeight="1" x14ac:dyDescent="0.2">
      <c r="A2050" s="37" t="s">
        <v>11101</v>
      </c>
      <c r="B2050" s="37" t="s">
        <v>11102</v>
      </c>
      <c r="C2050" s="37" t="s">
        <v>11103</v>
      </c>
      <c r="D2050" s="37" t="s">
        <v>11104</v>
      </c>
      <c r="E2050" s="37" t="s">
        <v>24166</v>
      </c>
      <c r="F2050" s="37" t="s">
        <v>23714</v>
      </c>
      <c r="G2050" s="37">
        <v>94611</v>
      </c>
      <c r="H2050" s="35">
        <v>20</v>
      </c>
      <c r="I2050" s="35">
        <v>46</v>
      </c>
      <c r="J2050" s="36">
        <v>426821</v>
      </c>
      <c r="K2050" s="37">
        <v>136057</v>
      </c>
      <c r="L2050" s="37"/>
    </row>
    <row r="2051" spans="1:12" ht="18" customHeight="1" x14ac:dyDescent="0.2">
      <c r="A2051" s="37" t="s">
        <v>11105</v>
      </c>
      <c r="B2051" s="37" t="s">
        <v>11106</v>
      </c>
      <c r="C2051" s="37" t="s">
        <v>11107</v>
      </c>
      <c r="D2051" s="37" t="s">
        <v>11108</v>
      </c>
      <c r="E2051" s="37" t="s">
        <v>8370</v>
      </c>
      <c r="F2051" s="37" t="s">
        <v>23134</v>
      </c>
      <c r="G2051" s="37">
        <v>78654</v>
      </c>
      <c r="H2051" s="35">
        <v>10</v>
      </c>
      <c r="I2051" s="35">
        <v>70</v>
      </c>
      <c r="J2051" s="36">
        <v>142857</v>
      </c>
      <c r="K2051" s="37">
        <v>118002</v>
      </c>
      <c r="L2051" s="37" t="s">
        <v>8371</v>
      </c>
    </row>
    <row r="2052" spans="1:12" ht="18" customHeight="1" x14ac:dyDescent="0.2">
      <c r="A2052" s="37" t="s">
        <v>8372</v>
      </c>
      <c r="B2052" s="37" t="s">
        <v>8373</v>
      </c>
      <c r="C2052" s="37" t="s">
        <v>8374</v>
      </c>
      <c r="D2052" s="37" t="s">
        <v>8375</v>
      </c>
      <c r="E2052" s="37" t="s">
        <v>8376</v>
      </c>
      <c r="F2052" s="37" t="s">
        <v>18741</v>
      </c>
      <c r="G2052" s="37">
        <v>30080</v>
      </c>
      <c r="H2052" s="35">
        <v>3</v>
      </c>
      <c r="I2052" s="35">
        <v>30</v>
      </c>
      <c r="J2052" s="36">
        <v>83333</v>
      </c>
      <c r="K2052" s="37">
        <v>133128</v>
      </c>
      <c r="L2052" s="37" t="s">
        <v>8377</v>
      </c>
    </row>
    <row r="2053" spans="1:12" ht="18" customHeight="1" x14ac:dyDescent="0.2">
      <c r="A2053" s="37" t="s">
        <v>8378</v>
      </c>
      <c r="B2053" s="37" t="s">
        <v>8379</v>
      </c>
      <c r="C2053" s="37" t="s">
        <v>8380</v>
      </c>
      <c r="D2053" s="37" t="s">
        <v>8381</v>
      </c>
      <c r="E2053" s="37" t="s">
        <v>15011</v>
      </c>
      <c r="F2053" s="37" t="s">
        <v>23125</v>
      </c>
      <c r="G2053" s="37">
        <v>10310</v>
      </c>
      <c r="H2053" s="35">
        <v>20</v>
      </c>
      <c r="I2053" s="35">
        <v>105</v>
      </c>
      <c r="J2053" s="36">
        <v>185714</v>
      </c>
      <c r="K2053" s="37">
        <v>118619</v>
      </c>
      <c r="L2053" s="37"/>
    </row>
    <row r="2054" spans="1:12" ht="18" customHeight="1" x14ac:dyDescent="0.2">
      <c r="A2054" s="37" t="s">
        <v>8382</v>
      </c>
      <c r="B2054" s="37" t="s">
        <v>8383</v>
      </c>
      <c r="C2054" s="37" t="s">
        <v>8384</v>
      </c>
      <c r="D2054" s="37" t="s">
        <v>8385</v>
      </c>
      <c r="E2054" s="37" t="s">
        <v>8386</v>
      </c>
      <c r="F2054" s="37" t="s">
        <v>19675</v>
      </c>
      <c r="G2054" s="37">
        <v>28150</v>
      </c>
      <c r="H2054" s="35">
        <v>14</v>
      </c>
      <c r="I2054" s="35">
        <v>69</v>
      </c>
      <c r="J2054" s="36">
        <v>205119</v>
      </c>
      <c r="K2054" s="37">
        <v>110592</v>
      </c>
      <c r="L2054" s="37"/>
    </row>
    <row r="2055" spans="1:12" ht="18" customHeight="1" x14ac:dyDescent="0.2">
      <c r="A2055" s="37" t="s">
        <v>8387</v>
      </c>
      <c r="B2055" s="37" t="s">
        <v>8388</v>
      </c>
      <c r="C2055" s="37" t="s">
        <v>8389</v>
      </c>
      <c r="D2055" s="37" t="s">
        <v>8438</v>
      </c>
      <c r="E2055" s="37" t="s">
        <v>23104</v>
      </c>
      <c r="F2055" s="37" t="s">
        <v>18740</v>
      </c>
      <c r="G2055" s="37">
        <v>33610</v>
      </c>
      <c r="H2055" s="35">
        <v>0</v>
      </c>
      <c r="I2055" s="35">
        <v>8</v>
      </c>
      <c r="J2055" s="36">
        <v>31250</v>
      </c>
      <c r="K2055" s="37">
        <v>145848</v>
      </c>
      <c r="L2055" s="37"/>
    </row>
    <row r="2056" spans="1:12" ht="18" customHeight="1" x14ac:dyDescent="0.2">
      <c r="A2056" s="37" t="s">
        <v>8439</v>
      </c>
      <c r="B2056" s="37" t="s">
        <v>8440</v>
      </c>
      <c r="C2056" s="37" t="s">
        <v>8441</v>
      </c>
      <c r="D2056" s="37" t="s">
        <v>8442</v>
      </c>
      <c r="E2056" s="37" t="s">
        <v>8443</v>
      </c>
      <c r="F2056" s="37" t="s">
        <v>19668</v>
      </c>
      <c r="G2056" s="37">
        <v>21117</v>
      </c>
      <c r="H2056" s="35">
        <v>0</v>
      </c>
      <c r="I2056" s="35">
        <v>2</v>
      </c>
      <c r="J2056" s="36">
        <v>27500</v>
      </c>
      <c r="K2056" s="37">
        <v>147114</v>
      </c>
      <c r="L2056" s="37" t="s">
        <v>8390</v>
      </c>
    </row>
    <row r="2057" spans="1:12" ht="18" customHeight="1" x14ac:dyDescent="0.2">
      <c r="A2057" s="37" t="s">
        <v>8391</v>
      </c>
      <c r="B2057" s="37" t="s">
        <v>8392</v>
      </c>
      <c r="C2057" s="37" t="s">
        <v>8393</v>
      </c>
      <c r="D2057" s="37" t="s">
        <v>8394</v>
      </c>
      <c r="E2057" s="37" t="s">
        <v>8395</v>
      </c>
      <c r="F2057" s="37" t="s">
        <v>19670</v>
      </c>
      <c r="G2057" s="37">
        <v>49418</v>
      </c>
      <c r="H2057" s="35">
        <v>8</v>
      </c>
      <c r="I2057" s="35" t="s">
        <v>16742</v>
      </c>
      <c r="J2057" s="35" t="s">
        <v>16742</v>
      </c>
      <c r="K2057" s="37">
        <v>142546</v>
      </c>
      <c r="L2057" s="37" t="s">
        <v>8396</v>
      </c>
    </row>
    <row r="2058" spans="1:12" ht="18" customHeight="1" x14ac:dyDescent="0.2">
      <c r="A2058" s="37" t="s">
        <v>8397</v>
      </c>
      <c r="B2058" s="37" t="s">
        <v>8398</v>
      </c>
      <c r="C2058" s="37" t="s">
        <v>8399</v>
      </c>
      <c r="D2058" s="37" t="s">
        <v>8400</v>
      </c>
      <c r="E2058" s="37" t="s">
        <v>20829</v>
      </c>
      <c r="F2058" s="37" t="s">
        <v>19670</v>
      </c>
      <c r="G2058" s="37">
        <v>49503</v>
      </c>
      <c r="H2058" s="35">
        <v>104</v>
      </c>
      <c r="I2058" s="35">
        <v>279</v>
      </c>
      <c r="J2058" s="36">
        <v>373360</v>
      </c>
      <c r="K2058" s="37">
        <v>132137</v>
      </c>
      <c r="L2058" s="37"/>
    </row>
    <row r="2059" spans="1:12" ht="18" customHeight="1" x14ac:dyDescent="0.2">
      <c r="A2059" s="37" t="s">
        <v>8401</v>
      </c>
      <c r="B2059" s="37" t="s">
        <v>8402</v>
      </c>
      <c r="C2059" s="37" t="s">
        <v>8403</v>
      </c>
      <c r="D2059" s="37" t="s">
        <v>8404</v>
      </c>
      <c r="E2059" s="37" t="s">
        <v>21680</v>
      </c>
      <c r="F2059" s="37" t="s">
        <v>23715</v>
      </c>
      <c r="G2059" s="37">
        <v>80209</v>
      </c>
      <c r="H2059" s="35">
        <v>2</v>
      </c>
      <c r="I2059" s="35">
        <v>21</v>
      </c>
      <c r="J2059" s="36">
        <v>114286</v>
      </c>
      <c r="K2059" s="37">
        <v>135745</v>
      </c>
      <c r="L2059" s="37" t="s">
        <v>8405</v>
      </c>
    </row>
    <row r="2060" spans="1:12" ht="18" customHeight="1" x14ac:dyDescent="0.2">
      <c r="A2060" s="37" t="s">
        <v>8406</v>
      </c>
      <c r="B2060" s="37" t="s">
        <v>8407</v>
      </c>
      <c r="C2060" s="37" t="s">
        <v>8408</v>
      </c>
      <c r="D2060" s="37" t="s">
        <v>8409</v>
      </c>
      <c r="E2060" s="37" t="s">
        <v>8410</v>
      </c>
      <c r="F2060" s="37" t="s">
        <v>23716</v>
      </c>
      <c r="G2060" s="37">
        <v>6877</v>
      </c>
      <c r="H2060" s="35">
        <v>1</v>
      </c>
      <c r="I2060" s="35">
        <v>1</v>
      </c>
      <c r="J2060" s="36">
        <v>1350000</v>
      </c>
      <c r="K2060" s="37">
        <v>137219</v>
      </c>
      <c r="L2060" s="37"/>
    </row>
    <row r="2061" spans="1:12" ht="18" customHeight="1" x14ac:dyDescent="0.2">
      <c r="A2061" s="37" t="s">
        <v>8411</v>
      </c>
      <c r="B2061" s="37" t="s">
        <v>8412</v>
      </c>
      <c r="C2061" s="37" t="s">
        <v>8413</v>
      </c>
      <c r="D2061" s="37" t="s">
        <v>5742</v>
      </c>
      <c r="E2061" s="37" t="s">
        <v>21075</v>
      </c>
      <c r="F2061" s="37" t="s">
        <v>19677</v>
      </c>
      <c r="G2061" s="37">
        <v>3110</v>
      </c>
      <c r="H2061" s="35">
        <v>39</v>
      </c>
      <c r="I2061" s="35">
        <v>423</v>
      </c>
      <c r="J2061" s="36">
        <v>91699</v>
      </c>
      <c r="K2061" s="37">
        <v>141899</v>
      </c>
      <c r="L2061" s="37" t="s">
        <v>5743</v>
      </c>
    </row>
    <row r="2062" spans="1:12" ht="18" customHeight="1" x14ac:dyDescent="0.2">
      <c r="A2062" s="37" t="s">
        <v>5744</v>
      </c>
      <c r="B2062" s="37" t="s">
        <v>5745</v>
      </c>
      <c r="C2062" s="37" t="s">
        <v>5746</v>
      </c>
      <c r="D2062" s="37" t="s">
        <v>5747</v>
      </c>
      <c r="E2062" s="37" t="s">
        <v>18638</v>
      </c>
      <c r="F2062" s="37" t="s">
        <v>19673</v>
      </c>
      <c r="G2062" s="37">
        <v>39211</v>
      </c>
      <c r="H2062" s="35">
        <v>21</v>
      </c>
      <c r="I2062" s="35">
        <v>35</v>
      </c>
      <c r="J2062" s="36">
        <v>588571</v>
      </c>
      <c r="K2062" s="37">
        <v>116956</v>
      </c>
      <c r="L2062" s="37"/>
    </row>
    <row r="2063" spans="1:12" ht="18" customHeight="1" x14ac:dyDescent="0.2">
      <c r="A2063" s="37" t="s">
        <v>5748</v>
      </c>
      <c r="B2063" s="37" t="s">
        <v>5749</v>
      </c>
      <c r="C2063" s="37" t="s">
        <v>5750</v>
      </c>
      <c r="D2063" s="37" t="s">
        <v>5751</v>
      </c>
      <c r="E2063" s="37" t="s">
        <v>5752</v>
      </c>
      <c r="F2063" s="37" t="s">
        <v>23714</v>
      </c>
      <c r="G2063" s="37">
        <v>91775</v>
      </c>
      <c r="H2063" s="35">
        <v>67</v>
      </c>
      <c r="I2063" s="35">
        <v>390</v>
      </c>
      <c r="J2063" s="36">
        <v>172395</v>
      </c>
      <c r="K2063" s="37">
        <v>108449</v>
      </c>
      <c r="L2063" s="37" t="s">
        <v>5753</v>
      </c>
    </row>
    <row r="2064" spans="1:12" ht="18" customHeight="1" x14ac:dyDescent="0.2">
      <c r="A2064" s="37" t="s">
        <v>5754</v>
      </c>
      <c r="B2064" s="37" t="s">
        <v>5755</v>
      </c>
      <c r="C2064" s="37" t="s">
        <v>5756</v>
      </c>
      <c r="D2064" s="37" t="s">
        <v>5757</v>
      </c>
      <c r="E2064" s="37" t="s">
        <v>15227</v>
      </c>
      <c r="F2064" s="37" t="s">
        <v>18741</v>
      </c>
      <c r="G2064" s="37">
        <v>30339</v>
      </c>
      <c r="H2064" s="35">
        <v>116</v>
      </c>
      <c r="I2064" s="35">
        <v>332</v>
      </c>
      <c r="J2064" s="36">
        <v>349398</v>
      </c>
      <c r="K2064" s="37">
        <v>138151</v>
      </c>
      <c r="L2064" s="37"/>
    </row>
    <row r="2065" spans="1:12" ht="18" customHeight="1" x14ac:dyDescent="0.2">
      <c r="A2065" s="37" t="s">
        <v>5758</v>
      </c>
      <c r="B2065" s="37" t="s">
        <v>5759</v>
      </c>
      <c r="C2065" s="37" t="s">
        <v>5760</v>
      </c>
      <c r="D2065" s="37" t="s">
        <v>5792</v>
      </c>
      <c r="E2065" s="37" t="s">
        <v>17958</v>
      </c>
      <c r="F2065" s="37" t="s">
        <v>19667</v>
      </c>
      <c r="G2065" s="37">
        <v>1702</v>
      </c>
      <c r="H2065" s="35">
        <v>24</v>
      </c>
      <c r="I2065" s="35">
        <v>95</v>
      </c>
      <c r="J2065" s="36">
        <v>252794</v>
      </c>
      <c r="K2065" s="37">
        <v>128547</v>
      </c>
      <c r="L2065" s="37"/>
    </row>
    <row r="2066" spans="1:12" ht="18" customHeight="1" x14ac:dyDescent="0.2">
      <c r="A2066" s="37" t="s">
        <v>5793</v>
      </c>
      <c r="B2066" s="37" t="s">
        <v>8463</v>
      </c>
      <c r="C2066" s="37" t="s">
        <v>8464</v>
      </c>
      <c r="D2066" s="37" t="s">
        <v>8465</v>
      </c>
      <c r="E2066" s="37" t="s">
        <v>24332</v>
      </c>
      <c r="F2066" s="37" t="s">
        <v>23136</v>
      </c>
      <c r="G2066" s="37">
        <v>20190</v>
      </c>
      <c r="H2066" s="35">
        <v>4</v>
      </c>
      <c r="I2066" s="35">
        <v>75</v>
      </c>
      <c r="J2066" s="36">
        <v>47333</v>
      </c>
      <c r="K2066" s="37">
        <v>115557</v>
      </c>
      <c r="L2066" s="37"/>
    </row>
    <row r="2067" spans="1:12" ht="18" customHeight="1" x14ac:dyDescent="0.2">
      <c r="A2067" s="37" t="s">
        <v>8466</v>
      </c>
      <c r="B2067" s="37" t="s">
        <v>8467</v>
      </c>
      <c r="C2067" s="37" t="s">
        <v>8468</v>
      </c>
      <c r="D2067" s="37"/>
      <c r="E2067" s="37"/>
      <c r="F2067" s="37" t="s">
        <v>23134</v>
      </c>
      <c r="G2067" s="37"/>
      <c r="H2067" s="35">
        <v>3</v>
      </c>
      <c r="I2067" s="35">
        <v>4</v>
      </c>
      <c r="J2067" s="36">
        <v>750000</v>
      </c>
      <c r="K2067" s="37">
        <v>114568</v>
      </c>
      <c r="L2067" s="37"/>
    </row>
    <row r="2068" spans="1:12" ht="18" customHeight="1" x14ac:dyDescent="0.2">
      <c r="A2068" s="37" t="s">
        <v>8487</v>
      </c>
      <c r="B2068" s="37" t="s">
        <v>8488</v>
      </c>
      <c r="C2068" s="37" t="s">
        <v>8489</v>
      </c>
      <c r="D2068" s="37" t="s">
        <v>8490</v>
      </c>
      <c r="E2068" s="37" t="s">
        <v>8491</v>
      </c>
      <c r="F2068" s="37" t="s">
        <v>23126</v>
      </c>
      <c r="G2068" s="37">
        <v>44870</v>
      </c>
      <c r="H2068" s="35">
        <v>6</v>
      </c>
      <c r="I2068" s="35">
        <v>175</v>
      </c>
      <c r="J2068" s="36">
        <v>32857</v>
      </c>
      <c r="K2068" s="37">
        <v>140440</v>
      </c>
      <c r="L2068" s="37"/>
    </row>
    <row r="2069" spans="1:12" ht="18" customHeight="1" x14ac:dyDescent="0.2">
      <c r="A2069" s="37" t="s">
        <v>389</v>
      </c>
      <c r="B2069" s="37" t="s">
        <v>390</v>
      </c>
      <c r="C2069" s="37" t="s">
        <v>391</v>
      </c>
      <c r="D2069" s="37" t="s">
        <v>392</v>
      </c>
      <c r="E2069" s="37" t="s">
        <v>23737</v>
      </c>
      <c r="F2069" s="37" t="s">
        <v>19670</v>
      </c>
      <c r="G2069" s="37">
        <v>48640</v>
      </c>
      <c r="H2069" s="35">
        <v>1</v>
      </c>
      <c r="I2069" s="35">
        <v>20</v>
      </c>
      <c r="J2069" s="36">
        <v>45000</v>
      </c>
      <c r="K2069" s="37">
        <v>144066</v>
      </c>
      <c r="L2069" s="37"/>
    </row>
    <row r="2070" spans="1:12" ht="18" customHeight="1" x14ac:dyDescent="0.2">
      <c r="A2070" s="37" t="s">
        <v>393</v>
      </c>
      <c r="B2070" s="37" t="s">
        <v>394</v>
      </c>
      <c r="C2070" s="37" t="s">
        <v>395</v>
      </c>
      <c r="D2070" s="37" t="s">
        <v>5730</v>
      </c>
      <c r="E2070" s="37" t="s">
        <v>8491</v>
      </c>
      <c r="F2070" s="37" t="s">
        <v>23126</v>
      </c>
      <c r="G2070" s="37">
        <v>44870</v>
      </c>
      <c r="H2070" s="35">
        <v>5</v>
      </c>
      <c r="I2070" s="35">
        <v>53</v>
      </c>
      <c r="J2070" s="36">
        <v>88233</v>
      </c>
      <c r="K2070" s="37">
        <v>146608</v>
      </c>
      <c r="L2070" s="37"/>
    </row>
    <row r="2071" spans="1:12" ht="18" customHeight="1" x14ac:dyDescent="0.2">
      <c r="A2071" s="37" t="s">
        <v>5731</v>
      </c>
      <c r="B2071" s="37" t="s">
        <v>5732</v>
      </c>
      <c r="C2071" s="37" t="s">
        <v>5733</v>
      </c>
      <c r="D2071" s="37" t="s">
        <v>5734</v>
      </c>
      <c r="E2071" s="37" t="s">
        <v>15337</v>
      </c>
      <c r="F2071" s="37" t="s">
        <v>19675</v>
      </c>
      <c r="G2071" s="37">
        <v>27513</v>
      </c>
      <c r="H2071" s="35">
        <v>8</v>
      </c>
      <c r="I2071" s="35">
        <v>65</v>
      </c>
      <c r="J2071" s="36">
        <v>123077</v>
      </c>
      <c r="K2071" s="37">
        <v>127717</v>
      </c>
      <c r="L2071" s="37"/>
    </row>
    <row r="2072" spans="1:12" ht="18" customHeight="1" x14ac:dyDescent="0.2">
      <c r="A2072" s="37" t="s">
        <v>5735</v>
      </c>
      <c r="B2072" s="37" t="s">
        <v>5736</v>
      </c>
      <c r="C2072" s="37" t="s">
        <v>5737</v>
      </c>
      <c r="D2072" s="37" t="s">
        <v>5738</v>
      </c>
      <c r="E2072" s="37" t="s">
        <v>5739</v>
      </c>
      <c r="F2072" s="37" t="s">
        <v>19667</v>
      </c>
      <c r="G2072" s="37">
        <v>1821</v>
      </c>
      <c r="H2072" s="35">
        <v>1</v>
      </c>
      <c r="I2072" s="35">
        <v>8</v>
      </c>
      <c r="J2072" s="36">
        <v>175000</v>
      </c>
      <c r="K2072" s="37">
        <v>129177</v>
      </c>
      <c r="L2072" s="37" t="s">
        <v>5740</v>
      </c>
    </row>
    <row r="2073" spans="1:12" ht="18" customHeight="1" x14ac:dyDescent="0.2">
      <c r="A2073" s="37" t="s">
        <v>397</v>
      </c>
      <c r="B2073" s="37" t="s">
        <v>398</v>
      </c>
      <c r="C2073" s="37" t="s">
        <v>3047</v>
      </c>
      <c r="D2073" s="37" t="s">
        <v>3048</v>
      </c>
      <c r="E2073" s="37" t="s">
        <v>19263</v>
      </c>
      <c r="F2073" s="37" t="s">
        <v>19672</v>
      </c>
      <c r="G2073" s="37">
        <v>63131</v>
      </c>
      <c r="H2073" s="35">
        <v>25</v>
      </c>
      <c r="I2073" s="35">
        <v>110</v>
      </c>
      <c r="J2073" s="36">
        <v>225407</v>
      </c>
      <c r="K2073" s="37">
        <v>147688</v>
      </c>
      <c r="L2073" s="37"/>
    </row>
    <row r="2074" spans="1:12" ht="18" customHeight="1" x14ac:dyDescent="0.2">
      <c r="A2074" s="37" t="s">
        <v>5590</v>
      </c>
      <c r="B2074" s="37" t="s">
        <v>5591</v>
      </c>
      <c r="C2074" s="37" t="s">
        <v>5592</v>
      </c>
      <c r="D2074" s="37" t="s">
        <v>5593</v>
      </c>
      <c r="E2074" s="37" t="s">
        <v>16728</v>
      </c>
      <c r="F2074" s="37" t="s">
        <v>23714</v>
      </c>
      <c r="G2074" s="37">
        <v>92101</v>
      </c>
      <c r="H2074" s="35">
        <v>249</v>
      </c>
      <c r="I2074" s="36">
        <v>2181</v>
      </c>
      <c r="J2074" s="36">
        <v>114201</v>
      </c>
      <c r="K2074" s="37">
        <v>131563</v>
      </c>
      <c r="L2074" s="37"/>
    </row>
    <row r="2075" spans="1:12" ht="18" customHeight="1" x14ac:dyDescent="0.2">
      <c r="A2075" s="37" t="s">
        <v>2894</v>
      </c>
      <c r="B2075" s="37" t="s">
        <v>2895</v>
      </c>
      <c r="C2075" s="37" t="s">
        <v>2896</v>
      </c>
      <c r="D2075" s="37" t="s">
        <v>5741</v>
      </c>
      <c r="E2075" s="37" t="s">
        <v>3049</v>
      </c>
      <c r="F2075" s="37" t="s">
        <v>23716</v>
      </c>
      <c r="G2075" s="37">
        <v>6794</v>
      </c>
      <c r="H2075" s="35">
        <v>11</v>
      </c>
      <c r="I2075" s="35">
        <v>103</v>
      </c>
      <c r="J2075" s="36">
        <v>102418</v>
      </c>
      <c r="K2075" s="37">
        <v>126875</v>
      </c>
      <c r="L2075" s="37"/>
    </row>
    <row r="2076" spans="1:12" ht="18" customHeight="1" x14ac:dyDescent="0.2">
      <c r="A2076" s="37" t="s">
        <v>3050</v>
      </c>
      <c r="B2076" s="37" t="s">
        <v>3051</v>
      </c>
      <c r="C2076" s="37" t="s">
        <v>3052</v>
      </c>
      <c r="D2076" s="37" t="s">
        <v>3053</v>
      </c>
      <c r="E2076" s="37" t="s">
        <v>16741</v>
      </c>
      <c r="F2076" s="37" t="s">
        <v>19663</v>
      </c>
      <c r="G2076" s="37">
        <v>46250</v>
      </c>
      <c r="H2076" s="35">
        <v>8</v>
      </c>
      <c r="I2076" s="35">
        <v>131</v>
      </c>
      <c r="J2076" s="36">
        <v>59416</v>
      </c>
      <c r="K2076" s="37">
        <v>137933</v>
      </c>
      <c r="L2076" s="37" t="s">
        <v>5835</v>
      </c>
    </row>
    <row r="2077" spans="1:12" ht="18" customHeight="1" x14ac:dyDescent="0.2">
      <c r="A2077" s="37" t="s">
        <v>5836</v>
      </c>
      <c r="B2077" s="37" t="s">
        <v>5837</v>
      </c>
      <c r="C2077" s="37" t="s">
        <v>5838</v>
      </c>
      <c r="D2077" s="37" t="s">
        <v>5839</v>
      </c>
      <c r="E2077" s="37" t="s">
        <v>20547</v>
      </c>
      <c r="F2077" s="37" t="s">
        <v>23129</v>
      </c>
      <c r="G2077" s="37">
        <v>19103</v>
      </c>
      <c r="H2077" s="35">
        <v>8</v>
      </c>
      <c r="I2077" s="35" t="s">
        <v>16742</v>
      </c>
      <c r="J2077" s="35" t="s">
        <v>16742</v>
      </c>
      <c r="K2077" s="37">
        <v>144308</v>
      </c>
      <c r="L2077" s="37" t="s">
        <v>5840</v>
      </c>
    </row>
    <row r="2078" spans="1:12" ht="18" customHeight="1" x14ac:dyDescent="0.2">
      <c r="A2078" s="37" t="s">
        <v>5841</v>
      </c>
      <c r="B2078" s="37" t="s">
        <v>5842</v>
      </c>
      <c r="C2078" s="37" t="s">
        <v>5843</v>
      </c>
      <c r="D2078" s="37"/>
      <c r="E2078" s="37"/>
      <c r="F2078" s="37" t="s">
        <v>19663</v>
      </c>
      <c r="G2078" s="37"/>
      <c r="H2078" s="35">
        <v>5</v>
      </c>
      <c r="I2078" s="35">
        <v>27</v>
      </c>
      <c r="J2078" s="36">
        <v>200000</v>
      </c>
      <c r="K2078" s="37">
        <v>135475</v>
      </c>
      <c r="L2078" s="37"/>
    </row>
    <row r="2079" spans="1:12" ht="18" customHeight="1" x14ac:dyDescent="0.2">
      <c r="A2079" s="37" t="s">
        <v>5844</v>
      </c>
      <c r="B2079" s="37" t="s">
        <v>5845</v>
      </c>
      <c r="C2079" s="37" t="s">
        <v>5846</v>
      </c>
      <c r="D2079" s="37"/>
      <c r="E2079" s="37"/>
      <c r="F2079" s="37" t="s">
        <v>23714</v>
      </c>
      <c r="G2079" s="37"/>
      <c r="H2079" s="35">
        <v>1</v>
      </c>
      <c r="I2079" s="35">
        <v>6</v>
      </c>
      <c r="J2079" s="36">
        <v>233193</v>
      </c>
      <c r="K2079" s="37">
        <v>133681</v>
      </c>
      <c r="L2079" s="37" t="s">
        <v>5847</v>
      </c>
    </row>
    <row r="2080" spans="1:12" ht="18" customHeight="1" x14ac:dyDescent="0.2">
      <c r="A2080" s="37" t="s">
        <v>5848</v>
      </c>
      <c r="B2080" s="37" t="s">
        <v>5849</v>
      </c>
      <c r="C2080" s="37" t="s">
        <v>5850</v>
      </c>
      <c r="D2080" s="37" t="s">
        <v>5851</v>
      </c>
      <c r="E2080" s="37" t="s">
        <v>5852</v>
      </c>
      <c r="F2080" s="37" t="s">
        <v>19668</v>
      </c>
      <c r="G2080" s="37">
        <v>21770</v>
      </c>
      <c r="H2080" s="35">
        <v>1</v>
      </c>
      <c r="I2080" s="35">
        <v>12</v>
      </c>
      <c r="J2080" s="36">
        <v>41667</v>
      </c>
      <c r="K2080" s="37">
        <v>120937</v>
      </c>
      <c r="L2080" s="37" t="s">
        <v>5853</v>
      </c>
    </row>
    <row r="2081" spans="1:12" ht="18" customHeight="1" x14ac:dyDescent="0.2">
      <c r="A2081" s="37" t="s">
        <v>5854</v>
      </c>
      <c r="B2081" s="37" t="s">
        <v>5855</v>
      </c>
      <c r="C2081" s="37" t="s">
        <v>5856</v>
      </c>
      <c r="D2081" s="37" t="s">
        <v>11244</v>
      </c>
      <c r="E2081" s="37" t="s">
        <v>23951</v>
      </c>
      <c r="F2081" s="37" t="s">
        <v>19670</v>
      </c>
      <c r="G2081" s="37">
        <v>48301</v>
      </c>
      <c r="H2081" s="35">
        <v>835</v>
      </c>
      <c r="I2081" s="35">
        <v>120</v>
      </c>
      <c r="J2081" s="36">
        <v>6958333</v>
      </c>
      <c r="K2081" s="37">
        <v>7294</v>
      </c>
      <c r="L2081" s="37"/>
    </row>
    <row r="2082" spans="1:12" ht="18" customHeight="1" x14ac:dyDescent="0.2">
      <c r="A2082" s="37" t="s">
        <v>11245</v>
      </c>
      <c r="B2082" s="37" t="s">
        <v>11246</v>
      </c>
      <c r="C2082" s="37" t="s">
        <v>11247</v>
      </c>
      <c r="D2082" s="37" t="s">
        <v>11248</v>
      </c>
      <c r="E2082" s="37" t="s">
        <v>24336</v>
      </c>
      <c r="F2082" s="37" t="s">
        <v>19667</v>
      </c>
      <c r="G2082" s="37">
        <v>2026</v>
      </c>
      <c r="H2082" s="35">
        <v>26</v>
      </c>
      <c r="I2082" s="35">
        <v>245</v>
      </c>
      <c r="J2082" s="36">
        <v>106122</v>
      </c>
      <c r="K2082" s="37">
        <v>129532</v>
      </c>
      <c r="L2082" s="37"/>
    </row>
    <row r="2083" spans="1:12" ht="18" customHeight="1" x14ac:dyDescent="0.2">
      <c r="A2083" s="37" t="s">
        <v>11249</v>
      </c>
      <c r="B2083" s="37" t="s">
        <v>11249</v>
      </c>
      <c r="C2083" s="37" t="s">
        <v>11250</v>
      </c>
      <c r="D2083" s="37" t="s">
        <v>11251</v>
      </c>
      <c r="E2083" s="37" t="s">
        <v>17933</v>
      </c>
      <c r="F2083" s="37" t="s">
        <v>19667</v>
      </c>
      <c r="G2083" s="37">
        <v>1810</v>
      </c>
      <c r="H2083" s="35">
        <v>42</v>
      </c>
      <c r="I2083" s="35">
        <v>250</v>
      </c>
      <c r="J2083" s="36">
        <v>169447</v>
      </c>
      <c r="K2083" s="37">
        <v>107047</v>
      </c>
      <c r="L2083" s="37"/>
    </row>
    <row r="2084" spans="1:12" ht="18" customHeight="1" x14ac:dyDescent="0.2">
      <c r="A2084" s="37" t="s">
        <v>11252</v>
      </c>
      <c r="B2084" s="37" t="s">
        <v>11253</v>
      </c>
      <c r="C2084" s="37" t="s">
        <v>11254</v>
      </c>
      <c r="D2084" s="37" t="s">
        <v>11255</v>
      </c>
      <c r="E2084" s="37" t="s">
        <v>11256</v>
      </c>
      <c r="F2084" s="37" t="s">
        <v>23125</v>
      </c>
      <c r="G2084" s="37">
        <v>11716</v>
      </c>
      <c r="H2084" s="35">
        <v>2</v>
      </c>
      <c r="I2084" s="35">
        <v>26</v>
      </c>
      <c r="J2084" s="36">
        <v>86718</v>
      </c>
      <c r="K2084" s="37">
        <v>134565</v>
      </c>
      <c r="L2084" s="37" t="s">
        <v>11257</v>
      </c>
    </row>
    <row r="2085" spans="1:12" ht="18" customHeight="1" x14ac:dyDescent="0.2">
      <c r="A2085" s="37" t="s">
        <v>11258</v>
      </c>
      <c r="B2085" s="37" t="s">
        <v>11259</v>
      </c>
      <c r="C2085" s="37" t="s">
        <v>11260</v>
      </c>
      <c r="D2085" s="37" t="s">
        <v>11261</v>
      </c>
      <c r="E2085" s="37" t="s">
        <v>16723</v>
      </c>
      <c r="F2085" s="37" t="s">
        <v>23714</v>
      </c>
      <c r="G2085" s="37">
        <v>94104</v>
      </c>
      <c r="H2085" s="35">
        <v>34</v>
      </c>
      <c r="I2085" s="35">
        <v>38</v>
      </c>
      <c r="J2085" s="36">
        <v>893686</v>
      </c>
      <c r="K2085" s="37">
        <v>131258</v>
      </c>
      <c r="L2085" s="37"/>
    </row>
    <row r="2086" spans="1:12" ht="18" customHeight="1" x14ac:dyDescent="0.2">
      <c r="A2086" s="37" t="s">
        <v>11262</v>
      </c>
      <c r="B2086" s="37" t="s">
        <v>11263</v>
      </c>
      <c r="C2086" s="37" t="s">
        <v>11264</v>
      </c>
      <c r="D2086" s="37" t="s">
        <v>11265</v>
      </c>
      <c r="E2086" s="37" t="s">
        <v>11266</v>
      </c>
      <c r="F2086" s="37" t="s">
        <v>23125</v>
      </c>
      <c r="G2086" s="37">
        <v>12054</v>
      </c>
      <c r="H2086" s="35">
        <v>7</v>
      </c>
      <c r="I2086" s="35">
        <v>48</v>
      </c>
      <c r="J2086" s="36">
        <v>145833</v>
      </c>
      <c r="K2086" s="37">
        <v>125990</v>
      </c>
      <c r="L2086" s="37"/>
    </row>
    <row r="2087" spans="1:12" ht="18" customHeight="1" x14ac:dyDescent="0.2">
      <c r="A2087" s="37" t="s">
        <v>11267</v>
      </c>
      <c r="B2087" s="37" t="s">
        <v>11268</v>
      </c>
      <c r="C2087" s="37" t="s">
        <v>11269</v>
      </c>
      <c r="D2087" s="37" t="s">
        <v>11270</v>
      </c>
      <c r="E2087" s="37" t="s">
        <v>11271</v>
      </c>
      <c r="F2087" s="37" t="s">
        <v>18741</v>
      </c>
      <c r="G2087" s="37">
        <v>30115</v>
      </c>
      <c r="H2087" s="35">
        <v>34</v>
      </c>
      <c r="I2087" s="35">
        <v>421</v>
      </c>
      <c r="J2087" s="36">
        <v>81595</v>
      </c>
      <c r="K2087" s="37">
        <v>136380</v>
      </c>
      <c r="L2087" s="37" t="s">
        <v>11272</v>
      </c>
    </row>
    <row r="2088" spans="1:12" ht="18" customHeight="1" x14ac:dyDescent="0.2">
      <c r="A2088" s="37" t="s">
        <v>8556</v>
      </c>
      <c r="B2088" s="37" t="s">
        <v>8557</v>
      </c>
      <c r="C2088" s="37" t="s">
        <v>8558</v>
      </c>
      <c r="D2088" s="37" t="s">
        <v>8559</v>
      </c>
      <c r="E2088" s="37" t="s">
        <v>19698</v>
      </c>
      <c r="F2088" s="37" t="s">
        <v>23138</v>
      </c>
      <c r="G2088" s="37">
        <v>99201</v>
      </c>
      <c r="H2088" s="35">
        <v>8</v>
      </c>
      <c r="I2088" s="35">
        <v>55</v>
      </c>
      <c r="J2088" s="36">
        <v>140732</v>
      </c>
      <c r="K2088" s="37">
        <v>142448</v>
      </c>
      <c r="L2088" s="37"/>
    </row>
    <row r="2089" spans="1:12" ht="18" customHeight="1" x14ac:dyDescent="0.2">
      <c r="A2089" s="37" t="s">
        <v>8560</v>
      </c>
      <c r="B2089" s="37" t="s">
        <v>8561</v>
      </c>
      <c r="C2089" s="37" t="s">
        <v>8562</v>
      </c>
      <c r="D2089" s="37" t="s">
        <v>8563</v>
      </c>
      <c r="E2089" s="37" t="s">
        <v>16723</v>
      </c>
      <c r="F2089" s="37" t="s">
        <v>23714</v>
      </c>
      <c r="G2089" s="37">
        <v>94104</v>
      </c>
      <c r="H2089" s="35">
        <v>0</v>
      </c>
      <c r="I2089" s="35">
        <v>2</v>
      </c>
      <c r="J2089" s="36">
        <v>75000</v>
      </c>
      <c r="K2089" s="37">
        <v>13364</v>
      </c>
      <c r="L2089" s="37" t="s">
        <v>8564</v>
      </c>
    </row>
    <row r="2090" spans="1:12" ht="18" customHeight="1" x14ac:dyDescent="0.2">
      <c r="A2090" s="37" t="s">
        <v>8565</v>
      </c>
      <c r="B2090" s="37" t="s">
        <v>8566</v>
      </c>
      <c r="C2090" s="37" t="s">
        <v>8567</v>
      </c>
      <c r="D2090" s="37" t="s">
        <v>8568</v>
      </c>
      <c r="E2090" s="37" t="s">
        <v>24455</v>
      </c>
      <c r="F2090" s="37" t="s">
        <v>19677</v>
      </c>
      <c r="G2090" s="37">
        <v>3101</v>
      </c>
      <c r="H2090" s="35">
        <v>15</v>
      </c>
      <c r="I2090" s="35">
        <v>43</v>
      </c>
      <c r="J2090" s="36">
        <v>348837</v>
      </c>
      <c r="K2090" s="37">
        <v>116867</v>
      </c>
      <c r="L2090" s="37"/>
    </row>
    <row r="2091" spans="1:12" ht="18" customHeight="1" x14ac:dyDescent="0.2">
      <c r="A2091" s="37" t="s">
        <v>8569</v>
      </c>
      <c r="B2091" s="37" t="s">
        <v>8570</v>
      </c>
      <c r="C2091" s="37" t="s">
        <v>8571</v>
      </c>
      <c r="D2091" s="37" t="s">
        <v>8572</v>
      </c>
      <c r="E2091" s="37" t="s">
        <v>15268</v>
      </c>
      <c r="F2091" s="37" t="s">
        <v>23134</v>
      </c>
      <c r="G2091" s="37">
        <v>77061</v>
      </c>
      <c r="H2091" s="35">
        <v>17</v>
      </c>
      <c r="I2091" s="35">
        <v>205</v>
      </c>
      <c r="J2091" s="36">
        <v>82982</v>
      </c>
      <c r="K2091" s="37">
        <v>132079</v>
      </c>
      <c r="L2091" s="37"/>
    </row>
    <row r="2092" spans="1:12" ht="18" customHeight="1" x14ac:dyDescent="0.2">
      <c r="A2092" s="37" t="s">
        <v>8573</v>
      </c>
      <c r="B2092" s="37" t="s">
        <v>8574</v>
      </c>
      <c r="C2092" s="37" t="s">
        <v>8575</v>
      </c>
      <c r="D2092" s="37" t="s">
        <v>8576</v>
      </c>
      <c r="E2092" s="37" t="s">
        <v>16437</v>
      </c>
      <c r="F2092" s="37" t="s">
        <v>23714</v>
      </c>
      <c r="G2092" s="37">
        <v>90266</v>
      </c>
      <c r="H2092" s="35">
        <v>25</v>
      </c>
      <c r="I2092" s="35">
        <v>95</v>
      </c>
      <c r="J2092" s="36">
        <v>263158</v>
      </c>
      <c r="K2092" s="37">
        <v>147588</v>
      </c>
      <c r="L2092" s="37" t="s">
        <v>8577</v>
      </c>
    </row>
    <row r="2093" spans="1:12" ht="18" customHeight="1" x14ac:dyDescent="0.2">
      <c r="A2093" s="37" t="s">
        <v>8578</v>
      </c>
      <c r="B2093" s="37" t="s">
        <v>8579</v>
      </c>
      <c r="C2093" s="37" t="s">
        <v>8580</v>
      </c>
      <c r="D2093" s="37" t="s">
        <v>8581</v>
      </c>
      <c r="E2093" s="37" t="s">
        <v>8582</v>
      </c>
      <c r="F2093" s="37" t="s">
        <v>23714</v>
      </c>
      <c r="G2093" s="37">
        <v>94510</v>
      </c>
      <c r="H2093" s="35">
        <v>67</v>
      </c>
      <c r="I2093" s="35">
        <v>400</v>
      </c>
      <c r="J2093" s="36">
        <v>167500</v>
      </c>
      <c r="K2093" s="37">
        <v>128566</v>
      </c>
      <c r="L2093" s="37" t="s">
        <v>8583</v>
      </c>
    </row>
    <row r="2094" spans="1:12" ht="18" customHeight="1" x14ac:dyDescent="0.2">
      <c r="A2094" s="37" t="s">
        <v>8584</v>
      </c>
      <c r="B2094" s="37" t="s">
        <v>8585</v>
      </c>
      <c r="C2094" s="37" t="s">
        <v>8586</v>
      </c>
      <c r="D2094" s="37" t="s">
        <v>8587</v>
      </c>
      <c r="E2094" s="37" t="s">
        <v>24313</v>
      </c>
      <c r="F2094" s="37" t="s">
        <v>23126</v>
      </c>
      <c r="G2094" s="37">
        <v>43055</v>
      </c>
      <c r="H2094" s="35">
        <v>8</v>
      </c>
      <c r="I2094" s="35">
        <v>28</v>
      </c>
      <c r="J2094" s="36">
        <v>290179</v>
      </c>
      <c r="K2094" s="37">
        <v>120732</v>
      </c>
      <c r="L2094" s="37"/>
    </row>
    <row r="2095" spans="1:12" ht="18" customHeight="1" x14ac:dyDescent="0.2">
      <c r="A2095" s="37" t="s">
        <v>442</v>
      </c>
      <c r="B2095" s="37" t="s">
        <v>443</v>
      </c>
      <c r="C2095" s="37" t="s">
        <v>444</v>
      </c>
      <c r="D2095" s="37" t="s">
        <v>445</v>
      </c>
      <c r="E2095" s="37" t="s">
        <v>446</v>
      </c>
      <c r="F2095" s="37" t="s">
        <v>23136</v>
      </c>
      <c r="G2095" s="37">
        <v>24121</v>
      </c>
      <c r="H2095" s="35">
        <v>8</v>
      </c>
      <c r="I2095" s="35" t="s">
        <v>16742</v>
      </c>
      <c r="J2095" s="35" t="s">
        <v>16742</v>
      </c>
      <c r="K2095" s="37">
        <v>115851</v>
      </c>
      <c r="L2095" s="37" t="s">
        <v>447</v>
      </c>
    </row>
    <row r="2096" spans="1:12" ht="18" customHeight="1" x14ac:dyDescent="0.2">
      <c r="A2096" s="37" t="s">
        <v>448</v>
      </c>
      <c r="B2096" s="37" t="s">
        <v>449</v>
      </c>
      <c r="C2096" s="37" t="s">
        <v>450</v>
      </c>
      <c r="D2096" s="37" t="s">
        <v>451</v>
      </c>
      <c r="E2096" s="37" t="s">
        <v>15966</v>
      </c>
      <c r="F2096" s="37" t="s">
        <v>23714</v>
      </c>
      <c r="G2096" s="37">
        <v>92673</v>
      </c>
      <c r="H2096" s="35">
        <v>3</v>
      </c>
      <c r="I2096" s="35">
        <v>47</v>
      </c>
      <c r="J2096" s="36">
        <v>61853</v>
      </c>
      <c r="K2096" s="37">
        <v>111371</v>
      </c>
      <c r="L2096" s="37" t="s">
        <v>452</v>
      </c>
    </row>
    <row r="2097" spans="1:12" ht="18" customHeight="1" x14ac:dyDescent="0.2">
      <c r="A2097" s="37" t="s">
        <v>453</v>
      </c>
      <c r="B2097" s="37" t="s">
        <v>454</v>
      </c>
      <c r="C2097" s="37" t="s">
        <v>455</v>
      </c>
      <c r="D2097" s="37" t="s">
        <v>456</v>
      </c>
      <c r="E2097" s="37" t="s">
        <v>20743</v>
      </c>
      <c r="F2097" s="37" t="s">
        <v>18740</v>
      </c>
      <c r="G2097" s="37">
        <v>32901</v>
      </c>
      <c r="H2097" s="35">
        <v>2</v>
      </c>
      <c r="I2097" s="35">
        <v>7</v>
      </c>
      <c r="J2097" s="36">
        <v>328571</v>
      </c>
      <c r="K2097" s="37">
        <v>129360</v>
      </c>
      <c r="L2097" s="37"/>
    </row>
    <row r="2098" spans="1:12" ht="18" customHeight="1" x14ac:dyDescent="0.2">
      <c r="A2098" s="37" t="s">
        <v>457</v>
      </c>
      <c r="B2098" s="37" t="s">
        <v>458</v>
      </c>
      <c r="C2098" s="37" t="s">
        <v>459</v>
      </c>
      <c r="D2098" s="37" t="s">
        <v>460</v>
      </c>
      <c r="E2098" s="37" t="s">
        <v>23798</v>
      </c>
      <c r="F2098" s="37" t="s">
        <v>19680</v>
      </c>
      <c r="G2098" s="37">
        <v>89120</v>
      </c>
      <c r="H2098" s="35">
        <v>3</v>
      </c>
      <c r="I2098" s="35">
        <v>73</v>
      </c>
      <c r="J2098" s="36">
        <v>40658</v>
      </c>
      <c r="K2098" s="37">
        <v>145725</v>
      </c>
      <c r="L2098" s="37" t="s">
        <v>461</v>
      </c>
    </row>
    <row r="2099" spans="1:12" ht="18" customHeight="1" x14ac:dyDescent="0.2">
      <c r="A2099" s="37" t="s">
        <v>462</v>
      </c>
      <c r="B2099" s="37" t="s">
        <v>8638</v>
      </c>
      <c r="C2099" s="37" t="s">
        <v>8639</v>
      </c>
      <c r="D2099" s="37" t="s">
        <v>8640</v>
      </c>
      <c r="E2099" s="37" t="s">
        <v>8641</v>
      </c>
      <c r="F2099" s="37" t="s">
        <v>23138</v>
      </c>
      <c r="G2099" s="37">
        <v>98026</v>
      </c>
      <c r="H2099" s="35">
        <v>4</v>
      </c>
      <c r="I2099" s="35">
        <v>244</v>
      </c>
      <c r="J2099" s="36">
        <v>14689</v>
      </c>
      <c r="K2099" s="37">
        <v>117271</v>
      </c>
      <c r="L2099" s="37" t="s">
        <v>8642</v>
      </c>
    </row>
    <row r="2100" spans="1:12" ht="18" customHeight="1" x14ac:dyDescent="0.2">
      <c r="A2100" s="37" t="s">
        <v>8643</v>
      </c>
      <c r="B2100" s="37" t="s">
        <v>8644</v>
      </c>
      <c r="C2100" s="37" t="s">
        <v>8645</v>
      </c>
      <c r="D2100" s="37" t="s">
        <v>8646</v>
      </c>
      <c r="E2100" s="37" t="s">
        <v>8647</v>
      </c>
      <c r="F2100" s="37" t="s">
        <v>23134</v>
      </c>
      <c r="G2100" s="37">
        <v>77357</v>
      </c>
      <c r="H2100" s="35">
        <v>8</v>
      </c>
      <c r="I2100" s="35" t="s">
        <v>16742</v>
      </c>
      <c r="J2100" s="35" t="s">
        <v>16742</v>
      </c>
      <c r="K2100" s="37">
        <v>130800</v>
      </c>
      <c r="L2100" s="37" t="s">
        <v>8648</v>
      </c>
    </row>
    <row r="2101" spans="1:12" ht="18" customHeight="1" x14ac:dyDescent="0.2">
      <c r="A2101" s="37" t="s">
        <v>8649</v>
      </c>
      <c r="B2101" s="37" t="s">
        <v>8650</v>
      </c>
      <c r="C2101" s="37" t="s">
        <v>8651</v>
      </c>
      <c r="D2101" s="37" t="s">
        <v>8652</v>
      </c>
      <c r="E2101" s="37" t="s">
        <v>8653</v>
      </c>
      <c r="F2101" s="37" t="s">
        <v>23125</v>
      </c>
      <c r="G2101" s="37">
        <v>10960</v>
      </c>
      <c r="H2101" s="35">
        <v>4</v>
      </c>
      <c r="I2101" s="35">
        <v>18</v>
      </c>
      <c r="J2101" s="36">
        <v>199215</v>
      </c>
      <c r="K2101" s="37">
        <v>120204</v>
      </c>
      <c r="L2101" s="37" t="s">
        <v>8654</v>
      </c>
    </row>
    <row r="2102" spans="1:12" ht="18" customHeight="1" x14ac:dyDescent="0.2">
      <c r="A2102" s="37" t="s">
        <v>8655</v>
      </c>
      <c r="B2102" s="37" t="s">
        <v>8656</v>
      </c>
      <c r="C2102" s="37" t="s">
        <v>8657</v>
      </c>
      <c r="D2102" s="37" t="s">
        <v>8658</v>
      </c>
      <c r="E2102" s="37" t="s">
        <v>23104</v>
      </c>
      <c r="F2102" s="37" t="s">
        <v>18740</v>
      </c>
      <c r="G2102" s="37">
        <v>33609</v>
      </c>
      <c r="H2102" s="35">
        <v>10</v>
      </c>
      <c r="I2102" s="35">
        <v>51</v>
      </c>
      <c r="J2102" s="36">
        <v>196338</v>
      </c>
      <c r="K2102" s="37">
        <v>127459</v>
      </c>
      <c r="L2102" s="37"/>
    </row>
    <row r="2103" spans="1:12" ht="18" customHeight="1" x14ac:dyDescent="0.2">
      <c r="A2103" s="37" t="s">
        <v>8659</v>
      </c>
      <c r="B2103" s="37" t="s">
        <v>8660</v>
      </c>
      <c r="C2103" s="37" t="s">
        <v>11354</v>
      </c>
      <c r="D2103" s="37" t="s">
        <v>11355</v>
      </c>
      <c r="E2103" s="37" t="s">
        <v>11356</v>
      </c>
      <c r="F2103" s="37" t="s">
        <v>23139</v>
      </c>
      <c r="G2103" s="37">
        <v>53527</v>
      </c>
      <c r="H2103" s="35">
        <v>3</v>
      </c>
      <c r="I2103" s="35">
        <v>13</v>
      </c>
      <c r="J2103" s="36">
        <v>230769</v>
      </c>
      <c r="K2103" s="37">
        <v>131648</v>
      </c>
      <c r="L2103" s="37" t="s">
        <v>8666</v>
      </c>
    </row>
    <row r="2104" spans="1:12" ht="18" customHeight="1" x14ac:dyDescent="0.2">
      <c r="A2104" s="37" t="s">
        <v>8667</v>
      </c>
      <c r="B2104" s="37" t="s">
        <v>11357</v>
      </c>
      <c r="C2104" s="37" t="s">
        <v>11358</v>
      </c>
      <c r="D2104" s="37" t="s">
        <v>11359</v>
      </c>
      <c r="E2104" s="37" t="s">
        <v>19252</v>
      </c>
      <c r="F2104" s="37" t="s">
        <v>19670</v>
      </c>
      <c r="G2104" s="37">
        <v>48854</v>
      </c>
      <c r="H2104" s="35">
        <v>0</v>
      </c>
      <c r="I2104" s="35">
        <v>5</v>
      </c>
      <c r="J2104" s="36">
        <v>33378</v>
      </c>
      <c r="K2104" s="37">
        <v>140274</v>
      </c>
      <c r="L2104" s="37"/>
    </row>
    <row r="2105" spans="1:12" ht="18" customHeight="1" x14ac:dyDescent="0.2">
      <c r="A2105" s="37" t="s">
        <v>11360</v>
      </c>
      <c r="B2105" s="37" t="s">
        <v>11361</v>
      </c>
      <c r="C2105" s="37" t="s">
        <v>11362</v>
      </c>
      <c r="D2105" s="37" t="s">
        <v>11363</v>
      </c>
      <c r="E2105" s="37" t="s">
        <v>17944</v>
      </c>
      <c r="F2105" s="37" t="s">
        <v>23714</v>
      </c>
      <c r="G2105" s="37">
        <v>92606</v>
      </c>
      <c r="H2105" s="35">
        <v>2</v>
      </c>
      <c r="I2105" s="35">
        <v>24</v>
      </c>
      <c r="J2105" s="36">
        <v>77873</v>
      </c>
      <c r="K2105" s="37">
        <v>134900</v>
      </c>
      <c r="L2105" s="37" t="s">
        <v>11364</v>
      </c>
    </row>
    <row r="2106" spans="1:12" ht="18" customHeight="1" x14ac:dyDescent="0.2">
      <c r="A2106" s="37" t="s">
        <v>11365</v>
      </c>
      <c r="B2106" s="37" t="s">
        <v>11366</v>
      </c>
      <c r="C2106" s="37" t="s">
        <v>11367</v>
      </c>
      <c r="D2106" s="37" t="s">
        <v>11368</v>
      </c>
      <c r="E2106" s="37" t="s">
        <v>12577</v>
      </c>
      <c r="F2106" s="37" t="s">
        <v>23133</v>
      </c>
      <c r="G2106" s="37">
        <v>37421</v>
      </c>
      <c r="H2106" s="35">
        <v>107</v>
      </c>
      <c r="I2106" s="35">
        <v>953</v>
      </c>
      <c r="J2106" s="36">
        <v>111852</v>
      </c>
      <c r="K2106" s="37">
        <v>118668</v>
      </c>
      <c r="L2106" s="37"/>
    </row>
    <row r="2107" spans="1:12" ht="18" customHeight="1" x14ac:dyDescent="0.2">
      <c r="A2107" s="37" t="s">
        <v>11369</v>
      </c>
      <c r="B2107" s="37" t="s">
        <v>11370</v>
      </c>
      <c r="C2107" s="37" t="s">
        <v>8674</v>
      </c>
      <c r="D2107" s="37" t="s">
        <v>8675</v>
      </c>
      <c r="E2107" s="37" t="s">
        <v>21344</v>
      </c>
      <c r="F2107" s="37" t="s">
        <v>23136</v>
      </c>
      <c r="G2107" s="37">
        <v>24011</v>
      </c>
      <c r="H2107" s="35">
        <v>35</v>
      </c>
      <c r="I2107" s="35">
        <v>258</v>
      </c>
      <c r="J2107" s="36">
        <v>135404</v>
      </c>
      <c r="K2107" s="37">
        <v>140505</v>
      </c>
      <c r="L2107" s="37"/>
    </row>
    <row r="2108" spans="1:12" ht="18" customHeight="1" x14ac:dyDescent="0.2">
      <c r="A2108" s="37" t="s">
        <v>8676</v>
      </c>
      <c r="B2108" s="37" t="s">
        <v>8677</v>
      </c>
      <c r="C2108" s="37" t="s">
        <v>8678</v>
      </c>
      <c r="D2108" s="37" t="s">
        <v>8679</v>
      </c>
      <c r="E2108" s="37" t="s">
        <v>21680</v>
      </c>
      <c r="F2108" s="37" t="s">
        <v>23715</v>
      </c>
      <c r="G2108" s="37">
        <v>80222</v>
      </c>
      <c r="H2108" s="35">
        <v>140</v>
      </c>
      <c r="I2108" s="35">
        <v>974</v>
      </c>
      <c r="J2108" s="36">
        <v>143999</v>
      </c>
      <c r="K2108" s="37">
        <v>107544</v>
      </c>
      <c r="L2108" s="37"/>
    </row>
    <row r="2109" spans="1:12" ht="18" customHeight="1" x14ac:dyDescent="0.2">
      <c r="A2109" s="37" t="s">
        <v>8680</v>
      </c>
      <c r="B2109" s="37" t="s">
        <v>8681</v>
      </c>
      <c r="C2109" s="37" t="s">
        <v>8682</v>
      </c>
      <c r="D2109" s="37" t="s">
        <v>8683</v>
      </c>
      <c r="E2109" s="37" t="s">
        <v>20724</v>
      </c>
      <c r="F2109" s="37" t="s">
        <v>23714</v>
      </c>
      <c r="G2109" s="37">
        <v>96099</v>
      </c>
      <c r="H2109" s="35">
        <v>9</v>
      </c>
      <c r="I2109" s="35">
        <v>200</v>
      </c>
      <c r="J2109" s="36">
        <v>42500</v>
      </c>
      <c r="K2109" s="37">
        <v>136255</v>
      </c>
      <c r="L2109" s="37"/>
    </row>
    <row r="2110" spans="1:12" ht="18" customHeight="1" x14ac:dyDescent="0.2">
      <c r="A2110" s="37" t="s">
        <v>11379</v>
      </c>
      <c r="B2110" s="37" t="s">
        <v>11380</v>
      </c>
      <c r="C2110" s="37" t="s">
        <v>11372</v>
      </c>
      <c r="D2110" s="37" t="s">
        <v>11373</v>
      </c>
      <c r="E2110" s="37" t="s">
        <v>21985</v>
      </c>
      <c r="F2110" s="37" t="s">
        <v>23134</v>
      </c>
      <c r="G2110" s="37">
        <v>78664</v>
      </c>
      <c r="H2110" s="35">
        <v>1</v>
      </c>
      <c r="I2110" s="35" t="s">
        <v>16742</v>
      </c>
      <c r="J2110" s="35" t="s">
        <v>16742</v>
      </c>
      <c r="K2110" s="37">
        <v>151119</v>
      </c>
      <c r="L2110" s="37"/>
    </row>
    <row r="2111" spans="1:12" ht="18" customHeight="1" x14ac:dyDescent="0.2">
      <c r="A2111" s="37" t="s">
        <v>37</v>
      </c>
      <c r="B2111" s="37" t="s">
        <v>38</v>
      </c>
      <c r="C2111" s="37" t="s">
        <v>39</v>
      </c>
      <c r="D2111" s="37"/>
      <c r="E2111" s="37"/>
      <c r="F2111" s="37" t="s">
        <v>19667</v>
      </c>
      <c r="G2111" s="37"/>
      <c r="H2111" s="35">
        <v>27</v>
      </c>
      <c r="I2111" s="35">
        <v>13</v>
      </c>
      <c r="J2111" s="36">
        <v>2076923</v>
      </c>
      <c r="K2111" s="37">
        <v>148768</v>
      </c>
      <c r="L2111" s="37"/>
    </row>
    <row r="2112" spans="1:12" ht="18" customHeight="1" x14ac:dyDescent="0.2">
      <c r="A2112" s="37" t="s">
        <v>3151</v>
      </c>
      <c r="B2112" s="37" t="s">
        <v>3152</v>
      </c>
      <c r="C2112" s="37" t="s">
        <v>3153</v>
      </c>
      <c r="D2112" s="37" t="s">
        <v>3154</v>
      </c>
      <c r="E2112" s="37" t="s">
        <v>19364</v>
      </c>
      <c r="F2112" s="37" t="s">
        <v>23715</v>
      </c>
      <c r="G2112" s="37">
        <v>80524</v>
      </c>
      <c r="H2112" s="35">
        <v>1</v>
      </c>
      <c r="I2112" s="35">
        <v>14</v>
      </c>
      <c r="J2112" s="36">
        <v>50000</v>
      </c>
      <c r="K2112" s="37">
        <v>141947</v>
      </c>
      <c r="L2112" s="37"/>
    </row>
    <row r="2113" spans="1:12" ht="18" customHeight="1" x14ac:dyDescent="0.2">
      <c r="A2113" s="37" t="s">
        <v>8684</v>
      </c>
      <c r="B2113" s="37" t="s">
        <v>8685</v>
      </c>
      <c r="C2113" s="37" t="s">
        <v>8686</v>
      </c>
      <c r="D2113" s="37" t="s">
        <v>8687</v>
      </c>
      <c r="E2113" s="37" t="s">
        <v>20300</v>
      </c>
      <c r="F2113" s="37" t="s">
        <v>23716</v>
      </c>
      <c r="G2113" s="37">
        <v>6437</v>
      </c>
      <c r="H2113" s="35">
        <v>26</v>
      </c>
      <c r="I2113" s="35">
        <v>90</v>
      </c>
      <c r="J2113" s="36">
        <v>283996</v>
      </c>
      <c r="K2113" s="37">
        <v>124066</v>
      </c>
      <c r="L2113" s="37"/>
    </row>
    <row r="2114" spans="1:12" ht="18" customHeight="1" x14ac:dyDescent="0.2">
      <c r="A2114" s="37" t="s">
        <v>14089</v>
      </c>
      <c r="B2114" s="37" t="s">
        <v>14090</v>
      </c>
      <c r="C2114" s="37" t="s">
        <v>14091</v>
      </c>
      <c r="D2114" s="37" t="s">
        <v>14092</v>
      </c>
      <c r="E2114" s="37" t="s">
        <v>17958</v>
      </c>
      <c r="F2114" s="37" t="s">
        <v>19667</v>
      </c>
      <c r="G2114" s="37">
        <v>1703</v>
      </c>
      <c r="H2114" s="35">
        <v>9</v>
      </c>
      <c r="I2114" s="35">
        <v>90</v>
      </c>
      <c r="J2114" s="36">
        <v>98650</v>
      </c>
      <c r="K2114" s="37">
        <v>129317</v>
      </c>
      <c r="L2114" s="37"/>
    </row>
    <row r="2115" spans="1:12" ht="18" customHeight="1" x14ac:dyDescent="0.2">
      <c r="A2115" s="37" t="s">
        <v>14093</v>
      </c>
      <c r="B2115" s="37" t="s">
        <v>14094</v>
      </c>
      <c r="C2115" s="37" t="s">
        <v>14095</v>
      </c>
      <c r="D2115" s="37" t="s">
        <v>14096</v>
      </c>
      <c r="E2115" s="37" t="s">
        <v>21414</v>
      </c>
      <c r="F2115" s="37" t="s">
        <v>18740</v>
      </c>
      <c r="G2115" s="37">
        <v>32967</v>
      </c>
      <c r="H2115" s="35">
        <v>20</v>
      </c>
      <c r="I2115" s="35">
        <v>75</v>
      </c>
      <c r="J2115" s="36">
        <v>266667</v>
      </c>
      <c r="K2115" s="37">
        <v>129092</v>
      </c>
      <c r="L2115" s="37" t="s">
        <v>14097</v>
      </c>
    </row>
    <row r="2116" spans="1:12" ht="18" customHeight="1" x14ac:dyDescent="0.2">
      <c r="A2116" s="37" t="s">
        <v>14098</v>
      </c>
      <c r="B2116" s="37" t="s">
        <v>14099</v>
      </c>
      <c r="C2116" s="37" t="s">
        <v>14100</v>
      </c>
      <c r="D2116" s="37"/>
      <c r="E2116" s="37"/>
      <c r="F2116" s="37" t="s">
        <v>23133</v>
      </c>
      <c r="G2116" s="37"/>
      <c r="H2116" s="35">
        <v>15</v>
      </c>
      <c r="I2116" s="35">
        <v>8</v>
      </c>
      <c r="J2116" s="36">
        <v>1875000</v>
      </c>
      <c r="K2116" s="37">
        <v>149170</v>
      </c>
      <c r="L2116" s="37"/>
    </row>
    <row r="2117" spans="1:12" ht="18" customHeight="1" x14ac:dyDescent="0.2">
      <c r="A2117" s="37" t="s">
        <v>14101</v>
      </c>
      <c r="B2117" s="37" t="s">
        <v>16819</v>
      </c>
      <c r="C2117" s="37" t="s">
        <v>14181</v>
      </c>
      <c r="D2117" s="37" t="s">
        <v>16890</v>
      </c>
      <c r="E2117" s="37" t="s">
        <v>18144</v>
      </c>
      <c r="F2117" s="37" t="s">
        <v>19675</v>
      </c>
      <c r="G2117" s="37">
        <v>27609</v>
      </c>
      <c r="H2117" s="35">
        <v>8</v>
      </c>
      <c r="I2117" s="35">
        <v>11</v>
      </c>
      <c r="J2117" s="36">
        <v>682187</v>
      </c>
      <c r="K2117" s="37">
        <v>120669</v>
      </c>
      <c r="L2117" s="37" t="s">
        <v>16891</v>
      </c>
    </row>
    <row r="2118" spans="1:12" ht="18" customHeight="1" x14ac:dyDescent="0.2">
      <c r="A2118" s="37" t="s">
        <v>16892</v>
      </c>
      <c r="B2118" s="37" t="s">
        <v>16893</v>
      </c>
      <c r="C2118" s="37" t="s">
        <v>16894</v>
      </c>
      <c r="D2118" s="37" t="s">
        <v>16895</v>
      </c>
      <c r="E2118" s="37" t="s">
        <v>9861</v>
      </c>
      <c r="F2118" s="37" t="s">
        <v>23125</v>
      </c>
      <c r="G2118" s="37">
        <v>11743</v>
      </c>
      <c r="H2118" s="35">
        <v>15</v>
      </c>
      <c r="I2118" s="35">
        <v>42</v>
      </c>
      <c r="J2118" s="36">
        <v>359845</v>
      </c>
      <c r="K2118" s="37">
        <v>123368</v>
      </c>
      <c r="L2118" s="37" t="s">
        <v>19612</v>
      </c>
    </row>
    <row r="2119" spans="1:12" ht="18" customHeight="1" x14ac:dyDescent="0.2">
      <c r="A2119" s="37" t="s">
        <v>19613</v>
      </c>
      <c r="B2119" s="37" t="s">
        <v>19614</v>
      </c>
      <c r="C2119" s="37" t="s">
        <v>19615</v>
      </c>
      <c r="D2119" s="37"/>
      <c r="E2119" s="37"/>
      <c r="F2119" s="37" t="s">
        <v>23715</v>
      </c>
      <c r="G2119" s="37"/>
      <c r="H2119" s="35">
        <v>17</v>
      </c>
      <c r="I2119" s="35">
        <v>101</v>
      </c>
      <c r="J2119" s="36">
        <v>170958</v>
      </c>
      <c r="K2119" s="37">
        <v>118259</v>
      </c>
      <c r="L2119" s="37"/>
    </row>
    <row r="2120" spans="1:12" ht="18" customHeight="1" x14ac:dyDescent="0.2">
      <c r="A2120" s="37" t="s">
        <v>19616</v>
      </c>
      <c r="B2120" s="37" t="s">
        <v>19617</v>
      </c>
      <c r="C2120" s="37" t="s">
        <v>19618</v>
      </c>
      <c r="D2120" s="37" t="s">
        <v>19619</v>
      </c>
      <c r="E2120" s="37" t="s">
        <v>19215</v>
      </c>
      <c r="F2120" s="37" t="s">
        <v>23714</v>
      </c>
      <c r="G2120" s="37">
        <v>92054</v>
      </c>
      <c r="H2120" s="35">
        <v>17</v>
      </c>
      <c r="I2120" s="35">
        <v>400</v>
      </c>
      <c r="J2120" s="36">
        <v>42500</v>
      </c>
      <c r="K2120" s="37">
        <v>140795</v>
      </c>
      <c r="L2120" s="37"/>
    </row>
    <row r="2121" spans="1:12" ht="18" customHeight="1" x14ac:dyDescent="0.2">
      <c r="A2121" s="37" t="s">
        <v>14154</v>
      </c>
      <c r="B2121" s="37" t="s">
        <v>14180</v>
      </c>
      <c r="C2121" s="37" t="s">
        <v>19727</v>
      </c>
      <c r="D2121" s="37" t="s">
        <v>19728</v>
      </c>
      <c r="E2121" s="37" t="s">
        <v>24201</v>
      </c>
      <c r="F2121" s="37" t="s">
        <v>18740</v>
      </c>
      <c r="G2121" s="37">
        <v>32256</v>
      </c>
      <c r="H2121" s="35">
        <v>51</v>
      </c>
      <c r="I2121" s="35">
        <v>237</v>
      </c>
      <c r="J2121" s="36">
        <v>216785</v>
      </c>
      <c r="K2121" s="37">
        <v>120084</v>
      </c>
      <c r="L2121" s="37"/>
    </row>
    <row r="2122" spans="1:12" ht="18" customHeight="1" x14ac:dyDescent="0.2">
      <c r="A2122" s="37" t="s">
        <v>19729</v>
      </c>
      <c r="B2122" s="37" t="s">
        <v>19730</v>
      </c>
      <c r="C2122" s="37" t="s">
        <v>19731</v>
      </c>
      <c r="D2122" s="37" t="s">
        <v>19732</v>
      </c>
      <c r="E2122" s="37" t="s">
        <v>19733</v>
      </c>
      <c r="F2122" s="37" t="s">
        <v>19663</v>
      </c>
      <c r="G2122" s="37">
        <v>46530</v>
      </c>
      <c r="H2122" s="35">
        <v>8</v>
      </c>
      <c r="I2122" s="35" t="s">
        <v>16742</v>
      </c>
      <c r="J2122" s="35" t="s">
        <v>16742</v>
      </c>
      <c r="K2122" s="37">
        <v>147037</v>
      </c>
      <c r="L2122" s="37"/>
    </row>
    <row r="2123" spans="1:12" ht="18" customHeight="1" x14ac:dyDescent="0.2">
      <c r="A2123" s="37" t="s">
        <v>19734</v>
      </c>
      <c r="B2123" s="37" t="s">
        <v>19735</v>
      </c>
      <c r="C2123" s="37" t="s">
        <v>19736</v>
      </c>
      <c r="D2123" s="37" t="s">
        <v>19737</v>
      </c>
      <c r="E2123" s="37" t="s">
        <v>8484</v>
      </c>
      <c r="F2123" s="37" t="s">
        <v>23714</v>
      </c>
      <c r="G2123" s="37">
        <v>95973</v>
      </c>
      <c r="H2123" s="35">
        <v>1</v>
      </c>
      <c r="I2123" s="35">
        <v>15</v>
      </c>
      <c r="J2123" s="36">
        <v>40000</v>
      </c>
      <c r="K2123" s="37">
        <v>136229</v>
      </c>
      <c r="L2123" s="37"/>
    </row>
    <row r="2124" spans="1:12" ht="18" customHeight="1" x14ac:dyDescent="0.2">
      <c r="A2124" s="37" t="s">
        <v>19738</v>
      </c>
      <c r="B2124" s="37" t="s">
        <v>19739</v>
      </c>
      <c r="C2124" s="37" t="s">
        <v>19740</v>
      </c>
      <c r="D2124" s="37" t="s">
        <v>19620</v>
      </c>
      <c r="E2124" s="37" t="s">
        <v>21785</v>
      </c>
      <c r="F2124" s="37" t="s">
        <v>23714</v>
      </c>
      <c r="G2124" s="37">
        <v>92011</v>
      </c>
      <c r="H2124" s="35">
        <v>10</v>
      </c>
      <c r="I2124" s="35">
        <v>50</v>
      </c>
      <c r="J2124" s="36">
        <v>200000</v>
      </c>
      <c r="K2124" s="37">
        <v>130591</v>
      </c>
      <c r="L2124" s="37" t="s">
        <v>19621</v>
      </c>
    </row>
    <row r="2125" spans="1:12" ht="18" customHeight="1" x14ac:dyDescent="0.2">
      <c r="A2125" s="37" t="s">
        <v>19622</v>
      </c>
      <c r="B2125" s="37" t="s">
        <v>22775</v>
      </c>
      <c r="C2125" s="37" t="s">
        <v>22776</v>
      </c>
      <c r="D2125" s="37" t="s">
        <v>22777</v>
      </c>
      <c r="E2125" s="37" t="s">
        <v>11223</v>
      </c>
      <c r="F2125" s="37" t="s">
        <v>18741</v>
      </c>
      <c r="G2125" s="37">
        <v>30004</v>
      </c>
      <c r="H2125" s="35">
        <v>18</v>
      </c>
      <c r="I2125" s="35">
        <v>159</v>
      </c>
      <c r="J2125" s="36">
        <v>110126</v>
      </c>
      <c r="K2125" s="37">
        <v>138109</v>
      </c>
      <c r="L2125" s="37"/>
    </row>
    <row r="2126" spans="1:12" ht="18" customHeight="1" x14ac:dyDescent="0.2">
      <c r="A2126" s="37" t="s">
        <v>22778</v>
      </c>
      <c r="B2126" s="37" t="s">
        <v>22779</v>
      </c>
      <c r="C2126" s="37" t="s">
        <v>22780</v>
      </c>
      <c r="D2126" s="37" t="s">
        <v>22781</v>
      </c>
      <c r="E2126" s="37" t="s">
        <v>8519</v>
      </c>
      <c r="F2126" s="37" t="s">
        <v>19662</v>
      </c>
      <c r="G2126" s="37">
        <v>61704</v>
      </c>
      <c r="H2126" s="35">
        <v>43</v>
      </c>
      <c r="I2126" s="35">
        <v>275</v>
      </c>
      <c r="J2126" s="36">
        <v>157796</v>
      </c>
      <c r="K2126" s="37">
        <v>123569</v>
      </c>
      <c r="L2126" s="37" t="s">
        <v>22782</v>
      </c>
    </row>
    <row r="2127" spans="1:12" ht="18" customHeight="1" x14ac:dyDescent="0.2">
      <c r="A2127" s="37" t="s">
        <v>22783</v>
      </c>
      <c r="B2127" s="37" t="s">
        <v>22784</v>
      </c>
      <c r="C2127" s="37" t="s">
        <v>22785</v>
      </c>
      <c r="D2127" s="37" t="s">
        <v>22786</v>
      </c>
      <c r="E2127" s="37" t="s">
        <v>22787</v>
      </c>
      <c r="F2127" s="37" t="s">
        <v>23129</v>
      </c>
      <c r="G2127" s="37">
        <v>19425</v>
      </c>
      <c r="H2127" s="35">
        <v>65</v>
      </c>
      <c r="I2127" s="35">
        <v>95</v>
      </c>
      <c r="J2127" s="36">
        <v>684211</v>
      </c>
      <c r="K2127" s="37">
        <v>123239</v>
      </c>
      <c r="L2127" s="37"/>
    </row>
    <row r="2128" spans="1:12" ht="18" customHeight="1" x14ac:dyDescent="0.2">
      <c r="A2128" s="37" t="s">
        <v>22788</v>
      </c>
      <c r="B2128" s="37" t="s">
        <v>22789</v>
      </c>
      <c r="C2128" s="37" t="s">
        <v>23777</v>
      </c>
      <c r="D2128" s="37" t="s">
        <v>22790</v>
      </c>
      <c r="E2128" s="37" t="s">
        <v>15227</v>
      </c>
      <c r="F2128" s="37" t="s">
        <v>18741</v>
      </c>
      <c r="G2128" s="37">
        <v>30326</v>
      </c>
      <c r="H2128" s="35">
        <v>164</v>
      </c>
      <c r="I2128" s="35">
        <v>355</v>
      </c>
      <c r="J2128" s="36">
        <v>463101</v>
      </c>
      <c r="K2128" s="37">
        <v>109270</v>
      </c>
      <c r="L2128" s="37"/>
    </row>
    <row r="2129" spans="1:12" ht="18" customHeight="1" x14ac:dyDescent="0.2">
      <c r="A2129" s="37" t="s">
        <v>22791</v>
      </c>
      <c r="B2129" s="37" t="s">
        <v>22792</v>
      </c>
      <c r="C2129" s="37" t="s">
        <v>22793</v>
      </c>
      <c r="D2129" s="37" t="s">
        <v>22794</v>
      </c>
      <c r="E2129" s="37" t="s">
        <v>22795</v>
      </c>
      <c r="F2129" s="37" t="s">
        <v>19662</v>
      </c>
      <c r="G2129" s="37">
        <v>60443</v>
      </c>
      <c r="H2129" s="35">
        <v>27</v>
      </c>
      <c r="I2129" s="35">
        <v>266</v>
      </c>
      <c r="J2129" s="36">
        <v>101504</v>
      </c>
      <c r="K2129" s="37">
        <v>124027</v>
      </c>
      <c r="L2129" s="37" t="s">
        <v>22796</v>
      </c>
    </row>
    <row r="2130" spans="1:12" ht="18" customHeight="1" x14ac:dyDescent="0.2">
      <c r="A2130" s="37" t="s">
        <v>22797</v>
      </c>
      <c r="B2130" s="37" t="s">
        <v>22798</v>
      </c>
      <c r="C2130" s="37" t="s">
        <v>22799</v>
      </c>
      <c r="D2130" s="37" t="s">
        <v>22800</v>
      </c>
      <c r="E2130" s="37" t="s">
        <v>22801</v>
      </c>
      <c r="F2130" s="37" t="s">
        <v>18741</v>
      </c>
      <c r="G2130" s="37">
        <v>30044</v>
      </c>
      <c r="H2130" s="35">
        <v>10</v>
      </c>
      <c r="I2130" s="35">
        <v>100</v>
      </c>
      <c r="J2130" s="36">
        <v>100000</v>
      </c>
      <c r="K2130" s="37">
        <v>135490</v>
      </c>
      <c r="L2130" s="37" t="s">
        <v>22802</v>
      </c>
    </row>
    <row r="2131" spans="1:12" ht="18" customHeight="1" x14ac:dyDescent="0.2">
      <c r="A2131" s="37" t="s">
        <v>22803</v>
      </c>
      <c r="B2131" s="37" t="s">
        <v>22804</v>
      </c>
      <c r="C2131" s="37" t="s">
        <v>22805</v>
      </c>
      <c r="D2131" s="37" t="s">
        <v>22806</v>
      </c>
      <c r="E2131" s="37" t="s">
        <v>21107</v>
      </c>
      <c r="F2131" s="37" t="s">
        <v>18740</v>
      </c>
      <c r="G2131" s="37">
        <v>33418</v>
      </c>
      <c r="H2131" s="35">
        <v>233</v>
      </c>
      <c r="I2131" s="36">
        <v>4801</v>
      </c>
      <c r="J2131" s="36">
        <v>48472</v>
      </c>
      <c r="K2131" s="37">
        <v>128929</v>
      </c>
      <c r="L2131" s="37" t="s">
        <v>22807</v>
      </c>
    </row>
    <row r="2132" spans="1:12" ht="18" customHeight="1" x14ac:dyDescent="0.2">
      <c r="A2132" s="37" t="s">
        <v>22808</v>
      </c>
      <c r="B2132" s="37" t="s">
        <v>22809</v>
      </c>
      <c r="C2132" s="37" t="s">
        <v>22810</v>
      </c>
      <c r="D2132" s="37" t="s">
        <v>22811</v>
      </c>
      <c r="E2132" s="37" t="s">
        <v>22812</v>
      </c>
      <c r="F2132" s="37" t="s">
        <v>19680</v>
      </c>
      <c r="G2132" s="37">
        <v>89423</v>
      </c>
      <c r="H2132" s="35">
        <v>10</v>
      </c>
      <c r="I2132" s="35">
        <v>125</v>
      </c>
      <c r="J2132" s="36">
        <v>80800</v>
      </c>
      <c r="K2132" s="37">
        <v>119918</v>
      </c>
      <c r="L2132" s="37" t="s">
        <v>19805</v>
      </c>
    </row>
    <row r="2133" spans="1:12" ht="18" customHeight="1" x14ac:dyDescent="0.2">
      <c r="A2133" s="37" t="s">
        <v>19806</v>
      </c>
      <c r="B2133" s="37" t="s">
        <v>19807</v>
      </c>
      <c r="C2133" s="37" t="s">
        <v>19808</v>
      </c>
      <c r="D2133" s="37" t="s">
        <v>19809</v>
      </c>
      <c r="E2133" s="37" t="s">
        <v>21680</v>
      </c>
      <c r="F2133" s="37" t="s">
        <v>23715</v>
      </c>
      <c r="G2133" s="37">
        <v>80246</v>
      </c>
      <c r="H2133" s="35">
        <v>6</v>
      </c>
      <c r="I2133" s="35">
        <v>59</v>
      </c>
      <c r="J2133" s="36">
        <v>101695</v>
      </c>
      <c r="K2133" s="37">
        <v>113667</v>
      </c>
      <c r="L2133" s="37"/>
    </row>
    <row r="2134" spans="1:12" ht="18" customHeight="1" x14ac:dyDescent="0.2">
      <c r="A2134" s="37" t="s">
        <v>19810</v>
      </c>
      <c r="B2134" s="37" t="s">
        <v>19811</v>
      </c>
      <c r="C2134" s="37" t="s">
        <v>19812</v>
      </c>
      <c r="D2134" s="37" t="s">
        <v>19813</v>
      </c>
      <c r="E2134" s="37" t="s">
        <v>19814</v>
      </c>
      <c r="F2134" s="37" t="s">
        <v>23129</v>
      </c>
      <c r="G2134" s="37">
        <v>15317</v>
      </c>
      <c r="H2134" s="35">
        <v>73</v>
      </c>
      <c r="I2134" s="35">
        <v>376</v>
      </c>
      <c r="J2134" s="36">
        <v>194663</v>
      </c>
      <c r="K2134" s="37">
        <v>148209</v>
      </c>
      <c r="L2134" s="37"/>
    </row>
    <row r="2135" spans="1:12" ht="18" customHeight="1" x14ac:dyDescent="0.2">
      <c r="A2135" s="37" t="s">
        <v>22507</v>
      </c>
      <c r="B2135" s="37" t="s">
        <v>22508</v>
      </c>
      <c r="C2135" s="37" t="s">
        <v>22509</v>
      </c>
      <c r="D2135" s="37" t="s">
        <v>22510</v>
      </c>
      <c r="E2135" s="37" t="s">
        <v>12687</v>
      </c>
      <c r="F2135" s="37" t="s">
        <v>23714</v>
      </c>
      <c r="G2135" s="37">
        <v>94065</v>
      </c>
      <c r="H2135" s="35">
        <v>59</v>
      </c>
      <c r="I2135" s="35">
        <v>121</v>
      </c>
      <c r="J2135" s="36">
        <v>491630</v>
      </c>
      <c r="K2135" s="37">
        <v>134527</v>
      </c>
      <c r="L2135" s="37"/>
    </row>
    <row r="2136" spans="1:12" ht="18" customHeight="1" x14ac:dyDescent="0.2">
      <c r="A2136" s="37" t="s">
        <v>23622</v>
      </c>
      <c r="B2136" s="37" t="s">
        <v>23623</v>
      </c>
      <c r="C2136" s="37" t="s">
        <v>23624</v>
      </c>
      <c r="D2136" s="37" t="s">
        <v>23625</v>
      </c>
      <c r="E2136" s="37" t="s">
        <v>23626</v>
      </c>
      <c r="F2136" s="37" t="s">
        <v>19674</v>
      </c>
      <c r="G2136" s="37">
        <v>59911</v>
      </c>
      <c r="H2136" s="35">
        <v>10</v>
      </c>
      <c r="I2136" s="35">
        <v>15</v>
      </c>
      <c r="J2136" s="36">
        <v>666667</v>
      </c>
      <c r="K2136" s="37">
        <v>116733</v>
      </c>
      <c r="L2136" s="37"/>
    </row>
    <row r="2137" spans="1:12" ht="18" customHeight="1" x14ac:dyDescent="0.2">
      <c r="A2137" s="37" t="s">
        <v>23627</v>
      </c>
      <c r="B2137" s="37" t="s">
        <v>23628</v>
      </c>
      <c r="C2137" s="37" t="s">
        <v>23629</v>
      </c>
      <c r="D2137" s="37" t="s">
        <v>23630</v>
      </c>
      <c r="E2137" s="37" t="s">
        <v>17314</v>
      </c>
      <c r="F2137" s="37" t="s">
        <v>19662</v>
      </c>
      <c r="G2137" s="37">
        <v>60657</v>
      </c>
      <c r="H2137" s="35">
        <v>8</v>
      </c>
      <c r="I2137" s="35">
        <v>10</v>
      </c>
      <c r="J2137" s="36">
        <v>800000</v>
      </c>
      <c r="K2137" s="37">
        <v>144702</v>
      </c>
      <c r="L2137" s="37"/>
    </row>
    <row r="2138" spans="1:12" ht="18" customHeight="1" x14ac:dyDescent="0.2">
      <c r="A2138" s="37" t="s">
        <v>23631</v>
      </c>
      <c r="B2138" s="37" t="s">
        <v>23632</v>
      </c>
      <c r="C2138" s="37" t="s">
        <v>23633</v>
      </c>
      <c r="D2138" s="37" t="s">
        <v>23634</v>
      </c>
      <c r="E2138" s="37" t="s">
        <v>24051</v>
      </c>
      <c r="F2138" s="37" t="s">
        <v>19670</v>
      </c>
      <c r="G2138" s="37">
        <v>48034</v>
      </c>
      <c r="H2138" s="35">
        <v>15</v>
      </c>
      <c r="I2138" s="35">
        <v>95</v>
      </c>
      <c r="J2138" s="36">
        <v>152632</v>
      </c>
      <c r="K2138" s="37">
        <v>122450</v>
      </c>
      <c r="L2138" s="37" t="s">
        <v>23635</v>
      </c>
    </row>
    <row r="2139" spans="1:12" ht="18" customHeight="1" x14ac:dyDescent="0.2">
      <c r="A2139" s="37" t="s">
        <v>23636</v>
      </c>
      <c r="B2139" s="37" t="s">
        <v>23637</v>
      </c>
      <c r="C2139" s="37" t="s">
        <v>23638</v>
      </c>
      <c r="D2139" s="37" t="s">
        <v>23639</v>
      </c>
      <c r="E2139" s="37" t="s">
        <v>16711</v>
      </c>
      <c r="F2139" s="37" t="s">
        <v>23139</v>
      </c>
      <c r="G2139" s="37">
        <v>54603</v>
      </c>
      <c r="H2139" s="35">
        <v>36</v>
      </c>
      <c r="I2139" s="36">
        <v>1500</v>
      </c>
      <c r="J2139" s="36">
        <v>23667</v>
      </c>
      <c r="K2139" s="37">
        <v>113197</v>
      </c>
      <c r="L2139" s="37"/>
    </row>
    <row r="2140" spans="1:12" ht="18" customHeight="1" x14ac:dyDescent="0.2">
      <c r="A2140" s="37" t="s">
        <v>17007</v>
      </c>
      <c r="B2140" s="37" t="s">
        <v>17008</v>
      </c>
      <c r="C2140" s="37" t="s">
        <v>23646</v>
      </c>
      <c r="D2140" s="37" t="s">
        <v>23647</v>
      </c>
      <c r="E2140" s="37" t="s">
        <v>23648</v>
      </c>
      <c r="F2140" s="37" t="s">
        <v>23138</v>
      </c>
      <c r="G2140" s="37">
        <v>99336</v>
      </c>
      <c r="H2140" s="35">
        <v>185</v>
      </c>
      <c r="I2140" s="36">
        <v>2003</v>
      </c>
      <c r="J2140" s="36">
        <v>92559</v>
      </c>
      <c r="K2140" s="37">
        <v>118153</v>
      </c>
      <c r="L2140" s="37"/>
    </row>
    <row r="2141" spans="1:12" ht="18" customHeight="1" x14ac:dyDescent="0.2">
      <c r="A2141" s="37" t="s">
        <v>23649</v>
      </c>
      <c r="B2141" s="37" t="s">
        <v>23650</v>
      </c>
      <c r="C2141" s="37" t="s">
        <v>23651</v>
      </c>
      <c r="D2141" s="37" t="s">
        <v>23652</v>
      </c>
      <c r="E2141" s="37" t="s">
        <v>23378</v>
      </c>
      <c r="F2141" s="37" t="s">
        <v>19668</v>
      </c>
      <c r="G2141" s="37">
        <v>21601</v>
      </c>
      <c r="H2141" s="35">
        <v>0</v>
      </c>
      <c r="I2141" s="35">
        <v>2</v>
      </c>
      <c r="J2141" s="36">
        <v>113500</v>
      </c>
      <c r="K2141" s="37">
        <v>120562</v>
      </c>
      <c r="L2141" s="37" t="s">
        <v>23653</v>
      </c>
    </row>
    <row r="2142" spans="1:12" ht="18" customHeight="1" x14ac:dyDescent="0.2">
      <c r="A2142" s="37" t="s">
        <v>23654</v>
      </c>
      <c r="B2142" s="37" t="s">
        <v>23655</v>
      </c>
      <c r="C2142" s="37" t="s">
        <v>23656</v>
      </c>
      <c r="D2142" s="37" t="s">
        <v>23657</v>
      </c>
      <c r="E2142" s="37" t="s">
        <v>18638</v>
      </c>
      <c r="F2142" s="37" t="s">
        <v>23139</v>
      </c>
      <c r="G2142" s="37">
        <v>53037</v>
      </c>
      <c r="H2142" s="35">
        <v>2</v>
      </c>
      <c r="I2142" s="35">
        <v>32</v>
      </c>
      <c r="J2142" s="36">
        <v>46875</v>
      </c>
      <c r="K2142" s="37">
        <v>108980</v>
      </c>
      <c r="L2142" s="37"/>
    </row>
    <row r="2143" spans="1:12" ht="18" customHeight="1" x14ac:dyDescent="0.2">
      <c r="A2143" s="37" t="s">
        <v>23658</v>
      </c>
      <c r="B2143" s="37" t="s">
        <v>23659</v>
      </c>
      <c r="C2143" s="37" t="s">
        <v>23660</v>
      </c>
      <c r="D2143" s="37" t="s">
        <v>23661</v>
      </c>
      <c r="E2143" s="37" t="s">
        <v>23010</v>
      </c>
      <c r="F2143" s="37" t="s">
        <v>19662</v>
      </c>
      <c r="G2143" s="37">
        <v>60062</v>
      </c>
      <c r="H2143" s="35">
        <v>4</v>
      </c>
      <c r="I2143" s="35">
        <v>8</v>
      </c>
      <c r="J2143" s="36">
        <v>528750</v>
      </c>
      <c r="K2143" s="37">
        <v>123033</v>
      </c>
      <c r="L2143" s="37" t="s">
        <v>23662</v>
      </c>
    </row>
    <row r="2144" spans="1:12" ht="18" customHeight="1" x14ac:dyDescent="0.2">
      <c r="A2144" s="37" t="s">
        <v>23663</v>
      </c>
      <c r="B2144" s="37" t="s">
        <v>23664</v>
      </c>
      <c r="C2144" s="37" t="s">
        <v>23665</v>
      </c>
      <c r="D2144" s="37" t="s">
        <v>23666</v>
      </c>
      <c r="E2144" s="37" t="s">
        <v>17950</v>
      </c>
      <c r="F2144" s="37" t="s">
        <v>18740</v>
      </c>
      <c r="G2144" s="37">
        <v>33912</v>
      </c>
      <c r="H2144" s="35">
        <v>31</v>
      </c>
      <c r="I2144" s="35">
        <v>69</v>
      </c>
      <c r="J2144" s="36">
        <v>442029</v>
      </c>
      <c r="K2144" s="37">
        <v>108640</v>
      </c>
      <c r="L2144" s="37" t="s">
        <v>20945</v>
      </c>
    </row>
    <row r="2145" spans="1:12" ht="18" customHeight="1" x14ac:dyDescent="0.2">
      <c r="A2145" s="37" t="s">
        <v>20946</v>
      </c>
      <c r="B2145" s="37" t="s">
        <v>20947</v>
      </c>
      <c r="C2145" s="37" t="s">
        <v>20948</v>
      </c>
      <c r="D2145" s="37" t="s">
        <v>20949</v>
      </c>
      <c r="E2145" s="37" t="s">
        <v>23347</v>
      </c>
      <c r="F2145" s="37" t="s">
        <v>23134</v>
      </c>
      <c r="G2145" s="37">
        <v>78738</v>
      </c>
      <c r="H2145" s="35">
        <v>75</v>
      </c>
      <c r="I2145" s="35">
        <v>931</v>
      </c>
      <c r="J2145" s="36">
        <v>80338</v>
      </c>
      <c r="K2145" s="37">
        <v>108294</v>
      </c>
      <c r="L2145" s="37"/>
    </row>
    <row r="2146" spans="1:12" ht="18" customHeight="1" x14ac:dyDescent="0.2">
      <c r="A2146" s="37" t="s">
        <v>20950</v>
      </c>
      <c r="B2146" s="37" t="s">
        <v>20951</v>
      </c>
      <c r="C2146" s="37" t="s">
        <v>21893</v>
      </c>
      <c r="D2146" s="37" t="s">
        <v>21894</v>
      </c>
      <c r="E2146" s="37" t="s">
        <v>23833</v>
      </c>
      <c r="F2146" s="37" t="s">
        <v>19668</v>
      </c>
      <c r="G2146" s="37">
        <v>20817</v>
      </c>
      <c r="H2146" s="35">
        <v>1</v>
      </c>
      <c r="I2146" s="35">
        <v>10</v>
      </c>
      <c r="J2146" s="36">
        <v>65000</v>
      </c>
      <c r="K2146" s="37">
        <v>121852</v>
      </c>
      <c r="L2146" s="37" t="s">
        <v>21895</v>
      </c>
    </row>
    <row r="2147" spans="1:12" ht="18" customHeight="1" x14ac:dyDescent="0.2">
      <c r="A2147" s="37" t="s">
        <v>21896</v>
      </c>
      <c r="B2147" s="37" t="s">
        <v>21897</v>
      </c>
      <c r="C2147" s="37" t="s">
        <v>21898</v>
      </c>
      <c r="D2147" s="37" t="s">
        <v>21899</v>
      </c>
      <c r="E2147" s="37" t="s">
        <v>15268</v>
      </c>
      <c r="F2147" s="37" t="s">
        <v>23134</v>
      </c>
      <c r="G2147" s="37">
        <v>77079</v>
      </c>
      <c r="H2147" s="35">
        <v>36</v>
      </c>
      <c r="I2147" s="35">
        <v>244</v>
      </c>
      <c r="J2147" s="36">
        <v>145527</v>
      </c>
      <c r="K2147" s="37">
        <v>146007</v>
      </c>
      <c r="L2147" s="37" t="s">
        <v>21900</v>
      </c>
    </row>
    <row r="2148" spans="1:12" ht="18" customHeight="1" x14ac:dyDescent="0.2">
      <c r="A2148" s="37" t="s">
        <v>21901</v>
      </c>
      <c r="B2148" s="37" t="s">
        <v>21902</v>
      </c>
      <c r="C2148" s="37" t="s">
        <v>21903</v>
      </c>
      <c r="D2148" s="37" t="s">
        <v>22446</v>
      </c>
      <c r="E2148" s="37" t="s">
        <v>22441</v>
      </c>
      <c r="F2148" s="37" t="s">
        <v>19670</v>
      </c>
      <c r="G2148" s="37">
        <v>48823</v>
      </c>
      <c r="H2148" s="35">
        <v>30</v>
      </c>
      <c r="I2148" s="35">
        <v>91</v>
      </c>
      <c r="J2148" s="36">
        <v>327969</v>
      </c>
      <c r="K2148" s="37">
        <v>124609</v>
      </c>
      <c r="L2148" s="37"/>
    </row>
    <row r="2149" spans="1:12" ht="18" customHeight="1" x14ac:dyDescent="0.2">
      <c r="A2149" s="37" t="s">
        <v>22447</v>
      </c>
      <c r="B2149" s="37" t="s">
        <v>22448</v>
      </c>
      <c r="C2149" s="37" t="s">
        <v>22449</v>
      </c>
      <c r="D2149" s="37" t="s">
        <v>22450</v>
      </c>
      <c r="E2149" s="37" t="s">
        <v>22451</v>
      </c>
      <c r="F2149" s="37" t="s">
        <v>23126</v>
      </c>
      <c r="G2149" s="37">
        <v>44131</v>
      </c>
      <c r="H2149" s="35">
        <v>0</v>
      </c>
      <c r="I2149" s="35">
        <v>2</v>
      </c>
      <c r="J2149" s="36">
        <v>75000</v>
      </c>
      <c r="K2149" s="37">
        <v>144119</v>
      </c>
      <c r="L2149" s="37"/>
    </row>
    <row r="2150" spans="1:12" ht="18" customHeight="1" x14ac:dyDescent="0.2">
      <c r="A2150" s="37" t="s">
        <v>22452</v>
      </c>
      <c r="B2150" s="37" t="s">
        <v>22453</v>
      </c>
      <c r="C2150" s="37" t="s">
        <v>23467</v>
      </c>
      <c r="D2150" s="37" t="s">
        <v>23468</v>
      </c>
      <c r="E2150" s="37" t="s">
        <v>23469</v>
      </c>
      <c r="F2150" s="37" t="s">
        <v>23125</v>
      </c>
      <c r="G2150" s="37">
        <v>10603</v>
      </c>
      <c r="H2150" s="35">
        <v>1</v>
      </c>
      <c r="I2150" s="35">
        <v>1</v>
      </c>
      <c r="J2150" s="36">
        <v>964343</v>
      </c>
      <c r="K2150" s="37">
        <v>35972</v>
      </c>
      <c r="L2150" s="37" t="s">
        <v>23470</v>
      </c>
    </row>
    <row r="2151" spans="1:12" ht="18" customHeight="1" x14ac:dyDescent="0.2">
      <c r="A2151" s="37" t="s">
        <v>23471</v>
      </c>
      <c r="B2151" s="37" t="s">
        <v>23472</v>
      </c>
      <c r="C2151" s="37" t="s">
        <v>23473</v>
      </c>
      <c r="D2151" s="37" t="s">
        <v>23474</v>
      </c>
      <c r="E2151" s="37" t="s">
        <v>23475</v>
      </c>
      <c r="F2151" s="37" t="s">
        <v>19667</v>
      </c>
      <c r="G2151" s="37">
        <v>1915</v>
      </c>
      <c r="H2151" s="35">
        <v>28</v>
      </c>
      <c r="I2151" s="35">
        <v>40</v>
      </c>
      <c r="J2151" s="36">
        <v>700000</v>
      </c>
      <c r="K2151" s="37">
        <v>117653</v>
      </c>
      <c r="L2151" s="37"/>
    </row>
    <row r="2152" spans="1:12" ht="18" customHeight="1" x14ac:dyDescent="0.2">
      <c r="A2152" s="37" t="s">
        <v>23476</v>
      </c>
      <c r="B2152" s="37" t="s">
        <v>23477</v>
      </c>
      <c r="C2152" s="37" t="s">
        <v>23478</v>
      </c>
      <c r="D2152" s="37" t="s">
        <v>23479</v>
      </c>
      <c r="E2152" s="37" t="s">
        <v>23811</v>
      </c>
      <c r="F2152" s="37" t="s">
        <v>23133</v>
      </c>
      <c r="G2152" s="37">
        <v>37027</v>
      </c>
      <c r="H2152" s="35">
        <v>89</v>
      </c>
      <c r="I2152" s="35">
        <v>645</v>
      </c>
      <c r="J2152" s="36">
        <v>138708</v>
      </c>
      <c r="K2152" s="37">
        <v>107428</v>
      </c>
      <c r="L2152" s="37"/>
    </row>
    <row r="2153" spans="1:12" ht="18" customHeight="1" x14ac:dyDescent="0.2">
      <c r="A2153" s="37" t="s">
        <v>23480</v>
      </c>
      <c r="B2153" s="37" t="s">
        <v>22429</v>
      </c>
      <c r="C2153" s="37" t="s">
        <v>22430</v>
      </c>
      <c r="D2153" s="37" t="s">
        <v>22431</v>
      </c>
      <c r="E2153" s="37" t="s">
        <v>22432</v>
      </c>
      <c r="F2153" s="37" t="s">
        <v>18741</v>
      </c>
      <c r="G2153" s="37">
        <v>30080</v>
      </c>
      <c r="H2153" s="35">
        <v>80</v>
      </c>
      <c r="I2153" s="35">
        <v>95</v>
      </c>
      <c r="J2153" s="36">
        <v>842105</v>
      </c>
      <c r="K2153" s="37">
        <v>115526</v>
      </c>
      <c r="L2153" s="37" t="s">
        <v>22433</v>
      </c>
    </row>
    <row r="2154" spans="1:12" ht="18" customHeight="1" x14ac:dyDescent="0.2">
      <c r="A2154" s="37" t="s">
        <v>22434</v>
      </c>
      <c r="B2154" s="37" t="s">
        <v>22435</v>
      </c>
      <c r="C2154" s="37" t="s">
        <v>22436</v>
      </c>
      <c r="D2154" s="37" t="s">
        <v>22437</v>
      </c>
      <c r="E2154" s="37" t="s">
        <v>22438</v>
      </c>
      <c r="F2154" s="37" t="s">
        <v>23136</v>
      </c>
      <c r="G2154" s="37">
        <v>22980</v>
      </c>
      <c r="H2154" s="35">
        <v>4</v>
      </c>
      <c r="I2154" s="35">
        <v>16</v>
      </c>
      <c r="J2154" s="36">
        <v>252500</v>
      </c>
      <c r="K2154" s="37">
        <v>114750</v>
      </c>
      <c r="L2154" s="37" t="s">
        <v>22439</v>
      </c>
    </row>
    <row r="2155" spans="1:12" ht="18" customHeight="1" x14ac:dyDescent="0.2">
      <c r="A2155" s="37" t="s">
        <v>23485</v>
      </c>
      <c r="B2155" s="37" t="s">
        <v>23486</v>
      </c>
      <c r="C2155" s="37" t="s">
        <v>23487</v>
      </c>
      <c r="D2155" s="37"/>
      <c r="E2155" s="37"/>
      <c r="F2155" s="37" t="s">
        <v>23134</v>
      </c>
      <c r="G2155" s="37"/>
      <c r="H2155" s="35">
        <v>10</v>
      </c>
      <c r="I2155" s="35">
        <v>114</v>
      </c>
      <c r="J2155" s="36">
        <v>83343</v>
      </c>
      <c r="K2155" s="37">
        <v>148587</v>
      </c>
      <c r="L2155" s="37" t="s">
        <v>23488</v>
      </c>
    </row>
    <row r="2156" spans="1:12" ht="18" customHeight="1" x14ac:dyDescent="0.2">
      <c r="A2156" s="37" t="s">
        <v>23489</v>
      </c>
      <c r="B2156" s="37" t="s">
        <v>23490</v>
      </c>
      <c r="C2156" s="37" t="s">
        <v>23491</v>
      </c>
      <c r="D2156" s="37" t="s">
        <v>23492</v>
      </c>
      <c r="E2156" s="37" t="s">
        <v>23493</v>
      </c>
      <c r="F2156" s="37" t="s">
        <v>23129</v>
      </c>
      <c r="G2156" s="37">
        <v>16602</v>
      </c>
      <c r="H2156" s="35">
        <v>26</v>
      </c>
      <c r="I2156" s="35">
        <v>441</v>
      </c>
      <c r="J2156" s="36">
        <v>58256</v>
      </c>
      <c r="K2156" s="37">
        <v>122520</v>
      </c>
      <c r="L2156" s="37"/>
    </row>
    <row r="2157" spans="1:12" ht="18" customHeight="1" x14ac:dyDescent="0.2">
      <c r="A2157" s="37" t="s">
        <v>23494</v>
      </c>
      <c r="B2157" s="37" t="s">
        <v>23495</v>
      </c>
      <c r="C2157" s="37" t="s">
        <v>23496</v>
      </c>
      <c r="D2157" s="37" t="s">
        <v>23497</v>
      </c>
      <c r="E2157" s="37" t="s">
        <v>23498</v>
      </c>
      <c r="F2157" s="37" t="s">
        <v>19671</v>
      </c>
      <c r="G2157" s="37">
        <v>55077</v>
      </c>
      <c r="H2157" s="35">
        <v>8</v>
      </c>
      <c r="I2157" s="35" t="s">
        <v>16742</v>
      </c>
      <c r="J2157" s="35" t="s">
        <v>16742</v>
      </c>
      <c r="K2157" s="37">
        <v>145286</v>
      </c>
      <c r="L2157" s="37"/>
    </row>
    <row r="2158" spans="1:12" ht="18" customHeight="1" x14ac:dyDescent="0.2">
      <c r="A2158" s="37" t="s">
        <v>22545</v>
      </c>
      <c r="B2158" s="37" t="s">
        <v>22546</v>
      </c>
      <c r="C2158" s="37" t="s">
        <v>22547</v>
      </c>
      <c r="D2158" s="37" t="s">
        <v>22548</v>
      </c>
      <c r="E2158" s="37" t="s">
        <v>21370</v>
      </c>
      <c r="F2158" s="37" t="s">
        <v>23126</v>
      </c>
      <c r="G2158" s="37">
        <v>44333</v>
      </c>
      <c r="H2158" s="35">
        <v>4</v>
      </c>
      <c r="I2158" s="35">
        <v>12</v>
      </c>
      <c r="J2158" s="36">
        <v>369837</v>
      </c>
      <c r="K2158" s="37">
        <v>119775</v>
      </c>
      <c r="L2158" s="37" t="s">
        <v>19824</v>
      </c>
    </row>
    <row r="2159" spans="1:12" ht="18" customHeight="1" x14ac:dyDescent="0.2">
      <c r="A2159" s="37" t="s">
        <v>19825</v>
      </c>
      <c r="B2159" s="37" t="s">
        <v>19826</v>
      </c>
      <c r="C2159" s="37" t="s">
        <v>19827</v>
      </c>
      <c r="D2159" s="37" t="s">
        <v>19828</v>
      </c>
      <c r="E2159" s="37" t="s">
        <v>21613</v>
      </c>
      <c r="F2159" s="37" t="s">
        <v>19667</v>
      </c>
      <c r="G2159" s="37">
        <v>2478</v>
      </c>
      <c r="H2159" s="35">
        <v>8</v>
      </c>
      <c r="I2159" s="35">
        <v>85</v>
      </c>
      <c r="J2159" s="36">
        <v>94118</v>
      </c>
      <c r="K2159" s="37">
        <v>144944</v>
      </c>
      <c r="L2159" s="37"/>
    </row>
    <row r="2160" spans="1:12" ht="18" customHeight="1" x14ac:dyDescent="0.2">
      <c r="A2160" s="37" t="s">
        <v>19829</v>
      </c>
      <c r="B2160" s="37" t="s">
        <v>19830</v>
      </c>
      <c r="C2160" s="37" t="s">
        <v>19831</v>
      </c>
      <c r="D2160" s="37" t="s">
        <v>19832</v>
      </c>
      <c r="E2160" s="37" t="s">
        <v>19833</v>
      </c>
      <c r="F2160" s="37" t="s">
        <v>23125</v>
      </c>
      <c r="G2160" s="37">
        <v>14450</v>
      </c>
      <c r="H2160" s="35">
        <v>44</v>
      </c>
      <c r="I2160" s="35">
        <v>278</v>
      </c>
      <c r="J2160" s="36">
        <v>158017</v>
      </c>
      <c r="K2160" s="37">
        <v>146693</v>
      </c>
      <c r="L2160" s="37"/>
    </row>
    <row r="2161" spans="1:12" ht="18" customHeight="1" x14ac:dyDescent="0.2">
      <c r="A2161" s="37" t="s">
        <v>17081</v>
      </c>
      <c r="B2161" s="37" t="s">
        <v>17082</v>
      </c>
      <c r="C2161" s="37" t="s">
        <v>17083</v>
      </c>
      <c r="D2161" s="37" t="s">
        <v>17084</v>
      </c>
      <c r="E2161" s="37" t="s">
        <v>21090</v>
      </c>
      <c r="F2161" s="37" t="s">
        <v>23715</v>
      </c>
      <c r="G2161" s="37">
        <v>80302</v>
      </c>
      <c r="H2161" s="35">
        <v>70</v>
      </c>
      <c r="I2161" s="35">
        <v>336</v>
      </c>
      <c r="J2161" s="36">
        <v>209682</v>
      </c>
      <c r="K2161" s="37">
        <v>105032</v>
      </c>
      <c r="L2161" s="37" t="s">
        <v>17085</v>
      </c>
    </row>
    <row r="2162" spans="1:12" ht="18" customHeight="1" x14ac:dyDescent="0.2">
      <c r="A2162" s="37" t="s">
        <v>17086</v>
      </c>
      <c r="B2162" s="37" t="s">
        <v>17087</v>
      </c>
      <c r="C2162" s="37" t="s">
        <v>17088</v>
      </c>
      <c r="D2162" s="37" t="s">
        <v>17089</v>
      </c>
      <c r="E2162" s="37" t="s">
        <v>18093</v>
      </c>
      <c r="F2162" s="37" t="s">
        <v>19669</v>
      </c>
      <c r="G2162" s="37">
        <v>4101</v>
      </c>
      <c r="H2162" s="35">
        <v>20</v>
      </c>
      <c r="I2162" s="35">
        <v>171</v>
      </c>
      <c r="J2162" s="36">
        <v>118129</v>
      </c>
      <c r="K2162" s="37">
        <v>118480</v>
      </c>
      <c r="L2162" s="37"/>
    </row>
    <row r="2163" spans="1:12" ht="18" customHeight="1" x14ac:dyDescent="0.2">
      <c r="A2163" s="37" t="s">
        <v>17090</v>
      </c>
      <c r="B2163" s="37" t="s">
        <v>17091</v>
      </c>
      <c r="C2163" s="37" t="s">
        <v>17092</v>
      </c>
      <c r="D2163" s="37" t="s">
        <v>17093</v>
      </c>
      <c r="E2163" s="37" t="s">
        <v>23577</v>
      </c>
      <c r="F2163" s="37" t="s">
        <v>19677</v>
      </c>
      <c r="G2163" s="37">
        <v>3051</v>
      </c>
      <c r="H2163" s="35">
        <v>8</v>
      </c>
      <c r="I2163" s="35">
        <v>35</v>
      </c>
      <c r="J2163" s="36">
        <v>214286</v>
      </c>
      <c r="K2163" s="37">
        <v>125223</v>
      </c>
      <c r="L2163" s="37" t="s">
        <v>17094</v>
      </c>
    </row>
    <row r="2164" spans="1:12" ht="18" customHeight="1" x14ac:dyDescent="0.2">
      <c r="A2164" s="37" t="s">
        <v>17095</v>
      </c>
      <c r="B2164" s="37" t="s">
        <v>17096</v>
      </c>
      <c r="C2164" s="37" t="s">
        <v>17097</v>
      </c>
      <c r="D2164" s="37" t="s">
        <v>17098</v>
      </c>
      <c r="E2164" s="37" t="s">
        <v>22606</v>
      </c>
      <c r="F2164" s="37" t="s">
        <v>19663</v>
      </c>
      <c r="G2164" s="37">
        <v>46601</v>
      </c>
      <c r="H2164" s="35">
        <v>5</v>
      </c>
      <c r="I2164" s="35">
        <v>21</v>
      </c>
      <c r="J2164" s="36">
        <v>214286</v>
      </c>
      <c r="K2164" s="37">
        <v>122059</v>
      </c>
      <c r="L2164" s="37"/>
    </row>
    <row r="2165" spans="1:12" ht="18" customHeight="1" x14ac:dyDescent="0.2">
      <c r="A2165" s="37" t="s">
        <v>17099</v>
      </c>
      <c r="B2165" s="37" t="s">
        <v>17100</v>
      </c>
      <c r="C2165" s="37" t="s">
        <v>17101</v>
      </c>
      <c r="D2165" s="37" t="s">
        <v>17102</v>
      </c>
      <c r="E2165" s="37" t="s">
        <v>17103</v>
      </c>
      <c r="F2165" s="37" t="s">
        <v>19662</v>
      </c>
      <c r="G2165" s="37">
        <v>60077</v>
      </c>
      <c r="H2165" s="35">
        <v>79</v>
      </c>
      <c r="I2165" s="35">
        <v>565</v>
      </c>
      <c r="J2165" s="36">
        <v>139968</v>
      </c>
      <c r="K2165" s="37">
        <v>110261</v>
      </c>
      <c r="L2165" s="37" t="s">
        <v>17104</v>
      </c>
    </row>
    <row r="2166" spans="1:12" ht="18" customHeight="1" x14ac:dyDescent="0.2">
      <c r="A2166" s="37" t="s">
        <v>14355</v>
      </c>
      <c r="B2166" s="37" t="s">
        <v>14356</v>
      </c>
      <c r="C2166" s="37" t="s">
        <v>14357</v>
      </c>
      <c r="D2166" s="37" t="s">
        <v>17078</v>
      </c>
      <c r="E2166" s="37" t="s">
        <v>23323</v>
      </c>
      <c r="F2166" s="37" t="s">
        <v>19670</v>
      </c>
      <c r="G2166" s="37">
        <v>48105</v>
      </c>
      <c r="H2166" s="35">
        <v>1</v>
      </c>
      <c r="I2166" s="35">
        <v>5</v>
      </c>
      <c r="J2166" s="36">
        <v>200000</v>
      </c>
      <c r="K2166" s="37">
        <v>145071</v>
      </c>
      <c r="L2166" s="37"/>
    </row>
    <row r="2167" spans="1:12" ht="18" customHeight="1" x14ac:dyDescent="0.2">
      <c r="A2167" s="37" t="s">
        <v>17079</v>
      </c>
      <c r="B2167" s="37" t="s">
        <v>17080</v>
      </c>
      <c r="C2167" s="37" t="s">
        <v>14362</v>
      </c>
      <c r="D2167" s="37" t="s">
        <v>14363</v>
      </c>
      <c r="E2167" s="37" t="s">
        <v>14364</v>
      </c>
      <c r="F2167" s="37" t="s">
        <v>23134</v>
      </c>
      <c r="G2167" s="37">
        <v>76226</v>
      </c>
      <c r="H2167" s="35">
        <v>6</v>
      </c>
      <c r="I2167" s="35">
        <v>44</v>
      </c>
      <c r="J2167" s="36">
        <v>130818</v>
      </c>
      <c r="K2167" s="37">
        <v>146943</v>
      </c>
      <c r="L2167" s="37"/>
    </row>
    <row r="2168" spans="1:12" ht="18" customHeight="1" x14ac:dyDescent="0.2">
      <c r="A2168" s="37" t="s">
        <v>14365</v>
      </c>
      <c r="B2168" s="37" t="s">
        <v>14366</v>
      </c>
      <c r="C2168" s="37" t="s">
        <v>14367</v>
      </c>
      <c r="D2168" s="37" t="s">
        <v>14368</v>
      </c>
      <c r="E2168" s="37" t="s">
        <v>19430</v>
      </c>
      <c r="F2168" s="37" t="s">
        <v>19666</v>
      </c>
      <c r="G2168" s="37">
        <v>70809</v>
      </c>
      <c r="H2168" s="35">
        <v>13</v>
      </c>
      <c r="I2168" s="35">
        <v>150</v>
      </c>
      <c r="J2168" s="36">
        <v>84311</v>
      </c>
      <c r="K2168" s="37">
        <v>10385</v>
      </c>
      <c r="L2168" s="37"/>
    </row>
    <row r="2169" spans="1:12" ht="18" customHeight="1" x14ac:dyDescent="0.2">
      <c r="A2169" s="37" t="s">
        <v>14369</v>
      </c>
      <c r="B2169" s="37" t="s">
        <v>14370</v>
      </c>
      <c r="C2169" s="37" t="s">
        <v>14371</v>
      </c>
      <c r="D2169" s="37" t="s">
        <v>14372</v>
      </c>
      <c r="E2169" s="37" t="s">
        <v>19505</v>
      </c>
      <c r="F2169" s="37" t="s">
        <v>23125</v>
      </c>
      <c r="G2169" s="37">
        <v>10003</v>
      </c>
      <c r="H2169" s="35">
        <v>5</v>
      </c>
      <c r="I2169" s="35">
        <v>20</v>
      </c>
      <c r="J2169" s="36">
        <v>250000</v>
      </c>
      <c r="K2169" s="37">
        <v>138285</v>
      </c>
      <c r="L2169" s="37"/>
    </row>
    <row r="2170" spans="1:12" ht="18" customHeight="1" x14ac:dyDescent="0.2">
      <c r="A2170" s="37" t="s">
        <v>14373</v>
      </c>
      <c r="B2170" s="37" t="s">
        <v>14374</v>
      </c>
      <c r="C2170" s="37" t="s">
        <v>14375</v>
      </c>
      <c r="D2170" s="37" t="s">
        <v>14376</v>
      </c>
      <c r="E2170" s="37" t="s">
        <v>24455</v>
      </c>
      <c r="F2170" s="37" t="s">
        <v>19670</v>
      </c>
      <c r="G2170" s="37">
        <v>48158</v>
      </c>
      <c r="H2170" s="35">
        <v>10</v>
      </c>
      <c r="I2170" s="35" t="s">
        <v>16742</v>
      </c>
      <c r="J2170" s="35" t="s">
        <v>16742</v>
      </c>
      <c r="K2170" s="37">
        <v>141237</v>
      </c>
      <c r="L2170" s="37"/>
    </row>
    <row r="2171" spans="1:12" ht="18" customHeight="1" x14ac:dyDescent="0.2">
      <c r="A2171" s="37" t="s">
        <v>14377</v>
      </c>
      <c r="B2171" s="37" t="s">
        <v>14378</v>
      </c>
      <c r="C2171" s="37" t="s">
        <v>14379</v>
      </c>
      <c r="D2171" s="37" t="s">
        <v>14380</v>
      </c>
      <c r="E2171" s="37" t="s">
        <v>14381</v>
      </c>
      <c r="F2171" s="37" t="s">
        <v>23713</v>
      </c>
      <c r="G2171" s="37">
        <v>85234</v>
      </c>
      <c r="H2171" s="35">
        <v>0</v>
      </c>
      <c r="I2171" s="35">
        <v>15</v>
      </c>
      <c r="J2171" s="36">
        <v>13333</v>
      </c>
      <c r="K2171" s="37">
        <v>147149</v>
      </c>
      <c r="L2171" s="37"/>
    </row>
    <row r="2172" spans="1:12" ht="18" customHeight="1" x14ac:dyDescent="0.2">
      <c r="A2172" s="37" t="s">
        <v>14382</v>
      </c>
      <c r="B2172" s="37" t="s">
        <v>14383</v>
      </c>
      <c r="C2172" s="37" t="s">
        <v>14384</v>
      </c>
      <c r="D2172" s="37" t="s">
        <v>14385</v>
      </c>
      <c r="E2172" s="37" t="s">
        <v>22885</v>
      </c>
      <c r="F2172" s="37" t="s">
        <v>23126</v>
      </c>
      <c r="G2172" s="37">
        <v>43016</v>
      </c>
      <c r="H2172" s="35">
        <v>49</v>
      </c>
      <c r="I2172" s="35">
        <v>478</v>
      </c>
      <c r="J2172" s="36">
        <v>101642</v>
      </c>
      <c r="K2172" s="37">
        <v>106937</v>
      </c>
      <c r="L2172" s="37"/>
    </row>
    <row r="2173" spans="1:12" ht="18" customHeight="1" x14ac:dyDescent="0.2">
      <c r="A2173" s="37" t="s">
        <v>14386</v>
      </c>
      <c r="B2173" s="37" t="s">
        <v>14387</v>
      </c>
      <c r="C2173" s="37" t="s">
        <v>14388</v>
      </c>
      <c r="D2173" s="37" t="s">
        <v>14389</v>
      </c>
      <c r="E2173" s="37" t="s">
        <v>16437</v>
      </c>
      <c r="F2173" s="37" t="s">
        <v>23714</v>
      </c>
      <c r="G2173" s="37">
        <v>90266</v>
      </c>
      <c r="H2173" s="35">
        <v>9</v>
      </c>
      <c r="I2173" s="35">
        <v>101</v>
      </c>
      <c r="J2173" s="36">
        <v>93774</v>
      </c>
      <c r="K2173" s="37">
        <v>134066</v>
      </c>
      <c r="L2173" s="37"/>
    </row>
    <row r="2174" spans="1:12" ht="18" customHeight="1" x14ac:dyDescent="0.2">
      <c r="A2174" s="37" t="s">
        <v>14390</v>
      </c>
      <c r="B2174" s="37" t="s">
        <v>14391</v>
      </c>
      <c r="C2174" s="37" t="s">
        <v>14392</v>
      </c>
      <c r="D2174" s="37"/>
      <c r="E2174" s="37"/>
      <c r="F2174" s="37" t="s">
        <v>23713</v>
      </c>
      <c r="G2174" s="37"/>
      <c r="H2174" s="35">
        <v>14</v>
      </c>
      <c r="I2174" s="35">
        <v>60</v>
      </c>
      <c r="J2174" s="36">
        <v>233333</v>
      </c>
      <c r="K2174" s="37">
        <v>118857</v>
      </c>
      <c r="L2174" s="37"/>
    </row>
    <row r="2175" spans="1:12" ht="18" customHeight="1" x14ac:dyDescent="0.2">
      <c r="A2175" s="37" t="s">
        <v>14393</v>
      </c>
      <c r="B2175" s="37" t="s">
        <v>14394</v>
      </c>
      <c r="C2175" s="37" t="s">
        <v>14395</v>
      </c>
      <c r="D2175" s="37" t="s">
        <v>14396</v>
      </c>
      <c r="E2175" s="37" t="s">
        <v>18093</v>
      </c>
      <c r="F2175" s="37" t="s">
        <v>23128</v>
      </c>
      <c r="G2175" s="37">
        <v>97224</v>
      </c>
      <c r="H2175" s="35">
        <v>8</v>
      </c>
      <c r="I2175" s="35" t="s">
        <v>16742</v>
      </c>
      <c r="J2175" s="35" t="s">
        <v>16742</v>
      </c>
      <c r="K2175" s="37">
        <v>145724</v>
      </c>
      <c r="L2175" s="37"/>
    </row>
    <row r="2176" spans="1:12" ht="18" customHeight="1" x14ac:dyDescent="0.2">
      <c r="A2176" s="37" t="s">
        <v>14397</v>
      </c>
      <c r="B2176" s="37" t="s">
        <v>14398</v>
      </c>
      <c r="C2176" s="37" t="s">
        <v>14399</v>
      </c>
      <c r="D2176" s="37" t="s">
        <v>14400</v>
      </c>
      <c r="E2176" s="37" t="s">
        <v>8525</v>
      </c>
      <c r="F2176" s="37" t="s">
        <v>23134</v>
      </c>
      <c r="G2176" s="37">
        <v>77414</v>
      </c>
      <c r="H2176" s="35">
        <v>10</v>
      </c>
      <c r="I2176" s="35">
        <v>157</v>
      </c>
      <c r="J2176" s="36">
        <v>60510</v>
      </c>
      <c r="K2176" s="37">
        <v>114728</v>
      </c>
      <c r="L2176" s="37" t="s">
        <v>14401</v>
      </c>
    </row>
    <row r="2177" spans="1:12" ht="18" customHeight="1" x14ac:dyDescent="0.2">
      <c r="A2177" s="37" t="s">
        <v>14402</v>
      </c>
      <c r="B2177" s="37" t="s">
        <v>14403</v>
      </c>
      <c r="C2177" s="37" t="s">
        <v>14404</v>
      </c>
      <c r="D2177" s="37" t="s">
        <v>14405</v>
      </c>
      <c r="E2177" s="37" t="s">
        <v>14406</v>
      </c>
      <c r="F2177" s="37" t="s">
        <v>19675</v>
      </c>
      <c r="G2177" s="37">
        <v>28387</v>
      </c>
      <c r="H2177" s="35">
        <v>21</v>
      </c>
      <c r="I2177" s="35">
        <v>128</v>
      </c>
      <c r="J2177" s="36">
        <v>164063</v>
      </c>
      <c r="K2177" s="37">
        <v>145306</v>
      </c>
      <c r="L2177" s="37"/>
    </row>
    <row r="2178" spans="1:12" ht="18" customHeight="1" x14ac:dyDescent="0.2">
      <c r="A2178" s="37" t="s">
        <v>14407</v>
      </c>
      <c r="B2178" s="37" t="s">
        <v>14408</v>
      </c>
      <c r="C2178" s="37" t="s">
        <v>14409</v>
      </c>
      <c r="D2178" s="37" t="s">
        <v>14410</v>
      </c>
      <c r="E2178" s="37" t="s">
        <v>14411</v>
      </c>
      <c r="F2178" s="37" t="s">
        <v>23714</v>
      </c>
      <c r="G2178" s="37">
        <v>91201</v>
      </c>
      <c r="H2178" s="35">
        <v>8</v>
      </c>
      <c r="I2178" s="35" t="s">
        <v>16742</v>
      </c>
      <c r="J2178" s="35" t="s">
        <v>16742</v>
      </c>
      <c r="K2178" s="37">
        <v>142122</v>
      </c>
      <c r="L2178" s="37" t="s">
        <v>14412</v>
      </c>
    </row>
    <row r="2179" spans="1:12" ht="18" customHeight="1" x14ac:dyDescent="0.2">
      <c r="A2179" s="37" t="s">
        <v>14413</v>
      </c>
      <c r="B2179" s="37" t="s">
        <v>14414</v>
      </c>
      <c r="C2179" s="37" t="s">
        <v>14415</v>
      </c>
      <c r="D2179" s="37" t="s">
        <v>14416</v>
      </c>
      <c r="E2179" s="37" t="s">
        <v>15391</v>
      </c>
      <c r="F2179" s="37" t="s">
        <v>19667</v>
      </c>
      <c r="G2179" s="37">
        <v>1757</v>
      </c>
      <c r="H2179" s="35">
        <v>1</v>
      </c>
      <c r="I2179" s="35">
        <v>8</v>
      </c>
      <c r="J2179" s="36">
        <v>76375</v>
      </c>
      <c r="K2179" s="37">
        <v>150211</v>
      </c>
      <c r="L2179" s="37" t="s">
        <v>14417</v>
      </c>
    </row>
    <row r="2180" spans="1:12" ht="18" customHeight="1" x14ac:dyDescent="0.2">
      <c r="A2180" s="37" t="s">
        <v>17133</v>
      </c>
      <c r="B2180" s="37" t="s">
        <v>17134</v>
      </c>
      <c r="C2180" s="37" t="s">
        <v>17135</v>
      </c>
      <c r="D2180" s="37" t="s">
        <v>17136</v>
      </c>
      <c r="E2180" s="37" t="s">
        <v>24358</v>
      </c>
      <c r="F2180" s="37" t="s">
        <v>23134</v>
      </c>
      <c r="G2180" s="37">
        <v>77380</v>
      </c>
      <c r="H2180" s="35">
        <v>53</v>
      </c>
      <c r="I2180" s="35">
        <v>300</v>
      </c>
      <c r="J2180" s="36">
        <v>176667</v>
      </c>
      <c r="K2180" s="37">
        <v>148406</v>
      </c>
      <c r="L2180" s="37"/>
    </row>
    <row r="2181" spans="1:12" ht="18" customHeight="1" x14ac:dyDescent="0.2">
      <c r="A2181" s="37" t="s">
        <v>17137</v>
      </c>
      <c r="B2181" s="37" t="s">
        <v>17138</v>
      </c>
      <c r="C2181" s="37" t="s">
        <v>17139</v>
      </c>
      <c r="D2181" s="37" t="s">
        <v>17140</v>
      </c>
      <c r="E2181" s="37" t="s">
        <v>17141</v>
      </c>
      <c r="F2181" s="37" t="s">
        <v>19678</v>
      </c>
      <c r="G2181" s="37">
        <v>7065</v>
      </c>
      <c r="H2181" s="35">
        <v>20</v>
      </c>
      <c r="I2181" s="35">
        <v>95</v>
      </c>
      <c r="J2181" s="36">
        <v>208421</v>
      </c>
      <c r="K2181" s="37">
        <v>129290</v>
      </c>
      <c r="L2181" s="37"/>
    </row>
    <row r="2182" spans="1:12" ht="18" customHeight="1" x14ac:dyDescent="0.2">
      <c r="A2182" s="37" t="s">
        <v>17142</v>
      </c>
      <c r="B2182" s="37" t="s">
        <v>19879</v>
      </c>
      <c r="C2182" s="37" t="s">
        <v>19880</v>
      </c>
      <c r="D2182" s="37" t="s">
        <v>19881</v>
      </c>
      <c r="E2182" s="37" t="s">
        <v>19529</v>
      </c>
      <c r="F2182" s="37" t="s">
        <v>19678</v>
      </c>
      <c r="G2182" s="37">
        <v>8822</v>
      </c>
      <c r="H2182" s="35">
        <v>7</v>
      </c>
      <c r="I2182" s="35">
        <v>17</v>
      </c>
      <c r="J2182" s="36">
        <v>384706</v>
      </c>
      <c r="K2182" s="37">
        <v>122964</v>
      </c>
      <c r="L2182" s="37" t="s">
        <v>19882</v>
      </c>
    </row>
    <row r="2183" spans="1:12" ht="18" customHeight="1" x14ac:dyDescent="0.2">
      <c r="A2183" s="37" t="s">
        <v>19883</v>
      </c>
      <c r="B2183" s="37" t="s">
        <v>19884</v>
      </c>
      <c r="C2183" s="37" t="s">
        <v>11668</v>
      </c>
      <c r="D2183" s="37" t="s">
        <v>11669</v>
      </c>
      <c r="E2183" s="37" t="s">
        <v>11670</v>
      </c>
      <c r="F2183" s="37" t="s">
        <v>19670</v>
      </c>
      <c r="G2183" s="37">
        <v>48162</v>
      </c>
      <c r="H2183" s="35">
        <v>9</v>
      </c>
      <c r="I2183" s="35">
        <v>48</v>
      </c>
      <c r="J2183" s="36">
        <v>180928</v>
      </c>
      <c r="K2183" s="37">
        <v>135383</v>
      </c>
      <c r="L2183" s="37" t="s">
        <v>11671</v>
      </c>
    </row>
    <row r="2184" spans="1:12" ht="18" customHeight="1" x14ac:dyDescent="0.2">
      <c r="A2184" s="37" t="s">
        <v>11672</v>
      </c>
      <c r="B2184" s="37" t="s">
        <v>11673</v>
      </c>
      <c r="C2184" s="37" t="s">
        <v>8517</v>
      </c>
      <c r="D2184" s="37" t="s">
        <v>11674</v>
      </c>
      <c r="E2184" s="37" t="s">
        <v>8519</v>
      </c>
      <c r="F2184" s="37" t="s">
        <v>19671</v>
      </c>
      <c r="G2184" s="37">
        <v>55431</v>
      </c>
      <c r="H2184" s="35">
        <v>34</v>
      </c>
      <c r="I2184" s="35">
        <v>61</v>
      </c>
      <c r="J2184" s="36">
        <v>563277</v>
      </c>
      <c r="K2184" s="37">
        <v>115530</v>
      </c>
      <c r="L2184" s="37"/>
    </row>
    <row r="2185" spans="1:12" ht="18" customHeight="1" x14ac:dyDescent="0.2">
      <c r="A2185" s="37" t="s">
        <v>11675</v>
      </c>
      <c r="B2185" s="37" t="s">
        <v>6255</v>
      </c>
      <c r="C2185" s="37" t="s">
        <v>6256</v>
      </c>
      <c r="D2185" s="37" t="s">
        <v>6257</v>
      </c>
      <c r="E2185" s="37" t="s">
        <v>23347</v>
      </c>
      <c r="F2185" s="37" t="s">
        <v>23134</v>
      </c>
      <c r="G2185" s="37">
        <v>78731</v>
      </c>
      <c r="H2185" s="35">
        <v>17</v>
      </c>
      <c r="I2185" s="35">
        <v>19</v>
      </c>
      <c r="J2185" s="36">
        <v>894737</v>
      </c>
      <c r="K2185" s="37">
        <v>118607</v>
      </c>
      <c r="L2185" s="37"/>
    </row>
    <row r="2186" spans="1:12" ht="18" customHeight="1" x14ac:dyDescent="0.2">
      <c r="A2186" s="37" t="s">
        <v>8933</v>
      </c>
      <c r="B2186" s="37" t="s">
        <v>8934</v>
      </c>
      <c r="C2186" s="37">
        <v>8327134004444</v>
      </c>
      <c r="D2186" s="37" t="s">
        <v>8935</v>
      </c>
      <c r="E2186" s="37" t="s">
        <v>15268</v>
      </c>
      <c r="F2186" s="37" t="s">
        <v>23134</v>
      </c>
      <c r="G2186" s="37">
        <v>77008</v>
      </c>
      <c r="H2186" s="35">
        <v>26</v>
      </c>
      <c r="I2186" s="35">
        <v>21</v>
      </c>
      <c r="J2186" s="36">
        <v>1229989</v>
      </c>
      <c r="K2186" s="37">
        <v>148099</v>
      </c>
      <c r="L2186" s="37"/>
    </row>
    <row r="2187" spans="1:12" ht="18" customHeight="1" x14ac:dyDescent="0.2">
      <c r="A2187" s="37" t="s">
        <v>6270</v>
      </c>
      <c r="B2187" s="37" t="s">
        <v>6271</v>
      </c>
      <c r="C2187" s="37" t="s">
        <v>6272</v>
      </c>
      <c r="D2187" s="37" t="s">
        <v>6273</v>
      </c>
      <c r="E2187" s="37" t="s">
        <v>19172</v>
      </c>
      <c r="F2187" s="37" t="s">
        <v>23714</v>
      </c>
      <c r="G2187" s="37">
        <v>94596</v>
      </c>
      <c r="H2187" s="35">
        <v>8</v>
      </c>
      <c r="I2187" s="35" t="s">
        <v>16742</v>
      </c>
      <c r="J2187" s="35" t="s">
        <v>16742</v>
      </c>
      <c r="K2187" s="37">
        <v>139335</v>
      </c>
      <c r="L2187" s="37" t="s">
        <v>8946</v>
      </c>
    </row>
    <row r="2188" spans="1:12" ht="18" customHeight="1" x14ac:dyDescent="0.2">
      <c r="A2188" s="37" t="s">
        <v>8947</v>
      </c>
      <c r="B2188" s="37" t="s">
        <v>8948</v>
      </c>
      <c r="C2188" s="37" t="s">
        <v>8949</v>
      </c>
      <c r="D2188" s="37" t="s">
        <v>8950</v>
      </c>
      <c r="E2188" s="37" t="s">
        <v>15070</v>
      </c>
      <c r="F2188" s="37" t="s">
        <v>23716</v>
      </c>
      <c r="G2188" s="37">
        <v>6002</v>
      </c>
      <c r="H2188" s="35">
        <v>4</v>
      </c>
      <c r="I2188" s="35">
        <v>12</v>
      </c>
      <c r="J2188" s="36">
        <v>333333</v>
      </c>
      <c r="K2188" s="37">
        <v>127647</v>
      </c>
      <c r="L2188" s="37"/>
    </row>
    <row r="2189" spans="1:12" ht="18" customHeight="1" x14ac:dyDescent="0.2">
      <c r="A2189" s="37" t="s">
        <v>8951</v>
      </c>
      <c r="B2189" s="37" t="s">
        <v>8952</v>
      </c>
      <c r="C2189" s="37" t="s">
        <v>8953</v>
      </c>
      <c r="D2189" s="37" t="s">
        <v>8954</v>
      </c>
      <c r="E2189" s="37" t="s">
        <v>15268</v>
      </c>
      <c r="F2189" s="37" t="s">
        <v>23134</v>
      </c>
      <c r="G2189" s="37">
        <v>77057</v>
      </c>
      <c r="H2189" s="35">
        <v>1</v>
      </c>
      <c r="I2189" s="35">
        <v>18</v>
      </c>
      <c r="J2189" s="36">
        <v>33486</v>
      </c>
      <c r="K2189" s="37">
        <v>132463</v>
      </c>
      <c r="L2189" s="37" t="s">
        <v>8955</v>
      </c>
    </row>
    <row r="2190" spans="1:12" ht="18" customHeight="1" x14ac:dyDescent="0.2">
      <c r="A2190" s="37" t="s">
        <v>8956</v>
      </c>
      <c r="B2190" s="37" t="s">
        <v>8957</v>
      </c>
      <c r="C2190" s="37" t="s">
        <v>8958</v>
      </c>
      <c r="D2190" s="37" t="s">
        <v>8959</v>
      </c>
      <c r="E2190" s="37" t="s">
        <v>23153</v>
      </c>
      <c r="F2190" s="37" t="s">
        <v>23713</v>
      </c>
      <c r="G2190" s="37">
        <v>85712</v>
      </c>
      <c r="H2190" s="35">
        <v>42</v>
      </c>
      <c r="I2190" s="35">
        <v>241</v>
      </c>
      <c r="J2190" s="36">
        <v>173394</v>
      </c>
      <c r="K2190" s="37">
        <v>124492</v>
      </c>
      <c r="L2190" s="37"/>
    </row>
    <row r="2191" spans="1:12" ht="18" customHeight="1" x14ac:dyDescent="0.2">
      <c r="A2191" s="37" t="s">
        <v>8960</v>
      </c>
      <c r="B2191" s="37" t="s">
        <v>11678</v>
      </c>
      <c r="C2191" s="37" t="s">
        <v>11679</v>
      </c>
      <c r="D2191" s="37" t="s">
        <v>11680</v>
      </c>
      <c r="E2191" s="37" t="s">
        <v>11681</v>
      </c>
      <c r="F2191" s="37" t="s">
        <v>23714</v>
      </c>
      <c r="G2191" s="37">
        <v>93901</v>
      </c>
      <c r="H2191" s="35">
        <v>22</v>
      </c>
      <c r="I2191" s="35">
        <v>52</v>
      </c>
      <c r="J2191" s="36">
        <v>413462</v>
      </c>
      <c r="K2191" s="37">
        <v>139244</v>
      </c>
      <c r="L2191" s="37"/>
    </row>
    <row r="2192" spans="1:12" ht="18" customHeight="1" x14ac:dyDescent="0.2">
      <c r="A2192" s="37" t="s">
        <v>11682</v>
      </c>
      <c r="B2192" s="37" t="s">
        <v>11683</v>
      </c>
      <c r="C2192" s="37" t="s">
        <v>11684</v>
      </c>
      <c r="D2192" s="37" t="s">
        <v>11685</v>
      </c>
      <c r="E2192" s="37" t="s">
        <v>22291</v>
      </c>
      <c r="F2192" s="37" t="s">
        <v>23709</v>
      </c>
      <c r="G2192" s="37">
        <v>83843</v>
      </c>
      <c r="H2192" s="35">
        <v>29</v>
      </c>
      <c r="I2192" s="35">
        <v>240</v>
      </c>
      <c r="J2192" s="36">
        <v>122431</v>
      </c>
      <c r="K2192" s="37">
        <v>117212</v>
      </c>
      <c r="L2192" s="37"/>
    </row>
    <row r="2193" spans="1:12" ht="18" customHeight="1" x14ac:dyDescent="0.2">
      <c r="A2193" s="37" t="s">
        <v>11686</v>
      </c>
      <c r="B2193" s="37" t="s">
        <v>11687</v>
      </c>
      <c r="C2193" s="37" t="s">
        <v>11688</v>
      </c>
      <c r="D2193" s="37" t="s">
        <v>11689</v>
      </c>
      <c r="E2193" s="37" t="s">
        <v>11690</v>
      </c>
      <c r="F2193" s="37" t="s">
        <v>23714</v>
      </c>
      <c r="G2193" s="37">
        <v>92118</v>
      </c>
      <c r="H2193" s="35">
        <v>28</v>
      </c>
      <c r="I2193" s="35">
        <v>68</v>
      </c>
      <c r="J2193" s="36">
        <v>412158</v>
      </c>
      <c r="K2193" s="37">
        <v>108064</v>
      </c>
      <c r="L2193" s="37" t="s">
        <v>11691</v>
      </c>
    </row>
    <row r="2194" spans="1:12" ht="18" customHeight="1" x14ac:dyDescent="0.2">
      <c r="A2194" s="37" t="s">
        <v>11692</v>
      </c>
      <c r="B2194" s="37" t="s">
        <v>11693</v>
      </c>
      <c r="C2194" s="37" t="s">
        <v>11694</v>
      </c>
      <c r="D2194" s="37" t="s">
        <v>11695</v>
      </c>
      <c r="E2194" s="37" t="s">
        <v>20594</v>
      </c>
      <c r="F2194" s="37" t="s">
        <v>18741</v>
      </c>
      <c r="G2194" s="37">
        <v>30062</v>
      </c>
      <c r="H2194" s="35">
        <v>22</v>
      </c>
      <c r="I2194" s="35">
        <v>18</v>
      </c>
      <c r="J2194" s="36">
        <v>1222222</v>
      </c>
      <c r="K2194" s="37">
        <v>125054</v>
      </c>
      <c r="L2194" s="37" t="s">
        <v>14418</v>
      </c>
    </row>
    <row r="2195" spans="1:12" ht="18" customHeight="1" x14ac:dyDescent="0.2">
      <c r="A2195" s="37" t="s">
        <v>8967</v>
      </c>
      <c r="B2195" s="37" t="s">
        <v>8968</v>
      </c>
      <c r="C2195" s="37" t="s">
        <v>8969</v>
      </c>
      <c r="D2195" s="37" t="s">
        <v>8970</v>
      </c>
      <c r="E2195" s="37" t="s">
        <v>8971</v>
      </c>
      <c r="F2195" s="37" t="s">
        <v>19670</v>
      </c>
      <c r="G2195" s="37">
        <v>48895</v>
      </c>
      <c r="H2195" s="35">
        <v>16</v>
      </c>
      <c r="I2195" s="35">
        <v>374</v>
      </c>
      <c r="J2195" s="36">
        <v>41661</v>
      </c>
      <c r="K2195" s="37">
        <v>131610</v>
      </c>
      <c r="L2195" s="37"/>
    </row>
    <row r="2196" spans="1:12" ht="18" customHeight="1" x14ac:dyDescent="0.2">
      <c r="A2196" s="37" t="s">
        <v>8972</v>
      </c>
      <c r="B2196" s="37" t="s">
        <v>8973</v>
      </c>
      <c r="C2196" s="37" t="s">
        <v>8974</v>
      </c>
      <c r="D2196" s="37" t="s">
        <v>8975</v>
      </c>
      <c r="E2196" s="37" t="s">
        <v>8976</v>
      </c>
      <c r="F2196" s="37" t="s">
        <v>18740</v>
      </c>
      <c r="G2196" s="37">
        <v>32746</v>
      </c>
      <c r="H2196" s="35">
        <v>16</v>
      </c>
      <c r="I2196" s="35">
        <v>60</v>
      </c>
      <c r="J2196" s="36">
        <v>266667</v>
      </c>
      <c r="K2196" s="37">
        <v>145248</v>
      </c>
      <c r="L2196" s="37"/>
    </row>
    <row r="2197" spans="1:12" ht="18" customHeight="1" x14ac:dyDescent="0.2">
      <c r="A2197" s="37" t="s">
        <v>8977</v>
      </c>
      <c r="B2197" s="37" t="s">
        <v>8978</v>
      </c>
      <c r="C2197" s="37" t="s">
        <v>8979</v>
      </c>
      <c r="D2197" s="37" t="s">
        <v>8980</v>
      </c>
      <c r="E2197" s="37" t="s">
        <v>24431</v>
      </c>
      <c r="F2197" s="37" t="s">
        <v>18740</v>
      </c>
      <c r="G2197" s="37">
        <v>33131</v>
      </c>
      <c r="H2197" s="35">
        <v>14</v>
      </c>
      <c r="I2197" s="35">
        <v>76</v>
      </c>
      <c r="J2197" s="36">
        <v>183995</v>
      </c>
      <c r="K2197" s="37">
        <v>112706</v>
      </c>
      <c r="L2197" s="37"/>
    </row>
    <row r="2198" spans="1:12" ht="18" customHeight="1" x14ac:dyDescent="0.2">
      <c r="A2198" s="37" t="s">
        <v>8981</v>
      </c>
      <c r="B2198" s="37" t="s">
        <v>8982</v>
      </c>
      <c r="C2198" s="37" t="s">
        <v>8983</v>
      </c>
      <c r="D2198" s="37" t="s">
        <v>8984</v>
      </c>
      <c r="E2198" s="37" t="s">
        <v>17911</v>
      </c>
      <c r="F2198" s="37" t="s">
        <v>19675</v>
      </c>
      <c r="G2198" s="37">
        <v>27215</v>
      </c>
      <c r="H2198" s="35">
        <v>6</v>
      </c>
      <c r="I2198" s="35">
        <v>32</v>
      </c>
      <c r="J2198" s="36">
        <v>171875</v>
      </c>
      <c r="K2198" s="37">
        <v>143259</v>
      </c>
      <c r="L2198" s="37"/>
    </row>
    <row r="2199" spans="1:12" ht="18" customHeight="1" x14ac:dyDescent="0.2">
      <c r="A2199" s="37" t="s">
        <v>8985</v>
      </c>
      <c r="B2199" s="37" t="s">
        <v>8986</v>
      </c>
      <c r="C2199" s="37" t="s">
        <v>8987</v>
      </c>
      <c r="D2199" s="37" t="s">
        <v>8988</v>
      </c>
      <c r="E2199" s="37" t="s">
        <v>17737</v>
      </c>
      <c r="F2199" s="37" t="s">
        <v>23714</v>
      </c>
      <c r="G2199" s="37">
        <v>93063</v>
      </c>
      <c r="H2199" s="35">
        <v>7</v>
      </c>
      <c r="I2199" s="35">
        <v>242</v>
      </c>
      <c r="J2199" s="36">
        <v>29722</v>
      </c>
      <c r="K2199" s="37">
        <v>143665</v>
      </c>
      <c r="L2199" s="37"/>
    </row>
    <row r="2200" spans="1:12" ht="18" customHeight="1" x14ac:dyDescent="0.2">
      <c r="A2200" s="37" t="s">
        <v>8989</v>
      </c>
      <c r="B2200" s="37" t="s">
        <v>8990</v>
      </c>
      <c r="C2200" s="37" t="s">
        <v>16223</v>
      </c>
      <c r="D2200" s="37" t="s">
        <v>8991</v>
      </c>
      <c r="E2200" s="37" t="s">
        <v>16225</v>
      </c>
      <c r="F2200" s="37" t="s">
        <v>23126</v>
      </c>
      <c r="G2200" s="37">
        <v>44132</v>
      </c>
      <c r="H2200" s="35">
        <v>22</v>
      </c>
      <c r="I2200" s="35">
        <v>549</v>
      </c>
      <c r="J2200" s="36">
        <v>39979</v>
      </c>
      <c r="K2200" s="37">
        <v>121123</v>
      </c>
      <c r="L2200" s="37"/>
    </row>
    <row r="2201" spans="1:12" ht="18" customHeight="1" x14ac:dyDescent="0.2">
      <c r="A2201" s="37" t="s">
        <v>8992</v>
      </c>
      <c r="B2201" s="37" t="s">
        <v>8993</v>
      </c>
      <c r="C2201" s="37" t="s">
        <v>8994</v>
      </c>
      <c r="D2201" s="37" t="s">
        <v>8995</v>
      </c>
      <c r="E2201" s="37" t="s">
        <v>1725</v>
      </c>
      <c r="F2201" s="37" t="s">
        <v>23128</v>
      </c>
      <c r="G2201" s="37">
        <v>97128</v>
      </c>
      <c r="H2201" s="35">
        <v>63</v>
      </c>
      <c r="I2201" s="35">
        <v>248</v>
      </c>
      <c r="J2201" s="36">
        <v>252748</v>
      </c>
      <c r="K2201" s="37">
        <v>133009</v>
      </c>
      <c r="L2201" s="37"/>
    </row>
    <row r="2202" spans="1:12" ht="18" customHeight="1" x14ac:dyDescent="0.2">
      <c r="A2202" s="37" t="s">
        <v>11774</v>
      </c>
      <c r="B2202" s="37" t="s">
        <v>11775</v>
      </c>
      <c r="C2202" s="37" t="s">
        <v>11776</v>
      </c>
      <c r="D2202" s="37" t="s">
        <v>11777</v>
      </c>
      <c r="E2202" s="37" t="s">
        <v>21500</v>
      </c>
      <c r="F2202" s="37" t="s">
        <v>19674</v>
      </c>
      <c r="G2202" s="37">
        <v>59047</v>
      </c>
      <c r="H2202" s="35">
        <v>3</v>
      </c>
      <c r="I2202" s="35">
        <v>21</v>
      </c>
      <c r="J2202" s="36">
        <v>152381</v>
      </c>
      <c r="K2202" s="37">
        <v>130194</v>
      </c>
      <c r="L2202" s="37"/>
    </row>
    <row r="2203" spans="1:12" ht="18" customHeight="1" x14ac:dyDescent="0.2">
      <c r="A2203" s="37" t="s">
        <v>11778</v>
      </c>
      <c r="B2203" s="37" t="s">
        <v>11779</v>
      </c>
      <c r="C2203" s="37" t="s">
        <v>14482</v>
      </c>
      <c r="D2203" s="37" t="s">
        <v>14483</v>
      </c>
      <c r="E2203" s="37" t="s">
        <v>14484</v>
      </c>
      <c r="F2203" s="37" t="s">
        <v>18743</v>
      </c>
      <c r="G2203" s="37">
        <v>50613</v>
      </c>
      <c r="H2203" s="35">
        <v>5</v>
      </c>
      <c r="I2203" s="35">
        <v>150</v>
      </c>
      <c r="J2203" s="36">
        <v>33333</v>
      </c>
      <c r="K2203" s="37">
        <v>120342</v>
      </c>
      <c r="L2203" s="37" t="s">
        <v>14485</v>
      </c>
    </row>
    <row r="2204" spans="1:12" ht="18" customHeight="1" x14ac:dyDescent="0.2">
      <c r="A2204" s="37" t="s">
        <v>14486</v>
      </c>
      <c r="B2204" s="37" t="s">
        <v>14487</v>
      </c>
      <c r="C2204" s="37" t="s">
        <v>9078</v>
      </c>
      <c r="D2204" s="37" t="s">
        <v>9079</v>
      </c>
      <c r="E2204" s="37" t="s">
        <v>23951</v>
      </c>
      <c r="F2204" s="37" t="s">
        <v>19670</v>
      </c>
      <c r="G2204" s="37">
        <v>48302</v>
      </c>
      <c r="H2204" s="35">
        <v>4</v>
      </c>
      <c r="I2204" s="35">
        <v>65</v>
      </c>
      <c r="J2204" s="36">
        <v>66154</v>
      </c>
      <c r="K2204" s="37">
        <v>120861</v>
      </c>
      <c r="L2204" s="37"/>
    </row>
    <row r="2205" spans="1:12" ht="18" customHeight="1" x14ac:dyDescent="0.2">
      <c r="A2205" s="37" t="s">
        <v>9080</v>
      </c>
      <c r="B2205" s="37" t="s">
        <v>9081</v>
      </c>
      <c r="C2205" s="37" t="s">
        <v>9082</v>
      </c>
      <c r="D2205" s="37" t="s">
        <v>9083</v>
      </c>
      <c r="E2205" s="37" t="s">
        <v>11780</v>
      </c>
      <c r="F2205" s="37" t="s">
        <v>23135</v>
      </c>
      <c r="G2205" s="37">
        <v>84720</v>
      </c>
      <c r="H2205" s="35">
        <v>21</v>
      </c>
      <c r="I2205" s="35">
        <v>282</v>
      </c>
      <c r="J2205" s="36">
        <v>73507</v>
      </c>
      <c r="K2205" s="37">
        <v>134578</v>
      </c>
      <c r="L2205" s="37"/>
    </row>
    <row r="2206" spans="1:12" ht="18" customHeight="1" x14ac:dyDescent="0.2">
      <c r="A2206" s="37" t="s">
        <v>11781</v>
      </c>
      <c r="B2206" s="37" t="s">
        <v>11782</v>
      </c>
      <c r="C2206" s="37" t="s">
        <v>11783</v>
      </c>
      <c r="D2206" s="37"/>
      <c r="E2206" s="37" t="s">
        <v>19151</v>
      </c>
      <c r="F2206" s="37" t="s">
        <v>18740</v>
      </c>
      <c r="G2206" s="37">
        <v>32127</v>
      </c>
      <c r="H2206" s="35">
        <v>9</v>
      </c>
      <c r="I2206" s="35">
        <v>83</v>
      </c>
      <c r="J2206" s="36">
        <v>110504</v>
      </c>
      <c r="K2206" s="37">
        <v>141934</v>
      </c>
      <c r="L2206" s="37"/>
    </row>
    <row r="2207" spans="1:12" ht="18" customHeight="1" x14ac:dyDescent="0.2">
      <c r="A2207" s="37" t="s">
        <v>11784</v>
      </c>
      <c r="B2207" s="37" t="s">
        <v>11785</v>
      </c>
      <c r="C2207" s="37" t="s">
        <v>14505</v>
      </c>
      <c r="D2207" s="37" t="s">
        <v>14506</v>
      </c>
      <c r="E2207" s="37" t="s">
        <v>14507</v>
      </c>
      <c r="F2207" s="37" t="s">
        <v>19679</v>
      </c>
      <c r="G2207" s="37">
        <v>87410</v>
      </c>
      <c r="H2207" s="35">
        <v>18</v>
      </c>
      <c r="I2207" s="35">
        <v>160</v>
      </c>
      <c r="J2207" s="36">
        <v>112500</v>
      </c>
      <c r="K2207" s="37">
        <v>146678</v>
      </c>
      <c r="L2207" s="37"/>
    </row>
    <row r="2208" spans="1:12" ht="18" customHeight="1" x14ac:dyDescent="0.2">
      <c r="A2208" s="37" t="s">
        <v>14508</v>
      </c>
      <c r="B2208" s="37" t="s">
        <v>14509</v>
      </c>
      <c r="C2208" s="37" t="s">
        <v>14510</v>
      </c>
      <c r="D2208" s="37" t="s">
        <v>14511</v>
      </c>
      <c r="E2208" s="37" t="s">
        <v>23803</v>
      </c>
      <c r="F2208" s="37" t="s">
        <v>19672</v>
      </c>
      <c r="G2208" s="37">
        <v>63102</v>
      </c>
      <c r="H2208" s="35">
        <v>25</v>
      </c>
      <c r="I2208" s="35">
        <v>74</v>
      </c>
      <c r="J2208" s="36">
        <v>339189</v>
      </c>
      <c r="K2208" s="37">
        <v>112989</v>
      </c>
      <c r="L2208" s="37"/>
    </row>
    <row r="2209" spans="1:12" ht="18" customHeight="1" x14ac:dyDescent="0.2">
      <c r="A2209" s="37" t="s">
        <v>14512</v>
      </c>
      <c r="B2209" s="37" t="s">
        <v>14513</v>
      </c>
      <c r="C2209" s="37" t="s">
        <v>14514</v>
      </c>
      <c r="D2209" s="37"/>
      <c r="E2209" s="37"/>
      <c r="F2209" s="37" t="s">
        <v>23138</v>
      </c>
      <c r="G2209" s="37"/>
      <c r="H2209" s="35">
        <v>2</v>
      </c>
      <c r="I2209" s="35">
        <v>58</v>
      </c>
      <c r="J2209" s="36">
        <v>37931</v>
      </c>
      <c r="K2209" s="37">
        <v>140726</v>
      </c>
      <c r="L2209" s="37"/>
    </row>
    <row r="2210" spans="1:12" ht="18" customHeight="1" x14ac:dyDescent="0.2">
      <c r="A2210" s="37" t="s">
        <v>14515</v>
      </c>
      <c r="B2210" s="37" t="s">
        <v>14516</v>
      </c>
      <c r="C2210" s="37" t="s">
        <v>14517</v>
      </c>
      <c r="D2210" s="37" t="s">
        <v>17298</v>
      </c>
      <c r="E2210" s="37" t="s">
        <v>17299</v>
      </c>
      <c r="F2210" s="37" t="s">
        <v>23134</v>
      </c>
      <c r="G2210" s="37">
        <v>77584</v>
      </c>
      <c r="H2210" s="35">
        <v>19</v>
      </c>
      <c r="I2210" s="35">
        <v>98</v>
      </c>
      <c r="J2210" s="36">
        <v>189364</v>
      </c>
      <c r="K2210" s="37">
        <v>134444</v>
      </c>
      <c r="L2210" s="37" t="s">
        <v>17300</v>
      </c>
    </row>
    <row r="2211" spans="1:12" ht="18" customHeight="1" x14ac:dyDescent="0.2">
      <c r="A2211" s="37" t="s">
        <v>17301</v>
      </c>
      <c r="B2211" s="37" t="s">
        <v>17302</v>
      </c>
      <c r="C2211" s="37" t="s">
        <v>17303</v>
      </c>
      <c r="D2211" s="37" t="s">
        <v>14538</v>
      </c>
      <c r="E2211" s="37" t="s">
        <v>19776</v>
      </c>
      <c r="F2211" s="37" t="s">
        <v>18740</v>
      </c>
      <c r="G2211" s="37">
        <v>32801</v>
      </c>
      <c r="H2211" s="35">
        <v>63</v>
      </c>
      <c r="I2211" s="35">
        <v>111</v>
      </c>
      <c r="J2211" s="36">
        <v>568793</v>
      </c>
      <c r="K2211" s="37">
        <v>141963</v>
      </c>
      <c r="L2211" s="37" t="s">
        <v>14539</v>
      </c>
    </row>
    <row r="2212" spans="1:12" ht="18" customHeight="1" x14ac:dyDescent="0.2">
      <c r="A2212" s="37" t="s">
        <v>14540</v>
      </c>
      <c r="B2212" s="37" t="s">
        <v>11844</v>
      </c>
      <c r="C2212" s="37" t="s">
        <v>11845</v>
      </c>
      <c r="D2212" s="37" t="s">
        <v>14570</v>
      </c>
      <c r="E2212" s="37" t="s">
        <v>20829</v>
      </c>
      <c r="F2212" s="37" t="s">
        <v>19670</v>
      </c>
      <c r="G2212" s="37">
        <v>49546</v>
      </c>
      <c r="H2212" s="35">
        <v>15</v>
      </c>
      <c r="I2212" s="35">
        <v>34</v>
      </c>
      <c r="J2212" s="36">
        <v>441176</v>
      </c>
      <c r="K2212" s="37">
        <v>125562</v>
      </c>
      <c r="L2212" s="37"/>
    </row>
    <row r="2213" spans="1:12" ht="18" customHeight="1" x14ac:dyDescent="0.2">
      <c r="A2213" s="37" t="s">
        <v>14571</v>
      </c>
      <c r="B2213" s="37" t="s">
        <v>14572</v>
      </c>
      <c r="C2213" s="37" t="s">
        <v>14573</v>
      </c>
      <c r="D2213" s="37" t="s">
        <v>14574</v>
      </c>
      <c r="E2213" s="37" t="s">
        <v>21832</v>
      </c>
      <c r="F2213" s="37" t="s">
        <v>23126</v>
      </c>
      <c r="G2213" s="37">
        <v>45247</v>
      </c>
      <c r="H2213" s="35">
        <v>214</v>
      </c>
      <c r="I2213" s="36">
        <v>1400</v>
      </c>
      <c r="J2213" s="36">
        <v>152896</v>
      </c>
      <c r="K2213" s="37">
        <v>107700</v>
      </c>
      <c r="L2213" s="37"/>
    </row>
    <row r="2214" spans="1:12" ht="18" customHeight="1" x14ac:dyDescent="0.2">
      <c r="A2214" s="37" t="s">
        <v>14575</v>
      </c>
      <c r="B2214" s="37" t="s">
        <v>14576</v>
      </c>
      <c r="C2214" s="37" t="s">
        <v>14577</v>
      </c>
      <c r="D2214" s="37" t="s">
        <v>14578</v>
      </c>
      <c r="E2214" s="37" t="s">
        <v>24436</v>
      </c>
      <c r="F2214" s="37" t="s">
        <v>18740</v>
      </c>
      <c r="G2214" s="37">
        <v>33801</v>
      </c>
      <c r="H2214" s="35">
        <v>12</v>
      </c>
      <c r="I2214" s="35">
        <v>31</v>
      </c>
      <c r="J2214" s="36">
        <v>378339</v>
      </c>
      <c r="K2214" s="37">
        <v>138262</v>
      </c>
      <c r="L2214" s="37"/>
    </row>
    <row r="2215" spans="1:12" ht="18" customHeight="1" x14ac:dyDescent="0.2">
      <c r="A2215" s="37" t="s">
        <v>14579</v>
      </c>
      <c r="B2215" s="37" t="s">
        <v>11861</v>
      </c>
      <c r="C2215" s="37" t="s">
        <v>11862</v>
      </c>
      <c r="D2215" s="37" t="s">
        <v>11863</v>
      </c>
      <c r="E2215" s="37" t="s">
        <v>11864</v>
      </c>
      <c r="F2215" s="37" t="s">
        <v>19678</v>
      </c>
      <c r="G2215" s="37">
        <v>8844</v>
      </c>
      <c r="H2215" s="35">
        <v>0</v>
      </c>
      <c r="I2215" s="35">
        <v>1</v>
      </c>
      <c r="J2215" s="36">
        <v>100000</v>
      </c>
      <c r="K2215" s="37">
        <v>129154</v>
      </c>
      <c r="L2215" s="37" t="s">
        <v>11865</v>
      </c>
    </row>
    <row r="2216" spans="1:12" ht="18" customHeight="1" x14ac:dyDescent="0.2">
      <c r="A2216" s="37" t="s">
        <v>11866</v>
      </c>
      <c r="B2216" s="37" t="s">
        <v>11867</v>
      </c>
      <c r="C2216" s="37" t="s">
        <v>14589</v>
      </c>
      <c r="D2216" s="37" t="s">
        <v>11873</v>
      </c>
      <c r="E2216" s="37" t="s">
        <v>23989</v>
      </c>
      <c r="F2216" s="37" t="s">
        <v>19667</v>
      </c>
      <c r="G2216" s="37">
        <v>2467</v>
      </c>
      <c r="H2216" s="35">
        <v>23</v>
      </c>
      <c r="I2216" s="35">
        <v>10</v>
      </c>
      <c r="J2216" s="36">
        <v>2330000</v>
      </c>
      <c r="K2216" s="37">
        <v>129206</v>
      </c>
      <c r="L2216" s="37" t="s">
        <v>11874</v>
      </c>
    </row>
    <row r="2217" spans="1:12" ht="18" customHeight="1" x14ac:dyDescent="0.2">
      <c r="A2217" s="37" t="s">
        <v>11875</v>
      </c>
      <c r="B2217" s="37" t="s">
        <v>11876</v>
      </c>
      <c r="C2217" s="37" t="s">
        <v>11877</v>
      </c>
      <c r="D2217" s="37" t="s">
        <v>11878</v>
      </c>
      <c r="E2217" s="37" t="s">
        <v>19172</v>
      </c>
      <c r="F2217" s="37" t="s">
        <v>23714</v>
      </c>
      <c r="G2217" s="37">
        <v>94596</v>
      </c>
      <c r="H2217" s="35">
        <v>1</v>
      </c>
      <c r="I2217" s="35">
        <v>21</v>
      </c>
      <c r="J2217" s="36">
        <v>25973</v>
      </c>
      <c r="K2217" s="37">
        <v>124268</v>
      </c>
      <c r="L2217" s="37"/>
    </row>
    <row r="2218" spans="1:12" ht="18" customHeight="1" x14ac:dyDescent="0.2">
      <c r="A2218" s="37" t="s">
        <v>11879</v>
      </c>
      <c r="B2218" s="37" t="s">
        <v>11880</v>
      </c>
      <c r="C2218" s="37" t="s">
        <v>11881</v>
      </c>
      <c r="D2218" s="37" t="s">
        <v>11882</v>
      </c>
      <c r="E2218" s="37" t="s">
        <v>11883</v>
      </c>
      <c r="F2218" s="37" t="s">
        <v>19663</v>
      </c>
      <c r="G2218" s="37">
        <v>46107</v>
      </c>
      <c r="H2218" s="35">
        <v>8</v>
      </c>
      <c r="I2218" s="35">
        <v>315</v>
      </c>
      <c r="J2218" s="36">
        <v>25397</v>
      </c>
      <c r="K2218" s="37">
        <v>121607</v>
      </c>
      <c r="L2218" s="37"/>
    </row>
    <row r="2219" spans="1:12" ht="18" customHeight="1" x14ac:dyDescent="0.2">
      <c r="A2219" s="37" t="s">
        <v>11884</v>
      </c>
      <c r="B2219" s="37"/>
      <c r="C2219" s="37" t="s">
        <v>11885</v>
      </c>
      <c r="D2219" s="37" t="s">
        <v>11886</v>
      </c>
      <c r="E2219" s="37" t="s">
        <v>11887</v>
      </c>
      <c r="F2219" s="37" t="s">
        <v>23126</v>
      </c>
      <c r="G2219" s="37">
        <v>44233</v>
      </c>
      <c r="H2219" s="35">
        <v>0</v>
      </c>
      <c r="I2219" s="35">
        <v>2</v>
      </c>
      <c r="J2219" s="36">
        <v>100000</v>
      </c>
      <c r="K2219" s="37">
        <v>119877</v>
      </c>
      <c r="L2219" s="37"/>
    </row>
    <row r="2220" spans="1:12" ht="18" customHeight="1" x14ac:dyDescent="0.2">
      <c r="A2220" s="37" t="s">
        <v>11888</v>
      </c>
      <c r="B2220" s="37" t="s">
        <v>11857</v>
      </c>
      <c r="C2220" s="37" t="s">
        <v>11858</v>
      </c>
      <c r="D2220" s="37" t="s">
        <v>11859</v>
      </c>
      <c r="E2220" s="37" t="s">
        <v>11860</v>
      </c>
      <c r="F2220" s="37" t="s">
        <v>23129</v>
      </c>
      <c r="G2220" s="37">
        <v>19355</v>
      </c>
      <c r="H2220" s="35">
        <v>25</v>
      </c>
      <c r="I2220" s="35">
        <v>68</v>
      </c>
      <c r="J2220" s="36">
        <v>373162</v>
      </c>
      <c r="K2220" s="37">
        <v>119241</v>
      </c>
      <c r="L2220" s="37" t="s">
        <v>9166</v>
      </c>
    </row>
    <row r="2221" spans="1:12" ht="18" customHeight="1" x14ac:dyDescent="0.2">
      <c r="A2221" s="37" t="s">
        <v>9167</v>
      </c>
      <c r="B2221" s="37" t="s">
        <v>9168</v>
      </c>
      <c r="C2221" s="37" t="s">
        <v>9169</v>
      </c>
      <c r="D2221" s="37" t="s">
        <v>9170</v>
      </c>
      <c r="E2221" s="37" t="s">
        <v>15268</v>
      </c>
      <c r="F2221" s="37" t="s">
        <v>23134</v>
      </c>
      <c r="G2221" s="37">
        <v>77079</v>
      </c>
      <c r="H2221" s="35">
        <v>108</v>
      </c>
      <c r="I2221" s="35">
        <v>739</v>
      </c>
      <c r="J2221" s="36">
        <v>146465</v>
      </c>
      <c r="K2221" s="37">
        <v>144125</v>
      </c>
      <c r="L2221" s="37" t="s">
        <v>9171</v>
      </c>
    </row>
    <row r="2222" spans="1:12" ht="18" customHeight="1" x14ac:dyDescent="0.2">
      <c r="A2222" s="37" t="s">
        <v>9172</v>
      </c>
      <c r="B2222" s="37" t="s">
        <v>9173</v>
      </c>
      <c r="C2222" s="37" t="s">
        <v>9174</v>
      </c>
      <c r="D2222" s="37" t="s">
        <v>9175</v>
      </c>
      <c r="E2222" s="37" t="s">
        <v>9890</v>
      </c>
      <c r="F2222" s="37" t="s">
        <v>23138</v>
      </c>
      <c r="G2222" s="37">
        <v>98674</v>
      </c>
      <c r="H2222" s="35">
        <v>3</v>
      </c>
      <c r="I2222" s="35">
        <v>2</v>
      </c>
      <c r="J2222" s="36">
        <v>1500845</v>
      </c>
      <c r="K2222" s="37">
        <v>132372</v>
      </c>
      <c r="L2222" s="37" t="s">
        <v>9176</v>
      </c>
    </row>
    <row r="2223" spans="1:12" ht="18" customHeight="1" x14ac:dyDescent="0.2">
      <c r="A2223" s="37" t="s">
        <v>9177</v>
      </c>
      <c r="B2223" s="37" t="s">
        <v>11868</v>
      </c>
      <c r="C2223" s="37" t="s">
        <v>11869</v>
      </c>
      <c r="D2223" s="37" t="s">
        <v>11870</v>
      </c>
      <c r="E2223" s="37" t="s">
        <v>11670</v>
      </c>
      <c r="F2223" s="37" t="s">
        <v>19666</v>
      </c>
      <c r="G2223" s="37">
        <v>71201</v>
      </c>
      <c r="H2223" s="35">
        <v>10</v>
      </c>
      <c r="I2223" s="35">
        <v>175</v>
      </c>
      <c r="J2223" s="36">
        <v>57608</v>
      </c>
      <c r="K2223" s="37">
        <v>117498</v>
      </c>
      <c r="L2223" s="37"/>
    </row>
    <row r="2224" spans="1:12" ht="18" customHeight="1" x14ac:dyDescent="0.2">
      <c r="A2224" s="37" t="s">
        <v>11871</v>
      </c>
      <c r="B2224" s="37" t="s">
        <v>11872</v>
      </c>
      <c r="C2224" s="37" t="s">
        <v>9183</v>
      </c>
      <c r="D2224" s="37" t="s">
        <v>9184</v>
      </c>
      <c r="E2224" s="37" t="s">
        <v>23504</v>
      </c>
      <c r="F2224" s="37" t="s">
        <v>18740</v>
      </c>
      <c r="G2224" s="37">
        <v>32789</v>
      </c>
      <c r="H2224" s="35">
        <v>17</v>
      </c>
      <c r="I2224" s="35">
        <v>260</v>
      </c>
      <c r="J2224" s="36">
        <v>65385</v>
      </c>
      <c r="K2224" s="37">
        <v>130901</v>
      </c>
      <c r="L2224" s="37" t="s">
        <v>9185</v>
      </c>
    </row>
    <row r="2225" spans="1:12" ht="18" customHeight="1" x14ac:dyDescent="0.2">
      <c r="A2225" s="37" t="s">
        <v>9186</v>
      </c>
      <c r="B2225" s="37" t="s">
        <v>9187</v>
      </c>
      <c r="C2225" s="37" t="s">
        <v>9188</v>
      </c>
      <c r="D2225" s="37" t="s">
        <v>9189</v>
      </c>
      <c r="E2225" s="37" t="s">
        <v>18032</v>
      </c>
      <c r="F2225" s="37" t="s">
        <v>19667</v>
      </c>
      <c r="G2225" s="37">
        <v>2109</v>
      </c>
      <c r="H2225" s="35">
        <v>35</v>
      </c>
      <c r="I2225" s="35">
        <v>62</v>
      </c>
      <c r="J2225" s="36">
        <v>570516</v>
      </c>
      <c r="K2225" s="37">
        <v>125868</v>
      </c>
      <c r="L2225" s="37"/>
    </row>
    <row r="2226" spans="1:12" ht="18" customHeight="1" x14ac:dyDescent="0.2">
      <c r="A2226" s="37" t="s">
        <v>9190</v>
      </c>
      <c r="B2226" s="37" t="s">
        <v>9191</v>
      </c>
      <c r="C2226" s="37" t="s">
        <v>9192</v>
      </c>
      <c r="D2226" s="37" t="s">
        <v>9193</v>
      </c>
      <c r="E2226" s="37" t="s">
        <v>9879</v>
      </c>
      <c r="F2226" s="37" t="s">
        <v>23715</v>
      </c>
      <c r="G2226" s="37">
        <v>80439</v>
      </c>
      <c r="H2226" s="35">
        <v>8</v>
      </c>
      <c r="I2226" s="35">
        <v>72</v>
      </c>
      <c r="J2226" s="36">
        <v>111186</v>
      </c>
      <c r="K2226" s="37">
        <v>116287</v>
      </c>
      <c r="L2226" s="37"/>
    </row>
    <row r="2227" spans="1:12" ht="18" customHeight="1" x14ac:dyDescent="0.2">
      <c r="A2227" s="37" t="s">
        <v>9194</v>
      </c>
      <c r="B2227" s="37" t="s">
        <v>9195</v>
      </c>
      <c r="C2227" s="37" t="s">
        <v>9196</v>
      </c>
      <c r="D2227" s="37" t="s">
        <v>9197</v>
      </c>
      <c r="E2227" s="37" t="s">
        <v>21156</v>
      </c>
      <c r="F2227" s="37" t="s">
        <v>23714</v>
      </c>
      <c r="G2227" s="37">
        <v>92705</v>
      </c>
      <c r="H2227" s="35">
        <v>7</v>
      </c>
      <c r="I2227" s="35">
        <v>250</v>
      </c>
      <c r="J2227" s="36">
        <v>28000</v>
      </c>
      <c r="K2227" s="37">
        <v>126209</v>
      </c>
      <c r="L2227" s="37"/>
    </row>
    <row r="2228" spans="1:12" ht="18" customHeight="1" x14ac:dyDescent="0.2">
      <c r="A2228" s="37" t="s">
        <v>9198</v>
      </c>
      <c r="B2228" s="37" t="s">
        <v>9199</v>
      </c>
      <c r="C2228" s="37" t="s">
        <v>9200</v>
      </c>
      <c r="D2228" s="37" t="s">
        <v>9201</v>
      </c>
      <c r="E2228" s="37" t="s">
        <v>20851</v>
      </c>
      <c r="F2228" s="37" t="s">
        <v>23136</v>
      </c>
      <c r="G2228" s="37">
        <v>23219</v>
      </c>
      <c r="H2228" s="35">
        <v>139</v>
      </c>
      <c r="I2228" s="35">
        <v>444</v>
      </c>
      <c r="J2228" s="36">
        <v>312429</v>
      </c>
      <c r="K2228" s="37">
        <v>137484</v>
      </c>
      <c r="L2228" s="37"/>
    </row>
    <row r="2229" spans="1:12" ht="18" customHeight="1" x14ac:dyDescent="0.2">
      <c r="A2229" s="37" t="s">
        <v>9202</v>
      </c>
      <c r="B2229" s="37" t="s">
        <v>9203</v>
      </c>
      <c r="C2229" s="37" t="s">
        <v>9204</v>
      </c>
      <c r="D2229" s="37" t="s">
        <v>9205</v>
      </c>
      <c r="E2229" s="37" t="s">
        <v>20871</v>
      </c>
      <c r="F2229" s="37" t="s">
        <v>23136</v>
      </c>
      <c r="G2229" s="37">
        <v>23510</v>
      </c>
      <c r="H2229" s="35">
        <v>28</v>
      </c>
      <c r="I2229" s="35">
        <v>146</v>
      </c>
      <c r="J2229" s="36">
        <v>190400</v>
      </c>
      <c r="K2229" s="37">
        <v>148459</v>
      </c>
      <c r="L2229" s="37"/>
    </row>
    <row r="2230" spans="1:12" ht="18" customHeight="1" x14ac:dyDescent="0.2">
      <c r="A2230" s="37" t="s">
        <v>9206</v>
      </c>
      <c r="B2230" s="37" t="s">
        <v>9207</v>
      </c>
      <c r="C2230" s="37" t="s">
        <v>9218</v>
      </c>
      <c r="D2230" s="37" t="s">
        <v>9219</v>
      </c>
      <c r="E2230" s="37" t="s">
        <v>9220</v>
      </c>
      <c r="F2230" s="37" t="s">
        <v>19676</v>
      </c>
      <c r="G2230" s="37">
        <v>69361</v>
      </c>
      <c r="H2230" s="35">
        <v>8</v>
      </c>
      <c r="I2230" s="35" t="s">
        <v>16742</v>
      </c>
      <c r="J2230" s="35" t="s">
        <v>16742</v>
      </c>
      <c r="K2230" s="37">
        <v>139994</v>
      </c>
      <c r="L2230" s="37" t="s">
        <v>9221</v>
      </c>
    </row>
    <row r="2231" spans="1:12" ht="18" customHeight="1" x14ac:dyDescent="0.2">
      <c r="A2231" s="37" t="s">
        <v>9222</v>
      </c>
      <c r="B2231" s="37" t="s">
        <v>14656</v>
      </c>
      <c r="C2231" s="37" t="s">
        <v>14657</v>
      </c>
      <c r="D2231" s="37"/>
      <c r="E2231" s="37"/>
      <c r="F2231" s="37" t="s">
        <v>23714</v>
      </c>
      <c r="G2231" s="37"/>
      <c r="H2231" s="35">
        <v>14</v>
      </c>
      <c r="I2231" s="35">
        <v>26</v>
      </c>
      <c r="J2231" s="36">
        <v>538462</v>
      </c>
      <c r="K2231" s="37">
        <v>139291</v>
      </c>
      <c r="L2231" s="37" t="s">
        <v>14658</v>
      </c>
    </row>
    <row r="2232" spans="1:12" ht="18" customHeight="1" x14ac:dyDescent="0.2">
      <c r="A2232" s="37" t="s">
        <v>14659</v>
      </c>
      <c r="B2232" s="37" t="s">
        <v>14660</v>
      </c>
      <c r="C2232" s="37" t="s">
        <v>14661</v>
      </c>
      <c r="D2232" s="37" t="s">
        <v>14662</v>
      </c>
      <c r="E2232" s="37" t="s">
        <v>22302</v>
      </c>
      <c r="F2232" s="37" t="s">
        <v>23139</v>
      </c>
      <c r="G2232" s="37">
        <v>54403</v>
      </c>
      <c r="H2232" s="35">
        <v>35</v>
      </c>
      <c r="I2232" s="35">
        <v>654</v>
      </c>
      <c r="J2232" s="36">
        <v>53638</v>
      </c>
      <c r="K2232" s="37">
        <v>134927</v>
      </c>
      <c r="L2232" s="37" t="s">
        <v>14663</v>
      </c>
    </row>
    <row r="2233" spans="1:12" ht="18" customHeight="1" x14ac:dyDescent="0.2">
      <c r="A2233" s="37" t="s">
        <v>14664</v>
      </c>
      <c r="B2233" s="37" t="s">
        <v>14665</v>
      </c>
      <c r="C2233" s="37" t="s">
        <v>14666</v>
      </c>
      <c r="D2233" s="37" t="s">
        <v>14667</v>
      </c>
      <c r="E2233" s="37" t="s">
        <v>14035</v>
      </c>
      <c r="F2233" s="37" t="s">
        <v>23713</v>
      </c>
      <c r="G2233" s="37">
        <v>85018</v>
      </c>
      <c r="H2233" s="35">
        <v>20</v>
      </c>
      <c r="I2233" s="35">
        <v>79</v>
      </c>
      <c r="J2233" s="36">
        <v>246835</v>
      </c>
      <c r="K2233" s="37">
        <v>116077</v>
      </c>
      <c r="L2233" s="37"/>
    </row>
    <row r="2234" spans="1:12" ht="18" customHeight="1" x14ac:dyDescent="0.2">
      <c r="A2234" s="37" t="s">
        <v>14668</v>
      </c>
      <c r="B2234" s="37" t="s">
        <v>14669</v>
      </c>
      <c r="C2234" s="37" t="s">
        <v>14670</v>
      </c>
      <c r="D2234" s="37" t="s">
        <v>14671</v>
      </c>
      <c r="E2234" s="37" t="s">
        <v>11980</v>
      </c>
      <c r="F2234" s="37" t="s">
        <v>23715</v>
      </c>
      <c r="G2234" s="37">
        <v>81428</v>
      </c>
      <c r="H2234" s="35">
        <v>3</v>
      </c>
      <c r="I2234" s="35">
        <v>75</v>
      </c>
      <c r="J2234" s="36">
        <v>33333</v>
      </c>
      <c r="K2234" s="37">
        <v>114640</v>
      </c>
      <c r="L2234" s="37"/>
    </row>
    <row r="2235" spans="1:12" ht="18" customHeight="1" x14ac:dyDescent="0.2">
      <c r="A2235" s="37" t="s">
        <v>11981</v>
      </c>
      <c r="B2235" s="37" t="s">
        <v>11982</v>
      </c>
      <c r="C2235" s="37" t="s">
        <v>11983</v>
      </c>
      <c r="D2235" s="37" t="s">
        <v>11984</v>
      </c>
      <c r="E2235" s="37" t="s">
        <v>11985</v>
      </c>
      <c r="F2235" s="37" t="s">
        <v>19667</v>
      </c>
      <c r="G2235" s="37">
        <v>2532</v>
      </c>
      <c r="H2235" s="35">
        <v>16</v>
      </c>
      <c r="I2235" s="35">
        <v>80</v>
      </c>
      <c r="J2235" s="36">
        <v>203091</v>
      </c>
      <c r="K2235" s="37">
        <v>129189</v>
      </c>
      <c r="L2235" s="37"/>
    </row>
    <row r="2236" spans="1:12" ht="18" customHeight="1" x14ac:dyDescent="0.2">
      <c r="A2236" s="37" t="s">
        <v>11986</v>
      </c>
      <c r="B2236" s="37" t="s">
        <v>11987</v>
      </c>
      <c r="C2236" s="37" t="s">
        <v>11988</v>
      </c>
      <c r="D2236" s="37" t="s">
        <v>11989</v>
      </c>
      <c r="E2236" s="37" t="s">
        <v>14694</v>
      </c>
      <c r="F2236" s="37" t="s">
        <v>23129</v>
      </c>
      <c r="G2236" s="37">
        <v>15102</v>
      </c>
      <c r="H2236" s="35">
        <v>3</v>
      </c>
      <c r="I2236" s="35">
        <v>37</v>
      </c>
      <c r="J2236" s="36">
        <v>86941</v>
      </c>
      <c r="K2236" s="37">
        <v>124363</v>
      </c>
      <c r="L2236" s="37"/>
    </row>
    <row r="2237" spans="1:12" ht="18" customHeight="1" x14ac:dyDescent="0.2">
      <c r="A2237" s="37" t="s">
        <v>14695</v>
      </c>
      <c r="B2237" s="37" t="s">
        <v>14696</v>
      </c>
      <c r="C2237" s="37" t="s">
        <v>14697</v>
      </c>
      <c r="D2237" s="37" t="s">
        <v>12007</v>
      </c>
      <c r="E2237" s="37" t="s">
        <v>8653</v>
      </c>
      <c r="F2237" s="37" t="s">
        <v>23125</v>
      </c>
      <c r="G2237" s="37">
        <v>10960</v>
      </c>
      <c r="H2237" s="35">
        <v>28</v>
      </c>
      <c r="I2237" s="35">
        <v>229</v>
      </c>
      <c r="J2237" s="36">
        <v>123454</v>
      </c>
      <c r="K2237" s="37">
        <v>125903</v>
      </c>
      <c r="L2237" s="37" t="s">
        <v>12008</v>
      </c>
    </row>
    <row r="2238" spans="1:12" ht="18" customHeight="1" x14ac:dyDescent="0.2">
      <c r="A2238" s="37" t="s">
        <v>12009</v>
      </c>
      <c r="B2238" s="37" t="s">
        <v>12010</v>
      </c>
      <c r="C2238" s="37" t="s">
        <v>12011</v>
      </c>
      <c r="D2238" s="37" t="s">
        <v>12012</v>
      </c>
      <c r="E2238" s="37" t="s">
        <v>19688</v>
      </c>
      <c r="F2238" s="37" t="s">
        <v>23129</v>
      </c>
      <c r="G2238" s="37">
        <v>18018</v>
      </c>
      <c r="H2238" s="35">
        <v>5</v>
      </c>
      <c r="I2238" s="35">
        <v>1</v>
      </c>
      <c r="J2238" s="36">
        <v>5000000</v>
      </c>
      <c r="K2238" s="37">
        <v>122388</v>
      </c>
      <c r="L2238" s="37" t="s">
        <v>12013</v>
      </c>
    </row>
    <row r="2239" spans="1:12" ht="18" customHeight="1" x14ac:dyDescent="0.2">
      <c r="A2239" s="37" t="s">
        <v>9259</v>
      </c>
      <c r="B2239" s="37" t="s">
        <v>9260</v>
      </c>
      <c r="C2239" s="37" t="s">
        <v>9261</v>
      </c>
      <c r="D2239" s="37" t="s">
        <v>9262</v>
      </c>
      <c r="E2239" s="37" t="s">
        <v>19505</v>
      </c>
      <c r="F2239" s="37" t="s">
        <v>23125</v>
      </c>
      <c r="G2239" s="37">
        <v>10038</v>
      </c>
      <c r="H2239" s="35">
        <v>35</v>
      </c>
      <c r="I2239" s="35">
        <v>120</v>
      </c>
      <c r="J2239" s="36">
        <v>291667</v>
      </c>
      <c r="K2239" s="37">
        <v>114046</v>
      </c>
      <c r="L2239" s="37"/>
    </row>
    <row r="2240" spans="1:12" ht="18" customHeight="1" x14ac:dyDescent="0.2">
      <c r="A2240" s="37" t="s">
        <v>9263</v>
      </c>
      <c r="B2240" s="37" t="s">
        <v>9264</v>
      </c>
      <c r="C2240" s="37" t="s">
        <v>9265</v>
      </c>
      <c r="D2240" s="37" t="s">
        <v>9266</v>
      </c>
      <c r="E2240" s="37" t="s">
        <v>24265</v>
      </c>
      <c r="F2240" s="37" t="s">
        <v>23714</v>
      </c>
      <c r="G2240" s="37">
        <v>90049</v>
      </c>
      <c r="H2240" s="35">
        <v>9</v>
      </c>
      <c r="I2240" s="35">
        <v>116</v>
      </c>
      <c r="J2240" s="36">
        <v>76301</v>
      </c>
      <c r="K2240" s="37">
        <v>131174</v>
      </c>
      <c r="L2240" s="37" t="s">
        <v>9267</v>
      </c>
    </row>
    <row r="2241" spans="1:12" ht="18" customHeight="1" x14ac:dyDescent="0.2">
      <c r="A2241" s="37" t="s">
        <v>9268</v>
      </c>
      <c r="B2241" s="37" t="s">
        <v>9269</v>
      </c>
      <c r="C2241" s="37" t="s">
        <v>9270</v>
      </c>
      <c r="D2241" s="37" t="s">
        <v>9271</v>
      </c>
      <c r="E2241" s="37" t="s">
        <v>17758</v>
      </c>
      <c r="F2241" s="37" t="s">
        <v>19678</v>
      </c>
      <c r="G2241" s="37">
        <v>7702</v>
      </c>
      <c r="H2241" s="35">
        <v>14</v>
      </c>
      <c r="I2241" s="35">
        <v>44</v>
      </c>
      <c r="J2241" s="36">
        <v>315750</v>
      </c>
      <c r="K2241" s="37">
        <v>131094</v>
      </c>
      <c r="L2241" s="37"/>
    </row>
    <row r="2242" spans="1:12" ht="18" customHeight="1" x14ac:dyDescent="0.2">
      <c r="A2242" s="37" t="s">
        <v>9272</v>
      </c>
      <c r="B2242" s="37" t="s">
        <v>9273</v>
      </c>
      <c r="C2242" s="37" t="s">
        <v>9274</v>
      </c>
      <c r="D2242" s="37" t="s">
        <v>9275</v>
      </c>
      <c r="E2242" s="37" t="s">
        <v>22344</v>
      </c>
      <c r="F2242" s="37" t="s">
        <v>23129</v>
      </c>
      <c r="G2242" s="37">
        <v>19301</v>
      </c>
      <c r="H2242" s="35">
        <v>18</v>
      </c>
      <c r="I2242" s="35">
        <v>11</v>
      </c>
      <c r="J2242" s="36">
        <v>1636364</v>
      </c>
      <c r="K2242" s="37">
        <v>123133</v>
      </c>
      <c r="L2242" s="37"/>
    </row>
    <row r="2243" spans="1:12" ht="18" customHeight="1" x14ac:dyDescent="0.2">
      <c r="A2243" s="37" t="s">
        <v>9276</v>
      </c>
      <c r="B2243" s="37" t="s">
        <v>9277</v>
      </c>
      <c r="C2243" s="37" t="s">
        <v>9278</v>
      </c>
      <c r="D2243" s="37"/>
      <c r="E2243" s="37"/>
      <c r="F2243" s="37" t="s">
        <v>23134</v>
      </c>
      <c r="G2243" s="37"/>
      <c r="H2243" s="35">
        <v>50</v>
      </c>
      <c r="I2243" s="35" t="s">
        <v>16742</v>
      </c>
      <c r="J2243" s="35" t="s">
        <v>16742</v>
      </c>
      <c r="K2243" s="37">
        <v>150256</v>
      </c>
      <c r="L2243" s="37"/>
    </row>
    <row r="2244" spans="1:12" ht="18" customHeight="1" x14ac:dyDescent="0.2">
      <c r="A2244" s="37" t="s">
        <v>9279</v>
      </c>
      <c r="B2244" s="37" t="s">
        <v>11990</v>
      </c>
      <c r="C2244" s="37" t="s">
        <v>11991</v>
      </c>
      <c r="D2244" s="37" t="s">
        <v>11992</v>
      </c>
      <c r="E2244" s="37" t="s">
        <v>8522</v>
      </c>
      <c r="F2244" s="37" t="s">
        <v>23714</v>
      </c>
      <c r="G2244" s="37">
        <v>92037</v>
      </c>
      <c r="H2244" s="35">
        <v>6</v>
      </c>
      <c r="I2244" s="35">
        <v>15</v>
      </c>
      <c r="J2244" s="36">
        <v>400000</v>
      </c>
      <c r="K2244" s="37">
        <v>39985</v>
      </c>
      <c r="L2244" s="37"/>
    </row>
    <row r="2245" spans="1:12" ht="18" customHeight="1" x14ac:dyDescent="0.2">
      <c r="A2245" s="37" t="s">
        <v>11993</v>
      </c>
      <c r="B2245" s="37" t="s">
        <v>11994</v>
      </c>
      <c r="C2245" s="37" t="s">
        <v>11995</v>
      </c>
      <c r="D2245" s="37" t="s">
        <v>11996</v>
      </c>
      <c r="E2245" s="37" t="s">
        <v>11997</v>
      </c>
      <c r="F2245" s="37" t="s">
        <v>19678</v>
      </c>
      <c r="G2245" s="37">
        <v>8805</v>
      </c>
      <c r="H2245" s="35">
        <v>3</v>
      </c>
      <c r="I2245" s="35">
        <v>8</v>
      </c>
      <c r="J2245" s="36">
        <v>350000</v>
      </c>
      <c r="K2245" s="37">
        <v>144670</v>
      </c>
      <c r="L2245" s="37"/>
    </row>
    <row r="2246" spans="1:12" ht="18" customHeight="1" x14ac:dyDescent="0.2">
      <c r="A2246" s="37" t="s">
        <v>11998</v>
      </c>
      <c r="B2246" s="37" t="s">
        <v>11999</v>
      </c>
      <c r="C2246" s="37" t="s">
        <v>12000</v>
      </c>
      <c r="D2246" s="37" t="s">
        <v>12001</v>
      </c>
      <c r="E2246" s="37" t="s">
        <v>17354</v>
      </c>
      <c r="F2246" s="37" t="s">
        <v>23714</v>
      </c>
      <c r="G2246" s="37">
        <v>95150</v>
      </c>
      <c r="H2246" s="35">
        <v>9</v>
      </c>
      <c r="I2246" s="35">
        <v>21</v>
      </c>
      <c r="J2246" s="36">
        <v>436507</v>
      </c>
      <c r="K2246" s="37">
        <v>135036</v>
      </c>
      <c r="L2246" s="37" t="s">
        <v>12002</v>
      </c>
    </row>
    <row r="2247" spans="1:12" ht="18" customHeight="1" x14ac:dyDescent="0.2">
      <c r="A2247" s="37" t="s">
        <v>12003</v>
      </c>
      <c r="B2247" s="37" t="s">
        <v>12004</v>
      </c>
      <c r="C2247" s="37" t="s">
        <v>12005</v>
      </c>
      <c r="D2247" s="37" t="s">
        <v>12006</v>
      </c>
      <c r="E2247" s="37" t="s">
        <v>13964</v>
      </c>
      <c r="F2247" s="37" t="s">
        <v>23126</v>
      </c>
      <c r="G2247" s="37">
        <v>44145</v>
      </c>
      <c r="H2247" s="35">
        <v>49</v>
      </c>
      <c r="I2247" s="35">
        <v>17</v>
      </c>
      <c r="J2247" s="36">
        <v>2882815</v>
      </c>
      <c r="K2247" s="37">
        <v>109834</v>
      </c>
      <c r="L2247" s="37" t="s">
        <v>9305</v>
      </c>
    </row>
    <row r="2248" spans="1:12" ht="18" customHeight="1" x14ac:dyDescent="0.2">
      <c r="A2248" s="37" t="s">
        <v>9306</v>
      </c>
      <c r="B2248" s="37" t="s">
        <v>9307</v>
      </c>
      <c r="C2248" s="37" t="s">
        <v>9308</v>
      </c>
      <c r="D2248" s="37" t="s">
        <v>9309</v>
      </c>
      <c r="E2248" s="37" t="s">
        <v>9310</v>
      </c>
      <c r="F2248" s="37" t="s">
        <v>19665</v>
      </c>
      <c r="G2248" s="37">
        <v>42701</v>
      </c>
      <c r="H2248" s="35">
        <v>9</v>
      </c>
      <c r="I2248" s="35">
        <v>270</v>
      </c>
      <c r="J2248" s="36">
        <v>32260</v>
      </c>
      <c r="K2248" s="37">
        <v>141428</v>
      </c>
      <c r="L2248" s="37" t="s">
        <v>9311</v>
      </c>
    </row>
    <row r="2249" spans="1:12" ht="18" customHeight="1" x14ac:dyDescent="0.2">
      <c r="A2249" s="37" t="s">
        <v>9312</v>
      </c>
      <c r="B2249" s="37" t="s">
        <v>9313</v>
      </c>
      <c r="C2249" s="37" t="s">
        <v>9314</v>
      </c>
      <c r="D2249" s="37" t="s">
        <v>9315</v>
      </c>
      <c r="E2249" s="37" t="s">
        <v>15227</v>
      </c>
      <c r="F2249" s="37" t="s">
        <v>18741</v>
      </c>
      <c r="G2249" s="37">
        <v>30307</v>
      </c>
      <c r="H2249" s="35">
        <v>17</v>
      </c>
      <c r="I2249" s="35">
        <v>109</v>
      </c>
      <c r="J2249" s="36">
        <v>158521</v>
      </c>
      <c r="K2249" s="37">
        <v>126217</v>
      </c>
      <c r="L2249" s="37" t="s">
        <v>9316</v>
      </c>
    </row>
    <row r="2250" spans="1:12" ht="18" customHeight="1" x14ac:dyDescent="0.2">
      <c r="A2250" s="37" t="s">
        <v>9317</v>
      </c>
      <c r="B2250" s="37" t="s">
        <v>9318</v>
      </c>
      <c r="C2250" s="37" t="s">
        <v>9319</v>
      </c>
      <c r="D2250" s="37" t="s">
        <v>17470</v>
      </c>
      <c r="E2250" s="37" t="s">
        <v>20724</v>
      </c>
      <c r="F2250" s="37" t="s">
        <v>23714</v>
      </c>
      <c r="G2250" s="37">
        <v>96002</v>
      </c>
      <c r="H2250" s="35">
        <v>11</v>
      </c>
      <c r="I2250" s="35">
        <v>139</v>
      </c>
      <c r="J2250" s="36">
        <v>78060</v>
      </c>
      <c r="K2250" s="37">
        <v>119524</v>
      </c>
      <c r="L2250" s="37"/>
    </row>
    <row r="2251" spans="1:12" ht="18" customHeight="1" x14ac:dyDescent="0.2">
      <c r="A2251" s="37" t="s">
        <v>17471</v>
      </c>
      <c r="B2251" s="37" t="s">
        <v>17472</v>
      </c>
      <c r="C2251" s="37" t="s">
        <v>17473</v>
      </c>
      <c r="D2251" s="37" t="s">
        <v>17474</v>
      </c>
      <c r="E2251" s="37" t="s">
        <v>16728</v>
      </c>
      <c r="F2251" s="37" t="s">
        <v>23714</v>
      </c>
      <c r="G2251" s="37">
        <v>92108</v>
      </c>
      <c r="H2251" s="35">
        <v>9</v>
      </c>
      <c r="I2251" s="35">
        <v>73</v>
      </c>
      <c r="J2251" s="36">
        <v>127363</v>
      </c>
      <c r="K2251" s="37">
        <v>128099</v>
      </c>
      <c r="L2251" s="37" t="s">
        <v>17475</v>
      </c>
    </row>
    <row r="2252" spans="1:12" ht="18" customHeight="1" x14ac:dyDescent="0.2">
      <c r="A2252" s="37" t="s">
        <v>17476</v>
      </c>
      <c r="B2252" s="37" t="s">
        <v>17477</v>
      </c>
      <c r="C2252" s="37" t="s">
        <v>17478</v>
      </c>
      <c r="D2252" s="37" t="s">
        <v>17479</v>
      </c>
      <c r="E2252" s="37" t="s">
        <v>17480</v>
      </c>
      <c r="F2252" s="37" t="s">
        <v>23136</v>
      </c>
      <c r="G2252" s="37">
        <v>20166</v>
      </c>
      <c r="H2252" s="35">
        <v>4</v>
      </c>
      <c r="I2252" s="35">
        <v>76</v>
      </c>
      <c r="J2252" s="36">
        <v>56703</v>
      </c>
      <c r="K2252" s="37">
        <v>133235</v>
      </c>
      <c r="L2252" s="37"/>
    </row>
    <row r="2253" spans="1:12" ht="18" customHeight="1" x14ac:dyDescent="0.2">
      <c r="A2253" s="37" t="s">
        <v>17481</v>
      </c>
      <c r="B2253" s="37" t="s">
        <v>17482</v>
      </c>
      <c r="C2253" s="37" t="s">
        <v>17483</v>
      </c>
      <c r="D2253" s="37" t="s">
        <v>17484</v>
      </c>
      <c r="E2253" s="37" t="s">
        <v>7208</v>
      </c>
      <c r="F2253" s="37" t="s">
        <v>23713</v>
      </c>
      <c r="G2253" s="37">
        <v>85374</v>
      </c>
      <c r="H2253" s="35">
        <v>20</v>
      </c>
      <c r="I2253" s="35">
        <v>250</v>
      </c>
      <c r="J2253" s="36">
        <v>81425</v>
      </c>
      <c r="K2253" s="37">
        <v>113938</v>
      </c>
      <c r="L2253" s="37"/>
    </row>
    <row r="2254" spans="1:12" ht="18" customHeight="1" x14ac:dyDescent="0.2">
      <c r="A2254" s="37" t="s">
        <v>17485</v>
      </c>
      <c r="B2254" s="37" t="s">
        <v>17486</v>
      </c>
      <c r="C2254" s="37" t="s">
        <v>17487</v>
      </c>
      <c r="D2254" s="37" t="s">
        <v>17488</v>
      </c>
      <c r="E2254" s="37" t="s">
        <v>17489</v>
      </c>
      <c r="F2254" s="37" t="s">
        <v>23131</v>
      </c>
      <c r="G2254" s="37">
        <v>29926</v>
      </c>
      <c r="H2254" s="35">
        <v>70</v>
      </c>
      <c r="I2254" s="35">
        <v>402</v>
      </c>
      <c r="J2254" s="36">
        <v>175039</v>
      </c>
      <c r="K2254" s="37">
        <v>140249</v>
      </c>
      <c r="L2254" s="37" t="s">
        <v>17490</v>
      </c>
    </row>
    <row r="2255" spans="1:12" ht="18" customHeight="1" x14ac:dyDescent="0.2">
      <c r="A2255" s="37" t="s">
        <v>17491</v>
      </c>
      <c r="B2255" s="37" t="s">
        <v>17492</v>
      </c>
      <c r="C2255" s="37" t="s">
        <v>17493</v>
      </c>
      <c r="D2255" s="37" t="s">
        <v>17494</v>
      </c>
      <c r="E2255" s="37" t="s">
        <v>23909</v>
      </c>
      <c r="F2255" s="37" t="s">
        <v>19670</v>
      </c>
      <c r="G2255" s="37">
        <v>49424</v>
      </c>
      <c r="H2255" s="35">
        <v>7</v>
      </c>
      <c r="I2255" s="35">
        <v>43</v>
      </c>
      <c r="J2255" s="36">
        <v>169763</v>
      </c>
      <c r="K2255" s="37">
        <v>119163</v>
      </c>
      <c r="L2255" s="37"/>
    </row>
    <row r="2256" spans="1:12" ht="18" customHeight="1" x14ac:dyDescent="0.2">
      <c r="A2256" s="37" t="s">
        <v>17495</v>
      </c>
      <c r="B2256" s="37" t="s">
        <v>17496</v>
      </c>
      <c r="C2256" s="37" t="s">
        <v>17497</v>
      </c>
      <c r="D2256" s="37" t="s">
        <v>17498</v>
      </c>
      <c r="E2256" s="37" t="s">
        <v>17499</v>
      </c>
      <c r="F2256" s="37" t="s">
        <v>23136</v>
      </c>
      <c r="G2256" s="37">
        <v>23834</v>
      </c>
      <c r="H2256" s="35">
        <v>8</v>
      </c>
      <c r="I2256" s="35" t="s">
        <v>16742</v>
      </c>
      <c r="J2256" s="35" t="s">
        <v>16742</v>
      </c>
      <c r="K2256" s="37">
        <v>141756</v>
      </c>
      <c r="L2256" s="37"/>
    </row>
    <row r="2257" spans="1:12" ht="18" customHeight="1" x14ac:dyDescent="0.2">
      <c r="A2257" s="37" t="s">
        <v>17500</v>
      </c>
      <c r="B2257" s="37" t="s">
        <v>17501</v>
      </c>
      <c r="C2257" s="37" t="s">
        <v>17502</v>
      </c>
      <c r="D2257" s="37" t="s">
        <v>14788</v>
      </c>
      <c r="E2257" s="37" t="s">
        <v>15227</v>
      </c>
      <c r="F2257" s="37" t="s">
        <v>18741</v>
      </c>
      <c r="G2257" s="37">
        <v>30345</v>
      </c>
      <c r="H2257" s="35">
        <v>25</v>
      </c>
      <c r="I2257" s="35">
        <v>97</v>
      </c>
      <c r="J2257" s="36">
        <v>257732</v>
      </c>
      <c r="K2257" s="37">
        <v>125683</v>
      </c>
      <c r="L2257" s="37" t="s">
        <v>14789</v>
      </c>
    </row>
    <row r="2258" spans="1:12" ht="18" customHeight="1" x14ac:dyDescent="0.2">
      <c r="A2258" s="37" t="s">
        <v>14790</v>
      </c>
      <c r="B2258" s="37" t="s">
        <v>14791</v>
      </c>
      <c r="C2258" s="37" t="s">
        <v>14792</v>
      </c>
      <c r="D2258" s="37" t="s">
        <v>17506</v>
      </c>
      <c r="E2258" s="37" t="s">
        <v>17507</v>
      </c>
      <c r="F2258" s="37" t="s">
        <v>23129</v>
      </c>
      <c r="G2258" s="37">
        <v>19462</v>
      </c>
      <c r="H2258" s="35">
        <v>200</v>
      </c>
      <c r="I2258" s="35">
        <v>657</v>
      </c>
      <c r="J2258" s="36">
        <v>304965</v>
      </c>
      <c r="K2258" s="37">
        <v>139160</v>
      </c>
      <c r="L2258" s="37" t="s">
        <v>14777</v>
      </c>
    </row>
    <row r="2259" spans="1:12" ht="18" customHeight="1" x14ac:dyDescent="0.2">
      <c r="A2259" s="37" t="s">
        <v>14778</v>
      </c>
      <c r="B2259" s="37" t="s">
        <v>14793</v>
      </c>
      <c r="C2259" s="37" t="s">
        <v>14794</v>
      </c>
      <c r="D2259" s="37" t="s">
        <v>14795</v>
      </c>
      <c r="E2259" s="37" t="s">
        <v>16728</v>
      </c>
      <c r="F2259" s="37" t="s">
        <v>23714</v>
      </c>
      <c r="G2259" s="37">
        <v>92122</v>
      </c>
      <c r="H2259" s="35">
        <v>15</v>
      </c>
      <c r="I2259" s="35">
        <v>127</v>
      </c>
      <c r="J2259" s="36">
        <v>118110</v>
      </c>
      <c r="K2259" s="37">
        <v>111741</v>
      </c>
      <c r="L2259" s="37" t="s">
        <v>14796</v>
      </c>
    </row>
    <row r="2260" spans="1:12" ht="18" customHeight="1" x14ac:dyDescent="0.2">
      <c r="A2260" s="37" t="s">
        <v>14797</v>
      </c>
      <c r="B2260" s="37" t="s">
        <v>14798</v>
      </c>
      <c r="C2260" s="37" t="s">
        <v>14799</v>
      </c>
      <c r="D2260" s="37" t="s">
        <v>14800</v>
      </c>
      <c r="E2260" s="37" t="s">
        <v>14801</v>
      </c>
      <c r="F2260" s="37" t="s">
        <v>19678</v>
      </c>
      <c r="G2260" s="37">
        <v>8360</v>
      </c>
      <c r="H2260" s="35">
        <v>7</v>
      </c>
      <c r="I2260" s="35">
        <v>33</v>
      </c>
      <c r="J2260" s="36">
        <v>196970</v>
      </c>
      <c r="K2260" s="37">
        <v>121988</v>
      </c>
      <c r="L2260" s="37"/>
    </row>
    <row r="2261" spans="1:12" ht="18" customHeight="1" x14ac:dyDescent="0.2">
      <c r="A2261" s="37" t="s">
        <v>14802</v>
      </c>
      <c r="B2261" s="37" t="s">
        <v>14803</v>
      </c>
      <c r="C2261" s="37" t="s">
        <v>12035</v>
      </c>
      <c r="D2261" s="37" t="s">
        <v>12036</v>
      </c>
      <c r="E2261" s="37" t="s">
        <v>12037</v>
      </c>
      <c r="F2261" s="37" t="s">
        <v>18743</v>
      </c>
      <c r="G2261" s="37">
        <v>51301</v>
      </c>
      <c r="H2261" s="35">
        <v>0</v>
      </c>
      <c r="I2261" s="35">
        <v>5</v>
      </c>
      <c r="J2261" s="36">
        <v>4000</v>
      </c>
      <c r="K2261" s="37">
        <v>143739</v>
      </c>
      <c r="L2261" s="37" t="s">
        <v>12038</v>
      </c>
    </row>
    <row r="2262" spans="1:12" ht="18" customHeight="1" x14ac:dyDescent="0.2">
      <c r="A2262" s="37" t="s">
        <v>12039</v>
      </c>
      <c r="B2262" s="37" t="s">
        <v>12040</v>
      </c>
      <c r="C2262" s="37" t="s">
        <v>12041</v>
      </c>
      <c r="D2262" s="37" t="s">
        <v>12042</v>
      </c>
      <c r="E2262" s="37" t="s">
        <v>23010</v>
      </c>
      <c r="F2262" s="37" t="s">
        <v>19662</v>
      </c>
      <c r="G2262" s="37">
        <v>60062</v>
      </c>
      <c r="H2262" s="35">
        <v>144</v>
      </c>
      <c r="I2262" s="35">
        <v>103</v>
      </c>
      <c r="J2262" s="36">
        <v>1399961</v>
      </c>
      <c r="K2262" s="37">
        <v>141396</v>
      </c>
      <c r="L2262" s="37"/>
    </row>
    <row r="2263" spans="1:12" ht="18" customHeight="1" x14ac:dyDescent="0.2">
      <c r="A2263" s="37" t="s">
        <v>14724</v>
      </c>
      <c r="B2263" s="37" t="s">
        <v>14725</v>
      </c>
      <c r="C2263" s="37" t="s">
        <v>14726</v>
      </c>
      <c r="D2263" s="37" t="s">
        <v>14727</v>
      </c>
      <c r="E2263" s="37" t="s">
        <v>15268</v>
      </c>
      <c r="F2263" s="37" t="s">
        <v>23134</v>
      </c>
      <c r="G2263" s="37">
        <v>77098</v>
      </c>
      <c r="H2263" s="35">
        <v>7</v>
      </c>
      <c r="I2263" s="35">
        <v>60</v>
      </c>
      <c r="J2263" s="36">
        <v>116667</v>
      </c>
      <c r="K2263" s="37">
        <v>132703</v>
      </c>
      <c r="L2263" s="37"/>
    </row>
    <row r="2264" spans="1:12" ht="18" customHeight="1" x14ac:dyDescent="0.2">
      <c r="A2264" s="37" t="s">
        <v>14728</v>
      </c>
      <c r="B2264" s="37" t="s">
        <v>14779</v>
      </c>
      <c r="C2264" s="37" t="s">
        <v>14780</v>
      </c>
      <c r="D2264" s="37" t="s">
        <v>14781</v>
      </c>
      <c r="E2264" s="37" t="s">
        <v>22734</v>
      </c>
      <c r="F2264" s="37" t="s">
        <v>19677</v>
      </c>
      <c r="G2264" s="37">
        <v>3251</v>
      </c>
      <c r="H2264" s="35">
        <v>50</v>
      </c>
      <c r="I2264" s="35">
        <v>66</v>
      </c>
      <c r="J2264" s="36">
        <v>757576</v>
      </c>
      <c r="K2264" s="37">
        <v>127213</v>
      </c>
      <c r="L2264" s="37"/>
    </row>
    <row r="2265" spans="1:12" ht="18" customHeight="1" x14ac:dyDescent="0.2">
      <c r="A2265" s="37" t="s">
        <v>14782</v>
      </c>
      <c r="B2265" s="37" t="s">
        <v>14783</v>
      </c>
      <c r="C2265" s="37" t="s">
        <v>14784</v>
      </c>
      <c r="D2265" s="37" t="s">
        <v>14785</v>
      </c>
      <c r="E2265" s="37" t="s">
        <v>23033</v>
      </c>
      <c r="F2265" s="37" t="s">
        <v>23714</v>
      </c>
      <c r="G2265" s="37">
        <v>94010</v>
      </c>
      <c r="H2265" s="35">
        <v>11</v>
      </c>
      <c r="I2265" s="35">
        <v>41</v>
      </c>
      <c r="J2265" s="36">
        <v>268293</v>
      </c>
      <c r="K2265" s="37">
        <v>140685</v>
      </c>
      <c r="L2265" s="37"/>
    </row>
    <row r="2266" spans="1:12" ht="18" customHeight="1" x14ac:dyDescent="0.2">
      <c r="A2266" s="37" t="s">
        <v>14786</v>
      </c>
      <c r="B2266" s="37" t="s">
        <v>14787</v>
      </c>
      <c r="C2266" s="37" t="s">
        <v>12055</v>
      </c>
      <c r="D2266" s="37" t="s">
        <v>12056</v>
      </c>
      <c r="E2266" s="37" t="s">
        <v>21442</v>
      </c>
      <c r="F2266" s="37" t="s">
        <v>23134</v>
      </c>
      <c r="G2266" s="37">
        <v>78626</v>
      </c>
      <c r="H2266" s="35">
        <v>12</v>
      </c>
      <c r="I2266" s="35">
        <v>123</v>
      </c>
      <c r="J2266" s="36">
        <v>97561</v>
      </c>
      <c r="K2266" s="37">
        <v>114429</v>
      </c>
      <c r="L2266" s="37" t="s">
        <v>12057</v>
      </c>
    </row>
    <row r="2267" spans="1:12" ht="18" customHeight="1" x14ac:dyDescent="0.2">
      <c r="A2267" s="37" t="s">
        <v>12058</v>
      </c>
      <c r="B2267" s="37" t="s">
        <v>12059</v>
      </c>
      <c r="C2267" s="37" t="s">
        <v>12060</v>
      </c>
      <c r="D2267" s="37" t="s">
        <v>12061</v>
      </c>
      <c r="E2267" s="37" t="s">
        <v>12062</v>
      </c>
      <c r="F2267" s="37" t="s">
        <v>19668</v>
      </c>
      <c r="G2267" s="37">
        <v>21031</v>
      </c>
      <c r="H2267" s="35">
        <v>2</v>
      </c>
      <c r="I2267" s="35">
        <v>17</v>
      </c>
      <c r="J2267" s="36">
        <v>92914</v>
      </c>
      <c r="K2267" s="37">
        <v>121809</v>
      </c>
      <c r="L2267" s="37"/>
    </row>
    <row r="2268" spans="1:12" ht="18" customHeight="1" x14ac:dyDescent="0.2">
      <c r="A2268" s="37" t="s">
        <v>6614</v>
      </c>
      <c r="B2268" s="37" t="s">
        <v>6615</v>
      </c>
      <c r="C2268" s="37" t="s">
        <v>6616</v>
      </c>
      <c r="D2268" s="37" t="s">
        <v>6636</v>
      </c>
      <c r="E2268" s="37" t="s">
        <v>6637</v>
      </c>
      <c r="F2268" s="37" t="s">
        <v>23129</v>
      </c>
      <c r="G2268" s="37">
        <v>18902</v>
      </c>
      <c r="H2268" s="35">
        <v>8</v>
      </c>
      <c r="I2268" s="35" t="s">
        <v>16742</v>
      </c>
      <c r="J2268" s="35" t="s">
        <v>16742</v>
      </c>
      <c r="K2268" s="37">
        <v>145982</v>
      </c>
      <c r="L2268" s="37"/>
    </row>
    <row r="2269" spans="1:12" ht="18" customHeight="1" x14ac:dyDescent="0.2">
      <c r="A2269" s="37" t="s">
        <v>6638</v>
      </c>
      <c r="B2269" s="37" t="s">
        <v>6639</v>
      </c>
      <c r="C2269" s="37" t="s">
        <v>6640</v>
      </c>
      <c r="D2269" s="37" t="s">
        <v>6641</v>
      </c>
      <c r="E2269" s="37" t="s">
        <v>6642</v>
      </c>
      <c r="F2269" s="37" t="s">
        <v>18741</v>
      </c>
      <c r="G2269" s="37">
        <v>30328</v>
      </c>
      <c r="H2269" s="35">
        <v>124</v>
      </c>
      <c r="I2269" s="35">
        <v>94</v>
      </c>
      <c r="J2269" s="36">
        <v>1318236</v>
      </c>
      <c r="K2269" s="37">
        <v>142238</v>
      </c>
      <c r="L2269" s="37"/>
    </row>
    <row r="2270" spans="1:12" ht="18" customHeight="1" x14ac:dyDescent="0.2">
      <c r="A2270" s="37" t="s">
        <v>6643</v>
      </c>
      <c r="B2270" s="37" t="s">
        <v>14729</v>
      </c>
      <c r="C2270" s="37" t="s">
        <v>14730</v>
      </c>
      <c r="D2270" s="37" t="s">
        <v>14731</v>
      </c>
      <c r="E2270" s="37" t="s">
        <v>16728</v>
      </c>
      <c r="F2270" s="37" t="s">
        <v>23714</v>
      </c>
      <c r="G2270" s="37">
        <v>92127</v>
      </c>
      <c r="H2270" s="35">
        <v>8</v>
      </c>
      <c r="I2270" s="35" t="s">
        <v>16742</v>
      </c>
      <c r="J2270" s="35" t="s">
        <v>16742</v>
      </c>
      <c r="K2270" s="37">
        <v>142896</v>
      </c>
      <c r="L2270" s="37"/>
    </row>
    <row r="2271" spans="1:12" ht="18" customHeight="1" x14ac:dyDescent="0.2">
      <c r="A2271" s="37" t="s">
        <v>14732</v>
      </c>
      <c r="B2271" s="37" t="s">
        <v>14733</v>
      </c>
      <c r="C2271" s="37" t="s">
        <v>14734</v>
      </c>
      <c r="D2271" s="37" t="s">
        <v>12068</v>
      </c>
      <c r="E2271" s="37" t="s">
        <v>20934</v>
      </c>
      <c r="F2271" s="37" t="s">
        <v>23139</v>
      </c>
      <c r="G2271" s="37">
        <v>53202</v>
      </c>
      <c r="H2271" s="35">
        <v>0</v>
      </c>
      <c r="I2271" s="35">
        <v>20</v>
      </c>
      <c r="J2271" s="36">
        <v>24232</v>
      </c>
      <c r="K2271" s="37">
        <v>132554</v>
      </c>
      <c r="L2271" s="37" t="s">
        <v>12069</v>
      </c>
    </row>
    <row r="2272" spans="1:12" ht="18" customHeight="1" x14ac:dyDescent="0.2">
      <c r="A2272" s="37" t="s">
        <v>12070</v>
      </c>
      <c r="B2272" s="37" t="s">
        <v>12071</v>
      </c>
      <c r="C2272" s="37" t="s">
        <v>12072</v>
      </c>
      <c r="D2272" s="37" t="s">
        <v>12073</v>
      </c>
      <c r="E2272" s="37" t="s">
        <v>21763</v>
      </c>
      <c r="F2272" s="37" t="s">
        <v>18741</v>
      </c>
      <c r="G2272" s="37">
        <v>30606</v>
      </c>
      <c r="H2272" s="35">
        <v>4</v>
      </c>
      <c r="I2272" s="35">
        <v>42</v>
      </c>
      <c r="J2272" s="36">
        <v>95238</v>
      </c>
      <c r="K2272" s="37">
        <v>125812</v>
      </c>
      <c r="L2272" s="37"/>
    </row>
    <row r="2273" spans="1:12" ht="18" customHeight="1" x14ac:dyDescent="0.2">
      <c r="A2273" s="37" t="s">
        <v>12074</v>
      </c>
      <c r="B2273" s="37" t="s">
        <v>12075</v>
      </c>
      <c r="C2273" s="37" t="s">
        <v>12076</v>
      </c>
      <c r="D2273" s="37" t="s">
        <v>12077</v>
      </c>
      <c r="E2273" s="37" t="s">
        <v>11306</v>
      </c>
      <c r="F2273" s="37" t="s">
        <v>18740</v>
      </c>
      <c r="G2273" s="37">
        <v>32607</v>
      </c>
      <c r="H2273" s="35">
        <v>87</v>
      </c>
      <c r="I2273" s="35">
        <v>351</v>
      </c>
      <c r="J2273" s="36">
        <v>247863</v>
      </c>
      <c r="K2273" s="37">
        <v>138146</v>
      </c>
      <c r="L2273" s="37"/>
    </row>
    <row r="2274" spans="1:12" ht="18" customHeight="1" x14ac:dyDescent="0.2">
      <c r="A2274" s="37" t="s">
        <v>12078</v>
      </c>
      <c r="B2274" s="37" t="s">
        <v>12079</v>
      </c>
      <c r="C2274" s="37" t="s">
        <v>12080</v>
      </c>
      <c r="D2274" s="37" t="s">
        <v>12081</v>
      </c>
      <c r="E2274" s="37" t="s">
        <v>23811</v>
      </c>
      <c r="F2274" s="37" t="s">
        <v>23133</v>
      </c>
      <c r="G2274" s="37">
        <v>37027</v>
      </c>
      <c r="H2274" s="35">
        <v>42</v>
      </c>
      <c r="I2274" s="35">
        <v>7</v>
      </c>
      <c r="J2274" s="36">
        <v>6000000</v>
      </c>
      <c r="K2274" s="37">
        <v>114999</v>
      </c>
      <c r="L2274" s="37"/>
    </row>
    <row r="2275" spans="1:12" ht="18" customHeight="1" x14ac:dyDescent="0.2">
      <c r="A2275" s="37" t="s">
        <v>12082</v>
      </c>
      <c r="B2275" s="37" t="s">
        <v>12083</v>
      </c>
      <c r="C2275" s="37" t="s">
        <v>14820</v>
      </c>
      <c r="D2275" s="37" t="s">
        <v>14821</v>
      </c>
      <c r="E2275" s="37" t="s">
        <v>23798</v>
      </c>
      <c r="F2275" s="37" t="s">
        <v>19680</v>
      </c>
      <c r="G2275" s="37">
        <v>89113</v>
      </c>
      <c r="H2275" s="35">
        <v>7</v>
      </c>
      <c r="I2275" s="35">
        <v>53</v>
      </c>
      <c r="J2275" s="36">
        <v>125283</v>
      </c>
      <c r="K2275" s="37">
        <v>150601</v>
      </c>
      <c r="L2275" s="37"/>
    </row>
    <row r="2276" spans="1:12" ht="18" customHeight="1" x14ac:dyDescent="0.2">
      <c r="A2276" s="37" t="s">
        <v>14822</v>
      </c>
      <c r="B2276" s="37" t="s">
        <v>14823</v>
      </c>
      <c r="C2276" s="37" t="s">
        <v>14824</v>
      </c>
      <c r="D2276" s="37" t="s">
        <v>14825</v>
      </c>
      <c r="E2276" s="37" t="s">
        <v>14826</v>
      </c>
      <c r="F2276" s="37" t="s">
        <v>19667</v>
      </c>
      <c r="G2276" s="37">
        <v>2466</v>
      </c>
      <c r="H2276" s="35">
        <v>26</v>
      </c>
      <c r="I2276" s="35">
        <v>69</v>
      </c>
      <c r="J2276" s="36">
        <v>375821</v>
      </c>
      <c r="K2276" s="37">
        <v>122846</v>
      </c>
      <c r="L2276" s="37" t="s">
        <v>14827</v>
      </c>
    </row>
    <row r="2277" spans="1:12" ht="18" customHeight="1" x14ac:dyDescent="0.2">
      <c r="A2277" s="37" t="s">
        <v>17548</v>
      </c>
      <c r="B2277" s="37" t="s">
        <v>14834</v>
      </c>
      <c r="C2277" s="37" t="s">
        <v>14835</v>
      </c>
      <c r="D2277" s="37" t="s">
        <v>14836</v>
      </c>
      <c r="E2277" s="37" t="s">
        <v>14837</v>
      </c>
      <c r="F2277" s="37" t="s">
        <v>23715</v>
      </c>
      <c r="G2277" s="37">
        <v>80866</v>
      </c>
      <c r="H2277" s="35">
        <v>12</v>
      </c>
      <c r="I2277" s="35" t="s">
        <v>16742</v>
      </c>
      <c r="J2277" s="35" t="s">
        <v>16742</v>
      </c>
      <c r="K2277" s="37">
        <v>116930</v>
      </c>
      <c r="L2277" s="37" t="s">
        <v>14838</v>
      </c>
    </row>
    <row r="2278" spans="1:12" ht="18" customHeight="1" x14ac:dyDescent="0.2">
      <c r="A2278" s="37" t="s">
        <v>14839</v>
      </c>
      <c r="B2278" s="37" t="s">
        <v>14840</v>
      </c>
      <c r="C2278" s="37" t="s">
        <v>14841</v>
      </c>
      <c r="D2278" s="37" t="s">
        <v>14842</v>
      </c>
      <c r="E2278" s="37" t="s">
        <v>17983</v>
      </c>
      <c r="F2278" s="37" t="s">
        <v>19671</v>
      </c>
      <c r="G2278" s="37">
        <v>55113</v>
      </c>
      <c r="H2278" s="35">
        <v>7</v>
      </c>
      <c r="I2278" s="35">
        <v>80</v>
      </c>
      <c r="J2278" s="36">
        <v>87500</v>
      </c>
      <c r="K2278" s="37">
        <v>115065</v>
      </c>
      <c r="L2278" s="37"/>
    </row>
    <row r="2279" spans="1:12" ht="18" customHeight="1" x14ac:dyDescent="0.2">
      <c r="A2279" s="37" t="s">
        <v>14843</v>
      </c>
      <c r="B2279" s="37" t="s">
        <v>14844</v>
      </c>
      <c r="C2279" s="37" t="s">
        <v>14845</v>
      </c>
      <c r="D2279" s="37" t="s">
        <v>14846</v>
      </c>
      <c r="E2279" s="37" t="s">
        <v>14847</v>
      </c>
      <c r="F2279" s="37" t="s">
        <v>23136</v>
      </c>
      <c r="G2279" s="37">
        <v>23320</v>
      </c>
      <c r="H2279" s="35">
        <v>4</v>
      </c>
      <c r="I2279" s="35">
        <v>25</v>
      </c>
      <c r="J2279" s="36">
        <v>160000</v>
      </c>
      <c r="K2279" s="37">
        <v>136649</v>
      </c>
      <c r="L2279" s="37"/>
    </row>
    <row r="2280" spans="1:12" ht="18" customHeight="1" x14ac:dyDescent="0.2">
      <c r="A2280" s="37" t="s">
        <v>14848</v>
      </c>
      <c r="B2280" s="37" t="s">
        <v>14849</v>
      </c>
      <c r="C2280" s="37" t="s">
        <v>14850</v>
      </c>
      <c r="D2280" s="37" t="s">
        <v>14851</v>
      </c>
      <c r="E2280" s="37" t="s">
        <v>19836</v>
      </c>
      <c r="F2280" s="37" t="s">
        <v>23714</v>
      </c>
      <c r="G2280" s="37">
        <v>94022</v>
      </c>
      <c r="H2280" s="35">
        <v>27</v>
      </c>
      <c r="I2280" s="35">
        <v>156</v>
      </c>
      <c r="J2280" s="36">
        <v>171951</v>
      </c>
      <c r="K2280" s="37">
        <v>142563</v>
      </c>
      <c r="L2280" s="37"/>
    </row>
    <row r="2281" spans="1:12" ht="18" customHeight="1" x14ac:dyDescent="0.2">
      <c r="A2281" s="37" t="s">
        <v>14852</v>
      </c>
      <c r="B2281" s="37" t="s">
        <v>14853</v>
      </c>
      <c r="C2281" s="37" t="s">
        <v>14854</v>
      </c>
      <c r="D2281" s="37" t="s">
        <v>14855</v>
      </c>
      <c r="E2281" s="37" t="s">
        <v>19500</v>
      </c>
      <c r="F2281" s="37" t="s">
        <v>23138</v>
      </c>
      <c r="G2281" s="37">
        <v>98034</v>
      </c>
      <c r="H2281" s="35">
        <v>4</v>
      </c>
      <c r="I2281" s="35">
        <v>18</v>
      </c>
      <c r="J2281" s="36">
        <v>216932</v>
      </c>
      <c r="K2281" s="37">
        <v>130419</v>
      </c>
      <c r="L2281" s="37"/>
    </row>
    <row r="2282" spans="1:12" ht="18" customHeight="1" x14ac:dyDescent="0.2">
      <c r="A2282" s="37" t="s">
        <v>14856</v>
      </c>
      <c r="B2282" s="37" t="s">
        <v>14857</v>
      </c>
      <c r="C2282" s="37" t="s">
        <v>14858</v>
      </c>
      <c r="D2282" s="37" t="s">
        <v>17580</v>
      </c>
      <c r="E2282" s="37" t="s">
        <v>16741</v>
      </c>
      <c r="F2282" s="37" t="s">
        <v>19663</v>
      </c>
      <c r="G2282" s="37">
        <v>46268</v>
      </c>
      <c r="H2282" s="35">
        <v>32</v>
      </c>
      <c r="I2282" s="35">
        <v>188</v>
      </c>
      <c r="J2282" s="36">
        <v>170213</v>
      </c>
      <c r="K2282" s="37">
        <v>131759</v>
      </c>
      <c r="L2282" s="37" t="s">
        <v>17581</v>
      </c>
    </row>
    <row r="2283" spans="1:12" ht="18" customHeight="1" x14ac:dyDescent="0.2">
      <c r="A2283" s="37" t="s">
        <v>17582</v>
      </c>
      <c r="B2283" s="37" t="s">
        <v>17583</v>
      </c>
      <c r="C2283" s="37" t="s">
        <v>17584</v>
      </c>
      <c r="D2283" s="37" t="s">
        <v>17585</v>
      </c>
      <c r="E2283" s="37" t="s">
        <v>20857</v>
      </c>
      <c r="F2283" s="37" t="s">
        <v>23714</v>
      </c>
      <c r="G2283" s="37">
        <v>92867</v>
      </c>
      <c r="H2283" s="35">
        <v>8</v>
      </c>
      <c r="I2283" s="35" t="s">
        <v>16742</v>
      </c>
      <c r="J2283" s="35" t="s">
        <v>16742</v>
      </c>
      <c r="K2283" s="37">
        <v>145497</v>
      </c>
      <c r="L2283" s="37" t="s">
        <v>17586</v>
      </c>
    </row>
    <row r="2284" spans="1:12" ht="18" customHeight="1" x14ac:dyDescent="0.2">
      <c r="A2284" s="37" t="s">
        <v>14863</v>
      </c>
      <c r="B2284" s="37" t="s">
        <v>14864</v>
      </c>
      <c r="C2284" s="37" t="s">
        <v>14865</v>
      </c>
      <c r="D2284" s="37" t="s">
        <v>14866</v>
      </c>
      <c r="E2284" s="37" t="s">
        <v>21832</v>
      </c>
      <c r="F2284" s="37" t="s">
        <v>23126</v>
      </c>
      <c r="G2284" s="37">
        <v>45236</v>
      </c>
      <c r="H2284" s="35">
        <v>16</v>
      </c>
      <c r="I2284" s="35">
        <v>127</v>
      </c>
      <c r="J2284" s="36">
        <v>124160</v>
      </c>
      <c r="K2284" s="37">
        <v>40794</v>
      </c>
      <c r="L2284" s="37"/>
    </row>
    <row r="2285" spans="1:12" ht="18" customHeight="1" x14ac:dyDescent="0.2">
      <c r="A2285" s="37" t="s">
        <v>14867</v>
      </c>
      <c r="B2285" s="37" t="s">
        <v>14868</v>
      </c>
      <c r="C2285" s="37" t="s">
        <v>14869</v>
      </c>
      <c r="D2285" s="37" t="s">
        <v>14870</v>
      </c>
      <c r="E2285" s="37" t="s">
        <v>17558</v>
      </c>
      <c r="F2285" s="37" t="s">
        <v>19678</v>
      </c>
      <c r="G2285" s="37">
        <v>8053</v>
      </c>
      <c r="H2285" s="35">
        <v>4</v>
      </c>
      <c r="I2285" s="35">
        <v>48</v>
      </c>
      <c r="J2285" s="36">
        <v>73333</v>
      </c>
      <c r="K2285" s="37">
        <v>129170</v>
      </c>
      <c r="L2285" s="37"/>
    </row>
    <row r="2286" spans="1:12" ht="18" customHeight="1" x14ac:dyDescent="0.2">
      <c r="A2286" s="37" t="s">
        <v>14871</v>
      </c>
      <c r="B2286" s="37" t="s">
        <v>14872</v>
      </c>
      <c r="C2286" s="37" t="s">
        <v>14873</v>
      </c>
      <c r="D2286" s="37" t="s">
        <v>14874</v>
      </c>
      <c r="E2286" s="37" t="s">
        <v>14875</v>
      </c>
      <c r="F2286" s="37" t="s">
        <v>18743</v>
      </c>
      <c r="G2286" s="37">
        <v>50322</v>
      </c>
      <c r="H2286" s="35">
        <v>24</v>
      </c>
      <c r="I2286" s="35">
        <v>98</v>
      </c>
      <c r="J2286" s="36">
        <v>244898</v>
      </c>
      <c r="K2286" s="37">
        <v>117566</v>
      </c>
      <c r="L2286" s="37" t="s">
        <v>14876</v>
      </c>
    </row>
    <row r="2287" spans="1:12" ht="18" customHeight="1" x14ac:dyDescent="0.2">
      <c r="A2287" s="37" t="s">
        <v>14877</v>
      </c>
      <c r="B2287" s="37" t="s">
        <v>14878</v>
      </c>
      <c r="C2287" s="37" t="s">
        <v>14879</v>
      </c>
      <c r="D2287" s="37" t="s">
        <v>14880</v>
      </c>
      <c r="E2287" s="37" t="s">
        <v>14881</v>
      </c>
      <c r="F2287" s="37" t="s">
        <v>23129</v>
      </c>
      <c r="G2287" s="37">
        <v>15146</v>
      </c>
      <c r="H2287" s="35">
        <v>24</v>
      </c>
      <c r="I2287" s="35">
        <v>200</v>
      </c>
      <c r="J2287" s="36">
        <v>120000</v>
      </c>
      <c r="K2287" s="37">
        <v>113196</v>
      </c>
      <c r="L2287" s="37" t="s">
        <v>14882</v>
      </c>
    </row>
    <row r="2288" spans="1:12" ht="18" customHeight="1" x14ac:dyDescent="0.2">
      <c r="A2288" s="37" t="s">
        <v>14883</v>
      </c>
      <c r="B2288" s="37" t="s">
        <v>14884</v>
      </c>
      <c r="C2288" s="37" t="s">
        <v>14885</v>
      </c>
      <c r="D2288" s="37" t="s">
        <v>14886</v>
      </c>
      <c r="E2288" s="37" t="s">
        <v>23038</v>
      </c>
      <c r="F2288" s="37" t="s">
        <v>23716</v>
      </c>
      <c r="G2288" s="37">
        <v>6032</v>
      </c>
      <c r="H2288" s="35">
        <v>12</v>
      </c>
      <c r="I2288" s="35">
        <v>37</v>
      </c>
      <c r="J2288" s="36">
        <v>324324</v>
      </c>
      <c r="K2288" s="37">
        <v>127215</v>
      </c>
      <c r="L2288" s="37" t="s">
        <v>14887</v>
      </c>
    </row>
    <row r="2289" spans="1:12" ht="18" customHeight="1" x14ac:dyDescent="0.2">
      <c r="A2289" s="37" t="s">
        <v>14888</v>
      </c>
      <c r="B2289" s="37" t="s">
        <v>14889</v>
      </c>
      <c r="C2289" s="37" t="s">
        <v>14890</v>
      </c>
      <c r="D2289" s="37"/>
      <c r="E2289" s="37"/>
      <c r="F2289" s="37" t="s">
        <v>23136</v>
      </c>
      <c r="G2289" s="37"/>
      <c r="H2289" s="35">
        <v>1</v>
      </c>
      <c r="I2289" s="35">
        <v>2</v>
      </c>
      <c r="J2289" s="36">
        <v>450000</v>
      </c>
      <c r="K2289" s="37">
        <v>135651</v>
      </c>
      <c r="L2289" s="37"/>
    </row>
    <row r="2290" spans="1:12" ht="18" customHeight="1" x14ac:dyDescent="0.2">
      <c r="A2290" s="37" t="s">
        <v>14891</v>
      </c>
      <c r="B2290" s="37" t="s">
        <v>14892</v>
      </c>
      <c r="C2290" s="37" t="s">
        <v>14893</v>
      </c>
      <c r="D2290" s="37" t="s">
        <v>14894</v>
      </c>
      <c r="E2290" s="37" t="s">
        <v>14895</v>
      </c>
      <c r="F2290" s="37" t="s">
        <v>18740</v>
      </c>
      <c r="G2290" s="37">
        <v>34202</v>
      </c>
      <c r="H2290" s="35">
        <v>2</v>
      </c>
      <c r="I2290" s="35">
        <v>2</v>
      </c>
      <c r="J2290" s="36">
        <v>1014486</v>
      </c>
      <c r="K2290" s="37">
        <v>148338</v>
      </c>
      <c r="L2290" s="37"/>
    </row>
    <row r="2291" spans="1:12" ht="18" customHeight="1" x14ac:dyDescent="0.2">
      <c r="A2291" s="37" t="s">
        <v>14896</v>
      </c>
      <c r="B2291" s="37" t="s">
        <v>17623</v>
      </c>
      <c r="C2291" s="37" t="s">
        <v>17624</v>
      </c>
      <c r="D2291" s="37" t="s">
        <v>17625</v>
      </c>
      <c r="E2291" s="37" t="s">
        <v>21358</v>
      </c>
      <c r="F2291" s="37" t="s">
        <v>23714</v>
      </c>
      <c r="G2291" s="37">
        <v>94583</v>
      </c>
      <c r="H2291" s="35">
        <v>8</v>
      </c>
      <c r="I2291" s="35">
        <v>16</v>
      </c>
      <c r="J2291" s="36">
        <v>468750</v>
      </c>
      <c r="K2291" s="37">
        <v>144712</v>
      </c>
      <c r="L2291" s="37" t="s">
        <v>17626</v>
      </c>
    </row>
    <row r="2292" spans="1:12" ht="18" customHeight="1" x14ac:dyDescent="0.2">
      <c r="A2292" s="37" t="s">
        <v>17627</v>
      </c>
      <c r="B2292" s="37" t="s">
        <v>17628</v>
      </c>
      <c r="C2292" s="37" t="s">
        <v>17629</v>
      </c>
      <c r="D2292" s="37" t="s">
        <v>17630</v>
      </c>
      <c r="E2292" s="37" t="s">
        <v>12692</v>
      </c>
      <c r="F2292" s="37" t="s">
        <v>23134</v>
      </c>
      <c r="G2292" s="37">
        <v>75088</v>
      </c>
      <c r="H2292" s="35">
        <v>9</v>
      </c>
      <c r="I2292" s="35">
        <v>16</v>
      </c>
      <c r="J2292" s="36">
        <v>557446</v>
      </c>
      <c r="K2292" s="37">
        <v>132211</v>
      </c>
      <c r="L2292" s="37"/>
    </row>
    <row r="2293" spans="1:12" ht="18" customHeight="1" x14ac:dyDescent="0.2">
      <c r="A2293" s="37" t="s">
        <v>17631</v>
      </c>
      <c r="B2293" s="37" t="s">
        <v>17632</v>
      </c>
      <c r="C2293" s="37" t="s">
        <v>17633</v>
      </c>
      <c r="D2293" s="37" t="s">
        <v>17634</v>
      </c>
      <c r="E2293" s="37" t="s">
        <v>13429</v>
      </c>
      <c r="F2293" s="37" t="s">
        <v>18740</v>
      </c>
      <c r="G2293" s="37">
        <v>33467</v>
      </c>
      <c r="H2293" s="35">
        <v>3</v>
      </c>
      <c r="I2293" s="35">
        <v>2</v>
      </c>
      <c r="J2293" s="36">
        <v>1275000</v>
      </c>
      <c r="K2293" s="37">
        <v>148606</v>
      </c>
      <c r="L2293" s="37"/>
    </row>
    <row r="2294" spans="1:12" ht="18" customHeight="1" x14ac:dyDescent="0.2">
      <c r="A2294" s="37" t="s">
        <v>20382</v>
      </c>
      <c r="B2294" s="37" t="s">
        <v>20383</v>
      </c>
      <c r="C2294" s="37" t="s">
        <v>20384</v>
      </c>
      <c r="D2294" s="37" t="s">
        <v>20385</v>
      </c>
      <c r="E2294" s="37" t="s">
        <v>15305</v>
      </c>
      <c r="F2294" s="37" t="s">
        <v>19678</v>
      </c>
      <c r="G2294" s="37">
        <v>8046</v>
      </c>
      <c r="H2294" s="35">
        <v>1</v>
      </c>
      <c r="I2294" s="35">
        <v>5</v>
      </c>
      <c r="J2294" s="36">
        <v>276000</v>
      </c>
      <c r="K2294" s="37">
        <v>129287</v>
      </c>
      <c r="L2294" s="37" t="s">
        <v>20386</v>
      </c>
    </row>
    <row r="2295" spans="1:12" ht="18" customHeight="1" x14ac:dyDescent="0.2">
      <c r="A2295" s="37" t="s">
        <v>20387</v>
      </c>
      <c r="B2295" s="37" t="s">
        <v>20388</v>
      </c>
      <c r="C2295" s="37" t="s">
        <v>17647</v>
      </c>
      <c r="D2295" s="37" t="s">
        <v>17648</v>
      </c>
      <c r="E2295" s="37" t="s">
        <v>20375</v>
      </c>
      <c r="F2295" s="37" t="s">
        <v>19671</v>
      </c>
      <c r="G2295" s="37">
        <v>56353</v>
      </c>
      <c r="H2295" s="35">
        <v>0</v>
      </c>
      <c r="I2295" s="35">
        <v>2</v>
      </c>
      <c r="J2295" s="36">
        <v>150000</v>
      </c>
      <c r="K2295" s="37">
        <v>141923</v>
      </c>
      <c r="L2295" s="37" t="s">
        <v>20376</v>
      </c>
    </row>
    <row r="2296" spans="1:12" ht="18" customHeight="1" x14ac:dyDescent="0.2">
      <c r="A2296" s="37" t="s">
        <v>20377</v>
      </c>
      <c r="B2296" s="37" t="s">
        <v>20378</v>
      </c>
      <c r="C2296" s="37" t="s">
        <v>20379</v>
      </c>
      <c r="D2296" s="37" t="s">
        <v>20380</v>
      </c>
      <c r="E2296" s="37" t="s">
        <v>21832</v>
      </c>
      <c r="F2296" s="37" t="s">
        <v>23126</v>
      </c>
      <c r="G2296" s="37">
        <v>45249</v>
      </c>
      <c r="H2296" s="35">
        <v>58</v>
      </c>
      <c r="I2296" s="35">
        <v>892</v>
      </c>
      <c r="J2296" s="36">
        <v>65412</v>
      </c>
      <c r="K2296" s="37">
        <v>119880</v>
      </c>
      <c r="L2296" s="37"/>
    </row>
    <row r="2297" spans="1:12" ht="18" customHeight="1" x14ac:dyDescent="0.2">
      <c r="A2297" s="37" t="s">
        <v>20381</v>
      </c>
      <c r="B2297" s="37" t="s">
        <v>17671</v>
      </c>
      <c r="C2297" s="37" t="s">
        <v>17672</v>
      </c>
      <c r="D2297" s="37" t="s">
        <v>17673</v>
      </c>
      <c r="E2297" s="37" t="s">
        <v>20763</v>
      </c>
      <c r="F2297" s="37" t="s">
        <v>19670</v>
      </c>
      <c r="G2297" s="37">
        <v>48317</v>
      </c>
      <c r="H2297" s="35">
        <v>3</v>
      </c>
      <c r="I2297" s="35">
        <v>6</v>
      </c>
      <c r="J2297" s="36">
        <v>447667</v>
      </c>
      <c r="K2297" s="37">
        <v>130103</v>
      </c>
      <c r="L2297" s="37" t="s">
        <v>17674</v>
      </c>
    </row>
    <row r="2298" spans="1:12" ht="18" customHeight="1" x14ac:dyDescent="0.2">
      <c r="A2298" s="37" t="s">
        <v>17675</v>
      </c>
      <c r="B2298" s="37" t="s">
        <v>17676</v>
      </c>
      <c r="C2298" s="37" t="s">
        <v>17677</v>
      </c>
      <c r="D2298" s="37" t="s">
        <v>17678</v>
      </c>
      <c r="E2298" s="37" t="s">
        <v>17679</v>
      </c>
      <c r="F2298" s="37" t="s">
        <v>19662</v>
      </c>
      <c r="G2298" s="37">
        <v>60015</v>
      </c>
      <c r="H2298" s="35">
        <v>102</v>
      </c>
      <c r="I2298" s="35">
        <v>207</v>
      </c>
      <c r="J2298" s="36">
        <v>492402</v>
      </c>
      <c r="K2298" s="37">
        <v>5611</v>
      </c>
      <c r="L2298" s="37"/>
    </row>
    <row r="2299" spans="1:12" ht="18" customHeight="1" x14ac:dyDescent="0.2">
      <c r="A2299" s="37" t="s">
        <v>17695</v>
      </c>
      <c r="B2299" s="37" t="s">
        <v>17696</v>
      </c>
      <c r="C2299" s="37" t="s">
        <v>17697</v>
      </c>
      <c r="D2299" s="37" t="s">
        <v>17698</v>
      </c>
      <c r="E2299" s="37" t="s">
        <v>17699</v>
      </c>
      <c r="F2299" s="37" t="s">
        <v>23712</v>
      </c>
      <c r="G2299" s="37">
        <v>71910</v>
      </c>
      <c r="H2299" s="35">
        <v>8</v>
      </c>
      <c r="I2299" s="35" t="s">
        <v>16742</v>
      </c>
      <c r="J2299" s="35" t="s">
        <v>16742</v>
      </c>
      <c r="K2299" s="37">
        <v>144745</v>
      </c>
      <c r="L2299" s="37" t="s">
        <v>17700</v>
      </c>
    </row>
    <row r="2300" spans="1:12" ht="18" customHeight="1" x14ac:dyDescent="0.2">
      <c r="A2300" s="37" t="s">
        <v>17701</v>
      </c>
      <c r="B2300" s="37" t="s">
        <v>17702</v>
      </c>
      <c r="C2300" s="37" t="s">
        <v>17703</v>
      </c>
      <c r="D2300" s="37" t="s">
        <v>17704</v>
      </c>
      <c r="E2300" s="37" t="s">
        <v>24332</v>
      </c>
      <c r="F2300" s="37" t="s">
        <v>23136</v>
      </c>
      <c r="G2300" s="37">
        <v>20190</v>
      </c>
      <c r="H2300" s="35">
        <v>94</v>
      </c>
      <c r="I2300" s="35">
        <v>343</v>
      </c>
      <c r="J2300" s="36">
        <v>274832</v>
      </c>
      <c r="K2300" s="37">
        <v>116670</v>
      </c>
      <c r="L2300" s="37" t="s">
        <v>17705</v>
      </c>
    </row>
    <row r="2301" spans="1:12" ht="18" customHeight="1" x14ac:dyDescent="0.2">
      <c r="A2301" s="37" t="s">
        <v>17706</v>
      </c>
      <c r="B2301" s="37" t="s">
        <v>14939</v>
      </c>
      <c r="C2301" s="37" t="s">
        <v>14940</v>
      </c>
      <c r="D2301" s="37" t="s">
        <v>14941</v>
      </c>
      <c r="E2301" s="37" t="s">
        <v>22689</v>
      </c>
      <c r="F2301" s="37" t="s">
        <v>23713</v>
      </c>
      <c r="G2301" s="37">
        <v>85260</v>
      </c>
      <c r="H2301" s="35">
        <v>37</v>
      </c>
      <c r="I2301" s="35">
        <v>176</v>
      </c>
      <c r="J2301" s="36">
        <v>210227</v>
      </c>
      <c r="K2301" s="37">
        <v>149564</v>
      </c>
      <c r="L2301" s="37"/>
    </row>
    <row r="2302" spans="1:12" ht="18" customHeight="1" x14ac:dyDescent="0.2">
      <c r="A2302" s="37" t="s">
        <v>12251</v>
      </c>
      <c r="B2302" s="37" t="s">
        <v>12252</v>
      </c>
      <c r="C2302" s="37" t="s">
        <v>12253</v>
      </c>
      <c r="D2302" s="37" t="s">
        <v>12254</v>
      </c>
      <c r="E2302" s="37" t="s">
        <v>12255</v>
      </c>
      <c r="F2302" s="37" t="s">
        <v>18741</v>
      </c>
      <c r="G2302" s="37">
        <v>30240</v>
      </c>
      <c r="H2302" s="35">
        <v>0</v>
      </c>
      <c r="I2302" s="35">
        <v>19</v>
      </c>
      <c r="J2302" s="36">
        <v>13158</v>
      </c>
      <c r="K2302" s="37">
        <v>126300</v>
      </c>
      <c r="L2302" s="37" t="s">
        <v>12256</v>
      </c>
    </row>
    <row r="2303" spans="1:12" ht="18" customHeight="1" x14ac:dyDescent="0.2">
      <c r="A2303" s="37" t="s">
        <v>12257</v>
      </c>
      <c r="B2303" s="37" t="s">
        <v>12258</v>
      </c>
      <c r="C2303" s="37" t="s">
        <v>15023</v>
      </c>
      <c r="D2303" s="37" t="s">
        <v>15024</v>
      </c>
      <c r="E2303" s="37" t="s">
        <v>18093</v>
      </c>
      <c r="F2303" s="37" t="s">
        <v>23128</v>
      </c>
      <c r="G2303" s="37">
        <v>97214</v>
      </c>
      <c r="H2303" s="35">
        <v>7</v>
      </c>
      <c r="I2303" s="35">
        <v>51</v>
      </c>
      <c r="J2303" s="36">
        <v>143137</v>
      </c>
      <c r="K2303" s="37">
        <v>132794</v>
      </c>
      <c r="L2303" s="37"/>
    </row>
    <row r="2304" spans="1:12" ht="18" customHeight="1" x14ac:dyDescent="0.2">
      <c r="A2304" s="37" t="s">
        <v>15025</v>
      </c>
      <c r="B2304" s="37" t="s">
        <v>15026</v>
      </c>
      <c r="C2304" s="37" t="s">
        <v>15027</v>
      </c>
      <c r="D2304" s="37" t="s">
        <v>15028</v>
      </c>
      <c r="E2304" s="37" t="s">
        <v>17314</v>
      </c>
      <c r="F2304" s="37" t="s">
        <v>19662</v>
      </c>
      <c r="G2304" s="37">
        <v>60606</v>
      </c>
      <c r="H2304" s="35">
        <v>853</v>
      </c>
      <c r="I2304" s="36">
        <v>1874</v>
      </c>
      <c r="J2304" s="36">
        <v>455176</v>
      </c>
      <c r="K2304" s="37">
        <v>110715</v>
      </c>
      <c r="L2304" s="37"/>
    </row>
    <row r="2305" spans="1:12" ht="18" customHeight="1" x14ac:dyDescent="0.2">
      <c r="A2305" s="37" t="s">
        <v>15029</v>
      </c>
      <c r="B2305" s="37" t="s">
        <v>15030</v>
      </c>
      <c r="C2305" s="37" t="s">
        <v>15031</v>
      </c>
      <c r="D2305" s="37" t="s">
        <v>15032</v>
      </c>
      <c r="E2305" s="37" t="s">
        <v>15033</v>
      </c>
      <c r="F2305" s="37" t="s">
        <v>19663</v>
      </c>
      <c r="G2305" s="37">
        <v>46060</v>
      </c>
      <c r="H2305" s="35">
        <v>11</v>
      </c>
      <c r="I2305" s="35">
        <v>79</v>
      </c>
      <c r="J2305" s="36">
        <v>137692</v>
      </c>
      <c r="K2305" s="37">
        <v>132935</v>
      </c>
      <c r="L2305" s="37" t="s">
        <v>15074</v>
      </c>
    </row>
    <row r="2306" spans="1:12" ht="18" customHeight="1" x14ac:dyDescent="0.2">
      <c r="A2306" s="37" t="s">
        <v>15075</v>
      </c>
      <c r="B2306" s="37" t="s">
        <v>15076</v>
      </c>
      <c r="C2306" s="37" t="s">
        <v>15077</v>
      </c>
      <c r="D2306" s="37" t="s">
        <v>15078</v>
      </c>
      <c r="E2306" s="37" t="s">
        <v>17354</v>
      </c>
      <c r="F2306" s="37" t="s">
        <v>23714</v>
      </c>
      <c r="G2306" s="37">
        <v>95121</v>
      </c>
      <c r="H2306" s="35">
        <v>12</v>
      </c>
      <c r="I2306" s="35">
        <v>85</v>
      </c>
      <c r="J2306" s="36">
        <v>141176</v>
      </c>
      <c r="K2306" s="37">
        <v>126157</v>
      </c>
      <c r="L2306" s="37"/>
    </row>
    <row r="2307" spans="1:12" ht="18" customHeight="1" x14ac:dyDescent="0.2">
      <c r="A2307" s="37" t="s">
        <v>15079</v>
      </c>
      <c r="B2307" s="37" t="s">
        <v>15080</v>
      </c>
      <c r="C2307" s="37" t="s">
        <v>15081</v>
      </c>
      <c r="D2307" s="37" t="s">
        <v>15082</v>
      </c>
      <c r="E2307" s="37" t="s">
        <v>20500</v>
      </c>
      <c r="F2307" s="37" t="s">
        <v>23129</v>
      </c>
      <c r="G2307" s="37">
        <v>19067</v>
      </c>
      <c r="H2307" s="35">
        <v>6</v>
      </c>
      <c r="I2307" s="35">
        <v>90</v>
      </c>
      <c r="J2307" s="36">
        <v>71205</v>
      </c>
      <c r="K2307" s="37">
        <v>122987</v>
      </c>
      <c r="L2307" s="37" t="s">
        <v>15083</v>
      </c>
    </row>
    <row r="2308" spans="1:12" ht="18" customHeight="1" x14ac:dyDescent="0.2">
      <c r="A2308" s="37" t="s">
        <v>15084</v>
      </c>
      <c r="B2308" s="37" t="s">
        <v>15085</v>
      </c>
      <c r="C2308" s="37" t="s">
        <v>15086</v>
      </c>
      <c r="D2308" s="37"/>
      <c r="E2308" s="37"/>
      <c r="F2308" s="37" t="s">
        <v>23712</v>
      </c>
      <c r="G2308" s="37"/>
      <c r="H2308" s="35">
        <v>1</v>
      </c>
      <c r="I2308" s="35">
        <v>16</v>
      </c>
      <c r="J2308" s="36">
        <v>77685</v>
      </c>
      <c r="K2308" s="37">
        <v>143974</v>
      </c>
      <c r="L2308" s="37"/>
    </row>
    <row r="2309" spans="1:12" ht="18" customHeight="1" x14ac:dyDescent="0.2">
      <c r="A2309" s="37" t="s">
        <v>17830</v>
      </c>
      <c r="B2309" s="37" t="s">
        <v>17831</v>
      </c>
      <c r="C2309" s="37" t="s">
        <v>17832</v>
      </c>
      <c r="D2309" s="37" t="s">
        <v>21109</v>
      </c>
      <c r="E2309" s="37" t="s">
        <v>23101</v>
      </c>
      <c r="F2309" s="37" t="s">
        <v>19668</v>
      </c>
      <c r="G2309" s="37">
        <v>21043</v>
      </c>
      <c r="H2309" s="35">
        <v>26</v>
      </c>
      <c r="I2309" s="35">
        <v>48</v>
      </c>
      <c r="J2309" s="36">
        <v>532792</v>
      </c>
      <c r="K2309" s="37">
        <v>120745</v>
      </c>
      <c r="L2309" s="37" t="s">
        <v>21110</v>
      </c>
    </row>
    <row r="2310" spans="1:12" ht="18" customHeight="1" x14ac:dyDescent="0.2">
      <c r="A2310" s="37" t="s">
        <v>21111</v>
      </c>
      <c r="B2310" s="37" t="s">
        <v>21112</v>
      </c>
      <c r="C2310" s="37" t="s">
        <v>21113</v>
      </c>
      <c r="D2310" s="37" t="s">
        <v>21114</v>
      </c>
      <c r="E2310" s="37" t="s">
        <v>21115</v>
      </c>
      <c r="F2310" s="37" t="s">
        <v>23125</v>
      </c>
      <c r="G2310" s="37">
        <v>10520</v>
      </c>
      <c r="H2310" s="35">
        <v>50</v>
      </c>
      <c r="I2310" s="35">
        <v>550</v>
      </c>
      <c r="J2310" s="36">
        <v>90909</v>
      </c>
      <c r="K2310" s="37">
        <v>44357</v>
      </c>
      <c r="L2310" s="37"/>
    </row>
    <row r="2311" spans="1:12" ht="18" customHeight="1" x14ac:dyDescent="0.2">
      <c r="A2311" s="37" t="s">
        <v>21116</v>
      </c>
      <c r="B2311" s="37" t="s">
        <v>21117</v>
      </c>
      <c r="C2311" s="37" t="s">
        <v>21118</v>
      </c>
      <c r="D2311" s="37" t="s">
        <v>21119</v>
      </c>
      <c r="E2311" s="37" t="s">
        <v>21120</v>
      </c>
      <c r="F2311" s="37" t="s">
        <v>23125</v>
      </c>
      <c r="G2311" s="37">
        <v>10533</v>
      </c>
      <c r="H2311" s="35">
        <v>21</v>
      </c>
      <c r="I2311" s="35">
        <v>373</v>
      </c>
      <c r="J2311" s="36">
        <v>56300</v>
      </c>
      <c r="K2311" s="37">
        <v>126474</v>
      </c>
      <c r="L2311" s="37"/>
    </row>
    <row r="2312" spans="1:12" ht="18" customHeight="1" x14ac:dyDescent="0.2">
      <c r="A2312" s="37" t="s">
        <v>21121</v>
      </c>
      <c r="B2312" s="37" t="s">
        <v>16720</v>
      </c>
      <c r="C2312" s="37" t="s">
        <v>21122</v>
      </c>
      <c r="D2312" s="37" t="s">
        <v>19943</v>
      </c>
      <c r="E2312" s="37" t="s">
        <v>16741</v>
      </c>
      <c r="F2312" s="37" t="s">
        <v>19663</v>
      </c>
      <c r="G2312" s="37">
        <v>46240</v>
      </c>
      <c r="H2312" s="35">
        <v>316</v>
      </c>
      <c r="I2312" s="36">
        <v>1672</v>
      </c>
      <c r="J2312" s="36">
        <v>189149</v>
      </c>
      <c r="K2312" s="37">
        <v>109191</v>
      </c>
      <c r="L2312" s="37"/>
    </row>
    <row r="2313" spans="1:12" ht="18" customHeight="1" x14ac:dyDescent="0.2">
      <c r="A2313" s="37" t="s">
        <v>21123</v>
      </c>
      <c r="B2313" s="37" t="s">
        <v>21124</v>
      </c>
      <c r="C2313" s="37" t="s">
        <v>21125</v>
      </c>
      <c r="D2313" s="37" t="s">
        <v>21126</v>
      </c>
      <c r="E2313" s="37" t="s">
        <v>21127</v>
      </c>
      <c r="F2313" s="37" t="s">
        <v>23714</v>
      </c>
      <c r="G2313" s="37">
        <v>95519</v>
      </c>
      <c r="H2313" s="35">
        <v>10</v>
      </c>
      <c r="I2313" s="35" t="s">
        <v>16742</v>
      </c>
      <c r="J2313" s="35" t="s">
        <v>16742</v>
      </c>
      <c r="K2313" s="37">
        <v>148929</v>
      </c>
      <c r="L2313" s="37" t="s">
        <v>21128</v>
      </c>
    </row>
    <row r="2314" spans="1:12" ht="18" customHeight="1" x14ac:dyDescent="0.2">
      <c r="A2314" s="37" t="s">
        <v>21129</v>
      </c>
      <c r="B2314" s="37" t="s">
        <v>21130</v>
      </c>
      <c r="C2314" s="37" t="s">
        <v>21131</v>
      </c>
      <c r="D2314" s="37" t="s">
        <v>17846</v>
      </c>
      <c r="E2314" s="37" t="s">
        <v>21581</v>
      </c>
      <c r="F2314" s="37" t="s">
        <v>23126</v>
      </c>
      <c r="G2314" s="37">
        <v>44610</v>
      </c>
      <c r="H2314" s="35">
        <v>20</v>
      </c>
      <c r="I2314" s="35">
        <v>77</v>
      </c>
      <c r="J2314" s="36">
        <v>253247</v>
      </c>
      <c r="K2314" s="37">
        <v>143523</v>
      </c>
      <c r="L2314" s="37" t="s">
        <v>17847</v>
      </c>
    </row>
    <row r="2315" spans="1:12" ht="18" customHeight="1" x14ac:dyDescent="0.2">
      <c r="A2315" s="37" t="s">
        <v>21138</v>
      </c>
      <c r="B2315" s="37" t="s">
        <v>21135</v>
      </c>
      <c r="C2315" s="37" t="s">
        <v>21136</v>
      </c>
      <c r="D2315" s="37" t="s">
        <v>21137</v>
      </c>
      <c r="E2315" s="37" t="s">
        <v>17314</v>
      </c>
      <c r="F2315" s="37" t="s">
        <v>19662</v>
      </c>
      <c r="G2315" s="37">
        <v>60611</v>
      </c>
      <c r="H2315" s="35">
        <v>63</v>
      </c>
      <c r="I2315" s="35">
        <v>29</v>
      </c>
      <c r="J2315" s="36">
        <v>2177634</v>
      </c>
      <c r="K2315" s="37">
        <v>108550</v>
      </c>
      <c r="L2315" s="37"/>
    </row>
    <row r="2316" spans="1:12" ht="18" customHeight="1" x14ac:dyDescent="0.2">
      <c r="A2316" s="37" t="s">
        <v>24347</v>
      </c>
      <c r="B2316" s="37" t="s">
        <v>24348</v>
      </c>
      <c r="C2316" s="37" t="s">
        <v>24349</v>
      </c>
      <c r="D2316" s="37" t="s">
        <v>24350</v>
      </c>
      <c r="E2316" s="37" t="s">
        <v>24351</v>
      </c>
      <c r="F2316" s="37" t="s">
        <v>23714</v>
      </c>
      <c r="G2316" s="37">
        <v>94979</v>
      </c>
      <c r="H2316" s="35">
        <v>1</v>
      </c>
      <c r="I2316" s="35">
        <v>3</v>
      </c>
      <c r="J2316" s="36">
        <v>302641</v>
      </c>
      <c r="K2316" s="37">
        <v>143058</v>
      </c>
      <c r="L2316" s="37" t="s">
        <v>24352</v>
      </c>
    </row>
    <row r="2317" spans="1:12" ht="18" customHeight="1" x14ac:dyDescent="0.2">
      <c r="A2317" s="37" t="s">
        <v>24353</v>
      </c>
      <c r="B2317" s="37" t="s">
        <v>24354</v>
      </c>
      <c r="C2317" s="37" t="s">
        <v>21150</v>
      </c>
      <c r="D2317" s="37" t="s">
        <v>21151</v>
      </c>
      <c r="E2317" s="37" t="s">
        <v>17870</v>
      </c>
      <c r="F2317" s="37" t="s">
        <v>23135</v>
      </c>
      <c r="G2317" s="37">
        <v>84004</v>
      </c>
      <c r="H2317" s="35">
        <v>5</v>
      </c>
      <c r="I2317" s="35">
        <v>16</v>
      </c>
      <c r="J2317" s="36">
        <v>312500</v>
      </c>
      <c r="K2317" s="37">
        <v>116323</v>
      </c>
      <c r="L2317" s="37" t="s">
        <v>17871</v>
      </c>
    </row>
    <row r="2318" spans="1:12" ht="18" customHeight="1" x14ac:dyDescent="0.2">
      <c r="A2318" s="37" t="s">
        <v>17872</v>
      </c>
      <c r="B2318" s="37" t="s">
        <v>17873</v>
      </c>
      <c r="C2318" s="37" t="s">
        <v>17874</v>
      </c>
      <c r="D2318" s="37" t="s">
        <v>17875</v>
      </c>
      <c r="E2318" s="37" t="s">
        <v>17876</v>
      </c>
      <c r="F2318" s="37" t="s">
        <v>23709</v>
      </c>
      <c r="G2318" s="37">
        <v>83854</v>
      </c>
      <c r="H2318" s="35">
        <v>5</v>
      </c>
      <c r="I2318" s="35">
        <v>120</v>
      </c>
      <c r="J2318" s="36">
        <v>40054</v>
      </c>
      <c r="K2318" s="37">
        <v>142368</v>
      </c>
      <c r="L2318" s="37"/>
    </row>
    <row r="2319" spans="1:12" ht="18" customHeight="1" x14ac:dyDescent="0.2">
      <c r="A2319" s="37" t="s">
        <v>17877</v>
      </c>
      <c r="B2319" s="37" t="s">
        <v>17878</v>
      </c>
      <c r="C2319" s="37" t="s">
        <v>15161</v>
      </c>
      <c r="D2319" s="37" t="s">
        <v>15162</v>
      </c>
      <c r="E2319" s="37" t="s">
        <v>22089</v>
      </c>
      <c r="F2319" s="37" t="s">
        <v>23138</v>
      </c>
      <c r="G2319" s="37">
        <v>98104</v>
      </c>
      <c r="H2319" s="35">
        <v>283</v>
      </c>
      <c r="I2319" s="35">
        <v>323</v>
      </c>
      <c r="J2319" s="36">
        <v>874771</v>
      </c>
      <c r="K2319" s="37">
        <v>126615</v>
      </c>
      <c r="L2319" s="37"/>
    </row>
    <row r="2320" spans="1:12" ht="18" customHeight="1" x14ac:dyDescent="0.2">
      <c r="A2320" s="37" t="s">
        <v>15163</v>
      </c>
      <c r="B2320" s="37" t="s">
        <v>15164</v>
      </c>
      <c r="C2320" s="37" t="s">
        <v>15165</v>
      </c>
      <c r="D2320" s="37" t="s">
        <v>15166</v>
      </c>
      <c r="E2320" s="37" t="s">
        <v>15167</v>
      </c>
      <c r="F2320" s="37" t="s">
        <v>23128</v>
      </c>
      <c r="G2320" s="37">
        <v>97333</v>
      </c>
      <c r="H2320" s="35">
        <v>90</v>
      </c>
      <c r="I2320" s="36">
        <v>1388</v>
      </c>
      <c r="J2320" s="36">
        <v>64788</v>
      </c>
      <c r="K2320" s="37">
        <v>108983</v>
      </c>
      <c r="L2320" s="37" t="s">
        <v>15168</v>
      </c>
    </row>
    <row r="2321" spans="1:12" ht="18" customHeight="1" x14ac:dyDescent="0.2">
      <c r="A2321" s="37" t="s">
        <v>15169</v>
      </c>
      <c r="B2321" s="37" t="s">
        <v>15170</v>
      </c>
      <c r="C2321" s="37" t="s">
        <v>21564</v>
      </c>
      <c r="D2321" s="37" t="s">
        <v>21565</v>
      </c>
      <c r="E2321" s="37" t="s">
        <v>21566</v>
      </c>
      <c r="F2321" s="37" t="s">
        <v>19663</v>
      </c>
      <c r="G2321" s="37">
        <v>47305</v>
      </c>
      <c r="H2321" s="35">
        <v>29</v>
      </c>
      <c r="I2321" s="35">
        <v>205</v>
      </c>
      <c r="J2321" s="36">
        <v>140699</v>
      </c>
      <c r="K2321" s="37">
        <v>122273</v>
      </c>
      <c r="L2321" s="37"/>
    </row>
    <row r="2322" spans="1:12" ht="18" customHeight="1" x14ac:dyDescent="0.2">
      <c r="A2322" s="37" t="s">
        <v>15171</v>
      </c>
      <c r="B2322" s="37" t="s">
        <v>15172</v>
      </c>
      <c r="C2322" s="37" t="s">
        <v>15173</v>
      </c>
      <c r="D2322" s="37" t="s">
        <v>15174</v>
      </c>
      <c r="E2322" s="37" t="s">
        <v>15175</v>
      </c>
      <c r="F2322" s="37" t="s">
        <v>23714</v>
      </c>
      <c r="G2322" s="37">
        <v>90607</v>
      </c>
      <c r="H2322" s="35">
        <v>2</v>
      </c>
      <c r="I2322" s="35">
        <v>2</v>
      </c>
      <c r="J2322" s="36">
        <v>1010153</v>
      </c>
      <c r="K2322" s="37">
        <v>134240</v>
      </c>
      <c r="L2322" s="37" t="s">
        <v>15176</v>
      </c>
    </row>
    <row r="2323" spans="1:12" ht="18" customHeight="1" x14ac:dyDescent="0.2">
      <c r="A2323" s="37" t="s">
        <v>15177</v>
      </c>
      <c r="B2323" s="37" t="s">
        <v>15178</v>
      </c>
      <c r="C2323" s="37" t="s">
        <v>15179</v>
      </c>
      <c r="D2323" s="37" t="s">
        <v>15180</v>
      </c>
      <c r="E2323" s="37" t="s">
        <v>23378</v>
      </c>
      <c r="F2323" s="37" t="s">
        <v>19668</v>
      </c>
      <c r="G2323" s="37">
        <v>21601</v>
      </c>
      <c r="H2323" s="35">
        <v>6</v>
      </c>
      <c r="I2323" s="35">
        <v>20</v>
      </c>
      <c r="J2323" s="36">
        <v>300000</v>
      </c>
      <c r="K2323" s="37">
        <v>144355</v>
      </c>
      <c r="L2323" s="37" t="s">
        <v>15181</v>
      </c>
    </row>
    <row r="2324" spans="1:12" ht="18" customHeight="1" x14ac:dyDescent="0.2">
      <c r="A2324" s="37" t="s">
        <v>15182</v>
      </c>
      <c r="B2324" s="37" t="s">
        <v>15183</v>
      </c>
      <c r="C2324" s="37" t="s">
        <v>15184</v>
      </c>
      <c r="D2324" s="37" t="s">
        <v>15185</v>
      </c>
      <c r="E2324" s="37" t="s">
        <v>15186</v>
      </c>
      <c r="F2324" s="37" t="s">
        <v>19675</v>
      </c>
      <c r="G2324" s="37">
        <v>27949</v>
      </c>
      <c r="H2324" s="35">
        <v>9</v>
      </c>
      <c r="I2324" s="35">
        <v>26</v>
      </c>
      <c r="J2324" s="36">
        <v>347316</v>
      </c>
      <c r="K2324" s="37">
        <v>118918</v>
      </c>
      <c r="L2324" s="37"/>
    </row>
    <row r="2325" spans="1:12" ht="18" customHeight="1" x14ac:dyDescent="0.2">
      <c r="A2325" s="37" t="s">
        <v>12443</v>
      </c>
      <c r="B2325" s="37" t="s">
        <v>12444</v>
      </c>
      <c r="C2325" s="37" t="s">
        <v>12445</v>
      </c>
      <c r="D2325" s="37" t="s">
        <v>12446</v>
      </c>
      <c r="E2325" s="37" t="s">
        <v>19564</v>
      </c>
      <c r="F2325" s="37" t="s">
        <v>23714</v>
      </c>
      <c r="G2325" s="37">
        <v>94901</v>
      </c>
      <c r="H2325" s="35">
        <v>26</v>
      </c>
      <c r="I2325" s="35">
        <v>158</v>
      </c>
      <c r="J2325" s="36">
        <v>165023</v>
      </c>
      <c r="K2325" s="37">
        <v>145096</v>
      </c>
      <c r="L2325" s="37"/>
    </row>
    <row r="2326" spans="1:12" ht="18" customHeight="1" x14ac:dyDescent="0.2">
      <c r="A2326" s="37" t="s">
        <v>12447</v>
      </c>
      <c r="B2326" s="37" t="s">
        <v>12448</v>
      </c>
      <c r="C2326" s="37" t="s">
        <v>12449</v>
      </c>
      <c r="D2326" s="37" t="s">
        <v>12450</v>
      </c>
      <c r="E2326" s="37" t="s">
        <v>14035</v>
      </c>
      <c r="F2326" s="37" t="s">
        <v>23713</v>
      </c>
      <c r="G2326" s="37">
        <v>85044</v>
      </c>
      <c r="H2326" s="35">
        <v>8</v>
      </c>
      <c r="I2326" s="35" t="s">
        <v>16742</v>
      </c>
      <c r="J2326" s="35" t="s">
        <v>16742</v>
      </c>
      <c r="K2326" s="37">
        <v>131456</v>
      </c>
      <c r="L2326" s="37"/>
    </row>
    <row r="2327" spans="1:12" ht="18" customHeight="1" x14ac:dyDescent="0.2">
      <c r="A2327" s="37" t="s">
        <v>12451</v>
      </c>
      <c r="B2327" s="37"/>
      <c r="C2327" s="37" t="s">
        <v>12452</v>
      </c>
      <c r="D2327" s="37" t="s">
        <v>12453</v>
      </c>
      <c r="E2327" s="37" t="s">
        <v>13969</v>
      </c>
      <c r="F2327" s="37" t="s">
        <v>23129</v>
      </c>
      <c r="G2327" s="37">
        <v>19341</v>
      </c>
      <c r="H2327" s="35">
        <v>1</v>
      </c>
      <c r="I2327" s="35">
        <v>10</v>
      </c>
      <c r="J2327" s="36">
        <v>80000</v>
      </c>
      <c r="K2327" s="37">
        <v>122776</v>
      </c>
      <c r="L2327" s="37"/>
    </row>
    <row r="2328" spans="1:12" ht="18" customHeight="1" x14ac:dyDescent="0.2">
      <c r="A2328" s="37" t="s">
        <v>12454</v>
      </c>
      <c r="B2328" s="37" t="s">
        <v>12455</v>
      </c>
      <c r="C2328" s="37" t="s">
        <v>9680</v>
      </c>
      <c r="D2328" s="37" t="s">
        <v>9681</v>
      </c>
      <c r="E2328" s="37" t="s">
        <v>24146</v>
      </c>
      <c r="F2328" s="37" t="s">
        <v>23709</v>
      </c>
      <c r="G2328" s="37">
        <v>83701</v>
      </c>
      <c r="H2328" s="35">
        <v>8</v>
      </c>
      <c r="I2328" s="35" t="s">
        <v>16742</v>
      </c>
      <c r="J2328" s="35" t="s">
        <v>16742</v>
      </c>
      <c r="K2328" s="37">
        <v>144723</v>
      </c>
      <c r="L2328" s="37"/>
    </row>
    <row r="2329" spans="1:12" ht="18" customHeight="1" x14ac:dyDescent="0.2">
      <c r="A2329" s="37" t="s">
        <v>9682</v>
      </c>
      <c r="B2329" s="37" t="s">
        <v>9683</v>
      </c>
      <c r="C2329" s="37" t="s">
        <v>9684</v>
      </c>
      <c r="D2329" s="37" t="s">
        <v>9685</v>
      </c>
      <c r="E2329" s="37" t="s">
        <v>23803</v>
      </c>
      <c r="F2329" s="37" t="s">
        <v>19672</v>
      </c>
      <c r="G2329" s="37">
        <v>63109</v>
      </c>
      <c r="H2329" s="35">
        <v>1</v>
      </c>
      <c r="I2329" s="35">
        <v>24</v>
      </c>
      <c r="J2329" s="36">
        <v>46264</v>
      </c>
      <c r="K2329" s="37">
        <v>145731</v>
      </c>
      <c r="L2329" s="37" t="s">
        <v>9686</v>
      </c>
    </row>
    <row r="2330" spans="1:12" ht="18" customHeight="1" x14ac:dyDescent="0.2">
      <c r="A2330" s="37" t="s">
        <v>9687</v>
      </c>
      <c r="B2330" s="37" t="s">
        <v>9688</v>
      </c>
      <c r="C2330" s="37" t="s">
        <v>9689</v>
      </c>
      <c r="D2330" s="37" t="s">
        <v>9690</v>
      </c>
      <c r="E2330" s="37" t="s">
        <v>9691</v>
      </c>
      <c r="F2330" s="37" t="s">
        <v>19670</v>
      </c>
      <c r="G2330" s="37">
        <v>48864</v>
      </c>
      <c r="H2330" s="35">
        <v>2</v>
      </c>
      <c r="I2330" s="35">
        <v>48</v>
      </c>
      <c r="J2330" s="36">
        <v>42057</v>
      </c>
      <c r="K2330" s="37">
        <v>146156</v>
      </c>
      <c r="L2330" s="37"/>
    </row>
    <row r="2331" spans="1:12" ht="18" customHeight="1" x14ac:dyDescent="0.2">
      <c r="A2331" s="37" t="s">
        <v>9692</v>
      </c>
      <c r="B2331" s="37" t="s">
        <v>9693</v>
      </c>
      <c r="C2331" s="37" t="s">
        <v>9694</v>
      </c>
      <c r="D2331" s="37" t="s">
        <v>9695</v>
      </c>
      <c r="E2331" s="37" t="s">
        <v>23104</v>
      </c>
      <c r="F2331" s="37" t="s">
        <v>18740</v>
      </c>
      <c r="G2331" s="37">
        <v>33611</v>
      </c>
      <c r="H2331" s="35">
        <v>4</v>
      </c>
      <c r="I2331" s="35">
        <v>22</v>
      </c>
      <c r="J2331" s="36">
        <v>172727</v>
      </c>
      <c r="K2331" s="37">
        <v>142004</v>
      </c>
      <c r="L2331" s="37"/>
    </row>
    <row r="2332" spans="1:12" ht="18" customHeight="1" x14ac:dyDescent="0.2">
      <c r="A2332" s="37" t="s">
        <v>9696</v>
      </c>
      <c r="B2332" s="37" t="s">
        <v>9697</v>
      </c>
      <c r="C2332" s="37" t="s">
        <v>9698</v>
      </c>
      <c r="D2332" s="37" t="s">
        <v>9699</v>
      </c>
      <c r="E2332" s="37" t="s">
        <v>9700</v>
      </c>
      <c r="F2332" s="37" t="s">
        <v>19678</v>
      </c>
      <c r="G2332" s="37">
        <v>8540</v>
      </c>
      <c r="H2332" s="35">
        <v>112</v>
      </c>
      <c r="I2332" s="35">
        <v>240</v>
      </c>
      <c r="J2332" s="36">
        <v>466667</v>
      </c>
      <c r="K2332" s="37">
        <v>106251</v>
      </c>
      <c r="L2332" s="37"/>
    </row>
    <row r="2333" spans="1:12" ht="18" customHeight="1" x14ac:dyDescent="0.2">
      <c r="A2333" s="37" t="s">
        <v>9701</v>
      </c>
      <c r="B2333" s="37" t="s">
        <v>9702</v>
      </c>
      <c r="C2333" s="37" t="s">
        <v>9703</v>
      </c>
      <c r="D2333" s="37" t="s">
        <v>9704</v>
      </c>
      <c r="E2333" s="37" t="s">
        <v>16741</v>
      </c>
      <c r="F2333" s="37" t="s">
        <v>19663</v>
      </c>
      <c r="G2333" s="37">
        <v>46256</v>
      </c>
      <c r="H2333" s="35">
        <v>27</v>
      </c>
      <c r="I2333" s="35">
        <v>182</v>
      </c>
      <c r="J2333" s="36">
        <v>149505</v>
      </c>
      <c r="K2333" s="37">
        <v>147650</v>
      </c>
      <c r="L2333" s="37"/>
    </row>
    <row r="2334" spans="1:12" ht="18" customHeight="1" x14ac:dyDescent="0.2">
      <c r="A2334" s="37" t="s">
        <v>9705</v>
      </c>
      <c r="B2334" s="37" t="s">
        <v>9706</v>
      </c>
      <c r="C2334" s="37" t="s">
        <v>9707</v>
      </c>
      <c r="D2334" s="37"/>
      <c r="E2334" s="37"/>
      <c r="F2334" s="37" t="s">
        <v>19665</v>
      </c>
      <c r="G2334" s="37"/>
      <c r="H2334" s="35">
        <v>5</v>
      </c>
      <c r="I2334" s="35">
        <v>30</v>
      </c>
      <c r="J2334" s="36">
        <v>166667</v>
      </c>
      <c r="K2334" s="37">
        <v>149935</v>
      </c>
      <c r="L2334" s="37"/>
    </row>
    <row r="2335" spans="1:12" ht="18" customHeight="1" x14ac:dyDescent="0.2">
      <c r="A2335" s="37" t="s">
        <v>9708</v>
      </c>
      <c r="B2335" s="37" t="s">
        <v>9709</v>
      </c>
      <c r="C2335" s="37" t="s">
        <v>9710</v>
      </c>
      <c r="D2335" s="37"/>
      <c r="E2335" s="37"/>
      <c r="F2335" s="37" t="s">
        <v>19667</v>
      </c>
      <c r="G2335" s="37"/>
      <c r="H2335" s="35">
        <v>10</v>
      </c>
      <c r="I2335" s="35">
        <v>42</v>
      </c>
      <c r="J2335" s="36">
        <v>238095</v>
      </c>
      <c r="K2335" s="37">
        <v>129383</v>
      </c>
      <c r="L2335" s="37"/>
    </row>
    <row r="2336" spans="1:12" ht="18" customHeight="1" x14ac:dyDescent="0.2">
      <c r="A2336" s="37" t="s">
        <v>9711</v>
      </c>
      <c r="B2336" s="37" t="s">
        <v>9712</v>
      </c>
      <c r="C2336" s="37" t="s">
        <v>9713</v>
      </c>
      <c r="D2336" s="37" t="s">
        <v>9714</v>
      </c>
      <c r="E2336" s="37" t="s">
        <v>18093</v>
      </c>
      <c r="F2336" s="37" t="s">
        <v>23128</v>
      </c>
      <c r="G2336" s="37">
        <v>97201</v>
      </c>
      <c r="H2336" s="35">
        <v>531</v>
      </c>
      <c r="I2336" s="35">
        <v>407</v>
      </c>
      <c r="J2336" s="36">
        <v>1304163</v>
      </c>
      <c r="K2336" s="37">
        <v>106089</v>
      </c>
      <c r="L2336" s="37" t="s">
        <v>9715</v>
      </c>
    </row>
    <row r="2337" spans="1:12" ht="18" customHeight="1" x14ac:dyDescent="0.2">
      <c r="A2337" s="37" t="s">
        <v>9716</v>
      </c>
      <c r="B2337" s="37" t="s">
        <v>9665</v>
      </c>
      <c r="C2337" s="37" t="s">
        <v>9666</v>
      </c>
      <c r="D2337" s="37" t="s">
        <v>9667</v>
      </c>
      <c r="E2337" s="37" t="s">
        <v>18272</v>
      </c>
      <c r="F2337" s="37" t="s">
        <v>23714</v>
      </c>
      <c r="G2337" s="37">
        <v>95492</v>
      </c>
      <c r="H2337" s="35">
        <v>5</v>
      </c>
      <c r="I2337" s="35">
        <v>32</v>
      </c>
      <c r="J2337" s="36">
        <v>149721</v>
      </c>
      <c r="K2337" s="37">
        <v>145960</v>
      </c>
      <c r="L2337" s="37"/>
    </row>
    <row r="2338" spans="1:12" ht="18" customHeight="1" x14ac:dyDescent="0.2">
      <c r="A2338" s="37" t="s">
        <v>9668</v>
      </c>
      <c r="B2338" s="37" t="s">
        <v>9669</v>
      </c>
      <c r="C2338" s="37" t="s">
        <v>9670</v>
      </c>
      <c r="D2338" s="37" t="s">
        <v>9671</v>
      </c>
      <c r="E2338" s="37" t="s">
        <v>9672</v>
      </c>
      <c r="F2338" s="37" t="s">
        <v>18743</v>
      </c>
      <c r="G2338" s="37">
        <v>50131</v>
      </c>
      <c r="H2338" s="35">
        <v>5</v>
      </c>
      <c r="I2338" s="35">
        <v>12</v>
      </c>
      <c r="J2338" s="36">
        <v>416667</v>
      </c>
      <c r="K2338" s="37">
        <v>125796</v>
      </c>
      <c r="L2338" s="37"/>
    </row>
    <row r="2339" spans="1:12" ht="18" customHeight="1" x14ac:dyDescent="0.2">
      <c r="A2339" s="37" t="s">
        <v>9673</v>
      </c>
      <c r="B2339" s="37" t="s">
        <v>9674</v>
      </c>
      <c r="C2339" s="37" t="s">
        <v>9719</v>
      </c>
      <c r="D2339" s="37"/>
      <c r="E2339" s="37"/>
      <c r="F2339" s="37" t="s">
        <v>23138</v>
      </c>
      <c r="G2339" s="37"/>
      <c r="H2339" s="35">
        <v>1</v>
      </c>
      <c r="I2339" s="35">
        <v>32</v>
      </c>
      <c r="J2339" s="36">
        <v>37500</v>
      </c>
      <c r="K2339" s="37">
        <v>148149</v>
      </c>
      <c r="L2339" s="37"/>
    </row>
    <row r="2340" spans="1:12" ht="18" customHeight="1" x14ac:dyDescent="0.2">
      <c r="A2340" s="37" t="s">
        <v>9720</v>
      </c>
      <c r="B2340" s="37" t="s">
        <v>9721</v>
      </c>
      <c r="C2340" s="37" t="s">
        <v>9722</v>
      </c>
      <c r="D2340" s="37" t="s">
        <v>9723</v>
      </c>
      <c r="E2340" s="37" t="s">
        <v>9724</v>
      </c>
      <c r="F2340" s="37" t="s">
        <v>19678</v>
      </c>
      <c r="G2340" s="37">
        <v>8807</v>
      </c>
      <c r="H2340" s="35">
        <v>10</v>
      </c>
      <c r="I2340" s="35" t="s">
        <v>16742</v>
      </c>
      <c r="J2340" s="35" t="s">
        <v>16742</v>
      </c>
      <c r="K2340" s="37">
        <v>124211</v>
      </c>
      <c r="L2340" s="37" t="s">
        <v>9725</v>
      </c>
    </row>
    <row r="2341" spans="1:12" ht="18" customHeight="1" x14ac:dyDescent="0.2">
      <c r="A2341" s="37" t="s">
        <v>9726</v>
      </c>
      <c r="B2341" s="37" t="s">
        <v>9727</v>
      </c>
      <c r="C2341" s="37" t="s">
        <v>9728</v>
      </c>
      <c r="D2341" s="37" t="s">
        <v>9729</v>
      </c>
      <c r="E2341" s="37" t="s">
        <v>9730</v>
      </c>
      <c r="F2341" s="37" t="s">
        <v>23126</v>
      </c>
      <c r="G2341" s="37">
        <v>44129</v>
      </c>
      <c r="H2341" s="35">
        <v>4</v>
      </c>
      <c r="I2341" s="35">
        <v>17</v>
      </c>
      <c r="J2341" s="36">
        <v>255281</v>
      </c>
      <c r="K2341" s="37">
        <v>24723</v>
      </c>
      <c r="L2341" s="37" t="s">
        <v>7022</v>
      </c>
    </row>
    <row r="2342" spans="1:12" ht="18" customHeight="1" x14ac:dyDescent="0.2">
      <c r="A2342" s="37" t="s">
        <v>7023</v>
      </c>
      <c r="B2342" s="37" t="s">
        <v>7024</v>
      </c>
      <c r="C2342" s="37" t="s">
        <v>7025</v>
      </c>
      <c r="D2342" s="37" t="s">
        <v>19419</v>
      </c>
      <c r="E2342" s="37" t="s">
        <v>19420</v>
      </c>
      <c r="F2342" s="37" t="s">
        <v>23125</v>
      </c>
      <c r="G2342" s="37">
        <v>12203</v>
      </c>
      <c r="H2342" s="35">
        <v>155</v>
      </c>
      <c r="I2342" s="35">
        <v>42</v>
      </c>
      <c r="J2342" s="36">
        <v>3690476</v>
      </c>
      <c r="K2342" s="37">
        <v>144811</v>
      </c>
      <c r="L2342" s="37"/>
    </row>
    <row r="2343" spans="1:12" ht="18" customHeight="1" x14ac:dyDescent="0.2">
      <c r="A2343" s="37" t="s">
        <v>7026</v>
      </c>
      <c r="B2343" s="37" t="s">
        <v>7027</v>
      </c>
      <c r="C2343" s="37" t="s">
        <v>7028</v>
      </c>
      <c r="D2343" s="37" t="s">
        <v>7029</v>
      </c>
      <c r="E2343" s="37" t="s">
        <v>21500</v>
      </c>
      <c r="F2343" s="37" t="s">
        <v>19678</v>
      </c>
      <c r="G2343" s="37">
        <v>7039</v>
      </c>
      <c r="H2343" s="35">
        <v>18</v>
      </c>
      <c r="I2343" s="35">
        <v>18</v>
      </c>
      <c r="J2343" s="36">
        <v>1000000</v>
      </c>
      <c r="K2343" s="37">
        <v>127898</v>
      </c>
      <c r="L2343" s="37" t="s">
        <v>7030</v>
      </c>
    </row>
    <row r="2344" spans="1:12" ht="18" customHeight="1" x14ac:dyDescent="0.2">
      <c r="A2344" s="37" t="s">
        <v>7031</v>
      </c>
      <c r="B2344" s="37" t="s">
        <v>7032</v>
      </c>
      <c r="C2344" s="37" t="s">
        <v>7033</v>
      </c>
      <c r="D2344" s="37" t="s">
        <v>7034</v>
      </c>
      <c r="E2344" s="37" t="s">
        <v>7035</v>
      </c>
      <c r="F2344" s="37" t="s">
        <v>19668</v>
      </c>
      <c r="G2344" s="37">
        <v>20785</v>
      </c>
      <c r="H2344" s="35">
        <v>18</v>
      </c>
      <c r="I2344" s="35">
        <v>219</v>
      </c>
      <c r="J2344" s="36">
        <v>82887</v>
      </c>
      <c r="K2344" s="37">
        <v>121656</v>
      </c>
      <c r="L2344" s="37"/>
    </row>
    <row r="2345" spans="1:12" ht="18" customHeight="1" x14ac:dyDescent="0.2">
      <c r="A2345" s="37" t="s">
        <v>7036</v>
      </c>
      <c r="B2345" s="37" t="s">
        <v>7037</v>
      </c>
      <c r="C2345" s="37" t="s">
        <v>7038</v>
      </c>
      <c r="D2345" s="37" t="s">
        <v>7039</v>
      </c>
      <c r="E2345" s="37" t="s">
        <v>5739</v>
      </c>
      <c r="F2345" s="37" t="s">
        <v>19667</v>
      </c>
      <c r="G2345" s="37">
        <v>1821</v>
      </c>
      <c r="H2345" s="35">
        <v>7</v>
      </c>
      <c r="I2345" s="35">
        <v>118</v>
      </c>
      <c r="J2345" s="36">
        <v>58103</v>
      </c>
      <c r="K2345" s="37">
        <v>129366</v>
      </c>
      <c r="L2345" s="37" t="s">
        <v>7040</v>
      </c>
    </row>
    <row r="2346" spans="1:12" ht="18" customHeight="1" x14ac:dyDescent="0.2">
      <c r="A2346" s="37" t="s">
        <v>7041</v>
      </c>
      <c r="B2346" s="37" t="s">
        <v>7042</v>
      </c>
      <c r="C2346" s="37" t="s">
        <v>7043</v>
      </c>
      <c r="D2346" s="37" t="s">
        <v>7044</v>
      </c>
      <c r="E2346" s="37" t="s">
        <v>23104</v>
      </c>
      <c r="F2346" s="37" t="s">
        <v>18740</v>
      </c>
      <c r="G2346" s="37">
        <v>33607</v>
      </c>
      <c r="H2346" s="35">
        <v>278</v>
      </c>
      <c r="I2346" s="35">
        <v>300</v>
      </c>
      <c r="J2346" s="36">
        <v>926667</v>
      </c>
      <c r="K2346" s="37">
        <v>125112</v>
      </c>
      <c r="L2346" s="37"/>
    </row>
    <row r="2347" spans="1:12" ht="18" customHeight="1" x14ac:dyDescent="0.2">
      <c r="A2347" s="37" t="s">
        <v>7045</v>
      </c>
      <c r="B2347" s="37" t="s">
        <v>7046</v>
      </c>
      <c r="C2347" s="37" t="s">
        <v>7047</v>
      </c>
      <c r="D2347" s="37" t="s">
        <v>7048</v>
      </c>
      <c r="E2347" s="37" t="s">
        <v>18093</v>
      </c>
      <c r="F2347" s="37" t="s">
        <v>23128</v>
      </c>
      <c r="G2347" s="37">
        <v>97229</v>
      </c>
      <c r="H2347" s="35">
        <v>15</v>
      </c>
      <c r="I2347" s="35">
        <v>150</v>
      </c>
      <c r="J2347" s="36">
        <v>100000</v>
      </c>
      <c r="K2347" s="37">
        <v>139649</v>
      </c>
      <c r="L2347" s="37"/>
    </row>
    <row r="2348" spans="1:12" ht="18" customHeight="1" x14ac:dyDescent="0.2">
      <c r="A2348" s="37" t="s">
        <v>7049</v>
      </c>
      <c r="B2348" s="37" t="s">
        <v>7050</v>
      </c>
      <c r="C2348" s="37" t="s">
        <v>7051</v>
      </c>
      <c r="D2348" s="37" t="s">
        <v>7052</v>
      </c>
      <c r="E2348" s="37" t="s">
        <v>23909</v>
      </c>
      <c r="F2348" s="37" t="s">
        <v>23129</v>
      </c>
      <c r="G2348" s="37">
        <v>18966</v>
      </c>
      <c r="H2348" s="35">
        <v>3</v>
      </c>
      <c r="I2348" s="35">
        <v>15</v>
      </c>
      <c r="J2348" s="36">
        <v>200000</v>
      </c>
      <c r="K2348" s="37">
        <v>121249</v>
      </c>
      <c r="L2348" s="37" t="s">
        <v>7053</v>
      </c>
    </row>
    <row r="2349" spans="1:12" ht="18" customHeight="1" x14ac:dyDescent="0.2">
      <c r="A2349" s="37" t="s">
        <v>7054</v>
      </c>
      <c r="B2349" s="37" t="s">
        <v>7055</v>
      </c>
      <c r="C2349" s="37" t="s">
        <v>7056</v>
      </c>
      <c r="D2349" s="37" t="s">
        <v>7057</v>
      </c>
      <c r="E2349" s="37" t="s">
        <v>7058</v>
      </c>
      <c r="F2349" s="37" t="s">
        <v>19668</v>
      </c>
      <c r="G2349" s="37">
        <v>21771</v>
      </c>
      <c r="H2349" s="35">
        <v>6</v>
      </c>
      <c r="I2349" s="35">
        <v>100</v>
      </c>
      <c r="J2349" s="36">
        <v>55000</v>
      </c>
      <c r="K2349" s="37">
        <v>142970</v>
      </c>
      <c r="L2349" s="37"/>
    </row>
    <row r="2350" spans="1:12" ht="18" customHeight="1" x14ac:dyDescent="0.2">
      <c r="A2350" s="37" t="s">
        <v>7059</v>
      </c>
      <c r="B2350" s="37" t="s">
        <v>7060</v>
      </c>
      <c r="C2350" s="37" t="s">
        <v>7061</v>
      </c>
      <c r="D2350" s="37" t="s">
        <v>7062</v>
      </c>
      <c r="E2350" s="37" t="s">
        <v>19968</v>
      </c>
      <c r="F2350" s="37" t="s">
        <v>18741</v>
      </c>
      <c r="G2350" s="37">
        <v>30076</v>
      </c>
      <c r="H2350" s="35">
        <v>18</v>
      </c>
      <c r="I2350" s="35">
        <v>37</v>
      </c>
      <c r="J2350" s="36">
        <v>477710</v>
      </c>
      <c r="K2350" s="37">
        <v>123843</v>
      </c>
      <c r="L2350" s="37"/>
    </row>
    <row r="2351" spans="1:12" ht="18" customHeight="1" x14ac:dyDescent="0.2">
      <c r="A2351" s="37" t="s">
        <v>7063</v>
      </c>
      <c r="B2351" s="37" t="s">
        <v>7064</v>
      </c>
      <c r="C2351" s="37" t="s">
        <v>7065</v>
      </c>
      <c r="D2351" s="37" t="s">
        <v>7066</v>
      </c>
      <c r="E2351" s="37" t="s">
        <v>7067</v>
      </c>
      <c r="F2351" s="37" t="s">
        <v>23714</v>
      </c>
      <c r="G2351" s="37">
        <v>94611</v>
      </c>
      <c r="H2351" s="35">
        <v>18</v>
      </c>
      <c r="I2351" s="35">
        <v>11</v>
      </c>
      <c r="J2351" s="36">
        <v>1658636</v>
      </c>
      <c r="K2351" s="37">
        <v>141036</v>
      </c>
      <c r="L2351" s="37" t="s">
        <v>7068</v>
      </c>
    </row>
    <row r="2352" spans="1:12" ht="18" customHeight="1" x14ac:dyDescent="0.2">
      <c r="A2352" s="37" t="s">
        <v>7069</v>
      </c>
      <c r="B2352" s="37" t="s">
        <v>7070</v>
      </c>
      <c r="C2352" s="37" t="s">
        <v>7071</v>
      </c>
      <c r="D2352" s="37" t="s">
        <v>7072</v>
      </c>
      <c r="E2352" s="37" t="s">
        <v>17354</v>
      </c>
      <c r="F2352" s="37" t="s">
        <v>23714</v>
      </c>
      <c r="G2352" s="37">
        <v>95110</v>
      </c>
      <c r="H2352" s="35">
        <v>1</v>
      </c>
      <c r="I2352" s="35">
        <v>16</v>
      </c>
      <c r="J2352" s="36">
        <v>87381</v>
      </c>
      <c r="K2352" s="37">
        <v>131014</v>
      </c>
      <c r="L2352" s="37" t="s">
        <v>7073</v>
      </c>
    </row>
    <row r="2353" spans="1:12" ht="18" customHeight="1" x14ac:dyDescent="0.2">
      <c r="A2353" s="37" t="s">
        <v>7074</v>
      </c>
      <c r="B2353" s="37" t="s">
        <v>7075</v>
      </c>
      <c r="C2353" s="37" t="s">
        <v>7076</v>
      </c>
      <c r="D2353" s="37" t="s">
        <v>7077</v>
      </c>
      <c r="E2353" s="37" t="s">
        <v>7078</v>
      </c>
      <c r="F2353" s="37" t="s">
        <v>23139</v>
      </c>
      <c r="G2353" s="37">
        <v>53593</v>
      </c>
      <c r="H2353" s="35">
        <v>8</v>
      </c>
      <c r="I2353" s="35" t="s">
        <v>16742</v>
      </c>
      <c r="J2353" s="35" t="s">
        <v>16742</v>
      </c>
      <c r="K2353" s="37">
        <v>147477</v>
      </c>
      <c r="L2353" s="37"/>
    </row>
    <row r="2354" spans="1:12" ht="18" customHeight="1" x14ac:dyDescent="0.2">
      <c r="A2354" s="37" t="s">
        <v>7079</v>
      </c>
      <c r="B2354" s="37" t="s">
        <v>7080</v>
      </c>
      <c r="C2354" s="37" t="s">
        <v>7081</v>
      </c>
      <c r="D2354" s="37" t="s">
        <v>7082</v>
      </c>
      <c r="E2354" s="37" t="s">
        <v>19340</v>
      </c>
      <c r="F2354" s="37" t="s">
        <v>18740</v>
      </c>
      <c r="G2354" s="37">
        <v>33487</v>
      </c>
      <c r="H2354" s="35">
        <v>15</v>
      </c>
      <c r="I2354" s="35">
        <v>60</v>
      </c>
      <c r="J2354" s="36">
        <v>254167</v>
      </c>
      <c r="K2354" s="37">
        <v>137197</v>
      </c>
      <c r="L2354" s="37" t="s">
        <v>7083</v>
      </c>
    </row>
    <row r="2355" spans="1:12" ht="18" customHeight="1" x14ac:dyDescent="0.2">
      <c r="A2355" s="37" t="s">
        <v>7084</v>
      </c>
      <c r="B2355" s="37" t="s">
        <v>7085</v>
      </c>
      <c r="C2355" s="37" t="s">
        <v>7086</v>
      </c>
      <c r="D2355" s="37" t="s">
        <v>7087</v>
      </c>
      <c r="E2355" s="37" t="s">
        <v>11152</v>
      </c>
      <c r="F2355" s="37" t="s">
        <v>19675</v>
      </c>
      <c r="G2355" s="37">
        <v>27705</v>
      </c>
      <c r="H2355" s="35">
        <v>11</v>
      </c>
      <c r="I2355" s="35">
        <v>70</v>
      </c>
      <c r="J2355" s="36">
        <v>160000</v>
      </c>
      <c r="K2355" s="37">
        <v>119287</v>
      </c>
      <c r="L2355" s="37"/>
    </row>
    <row r="2356" spans="1:12" ht="18" customHeight="1" x14ac:dyDescent="0.2">
      <c r="A2356" s="37" t="s">
        <v>7088</v>
      </c>
      <c r="B2356" s="37" t="s">
        <v>7089</v>
      </c>
      <c r="C2356" s="37" t="s">
        <v>7090</v>
      </c>
      <c r="D2356" s="37" t="s">
        <v>7091</v>
      </c>
      <c r="E2356" s="37" t="s">
        <v>7092</v>
      </c>
      <c r="F2356" s="37" t="s">
        <v>19667</v>
      </c>
      <c r="G2356" s="37">
        <v>1906</v>
      </c>
      <c r="H2356" s="35">
        <v>8</v>
      </c>
      <c r="I2356" s="35" t="s">
        <v>16742</v>
      </c>
      <c r="J2356" s="35" t="s">
        <v>16742</v>
      </c>
      <c r="K2356" s="37">
        <v>145713</v>
      </c>
      <c r="L2356" s="37" t="s">
        <v>7093</v>
      </c>
    </row>
    <row r="2357" spans="1:12" ht="18" customHeight="1" x14ac:dyDescent="0.2">
      <c r="A2357" s="37" t="s">
        <v>7094</v>
      </c>
      <c r="B2357" s="37" t="s">
        <v>4394</v>
      </c>
      <c r="C2357" s="37" t="s">
        <v>4370</v>
      </c>
      <c r="D2357" s="37" t="s">
        <v>4371</v>
      </c>
      <c r="E2357" s="37" t="s">
        <v>4372</v>
      </c>
      <c r="F2357" s="37" t="s">
        <v>23716</v>
      </c>
      <c r="G2357" s="37">
        <v>6776</v>
      </c>
      <c r="H2357" s="35">
        <v>25</v>
      </c>
      <c r="I2357" s="35">
        <v>59</v>
      </c>
      <c r="J2357" s="36">
        <v>415254</v>
      </c>
      <c r="K2357" s="37">
        <v>125835</v>
      </c>
      <c r="L2357" s="37"/>
    </row>
    <row r="2358" spans="1:12" ht="18" customHeight="1" x14ac:dyDescent="0.2">
      <c r="A2358" s="37" t="s">
        <v>4373</v>
      </c>
      <c r="B2358" s="37" t="s">
        <v>4374</v>
      </c>
      <c r="C2358" s="37" t="s">
        <v>4375</v>
      </c>
      <c r="D2358" s="37" t="s">
        <v>2028</v>
      </c>
      <c r="E2358" s="37" t="s">
        <v>24166</v>
      </c>
      <c r="F2358" s="37" t="s">
        <v>23714</v>
      </c>
      <c r="G2358" s="37">
        <v>94612</v>
      </c>
      <c r="H2358" s="35">
        <v>4</v>
      </c>
      <c r="I2358" s="35">
        <v>12</v>
      </c>
      <c r="J2358" s="36">
        <v>333333</v>
      </c>
      <c r="K2358" s="37">
        <v>144302</v>
      </c>
      <c r="L2358" s="37"/>
    </row>
    <row r="2359" spans="1:12" ht="18" customHeight="1" x14ac:dyDescent="0.2">
      <c r="A2359" s="37" t="s">
        <v>4400</v>
      </c>
      <c r="B2359" s="37" t="s">
        <v>4401</v>
      </c>
      <c r="C2359" s="37" t="s">
        <v>4402</v>
      </c>
      <c r="D2359" s="37" t="s">
        <v>4403</v>
      </c>
      <c r="E2359" s="37" t="s">
        <v>23811</v>
      </c>
      <c r="F2359" s="37" t="s">
        <v>23714</v>
      </c>
      <c r="G2359" s="37">
        <v>94513</v>
      </c>
      <c r="H2359" s="35">
        <v>0</v>
      </c>
      <c r="I2359" s="35">
        <v>3</v>
      </c>
      <c r="J2359" s="36">
        <v>95927</v>
      </c>
      <c r="K2359" s="37">
        <v>146614</v>
      </c>
      <c r="L2359" s="37"/>
    </row>
    <row r="2360" spans="1:12" ht="18" customHeight="1" x14ac:dyDescent="0.2">
      <c r="A2360" s="37" t="s">
        <v>4404</v>
      </c>
      <c r="B2360" s="37" t="s">
        <v>4405</v>
      </c>
      <c r="C2360" s="37"/>
      <c r="D2360" s="37" t="s">
        <v>4406</v>
      </c>
      <c r="E2360" s="37" t="s">
        <v>9979</v>
      </c>
      <c r="F2360" s="37" t="s">
        <v>23134</v>
      </c>
      <c r="G2360" s="37">
        <v>77393</v>
      </c>
      <c r="H2360" s="35">
        <v>0</v>
      </c>
      <c r="I2360" s="35">
        <v>1</v>
      </c>
      <c r="J2360" s="36">
        <v>27435</v>
      </c>
      <c r="K2360" s="37">
        <v>114810</v>
      </c>
      <c r="L2360" s="37"/>
    </row>
    <row r="2361" spans="1:12" ht="18" customHeight="1" x14ac:dyDescent="0.2">
      <c r="A2361" s="37" t="s">
        <v>4407</v>
      </c>
      <c r="B2361" s="37" t="s">
        <v>4408</v>
      </c>
      <c r="C2361" s="37" t="s">
        <v>4376</v>
      </c>
      <c r="D2361" s="37" t="s">
        <v>4377</v>
      </c>
      <c r="E2361" s="37" t="s">
        <v>4378</v>
      </c>
      <c r="F2361" s="37" t="s">
        <v>23129</v>
      </c>
      <c r="G2361" s="37">
        <v>19030</v>
      </c>
      <c r="H2361" s="35">
        <v>9</v>
      </c>
      <c r="I2361" s="35">
        <v>65</v>
      </c>
      <c r="J2361" s="36">
        <v>138462</v>
      </c>
      <c r="K2361" s="37">
        <v>128603</v>
      </c>
      <c r="L2361" s="37"/>
    </row>
    <row r="2362" spans="1:12" ht="18" customHeight="1" x14ac:dyDescent="0.2">
      <c r="A2362" s="37" t="s">
        <v>4379</v>
      </c>
      <c r="B2362" s="37" t="s">
        <v>4380</v>
      </c>
      <c r="C2362" s="37" t="s">
        <v>4381</v>
      </c>
      <c r="D2362" s="37"/>
      <c r="E2362" s="37"/>
      <c r="F2362" s="37" t="s">
        <v>23715</v>
      </c>
      <c r="G2362" s="37"/>
      <c r="H2362" s="35">
        <v>14</v>
      </c>
      <c r="I2362" s="35">
        <v>97</v>
      </c>
      <c r="J2362" s="36">
        <v>139175</v>
      </c>
      <c r="K2362" s="37">
        <v>127469</v>
      </c>
      <c r="L2362" s="37"/>
    </row>
    <row r="2363" spans="1:12" ht="18" customHeight="1" x14ac:dyDescent="0.2">
      <c r="A2363" s="37" t="s">
        <v>4382</v>
      </c>
      <c r="B2363" s="37" t="s">
        <v>4383</v>
      </c>
      <c r="C2363" s="37" t="s">
        <v>4384</v>
      </c>
      <c r="D2363" s="37" t="s">
        <v>477</v>
      </c>
      <c r="E2363" s="37" t="s">
        <v>16155</v>
      </c>
      <c r="F2363" s="37" t="s">
        <v>19678</v>
      </c>
      <c r="G2363" s="37">
        <v>7738</v>
      </c>
      <c r="H2363" s="35">
        <v>67</v>
      </c>
      <c r="I2363" s="35">
        <v>450</v>
      </c>
      <c r="J2363" s="36">
        <v>149571</v>
      </c>
      <c r="K2363" s="37">
        <v>20626</v>
      </c>
      <c r="L2363" s="37"/>
    </row>
    <row r="2364" spans="1:12" ht="18" customHeight="1" x14ac:dyDescent="0.2">
      <c r="A2364" s="37" t="s">
        <v>478</v>
      </c>
      <c r="B2364" s="37" t="s">
        <v>479</v>
      </c>
      <c r="C2364" s="37" t="s">
        <v>3101</v>
      </c>
      <c r="D2364" s="37" t="s">
        <v>3102</v>
      </c>
      <c r="E2364" s="37" t="s">
        <v>21680</v>
      </c>
      <c r="F2364" s="37" t="s">
        <v>23715</v>
      </c>
      <c r="G2364" s="37">
        <v>80209</v>
      </c>
      <c r="H2364" s="35">
        <v>7</v>
      </c>
      <c r="I2364" s="35">
        <v>61</v>
      </c>
      <c r="J2364" s="36">
        <v>118213</v>
      </c>
      <c r="K2364" s="37">
        <v>130701</v>
      </c>
      <c r="L2364" s="37"/>
    </row>
    <row r="2365" spans="1:12" ht="18" customHeight="1" x14ac:dyDescent="0.2">
      <c r="A2365" s="37" t="s">
        <v>3103</v>
      </c>
      <c r="B2365" s="37" t="s">
        <v>3104</v>
      </c>
      <c r="C2365" s="37" t="s">
        <v>3105</v>
      </c>
      <c r="D2365" s="37" t="s">
        <v>3106</v>
      </c>
      <c r="E2365" s="37" t="s">
        <v>19505</v>
      </c>
      <c r="F2365" s="37" t="s">
        <v>23125</v>
      </c>
      <c r="G2365" s="37">
        <v>10022</v>
      </c>
      <c r="H2365" s="35">
        <v>6</v>
      </c>
      <c r="I2365" s="35">
        <v>48</v>
      </c>
      <c r="J2365" s="36">
        <v>120041</v>
      </c>
      <c r="K2365" s="37">
        <v>128926</v>
      </c>
      <c r="L2365" s="37"/>
    </row>
    <row r="2366" spans="1:12" ht="18" customHeight="1" x14ac:dyDescent="0.2">
      <c r="A2366" s="37" t="s">
        <v>3107</v>
      </c>
      <c r="B2366" s="37" t="s">
        <v>3108</v>
      </c>
      <c r="C2366" s="37" t="s">
        <v>3109</v>
      </c>
      <c r="D2366" s="37" t="s">
        <v>3110</v>
      </c>
      <c r="E2366" s="37" t="s">
        <v>3111</v>
      </c>
      <c r="F2366" s="37" t="s">
        <v>19669</v>
      </c>
      <c r="G2366" s="37">
        <v>3904</v>
      </c>
      <c r="H2366" s="35">
        <v>0</v>
      </c>
      <c r="I2366" s="35">
        <v>3</v>
      </c>
      <c r="J2366" s="36">
        <v>33333</v>
      </c>
      <c r="K2366" s="37">
        <v>132335</v>
      </c>
      <c r="L2366" s="37"/>
    </row>
    <row r="2367" spans="1:12" ht="18" customHeight="1" x14ac:dyDescent="0.2">
      <c r="A2367" s="37" t="s">
        <v>3112</v>
      </c>
      <c r="B2367" s="37" t="s">
        <v>4392</v>
      </c>
      <c r="C2367" s="37" t="s">
        <v>4393</v>
      </c>
      <c r="D2367" s="37" t="s">
        <v>1662</v>
      </c>
      <c r="E2367" s="37" t="s">
        <v>18049</v>
      </c>
      <c r="F2367" s="37" t="s">
        <v>19664</v>
      </c>
      <c r="G2367" s="37">
        <v>66210</v>
      </c>
      <c r="H2367" s="35">
        <v>33</v>
      </c>
      <c r="I2367" s="35">
        <v>348</v>
      </c>
      <c r="J2367" s="36">
        <v>93509</v>
      </c>
      <c r="K2367" s="37">
        <v>147518</v>
      </c>
      <c r="L2367" s="37"/>
    </row>
    <row r="2368" spans="1:12" ht="18" customHeight="1" x14ac:dyDescent="0.2">
      <c r="A2368" s="37" t="s">
        <v>1733</v>
      </c>
      <c r="B2368" s="37" t="s">
        <v>1519</v>
      </c>
      <c r="C2368" s="37"/>
      <c r="D2368" s="37" t="s">
        <v>1520</v>
      </c>
      <c r="E2368" s="37" t="s">
        <v>23403</v>
      </c>
      <c r="F2368" s="37" t="s">
        <v>19667</v>
      </c>
      <c r="G2368" s="37">
        <v>1887</v>
      </c>
      <c r="H2368" s="35">
        <v>43</v>
      </c>
      <c r="I2368" s="35">
        <v>300</v>
      </c>
      <c r="J2368" s="36">
        <v>141667</v>
      </c>
      <c r="K2368" s="37">
        <v>107651</v>
      </c>
      <c r="L2368" s="37" t="s">
        <v>1521</v>
      </c>
    </row>
    <row r="2369" spans="1:12" ht="18" customHeight="1" x14ac:dyDescent="0.2">
      <c r="A2369" s="37" t="s">
        <v>1522</v>
      </c>
      <c r="B2369" s="37" t="s">
        <v>1523</v>
      </c>
      <c r="C2369" s="37" t="s">
        <v>0</v>
      </c>
      <c r="D2369" s="37" t="s">
        <v>1</v>
      </c>
      <c r="E2369" s="37" t="s">
        <v>7078</v>
      </c>
      <c r="F2369" s="37" t="s">
        <v>23139</v>
      </c>
      <c r="G2369" s="37"/>
      <c r="H2369" s="35">
        <v>4</v>
      </c>
      <c r="I2369" s="35">
        <v>41</v>
      </c>
      <c r="J2369" s="36">
        <v>88652</v>
      </c>
      <c r="K2369" s="37">
        <v>113017</v>
      </c>
      <c r="L2369" s="37"/>
    </row>
    <row r="2370" spans="1:12" ht="18" customHeight="1" x14ac:dyDescent="0.2">
      <c r="A2370" s="37" t="s">
        <v>2</v>
      </c>
      <c r="B2370" s="37" t="s">
        <v>3</v>
      </c>
      <c r="C2370" s="37" t="s">
        <v>4</v>
      </c>
      <c r="D2370" s="37" t="s">
        <v>5</v>
      </c>
      <c r="E2370" s="37" t="s">
        <v>11306</v>
      </c>
      <c r="F2370" s="37" t="s">
        <v>23136</v>
      </c>
      <c r="G2370" s="37">
        <v>20155</v>
      </c>
      <c r="H2370" s="35">
        <v>5</v>
      </c>
      <c r="I2370" s="35">
        <v>30</v>
      </c>
      <c r="J2370" s="36">
        <v>166667</v>
      </c>
      <c r="K2370" s="37">
        <v>135612</v>
      </c>
      <c r="L2370" s="37"/>
    </row>
    <row r="2371" spans="1:12" ht="18" customHeight="1" x14ac:dyDescent="0.2">
      <c r="A2371" s="37" t="s">
        <v>6</v>
      </c>
      <c r="B2371" s="37" t="s">
        <v>7</v>
      </c>
      <c r="C2371" s="37" t="s">
        <v>8</v>
      </c>
      <c r="D2371" s="37" t="s">
        <v>9</v>
      </c>
      <c r="E2371" s="37" t="s">
        <v>19658</v>
      </c>
      <c r="F2371" s="37" t="s">
        <v>18740</v>
      </c>
      <c r="G2371" s="37">
        <v>32751</v>
      </c>
      <c r="H2371" s="35">
        <v>5</v>
      </c>
      <c r="I2371" s="35">
        <v>37</v>
      </c>
      <c r="J2371" s="36">
        <v>145606</v>
      </c>
      <c r="K2371" s="37">
        <v>126771</v>
      </c>
      <c r="L2371" s="37"/>
    </row>
    <row r="2372" spans="1:12" ht="18" customHeight="1" x14ac:dyDescent="0.2">
      <c r="A2372" s="37" t="s">
        <v>4497</v>
      </c>
      <c r="B2372" s="37" t="s">
        <v>4498</v>
      </c>
      <c r="C2372" s="37" t="s">
        <v>4499</v>
      </c>
      <c r="D2372" s="37" t="s">
        <v>4500</v>
      </c>
      <c r="E2372" s="37" t="s">
        <v>24046</v>
      </c>
      <c r="F2372" s="37" t="s">
        <v>19670</v>
      </c>
      <c r="G2372" s="37">
        <v>48375</v>
      </c>
      <c r="H2372" s="35">
        <v>3</v>
      </c>
      <c r="I2372" s="35">
        <v>18</v>
      </c>
      <c r="J2372" s="36">
        <v>163314</v>
      </c>
      <c r="K2372" s="37">
        <v>123221</v>
      </c>
      <c r="L2372" s="37"/>
    </row>
    <row r="2373" spans="1:12" ht="18" customHeight="1" x14ac:dyDescent="0.2">
      <c r="A2373" s="37" t="s">
        <v>4501</v>
      </c>
      <c r="B2373" s="37"/>
      <c r="C2373" s="37" t="s">
        <v>4502</v>
      </c>
      <c r="D2373" s="37" t="s">
        <v>4503</v>
      </c>
      <c r="E2373" s="37" t="s">
        <v>21832</v>
      </c>
      <c r="F2373" s="37" t="s">
        <v>23126</v>
      </c>
      <c r="G2373" s="37">
        <v>45202</v>
      </c>
      <c r="H2373" s="35">
        <v>8</v>
      </c>
      <c r="I2373" s="35" t="s">
        <v>16742</v>
      </c>
      <c r="J2373" s="35" t="s">
        <v>16742</v>
      </c>
      <c r="K2373" s="37">
        <v>139108</v>
      </c>
      <c r="L2373" s="37"/>
    </row>
    <row r="2374" spans="1:12" ht="18" customHeight="1" x14ac:dyDescent="0.2">
      <c r="A2374" s="37" t="s">
        <v>4504</v>
      </c>
      <c r="B2374" s="37" t="s">
        <v>4505</v>
      </c>
      <c r="C2374" s="37" t="s">
        <v>4506</v>
      </c>
      <c r="D2374" s="37" t="s">
        <v>9898</v>
      </c>
      <c r="E2374" s="37" t="s">
        <v>19505</v>
      </c>
      <c r="F2374" s="37" t="s">
        <v>23125</v>
      </c>
      <c r="G2374" s="37">
        <v>10018</v>
      </c>
      <c r="H2374" s="35">
        <v>23</v>
      </c>
      <c r="I2374" s="35">
        <v>225</v>
      </c>
      <c r="J2374" s="36">
        <v>101111</v>
      </c>
      <c r="K2374" s="37">
        <v>126055</v>
      </c>
      <c r="L2374" s="37"/>
    </row>
    <row r="2375" spans="1:12" ht="18" customHeight="1" x14ac:dyDescent="0.2">
      <c r="A2375" s="37" t="s">
        <v>9899</v>
      </c>
      <c r="B2375" s="37" t="s">
        <v>9900</v>
      </c>
      <c r="C2375" s="37" t="s">
        <v>9901</v>
      </c>
      <c r="D2375" s="37" t="s">
        <v>9902</v>
      </c>
      <c r="E2375" s="37" t="s">
        <v>24286</v>
      </c>
      <c r="F2375" s="37" t="s">
        <v>23134</v>
      </c>
      <c r="G2375" s="37">
        <v>75205</v>
      </c>
      <c r="H2375" s="35">
        <v>231</v>
      </c>
      <c r="I2375" s="36">
        <v>1055</v>
      </c>
      <c r="J2375" s="36">
        <v>219022</v>
      </c>
      <c r="K2375" s="37">
        <v>20291</v>
      </c>
      <c r="L2375" s="37"/>
    </row>
    <row r="2376" spans="1:12" ht="18" customHeight="1" x14ac:dyDescent="0.2">
      <c r="A2376" s="37" t="s">
        <v>9903</v>
      </c>
      <c r="B2376" s="37" t="s">
        <v>9904</v>
      </c>
      <c r="C2376" s="37" t="s">
        <v>9905</v>
      </c>
      <c r="D2376" s="37" t="s">
        <v>9906</v>
      </c>
      <c r="E2376" s="37" t="s">
        <v>9907</v>
      </c>
      <c r="F2376" s="37" t="s">
        <v>23714</v>
      </c>
      <c r="G2376" s="37">
        <v>92408</v>
      </c>
      <c r="H2376" s="35">
        <v>1</v>
      </c>
      <c r="I2376" s="35">
        <v>3</v>
      </c>
      <c r="J2376" s="36">
        <v>231223</v>
      </c>
      <c r="K2376" s="37">
        <v>142760</v>
      </c>
      <c r="L2376" s="37" t="s">
        <v>9908</v>
      </c>
    </row>
    <row r="2377" spans="1:12" ht="18" customHeight="1" x14ac:dyDescent="0.2">
      <c r="A2377" s="37" t="s">
        <v>9909</v>
      </c>
      <c r="B2377" s="37" t="s">
        <v>9910</v>
      </c>
      <c r="C2377" s="37" t="s">
        <v>9911</v>
      </c>
      <c r="D2377" s="37" t="s">
        <v>9912</v>
      </c>
      <c r="E2377" s="37" t="s">
        <v>9913</v>
      </c>
      <c r="F2377" s="37" t="s">
        <v>18741</v>
      </c>
      <c r="G2377" s="37">
        <v>30097</v>
      </c>
      <c r="H2377" s="35">
        <v>8</v>
      </c>
      <c r="I2377" s="35" t="s">
        <v>16742</v>
      </c>
      <c r="J2377" s="35" t="s">
        <v>16742</v>
      </c>
      <c r="K2377" s="37">
        <v>146112</v>
      </c>
      <c r="L2377" s="37" t="s">
        <v>9914</v>
      </c>
    </row>
    <row r="2378" spans="1:12" ht="18" customHeight="1" x14ac:dyDescent="0.2">
      <c r="A2378" s="37" t="s">
        <v>9915</v>
      </c>
      <c r="B2378" s="37" t="s">
        <v>9916</v>
      </c>
      <c r="C2378" s="37" t="s">
        <v>9917</v>
      </c>
      <c r="D2378" s="37" t="s">
        <v>9918</v>
      </c>
      <c r="E2378" s="37" t="s">
        <v>20711</v>
      </c>
      <c r="F2378" s="37" t="s">
        <v>18740</v>
      </c>
      <c r="G2378" s="37">
        <v>33759</v>
      </c>
      <c r="H2378" s="35">
        <v>7</v>
      </c>
      <c r="I2378" s="35">
        <v>26</v>
      </c>
      <c r="J2378" s="36">
        <v>269043</v>
      </c>
      <c r="K2378" s="37">
        <v>107371</v>
      </c>
      <c r="L2378" s="37"/>
    </row>
    <row r="2379" spans="1:12" ht="18" customHeight="1" x14ac:dyDescent="0.2">
      <c r="A2379" s="37" t="s">
        <v>4441</v>
      </c>
      <c r="B2379" s="37" t="s">
        <v>4442</v>
      </c>
      <c r="C2379" s="37" t="s">
        <v>4443</v>
      </c>
      <c r="D2379" s="37" t="s">
        <v>4444</v>
      </c>
      <c r="E2379" s="37" t="s">
        <v>18552</v>
      </c>
      <c r="F2379" s="37" t="s">
        <v>23714</v>
      </c>
      <c r="G2379" s="37">
        <v>95661</v>
      </c>
      <c r="H2379" s="35">
        <v>11</v>
      </c>
      <c r="I2379" s="35">
        <v>224</v>
      </c>
      <c r="J2379" s="36">
        <v>48460</v>
      </c>
      <c r="K2379" s="37">
        <v>113760</v>
      </c>
      <c r="L2379" s="37" t="s">
        <v>4445</v>
      </c>
    </row>
    <row r="2380" spans="1:12" ht="18" customHeight="1" x14ac:dyDescent="0.2">
      <c r="A2380" s="37" t="s">
        <v>4446</v>
      </c>
      <c r="B2380" s="37" t="s">
        <v>4447</v>
      </c>
      <c r="C2380" s="37" t="s">
        <v>4448</v>
      </c>
      <c r="D2380" s="37" t="s">
        <v>4449</v>
      </c>
      <c r="E2380" s="37" t="s">
        <v>4450</v>
      </c>
      <c r="F2380" s="37" t="s">
        <v>23125</v>
      </c>
      <c r="G2380" s="37">
        <v>10977</v>
      </c>
      <c r="H2380" s="35">
        <v>10</v>
      </c>
      <c r="I2380" s="35">
        <v>50</v>
      </c>
      <c r="J2380" s="36">
        <v>200000</v>
      </c>
      <c r="K2380" s="37">
        <v>130920</v>
      </c>
      <c r="L2380" s="37"/>
    </row>
    <row r="2381" spans="1:12" ht="18" customHeight="1" x14ac:dyDescent="0.2">
      <c r="A2381" s="37" t="s">
        <v>7134</v>
      </c>
      <c r="B2381" s="37" t="s">
        <v>7135</v>
      </c>
      <c r="C2381" s="37" t="s">
        <v>7136</v>
      </c>
      <c r="D2381" s="37" t="s">
        <v>7137</v>
      </c>
      <c r="E2381" s="37" t="s">
        <v>7138</v>
      </c>
      <c r="F2381" s="37" t="s">
        <v>19670</v>
      </c>
      <c r="G2381" s="37">
        <v>49077</v>
      </c>
      <c r="H2381" s="35">
        <v>56</v>
      </c>
      <c r="I2381" s="35">
        <v>194</v>
      </c>
      <c r="J2381" s="36">
        <v>290986</v>
      </c>
      <c r="K2381" s="37">
        <v>108036</v>
      </c>
      <c r="L2381" s="37" t="s">
        <v>7139</v>
      </c>
    </row>
    <row r="2382" spans="1:12" ht="18" customHeight="1" x14ac:dyDescent="0.2">
      <c r="A2382" s="37" t="s">
        <v>7140</v>
      </c>
      <c r="B2382" s="37" t="s">
        <v>7141</v>
      </c>
      <c r="C2382" s="37" t="s">
        <v>7142</v>
      </c>
      <c r="D2382" s="37" t="s">
        <v>7143</v>
      </c>
      <c r="E2382" s="37" t="s">
        <v>7144</v>
      </c>
      <c r="F2382" s="37" t="s">
        <v>23129</v>
      </c>
      <c r="G2382" s="37">
        <v>19072</v>
      </c>
      <c r="H2382" s="35">
        <v>5</v>
      </c>
      <c r="I2382" s="35">
        <v>15</v>
      </c>
      <c r="J2382" s="36">
        <v>333333</v>
      </c>
      <c r="K2382" s="37">
        <v>122984</v>
      </c>
      <c r="L2382" s="37"/>
    </row>
    <row r="2383" spans="1:12" ht="18" customHeight="1" x14ac:dyDescent="0.2">
      <c r="A2383" s="37" t="s">
        <v>7145</v>
      </c>
      <c r="B2383" s="37" t="s">
        <v>7146</v>
      </c>
      <c r="C2383" s="37" t="s">
        <v>7147</v>
      </c>
      <c r="D2383" s="37" t="s">
        <v>7148</v>
      </c>
      <c r="E2383" s="37" t="s">
        <v>7149</v>
      </c>
      <c r="F2383" s="37" t="s">
        <v>23138</v>
      </c>
      <c r="G2383" s="37">
        <v>98058</v>
      </c>
      <c r="H2383" s="35">
        <v>5</v>
      </c>
      <c r="I2383" s="35">
        <v>24</v>
      </c>
      <c r="J2383" s="36">
        <v>210765</v>
      </c>
      <c r="K2383" s="37">
        <v>117874</v>
      </c>
      <c r="L2383" s="37" t="s">
        <v>7150</v>
      </c>
    </row>
    <row r="2384" spans="1:12" ht="18" customHeight="1" x14ac:dyDescent="0.2">
      <c r="A2384" s="37" t="s">
        <v>7151</v>
      </c>
      <c r="B2384" s="37" t="s">
        <v>7152</v>
      </c>
      <c r="C2384" s="37" t="s">
        <v>7153</v>
      </c>
      <c r="D2384" s="37" t="s">
        <v>7154</v>
      </c>
      <c r="E2384" s="37" t="s">
        <v>22068</v>
      </c>
      <c r="F2384" s="37" t="s">
        <v>23715</v>
      </c>
      <c r="G2384" s="37">
        <v>80015</v>
      </c>
      <c r="H2384" s="35">
        <v>5</v>
      </c>
      <c r="I2384" s="35">
        <v>67</v>
      </c>
      <c r="J2384" s="36">
        <v>79104</v>
      </c>
      <c r="K2384" s="37">
        <v>112400</v>
      </c>
      <c r="L2384" s="37" t="s">
        <v>7155</v>
      </c>
    </row>
    <row r="2385" spans="1:12" ht="18" customHeight="1" x14ac:dyDescent="0.2">
      <c r="A2385" s="37" t="s">
        <v>7156</v>
      </c>
      <c r="B2385" s="37" t="s">
        <v>7157</v>
      </c>
      <c r="C2385" s="37" t="s">
        <v>7158</v>
      </c>
      <c r="D2385" s="37" t="s">
        <v>7159</v>
      </c>
      <c r="E2385" s="37" t="s">
        <v>18216</v>
      </c>
      <c r="F2385" s="37" t="s">
        <v>23127</v>
      </c>
      <c r="G2385" s="37">
        <v>73112</v>
      </c>
      <c r="H2385" s="35">
        <v>3</v>
      </c>
      <c r="I2385" s="35">
        <v>14</v>
      </c>
      <c r="J2385" s="36">
        <v>217359</v>
      </c>
      <c r="K2385" s="37">
        <v>128804</v>
      </c>
      <c r="L2385" s="37" t="s">
        <v>7160</v>
      </c>
    </row>
    <row r="2386" spans="1:12" ht="18" customHeight="1" x14ac:dyDescent="0.2">
      <c r="A2386" s="37" t="s">
        <v>7161</v>
      </c>
      <c r="B2386" s="37" t="s">
        <v>7162</v>
      </c>
      <c r="C2386" s="37" t="s">
        <v>1557</v>
      </c>
      <c r="D2386" s="37" t="s">
        <v>1558</v>
      </c>
      <c r="E2386" s="37" t="s">
        <v>1559</v>
      </c>
      <c r="F2386" s="37" t="s">
        <v>23128</v>
      </c>
      <c r="G2386" s="37">
        <v>97045</v>
      </c>
      <c r="H2386" s="35">
        <v>3</v>
      </c>
      <c r="I2386" s="35">
        <v>7</v>
      </c>
      <c r="J2386" s="36">
        <v>392209</v>
      </c>
      <c r="K2386" s="37">
        <v>142969</v>
      </c>
      <c r="L2386" s="37" t="s">
        <v>1560</v>
      </c>
    </row>
    <row r="2387" spans="1:12" ht="18" customHeight="1" x14ac:dyDescent="0.2">
      <c r="A2387" s="37" t="s">
        <v>1561</v>
      </c>
      <c r="B2387" s="37" t="s">
        <v>1562</v>
      </c>
      <c r="C2387" s="37" t="s">
        <v>1563</v>
      </c>
      <c r="D2387" s="37" t="s">
        <v>1564</v>
      </c>
      <c r="E2387" s="37" t="s">
        <v>15894</v>
      </c>
      <c r="F2387" s="37" t="s">
        <v>19678</v>
      </c>
      <c r="G2387" s="37">
        <v>8837</v>
      </c>
      <c r="H2387" s="35">
        <v>35</v>
      </c>
      <c r="I2387" s="35">
        <v>241</v>
      </c>
      <c r="J2387" s="36">
        <v>147067</v>
      </c>
      <c r="K2387" s="37">
        <v>148499</v>
      </c>
      <c r="L2387" s="37" t="s">
        <v>1565</v>
      </c>
    </row>
    <row r="2388" spans="1:12" ht="18" customHeight="1" x14ac:dyDescent="0.2">
      <c r="A2388" s="37" t="s">
        <v>1566</v>
      </c>
      <c r="B2388" s="37" t="s">
        <v>1567</v>
      </c>
      <c r="C2388" s="37" t="s">
        <v>1568</v>
      </c>
      <c r="D2388" s="37" t="s">
        <v>1836</v>
      </c>
      <c r="E2388" s="37" t="s">
        <v>1837</v>
      </c>
      <c r="F2388" s="37" t="s">
        <v>23126</v>
      </c>
      <c r="G2388" s="37">
        <v>44685</v>
      </c>
      <c r="H2388" s="35">
        <v>7</v>
      </c>
      <c r="I2388" s="35">
        <v>35</v>
      </c>
      <c r="J2388" s="36">
        <v>192857</v>
      </c>
      <c r="K2388" s="37">
        <v>141092</v>
      </c>
      <c r="L2388" s="37"/>
    </row>
    <row r="2389" spans="1:12" ht="18" customHeight="1" x14ac:dyDescent="0.2">
      <c r="A2389" s="37" t="s">
        <v>4507</v>
      </c>
      <c r="B2389" s="37" t="s">
        <v>566</v>
      </c>
      <c r="C2389" s="37" t="s">
        <v>567</v>
      </c>
      <c r="D2389" s="37" t="s">
        <v>568</v>
      </c>
      <c r="E2389" s="37" t="s">
        <v>22663</v>
      </c>
      <c r="F2389" s="37" t="s">
        <v>18740</v>
      </c>
      <c r="G2389" s="37">
        <v>33134</v>
      </c>
      <c r="H2389" s="35">
        <v>20</v>
      </c>
      <c r="I2389" s="35">
        <v>17</v>
      </c>
      <c r="J2389" s="36">
        <v>1176471</v>
      </c>
      <c r="K2389" s="37">
        <v>128393</v>
      </c>
      <c r="L2389" s="37" t="s">
        <v>569</v>
      </c>
    </row>
    <row r="2390" spans="1:12" ht="18" customHeight="1" x14ac:dyDescent="0.2">
      <c r="A2390" s="37" t="s">
        <v>570</v>
      </c>
      <c r="B2390" s="37" t="s">
        <v>571</v>
      </c>
      <c r="C2390" s="37" t="s">
        <v>572</v>
      </c>
      <c r="D2390" s="37" t="s">
        <v>7234</v>
      </c>
      <c r="E2390" s="37" t="s">
        <v>17958</v>
      </c>
      <c r="F2390" s="37" t="s">
        <v>19667</v>
      </c>
      <c r="G2390" s="37">
        <v>1701</v>
      </c>
      <c r="H2390" s="35">
        <v>12</v>
      </c>
      <c r="I2390" s="35">
        <v>60</v>
      </c>
      <c r="J2390" s="36">
        <v>196859</v>
      </c>
      <c r="K2390" s="37">
        <v>148164</v>
      </c>
      <c r="L2390" s="37" t="s">
        <v>7235</v>
      </c>
    </row>
    <row r="2391" spans="1:12" ht="18" customHeight="1" x14ac:dyDescent="0.2">
      <c r="A2391" s="37" t="s">
        <v>7236</v>
      </c>
      <c r="B2391" s="37" t="s">
        <v>7237</v>
      </c>
      <c r="C2391" s="37" t="s">
        <v>7238</v>
      </c>
      <c r="D2391" s="37" t="s">
        <v>7239</v>
      </c>
      <c r="E2391" s="37" t="s">
        <v>21424</v>
      </c>
      <c r="F2391" s="37" t="s">
        <v>23714</v>
      </c>
      <c r="G2391" s="37">
        <v>93921</v>
      </c>
      <c r="H2391" s="35">
        <v>63</v>
      </c>
      <c r="I2391" s="35">
        <v>53</v>
      </c>
      <c r="J2391" s="36">
        <v>1188679</v>
      </c>
      <c r="K2391" s="37">
        <v>111336</v>
      </c>
      <c r="L2391" s="37"/>
    </row>
    <row r="2392" spans="1:12" ht="18" customHeight="1" x14ac:dyDescent="0.2">
      <c r="A2392" s="37" t="s">
        <v>7240</v>
      </c>
      <c r="B2392" s="37" t="s">
        <v>7241</v>
      </c>
      <c r="C2392" s="37" t="s">
        <v>7242</v>
      </c>
      <c r="D2392" s="37" t="s">
        <v>7243</v>
      </c>
      <c r="E2392" s="37" t="s">
        <v>19771</v>
      </c>
      <c r="F2392" s="37" t="s">
        <v>19662</v>
      </c>
      <c r="G2392" s="37">
        <v>60045</v>
      </c>
      <c r="H2392" s="35">
        <v>8</v>
      </c>
      <c r="I2392" s="35" t="s">
        <v>16742</v>
      </c>
      <c r="J2392" s="35" t="s">
        <v>16742</v>
      </c>
      <c r="K2392" s="37">
        <v>119634</v>
      </c>
      <c r="L2392" s="37"/>
    </row>
    <row r="2393" spans="1:12" ht="18" customHeight="1" x14ac:dyDescent="0.2">
      <c r="A2393" s="37" t="s">
        <v>7244</v>
      </c>
      <c r="B2393" s="37" t="s">
        <v>7245</v>
      </c>
      <c r="C2393" s="37" t="s">
        <v>7246</v>
      </c>
      <c r="D2393" s="37" t="s">
        <v>7247</v>
      </c>
      <c r="E2393" s="37" t="s">
        <v>12572</v>
      </c>
      <c r="F2393" s="37" t="s">
        <v>18743</v>
      </c>
      <c r="G2393" s="37">
        <v>50266</v>
      </c>
      <c r="H2393" s="35">
        <v>3</v>
      </c>
      <c r="I2393" s="35">
        <v>35</v>
      </c>
      <c r="J2393" s="36">
        <v>98594</v>
      </c>
      <c r="K2393" s="37">
        <v>146307</v>
      </c>
      <c r="L2393" s="37" t="s">
        <v>7248</v>
      </c>
    </row>
    <row r="2394" spans="1:12" ht="18" customHeight="1" x14ac:dyDescent="0.2">
      <c r="A2394" s="37" t="s">
        <v>7249</v>
      </c>
      <c r="B2394" s="37" t="s">
        <v>7250</v>
      </c>
      <c r="C2394" s="37" t="s">
        <v>7251</v>
      </c>
      <c r="D2394" s="37" t="s">
        <v>7252</v>
      </c>
      <c r="E2394" s="37" t="s">
        <v>7253</v>
      </c>
      <c r="F2394" s="37" t="s">
        <v>23125</v>
      </c>
      <c r="G2394" s="37">
        <v>11372</v>
      </c>
      <c r="H2394" s="35">
        <v>1</v>
      </c>
      <c r="I2394" s="35">
        <v>4</v>
      </c>
      <c r="J2394" s="36">
        <v>187500</v>
      </c>
      <c r="K2394" s="37">
        <v>134490</v>
      </c>
      <c r="L2394" s="37"/>
    </row>
    <row r="2395" spans="1:12" ht="18" customHeight="1" x14ac:dyDescent="0.2">
      <c r="A2395" s="37" t="s">
        <v>7254</v>
      </c>
      <c r="B2395" s="37" t="s">
        <v>10023</v>
      </c>
      <c r="C2395" s="37" t="s">
        <v>10024</v>
      </c>
      <c r="D2395" s="37" t="s">
        <v>10025</v>
      </c>
      <c r="E2395" s="37" t="s">
        <v>20417</v>
      </c>
      <c r="F2395" s="37" t="s">
        <v>23714</v>
      </c>
      <c r="G2395" s="37">
        <v>92708</v>
      </c>
      <c r="H2395" s="35">
        <v>33</v>
      </c>
      <c r="I2395" s="35">
        <v>194</v>
      </c>
      <c r="J2395" s="36">
        <v>170418</v>
      </c>
      <c r="K2395" s="37">
        <v>115064</v>
      </c>
      <c r="L2395" s="37"/>
    </row>
    <row r="2396" spans="1:12" ht="18" customHeight="1" x14ac:dyDescent="0.2">
      <c r="A2396" s="37" t="s">
        <v>10026</v>
      </c>
      <c r="B2396" s="37" t="s">
        <v>10027</v>
      </c>
      <c r="C2396" s="37" t="s">
        <v>10028</v>
      </c>
      <c r="D2396" s="37" t="s">
        <v>10029</v>
      </c>
      <c r="E2396" s="37" t="s">
        <v>12547</v>
      </c>
      <c r="F2396" s="37" t="s">
        <v>23142</v>
      </c>
      <c r="G2396" s="37">
        <v>82801</v>
      </c>
      <c r="H2396" s="35">
        <v>3</v>
      </c>
      <c r="I2396" s="35">
        <v>22</v>
      </c>
      <c r="J2396" s="36">
        <v>116106</v>
      </c>
      <c r="K2396" s="37">
        <v>136430</v>
      </c>
      <c r="L2396" s="37"/>
    </row>
    <row r="2397" spans="1:12" ht="18" customHeight="1" x14ac:dyDescent="0.2">
      <c r="A2397" s="37" t="s">
        <v>10030</v>
      </c>
      <c r="B2397" s="37" t="s">
        <v>10019</v>
      </c>
      <c r="C2397" s="37" t="s">
        <v>10020</v>
      </c>
      <c r="D2397" s="37" t="s">
        <v>10021</v>
      </c>
      <c r="E2397" s="37" t="s">
        <v>20995</v>
      </c>
      <c r="F2397" s="37" t="s">
        <v>23138</v>
      </c>
      <c r="G2397" s="37">
        <v>98004</v>
      </c>
      <c r="H2397" s="35">
        <v>11</v>
      </c>
      <c r="I2397" s="35">
        <v>206</v>
      </c>
      <c r="J2397" s="36">
        <v>53831</v>
      </c>
      <c r="K2397" s="37">
        <v>137125</v>
      </c>
      <c r="L2397" s="37"/>
    </row>
    <row r="2398" spans="1:12" ht="18" customHeight="1" x14ac:dyDescent="0.2">
      <c r="A2398" s="37" t="s">
        <v>10022</v>
      </c>
      <c r="B2398" s="37" t="s">
        <v>7271</v>
      </c>
      <c r="C2398" s="37" t="s">
        <v>7272</v>
      </c>
      <c r="D2398" s="37" t="s">
        <v>7273</v>
      </c>
      <c r="E2398" s="37" t="s">
        <v>7274</v>
      </c>
      <c r="F2398" s="37" t="s">
        <v>19663</v>
      </c>
      <c r="G2398" s="37">
        <v>46776</v>
      </c>
      <c r="H2398" s="35">
        <v>0</v>
      </c>
      <c r="I2398" s="35">
        <v>1</v>
      </c>
      <c r="J2398" s="36">
        <v>190000</v>
      </c>
      <c r="K2398" s="37">
        <v>121651</v>
      </c>
      <c r="L2398" s="37" t="s">
        <v>7275</v>
      </c>
    </row>
    <row r="2399" spans="1:12" ht="18" customHeight="1" x14ac:dyDescent="0.2">
      <c r="A2399" s="37" t="s">
        <v>7276</v>
      </c>
      <c r="B2399" s="37" t="s">
        <v>7277</v>
      </c>
      <c r="C2399" s="37" t="s">
        <v>7278</v>
      </c>
      <c r="D2399" s="37" t="s">
        <v>7279</v>
      </c>
      <c r="E2399" s="37" t="s">
        <v>14847</v>
      </c>
      <c r="F2399" s="37" t="s">
        <v>23136</v>
      </c>
      <c r="G2399" s="37">
        <v>23320</v>
      </c>
      <c r="H2399" s="35">
        <v>14</v>
      </c>
      <c r="I2399" s="35">
        <v>127</v>
      </c>
      <c r="J2399" s="36">
        <v>111024</v>
      </c>
      <c r="K2399" s="37">
        <v>118331</v>
      </c>
      <c r="L2399" s="37"/>
    </row>
    <row r="2400" spans="1:12" ht="18" customHeight="1" x14ac:dyDescent="0.2">
      <c r="A2400" s="37" t="s">
        <v>7280</v>
      </c>
      <c r="B2400" s="37" t="s">
        <v>7281</v>
      </c>
      <c r="C2400" s="37" t="s">
        <v>7265</v>
      </c>
      <c r="D2400" s="37" t="s">
        <v>7266</v>
      </c>
      <c r="E2400" s="37" t="s">
        <v>18073</v>
      </c>
      <c r="F2400" s="37" t="s">
        <v>23126</v>
      </c>
      <c r="G2400" s="37">
        <v>45140</v>
      </c>
      <c r="H2400" s="35">
        <v>9</v>
      </c>
      <c r="I2400" s="35">
        <v>127</v>
      </c>
      <c r="J2400" s="36">
        <v>67079</v>
      </c>
      <c r="K2400" s="37">
        <v>130422</v>
      </c>
      <c r="L2400" s="37"/>
    </row>
    <row r="2401" spans="1:12" ht="18" customHeight="1" x14ac:dyDescent="0.2">
      <c r="A2401" s="37" t="s">
        <v>7267</v>
      </c>
      <c r="B2401" s="37" t="s">
        <v>7268</v>
      </c>
      <c r="C2401" s="37" t="s">
        <v>7269</v>
      </c>
      <c r="D2401" s="37" t="s">
        <v>7270</v>
      </c>
      <c r="E2401" s="37" t="s">
        <v>16723</v>
      </c>
      <c r="F2401" s="37" t="s">
        <v>23714</v>
      </c>
      <c r="G2401" s="37">
        <v>94102</v>
      </c>
      <c r="H2401" s="35">
        <v>5</v>
      </c>
      <c r="I2401" s="35">
        <v>17</v>
      </c>
      <c r="J2401" s="36">
        <v>280168</v>
      </c>
      <c r="K2401" s="37">
        <v>120849</v>
      </c>
      <c r="L2401" s="37"/>
    </row>
    <row r="2402" spans="1:12" ht="18" customHeight="1" x14ac:dyDescent="0.2">
      <c r="A2402" s="37" t="s">
        <v>133</v>
      </c>
      <c r="B2402" s="37" t="s">
        <v>134</v>
      </c>
      <c r="C2402" s="37" t="s">
        <v>135</v>
      </c>
      <c r="D2402" s="37" t="s">
        <v>136</v>
      </c>
      <c r="E2402" s="37" t="s">
        <v>23920</v>
      </c>
      <c r="F2402" s="37" t="s">
        <v>19671</v>
      </c>
      <c r="G2402" s="37">
        <v>55439</v>
      </c>
      <c r="H2402" s="35">
        <v>85</v>
      </c>
      <c r="I2402" s="35">
        <v>165</v>
      </c>
      <c r="J2402" s="36">
        <v>514848</v>
      </c>
      <c r="K2402" s="37">
        <v>108048</v>
      </c>
      <c r="L2402" s="37"/>
    </row>
    <row r="2403" spans="1:12" ht="18" customHeight="1" x14ac:dyDescent="0.2">
      <c r="A2403" s="37" t="s">
        <v>137</v>
      </c>
      <c r="B2403" s="37" t="s">
        <v>138</v>
      </c>
      <c r="C2403" s="37" t="s">
        <v>139</v>
      </c>
      <c r="D2403" s="37" t="s">
        <v>140</v>
      </c>
      <c r="E2403" s="37" t="s">
        <v>19495</v>
      </c>
      <c r="F2403" s="37" t="s">
        <v>19670</v>
      </c>
      <c r="G2403" s="37">
        <v>48430</v>
      </c>
      <c r="H2403" s="35">
        <v>9</v>
      </c>
      <c r="I2403" s="35">
        <v>58</v>
      </c>
      <c r="J2403" s="36">
        <v>148276</v>
      </c>
      <c r="K2403" s="37">
        <v>139274</v>
      </c>
      <c r="L2403" s="37"/>
    </row>
    <row r="2404" spans="1:12" ht="18" customHeight="1" x14ac:dyDescent="0.2">
      <c r="A2404" s="37" t="s">
        <v>141</v>
      </c>
      <c r="B2404" s="37" t="s">
        <v>142</v>
      </c>
      <c r="C2404" s="37"/>
      <c r="D2404" s="37" t="s">
        <v>143</v>
      </c>
      <c r="E2404" s="37" t="s">
        <v>8522</v>
      </c>
      <c r="F2404" s="37" t="s">
        <v>23714</v>
      </c>
      <c r="G2404" s="37">
        <v>92037</v>
      </c>
      <c r="H2404" s="35">
        <v>8</v>
      </c>
      <c r="I2404" s="35" t="s">
        <v>16742</v>
      </c>
      <c r="J2404" s="35" t="s">
        <v>16742</v>
      </c>
      <c r="K2404" s="37">
        <v>147948</v>
      </c>
      <c r="L2404" s="37" t="s">
        <v>144</v>
      </c>
    </row>
    <row r="2405" spans="1:12" ht="18" customHeight="1" x14ac:dyDescent="0.2">
      <c r="A2405" s="37" t="s">
        <v>145</v>
      </c>
      <c r="B2405" s="37" t="s">
        <v>146</v>
      </c>
      <c r="C2405" s="37" t="s">
        <v>147</v>
      </c>
      <c r="D2405" s="37" t="s">
        <v>148</v>
      </c>
      <c r="E2405" s="37" t="s">
        <v>16143</v>
      </c>
      <c r="F2405" s="37" t="s">
        <v>23134</v>
      </c>
      <c r="G2405" s="37">
        <v>77478</v>
      </c>
      <c r="H2405" s="35">
        <v>13</v>
      </c>
      <c r="I2405" s="35">
        <v>96</v>
      </c>
      <c r="J2405" s="36">
        <v>133333</v>
      </c>
      <c r="K2405" s="37">
        <v>112419</v>
      </c>
      <c r="L2405" s="37"/>
    </row>
    <row r="2406" spans="1:12" ht="18" customHeight="1" x14ac:dyDescent="0.2">
      <c r="A2406" s="37" t="s">
        <v>149</v>
      </c>
      <c r="B2406" s="37" t="s">
        <v>12725</v>
      </c>
      <c r="C2406" s="37" t="s">
        <v>12726</v>
      </c>
      <c r="D2406" s="37" t="s">
        <v>12727</v>
      </c>
      <c r="E2406" s="37" t="s">
        <v>12728</v>
      </c>
      <c r="F2406" s="37" t="s">
        <v>23714</v>
      </c>
      <c r="G2406" s="37">
        <v>93427</v>
      </c>
      <c r="H2406" s="35">
        <v>0</v>
      </c>
      <c r="I2406" s="35">
        <v>3</v>
      </c>
      <c r="J2406" s="36">
        <v>33333</v>
      </c>
      <c r="K2406" s="37">
        <v>146854</v>
      </c>
      <c r="L2406" s="37" t="s">
        <v>12729</v>
      </c>
    </row>
    <row r="2407" spans="1:12" ht="18" customHeight="1" x14ac:dyDescent="0.2">
      <c r="A2407" s="37" t="s">
        <v>15511</v>
      </c>
      <c r="B2407" s="37" t="s">
        <v>15512</v>
      </c>
      <c r="C2407" s="37" t="s">
        <v>15513</v>
      </c>
      <c r="D2407" s="37" t="s">
        <v>15514</v>
      </c>
      <c r="E2407" s="37" t="s">
        <v>21630</v>
      </c>
      <c r="F2407" s="37" t="s">
        <v>19675</v>
      </c>
      <c r="G2407" s="37">
        <v>27410</v>
      </c>
      <c r="H2407" s="35">
        <v>9</v>
      </c>
      <c r="I2407" s="35">
        <v>24</v>
      </c>
      <c r="J2407" s="36">
        <v>388769</v>
      </c>
      <c r="K2407" s="37">
        <v>19475</v>
      </c>
      <c r="L2407" s="37"/>
    </row>
    <row r="2408" spans="1:12" ht="18" customHeight="1" x14ac:dyDescent="0.2">
      <c r="A2408" s="37" t="s">
        <v>15515</v>
      </c>
      <c r="B2408" s="37" t="s">
        <v>15516</v>
      </c>
      <c r="C2408" s="37" t="s">
        <v>15517</v>
      </c>
      <c r="D2408" s="37" t="s">
        <v>15518</v>
      </c>
      <c r="E2408" s="37" t="s">
        <v>15519</v>
      </c>
      <c r="F2408" s="37" t="s">
        <v>23709</v>
      </c>
      <c r="G2408" s="37">
        <v>83340</v>
      </c>
      <c r="H2408" s="35">
        <v>34</v>
      </c>
      <c r="I2408" s="35">
        <v>5</v>
      </c>
      <c r="J2408" s="36">
        <v>6700000</v>
      </c>
      <c r="K2408" s="37">
        <v>131092</v>
      </c>
      <c r="L2408" s="37"/>
    </row>
    <row r="2409" spans="1:12" ht="18" customHeight="1" x14ac:dyDescent="0.2">
      <c r="A2409" s="37" t="s">
        <v>15520</v>
      </c>
      <c r="B2409" s="37" t="s">
        <v>15521</v>
      </c>
      <c r="C2409" s="37" t="s">
        <v>18233</v>
      </c>
      <c r="D2409" s="37" t="s">
        <v>18234</v>
      </c>
      <c r="E2409" s="37" t="s">
        <v>20998</v>
      </c>
      <c r="F2409" s="37" t="s">
        <v>23134</v>
      </c>
      <c r="G2409" s="37">
        <v>78041</v>
      </c>
      <c r="H2409" s="35">
        <v>5</v>
      </c>
      <c r="I2409" s="35">
        <v>16</v>
      </c>
      <c r="J2409" s="36">
        <v>286822</v>
      </c>
      <c r="K2409" s="37">
        <v>114651</v>
      </c>
      <c r="L2409" s="37" t="s">
        <v>18235</v>
      </c>
    </row>
    <row r="2410" spans="1:12" ht="18" customHeight="1" x14ac:dyDescent="0.2">
      <c r="A2410" s="37" t="s">
        <v>18236</v>
      </c>
      <c r="B2410" s="37" t="s">
        <v>18237</v>
      </c>
      <c r="C2410" s="37" t="s">
        <v>18238</v>
      </c>
      <c r="D2410" s="37" t="s">
        <v>18239</v>
      </c>
      <c r="E2410" s="37" t="s">
        <v>19776</v>
      </c>
      <c r="F2410" s="37" t="s">
        <v>18740</v>
      </c>
      <c r="G2410" s="37">
        <v>32801</v>
      </c>
      <c r="H2410" s="35">
        <v>53</v>
      </c>
      <c r="I2410" s="35">
        <v>217</v>
      </c>
      <c r="J2410" s="36">
        <v>245855</v>
      </c>
      <c r="K2410" s="37">
        <v>144426</v>
      </c>
      <c r="L2410" s="37"/>
    </row>
    <row r="2411" spans="1:12" ht="18" customHeight="1" x14ac:dyDescent="0.2">
      <c r="A2411" s="37" t="s">
        <v>21000</v>
      </c>
      <c r="B2411" s="37" t="s">
        <v>21001</v>
      </c>
      <c r="C2411" s="37" t="s">
        <v>21002</v>
      </c>
      <c r="D2411" s="37" t="s">
        <v>21003</v>
      </c>
      <c r="E2411" s="37" t="s">
        <v>24286</v>
      </c>
      <c r="F2411" s="37" t="s">
        <v>23134</v>
      </c>
      <c r="G2411" s="37">
        <v>75243</v>
      </c>
      <c r="H2411" s="35">
        <v>86</v>
      </c>
      <c r="I2411" s="35">
        <v>239</v>
      </c>
      <c r="J2411" s="36">
        <v>360266</v>
      </c>
      <c r="K2411" s="37">
        <v>108466</v>
      </c>
      <c r="L2411" s="37"/>
    </row>
    <row r="2412" spans="1:12" ht="18" customHeight="1" x14ac:dyDescent="0.2">
      <c r="A2412" s="37" t="s">
        <v>21004</v>
      </c>
      <c r="B2412" s="37" t="s">
        <v>21005</v>
      </c>
      <c r="C2412" s="37" t="s">
        <v>21006</v>
      </c>
      <c r="D2412" s="37" t="s">
        <v>21007</v>
      </c>
      <c r="E2412" s="37" t="s">
        <v>24330</v>
      </c>
      <c r="F2412" s="37" t="s">
        <v>19678</v>
      </c>
      <c r="G2412" s="37">
        <v>7054</v>
      </c>
      <c r="H2412" s="35">
        <v>14</v>
      </c>
      <c r="I2412" s="35">
        <v>85</v>
      </c>
      <c r="J2412" s="36">
        <v>164706</v>
      </c>
      <c r="K2412" s="37">
        <v>128998</v>
      </c>
      <c r="L2412" s="37" t="s">
        <v>21008</v>
      </c>
    </row>
    <row r="2413" spans="1:12" ht="18" customHeight="1" x14ac:dyDescent="0.2">
      <c r="A2413" s="37" t="s">
        <v>21009</v>
      </c>
      <c r="B2413" s="37" t="s">
        <v>21010</v>
      </c>
      <c r="C2413" s="37" t="s">
        <v>21011</v>
      </c>
      <c r="D2413" s="37" t="s">
        <v>21012</v>
      </c>
      <c r="E2413" s="37" t="s">
        <v>21013</v>
      </c>
      <c r="F2413" s="37" t="s">
        <v>23136</v>
      </c>
      <c r="G2413" s="37">
        <v>22701</v>
      </c>
      <c r="H2413" s="35">
        <v>8</v>
      </c>
      <c r="I2413" s="35">
        <v>13</v>
      </c>
      <c r="J2413" s="36">
        <v>610289</v>
      </c>
      <c r="K2413" s="37">
        <v>118941</v>
      </c>
      <c r="L2413" s="37"/>
    </row>
    <row r="2414" spans="1:12" ht="18" customHeight="1" x14ac:dyDescent="0.2">
      <c r="A2414" s="37" t="s">
        <v>21014</v>
      </c>
      <c r="B2414" s="37" t="s">
        <v>21015</v>
      </c>
      <c r="C2414" s="37" t="s">
        <v>21016</v>
      </c>
      <c r="D2414" s="37" t="s">
        <v>21017</v>
      </c>
      <c r="E2414" s="37" t="s">
        <v>13964</v>
      </c>
      <c r="F2414" s="37" t="s">
        <v>23126</v>
      </c>
      <c r="G2414" s="37">
        <v>44114</v>
      </c>
      <c r="H2414" s="35">
        <v>69</v>
      </c>
      <c r="I2414" s="35">
        <v>40</v>
      </c>
      <c r="J2414" s="36">
        <v>1725000</v>
      </c>
      <c r="K2414" s="37">
        <v>140361</v>
      </c>
      <c r="L2414" s="37"/>
    </row>
    <row r="2415" spans="1:12" ht="18" customHeight="1" x14ac:dyDescent="0.2">
      <c r="A2415" s="37" t="s">
        <v>15565</v>
      </c>
      <c r="B2415" s="37" t="s">
        <v>15566</v>
      </c>
      <c r="C2415" s="37" t="s">
        <v>15567</v>
      </c>
      <c r="D2415" s="37" t="s">
        <v>15568</v>
      </c>
      <c r="E2415" s="37" t="s">
        <v>17314</v>
      </c>
      <c r="F2415" s="37" t="s">
        <v>19662</v>
      </c>
      <c r="G2415" s="37">
        <v>60611</v>
      </c>
      <c r="H2415" s="35">
        <v>548</v>
      </c>
      <c r="I2415" s="35">
        <v>551</v>
      </c>
      <c r="J2415" s="36">
        <v>994555</v>
      </c>
      <c r="K2415" s="37">
        <v>140456</v>
      </c>
      <c r="L2415" s="37" t="s">
        <v>15569</v>
      </c>
    </row>
    <row r="2416" spans="1:12" ht="18" customHeight="1" x14ac:dyDescent="0.2">
      <c r="A2416" s="37" t="s">
        <v>15570</v>
      </c>
      <c r="B2416" s="37" t="s">
        <v>15571</v>
      </c>
      <c r="C2416" s="37" t="s">
        <v>15572</v>
      </c>
      <c r="D2416" s="37" t="s">
        <v>15573</v>
      </c>
      <c r="E2416" s="37" t="s">
        <v>15574</v>
      </c>
      <c r="F2416" s="37" t="s">
        <v>19668</v>
      </c>
      <c r="G2416" s="37">
        <v>20815</v>
      </c>
      <c r="H2416" s="35">
        <v>55</v>
      </c>
      <c r="I2416" s="35">
        <v>402</v>
      </c>
      <c r="J2416" s="36">
        <v>137976</v>
      </c>
      <c r="K2416" s="37">
        <v>104614</v>
      </c>
      <c r="L2416" s="37"/>
    </row>
    <row r="2417" spans="1:12" ht="18" customHeight="1" x14ac:dyDescent="0.2">
      <c r="A2417" s="37" t="s">
        <v>15575</v>
      </c>
      <c r="B2417" s="37" t="s">
        <v>15576</v>
      </c>
      <c r="C2417" s="37" t="s">
        <v>15577</v>
      </c>
      <c r="D2417" s="37" t="s">
        <v>15578</v>
      </c>
      <c r="E2417" s="37" t="s">
        <v>11175</v>
      </c>
      <c r="F2417" s="37" t="s">
        <v>23709</v>
      </c>
      <c r="G2417" s="37">
        <v>83651</v>
      </c>
      <c r="H2417" s="35">
        <v>1</v>
      </c>
      <c r="I2417" s="35">
        <v>27</v>
      </c>
      <c r="J2417" s="36">
        <v>29259</v>
      </c>
      <c r="K2417" s="37">
        <v>142840</v>
      </c>
      <c r="L2417" s="37"/>
    </row>
    <row r="2418" spans="1:12" ht="18" customHeight="1" x14ac:dyDescent="0.2">
      <c r="A2418" s="37" t="s">
        <v>18284</v>
      </c>
      <c r="B2418" s="37" t="s">
        <v>18285</v>
      </c>
      <c r="C2418" s="37" t="s">
        <v>18286</v>
      </c>
      <c r="D2418" s="37" t="s">
        <v>18287</v>
      </c>
      <c r="E2418" s="37" t="s">
        <v>18288</v>
      </c>
      <c r="F2418" s="37" t="s">
        <v>18740</v>
      </c>
      <c r="G2418" s="37">
        <v>34950</v>
      </c>
      <c r="H2418" s="35">
        <v>5</v>
      </c>
      <c r="I2418" s="35">
        <v>27</v>
      </c>
      <c r="J2418" s="36">
        <v>185185</v>
      </c>
      <c r="K2418" s="37">
        <v>141557</v>
      </c>
      <c r="L2418" s="37" t="s">
        <v>18289</v>
      </c>
    </row>
    <row r="2419" spans="1:12" ht="18" customHeight="1" x14ac:dyDescent="0.2">
      <c r="A2419" s="37" t="s">
        <v>18290</v>
      </c>
      <c r="B2419" s="37" t="s">
        <v>18291</v>
      </c>
      <c r="C2419" s="37" t="s">
        <v>18292</v>
      </c>
      <c r="D2419" s="37" t="s">
        <v>18293</v>
      </c>
      <c r="E2419" s="37" t="s">
        <v>20934</v>
      </c>
      <c r="F2419" s="37" t="s">
        <v>23139</v>
      </c>
      <c r="G2419" s="37">
        <v>53226</v>
      </c>
      <c r="H2419" s="35">
        <v>54</v>
      </c>
      <c r="I2419" s="35">
        <v>454</v>
      </c>
      <c r="J2419" s="36">
        <v>118965</v>
      </c>
      <c r="K2419" s="37">
        <v>111968</v>
      </c>
      <c r="L2419" s="37"/>
    </row>
    <row r="2420" spans="1:12" ht="18" customHeight="1" x14ac:dyDescent="0.2">
      <c r="A2420" s="37" t="s">
        <v>18294</v>
      </c>
      <c r="B2420" s="37" t="s">
        <v>18295</v>
      </c>
      <c r="C2420" s="37" t="s">
        <v>18296</v>
      </c>
      <c r="D2420" s="37" t="s">
        <v>18317</v>
      </c>
      <c r="E2420" s="37" t="s">
        <v>18318</v>
      </c>
      <c r="F2420" s="37" t="s">
        <v>16614</v>
      </c>
      <c r="G2420" s="37" t="s">
        <v>18319</v>
      </c>
      <c r="H2420" s="35">
        <v>5</v>
      </c>
      <c r="I2420" s="35">
        <v>14</v>
      </c>
      <c r="J2420" s="36">
        <v>321429</v>
      </c>
      <c r="K2420" s="37">
        <v>132253</v>
      </c>
      <c r="L2420" s="37" t="s">
        <v>18320</v>
      </c>
    </row>
    <row r="2421" spans="1:12" ht="18" customHeight="1" x14ac:dyDescent="0.2">
      <c r="A2421" s="37" t="s">
        <v>18321</v>
      </c>
      <c r="B2421" s="37"/>
      <c r="C2421" s="37" t="s">
        <v>18322</v>
      </c>
      <c r="D2421" s="37" t="s">
        <v>18323</v>
      </c>
      <c r="E2421" s="37" t="s">
        <v>23562</v>
      </c>
      <c r="F2421" s="37" t="s">
        <v>19663</v>
      </c>
      <c r="G2421" s="37">
        <v>46038</v>
      </c>
      <c r="H2421" s="35">
        <v>14</v>
      </c>
      <c r="I2421" s="35">
        <v>81</v>
      </c>
      <c r="J2421" s="36">
        <v>172840</v>
      </c>
      <c r="K2421" s="37">
        <v>122485</v>
      </c>
      <c r="L2421" s="37"/>
    </row>
    <row r="2422" spans="1:12" ht="18" customHeight="1" x14ac:dyDescent="0.2">
      <c r="A2422" s="37" t="s">
        <v>18324</v>
      </c>
      <c r="B2422" s="37" t="s">
        <v>18325</v>
      </c>
      <c r="C2422" s="37" t="s">
        <v>18326</v>
      </c>
      <c r="D2422" s="37" t="s">
        <v>18327</v>
      </c>
      <c r="E2422" s="37" t="s">
        <v>15268</v>
      </c>
      <c r="F2422" s="37" t="s">
        <v>23134</v>
      </c>
      <c r="G2422" s="37">
        <v>77056</v>
      </c>
      <c r="H2422" s="35">
        <v>171</v>
      </c>
      <c r="I2422" s="35">
        <v>433</v>
      </c>
      <c r="J2422" s="36">
        <v>394919</v>
      </c>
      <c r="K2422" s="37">
        <v>109417</v>
      </c>
      <c r="L2422" s="37"/>
    </row>
    <row r="2423" spans="1:12" ht="18" customHeight="1" x14ac:dyDescent="0.2">
      <c r="A2423" s="37" t="s">
        <v>18328</v>
      </c>
      <c r="B2423" s="37" t="s">
        <v>18329</v>
      </c>
      <c r="C2423" s="37" t="s">
        <v>18330</v>
      </c>
      <c r="D2423" s="37" t="s">
        <v>18331</v>
      </c>
      <c r="E2423" s="37" t="s">
        <v>9967</v>
      </c>
      <c r="F2423" s="37" t="s">
        <v>23714</v>
      </c>
      <c r="G2423" s="37">
        <v>94941</v>
      </c>
      <c r="H2423" s="35">
        <v>3</v>
      </c>
      <c r="I2423" s="35">
        <v>56</v>
      </c>
      <c r="J2423" s="36">
        <v>53571</v>
      </c>
      <c r="K2423" s="37">
        <v>134836</v>
      </c>
      <c r="L2423" s="37"/>
    </row>
    <row r="2424" spans="1:12" ht="18" customHeight="1" x14ac:dyDescent="0.2">
      <c r="A2424" s="37" t="s">
        <v>18332</v>
      </c>
      <c r="B2424" s="37" t="s">
        <v>18333</v>
      </c>
      <c r="C2424" s="37" t="s">
        <v>18334</v>
      </c>
      <c r="D2424" s="37" t="s">
        <v>18335</v>
      </c>
      <c r="E2424" s="37" t="s">
        <v>18336</v>
      </c>
      <c r="F2424" s="37" t="s">
        <v>23134</v>
      </c>
      <c r="G2424" s="37">
        <v>76309</v>
      </c>
      <c r="H2424" s="35">
        <v>30</v>
      </c>
      <c r="I2424" s="35">
        <v>359</v>
      </c>
      <c r="J2424" s="36">
        <v>83865</v>
      </c>
      <c r="K2424" s="37">
        <v>109119</v>
      </c>
      <c r="L2424" s="37" t="s">
        <v>18337</v>
      </c>
    </row>
    <row r="2425" spans="1:12" ht="18" customHeight="1" x14ac:dyDescent="0.2">
      <c r="A2425" s="37" t="s">
        <v>18338</v>
      </c>
      <c r="B2425" s="37" t="s">
        <v>18339</v>
      </c>
      <c r="C2425" s="37" t="s">
        <v>18340</v>
      </c>
      <c r="D2425" s="37" t="s">
        <v>18341</v>
      </c>
      <c r="E2425" s="37" t="s">
        <v>15993</v>
      </c>
      <c r="F2425" s="37" t="s">
        <v>23136</v>
      </c>
      <c r="G2425" s="37">
        <v>22030</v>
      </c>
      <c r="H2425" s="35">
        <v>25</v>
      </c>
      <c r="I2425" s="35">
        <v>275</v>
      </c>
      <c r="J2425" s="36">
        <v>90909</v>
      </c>
      <c r="K2425" s="37">
        <v>117604</v>
      </c>
      <c r="L2425" s="37" t="s">
        <v>18342</v>
      </c>
    </row>
    <row r="2426" spans="1:12" ht="18" customHeight="1" x14ac:dyDescent="0.2">
      <c r="A2426" s="37" t="s">
        <v>18343</v>
      </c>
      <c r="B2426" s="37" t="s">
        <v>18344</v>
      </c>
      <c r="C2426" s="37" t="s">
        <v>18345</v>
      </c>
      <c r="D2426" s="37" t="s">
        <v>21467</v>
      </c>
      <c r="E2426" s="37" t="s">
        <v>21468</v>
      </c>
      <c r="F2426" s="37" t="s">
        <v>23133</v>
      </c>
      <c r="G2426" s="37">
        <v>37129</v>
      </c>
      <c r="H2426" s="35">
        <v>10</v>
      </c>
      <c r="I2426" s="35">
        <v>76</v>
      </c>
      <c r="J2426" s="36">
        <v>131399</v>
      </c>
      <c r="K2426" s="37">
        <v>131741</v>
      </c>
      <c r="L2426" s="37"/>
    </row>
    <row r="2427" spans="1:12" ht="18" customHeight="1" x14ac:dyDescent="0.2">
      <c r="A2427" s="37" t="s">
        <v>21469</v>
      </c>
      <c r="B2427" s="37" t="s">
        <v>21470</v>
      </c>
      <c r="C2427" s="37" t="s">
        <v>21471</v>
      </c>
      <c r="D2427" s="37" t="s">
        <v>15618</v>
      </c>
      <c r="E2427" s="37" t="s">
        <v>15619</v>
      </c>
      <c r="F2427" s="37" t="s">
        <v>19663</v>
      </c>
      <c r="G2427" s="37">
        <v>46322</v>
      </c>
      <c r="H2427" s="35">
        <v>1</v>
      </c>
      <c r="I2427" s="35">
        <v>2</v>
      </c>
      <c r="J2427" s="36">
        <v>259500</v>
      </c>
      <c r="K2427" s="37">
        <v>114872</v>
      </c>
      <c r="L2427" s="37"/>
    </row>
    <row r="2428" spans="1:12" ht="18" customHeight="1" x14ac:dyDescent="0.2">
      <c r="A2428" s="37" t="s">
        <v>15620</v>
      </c>
      <c r="B2428" s="37" t="s">
        <v>15621</v>
      </c>
      <c r="C2428" s="37" t="s">
        <v>15622</v>
      </c>
      <c r="D2428" s="37" t="s">
        <v>15623</v>
      </c>
      <c r="E2428" s="37" t="s">
        <v>22268</v>
      </c>
      <c r="F2428" s="37" t="s">
        <v>19672</v>
      </c>
      <c r="G2428" s="37">
        <v>65804</v>
      </c>
      <c r="H2428" s="35">
        <v>1</v>
      </c>
      <c r="I2428" s="35">
        <v>4</v>
      </c>
      <c r="J2428" s="36">
        <v>250000</v>
      </c>
      <c r="K2428" s="37">
        <v>119094</v>
      </c>
      <c r="L2428" s="37" t="s">
        <v>15624</v>
      </c>
    </row>
    <row r="2429" spans="1:12" ht="18" customHeight="1" x14ac:dyDescent="0.2">
      <c r="A2429" s="37" t="s">
        <v>15625</v>
      </c>
      <c r="B2429" s="37" t="s">
        <v>15626</v>
      </c>
      <c r="C2429" s="37" t="s">
        <v>15627</v>
      </c>
      <c r="D2429" s="37" t="s">
        <v>15628</v>
      </c>
      <c r="E2429" s="37" t="s">
        <v>11201</v>
      </c>
      <c r="F2429" s="37" t="s">
        <v>23715</v>
      </c>
      <c r="G2429" s="37">
        <v>80235</v>
      </c>
      <c r="H2429" s="35">
        <v>8</v>
      </c>
      <c r="I2429" s="35">
        <v>7</v>
      </c>
      <c r="J2429" s="36">
        <v>1204180</v>
      </c>
      <c r="K2429" s="37">
        <v>113590</v>
      </c>
      <c r="L2429" s="37"/>
    </row>
    <row r="2430" spans="1:12" ht="18" customHeight="1" x14ac:dyDescent="0.2">
      <c r="A2430" s="37" t="s">
        <v>15629</v>
      </c>
      <c r="B2430" s="37" t="s">
        <v>18346</v>
      </c>
      <c r="C2430" s="37" t="s">
        <v>18347</v>
      </c>
      <c r="D2430" s="37" t="s">
        <v>18348</v>
      </c>
      <c r="E2430" s="37" t="s">
        <v>18349</v>
      </c>
      <c r="F2430" s="37" t="s">
        <v>23714</v>
      </c>
      <c r="G2430" s="37">
        <v>92660</v>
      </c>
      <c r="H2430" s="35">
        <v>18</v>
      </c>
      <c r="I2430" s="35">
        <v>16</v>
      </c>
      <c r="J2430" s="36">
        <v>1132818</v>
      </c>
      <c r="K2430" s="37">
        <v>112263</v>
      </c>
      <c r="L2430" s="37"/>
    </row>
    <row r="2431" spans="1:12" ht="18" customHeight="1" x14ac:dyDescent="0.2">
      <c r="A2431" s="37" t="s">
        <v>18350</v>
      </c>
      <c r="B2431" s="37" t="s">
        <v>18351</v>
      </c>
      <c r="C2431" s="37" t="s">
        <v>18352</v>
      </c>
      <c r="D2431" s="37" t="s">
        <v>18353</v>
      </c>
      <c r="E2431" s="37" t="s">
        <v>18354</v>
      </c>
      <c r="F2431" s="37" t="s">
        <v>23125</v>
      </c>
      <c r="G2431" s="37">
        <v>10567</v>
      </c>
      <c r="H2431" s="35">
        <v>176</v>
      </c>
      <c r="I2431" s="35">
        <v>33</v>
      </c>
      <c r="J2431" s="36">
        <v>5333333</v>
      </c>
      <c r="K2431" s="37">
        <v>119117</v>
      </c>
      <c r="L2431" s="37" t="s">
        <v>18355</v>
      </c>
    </row>
    <row r="2432" spans="1:12" ht="18" customHeight="1" x14ac:dyDescent="0.2">
      <c r="A2432" s="37" t="s">
        <v>18356</v>
      </c>
      <c r="B2432" s="37" t="s">
        <v>18357</v>
      </c>
      <c r="C2432" s="37" t="s">
        <v>18358</v>
      </c>
      <c r="D2432" s="37" t="s">
        <v>18359</v>
      </c>
      <c r="E2432" s="37" t="s">
        <v>18093</v>
      </c>
      <c r="F2432" s="37" t="s">
        <v>19669</v>
      </c>
      <c r="G2432" s="37">
        <v>4112</v>
      </c>
      <c r="H2432" s="35">
        <v>72</v>
      </c>
      <c r="I2432" s="35">
        <v>619</v>
      </c>
      <c r="J2432" s="36">
        <v>115609</v>
      </c>
      <c r="K2432" s="37">
        <v>108228</v>
      </c>
      <c r="L2432" s="37"/>
    </row>
    <row r="2433" spans="1:12" ht="18" customHeight="1" x14ac:dyDescent="0.2">
      <c r="A2433" s="37" t="s">
        <v>18360</v>
      </c>
      <c r="B2433" s="37" t="s">
        <v>18361</v>
      </c>
      <c r="C2433" s="37" t="s">
        <v>18362</v>
      </c>
      <c r="D2433" s="37" t="s">
        <v>18363</v>
      </c>
      <c r="E2433" s="37" t="s">
        <v>18088</v>
      </c>
      <c r="F2433" s="37" t="s">
        <v>23711</v>
      </c>
      <c r="G2433" s="37">
        <v>35243</v>
      </c>
      <c r="H2433" s="35">
        <v>15</v>
      </c>
      <c r="I2433" s="35">
        <v>74</v>
      </c>
      <c r="J2433" s="36">
        <v>200973</v>
      </c>
      <c r="K2433" s="37">
        <v>124915</v>
      </c>
      <c r="L2433" s="37"/>
    </row>
    <row r="2434" spans="1:12" ht="18" customHeight="1" x14ac:dyDescent="0.2">
      <c r="A2434" s="37" t="s">
        <v>18364</v>
      </c>
      <c r="B2434" s="37" t="s">
        <v>19264</v>
      </c>
      <c r="C2434" s="37" t="s">
        <v>19265</v>
      </c>
      <c r="D2434" s="37" t="s">
        <v>19266</v>
      </c>
      <c r="E2434" s="37" t="s">
        <v>19267</v>
      </c>
      <c r="F2434" s="37" t="s">
        <v>23139</v>
      </c>
      <c r="G2434" s="37">
        <v>53024</v>
      </c>
      <c r="H2434" s="35">
        <v>2</v>
      </c>
      <c r="I2434" s="35">
        <v>8</v>
      </c>
      <c r="J2434" s="36">
        <v>199625</v>
      </c>
      <c r="K2434" s="37">
        <v>112864</v>
      </c>
      <c r="L2434" s="37"/>
    </row>
    <row r="2435" spans="1:12" ht="18" customHeight="1" x14ac:dyDescent="0.2">
      <c r="A2435" s="37" t="s">
        <v>23837</v>
      </c>
      <c r="B2435" s="37" t="s">
        <v>23838</v>
      </c>
      <c r="C2435" s="37" t="s">
        <v>23839</v>
      </c>
      <c r="D2435" s="37" t="s">
        <v>23840</v>
      </c>
      <c r="E2435" s="37" t="s">
        <v>23841</v>
      </c>
      <c r="F2435" s="37" t="s">
        <v>18740</v>
      </c>
      <c r="G2435" s="37">
        <v>32905</v>
      </c>
      <c r="H2435" s="35">
        <v>3</v>
      </c>
      <c r="I2435" s="35">
        <v>28</v>
      </c>
      <c r="J2435" s="36">
        <v>113545</v>
      </c>
      <c r="K2435" s="37">
        <v>144031</v>
      </c>
      <c r="L2435" s="37"/>
    </row>
    <row r="2436" spans="1:12" ht="18" customHeight="1" x14ac:dyDescent="0.2">
      <c r="A2436" s="37" t="s">
        <v>23842</v>
      </c>
      <c r="B2436" s="37" t="s">
        <v>23843</v>
      </c>
      <c r="C2436" s="37" t="s">
        <v>23844</v>
      </c>
      <c r="D2436" s="37" t="s">
        <v>23845</v>
      </c>
      <c r="E2436" s="37" t="s">
        <v>23846</v>
      </c>
      <c r="F2436" s="37" t="s">
        <v>19667</v>
      </c>
      <c r="G2436" s="37">
        <v>1420</v>
      </c>
      <c r="H2436" s="35">
        <v>24</v>
      </c>
      <c r="I2436" s="35">
        <v>281</v>
      </c>
      <c r="J2436" s="36">
        <v>85841</v>
      </c>
      <c r="K2436" s="37">
        <v>129456</v>
      </c>
      <c r="L2436" s="37" t="s">
        <v>23847</v>
      </c>
    </row>
    <row r="2437" spans="1:12" ht="18" customHeight="1" x14ac:dyDescent="0.2">
      <c r="A2437" s="37" t="s">
        <v>23848</v>
      </c>
      <c r="B2437" s="37" t="s">
        <v>23849</v>
      </c>
      <c r="C2437" s="37" t="s">
        <v>23850</v>
      </c>
      <c r="D2437" s="37" t="s">
        <v>23851</v>
      </c>
      <c r="E2437" s="37" t="s">
        <v>23852</v>
      </c>
      <c r="F2437" s="37" t="s">
        <v>19678</v>
      </c>
      <c r="G2437" s="37">
        <v>8840</v>
      </c>
      <c r="H2437" s="35">
        <v>56</v>
      </c>
      <c r="I2437" s="35">
        <v>176</v>
      </c>
      <c r="J2437" s="36">
        <v>317103</v>
      </c>
      <c r="K2437" s="37">
        <v>121812</v>
      </c>
      <c r="L2437" s="37"/>
    </row>
    <row r="2438" spans="1:12" ht="18" customHeight="1" x14ac:dyDescent="0.2">
      <c r="A2438" s="37" t="s">
        <v>23853</v>
      </c>
      <c r="B2438" s="37" t="s">
        <v>23854</v>
      </c>
      <c r="C2438" s="37" t="s">
        <v>23855</v>
      </c>
      <c r="D2438" s="37" t="s">
        <v>23856</v>
      </c>
      <c r="E2438" s="37" t="s">
        <v>17354</v>
      </c>
      <c r="F2438" s="37" t="s">
        <v>23714</v>
      </c>
      <c r="G2438" s="37">
        <v>95128</v>
      </c>
      <c r="H2438" s="35">
        <v>50</v>
      </c>
      <c r="I2438" s="35">
        <v>1</v>
      </c>
      <c r="J2438" s="36">
        <v>50000000</v>
      </c>
      <c r="K2438" s="37">
        <v>136367</v>
      </c>
      <c r="L2438" s="37" t="s">
        <v>23857</v>
      </c>
    </row>
    <row r="2439" spans="1:12" ht="18" customHeight="1" x14ac:dyDescent="0.2">
      <c r="A2439" s="37" t="s">
        <v>23858</v>
      </c>
      <c r="B2439" s="37" t="s">
        <v>23859</v>
      </c>
      <c r="C2439" s="37" t="s">
        <v>23860</v>
      </c>
      <c r="D2439" s="37" t="s">
        <v>22234</v>
      </c>
      <c r="E2439" s="37" t="s">
        <v>17237</v>
      </c>
      <c r="F2439" s="37" t="s">
        <v>19668</v>
      </c>
      <c r="G2439" s="37">
        <v>20854</v>
      </c>
      <c r="H2439" s="35">
        <v>45</v>
      </c>
      <c r="I2439" s="35">
        <v>110</v>
      </c>
      <c r="J2439" s="36">
        <v>409091</v>
      </c>
      <c r="K2439" s="37">
        <v>110047</v>
      </c>
      <c r="L2439" s="37" t="s">
        <v>22235</v>
      </c>
    </row>
    <row r="2440" spans="1:12" ht="18" customHeight="1" x14ac:dyDescent="0.2">
      <c r="A2440" s="37" t="s">
        <v>22236</v>
      </c>
      <c r="B2440" s="37" t="s">
        <v>22237</v>
      </c>
      <c r="C2440" s="37" t="s">
        <v>22238</v>
      </c>
      <c r="D2440" s="37" t="s">
        <v>22239</v>
      </c>
      <c r="E2440" s="37" t="s">
        <v>15227</v>
      </c>
      <c r="F2440" s="37" t="s">
        <v>18741</v>
      </c>
      <c r="G2440" s="37">
        <v>30338</v>
      </c>
      <c r="H2440" s="35">
        <v>10</v>
      </c>
      <c r="I2440" s="35">
        <v>47</v>
      </c>
      <c r="J2440" s="36">
        <v>212766</v>
      </c>
      <c r="K2440" s="37">
        <v>127316</v>
      </c>
      <c r="L2440" s="37"/>
    </row>
    <row r="2441" spans="1:12" ht="18" customHeight="1" x14ac:dyDescent="0.2">
      <c r="A2441" s="37" t="s">
        <v>22240</v>
      </c>
      <c r="B2441" s="37" t="s">
        <v>22241</v>
      </c>
      <c r="C2441" s="37" t="s">
        <v>22242</v>
      </c>
      <c r="D2441" s="37" t="s">
        <v>22243</v>
      </c>
      <c r="E2441" s="37" t="s">
        <v>18134</v>
      </c>
      <c r="F2441" s="37" t="s">
        <v>23139</v>
      </c>
      <c r="G2441" s="37">
        <v>53534</v>
      </c>
      <c r="H2441" s="35">
        <v>10</v>
      </c>
      <c r="I2441" s="35">
        <v>263</v>
      </c>
      <c r="J2441" s="36">
        <v>36980</v>
      </c>
      <c r="K2441" s="37">
        <v>110523</v>
      </c>
      <c r="L2441" s="37"/>
    </row>
    <row r="2442" spans="1:12" ht="18" customHeight="1" x14ac:dyDescent="0.2">
      <c r="A2442" s="37" t="s">
        <v>22244</v>
      </c>
      <c r="B2442" s="37" t="s">
        <v>22245</v>
      </c>
      <c r="C2442" s="37" t="s">
        <v>21185</v>
      </c>
      <c r="D2442" s="37" t="s">
        <v>23861</v>
      </c>
      <c r="E2442" s="37" t="s">
        <v>11201</v>
      </c>
      <c r="F2442" s="37" t="s">
        <v>23715</v>
      </c>
      <c r="G2442" s="37">
        <v>80226</v>
      </c>
      <c r="H2442" s="35">
        <v>40</v>
      </c>
      <c r="I2442" s="35">
        <v>488</v>
      </c>
      <c r="J2442" s="36">
        <v>81967</v>
      </c>
      <c r="K2442" s="37">
        <v>115961</v>
      </c>
      <c r="L2442" s="37"/>
    </row>
    <row r="2443" spans="1:12" ht="18" customHeight="1" x14ac:dyDescent="0.2">
      <c r="A2443" s="37" t="s">
        <v>23862</v>
      </c>
      <c r="B2443" s="37" t="s">
        <v>23863</v>
      </c>
      <c r="C2443" s="37" t="s">
        <v>23864</v>
      </c>
      <c r="D2443" s="37" t="s">
        <v>23865</v>
      </c>
      <c r="E2443" s="37" t="s">
        <v>23866</v>
      </c>
      <c r="F2443" s="37" t="s">
        <v>19671</v>
      </c>
      <c r="G2443" s="37">
        <v>55376</v>
      </c>
      <c r="H2443" s="35">
        <v>28</v>
      </c>
      <c r="I2443" s="35">
        <v>254</v>
      </c>
      <c r="J2443" s="36">
        <v>110346</v>
      </c>
      <c r="K2443" s="37">
        <v>115494</v>
      </c>
      <c r="L2443" s="37"/>
    </row>
    <row r="2444" spans="1:12" ht="18" customHeight="1" x14ac:dyDescent="0.2">
      <c r="A2444" s="37" t="s">
        <v>23867</v>
      </c>
      <c r="B2444" s="37" t="s">
        <v>23868</v>
      </c>
      <c r="C2444" s="37" t="s">
        <v>23869</v>
      </c>
      <c r="D2444" s="37" t="s">
        <v>23870</v>
      </c>
      <c r="E2444" s="37" t="s">
        <v>11223</v>
      </c>
      <c r="F2444" s="37" t="s">
        <v>18741</v>
      </c>
      <c r="G2444" s="37">
        <v>30004</v>
      </c>
      <c r="H2444" s="35">
        <v>8</v>
      </c>
      <c r="I2444" s="35">
        <v>39</v>
      </c>
      <c r="J2444" s="36">
        <v>205744</v>
      </c>
      <c r="K2444" s="37">
        <v>125688</v>
      </c>
      <c r="L2444" s="37" t="s">
        <v>21189</v>
      </c>
    </row>
    <row r="2445" spans="1:12" ht="18" customHeight="1" x14ac:dyDescent="0.2">
      <c r="A2445" s="37" t="s">
        <v>21190</v>
      </c>
      <c r="B2445" s="37" t="s">
        <v>21191</v>
      </c>
      <c r="C2445" s="37" t="s">
        <v>21192</v>
      </c>
      <c r="D2445" s="37" t="s">
        <v>21193</v>
      </c>
      <c r="E2445" s="37" t="s">
        <v>21326</v>
      </c>
      <c r="F2445" s="37" t="s">
        <v>19678</v>
      </c>
      <c r="G2445" s="37">
        <v>7901</v>
      </c>
      <c r="H2445" s="35">
        <v>33</v>
      </c>
      <c r="I2445" s="35">
        <v>140</v>
      </c>
      <c r="J2445" s="36">
        <v>235714</v>
      </c>
      <c r="K2445" s="37">
        <v>135091</v>
      </c>
      <c r="L2445" s="37" t="s">
        <v>21194</v>
      </c>
    </row>
    <row r="2446" spans="1:12" ht="18" customHeight="1" x14ac:dyDescent="0.2">
      <c r="A2446" s="37" t="s">
        <v>15711</v>
      </c>
      <c r="B2446" s="37" t="s">
        <v>15712</v>
      </c>
      <c r="C2446" s="37" t="s">
        <v>15713</v>
      </c>
      <c r="D2446" s="37" t="s">
        <v>15714</v>
      </c>
      <c r="E2446" s="37" t="s">
        <v>23278</v>
      </c>
      <c r="F2446" s="37" t="s">
        <v>18741</v>
      </c>
      <c r="G2446" s="37">
        <v>30901</v>
      </c>
      <c r="H2446" s="35">
        <v>4</v>
      </c>
      <c r="I2446" s="35">
        <v>15</v>
      </c>
      <c r="J2446" s="36">
        <v>233333</v>
      </c>
      <c r="K2446" s="37">
        <v>32238</v>
      </c>
      <c r="L2446" s="37" t="s">
        <v>15715</v>
      </c>
    </row>
    <row r="2447" spans="1:12" ht="18" customHeight="1" x14ac:dyDescent="0.2">
      <c r="A2447" s="37" t="s">
        <v>15716</v>
      </c>
      <c r="B2447" s="37" t="s">
        <v>15717</v>
      </c>
      <c r="C2447" s="37" t="s">
        <v>15718</v>
      </c>
      <c r="D2447" s="37" t="s">
        <v>15719</v>
      </c>
      <c r="E2447" s="37" t="s">
        <v>15720</v>
      </c>
      <c r="F2447" s="37" t="s">
        <v>23715</v>
      </c>
      <c r="G2447" s="37">
        <v>80104</v>
      </c>
      <c r="H2447" s="35">
        <v>8</v>
      </c>
      <c r="I2447" s="35" t="s">
        <v>16742</v>
      </c>
      <c r="J2447" s="35" t="s">
        <v>16742</v>
      </c>
      <c r="K2447" s="37">
        <v>124373</v>
      </c>
      <c r="L2447" s="37"/>
    </row>
    <row r="2448" spans="1:12" ht="18" customHeight="1" x14ac:dyDescent="0.2">
      <c r="A2448" s="37" t="s">
        <v>15721</v>
      </c>
      <c r="B2448" s="37" t="s">
        <v>15722</v>
      </c>
      <c r="C2448" s="37" t="s">
        <v>15723</v>
      </c>
      <c r="D2448" s="37"/>
      <c r="E2448" s="37"/>
      <c r="F2448" s="37" t="s">
        <v>23135</v>
      </c>
      <c r="G2448" s="37"/>
      <c r="H2448" s="35">
        <v>8</v>
      </c>
      <c r="I2448" s="35" t="s">
        <v>16742</v>
      </c>
      <c r="J2448" s="35" t="s">
        <v>16742</v>
      </c>
      <c r="K2448" s="37">
        <v>146862</v>
      </c>
      <c r="L2448" s="37" t="s">
        <v>15724</v>
      </c>
    </row>
    <row r="2449" spans="1:12" ht="18" customHeight="1" x14ac:dyDescent="0.2">
      <c r="A2449" s="37" t="s">
        <v>15725</v>
      </c>
      <c r="B2449" s="37" t="s">
        <v>15726</v>
      </c>
      <c r="C2449" s="37" t="s">
        <v>15727</v>
      </c>
      <c r="D2449" s="37" t="s">
        <v>15728</v>
      </c>
      <c r="E2449" s="37" t="s">
        <v>15729</v>
      </c>
      <c r="F2449" s="37" t="s">
        <v>23138</v>
      </c>
      <c r="G2449" s="37">
        <v>98366</v>
      </c>
      <c r="H2449" s="35">
        <v>47</v>
      </c>
      <c r="I2449" s="35">
        <v>128</v>
      </c>
      <c r="J2449" s="36">
        <v>367201</v>
      </c>
      <c r="K2449" s="37">
        <v>110766</v>
      </c>
      <c r="L2449" s="37"/>
    </row>
    <row r="2450" spans="1:12" ht="18" customHeight="1" x14ac:dyDescent="0.2">
      <c r="A2450" s="37" t="s">
        <v>15730</v>
      </c>
      <c r="B2450" s="37" t="s">
        <v>15731</v>
      </c>
      <c r="C2450" s="37" t="s">
        <v>15732</v>
      </c>
      <c r="D2450" s="37" t="s">
        <v>15733</v>
      </c>
      <c r="E2450" s="37" t="s">
        <v>18032</v>
      </c>
      <c r="F2450" s="37" t="s">
        <v>19667</v>
      </c>
      <c r="G2450" s="37">
        <v>2110</v>
      </c>
      <c r="H2450" s="35">
        <v>3</v>
      </c>
      <c r="I2450" s="35">
        <v>34</v>
      </c>
      <c r="J2450" s="36">
        <v>88235</v>
      </c>
      <c r="K2450" s="37">
        <v>128722</v>
      </c>
      <c r="L2450" s="37"/>
    </row>
    <row r="2451" spans="1:12" ht="18" customHeight="1" x14ac:dyDescent="0.2">
      <c r="A2451" s="37" t="s">
        <v>15734</v>
      </c>
      <c r="B2451" s="37" t="s">
        <v>15735</v>
      </c>
      <c r="C2451" s="37" t="s">
        <v>15736</v>
      </c>
      <c r="D2451" s="37" t="s">
        <v>15737</v>
      </c>
      <c r="E2451" s="37" t="s">
        <v>13178</v>
      </c>
      <c r="F2451" s="37" t="s">
        <v>23139</v>
      </c>
      <c r="G2451" s="37">
        <v>53188</v>
      </c>
      <c r="H2451" s="35">
        <v>224</v>
      </c>
      <c r="I2451" s="36">
        <v>2350</v>
      </c>
      <c r="J2451" s="36">
        <v>95319</v>
      </c>
      <c r="K2451" s="37">
        <v>109721</v>
      </c>
      <c r="L2451" s="37"/>
    </row>
    <row r="2452" spans="1:12" ht="18" customHeight="1" x14ac:dyDescent="0.2">
      <c r="A2452" s="37" t="s">
        <v>15738</v>
      </c>
      <c r="B2452" s="37" t="s">
        <v>15739</v>
      </c>
      <c r="C2452" s="37" t="s">
        <v>15740</v>
      </c>
      <c r="D2452" s="37" t="s">
        <v>15741</v>
      </c>
      <c r="E2452" s="37" t="s">
        <v>15227</v>
      </c>
      <c r="F2452" s="37" t="s">
        <v>18741</v>
      </c>
      <c r="G2452" s="37">
        <v>30328</v>
      </c>
      <c r="H2452" s="35">
        <v>46</v>
      </c>
      <c r="I2452" s="35">
        <v>153</v>
      </c>
      <c r="J2452" s="36">
        <v>299548</v>
      </c>
      <c r="K2452" s="37">
        <v>106796</v>
      </c>
      <c r="L2452" s="37"/>
    </row>
    <row r="2453" spans="1:12" ht="18" customHeight="1" x14ac:dyDescent="0.2">
      <c r="A2453" s="37" t="s">
        <v>15742</v>
      </c>
      <c r="B2453" s="37" t="s">
        <v>15743</v>
      </c>
      <c r="C2453" s="37" t="s">
        <v>15744</v>
      </c>
      <c r="D2453" s="37" t="s">
        <v>15745</v>
      </c>
      <c r="E2453" s="37" t="s">
        <v>15746</v>
      </c>
      <c r="F2453" s="37" t="s">
        <v>23134</v>
      </c>
      <c r="G2453" s="37">
        <v>79905</v>
      </c>
      <c r="H2453" s="35">
        <v>1</v>
      </c>
      <c r="I2453" s="35">
        <v>37</v>
      </c>
      <c r="J2453" s="36">
        <v>27209</v>
      </c>
      <c r="K2453" s="37">
        <v>114834</v>
      </c>
      <c r="L2453" s="37"/>
    </row>
    <row r="2454" spans="1:12" ht="18" customHeight="1" x14ac:dyDescent="0.2">
      <c r="A2454" s="37" t="s">
        <v>21176</v>
      </c>
      <c r="B2454" s="37" t="s">
        <v>15698</v>
      </c>
      <c r="C2454" s="37" t="s">
        <v>15699</v>
      </c>
      <c r="D2454" s="37" t="s">
        <v>15700</v>
      </c>
      <c r="E2454" s="37" t="s">
        <v>15701</v>
      </c>
      <c r="F2454" s="37" t="s">
        <v>23129</v>
      </c>
      <c r="G2454" s="37">
        <v>18069</v>
      </c>
      <c r="H2454" s="35">
        <v>3</v>
      </c>
      <c r="I2454" s="35">
        <v>31</v>
      </c>
      <c r="J2454" s="36">
        <v>85741</v>
      </c>
      <c r="K2454" s="37">
        <v>118026</v>
      </c>
      <c r="L2454" s="37"/>
    </row>
    <row r="2455" spans="1:12" ht="18" customHeight="1" x14ac:dyDescent="0.2">
      <c r="A2455" s="37" t="s">
        <v>15702</v>
      </c>
      <c r="B2455" s="37" t="s">
        <v>15703</v>
      </c>
      <c r="C2455" s="37" t="s">
        <v>15704</v>
      </c>
      <c r="D2455" s="37" t="s">
        <v>15705</v>
      </c>
      <c r="E2455" s="37" t="s">
        <v>20995</v>
      </c>
      <c r="F2455" s="37" t="s">
        <v>23138</v>
      </c>
      <c r="G2455" s="37">
        <v>98009</v>
      </c>
      <c r="H2455" s="35">
        <v>2</v>
      </c>
      <c r="I2455" s="35">
        <v>9</v>
      </c>
      <c r="J2455" s="36">
        <v>223489</v>
      </c>
      <c r="K2455" s="37">
        <v>117344</v>
      </c>
      <c r="L2455" s="37"/>
    </row>
    <row r="2456" spans="1:12" ht="18" customHeight="1" x14ac:dyDescent="0.2">
      <c r="A2456" s="37" t="s">
        <v>15706</v>
      </c>
      <c r="B2456" s="37" t="s">
        <v>15707</v>
      </c>
      <c r="C2456" s="37" t="s">
        <v>15708</v>
      </c>
      <c r="D2456" s="37" t="s">
        <v>18423</v>
      </c>
      <c r="E2456" s="37" t="s">
        <v>18424</v>
      </c>
      <c r="F2456" s="37" t="s">
        <v>23136</v>
      </c>
      <c r="G2456" s="37">
        <v>23434</v>
      </c>
      <c r="H2456" s="35">
        <v>49</v>
      </c>
      <c r="I2456" s="35">
        <v>269</v>
      </c>
      <c r="J2456" s="36">
        <v>181819</v>
      </c>
      <c r="K2456" s="37">
        <v>2331</v>
      </c>
      <c r="L2456" s="37" t="s">
        <v>18425</v>
      </c>
    </row>
    <row r="2457" spans="1:12" ht="18" customHeight="1" x14ac:dyDescent="0.2">
      <c r="A2457" s="37" t="s">
        <v>18426</v>
      </c>
      <c r="B2457" s="37" t="s">
        <v>18427</v>
      </c>
      <c r="C2457" s="37" t="s">
        <v>18428</v>
      </c>
      <c r="D2457" s="37" t="s">
        <v>18429</v>
      </c>
      <c r="E2457" s="37" t="s">
        <v>18349</v>
      </c>
      <c r="F2457" s="37" t="s">
        <v>23714</v>
      </c>
      <c r="G2457" s="37">
        <v>92659</v>
      </c>
      <c r="H2457" s="35">
        <v>27</v>
      </c>
      <c r="I2457" s="35">
        <v>122</v>
      </c>
      <c r="J2457" s="36">
        <v>223357</v>
      </c>
      <c r="K2457" s="37">
        <v>140153</v>
      </c>
      <c r="L2457" s="37" t="s">
        <v>18430</v>
      </c>
    </row>
    <row r="2458" spans="1:12" ht="18" customHeight="1" x14ac:dyDescent="0.2">
      <c r="A2458" s="37" t="s">
        <v>18431</v>
      </c>
      <c r="B2458" s="37" t="s">
        <v>15709</v>
      </c>
      <c r="C2458" s="37" t="s">
        <v>15710</v>
      </c>
      <c r="D2458" s="37" t="s">
        <v>10260</v>
      </c>
      <c r="E2458" s="37" t="s">
        <v>24177</v>
      </c>
      <c r="F2458" s="37" t="s">
        <v>19662</v>
      </c>
      <c r="G2458" s="37">
        <v>62522</v>
      </c>
      <c r="H2458" s="35">
        <v>396</v>
      </c>
      <c r="I2458" s="36">
        <v>2737</v>
      </c>
      <c r="J2458" s="36">
        <v>144699</v>
      </c>
      <c r="K2458" s="37">
        <v>111872</v>
      </c>
      <c r="L2458" s="37" t="s">
        <v>10261</v>
      </c>
    </row>
    <row r="2459" spans="1:12" ht="18" customHeight="1" x14ac:dyDescent="0.2">
      <c r="A2459" s="37" t="s">
        <v>10262</v>
      </c>
      <c r="B2459" s="37" t="s">
        <v>10263</v>
      </c>
      <c r="C2459" s="37" t="s">
        <v>10264</v>
      </c>
      <c r="D2459" s="37" t="s">
        <v>10265</v>
      </c>
      <c r="E2459" s="37" t="s">
        <v>21746</v>
      </c>
      <c r="F2459" s="37" t="s">
        <v>19668</v>
      </c>
      <c r="G2459" s="37">
        <v>21209</v>
      </c>
      <c r="H2459" s="35">
        <v>7</v>
      </c>
      <c r="I2459" s="35">
        <v>3</v>
      </c>
      <c r="J2459" s="36">
        <v>2166667</v>
      </c>
      <c r="K2459" s="37">
        <v>121792</v>
      </c>
      <c r="L2459" s="37" t="s">
        <v>10266</v>
      </c>
    </row>
    <row r="2460" spans="1:12" ht="18" customHeight="1" x14ac:dyDescent="0.2">
      <c r="A2460" s="37" t="s">
        <v>10267</v>
      </c>
      <c r="B2460" s="37" t="s">
        <v>10268</v>
      </c>
      <c r="C2460" s="37" t="s">
        <v>10269</v>
      </c>
      <c r="D2460" s="37" t="s">
        <v>10270</v>
      </c>
      <c r="E2460" s="37" t="s">
        <v>19505</v>
      </c>
      <c r="F2460" s="37" t="s">
        <v>23125</v>
      </c>
      <c r="G2460" s="37">
        <v>10001</v>
      </c>
      <c r="H2460" s="35">
        <v>9</v>
      </c>
      <c r="I2460" s="35">
        <v>59</v>
      </c>
      <c r="J2460" s="36">
        <v>152299</v>
      </c>
      <c r="K2460" s="37">
        <v>126162</v>
      </c>
      <c r="L2460" s="37"/>
    </row>
    <row r="2461" spans="1:12" ht="18" customHeight="1" x14ac:dyDescent="0.2">
      <c r="A2461" s="37" t="s">
        <v>10271</v>
      </c>
      <c r="B2461" s="37" t="s">
        <v>10272</v>
      </c>
      <c r="C2461" s="37" t="s">
        <v>10273</v>
      </c>
      <c r="D2461" s="37" t="s">
        <v>10274</v>
      </c>
      <c r="E2461" s="37" t="s">
        <v>12516</v>
      </c>
      <c r="F2461" s="37" t="s">
        <v>23715</v>
      </c>
      <c r="G2461" s="37">
        <v>80111</v>
      </c>
      <c r="H2461" s="35">
        <v>5</v>
      </c>
      <c r="I2461" s="35">
        <v>12</v>
      </c>
      <c r="J2461" s="36">
        <v>416667</v>
      </c>
      <c r="K2461" s="37">
        <v>113378</v>
      </c>
      <c r="L2461" s="37" t="s">
        <v>10275</v>
      </c>
    </row>
    <row r="2462" spans="1:12" ht="18" customHeight="1" x14ac:dyDescent="0.2">
      <c r="A2462" s="37" t="s">
        <v>12993</v>
      </c>
      <c r="B2462" s="37" t="s">
        <v>12994</v>
      </c>
      <c r="C2462" s="37" t="s">
        <v>12995</v>
      </c>
      <c r="D2462" s="37" t="s">
        <v>12996</v>
      </c>
      <c r="E2462" s="37" t="s">
        <v>21680</v>
      </c>
      <c r="F2462" s="37" t="s">
        <v>23715</v>
      </c>
      <c r="G2462" s="37">
        <v>80224</v>
      </c>
      <c r="H2462" s="35">
        <v>1</v>
      </c>
      <c r="I2462" s="35">
        <v>2</v>
      </c>
      <c r="J2462" s="36">
        <v>350170</v>
      </c>
      <c r="K2462" s="37">
        <v>141027</v>
      </c>
      <c r="L2462" s="37" t="s">
        <v>12997</v>
      </c>
    </row>
    <row r="2463" spans="1:12" ht="18" customHeight="1" x14ac:dyDescent="0.2">
      <c r="A2463" s="37" t="s">
        <v>12998</v>
      </c>
      <c r="B2463" s="37" t="s">
        <v>12999</v>
      </c>
      <c r="C2463" s="37" t="s">
        <v>13000</v>
      </c>
      <c r="D2463" s="37" t="s">
        <v>13003</v>
      </c>
      <c r="E2463" s="37" t="s">
        <v>23403</v>
      </c>
      <c r="F2463" s="37" t="s">
        <v>19675</v>
      </c>
      <c r="G2463" s="37">
        <v>28412</v>
      </c>
      <c r="H2463" s="35">
        <v>15</v>
      </c>
      <c r="I2463" s="35">
        <v>150</v>
      </c>
      <c r="J2463" s="36">
        <v>100000</v>
      </c>
      <c r="K2463" s="37">
        <v>118472</v>
      </c>
      <c r="L2463" s="37"/>
    </row>
    <row r="2464" spans="1:12" ht="18" customHeight="1" x14ac:dyDescent="0.2">
      <c r="A2464" s="37" t="s">
        <v>13004</v>
      </c>
      <c r="B2464" s="37" t="s">
        <v>13005</v>
      </c>
      <c r="C2464" s="37" t="s">
        <v>13006</v>
      </c>
      <c r="D2464" s="37" t="s">
        <v>13007</v>
      </c>
      <c r="E2464" s="37" t="s">
        <v>11201</v>
      </c>
      <c r="F2464" s="37" t="s">
        <v>23715</v>
      </c>
      <c r="G2464" s="37">
        <v>80227</v>
      </c>
      <c r="H2464" s="35">
        <v>30</v>
      </c>
      <c r="I2464" s="35">
        <v>165</v>
      </c>
      <c r="J2464" s="36">
        <v>181818</v>
      </c>
      <c r="K2464" s="37">
        <v>109978</v>
      </c>
      <c r="L2464" s="37"/>
    </row>
    <row r="2465" spans="1:12" ht="18" customHeight="1" x14ac:dyDescent="0.2">
      <c r="A2465" s="37" t="s">
        <v>13008</v>
      </c>
      <c r="B2465" s="37" t="s">
        <v>13009</v>
      </c>
      <c r="C2465" s="37" t="s">
        <v>13010</v>
      </c>
      <c r="D2465" s="37" t="s">
        <v>13011</v>
      </c>
      <c r="E2465" s="37" t="s">
        <v>18093</v>
      </c>
      <c r="F2465" s="37" t="s">
        <v>23128</v>
      </c>
      <c r="G2465" s="37">
        <v>97205</v>
      </c>
      <c r="H2465" s="35">
        <v>55</v>
      </c>
      <c r="I2465" s="35">
        <v>70</v>
      </c>
      <c r="J2465" s="36">
        <v>785714</v>
      </c>
      <c r="K2465" s="37">
        <v>147054</v>
      </c>
      <c r="L2465" s="37"/>
    </row>
    <row r="2466" spans="1:12" ht="18" customHeight="1" x14ac:dyDescent="0.2">
      <c r="A2466" s="37" t="s">
        <v>13012</v>
      </c>
      <c r="B2466" s="37" t="s">
        <v>13013</v>
      </c>
      <c r="C2466" s="37" t="s">
        <v>13014</v>
      </c>
      <c r="D2466" s="37" t="s">
        <v>13015</v>
      </c>
      <c r="E2466" s="37" t="s">
        <v>12664</v>
      </c>
      <c r="F2466" s="37" t="s">
        <v>23128</v>
      </c>
      <c r="G2466" s="37">
        <v>97702</v>
      </c>
      <c r="H2466" s="35">
        <v>4</v>
      </c>
      <c r="I2466" s="35">
        <v>60</v>
      </c>
      <c r="J2466" s="36">
        <v>66667</v>
      </c>
      <c r="K2466" s="37">
        <v>137254</v>
      </c>
      <c r="L2466" s="37" t="s">
        <v>13016</v>
      </c>
    </row>
    <row r="2467" spans="1:12" ht="18" customHeight="1" x14ac:dyDescent="0.2">
      <c r="A2467" s="37" t="s">
        <v>13017</v>
      </c>
      <c r="B2467" s="37" t="s">
        <v>13018</v>
      </c>
      <c r="C2467" s="37" t="s">
        <v>13019</v>
      </c>
      <c r="D2467" s="37" t="s">
        <v>13020</v>
      </c>
      <c r="E2467" s="37" t="s">
        <v>20049</v>
      </c>
      <c r="F2467" s="37" t="s">
        <v>19664</v>
      </c>
      <c r="G2467" s="37">
        <v>67220</v>
      </c>
      <c r="H2467" s="35">
        <v>2</v>
      </c>
      <c r="I2467" s="35">
        <v>6</v>
      </c>
      <c r="J2467" s="36">
        <v>319423</v>
      </c>
      <c r="K2467" s="37">
        <v>116538</v>
      </c>
      <c r="L2467" s="37" t="s">
        <v>13021</v>
      </c>
    </row>
    <row r="2468" spans="1:12" ht="18" customHeight="1" x14ac:dyDescent="0.2">
      <c r="A2468" s="37" t="s">
        <v>13022</v>
      </c>
      <c r="B2468" s="37" t="s">
        <v>13023</v>
      </c>
      <c r="C2468" s="37" t="s">
        <v>13024</v>
      </c>
      <c r="D2468" s="37" t="s">
        <v>13025</v>
      </c>
      <c r="E2468" s="37" t="s">
        <v>13026</v>
      </c>
      <c r="F2468" s="37" t="s">
        <v>18740</v>
      </c>
      <c r="G2468" s="37">
        <v>33426</v>
      </c>
      <c r="H2468" s="35">
        <v>8</v>
      </c>
      <c r="I2468" s="35">
        <v>0</v>
      </c>
      <c r="J2468" s="35" t="s">
        <v>16742</v>
      </c>
      <c r="K2468" s="37">
        <v>143488</v>
      </c>
      <c r="L2468" s="37" t="s">
        <v>13027</v>
      </c>
    </row>
    <row r="2469" spans="1:12" ht="18" customHeight="1" x14ac:dyDescent="0.2">
      <c r="A2469" s="37" t="s">
        <v>13028</v>
      </c>
      <c r="B2469" s="37" t="s">
        <v>13029</v>
      </c>
      <c r="C2469" s="37" t="s">
        <v>13030</v>
      </c>
      <c r="D2469" s="37" t="s">
        <v>13031</v>
      </c>
      <c r="E2469" s="37" t="s">
        <v>21729</v>
      </c>
      <c r="F2469" s="37" t="s">
        <v>23129</v>
      </c>
      <c r="G2469" s="37">
        <v>17601</v>
      </c>
      <c r="H2469" s="35">
        <v>129</v>
      </c>
      <c r="I2469" s="36">
        <v>1313</v>
      </c>
      <c r="J2469" s="36">
        <v>98013</v>
      </c>
      <c r="K2469" s="37">
        <v>107356</v>
      </c>
      <c r="L2469" s="37" t="s">
        <v>13032</v>
      </c>
    </row>
    <row r="2470" spans="1:12" ht="18" customHeight="1" x14ac:dyDescent="0.2">
      <c r="A2470" s="37" t="s">
        <v>13033</v>
      </c>
      <c r="B2470" s="37" t="s">
        <v>13034</v>
      </c>
      <c r="C2470" s="37" t="s">
        <v>13035</v>
      </c>
      <c r="D2470" s="37" t="s">
        <v>13036</v>
      </c>
      <c r="E2470" s="37" t="s">
        <v>22689</v>
      </c>
      <c r="F2470" s="37" t="s">
        <v>23713</v>
      </c>
      <c r="G2470" s="37">
        <v>85258</v>
      </c>
      <c r="H2470" s="35">
        <v>114</v>
      </c>
      <c r="I2470" s="35">
        <v>234</v>
      </c>
      <c r="J2470" s="36">
        <v>487755</v>
      </c>
      <c r="K2470" s="37">
        <v>106008</v>
      </c>
      <c r="L2470" s="37"/>
    </row>
    <row r="2471" spans="1:12" ht="18" customHeight="1" x14ac:dyDescent="0.2">
      <c r="A2471" s="37" t="s">
        <v>13037</v>
      </c>
      <c r="B2471" s="37" t="s">
        <v>13038</v>
      </c>
      <c r="C2471" s="37" t="s">
        <v>13039</v>
      </c>
      <c r="D2471" s="37" t="s">
        <v>13040</v>
      </c>
      <c r="E2471" s="37" t="s">
        <v>20161</v>
      </c>
      <c r="F2471" s="37" t="s">
        <v>23714</v>
      </c>
      <c r="G2471" s="37">
        <v>93710</v>
      </c>
      <c r="H2471" s="35">
        <v>8</v>
      </c>
      <c r="I2471" s="35">
        <v>43</v>
      </c>
      <c r="J2471" s="36">
        <v>188027</v>
      </c>
      <c r="K2471" s="37">
        <v>136295</v>
      </c>
      <c r="L2471" s="37" t="s">
        <v>13041</v>
      </c>
    </row>
    <row r="2472" spans="1:12" ht="18" customHeight="1" x14ac:dyDescent="0.2">
      <c r="A2472" s="37" t="s">
        <v>13042</v>
      </c>
      <c r="B2472" s="37" t="s">
        <v>13043</v>
      </c>
      <c r="C2472" s="37" t="s">
        <v>13044</v>
      </c>
      <c r="D2472" s="37" t="s">
        <v>13045</v>
      </c>
      <c r="E2472" s="37" t="s">
        <v>13046</v>
      </c>
      <c r="F2472" s="37" t="s">
        <v>23126</v>
      </c>
      <c r="G2472" s="37">
        <v>43342</v>
      </c>
      <c r="H2472" s="35">
        <v>0</v>
      </c>
      <c r="I2472" s="35">
        <v>1</v>
      </c>
      <c r="J2472" s="36">
        <v>5000</v>
      </c>
      <c r="K2472" s="37">
        <v>142111</v>
      </c>
      <c r="L2472" s="37" t="s">
        <v>13047</v>
      </c>
    </row>
    <row r="2473" spans="1:12" ht="18" customHeight="1" x14ac:dyDescent="0.2">
      <c r="A2473" s="37" t="s">
        <v>7607</v>
      </c>
      <c r="B2473" s="37" t="s">
        <v>10277</v>
      </c>
      <c r="C2473" s="37" t="s">
        <v>10278</v>
      </c>
      <c r="D2473" s="37" t="s">
        <v>10279</v>
      </c>
      <c r="E2473" s="37" t="s">
        <v>10280</v>
      </c>
      <c r="F2473" s="37" t="s">
        <v>23125</v>
      </c>
      <c r="G2473" s="37">
        <v>12572</v>
      </c>
      <c r="H2473" s="35">
        <v>8</v>
      </c>
      <c r="I2473" s="35">
        <v>60</v>
      </c>
      <c r="J2473" s="36">
        <v>133333</v>
      </c>
      <c r="K2473" s="37">
        <v>129724</v>
      </c>
      <c r="L2473" s="37"/>
    </row>
    <row r="2474" spans="1:12" ht="18" customHeight="1" x14ac:dyDescent="0.2">
      <c r="A2474" s="37" t="s">
        <v>10281</v>
      </c>
      <c r="B2474" s="37" t="s">
        <v>10282</v>
      </c>
      <c r="C2474" s="37" t="s">
        <v>10283</v>
      </c>
      <c r="D2474" s="37" t="s">
        <v>13001</v>
      </c>
      <c r="E2474" s="37" t="s">
        <v>17944</v>
      </c>
      <c r="F2474" s="37" t="s">
        <v>23714</v>
      </c>
      <c r="G2474" s="37">
        <v>92612</v>
      </c>
      <c r="H2474" s="35">
        <v>337</v>
      </c>
      <c r="I2474" s="36">
        <v>1204</v>
      </c>
      <c r="J2474" s="36">
        <v>280223</v>
      </c>
      <c r="K2474" s="37">
        <v>108188</v>
      </c>
      <c r="L2474" s="37" t="s">
        <v>13002</v>
      </c>
    </row>
    <row r="2475" spans="1:12" ht="18" customHeight="1" x14ac:dyDescent="0.2">
      <c r="A2475" s="37" t="s">
        <v>7606</v>
      </c>
      <c r="B2475" s="37" t="s">
        <v>4907</v>
      </c>
      <c r="C2475" s="37" t="s">
        <v>4908</v>
      </c>
      <c r="D2475" s="37" t="s">
        <v>4909</v>
      </c>
      <c r="E2475" s="37" t="s">
        <v>4910</v>
      </c>
      <c r="F2475" s="37" t="s">
        <v>23129</v>
      </c>
      <c r="G2475" s="37">
        <v>15108</v>
      </c>
      <c r="H2475" s="35">
        <v>9</v>
      </c>
      <c r="I2475" s="35">
        <v>52</v>
      </c>
      <c r="J2475" s="36">
        <v>168269</v>
      </c>
      <c r="K2475" s="37">
        <v>135705</v>
      </c>
      <c r="L2475" s="37"/>
    </row>
    <row r="2476" spans="1:12" ht="18" customHeight="1" x14ac:dyDescent="0.2">
      <c r="A2476" s="37" t="s">
        <v>7601</v>
      </c>
      <c r="B2476" s="37" t="s">
        <v>7602</v>
      </c>
      <c r="C2476" s="37" t="s">
        <v>7603</v>
      </c>
      <c r="D2476" s="37" t="s">
        <v>7604</v>
      </c>
      <c r="E2476" s="37" t="s">
        <v>20711</v>
      </c>
      <c r="F2476" s="37" t="s">
        <v>18740</v>
      </c>
      <c r="G2476" s="37">
        <v>33762</v>
      </c>
      <c r="H2476" s="35">
        <v>27</v>
      </c>
      <c r="I2476" s="35">
        <v>120</v>
      </c>
      <c r="J2476" s="36">
        <v>227246</v>
      </c>
      <c r="K2476" s="37">
        <v>140561</v>
      </c>
      <c r="L2476" s="37" t="s">
        <v>7605</v>
      </c>
    </row>
    <row r="2477" spans="1:12" ht="18" customHeight="1" x14ac:dyDescent="0.2">
      <c r="A2477" s="37" t="s">
        <v>2159</v>
      </c>
      <c r="B2477" s="37" t="s">
        <v>2160</v>
      </c>
      <c r="C2477" s="37" t="s">
        <v>2161</v>
      </c>
      <c r="D2477" s="37" t="s">
        <v>2162</v>
      </c>
      <c r="E2477" s="37" t="s">
        <v>2163</v>
      </c>
      <c r="F2477" s="37" t="s">
        <v>23131</v>
      </c>
      <c r="G2477" s="37">
        <v>29579</v>
      </c>
      <c r="H2477" s="35">
        <v>5</v>
      </c>
      <c r="I2477" s="35">
        <v>50</v>
      </c>
      <c r="J2477" s="36">
        <v>100000</v>
      </c>
      <c r="K2477" s="37">
        <v>146388</v>
      </c>
      <c r="L2477" s="37" t="s">
        <v>2164</v>
      </c>
    </row>
    <row r="2478" spans="1:12" ht="18" customHeight="1" x14ac:dyDescent="0.2">
      <c r="A2478" s="37" t="s">
        <v>2165</v>
      </c>
      <c r="B2478" s="37" t="s">
        <v>2166</v>
      </c>
      <c r="C2478" s="37" t="s">
        <v>2167</v>
      </c>
      <c r="D2478" s="37" t="s">
        <v>2168</v>
      </c>
      <c r="E2478" s="37" t="s">
        <v>15011</v>
      </c>
      <c r="F2478" s="37" t="s">
        <v>23125</v>
      </c>
      <c r="G2478" s="37">
        <v>10305</v>
      </c>
      <c r="H2478" s="35">
        <v>8</v>
      </c>
      <c r="I2478" s="35" t="s">
        <v>16742</v>
      </c>
      <c r="J2478" s="35" t="s">
        <v>16742</v>
      </c>
      <c r="K2478" s="37">
        <v>147172</v>
      </c>
      <c r="L2478" s="37"/>
    </row>
    <row r="2479" spans="1:12" ht="18" customHeight="1" x14ac:dyDescent="0.2">
      <c r="A2479" s="37" t="s">
        <v>2169</v>
      </c>
      <c r="B2479" s="37" t="s">
        <v>2170</v>
      </c>
      <c r="C2479" s="37" t="s">
        <v>2171</v>
      </c>
      <c r="D2479" s="37" t="s">
        <v>2172</v>
      </c>
      <c r="E2479" s="37" t="s">
        <v>7186</v>
      </c>
      <c r="F2479" s="37" t="s">
        <v>23127</v>
      </c>
      <c r="G2479" s="37">
        <v>74136</v>
      </c>
      <c r="H2479" s="35">
        <v>43</v>
      </c>
      <c r="I2479" s="35">
        <v>526</v>
      </c>
      <c r="J2479" s="36">
        <v>82319</v>
      </c>
      <c r="K2479" s="37">
        <v>118427</v>
      </c>
      <c r="L2479" s="37" t="s">
        <v>2173</v>
      </c>
    </row>
    <row r="2480" spans="1:12" ht="18" customHeight="1" x14ac:dyDescent="0.2">
      <c r="A2480" s="37" t="s">
        <v>2174</v>
      </c>
      <c r="B2480" s="37" t="s">
        <v>2175</v>
      </c>
      <c r="C2480" s="37" t="s">
        <v>2176</v>
      </c>
      <c r="D2480" s="37"/>
      <c r="E2480" s="37"/>
      <c r="F2480" s="37" t="s">
        <v>18740</v>
      </c>
      <c r="G2480" s="37">
        <v>34217</v>
      </c>
      <c r="H2480" s="35">
        <v>8</v>
      </c>
      <c r="I2480" s="35" t="s">
        <v>16742</v>
      </c>
      <c r="J2480" s="35" t="s">
        <v>16742</v>
      </c>
      <c r="K2480" s="37">
        <v>144503</v>
      </c>
      <c r="L2480" s="37" t="s">
        <v>10294</v>
      </c>
    </row>
    <row r="2481" spans="1:12" ht="18" customHeight="1" x14ac:dyDescent="0.2">
      <c r="A2481" s="37" t="s">
        <v>10295</v>
      </c>
      <c r="B2481" s="37" t="s">
        <v>10296</v>
      </c>
      <c r="C2481" s="37" t="s">
        <v>10297</v>
      </c>
      <c r="D2481" s="37" t="s">
        <v>10298</v>
      </c>
      <c r="E2481" s="37" t="s">
        <v>10299</v>
      </c>
      <c r="F2481" s="37" t="s">
        <v>23716</v>
      </c>
      <c r="G2481" s="37">
        <v>6103</v>
      </c>
      <c r="H2481" s="35">
        <v>50</v>
      </c>
      <c r="I2481" s="35" t="s">
        <v>16742</v>
      </c>
      <c r="J2481" s="35" t="s">
        <v>16742</v>
      </c>
      <c r="K2481" s="37">
        <v>151176</v>
      </c>
      <c r="L2481" s="37"/>
    </row>
    <row r="2482" spans="1:12" ht="18" customHeight="1" x14ac:dyDescent="0.2">
      <c r="A2482" s="37" t="s">
        <v>10300</v>
      </c>
      <c r="B2482" s="37" t="s">
        <v>10301</v>
      </c>
      <c r="C2482" s="37" t="s">
        <v>10302</v>
      </c>
      <c r="D2482" s="37" t="s">
        <v>10303</v>
      </c>
      <c r="E2482" s="37" t="s">
        <v>20156</v>
      </c>
      <c r="F2482" s="37" t="s">
        <v>19675</v>
      </c>
      <c r="G2482" s="37">
        <v>28075</v>
      </c>
      <c r="H2482" s="35">
        <v>4</v>
      </c>
      <c r="I2482" s="35">
        <v>25</v>
      </c>
      <c r="J2482" s="36">
        <v>168000</v>
      </c>
      <c r="K2482" s="37">
        <v>138909</v>
      </c>
      <c r="L2482" s="37" t="s">
        <v>10304</v>
      </c>
    </row>
    <row r="2483" spans="1:12" ht="18" customHeight="1" x14ac:dyDescent="0.2">
      <c r="A2483" s="37" t="s">
        <v>10305</v>
      </c>
      <c r="B2483" s="37" t="s">
        <v>10306</v>
      </c>
      <c r="C2483" s="37" t="s">
        <v>10307</v>
      </c>
      <c r="D2483" s="37" t="s">
        <v>10308</v>
      </c>
      <c r="E2483" s="37" t="s">
        <v>1717</v>
      </c>
      <c r="F2483" s="37" t="s">
        <v>23714</v>
      </c>
      <c r="G2483" s="37">
        <v>93464</v>
      </c>
      <c r="H2483" s="35">
        <v>5</v>
      </c>
      <c r="I2483" s="35">
        <v>45</v>
      </c>
      <c r="J2483" s="36">
        <v>117267</v>
      </c>
      <c r="K2483" s="37">
        <v>135728</v>
      </c>
      <c r="L2483" s="37" t="s">
        <v>2179</v>
      </c>
    </row>
    <row r="2484" spans="1:12" ht="18" customHeight="1" x14ac:dyDescent="0.2">
      <c r="A2484" s="37" t="s">
        <v>2180</v>
      </c>
      <c r="B2484" s="37" t="s">
        <v>2181</v>
      </c>
      <c r="C2484" s="37" t="s">
        <v>2182</v>
      </c>
      <c r="D2484" s="37" t="s">
        <v>2183</v>
      </c>
      <c r="E2484" s="37" t="s">
        <v>19280</v>
      </c>
      <c r="F2484" s="37" t="s">
        <v>19667</v>
      </c>
      <c r="G2484" s="37">
        <v>1581</v>
      </c>
      <c r="H2484" s="35">
        <v>11</v>
      </c>
      <c r="I2484" s="35">
        <v>76</v>
      </c>
      <c r="J2484" s="36">
        <v>143402</v>
      </c>
      <c r="K2484" s="37">
        <v>128052</v>
      </c>
      <c r="L2484" s="37"/>
    </row>
    <row r="2485" spans="1:12" ht="18" customHeight="1" x14ac:dyDescent="0.2">
      <c r="A2485" s="37" t="s">
        <v>2184</v>
      </c>
      <c r="B2485" s="37" t="s">
        <v>2185</v>
      </c>
      <c r="C2485" s="37" t="s">
        <v>2186</v>
      </c>
      <c r="D2485" s="37" t="s">
        <v>2187</v>
      </c>
      <c r="E2485" s="37" t="s">
        <v>2188</v>
      </c>
      <c r="F2485" s="37" t="s">
        <v>23716</v>
      </c>
      <c r="G2485" s="37">
        <v>6484</v>
      </c>
      <c r="H2485" s="35">
        <v>22</v>
      </c>
      <c r="I2485" s="35">
        <v>48</v>
      </c>
      <c r="J2485" s="36">
        <v>450000</v>
      </c>
      <c r="K2485" s="37">
        <v>136724</v>
      </c>
      <c r="L2485" s="37" t="s">
        <v>2189</v>
      </c>
    </row>
    <row r="2486" spans="1:12" ht="18" customHeight="1" x14ac:dyDescent="0.2">
      <c r="A2486" s="37" t="s">
        <v>2190</v>
      </c>
      <c r="B2486" s="37" t="s">
        <v>2191</v>
      </c>
      <c r="C2486" s="37" t="s">
        <v>2192</v>
      </c>
      <c r="D2486" s="37" t="s">
        <v>2193</v>
      </c>
      <c r="E2486" s="37" t="s">
        <v>2194</v>
      </c>
      <c r="F2486" s="37" t="s">
        <v>19662</v>
      </c>
      <c r="G2486" s="37">
        <v>62208</v>
      </c>
      <c r="H2486" s="35">
        <v>35</v>
      </c>
      <c r="I2486" s="35">
        <v>140</v>
      </c>
      <c r="J2486" s="36">
        <v>250000</v>
      </c>
      <c r="K2486" s="37">
        <v>117660</v>
      </c>
      <c r="L2486" s="37"/>
    </row>
    <row r="2487" spans="1:12" ht="18" customHeight="1" x14ac:dyDescent="0.2">
      <c r="A2487" s="37" t="s">
        <v>2195</v>
      </c>
      <c r="B2487" s="37" t="s">
        <v>2196</v>
      </c>
      <c r="C2487" s="37" t="s">
        <v>2197</v>
      </c>
      <c r="D2487" s="37" t="s">
        <v>2198</v>
      </c>
      <c r="E2487" s="37" t="s">
        <v>11306</v>
      </c>
      <c r="F2487" s="37" t="s">
        <v>18741</v>
      </c>
      <c r="G2487" s="37">
        <v>30501</v>
      </c>
      <c r="H2487" s="35">
        <v>18</v>
      </c>
      <c r="I2487" s="35">
        <v>53</v>
      </c>
      <c r="J2487" s="36">
        <v>335130</v>
      </c>
      <c r="K2487" s="37">
        <v>135447</v>
      </c>
      <c r="L2487" s="37" t="s">
        <v>2199</v>
      </c>
    </row>
    <row r="2488" spans="1:12" ht="18" customHeight="1" x14ac:dyDescent="0.2">
      <c r="A2488" s="37" t="s">
        <v>2200</v>
      </c>
      <c r="B2488" s="37" t="s">
        <v>2201</v>
      </c>
      <c r="C2488" s="37" t="s">
        <v>2202</v>
      </c>
      <c r="D2488" s="37" t="s">
        <v>2203</v>
      </c>
      <c r="E2488" s="37" t="s">
        <v>2204</v>
      </c>
      <c r="F2488" s="37" t="s">
        <v>23716</v>
      </c>
      <c r="G2488" s="37">
        <v>6611</v>
      </c>
      <c r="H2488" s="35">
        <v>27</v>
      </c>
      <c r="I2488" s="35">
        <v>41</v>
      </c>
      <c r="J2488" s="36">
        <v>664512</v>
      </c>
      <c r="K2488" s="37">
        <v>111665</v>
      </c>
      <c r="L2488" s="37"/>
    </row>
    <row r="2489" spans="1:12" ht="18" customHeight="1" x14ac:dyDescent="0.2">
      <c r="A2489" s="37" t="s">
        <v>13074</v>
      </c>
      <c r="B2489" s="37" t="s">
        <v>13075</v>
      </c>
      <c r="C2489" s="37" t="s">
        <v>13076</v>
      </c>
      <c r="D2489" s="37" t="s">
        <v>13077</v>
      </c>
      <c r="E2489" s="37" t="s">
        <v>23413</v>
      </c>
      <c r="F2489" s="37" t="s">
        <v>19671</v>
      </c>
      <c r="G2489" s="37">
        <v>55802</v>
      </c>
      <c r="H2489" s="35">
        <v>6</v>
      </c>
      <c r="I2489" s="35">
        <v>242</v>
      </c>
      <c r="J2489" s="36">
        <v>23265</v>
      </c>
      <c r="K2489" s="37">
        <v>114149</v>
      </c>
      <c r="L2489" s="37"/>
    </row>
    <row r="2490" spans="1:12" ht="18" customHeight="1" x14ac:dyDescent="0.2">
      <c r="A2490" s="37" t="s">
        <v>13078</v>
      </c>
      <c r="B2490" s="37" t="s">
        <v>13079</v>
      </c>
      <c r="C2490" s="37" t="s">
        <v>13080</v>
      </c>
      <c r="D2490" s="37" t="s">
        <v>13081</v>
      </c>
      <c r="E2490" s="37" t="s">
        <v>2188</v>
      </c>
      <c r="F2490" s="37" t="s">
        <v>23138</v>
      </c>
      <c r="G2490" s="37">
        <v>98584</v>
      </c>
      <c r="H2490" s="35">
        <v>1</v>
      </c>
      <c r="I2490" s="35">
        <v>6</v>
      </c>
      <c r="J2490" s="36">
        <v>108333</v>
      </c>
      <c r="K2490" s="37">
        <v>116642</v>
      </c>
      <c r="L2490" s="37"/>
    </row>
    <row r="2491" spans="1:12" ht="18" customHeight="1" x14ac:dyDescent="0.2">
      <c r="A2491" s="37" t="s">
        <v>15785</v>
      </c>
      <c r="B2491" s="37" t="s">
        <v>15786</v>
      </c>
      <c r="C2491" s="37" t="s">
        <v>15787</v>
      </c>
      <c r="D2491" s="37" t="s">
        <v>15788</v>
      </c>
      <c r="E2491" s="37" t="s">
        <v>16728</v>
      </c>
      <c r="F2491" s="37" t="s">
        <v>23714</v>
      </c>
      <c r="G2491" s="37">
        <v>92103</v>
      </c>
      <c r="H2491" s="35">
        <v>11</v>
      </c>
      <c r="I2491" s="35">
        <v>38</v>
      </c>
      <c r="J2491" s="36">
        <v>284876</v>
      </c>
      <c r="K2491" s="37">
        <v>112052</v>
      </c>
      <c r="L2491" s="37" t="s">
        <v>15789</v>
      </c>
    </row>
    <row r="2492" spans="1:12" ht="18" customHeight="1" x14ac:dyDescent="0.2">
      <c r="A2492" s="37" t="s">
        <v>15790</v>
      </c>
      <c r="B2492" s="37" t="s">
        <v>15791</v>
      </c>
      <c r="C2492" s="37" t="s">
        <v>15792</v>
      </c>
      <c r="D2492" s="37"/>
      <c r="E2492" s="37"/>
      <c r="F2492" s="37" t="s">
        <v>23134</v>
      </c>
      <c r="G2492" s="37"/>
      <c r="H2492" s="35">
        <v>5</v>
      </c>
      <c r="I2492" s="35">
        <v>5</v>
      </c>
      <c r="J2492" s="36">
        <v>1000000</v>
      </c>
      <c r="K2492" s="37">
        <v>114511</v>
      </c>
      <c r="L2492" s="37"/>
    </row>
    <row r="2493" spans="1:12" ht="18" customHeight="1" x14ac:dyDescent="0.2">
      <c r="A2493" s="37" t="s">
        <v>13093</v>
      </c>
      <c r="B2493" s="37" t="s">
        <v>13094</v>
      </c>
      <c r="C2493" s="37" t="s">
        <v>13095</v>
      </c>
      <c r="D2493" s="37" t="s">
        <v>13096</v>
      </c>
      <c r="E2493" s="37" t="s">
        <v>15227</v>
      </c>
      <c r="F2493" s="37" t="s">
        <v>18741</v>
      </c>
      <c r="G2493" s="37">
        <v>30303</v>
      </c>
      <c r="H2493" s="35">
        <v>6</v>
      </c>
      <c r="I2493" s="35">
        <v>48</v>
      </c>
      <c r="J2493" s="36">
        <v>115212</v>
      </c>
      <c r="K2493" s="37">
        <v>19897</v>
      </c>
      <c r="L2493" s="37" t="s">
        <v>13097</v>
      </c>
    </row>
    <row r="2494" spans="1:12" ht="18" customHeight="1" x14ac:dyDescent="0.2">
      <c r="A2494" s="37" t="s">
        <v>13098</v>
      </c>
      <c r="B2494" s="37" t="s">
        <v>13099</v>
      </c>
      <c r="C2494" s="37" t="s">
        <v>13100</v>
      </c>
      <c r="D2494" s="37" t="s">
        <v>10424</v>
      </c>
      <c r="E2494" s="37" t="s">
        <v>8976</v>
      </c>
      <c r="F2494" s="37" t="s">
        <v>18740</v>
      </c>
      <c r="G2494" s="37">
        <v>32746</v>
      </c>
      <c r="H2494" s="35">
        <v>156</v>
      </c>
      <c r="I2494" s="35">
        <v>977</v>
      </c>
      <c r="J2494" s="36">
        <v>159435</v>
      </c>
      <c r="K2494" s="37">
        <v>147642</v>
      </c>
      <c r="L2494" s="37"/>
    </row>
    <row r="2495" spans="1:12" ht="18" customHeight="1" x14ac:dyDescent="0.2">
      <c r="A2495" s="37" t="s">
        <v>10425</v>
      </c>
      <c r="B2495" s="37" t="s">
        <v>10426</v>
      </c>
      <c r="C2495" s="37" t="s">
        <v>10427</v>
      </c>
      <c r="D2495" s="37" t="s">
        <v>10428</v>
      </c>
      <c r="E2495" s="37" t="s">
        <v>10429</v>
      </c>
      <c r="F2495" s="37" t="s">
        <v>19662</v>
      </c>
      <c r="G2495" s="37">
        <v>60061</v>
      </c>
      <c r="H2495" s="35">
        <v>9</v>
      </c>
      <c r="I2495" s="35">
        <v>39</v>
      </c>
      <c r="J2495" s="36">
        <v>230769</v>
      </c>
      <c r="K2495" s="37">
        <v>123357</v>
      </c>
      <c r="L2495" s="37" t="s">
        <v>10430</v>
      </c>
    </row>
    <row r="2496" spans="1:12" ht="18" customHeight="1" x14ac:dyDescent="0.2">
      <c r="A2496" s="37" t="s">
        <v>10431</v>
      </c>
      <c r="B2496" s="37" t="s">
        <v>15905</v>
      </c>
      <c r="C2496" s="37" t="s">
        <v>15906</v>
      </c>
      <c r="D2496" s="37" t="s">
        <v>15907</v>
      </c>
      <c r="E2496" s="37" t="s">
        <v>16723</v>
      </c>
      <c r="F2496" s="37" t="s">
        <v>23714</v>
      </c>
      <c r="G2496" s="37">
        <v>94105</v>
      </c>
      <c r="H2496" s="35">
        <v>211</v>
      </c>
      <c r="I2496" s="35">
        <v>112</v>
      </c>
      <c r="J2496" s="36">
        <v>1887473</v>
      </c>
      <c r="K2496" s="37">
        <v>107674</v>
      </c>
      <c r="L2496" s="37"/>
    </row>
    <row r="2497" spans="1:12" ht="18" customHeight="1" x14ac:dyDescent="0.2">
      <c r="A2497" s="37" t="s">
        <v>13174</v>
      </c>
      <c r="B2497" s="37" t="s">
        <v>13175</v>
      </c>
      <c r="C2497" s="37" t="s">
        <v>13176</v>
      </c>
      <c r="D2497" s="37" t="s">
        <v>13194</v>
      </c>
      <c r="E2497" s="37" t="s">
        <v>15220</v>
      </c>
      <c r="F2497" s="37" t="s">
        <v>23135</v>
      </c>
      <c r="G2497" s="37">
        <v>84111</v>
      </c>
      <c r="H2497" s="35">
        <v>65</v>
      </c>
      <c r="I2497" s="35">
        <v>43</v>
      </c>
      <c r="J2497" s="36">
        <v>1511628</v>
      </c>
      <c r="K2497" s="37">
        <v>116085</v>
      </c>
      <c r="L2497" s="37" t="s">
        <v>13195</v>
      </c>
    </row>
    <row r="2498" spans="1:12" ht="18" customHeight="1" x14ac:dyDescent="0.2">
      <c r="A2498" s="37" t="s">
        <v>13196</v>
      </c>
      <c r="B2498" s="37" t="s">
        <v>13181</v>
      </c>
      <c r="C2498" s="37" t="s">
        <v>13182</v>
      </c>
      <c r="D2498" s="37" t="s">
        <v>13183</v>
      </c>
      <c r="E2498" s="37" t="s">
        <v>12666</v>
      </c>
      <c r="F2498" s="37" t="s">
        <v>23714</v>
      </c>
      <c r="G2498" s="37">
        <v>95404</v>
      </c>
      <c r="H2498" s="35">
        <v>10</v>
      </c>
      <c r="I2498" s="35">
        <v>89</v>
      </c>
      <c r="J2498" s="36">
        <v>109133</v>
      </c>
      <c r="K2498" s="37">
        <v>130579</v>
      </c>
      <c r="L2498" s="37" t="s">
        <v>13184</v>
      </c>
    </row>
    <row r="2499" spans="1:12" ht="18" customHeight="1" x14ac:dyDescent="0.2">
      <c r="A2499" s="37" t="s">
        <v>13185</v>
      </c>
      <c r="B2499" s="37" t="s">
        <v>10497</v>
      </c>
      <c r="C2499" s="37" t="s">
        <v>10498</v>
      </c>
      <c r="D2499" s="37" t="s">
        <v>10499</v>
      </c>
      <c r="E2499" s="37" t="s">
        <v>20934</v>
      </c>
      <c r="F2499" s="37" t="s">
        <v>23139</v>
      </c>
      <c r="G2499" s="37">
        <v>53226</v>
      </c>
      <c r="H2499" s="35">
        <v>557</v>
      </c>
      <c r="I2499" s="35">
        <v>819</v>
      </c>
      <c r="J2499" s="36">
        <v>680625</v>
      </c>
      <c r="K2499" s="37">
        <v>106777</v>
      </c>
      <c r="L2499" s="37"/>
    </row>
    <row r="2500" spans="1:12" ht="18" customHeight="1" x14ac:dyDescent="0.2">
      <c r="A2500" s="37" t="s">
        <v>10500</v>
      </c>
      <c r="B2500" s="37" t="s">
        <v>10501</v>
      </c>
      <c r="C2500" s="37" t="s">
        <v>10502</v>
      </c>
      <c r="D2500" s="37" t="s">
        <v>10503</v>
      </c>
      <c r="E2500" s="37" t="s">
        <v>13199</v>
      </c>
      <c r="F2500" s="37" t="s">
        <v>23718</v>
      </c>
      <c r="G2500" s="37">
        <v>19707</v>
      </c>
      <c r="H2500" s="35">
        <v>1</v>
      </c>
      <c r="I2500" s="35">
        <v>6</v>
      </c>
      <c r="J2500" s="36">
        <v>200000</v>
      </c>
      <c r="K2500" s="37">
        <v>131700</v>
      </c>
      <c r="L2500" s="37"/>
    </row>
    <row r="2501" spans="1:12" ht="18" customHeight="1" x14ac:dyDescent="0.2">
      <c r="A2501" s="37" t="s">
        <v>13200</v>
      </c>
      <c r="B2501" s="37" t="s">
        <v>13201</v>
      </c>
      <c r="C2501" s="37" t="s">
        <v>13202</v>
      </c>
      <c r="D2501" s="37" t="s">
        <v>13203</v>
      </c>
      <c r="E2501" s="37" t="s">
        <v>16619</v>
      </c>
      <c r="F2501" s="37" t="s">
        <v>19671</v>
      </c>
      <c r="G2501" s="37">
        <v>55413</v>
      </c>
      <c r="H2501" s="35">
        <v>29</v>
      </c>
      <c r="I2501" s="35">
        <v>379</v>
      </c>
      <c r="J2501" s="36">
        <v>75660</v>
      </c>
      <c r="K2501" s="37">
        <v>112632</v>
      </c>
      <c r="L2501" s="37"/>
    </row>
    <row r="2502" spans="1:12" ht="18" customHeight="1" x14ac:dyDescent="0.2">
      <c r="A2502" s="37" t="s">
        <v>13204</v>
      </c>
      <c r="B2502" s="37" t="s">
        <v>13205</v>
      </c>
      <c r="C2502" s="37" t="s">
        <v>13206</v>
      </c>
      <c r="D2502" s="37" t="s">
        <v>13207</v>
      </c>
      <c r="E2502" s="37" t="s">
        <v>16880</v>
      </c>
      <c r="F2502" s="37" t="s">
        <v>23134</v>
      </c>
      <c r="G2502" s="37">
        <v>76126</v>
      </c>
      <c r="H2502" s="35">
        <v>1</v>
      </c>
      <c r="I2502" s="35">
        <v>75</v>
      </c>
      <c r="J2502" s="36">
        <v>16000</v>
      </c>
      <c r="K2502" s="37">
        <v>118709</v>
      </c>
      <c r="L2502" s="37" t="s">
        <v>13208</v>
      </c>
    </row>
    <row r="2503" spans="1:12" ht="18" customHeight="1" x14ac:dyDescent="0.2">
      <c r="A2503" s="37" t="s">
        <v>13209</v>
      </c>
      <c r="B2503" s="37" t="s">
        <v>10517</v>
      </c>
      <c r="C2503" s="37" t="s">
        <v>10518</v>
      </c>
      <c r="D2503" s="37" t="s">
        <v>10519</v>
      </c>
      <c r="E2503" s="37" t="s">
        <v>10520</v>
      </c>
      <c r="F2503" s="37" t="s">
        <v>23133</v>
      </c>
      <c r="G2503" s="37">
        <v>37705</v>
      </c>
      <c r="H2503" s="35">
        <v>3</v>
      </c>
      <c r="I2503" s="35">
        <v>6</v>
      </c>
      <c r="J2503" s="36">
        <v>477188</v>
      </c>
      <c r="K2503" s="37">
        <v>125235</v>
      </c>
      <c r="L2503" s="37" t="s">
        <v>10521</v>
      </c>
    </row>
    <row r="2504" spans="1:12" ht="18" customHeight="1" x14ac:dyDescent="0.2">
      <c r="A2504" s="37" t="s">
        <v>10522</v>
      </c>
      <c r="B2504" s="37" t="s">
        <v>10523</v>
      </c>
      <c r="C2504" s="37" t="s">
        <v>10524</v>
      </c>
      <c r="D2504" s="37" t="s">
        <v>10525</v>
      </c>
      <c r="E2504" s="37" t="s">
        <v>21442</v>
      </c>
      <c r="F2504" s="37" t="s">
        <v>23134</v>
      </c>
      <c r="G2504" s="37">
        <v>78628</v>
      </c>
      <c r="H2504" s="35">
        <v>8</v>
      </c>
      <c r="I2504" s="35" t="s">
        <v>16742</v>
      </c>
      <c r="J2504" s="35" t="s">
        <v>16742</v>
      </c>
      <c r="K2504" s="37">
        <v>114272</v>
      </c>
      <c r="L2504" s="37" t="s">
        <v>10526</v>
      </c>
    </row>
    <row r="2505" spans="1:12" ht="18" customHeight="1" x14ac:dyDescent="0.2">
      <c r="A2505" s="37" t="s">
        <v>10527</v>
      </c>
      <c r="B2505" s="37" t="s">
        <v>10528</v>
      </c>
      <c r="C2505" s="37" t="s">
        <v>10529</v>
      </c>
      <c r="D2505" s="37" t="s">
        <v>13214</v>
      </c>
      <c r="E2505" s="37" t="s">
        <v>19420</v>
      </c>
      <c r="F2505" s="37" t="s">
        <v>23125</v>
      </c>
      <c r="G2505" s="37">
        <v>12212</v>
      </c>
      <c r="H2505" s="35">
        <v>5</v>
      </c>
      <c r="I2505" s="35">
        <v>13</v>
      </c>
      <c r="J2505" s="36">
        <v>359810</v>
      </c>
      <c r="K2505" s="37">
        <v>133332</v>
      </c>
      <c r="L2505" s="37" t="s">
        <v>10492</v>
      </c>
    </row>
    <row r="2506" spans="1:12" ht="18" customHeight="1" x14ac:dyDescent="0.2">
      <c r="A2506" s="37" t="s">
        <v>10493</v>
      </c>
      <c r="B2506" s="37" t="s">
        <v>10494</v>
      </c>
      <c r="C2506" s="37" t="s">
        <v>10495</v>
      </c>
      <c r="D2506" s="37" t="s">
        <v>10496</v>
      </c>
      <c r="E2506" s="37" t="s">
        <v>21378</v>
      </c>
      <c r="F2506" s="37" t="s">
        <v>23125</v>
      </c>
      <c r="G2506" s="37">
        <v>12180</v>
      </c>
      <c r="H2506" s="35">
        <v>17</v>
      </c>
      <c r="I2506" s="35">
        <v>271</v>
      </c>
      <c r="J2506" s="36">
        <v>62196</v>
      </c>
      <c r="K2506" s="37">
        <v>124633</v>
      </c>
      <c r="L2506" s="37" t="s">
        <v>7805</v>
      </c>
    </row>
    <row r="2507" spans="1:12" ht="18" customHeight="1" x14ac:dyDescent="0.2">
      <c r="A2507" s="37" t="s">
        <v>7806</v>
      </c>
      <c r="B2507" s="37" t="s">
        <v>7807</v>
      </c>
      <c r="C2507" s="37"/>
      <c r="D2507" s="37" t="s">
        <v>7808</v>
      </c>
      <c r="E2507" s="37" t="s">
        <v>23677</v>
      </c>
      <c r="F2507" s="37" t="s">
        <v>23714</v>
      </c>
      <c r="G2507" s="37">
        <v>90405</v>
      </c>
      <c r="H2507" s="35">
        <v>1</v>
      </c>
      <c r="I2507" s="35">
        <v>13</v>
      </c>
      <c r="J2507" s="36">
        <v>114900</v>
      </c>
      <c r="K2507" s="37">
        <v>131017</v>
      </c>
      <c r="L2507" s="37"/>
    </row>
    <row r="2508" spans="1:12" ht="18" customHeight="1" x14ac:dyDescent="0.2">
      <c r="A2508" s="37" t="s">
        <v>7809</v>
      </c>
      <c r="B2508" s="37" t="s">
        <v>7810</v>
      </c>
      <c r="C2508" s="37" t="s">
        <v>10504</v>
      </c>
      <c r="D2508" s="37" t="s">
        <v>10505</v>
      </c>
      <c r="E2508" s="37" t="s">
        <v>16143</v>
      </c>
      <c r="F2508" s="37" t="s">
        <v>23134</v>
      </c>
      <c r="G2508" s="37">
        <v>77478</v>
      </c>
      <c r="H2508" s="35">
        <v>11</v>
      </c>
      <c r="I2508" s="35">
        <v>13</v>
      </c>
      <c r="J2508" s="36">
        <v>818615</v>
      </c>
      <c r="K2508" s="37">
        <v>114230</v>
      </c>
      <c r="L2508" s="37"/>
    </row>
    <row r="2509" spans="1:12" ht="18" customHeight="1" x14ac:dyDescent="0.2">
      <c r="A2509" s="37" t="s">
        <v>10506</v>
      </c>
      <c r="B2509" s="37" t="s">
        <v>10507</v>
      </c>
      <c r="C2509" s="37" t="s">
        <v>10508</v>
      </c>
      <c r="D2509" s="37"/>
      <c r="E2509" s="37"/>
      <c r="F2509" s="37" t="s">
        <v>23717</v>
      </c>
      <c r="G2509" s="37"/>
      <c r="H2509" s="35">
        <v>1</v>
      </c>
      <c r="I2509" s="35">
        <v>3</v>
      </c>
      <c r="J2509" s="36">
        <v>433333</v>
      </c>
      <c r="K2509" s="37">
        <v>133872</v>
      </c>
      <c r="L2509" s="37"/>
    </row>
    <row r="2510" spans="1:12" ht="18" customHeight="1" x14ac:dyDescent="0.2">
      <c r="A2510" s="37" t="s">
        <v>10509</v>
      </c>
      <c r="B2510" s="37" t="s">
        <v>10510</v>
      </c>
      <c r="C2510" s="37" t="s">
        <v>10511</v>
      </c>
      <c r="D2510" s="37" t="s">
        <v>10512</v>
      </c>
      <c r="E2510" s="37" t="s">
        <v>10513</v>
      </c>
      <c r="F2510" s="37" t="s">
        <v>23714</v>
      </c>
      <c r="G2510" s="37">
        <v>92821</v>
      </c>
      <c r="H2510" s="35">
        <v>17</v>
      </c>
      <c r="I2510" s="35">
        <v>44</v>
      </c>
      <c r="J2510" s="36">
        <v>386364</v>
      </c>
      <c r="K2510" s="37">
        <v>134237</v>
      </c>
      <c r="L2510" s="37" t="s">
        <v>10514</v>
      </c>
    </row>
    <row r="2511" spans="1:12" ht="18" customHeight="1" x14ac:dyDescent="0.2">
      <c r="A2511" s="37" t="s">
        <v>10515</v>
      </c>
      <c r="B2511" s="37" t="s">
        <v>10515</v>
      </c>
      <c r="C2511" s="37" t="s">
        <v>10516</v>
      </c>
      <c r="D2511" s="37" t="s">
        <v>7817</v>
      </c>
      <c r="E2511" s="37" t="s">
        <v>11349</v>
      </c>
      <c r="F2511" s="37" t="s">
        <v>23714</v>
      </c>
      <c r="G2511" s="37">
        <v>95207</v>
      </c>
      <c r="H2511" s="35">
        <v>11</v>
      </c>
      <c r="I2511" s="35">
        <v>92</v>
      </c>
      <c r="J2511" s="36">
        <v>116510</v>
      </c>
      <c r="K2511" s="37">
        <v>129629</v>
      </c>
      <c r="L2511" s="37"/>
    </row>
    <row r="2512" spans="1:12" ht="18" customHeight="1" x14ac:dyDescent="0.2">
      <c r="A2512" s="37" t="s">
        <v>7818</v>
      </c>
      <c r="B2512" s="37" t="s">
        <v>7819</v>
      </c>
      <c r="C2512" s="37" t="s">
        <v>7820</v>
      </c>
      <c r="D2512" s="37" t="s">
        <v>7821</v>
      </c>
      <c r="E2512" s="37" t="s">
        <v>7822</v>
      </c>
      <c r="F2512" s="37" t="s">
        <v>23714</v>
      </c>
      <c r="G2512" s="37">
        <v>94541</v>
      </c>
      <c r="H2512" s="35">
        <v>4</v>
      </c>
      <c r="I2512" s="35">
        <v>8</v>
      </c>
      <c r="J2512" s="36">
        <v>442877</v>
      </c>
      <c r="K2512" s="37">
        <v>119727</v>
      </c>
      <c r="L2512" s="37" t="s">
        <v>7823</v>
      </c>
    </row>
    <row r="2513" spans="1:12" ht="18" customHeight="1" x14ac:dyDescent="0.2">
      <c r="A2513" s="37" t="s">
        <v>7824</v>
      </c>
      <c r="B2513" s="37" t="s">
        <v>7825</v>
      </c>
      <c r="C2513" s="37" t="s">
        <v>7826</v>
      </c>
      <c r="D2513" s="37" t="s">
        <v>7827</v>
      </c>
      <c r="E2513" s="37" t="s">
        <v>20851</v>
      </c>
      <c r="F2513" s="37" t="s">
        <v>23136</v>
      </c>
      <c r="G2513" s="37">
        <v>23236</v>
      </c>
      <c r="H2513" s="35">
        <v>35</v>
      </c>
      <c r="I2513" s="35">
        <v>135</v>
      </c>
      <c r="J2513" s="36">
        <v>259259</v>
      </c>
      <c r="K2513" s="37">
        <v>117917</v>
      </c>
      <c r="L2513" s="37"/>
    </row>
    <row r="2514" spans="1:12" ht="18" customHeight="1" x14ac:dyDescent="0.2">
      <c r="A2514" s="37" t="s">
        <v>7828</v>
      </c>
      <c r="B2514" s="37" t="s">
        <v>7828</v>
      </c>
      <c r="C2514" s="37" t="s">
        <v>5160</v>
      </c>
      <c r="D2514" s="37" t="s">
        <v>5161</v>
      </c>
      <c r="E2514" s="37" t="s">
        <v>10530</v>
      </c>
      <c r="F2514" s="37" t="s">
        <v>23125</v>
      </c>
      <c r="G2514" s="37">
        <v>11357</v>
      </c>
      <c r="H2514" s="35">
        <v>2</v>
      </c>
      <c r="I2514" s="35">
        <v>10</v>
      </c>
      <c r="J2514" s="36">
        <v>200000</v>
      </c>
      <c r="K2514" s="37">
        <v>125432</v>
      </c>
      <c r="L2514" s="37" t="s">
        <v>10531</v>
      </c>
    </row>
    <row r="2515" spans="1:12" ht="18" customHeight="1" x14ac:dyDescent="0.2">
      <c r="A2515" s="37" t="s">
        <v>10532</v>
      </c>
      <c r="B2515" s="37" t="s">
        <v>10533</v>
      </c>
      <c r="C2515" s="37" t="s">
        <v>7829</v>
      </c>
      <c r="D2515" s="37" t="s">
        <v>7830</v>
      </c>
      <c r="E2515" s="37" t="s">
        <v>17808</v>
      </c>
      <c r="F2515" s="37" t="s">
        <v>23715</v>
      </c>
      <c r="G2515" s="37">
        <v>80128</v>
      </c>
      <c r="H2515" s="35">
        <v>0</v>
      </c>
      <c r="I2515" s="35">
        <v>2</v>
      </c>
      <c r="J2515" s="36">
        <v>247390</v>
      </c>
      <c r="K2515" s="37">
        <v>128265</v>
      </c>
      <c r="L2515" s="37" t="s">
        <v>7831</v>
      </c>
    </row>
    <row r="2516" spans="1:12" ht="18" customHeight="1" x14ac:dyDescent="0.2">
      <c r="A2516" s="37" t="s">
        <v>7832</v>
      </c>
      <c r="B2516" s="37" t="s">
        <v>7833</v>
      </c>
      <c r="C2516" s="37" t="s">
        <v>7834</v>
      </c>
      <c r="D2516" s="37" t="s">
        <v>13288</v>
      </c>
      <c r="E2516" s="37" t="s">
        <v>13289</v>
      </c>
      <c r="F2516" s="37" t="s">
        <v>23138</v>
      </c>
      <c r="G2516" s="37">
        <v>98370</v>
      </c>
      <c r="H2516" s="35">
        <v>9</v>
      </c>
      <c r="I2516" s="35">
        <v>93</v>
      </c>
      <c r="J2516" s="36">
        <v>96774</v>
      </c>
      <c r="K2516" s="37">
        <v>144352</v>
      </c>
      <c r="L2516" s="37" t="s">
        <v>13290</v>
      </c>
    </row>
    <row r="2517" spans="1:12" ht="18" customHeight="1" x14ac:dyDescent="0.2">
      <c r="A2517" s="37" t="s">
        <v>13291</v>
      </c>
      <c r="B2517" s="37" t="s">
        <v>13292</v>
      </c>
      <c r="C2517" s="37" t="s">
        <v>13293</v>
      </c>
      <c r="D2517" s="37" t="s">
        <v>13294</v>
      </c>
      <c r="E2517" s="37" t="s">
        <v>13295</v>
      </c>
      <c r="F2517" s="37" t="s">
        <v>23129</v>
      </c>
      <c r="G2517" s="37">
        <v>18411</v>
      </c>
      <c r="H2517" s="35">
        <v>1</v>
      </c>
      <c r="I2517" s="35">
        <v>2</v>
      </c>
      <c r="J2517" s="36">
        <v>375000</v>
      </c>
      <c r="K2517" s="37">
        <v>146558</v>
      </c>
      <c r="L2517" s="37"/>
    </row>
    <row r="2518" spans="1:12" ht="18" customHeight="1" x14ac:dyDescent="0.2">
      <c r="A2518" s="37" t="s">
        <v>13296</v>
      </c>
      <c r="B2518" s="37" t="s">
        <v>13297</v>
      </c>
      <c r="C2518" s="37" t="s">
        <v>13298</v>
      </c>
      <c r="D2518" s="37" t="s">
        <v>13299</v>
      </c>
      <c r="E2518" s="37" t="s">
        <v>9700</v>
      </c>
      <c r="F2518" s="37" t="s">
        <v>19678</v>
      </c>
      <c r="G2518" s="37">
        <v>8540</v>
      </c>
      <c r="H2518" s="35">
        <v>8</v>
      </c>
      <c r="I2518" s="35">
        <v>18</v>
      </c>
      <c r="J2518" s="36">
        <v>462446</v>
      </c>
      <c r="K2518" s="37">
        <v>131409</v>
      </c>
      <c r="L2518" s="37"/>
    </row>
    <row r="2519" spans="1:12" ht="18" customHeight="1" x14ac:dyDescent="0.2">
      <c r="A2519" s="37" t="s">
        <v>13300</v>
      </c>
      <c r="B2519" s="37" t="s">
        <v>13301</v>
      </c>
      <c r="C2519" s="37" t="s">
        <v>13302</v>
      </c>
      <c r="D2519" s="37" t="s">
        <v>13303</v>
      </c>
      <c r="E2519" s="37" t="s">
        <v>15391</v>
      </c>
      <c r="F2519" s="37" t="s">
        <v>23126</v>
      </c>
      <c r="G2519" s="37">
        <v>45150</v>
      </c>
      <c r="H2519" s="35">
        <v>2</v>
      </c>
      <c r="I2519" s="35">
        <v>8</v>
      </c>
      <c r="J2519" s="36">
        <v>250000</v>
      </c>
      <c r="K2519" s="37">
        <v>119830</v>
      </c>
      <c r="L2519" s="37" t="s">
        <v>13304</v>
      </c>
    </row>
    <row r="2520" spans="1:12" ht="18" customHeight="1" x14ac:dyDescent="0.2">
      <c r="A2520" s="37" t="s">
        <v>13305</v>
      </c>
      <c r="B2520" s="37" t="s">
        <v>13301</v>
      </c>
      <c r="C2520" s="37" t="s">
        <v>13306</v>
      </c>
      <c r="D2520" s="37"/>
      <c r="E2520" s="37"/>
      <c r="F2520" s="37" t="s">
        <v>19662</v>
      </c>
      <c r="G2520" s="37"/>
      <c r="H2520" s="35">
        <v>1</v>
      </c>
      <c r="I2520" s="35">
        <v>3</v>
      </c>
      <c r="J2520" s="36">
        <v>365000</v>
      </c>
      <c r="K2520" s="37">
        <v>149448</v>
      </c>
      <c r="L2520" s="37" t="s">
        <v>13304</v>
      </c>
    </row>
    <row r="2521" spans="1:12" ht="18" customHeight="1" x14ac:dyDescent="0.2">
      <c r="A2521" s="37" t="s">
        <v>13307</v>
      </c>
      <c r="B2521" s="37" t="s">
        <v>13308</v>
      </c>
      <c r="C2521" s="37" t="s">
        <v>13309</v>
      </c>
      <c r="D2521" s="37" t="s">
        <v>13310</v>
      </c>
      <c r="E2521" s="37" t="s">
        <v>13311</v>
      </c>
      <c r="F2521" s="37" t="s">
        <v>19678</v>
      </c>
      <c r="G2521" s="37">
        <v>7405</v>
      </c>
      <c r="H2521" s="35">
        <v>22</v>
      </c>
      <c r="I2521" s="35">
        <v>38</v>
      </c>
      <c r="J2521" s="36">
        <v>587320</v>
      </c>
      <c r="K2521" s="37">
        <v>128658</v>
      </c>
      <c r="L2521" s="37"/>
    </row>
    <row r="2522" spans="1:12" ht="18" customHeight="1" x14ac:dyDescent="0.2">
      <c r="A2522" s="37" t="s">
        <v>13312</v>
      </c>
      <c r="B2522" s="37" t="s">
        <v>10618</v>
      </c>
      <c r="C2522" s="37" t="s">
        <v>10619</v>
      </c>
      <c r="D2522" s="37" t="s">
        <v>10620</v>
      </c>
      <c r="E2522" s="37" t="s">
        <v>18967</v>
      </c>
      <c r="F2522" s="37" t="s">
        <v>23134</v>
      </c>
      <c r="G2522" s="37">
        <v>78259</v>
      </c>
      <c r="H2522" s="35">
        <v>5</v>
      </c>
      <c r="I2522" s="35">
        <v>6</v>
      </c>
      <c r="J2522" s="36">
        <v>883333</v>
      </c>
      <c r="K2522" s="37">
        <v>115081</v>
      </c>
      <c r="L2522" s="37"/>
    </row>
    <row r="2523" spans="1:12" ht="18" customHeight="1" x14ac:dyDescent="0.2">
      <c r="A2523" s="37" t="s">
        <v>10621</v>
      </c>
      <c r="B2523" s="37" t="s">
        <v>10622</v>
      </c>
      <c r="C2523" s="37" t="s">
        <v>10623</v>
      </c>
      <c r="D2523" s="37"/>
      <c r="E2523" s="37"/>
      <c r="F2523" s="37" t="s">
        <v>19662</v>
      </c>
      <c r="G2523" s="37"/>
      <c r="H2523" s="35">
        <v>1</v>
      </c>
      <c r="I2523" s="35">
        <v>23</v>
      </c>
      <c r="J2523" s="36">
        <v>33717</v>
      </c>
      <c r="K2523" s="37">
        <v>140233</v>
      </c>
      <c r="L2523" s="37"/>
    </row>
    <row r="2524" spans="1:12" ht="18" customHeight="1" x14ac:dyDescent="0.2">
      <c r="A2524" s="37" t="s">
        <v>10624</v>
      </c>
      <c r="B2524" s="37" t="s">
        <v>10625</v>
      </c>
      <c r="C2524" s="37" t="s">
        <v>10626</v>
      </c>
      <c r="D2524" s="37" t="s">
        <v>10627</v>
      </c>
      <c r="E2524" s="37" t="s">
        <v>10628</v>
      </c>
      <c r="F2524" s="37" t="s">
        <v>23127</v>
      </c>
      <c r="G2524" s="37">
        <v>73401</v>
      </c>
      <c r="H2524" s="35">
        <v>23</v>
      </c>
      <c r="I2524" s="35">
        <v>238</v>
      </c>
      <c r="J2524" s="36">
        <v>96023</v>
      </c>
      <c r="K2524" s="37">
        <v>117600</v>
      </c>
      <c r="L2524" s="37" t="s">
        <v>10629</v>
      </c>
    </row>
    <row r="2525" spans="1:12" ht="18" customHeight="1" x14ac:dyDescent="0.2">
      <c r="A2525" s="37" t="s">
        <v>10630</v>
      </c>
      <c r="B2525" s="37" t="s">
        <v>10631</v>
      </c>
      <c r="C2525" s="37" t="s">
        <v>10632</v>
      </c>
      <c r="D2525" s="37" t="s">
        <v>10633</v>
      </c>
      <c r="E2525" s="37" t="s">
        <v>19312</v>
      </c>
      <c r="F2525" s="37" t="s">
        <v>23714</v>
      </c>
      <c r="G2525" s="37">
        <v>95060</v>
      </c>
      <c r="H2525" s="35">
        <v>15</v>
      </c>
      <c r="I2525" s="35">
        <v>19</v>
      </c>
      <c r="J2525" s="36">
        <v>768421</v>
      </c>
      <c r="K2525" s="37">
        <v>116441</v>
      </c>
      <c r="L2525" s="37" t="s">
        <v>10634</v>
      </c>
    </row>
    <row r="2526" spans="1:12" ht="18" customHeight="1" x14ac:dyDescent="0.2">
      <c r="A2526" s="37" t="s">
        <v>10635</v>
      </c>
      <c r="B2526" s="37" t="s">
        <v>10636</v>
      </c>
      <c r="C2526" s="37" t="s">
        <v>10637</v>
      </c>
      <c r="D2526" s="37" t="s">
        <v>10638</v>
      </c>
      <c r="E2526" s="37" t="s">
        <v>19267</v>
      </c>
      <c r="F2526" s="37" t="s">
        <v>23139</v>
      </c>
      <c r="G2526" s="37">
        <v>53024</v>
      </c>
      <c r="H2526" s="35">
        <v>1</v>
      </c>
      <c r="I2526" s="35">
        <v>15</v>
      </c>
      <c r="J2526" s="36">
        <v>42200</v>
      </c>
      <c r="K2526" s="37">
        <v>109715</v>
      </c>
      <c r="L2526" s="37"/>
    </row>
    <row r="2527" spans="1:12" ht="18" customHeight="1" x14ac:dyDescent="0.2">
      <c r="A2527" s="37" t="s">
        <v>10615</v>
      </c>
      <c r="B2527" s="37" t="s">
        <v>10616</v>
      </c>
      <c r="C2527" s="37" t="s">
        <v>10617</v>
      </c>
      <c r="D2527" s="37" t="s">
        <v>7906</v>
      </c>
      <c r="E2527" s="37" t="s">
        <v>20066</v>
      </c>
      <c r="F2527" s="37" t="s">
        <v>23133</v>
      </c>
      <c r="G2527" s="37">
        <v>37922</v>
      </c>
      <c r="H2527" s="35">
        <v>19</v>
      </c>
      <c r="I2527" s="35">
        <v>316</v>
      </c>
      <c r="J2527" s="36">
        <v>59190</v>
      </c>
      <c r="K2527" s="37">
        <v>142966</v>
      </c>
      <c r="L2527" s="37"/>
    </row>
    <row r="2528" spans="1:12" ht="18" customHeight="1" x14ac:dyDescent="0.2">
      <c r="A2528" s="37" t="s">
        <v>7907</v>
      </c>
      <c r="B2528" s="37" t="s">
        <v>7908</v>
      </c>
      <c r="C2528" s="37" t="s">
        <v>7909</v>
      </c>
      <c r="D2528" s="37" t="s">
        <v>7910</v>
      </c>
      <c r="E2528" s="37" t="s">
        <v>7911</v>
      </c>
      <c r="F2528" s="37" t="s">
        <v>23713</v>
      </c>
      <c r="G2528" s="37">
        <v>86341</v>
      </c>
      <c r="H2528" s="35">
        <v>9</v>
      </c>
      <c r="I2528" s="35">
        <v>50</v>
      </c>
      <c r="J2528" s="36">
        <v>178038</v>
      </c>
      <c r="K2528" s="37">
        <v>113752</v>
      </c>
      <c r="L2528" s="37" t="s">
        <v>7912</v>
      </c>
    </row>
    <row r="2529" spans="1:12" ht="18" customHeight="1" x14ac:dyDescent="0.2">
      <c r="A2529" s="37" t="s">
        <v>7913</v>
      </c>
      <c r="B2529" s="37" t="s">
        <v>7914</v>
      </c>
      <c r="C2529" s="37" t="s">
        <v>7915</v>
      </c>
      <c r="D2529" s="37" t="s">
        <v>7916</v>
      </c>
      <c r="E2529" s="37" t="s">
        <v>11123</v>
      </c>
      <c r="F2529" s="37" t="s">
        <v>19675</v>
      </c>
      <c r="G2529" s="37">
        <v>27514</v>
      </c>
      <c r="H2529" s="35">
        <v>8</v>
      </c>
      <c r="I2529" s="35" t="s">
        <v>16742</v>
      </c>
      <c r="J2529" s="35" t="s">
        <v>16742</v>
      </c>
      <c r="K2529" s="37">
        <v>143318</v>
      </c>
      <c r="L2529" s="37"/>
    </row>
    <row r="2530" spans="1:12" ht="18" customHeight="1" x14ac:dyDescent="0.2">
      <c r="A2530" s="37" t="s">
        <v>7917</v>
      </c>
      <c r="B2530" s="37" t="s">
        <v>7918</v>
      </c>
      <c r="C2530" s="37" t="s">
        <v>7919</v>
      </c>
      <c r="D2530" s="37" t="s">
        <v>7920</v>
      </c>
      <c r="E2530" s="37" t="s">
        <v>11213</v>
      </c>
      <c r="F2530" s="37" t="s">
        <v>23131</v>
      </c>
      <c r="G2530" s="37">
        <v>29205</v>
      </c>
      <c r="H2530" s="35">
        <v>86</v>
      </c>
      <c r="I2530" s="35">
        <v>332</v>
      </c>
      <c r="J2530" s="36">
        <v>259584</v>
      </c>
      <c r="K2530" s="37">
        <v>110375</v>
      </c>
      <c r="L2530" s="37" t="s">
        <v>7921</v>
      </c>
    </row>
    <row r="2531" spans="1:12" ht="18" customHeight="1" x14ac:dyDescent="0.2">
      <c r="A2531" s="37" t="s">
        <v>7922</v>
      </c>
      <c r="B2531" s="37" t="s">
        <v>7923</v>
      </c>
      <c r="C2531" s="37" t="s">
        <v>7924</v>
      </c>
      <c r="D2531" s="37" t="s">
        <v>7925</v>
      </c>
      <c r="E2531" s="37" t="s">
        <v>21597</v>
      </c>
      <c r="F2531" s="37" t="s">
        <v>19678</v>
      </c>
      <c r="G2531" s="37">
        <v>7024</v>
      </c>
      <c r="H2531" s="35">
        <v>5</v>
      </c>
      <c r="I2531" s="35">
        <v>10</v>
      </c>
      <c r="J2531" s="36">
        <v>510000</v>
      </c>
      <c r="K2531" s="37">
        <v>128805</v>
      </c>
      <c r="L2531" s="37"/>
    </row>
    <row r="2532" spans="1:12" ht="18" customHeight="1" x14ac:dyDescent="0.2">
      <c r="A2532" s="37" t="s">
        <v>7926</v>
      </c>
      <c r="B2532" s="37" t="s">
        <v>7927</v>
      </c>
      <c r="C2532" s="37" t="s">
        <v>7928</v>
      </c>
      <c r="D2532" s="37" t="s">
        <v>7929</v>
      </c>
      <c r="E2532" s="37" t="s">
        <v>24028</v>
      </c>
      <c r="F2532" s="37" t="s">
        <v>23136</v>
      </c>
      <c r="G2532" s="37">
        <v>22801</v>
      </c>
      <c r="H2532" s="35">
        <v>52</v>
      </c>
      <c r="I2532" s="35">
        <v>87</v>
      </c>
      <c r="J2532" s="36">
        <v>593103</v>
      </c>
      <c r="K2532" s="37">
        <v>109156</v>
      </c>
      <c r="L2532" s="37"/>
    </row>
    <row r="2533" spans="1:12" ht="18" customHeight="1" x14ac:dyDescent="0.2">
      <c r="A2533" s="37" t="s">
        <v>7930</v>
      </c>
      <c r="B2533" s="37" t="s">
        <v>10644</v>
      </c>
      <c r="C2533" s="37" t="s">
        <v>10645</v>
      </c>
      <c r="D2533" s="37" t="s">
        <v>10646</v>
      </c>
      <c r="E2533" s="37" t="s">
        <v>18552</v>
      </c>
      <c r="F2533" s="37" t="s">
        <v>23714</v>
      </c>
      <c r="G2533" s="37">
        <v>95661</v>
      </c>
      <c r="H2533" s="35">
        <v>10</v>
      </c>
      <c r="I2533" s="35">
        <v>63</v>
      </c>
      <c r="J2533" s="36">
        <v>162598</v>
      </c>
      <c r="K2533" s="37">
        <v>133448</v>
      </c>
      <c r="L2533" s="37" t="s">
        <v>10647</v>
      </c>
    </row>
    <row r="2534" spans="1:12" ht="18" customHeight="1" x14ac:dyDescent="0.2">
      <c r="A2534" s="37" t="s">
        <v>10648</v>
      </c>
      <c r="B2534" s="37" t="s">
        <v>10649</v>
      </c>
      <c r="C2534" s="37" t="s">
        <v>10650</v>
      </c>
      <c r="D2534" s="37" t="s">
        <v>10651</v>
      </c>
      <c r="E2534" s="37" t="s">
        <v>10652</v>
      </c>
      <c r="F2534" s="37" t="s">
        <v>23714</v>
      </c>
      <c r="G2534" s="37">
        <v>93265</v>
      </c>
      <c r="H2534" s="35">
        <v>2</v>
      </c>
      <c r="I2534" s="35">
        <v>21</v>
      </c>
      <c r="J2534" s="36">
        <v>106056</v>
      </c>
      <c r="K2534" s="37">
        <v>143092</v>
      </c>
      <c r="L2534" s="37"/>
    </row>
    <row r="2535" spans="1:12" ht="18" customHeight="1" x14ac:dyDescent="0.2">
      <c r="A2535" s="37" t="s">
        <v>10653</v>
      </c>
      <c r="B2535" s="37" t="s">
        <v>10654</v>
      </c>
      <c r="C2535" s="37" t="s">
        <v>10655</v>
      </c>
      <c r="D2535" s="37" t="s">
        <v>10656</v>
      </c>
      <c r="E2535" s="37" t="s">
        <v>19641</v>
      </c>
      <c r="F2535" s="37" t="s">
        <v>23714</v>
      </c>
      <c r="G2535" s="37">
        <v>92881</v>
      </c>
      <c r="H2535" s="35">
        <v>1</v>
      </c>
      <c r="I2535" s="35">
        <v>31</v>
      </c>
      <c r="J2535" s="36">
        <v>41935</v>
      </c>
      <c r="K2535" s="37">
        <v>134618</v>
      </c>
      <c r="L2535" s="37" t="s">
        <v>10657</v>
      </c>
    </row>
    <row r="2536" spans="1:12" ht="18" customHeight="1" x14ac:dyDescent="0.2">
      <c r="A2536" s="37" t="s">
        <v>10658</v>
      </c>
      <c r="B2536" s="37" t="s">
        <v>10659</v>
      </c>
      <c r="C2536" s="37" t="s">
        <v>10660</v>
      </c>
      <c r="D2536" s="37" t="s">
        <v>10661</v>
      </c>
      <c r="E2536" s="37" t="s">
        <v>20779</v>
      </c>
      <c r="F2536" s="37" t="s">
        <v>23126</v>
      </c>
      <c r="G2536" s="37">
        <v>44122</v>
      </c>
      <c r="H2536" s="35">
        <v>7</v>
      </c>
      <c r="I2536" s="35">
        <v>47</v>
      </c>
      <c r="J2536" s="36">
        <v>152128</v>
      </c>
      <c r="K2536" s="37">
        <v>121141</v>
      </c>
      <c r="L2536" s="37" t="s">
        <v>10662</v>
      </c>
    </row>
    <row r="2537" spans="1:12" ht="18" customHeight="1" x14ac:dyDescent="0.2">
      <c r="A2537" s="37" t="s">
        <v>7965</v>
      </c>
      <c r="B2537" s="37" t="s">
        <v>7966</v>
      </c>
      <c r="C2537" s="37" t="s">
        <v>7967</v>
      </c>
      <c r="D2537" s="37" t="s">
        <v>7968</v>
      </c>
      <c r="E2537" s="37" t="s">
        <v>23348</v>
      </c>
      <c r="F2537" s="37" t="s">
        <v>23126</v>
      </c>
      <c r="G2537" s="37">
        <v>43220</v>
      </c>
      <c r="H2537" s="35">
        <v>8</v>
      </c>
      <c r="I2537" s="35" t="s">
        <v>16742</v>
      </c>
      <c r="J2537" s="35" t="s">
        <v>16742</v>
      </c>
      <c r="K2537" s="37">
        <v>129409</v>
      </c>
      <c r="L2537" s="37" t="s">
        <v>7969</v>
      </c>
    </row>
    <row r="2538" spans="1:12" ht="18" customHeight="1" x14ac:dyDescent="0.2">
      <c r="A2538" s="37" t="s">
        <v>7970</v>
      </c>
      <c r="B2538" s="37" t="s">
        <v>7971</v>
      </c>
      <c r="C2538" s="37" t="s">
        <v>7972</v>
      </c>
      <c r="D2538" s="37" t="s">
        <v>7973</v>
      </c>
      <c r="E2538" s="37" t="s">
        <v>21540</v>
      </c>
      <c r="F2538" s="37" t="s">
        <v>18740</v>
      </c>
      <c r="G2538" s="37">
        <v>33076</v>
      </c>
      <c r="H2538" s="35">
        <v>11</v>
      </c>
      <c r="I2538" s="35">
        <v>76</v>
      </c>
      <c r="J2538" s="36">
        <v>147316</v>
      </c>
      <c r="K2538" s="37">
        <v>141543</v>
      </c>
      <c r="L2538" s="37"/>
    </row>
    <row r="2539" spans="1:12" ht="18" customHeight="1" x14ac:dyDescent="0.2">
      <c r="A2539" s="37" t="s">
        <v>7974</v>
      </c>
      <c r="B2539" s="37"/>
      <c r="C2539" s="37">
        <v>617418898688</v>
      </c>
      <c r="D2539" s="37" t="s">
        <v>7975</v>
      </c>
      <c r="E2539" s="37" t="s">
        <v>24431</v>
      </c>
      <c r="F2539" s="37" t="s">
        <v>16614</v>
      </c>
      <c r="G2539" s="37">
        <v>4220</v>
      </c>
      <c r="H2539" s="35">
        <v>18</v>
      </c>
      <c r="I2539" s="35">
        <v>53</v>
      </c>
      <c r="J2539" s="36">
        <v>339623</v>
      </c>
      <c r="K2539" s="37">
        <v>123270</v>
      </c>
      <c r="L2539" s="37"/>
    </row>
    <row r="2540" spans="1:12" ht="18" customHeight="1" x14ac:dyDescent="0.2">
      <c r="A2540" s="37" t="s">
        <v>7976</v>
      </c>
      <c r="B2540" s="37" t="s">
        <v>7977</v>
      </c>
      <c r="C2540" s="37" t="s">
        <v>7978</v>
      </c>
      <c r="D2540" s="37" t="s">
        <v>7979</v>
      </c>
      <c r="E2540" s="37" t="s">
        <v>18122</v>
      </c>
      <c r="F2540" s="37" t="s">
        <v>18740</v>
      </c>
      <c r="G2540" s="37">
        <v>32779</v>
      </c>
      <c r="H2540" s="35">
        <v>3</v>
      </c>
      <c r="I2540" s="35">
        <v>17</v>
      </c>
      <c r="J2540" s="36">
        <v>191903</v>
      </c>
      <c r="K2540" s="37">
        <v>142321</v>
      </c>
      <c r="L2540" s="37"/>
    </row>
    <row r="2541" spans="1:12" ht="18" customHeight="1" x14ac:dyDescent="0.2">
      <c r="A2541" s="37" t="s">
        <v>7980</v>
      </c>
      <c r="B2541" s="37" t="s">
        <v>7981</v>
      </c>
      <c r="C2541" s="37" t="s">
        <v>16089</v>
      </c>
      <c r="D2541" s="37" t="s">
        <v>16090</v>
      </c>
      <c r="E2541" s="37" t="s">
        <v>24431</v>
      </c>
      <c r="F2541" s="37" t="s">
        <v>18740</v>
      </c>
      <c r="G2541" s="37">
        <v>33186</v>
      </c>
      <c r="H2541" s="35">
        <v>0</v>
      </c>
      <c r="I2541" s="35">
        <v>3</v>
      </c>
      <c r="J2541" s="36">
        <v>135631</v>
      </c>
      <c r="K2541" s="37">
        <v>141614</v>
      </c>
      <c r="L2541" s="37"/>
    </row>
    <row r="2542" spans="1:12" ht="18" customHeight="1" x14ac:dyDescent="0.2">
      <c r="A2542" s="37" t="s">
        <v>18820</v>
      </c>
      <c r="B2542" s="37" t="s">
        <v>18820</v>
      </c>
      <c r="C2542" s="37" t="s">
        <v>18821</v>
      </c>
      <c r="D2542" s="37" t="s">
        <v>18822</v>
      </c>
      <c r="E2542" s="37" t="s">
        <v>21572</v>
      </c>
      <c r="F2542" s="37" t="s">
        <v>23714</v>
      </c>
      <c r="G2542" s="37">
        <v>93420</v>
      </c>
      <c r="H2542" s="35">
        <v>2</v>
      </c>
      <c r="I2542" s="35">
        <v>13</v>
      </c>
      <c r="J2542" s="36">
        <v>115385</v>
      </c>
      <c r="K2542" s="37">
        <v>135736</v>
      </c>
      <c r="L2542" s="37"/>
    </row>
    <row r="2543" spans="1:12" ht="18" customHeight="1" x14ac:dyDescent="0.2">
      <c r="A2543" s="37" t="s">
        <v>18823</v>
      </c>
      <c r="B2543" s="37" t="s">
        <v>16103</v>
      </c>
      <c r="C2543" s="37" t="s">
        <v>16104</v>
      </c>
      <c r="D2543" s="37"/>
      <c r="E2543" s="37"/>
      <c r="F2543" s="37" t="s">
        <v>23135</v>
      </c>
      <c r="G2543" s="37"/>
      <c r="H2543" s="35">
        <v>2</v>
      </c>
      <c r="I2543" s="35">
        <v>37</v>
      </c>
      <c r="J2543" s="36">
        <v>40541</v>
      </c>
      <c r="K2543" s="37">
        <v>116922</v>
      </c>
      <c r="L2543" s="37"/>
    </row>
    <row r="2544" spans="1:12" ht="18" customHeight="1" x14ac:dyDescent="0.2">
      <c r="A2544" s="37" t="s">
        <v>16105</v>
      </c>
      <c r="B2544" s="37" t="s">
        <v>16106</v>
      </c>
      <c r="C2544" s="37" t="s">
        <v>16107</v>
      </c>
      <c r="D2544" s="37" t="s">
        <v>16108</v>
      </c>
      <c r="E2544" s="37" t="s">
        <v>20464</v>
      </c>
      <c r="F2544" s="37" t="s">
        <v>19678</v>
      </c>
      <c r="G2544" s="37">
        <v>7701</v>
      </c>
      <c r="H2544" s="35">
        <v>1</v>
      </c>
      <c r="I2544" s="35">
        <v>18</v>
      </c>
      <c r="J2544" s="36">
        <v>69937</v>
      </c>
      <c r="K2544" s="37">
        <v>143748</v>
      </c>
      <c r="L2544" s="37"/>
    </row>
    <row r="2545" spans="1:12" ht="18" customHeight="1" x14ac:dyDescent="0.2">
      <c r="A2545" s="37" t="s">
        <v>16109</v>
      </c>
      <c r="B2545" s="37" t="s">
        <v>16110</v>
      </c>
      <c r="C2545" s="37" t="s">
        <v>16111</v>
      </c>
      <c r="D2545" s="37" t="s">
        <v>16112</v>
      </c>
      <c r="E2545" s="37" t="s">
        <v>15342</v>
      </c>
      <c r="F2545" s="37" t="s">
        <v>23714</v>
      </c>
      <c r="G2545" s="37">
        <v>94526</v>
      </c>
      <c r="H2545" s="35">
        <v>8</v>
      </c>
      <c r="I2545" s="35">
        <v>40</v>
      </c>
      <c r="J2545" s="36">
        <v>187500</v>
      </c>
      <c r="K2545" s="37">
        <v>126990</v>
      </c>
      <c r="L2545" s="37" t="s">
        <v>16113</v>
      </c>
    </row>
    <row r="2546" spans="1:12" ht="18" customHeight="1" x14ac:dyDescent="0.2">
      <c r="A2546" s="37" t="s">
        <v>16114</v>
      </c>
      <c r="B2546" s="37" t="s">
        <v>16115</v>
      </c>
      <c r="C2546" s="37"/>
      <c r="D2546" s="37" t="s">
        <v>16116</v>
      </c>
      <c r="E2546" s="37" t="s">
        <v>19505</v>
      </c>
      <c r="F2546" s="37" t="s">
        <v>23125</v>
      </c>
      <c r="G2546" s="37">
        <v>10019</v>
      </c>
      <c r="H2546" s="35">
        <v>26</v>
      </c>
      <c r="I2546" s="35">
        <v>250</v>
      </c>
      <c r="J2546" s="36">
        <v>104000</v>
      </c>
      <c r="K2546" s="37">
        <v>108006</v>
      </c>
      <c r="L2546" s="37"/>
    </row>
    <row r="2547" spans="1:12" ht="18" customHeight="1" x14ac:dyDescent="0.2">
      <c r="A2547" s="37" t="s">
        <v>16117</v>
      </c>
      <c r="B2547" s="37" t="s">
        <v>16118</v>
      </c>
      <c r="C2547" s="37" t="s">
        <v>16119</v>
      </c>
      <c r="D2547" s="37" t="s">
        <v>16120</v>
      </c>
      <c r="E2547" s="37" t="s">
        <v>19505</v>
      </c>
      <c r="F2547" s="37" t="s">
        <v>23125</v>
      </c>
      <c r="G2547" s="37">
        <v>10019</v>
      </c>
      <c r="H2547" s="35">
        <v>70</v>
      </c>
      <c r="I2547" s="35">
        <v>577</v>
      </c>
      <c r="J2547" s="36">
        <v>121317</v>
      </c>
      <c r="K2547" s="37">
        <v>39056</v>
      </c>
      <c r="L2547" s="37"/>
    </row>
    <row r="2548" spans="1:12" ht="18" customHeight="1" x14ac:dyDescent="0.2">
      <c r="A2548" s="37" t="s">
        <v>16121</v>
      </c>
      <c r="B2548" s="37" t="s">
        <v>16122</v>
      </c>
      <c r="C2548" s="37" t="s">
        <v>16123</v>
      </c>
      <c r="D2548" s="37" t="s">
        <v>16124</v>
      </c>
      <c r="E2548" s="37" t="s">
        <v>12675</v>
      </c>
      <c r="F2548" s="37" t="s">
        <v>19662</v>
      </c>
      <c r="G2548" s="37">
        <v>60187</v>
      </c>
      <c r="H2548" s="35">
        <v>1</v>
      </c>
      <c r="I2548" s="35">
        <v>1</v>
      </c>
      <c r="J2548" s="36">
        <v>1319500</v>
      </c>
      <c r="K2548" s="37">
        <v>126078</v>
      </c>
      <c r="L2548" s="37" t="s">
        <v>16125</v>
      </c>
    </row>
    <row r="2549" spans="1:12" ht="18" customHeight="1" x14ac:dyDescent="0.2">
      <c r="A2549" s="37" t="s">
        <v>16126</v>
      </c>
      <c r="B2549" s="37" t="s">
        <v>16127</v>
      </c>
      <c r="C2549" s="37" t="s">
        <v>16128</v>
      </c>
      <c r="D2549" s="37" t="s">
        <v>16129</v>
      </c>
      <c r="E2549" s="37" t="s">
        <v>16130</v>
      </c>
      <c r="F2549" s="37" t="s">
        <v>19670</v>
      </c>
      <c r="G2549" s="37">
        <v>48183</v>
      </c>
      <c r="H2549" s="35">
        <v>14</v>
      </c>
      <c r="I2549" s="35">
        <v>35</v>
      </c>
      <c r="J2549" s="36">
        <v>411503</v>
      </c>
      <c r="K2549" s="37">
        <v>124456</v>
      </c>
      <c r="L2549" s="37" t="s">
        <v>7958</v>
      </c>
    </row>
    <row r="2550" spans="1:12" ht="18" customHeight="1" x14ac:dyDescent="0.2">
      <c r="A2550" s="37" t="s">
        <v>7959</v>
      </c>
      <c r="B2550" s="37" t="s">
        <v>7960</v>
      </c>
      <c r="C2550" s="37" t="s">
        <v>7961</v>
      </c>
      <c r="D2550" s="37"/>
      <c r="E2550" s="37"/>
      <c r="F2550" s="37" t="s">
        <v>23129</v>
      </c>
      <c r="G2550" s="37"/>
      <c r="H2550" s="35">
        <v>2</v>
      </c>
      <c r="I2550" s="35">
        <v>53</v>
      </c>
      <c r="J2550" s="36">
        <v>36792</v>
      </c>
      <c r="K2550" s="37">
        <v>127780</v>
      </c>
      <c r="L2550" s="37"/>
    </row>
    <row r="2551" spans="1:12" ht="18" customHeight="1" x14ac:dyDescent="0.2">
      <c r="A2551" s="37" t="s">
        <v>7962</v>
      </c>
      <c r="B2551" s="37" t="s">
        <v>7963</v>
      </c>
      <c r="C2551" s="37" t="s">
        <v>7964</v>
      </c>
      <c r="D2551" s="37" t="s">
        <v>5293</v>
      </c>
      <c r="E2551" s="37" t="s">
        <v>17723</v>
      </c>
      <c r="F2551" s="37" t="s">
        <v>23125</v>
      </c>
      <c r="G2551" s="37">
        <v>11747</v>
      </c>
      <c r="H2551" s="35">
        <v>19</v>
      </c>
      <c r="I2551" s="35">
        <v>20</v>
      </c>
      <c r="J2551" s="36">
        <v>963000</v>
      </c>
      <c r="K2551" s="37">
        <v>126435</v>
      </c>
      <c r="L2551" s="37"/>
    </row>
    <row r="2552" spans="1:12" ht="18" customHeight="1" x14ac:dyDescent="0.2">
      <c r="A2552" s="37" t="s">
        <v>5294</v>
      </c>
      <c r="B2552" s="37" t="s">
        <v>7983</v>
      </c>
      <c r="C2552" s="37" t="s">
        <v>7984</v>
      </c>
      <c r="D2552" s="37" t="s">
        <v>7985</v>
      </c>
      <c r="E2552" s="37" t="s">
        <v>15966</v>
      </c>
      <c r="F2552" s="37" t="s">
        <v>23714</v>
      </c>
      <c r="G2552" s="37">
        <v>92672</v>
      </c>
      <c r="H2552" s="35">
        <v>17</v>
      </c>
      <c r="I2552" s="35">
        <v>24</v>
      </c>
      <c r="J2552" s="36">
        <v>687500</v>
      </c>
      <c r="K2552" s="37">
        <v>113814</v>
      </c>
      <c r="L2552" s="37" t="s">
        <v>7986</v>
      </c>
    </row>
    <row r="2553" spans="1:12" ht="18" customHeight="1" x14ac:dyDescent="0.2">
      <c r="A2553" s="37" t="s">
        <v>7987</v>
      </c>
      <c r="B2553" s="37" t="s">
        <v>7988</v>
      </c>
      <c r="C2553" s="37" t="s">
        <v>7989</v>
      </c>
      <c r="D2553" s="37" t="s">
        <v>7990</v>
      </c>
      <c r="E2553" s="37" t="s">
        <v>16880</v>
      </c>
      <c r="F2553" s="37" t="s">
        <v>23134</v>
      </c>
      <c r="G2553" s="37">
        <v>76116</v>
      </c>
      <c r="H2553" s="35">
        <v>7</v>
      </c>
      <c r="I2553" s="35">
        <v>50</v>
      </c>
      <c r="J2553" s="36">
        <v>140000</v>
      </c>
      <c r="K2553" s="37">
        <v>140232</v>
      </c>
      <c r="L2553" s="37" t="s">
        <v>7991</v>
      </c>
    </row>
    <row r="2554" spans="1:12" ht="18" customHeight="1" x14ac:dyDescent="0.2">
      <c r="A2554" s="37" t="s">
        <v>7992</v>
      </c>
      <c r="B2554" s="37" t="s">
        <v>7993</v>
      </c>
      <c r="C2554" s="37" t="s">
        <v>7994</v>
      </c>
      <c r="D2554" s="37" t="s">
        <v>7995</v>
      </c>
      <c r="E2554" s="37" t="s">
        <v>17435</v>
      </c>
      <c r="F2554" s="37" t="s">
        <v>23136</v>
      </c>
      <c r="G2554" s="37">
        <v>23462</v>
      </c>
      <c r="H2554" s="35">
        <v>22</v>
      </c>
      <c r="I2554" s="35">
        <v>95</v>
      </c>
      <c r="J2554" s="36">
        <v>231579</v>
      </c>
      <c r="K2554" s="37">
        <v>116460</v>
      </c>
      <c r="L2554" s="37" t="s">
        <v>7996</v>
      </c>
    </row>
    <row r="2555" spans="1:12" ht="18" customHeight="1" x14ac:dyDescent="0.2">
      <c r="A2555" s="37" t="s">
        <v>7997</v>
      </c>
      <c r="B2555" s="37" t="s">
        <v>7998</v>
      </c>
      <c r="C2555" s="37" t="s">
        <v>7999</v>
      </c>
      <c r="D2555" s="37" t="s">
        <v>8000</v>
      </c>
      <c r="E2555" s="37" t="s">
        <v>24286</v>
      </c>
      <c r="F2555" s="37" t="s">
        <v>23134</v>
      </c>
      <c r="G2555" s="37">
        <v>75225</v>
      </c>
      <c r="H2555" s="35">
        <v>38</v>
      </c>
      <c r="I2555" s="35">
        <v>308</v>
      </c>
      <c r="J2555" s="36">
        <v>123421</v>
      </c>
      <c r="K2555" s="37">
        <v>114929</v>
      </c>
      <c r="L2555" s="37" t="s">
        <v>7982</v>
      </c>
    </row>
    <row r="2556" spans="1:12" ht="18" customHeight="1" x14ac:dyDescent="0.2">
      <c r="A2556" s="37" t="s">
        <v>10674</v>
      </c>
      <c r="B2556" s="37" t="s">
        <v>10675</v>
      </c>
      <c r="C2556" s="37" t="s">
        <v>13413</v>
      </c>
      <c r="D2556" s="37" t="s">
        <v>13414</v>
      </c>
      <c r="E2556" s="37" t="s">
        <v>16619</v>
      </c>
      <c r="F2556" s="37" t="s">
        <v>19671</v>
      </c>
      <c r="G2556" s="37">
        <v>55416</v>
      </c>
      <c r="H2556" s="35">
        <v>0</v>
      </c>
      <c r="I2556" s="35">
        <v>1</v>
      </c>
      <c r="J2556" s="36">
        <v>325000</v>
      </c>
      <c r="K2556" s="37">
        <v>116676</v>
      </c>
      <c r="L2556" s="37"/>
    </row>
    <row r="2557" spans="1:12" ht="18" customHeight="1" x14ac:dyDescent="0.2">
      <c r="A2557" s="37" t="s">
        <v>13415</v>
      </c>
      <c r="B2557" s="37"/>
      <c r="C2557" s="37" t="s">
        <v>13416</v>
      </c>
      <c r="D2557" s="37" t="s">
        <v>13417</v>
      </c>
      <c r="E2557" s="37" t="s">
        <v>7911</v>
      </c>
      <c r="F2557" s="37" t="s">
        <v>23713</v>
      </c>
      <c r="G2557" s="37">
        <v>86340</v>
      </c>
      <c r="H2557" s="35">
        <v>5</v>
      </c>
      <c r="I2557" s="35">
        <v>12</v>
      </c>
      <c r="J2557" s="36">
        <v>416667</v>
      </c>
      <c r="K2557" s="37">
        <v>122550</v>
      </c>
      <c r="L2557" s="37"/>
    </row>
    <row r="2558" spans="1:12" ht="18" customHeight="1" x14ac:dyDescent="0.2">
      <c r="A2558" s="37" t="s">
        <v>13418</v>
      </c>
      <c r="B2558" s="37" t="s">
        <v>13419</v>
      </c>
      <c r="C2558" s="37" t="s">
        <v>13420</v>
      </c>
      <c r="D2558" s="37" t="s">
        <v>13421</v>
      </c>
      <c r="E2558" s="37" t="s">
        <v>15268</v>
      </c>
      <c r="F2558" s="37" t="s">
        <v>23134</v>
      </c>
      <c r="G2558" s="37">
        <v>77227</v>
      </c>
      <c r="H2558" s="35">
        <v>20</v>
      </c>
      <c r="I2558" s="35">
        <v>158</v>
      </c>
      <c r="J2558" s="36">
        <v>126981</v>
      </c>
      <c r="K2558" s="37">
        <v>136091</v>
      </c>
      <c r="L2558" s="37" t="s">
        <v>13422</v>
      </c>
    </row>
    <row r="2559" spans="1:12" ht="18" customHeight="1" x14ac:dyDescent="0.2">
      <c r="A2559" s="37" t="s">
        <v>13423</v>
      </c>
      <c r="B2559" s="37" t="s">
        <v>13450</v>
      </c>
      <c r="C2559" s="37" t="s">
        <v>13451</v>
      </c>
      <c r="D2559" s="37" t="s">
        <v>13452</v>
      </c>
      <c r="E2559" s="37" t="s">
        <v>13453</v>
      </c>
      <c r="F2559" s="37" t="s">
        <v>23125</v>
      </c>
      <c r="G2559" s="37">
        <v>14895</v>
      </c>
      <c r="H2559" s="35">
        <v>6</v>
      </c>
      <c r="I2559" s="35">
        <v>12</v>
      </c>
      <c r="J2559" s="36">
        <v>518125</v>
      </c>
      <c r="K2559" s="37">
        <v>124571</v>
      </c>
      <c r="L2559" s="37"/>
    </row>
    <row r="2560" spans="1:12" ht="18" customHeight="1" x14ac:dyDescent="0.2">
      <c r="A2560" s="37" t="s">
        <v>13454</v>
      </c>
      <c r="B2560" s="37" t="s">
        <v>5128</v>
      </c>
      <c r="C2560" s="37" t="s">
        <v>5129</v>
      </c>
      <c r="D2560" s="37"/>
      <c r="E2560" s="37"/>
      <c r="F2560" s="37" t="s">
        <v>19672</v>
      </c>
      <c r="G2560" s="37"/>
      <c r="H2560" s="35">
        <v>5</v>
      </c>
      <c r="I2560" s="35">
        <v>10</v>
      </c>
      <c r="J2560" s="36">
        <v>450000</v>
      </c>
      <c r="K2560" s="37">
        <v>126808</v>
      </c>
      <c r="L2560" s="37"/>
    </row>
    <row r="2561" spans="1:12" ht="18" customHeight="1" x14ac:dyDescent="0.2">
      <c r="A2561" s="37" t="s">
        <v>5130</v>
      </c>
      <c r="B2561" s="37" t="s">
        <v>5131</v>
      </c>
      <c r="C2561" s="37" t="s">
        <v>5132</v>
      </c>
      <c r="D2561" s="37" t="s">
        <v>5133</v>
      </c>
      <c r="E2561" s="37" t="s">
        <v>23341</v>
      </c>
      <c r="F2561" s="37" t="s">
        <v>23129</v>
      </c>
      <c r="G2561" s="37">
        <v>18104</v>
      </c>
      <c r="H2561" s="35">
        <v>4</v>
      </c>
      <c r="I2561" s="35">
        <v>19</v>
      </c>
      <c r="J2561" s="36">
        <v>226761</v>
      </c>
      <c r="K2561" s="37">
        <v>123121</v>
      </c>
      <c r="L2561" s="37" t="s">
        <v>5134</v>
      </c>
    </row>
    <row r="2562" spans="1:12" ht="18" customHeight="1" x14ac:dyDescent="0.2">
      <c r="A2562" s="37" t="s">
        <v>5135</v>
      </c>
      <c r="B2562" s="37" t="s">
        <v>5136</v>
      </c>
      <c r="C2562" s="37" t="s">
        <v>5137</v>
      </c>
      <c r="D2562" s="37" t="s">
        <v>5138</v>
      </c>
      <c r="E2562" s="37" t="s">
        <v>12516</v>
      </c>
      <c r="F2562" s="37" t="s">
        <v>23715</v>
      </c>
      <c r="G2562" s="37">
        <v>80112</v>
      </c>
      <c r="H2562" s="35">
        <v>32</v>
      </c>
      <c r="I2562" s="35">
        <v>75</v>
      </c>
      <c r="J2562" s="36">
        <v>430000</v>
      </c>
      <c r="K2562" s="37">
        <v>150418</v>
      </c>
      <c r="L2562" s="37"/>
    </row>
    <row r="2563" spans="1:12" ht="18" customHeight="1" x14ac:dyDescent="0.2">
      <c r="A2563" s="37" t="s">
        <v>5139</v>
      </c>
      <c r="B2563" s="37" t="s">
        <v>5140</v>
      </c>
      <c r="C2563" s="37" t="s">
        <v>5141</v>
      </c>
      <c r="D2563" s="37" t="s">
        <v>5142</v>
      </c>
      <c r="E2563" s="37" t="s">
        <v>18272</v>
      </c>
      <c r="F2563" s="37" t="s">
        <v>23715</v>
      </c>
      <c r="G2563" s="37">
        <v>80550</v>
      </c>
      <c r="H2563" s="35">
        <v>1</v>
      </c>
      <c r="I2563" s="35">
        <v>6</v>
      </c>
      <c r="J2563" s="36">
        <v>111667</v>
      </c>
      <c r="K2563" s="37">
        <v>116637</v>
      </c>
      <c r="L2563" s="37"/>
    </row>
    <row r="2564" spans="1:12" ht="18" customHeight="1" x14ac:dyDescent="0.2">
      <c r="A2564" s="37" t="s">
        <v>5143</v>
      </c>
      <c r="B2564" s="37"/>
      <c r="C2564" s="37" t="s">
        <v>5144</v>
      </c>
      <c r="D2564" s="37" t="s">
        <v>5145</v>
      </c>
      <c r="E2564" s="37" t="s">
        <v>20995</v>
      </c>
      <c r="F2564" s="37" t="s">
        <v>23138</v>
      </c>
      <c r="G2564" s="37">
        <v>98004</v>
      </c>
      <c r="H2564" s="35">
        <v>19</v>
      </c>
      <c r="I2564" s="35">
        <v>131</v>
      </c>
      <c r="J2564" s="36">
        <v>141221</v>
      </c>
      <c r="K2564" s="37">
        <v>117233</v>
      </c>
      <c r="L2564" s="37"/>
    </row>
    <row r="2565" spans="1:12" ht="18" customHeight="1" x14ac:dyDescent="0.2">
      <c r="A2565" s="37" t="s">
        <v>5146</v>
      </c>
      <c r="B2565" s="37" t="s">
        <v>5147</v>
      </c>
      <c r="C2565" s="37" t="s">
        <v>5148</v>
      </c>
      <c r="D2565" s="37" t="s">
        <v>5149</v>
      </c>
      <c r="E2565" s="37" t="s">
        <v>5150</v>
      </c>
      <c r="F2565" s="37" t="s">
        <v>23716</v>
      </c>
      <c r="G2565" s="37">
        <v>6371</v>
      </c>
      <c r="H2565" s="35">
        <v>70</v>
      </c>
      <c r="I2565" s="35">
        <v>216</v>
      </c>
      <c r="J2565" s="36">
        <v>326059</v>
      </c>
      <c r="K2565" s="37">
        <v>110612</v>
      </c>
      <c r="L2565" s="37"/>
    </row>
    <row r="2566" spans="1:12" ht="18" customHeight="1" x14ac:dyDescent="0.2">
      <c r="A2566" s="37" t="s">
        <v>5151</v>
      </c>
      <c r="B2566" s="37" t="s">
        <v>5152</v>
      </c>
      <c r="C2566" s="37" t="s">
        <v>5153</v>
      </c>
      <c r="D2566" s="37" t="s">
        <v>5154</v>
      </c>
      <c r="E2566" s="37" t="s">
        <v>23104</v>
      </c>
      <c r="F2566" s="37" t="s">
        <v>18740</v>
      </c>
      <c r="G2566" s="37">
        <v>33606</v>
      </c>
      <c r="H2566" s="35">
        <v>60</v>
      </c>
      <c r="I2566" s="35">
        <v>136</v>
      </c>
      <c r="J2566" s="36">
        <v>443750</v>
      </c>
      <c r="K2566" s="37">
        <v>145275</v>
      </c>
      <c r="L2566" s="37"/>
    </row>
    <row r="2567" spans="1:12" ht="18" customHeight="1" x14ac:dyDescent="0.2">
      <c r="A2567" s="37" t="s">
        <v>5155</v>
      </c>
      <c r="B2567" s="37" t="s">
        <v>5156</v>
      </c>
      <c r="C2567" s="37" t="s">
        <v>5157</v>
      </c>
      <c r="D2567" s="37" t="s">
        <v>5158</v>
      </c>
      <c r="E2567" s="37" t="s">
        <v>24422</v>
      </c>
      <c r="F2567" s="37" t="s">
        <v>19667</v>
      </c>
      <c r="G2567" s="37">
        <v>2453</v>
      </c>
      <c r="H2567" s="35">
        <v>3</v>
      </c>
      <c r="I2567" s="35">
        <v>13</v>
      </c>
      <c r="J2567" s="36">
        <v>236901</v>
      </c>
      <c r="K2567" s="37">
        <v>132255</v>
      </c>
      <c r="L2567" s="37" t="s">
        <v>5159</v>
      </c>
    </row>
    <row r="2568" spans="1:12" ht="18" customHeight="1" x14ac:dyDescent="0.2">
      <c r="A2568" s="37" t="s">
        <v>2435</v>
      </c>
      <c r="B2568" s="37" t="s">
        <v>2436</v>
      </c>
      <c r="C2568" s="37" t="s">
        <v>2437</v>
      </c>
      <c r="D2568" s="37" t="s">
        <v>2438</v>
      </c>
      <c r="E2568" s="37" t="s">
        <v>17220</v>
      </c>
      <c r="F2568" s="37" t="s">
        <v>23126</v>
      </c>
      <c r="G2568" s="37">
        <v>43015</v>
      </c>
      <c r="H2568" s="35">
        <v>6</v>
      </c>
      <c r="I2568" s="35">
        <v>18</v>
      </c>
      <c r="J2568" s="36">
        <v>350000</v>
      </c>
      <c r="K2568" s="37">
        <v>129530</v>
      </c>
      <c r="L2568" s="37"/>
    </row>
    <row r="2569" spans="1:12" ht="18" customHeight="1" x14ac:dyDescent="0.2">
      <c r="A2569" s="37" t="s">
        <v>10676</v>
      </c>
      <c r="B2569" s="37" t="s">
        <v>10677</v>
      </c>
      <c r="C2569" s="37" t="s">
        <v>10678</v>
      </c>
      <c r="D2569" s="37" t="s">
        <v>10679</v>
      </c>
      <c r="E2569" s="37" t="s">
        <v>23803</v>
      </c>
      <c r="F2569" s="37" t="s">
        <v>19672</v>
      </c>
      <c r="G2569" s="37">
        <v>63126</v>
      </c>
      <c r="H2569" s="35">
        <v>7</v>
      </c>
      <c r="I2569" s="35">
        <v>110</v>
      </c>
      <c r="J2569" s="36">
        <v>63636</v>
      </c>
      <c r="K2569" s="37">
        <v>117400</v>
      </c>
      <c r="L2569" s="37" t="s">
        <v>13424</v>
      </c>
    </row>
    <row r="2570" spans="1:12" ht="18" customHeight="1" x14ac:dyDescent="0.2">
      <c r="A2570" s="37" t="s">
        <v>13425</v>
      </c>
      <c r="B2570" s="37" t="s">
        <v>13383</v>
      </c>
      <c r="C2570" s="37" t="s">
        <v>13384</v>
      </c>
      <c r="D2570" s="37" t="s">
        <v>13385</v>
      </c>
      <c r="E2570" s="37" t="s">
        <v>21832</v>
      </c>
      <c r="F2570" s="37" t="s">
        <v>23126</v>
      </c>
      <c r="G2570" s="37">
        <v>45202</v>
      </c>
      <c r="H2570" s="35">
        <v>130</v>
      </c>
      <c r="I2570" s="35">
        <v>180</v>
      </c>
      <c r="J2570" s="36">
        <v>720754</v>
      </c>
      <c r="K2570" s="37">
        <v>120458</v>
      </c>
      <c r="L2570" s="37" t="s">
        <v>13386</v>
      </c>
    </row>
    <row r="2571" spans="1:12" ht="18" customHeight="1" x14ac:dyDescent="0.2">
      <c r="A2571" s="37" t="s">
        <v>13387</v>
      </c>
      <c r="B2571" s="37" t="s">
        <v>13388</v>
      </c>
      <c r="C2571" s="37" t="s">
        <v>13389</v>
      </c>
      <c r="D2571" s="37" t="s">
        <v>13390</v>
      </c>
      <c r="E2571" s="37" t="s">
        <v>13391</v>
      </c>
      <c r="F2571" s="37" t="s">
        <v>23716</v>
      </c>
      <c r="G2571" s="37">
        <v>6098</v>
      </c>
      <c r="H2571" s="35">
        <v>1</v>
      </c>
      <c r="I2571" s="35">
        <v>1</v>
      </c>
      <c r="J2571" s="36">
        <v>600000</v>
      </c>
      <c r="K2571" s="37">
        <v>115999</v>
      </c>
      <c r="L2571" s="37" t="s">
        <v>13392</v>
      </c>
    </row>
    <row r="2572" spans="1:12" ht="18" customHeight="1" x14ac:dyDescent="0.2">
      <c r="A2572" s="37" t="s">
        <v>13393</v>
      </c>
      <c r="B2572" s="37" t="s">
        <v>10697</v>
      </c>
      <c r="C2572" s="37" t="s">
        <v>10698</v>
      </c>
      <c r="D2572" s="37" t="s">
        <v>10699</v>
      </c>
      <c r="E2572" s="37" t="s">
        <v>10700</v>
      </c>
      <c r="F2572" s="37" t="s">
        <v>23125</v>
      </c>
      <c r="G2572" s="37">
        <v>12866</v>
      </c>
      <c r="H2572" s="35">
        <v>13</v>
      </c>
      <c r="I2572" s="35">
        <v>381</v>
      </c>
      <c r="J2572" s="36">
        <v>33766</v>
      </c>
      <c r="K2572" s="37">
        <v>126224</v>
      </c>
      <c r="L2572" s="37"/>
    </row>
    <row r="2573" spans="1:12" ht="18" customHeight="1" x14ac:dyDescent="0.2">
      <c r="A2573" s="37" t="s">
        <v>10701</v>
      </c>
      <c r="B2573" s="37" t="s">
        <v>10702</v>
      </c>
      <c r="C2573" s="37" t="s">
        <v>10703</v>
      </c>
      <c r="D2573" s="37" t="s">
        <v>10704</v>
      </c>
      <c r="E2573" s="37" t="s">
        <v>10705</v>
      </c>
      <c r="F2573" s="37" t="s">
        <v>23125</v>
      </c>
      <c r="G2573" s="37">
        <v>14830</v>
      </c>
      <c r="H2573" s="35">
        <v>606</v>
      </c>
      <c r="I2573" s="36">
        <v>1025</v>
      </c>
      <c r="J2573" s="36">
        <v>591220</v>
      </c>
      <c r="K2573" s="37">
        <v>105361</v>
      </c>
      <c r="L2573" s="37"/>
    </row>
    <row r="2574" spans="1:12" ht="18" customHeight="1" x14ac:dyDescent="0.2">
      <c r="A2574" s="37" t="s">
        <v>10706</v>
      </c>
      <c r="B2574" s="37" t="s">
        <v>10707</v>
      </c>
      <c r="C2574" s="37" t="s">
        <v>10708</v>
      </c>
      <c r="D2574" s="37" t="s">
        <v>10709</v>
      </c>
      <c r="E2574" s="37" t="s">
        <v>19444</v>
      </c>
      <c r="F2574" s="37" t="s">
        <v>23714</v>
      </c>
      <c r="G2574" s="37">
        <v>94581</v>
      </c>
      <c r="H2574" s="35">
        <v>23</v>
      </c>
      <c r="I2574" s="35">
        <v>199</v>
      </c>
      <c r="J2574" s="36">
        <v>113988</v>
      </c>
      <c r="K2574" s="37">
        <v>138161</v>
      </c>
      <c r="L2574" s="37" t="s">
        <v>10710</v>
      </c>
    </row>
    <row r="2575" spans="1:12" ht="18" customHeight="1" x14ac:dyDescent="0.2">
      <c r="A2575" s="37" t="s">
        <v>13460</v>
      </c>
      <c r="B2575" s="37" t="s">
        <v>13461</v>
      </c>
      <c r="C2575" s="37" t="s">
        <v>10759</v>
      </c>
      <c r="D2575" s="37" t="s">
        <v>10760</v>
      </c>
      <c r="E2575" s="37" t="s">
        <v>10761</v>
      </c>
      <c r="F2575" s="37" t="s">
        <v>19662</v>
      </c>
      <c r="G2575" s="37">
        <v>60439</v>
      </c>
      <c r="H2575" s="35">
        <v>23</v>
      </c>
      <c r="I2575" s="35">
        <v>215</v>
      </c>
      <c r="J2575" s="36">
        <v>108323</v>
      </c>
      <c r="K2575" s="37">
        <v>123048</v>
      </c>
      <c r="L2575" s="37" t="s">
        <v>10762</v>
      </c>
    </row>
    <row r="2576" spans="1:12" ht="18" customHeight="1" x14ac:dyDescent="0.2">
      <c r="A2576" s="37" t="s">
        <v>10763</v>
      </c>
      <c r="B2576" s="37" t="s">
        <v>10764</v>
      </c>
      <c r="C2576" s="37" t="s">
        <v>10765</v>
      </c>
      <c r="D2576" s="37" t="s">
        <v>10766</v>
      </c>
      <c r="E2576" s="37" t="s">
        <v>7212</v>
      </c>
      <c r="F2576" s="37" t="s">
        <v>19679</v>
      </c>
      <c r="G2576" s="37">
        <v>87110</v>
      </c>
      <c r="H2576" s="35">
        <v>126</v>
      </c>
      <c r="I2576" s="35">
        <v>578</v>
      </c>
      <c r="J2576" s="36">
        <v>217874</v>
      </c>
      <c r="K2576" s="37">
        <v>109791</v>
      </c>
      <c r="L2576" s="37"/>
    </row>
    <row r="2577" spans="1:12" ht="18" customHeight="1" x14ac:dyDescent="0.2">
      <c r="A2577" s="37" t="s">
        <v>13515</v>
      </c>
      <c r="B2577" s="37" t="s">
        <v>13516</v>
      </c>
      <c r="C2577" s="37" t="s">
        <v>13517</v>
      </c>
      <c r="D2577" s="37" t="s">
        <v>13518</v>
      </c>
      <c r="E2577" s="37" t="s">
        <v>22089</v>
      </c>
      <c r="F2577" s="37" t="s">
        <v>23138</v>
      </c>
      <c r="G2577" s="37">
        <v>98166</v>
      </c>
      <c r="H2577" s="35">
        <v>27</v>
      </c>
      <c r="I2577" s="35">
        <v>36</v>
      </c>
      <c r="J2577" s="36">
        <v>736111</v>
      </c>
      <c r="K2577" s="37">
        <v>117200</v>
      </c>
      <c r="L2577" s="37"/>
    </row>
    <row r="2578" spans="1:12" ht="18" customHeight="1" x14ac:dyDescent="0.2">
      <c r="A2578" s="37" t="s">
        <v>13519</v>
      </c>
      <c r="B2578" s="37" t="s">
        <v>13520</v>
      </c>
      <c r="C2578" s="37" t="s">
        <v>13521</v>
      </c>
      <c r="D2578" s="37" t="s">
        <v>13522</v>
      </c>
      <c r="E2578" s="37" t="s">
        <v>15746</v>
      </c>
      <c r="F2578" s="37" t="s">
        <v>23134</v>
      </c>
      <c r="G2578" s="37">
        <v>79925</v>
      </c>
      <c r="H2578" s="35">
        <v>2</v>
      </c>
      <c r="I2578" s="35">
        <v>27</v>
      </c>
      <c r="J2578" s="36">
        <v>74074</v>
      </c>
      <c r="K2578" s="37">
        <v>114878</v>
      </c>
      <c r="L2578" s="37"/>
    </row>
    <row r="2579" spans="1:12" ht="18" customHeight="1" x14ac:dyDescent="0.2">
      <c r="A2579" s="37" t="s">
        <v>13523</v>
      </c>
      <c r="B2579" s="37" t="s">
        <v>13524</v>
      </c>
      <c r="C2579" s="37" t="s">
        <v>13525</v>
      </c>
      <c r="D2579" s="37" t="s">
        <v>13526</v>
      </c>
      <c r="E2579" s="37" t="s">
        <v>13527</v>
      </c>
      <c r="F2579" s="37" t="s">
        <v>23714</v>
      </c>
      <c r="G2579" s="37">
        <v>92590</v>
      </c>
      <c r="H2579" s="35">
        <v>1</v>
      </c>
      <c r="I2579" s="35">
        <v>25</v>
      </c>
      <c r="J2579" s="36">
        <v>37705</v>
      </c>
      <c r="K2579" s="37">
        <v>144468</v>
      </c>
      <c r="L2579" s="37" t="s">
        <v>13528</v>
      </c>
    </row>
    <row r="2580" spans="1:12" ht="18" customHeight="1" x14ac:dyDescent="0.2">
      <c r="A2580" s="37" t="s">
        <v>13529</v>
      </c>
      <c r="B2580" s="37" t="s">
        <v>13530</v>
      </c>
      <c r="C2580" s="37" t="s">
        <v>13531</v>
      </c>
      <c r="D2580" s="37" t="s">
        <v>13532</v>
      </c>
      <c r="E2580" s="37" t="s">
        <v>8519</v>
      </c>
      <c r="F2580" s="37" t="s">
        <v>19671</v>
      </c>
      <c r="G2580" s="37">
        <v>55431</v>
      </c>
      <c r="H2580" s="35">
        <v>4</v>
      </c>
      <c r="I2580" s="35">
        <v>135</v>
      </c>
      <c r="J2580" s="36">
        <v>25926</v>
      </c>
      <c r="K2580" s="37">
        <v>116128</v>
      </c>
      <c r="L2580" s="37"/>
    </row>
    <row r="2581" spans="1:12" ht="18" customHeight="1" x14ac:dyDescent="0.2">
      <c r="A2581" s="37" t="s">
        <v>13533</v>
      </c>
      <c r="B2581" s="37" t="s">
        <v>13534</v>
      </c>
      <c r="C2581" s="37" t="s">
        <v>13535</v>
      </c>
      <c r="D2581" s="37" t="s">
        <v>13536</v>
      </c>
      <c r="E2581" s="37" t="s">
        <v>21107</v>
      </c>
      <c r="F2581" s="37" t="s">
        <v>18740</v>
      </c>
      <c r="G2581" s="37">
        <v>33410</v>
      </c>
      <c r="H2581" s="35">
        <v>20</v>
      </c>
      <c r="I2581" s="35">
        <v>135</v>
      </c>
      <c r="J2581" s="36">
        <v>148148</v>
      </c>
      <c r="K2581" s="37">
        <v>142259</v>
      </c>
      <c r="L2581" s="37"/>
    </row>
    <row r="2582" spans="1:12" ht="18" customHeight="1" x14ac:dyDescent="0.2">
      <c r="A2582" s="37" t="s">
        <v>13537</v>
      </c>
      <c r="B2582" s="37" t="s">
        <v>13538</v>
      </c>
      <c r="C2582" s="37" t="s">
        <v>13539</v>
      </c>
      <c r="D2582" s="37" t="s">
        <v>13540</v>
      </c>
      <c r="E2582" s="37" t="s">
        <v>13541</v>
      </c>
      <c r="F2582" s="37" t="s">
        <v>19667</v>
      </c>
      <c r="G2582" s="37">
        <v>2760</v>
      </c>
      <c r="H2582" s="35">
        <v>8</v>
      </c>
      <c r="I2582" s="35" t="s">
        <v>16742</v>
      </c>
      <c r="J2582" s="35" t="s">
        <v>16742</v>
      </c>
      <c r="K2582" s="37">
        <v>138744</v>
      </c>
      <c r="L2582" s="37" t="s">
        <v>13542</v>
      </c>
    </row>
    <row r="2583" spans="1:12" ht="18" customHeight="1" x14ac:dyDescent="0.2">
      <c r="A2583" s="37" t="s">
        <v>13543</v>
      </c>
      <c r="B2583" s="37" t="s">
        <v>13544</v>
      </c>
      <c r="C2583" s="37" t="s">
        <v>13545</v>
      </c>
      <c r="D2583" s="37" t="s">
        <v>13546</v>
      </c>
      <c r="E2583" s="37" t="s">
        <v>13547</v>
      </c>
      <c r="F2583" s="37" t="s">
        <v>23718</v>
      </c>
      <c r="G2583" s="37">
        <v>19971</v>
      </c>
      <c r="H2583" s="35">
        <v>3</v>
      </c>
      <c r="I2583" s="35">
        <v>13</v>
      </c>
      <c r="J2583" s="36">
        <v>223077</v>
      </c>
      <c r="K2583" s="37">
        <v>125290</v>
      </c>
      <c r="L2583" s="37"/>
    </row>
    <row r="2584" spans="1:12" ht="18" customHeight="1" x14ac:dyDescent="0.2">
      <c r="A2584" s="37" t="s">
        <v>13548</v>
      </c>
      <c r="B2584" s="37" t="s">
        <v>13549</v>
      </c>
      <c r="C2584" s="37" t="s">
        <v>13550</v>
      </c>
      <c r="D2584" s="37" t="s">
        <v>13551</v>
      </c>
      <c r="E2584" s="37" t="s">
        <v>22175</v>
      </c>
      <c r="F2584" s="37" t="s">
        <v>23714</v>
      </c>
      <c r="G2584" s="37">
        <v>91403</v>
      </c>
      <c r="H2584" s="35">
        <v>22</v>
      </c>
      <c r="I2584" s="35">
        <v>20</v>
      </c>
      <c r="J2584" s="36">
        <v>1123450</v>
      </c>
      <c r="K2584" s="37">
        <v>127634</v>
      </c>
      <c r="L2584" s="37"/>
    </row>
    <row r="2585" spans="1:12" ht="18" customHeight="1" x14ac:dyDescent="0.2">
      <c r="A2585" s="37" t="s">
        <v>13552</v>
      </c>
      <c r="B2585" s="37" t="s">
        <v>13552</v>
      </c>
      <c r="C2585" s="37" t="s">
        <v>13553</v>
      </c>
      <c r="D2585" s="37" t="s">
        <v>13554</v>
      </c>
      <c r="E2585" s="37" t="s">
        <v>23378</v>
      </c>
      <c r="F2585" s="37" t="s">
        <v>19668</v>
      </c>
      <c r="G2585" s="37">
        <v>21601</v>
      </c>
      <c r="H2585" s="35">
        <v>0</v>
      </c>
      <c r="I2585" s="35">
        <v>7</v>
      </c>
      <c r="J2585" s="36">
        <v>28571</v>
      </c>
      <c r="K2585" s="37">
        <v>121428</v>
      </c>
      <c r="L2585" s="37"/>
    </row>
    <row r="2586" spans="1:12" ht="18" customHeight="1" x14ac:dyDescent="0.2">
      <c r="A2586" s="37" t="s">
        <v>13555</v>
      </c>
      <c r="B2586" s="37" t="s">
        <v>13555</v>
      </c>
      <c r="C2586" s="37" t="s">
        <v>13556</v>
      </c>
      <c r="D2586" s="37" t="s">
        <v>16260</v>
      </c>
      <c r="E2586" s="37" t="s">
        <v>19172</v>
      </c>
      <c r="F2586" s="37" t="s">
        <v>23714</v>
      </c>
      <c r="G2586" s="37">
        <v>94597</v>
      </c>
      <c r="H2586" s="35">
        <v>1</v>
      </c>
      <c r="I2586" s="35">
        <v>1</v>
      </c>
      <c r="J2586" s="36">
        <v>1000000</v>
      </c>
      <c r="K2586" s="37">
        <v>127493</v>
      </c>
      <c r="L2586" s="37"/>
    </row>
    <row r="2587" spans="1:12" ht="18" customHeight="1" x14ac:dyDescent="0.2">
      <c r="A2587" s="37" t="s">
        <v>16261</v>
      </c>
      <c r="B2587" s="37" t="s">
        <v>16262</v>
      </c>
      <c r="C2587" s="37" t="s">
        <v>16263</v>
      </c>
      <c r="D2587" s="37"/>
      <c r="E2587" s="37"/>
      <c r="F2587" s="37" t="s">
        <v>18742</v>
      </c>
      <c r="G2587" s="37"/>
      <c r="H2587" s="35">
        <v>8</v>
      </c>
      <c r="I2587" s="35" t="s">
        <v>16742</v>
      </c>
      <c r="J2587" s="35" t="s">
        <v>16742</v>
      </c>
      <c r="K2587" s="37">
        <v>142711</v>
      </c>
      <c r="L2587" s="37" t="s">
        <v>16264</v>
      </c>
    </row>
    <row r="2588" spans="1:12" ht="18" customHeight="1" x14ac:dyDescent="0.2">
      <c r="A2588" s="37" t="s">
        <v>16265</v>
      </c>
      <c r="B2588" s="37" t="s">
        <v>16266</v>
      </c>
      <c r="C2588" s="37" t="s">
        <v>16267</v>
      </c>
      <c r="D2588" s="37" t="s">
        <v>16268</v>
      </c>
      <c r="E2588" s="37" t="s">
        <v>20995</v>
      </c>
      <c r="F2588" s="37" t="s">
        <v>23138</v>
      </c>
      <c r="G2588" s="37">
        <v>98004</v>
      </c>
      <c r="H2588" s="35">
        <v>57</v>
      </c>
      <c r="I2588" s="35">
        <v>96</v>
      </c>
      <c r="J2588" s="36">
        <v>590808</v>
      </c>
      <c r="K2588" s="37">
        <v>116667</v>
      </c>
      <c r="L2588" s="37"/>
    </row>
    <row r="2589" spans="1:12" ht="18" customHeight="1" x14ac:dyDescent="0.2">
      <c r="A2589" s="37" t="s">
        <v>16269</v>
      </c>
      <c r="B2589" s="37" t="s">
        <v>16270</v>
      </c>
      <c r="C2589" s="37" t="s">
        <v>16271</v>
      </c>
      <c r="D2589" s="37" t="s">
        <v>18997</v>
      </c>
      <c r="E2589" s="37" t="s">
        <v>22296</v>
      </c>
      <c r="F2589" s="37" t="s">
        <v>23714</v>
      </c>
      <c r="G2589" s="37">
        <v>90210</v>
      </c>
      <c r="H2589" s="35">
        <v>493</v>
      </c>
      <c r="I2589" s="35">
        <v>43</v>
      </c>
      <c r="J2589" s="36">
        <v>11460799</v>
      </c>
      <c r="K2589" s="37">
        <v>106851</v>
      </c>
      <c r="L2589" s="37"/>
    </row>
    <row r="2590" spans="1:12" ht="18" customHeight="1" x14ac:dyDescent="0.2">
      <c r="A2590" s="37" t="s">
        <v>18998</v>
      </c>
      <c r="B2590" s="37" t="s">
        <v>16314</v>
      </c>
      <c r="C2590" s="37" t="s">
        <v>16315</v>
      </c>
      <c r="D2590" s="37" t="s">
        <v>16316</v>
      </c>
      <c r="E2590" s="37" t="s">
        <v>17808</v>
      </c>
      <c r="F2590" s="37" t="s">
        <v>23715</v>
      </c>
      <c r="G2590" s="37">
        <v>80128</v>
      </c>
      <c r="H2590" s="35">
        <v>1</v>
      </c>
      <c r="I2590" s="35">
        <v>2</v>
      </c>
      <c r="J2590" s="36">
        <v>391500</v>
      </c>
      <c r="K2590" s="37">
        <v>143408</v>
      </c>
      <c r="L2590" s="37"/>
    </row>
    <row r="2591" spans="1:12" ht="18" customHeight="1" x14ac:dyDescent="0.2">
      <c r="A2591" s="37" t="s">
        <v>16317</v>
      </c>
      <c r="B2591" s="37" t="s">
        <v>16318</v>
      </c>
      <c r="C2591" s="37" t="s">
        <v>16319</v>
      </c>
      <c r="D2591" s="37" t="s">
        <v>16320</v>
      </c>
      <c r="E2591" s="37" t="s">
        <v>16728</v>
      </c>
      <c r="F2591" s="37" t="s">
        <v>23714</v>
      </c>
      <c r="G2591" s="37">
        <v>92192</v>
      </c>
      <c r="H2591" s="35">
        <v>0</v>
      </c>
      <c r="I2591" s="35">
        <v>4</v>
      </c>
      <c r="J2591" s="36">
        <v>82500</v>
      </c>
      <c r="K2591" s="37">
        <v>147409</v>
      </c>
      <c r="L2591" s="37"/>
    </row>
    <row r="2592" spans="1:12" ht="18" customHeight="1" x14ac:dyDescent="0.2">
      <c r="A2592" s="37" t="s">
        <v>16321</v>
      </c>
      <c r="B2592" s="37" t="s">
        <v>16321</v>
      </c>
      <c r="C2592" s="37" t="s">
        <v>16322</v>
      </c>
      <c r="D2592" s="37" t="s">
        <v>16323</v>
      </c>
      <c r="E2592" s="37" t="s">
        <v>12666</v>
      </c>
      <c r="F2592" s="37" t="s">
        <v>23714</v>
      </c>
      <c r="G2592" s="37">
        <v>95404</v>
      </c>
      <c r="H2592" s="35">
        <v>3</v>
      </c>
      <c r="I2592" s="35">
        <v>7</v>
      </c>
      <c r="J2592" s="36">
        <v>487857</v>
      </c>
      <c r="K2592" s="37">
        <v>113367</v>
      </c>
      <c r="L2592" s="37" t="s">
        <v>13609</v>
      </c>
    </row>
    <row r="2593" spans="1:12" ht="18" customHeight="1" x14ac:dyDescent="0.2">
      <c r="A2593" s="37" t="s">
        <v>13610</v>
      </c>
      <c r="B2593" s="37" t="s">
        <v>13611</v>
      </c>
      <c r="C2593" s="37" t="s">
        <v>13612</v>
      </c>
      <c r="D2593" s="37" t="s">
        <v>13625</v>
      </c>
      <c r="E2593" s="37" t="s">
        <v>20876</v>
      </c>
      <c r="F2593" s="37" t="s">
        <v>19667</v>
      </c>
      <c r="G2593" s="37">
        <v>2458</v>
      </c>
      <c r="H2593" s="35">
        <v>96</v>
      </c>
      <c r="I2593" s="35">
        <v>594</v>
      </c>
      <c r="J2593" s="36">
        <v>161155</v>
      </c>
      <c r="K2593" s="37">
        <v>131395</v>
      </c>
      <c r="L2593" s="37"/>
    </row>
    <row r="2594" spans="1:12" ht="18" customHeight="1" x14ac:dyDescent="0.2">
      <c r="A2594" s="37" t="s">
        <v>16326</v>
      </c>
      <c r="B2594" s="37" t="s">
        <v>16327</v>
      </c>
      <c r="C2594" s="37" t="s">
        <v>16328</v>
      </c>
      <c r="D2594" s="37" t="s">
        <v>16329</v>
      </c>
      <c r="E2594" s="37" t="s">
        <v>23243</v>
      </c>
      <c r="F2594" s="37" t="s">
        <v>23134</v>
      </c>
      <c r="G2594" s="37">
        <v>75707</v>
      </c>
      <c r="H2594" s="35">
        <v>8</v>
      </c>
      <c r="I2594" s="35" t="s">
        <v>16742</v>
      </c>
      <c r="J2594" s="35" t="s">
        <v>16742</v>
      </c>
      <c r="K2594" s="37">
        <v>127727</v>
      </c>
      <c r="L2594" s="37"/>
    </row>
    <row r="2595" spans="1:12" ht="18" customHeight="1" x14ac:dyDescent="0.2">
      <c r="A2595" s="37" t="s">
        <v>16330</v>
      </c>
      <c r="B2595" s="37" t="s">
        <v>16331</v>
      </c>
      <c r="C2595" s="37" t="s">
        <v>16332</v>
      </c>
      <c r="D2595" s="37" t="s">
        <v>16333</v>
      </c>
      <c r="E2595" s="37" t="s">
        <v>20867</v>
      </c>
      <c r="F2595" s="37" t="s">
        <v>19675</v>
      </c>
      <c r="G2595" s="37">
        <v>28210</v>
      </c>
      <c r="H2595" s="35">
        <v>6</v>
      </c>
      <c r="I2595" s="35">
        <v>83</v>
      </c>
      <c r="J2595" s="36">
        <v>76700</v>
      </c>
      <c r="K2595" s="37">
        <v>145143</v>
      </c>
      <c r="L2595" s="37"/>
    </row>
    <row r="2596" spans="1:12" ht="18" customHeight="1" x14ac:dyDescent="0.2">
      <c r="A2596" s="37" t="s">
        <v>16334</v>
      </c>
      <c r="B2596" s="37" t="s">
        <v>16335</v>
      </c>
      <c r="C2596" s="37" t="s">
        <v>16336</v>
      </c>
      <c r="D2596" s="37"/>
      <c r="E2596" s="37"/>
      <c r="F2596" s="37" t="s">
        <v>23128</v>
      </c>
      <c r="G2596" s="37"/>
      <c r="H2596" s="35">
        <v>8</v>
      </c>
      <c r="I2596" s="35" t="s">
        <v>16742</v>
      </c>
      <c r="J2596" s="35" t="s">
        <v>16742</v>
      </c>
      <c r="K2596" s="37">
        <v>143589</v>
      </c>
      <c r="L2596" s="37" t="s">
        <v>16337</v>
      </c>
    </row>
    <row r="2597" spans="1:12" ht="18" customHeight="1" x14ac:dyDescent="0.2">
      <c r="A2597" s="37" t="s">
        <v>16338</v>
      </c>
      <c r="B2597" s="37" t="s">
        <v>16339</v>
      </c>
      <c r="C2597" s="37" t="s">
        <v>19002</v>
      </c>
      <c r="D2597" s="37"/>
      <c r="E2597" s="37"/>
      <c r="F2597" s="37" t="s">
        <v>23135</v>
      </c>
      <c r="G2597" s="37"/>
      <c r="H2597" s="35">
        <v>8</v>
      </c>
      <c r="I2597" s="35" t="s">
        <v>16742</v>
      </c>
      <c r="J2597" s="35" t="s">
        <v>16742</v>
      </c>
      <c r="K2597" s="37">
        <v>138775</v>
      </c>
      <c r="L2597" s="37"/>
    </row>
    <row r="2598" spans="1:12" ht="18" customHeight="1" x14ac:dyDescent="0.2">
      <c r="A2598" s="37" t="s">
        <v>19003</v>
      </c>
      <c r="B2598" s="37" t="s">
        <v>19004</v>
      </c>
      <c r="C2598" s="37" t="s">
        <v>19005</v>
      </c>
      <c r="D2598" s="37" t="s">
        <v>16282</v>
      </c>
      <c r="E2598" s="37" t="s">
        <v>16283</v>
      </c>
      <c r="F2598" s="37" t="s">
        <v>19674</v>
      </c>
      <c r="G2598" s="37">
        <v>59901</v>
      </c>
      <c r="H2598" s="35">
        <v>37</v>
      </c>
      <c r="I2598" s="35">
        <v>196</v>
      </c>
      <c r="J2598" s="36">
        <v>187315</v>
      </c>
      <c r="K2598" s="37">
        <v>118867</v>
      </c>
      <c r="L2598" s="37"/>
    </row>
    <row r="2599" spans="1:12" ht="18" customHeight="1" x14ac:dyDescent="0.2">
      <c r="A2599" s="37" t="s">
        <v>16284</v>
      </c>
      <c r="B2599" s="37" t="s">
        <v>16285</v>
      </c>
      <c r="C2599" s="37" t="s">
        <v>16286</v>
      </c>
      <c r="D2599" s="37" t="s">
        <v>16287</v>
      </c>
      <c r="E2599" s="37" t="s">
        <v>21090</v>
      </c>
      <c r="F2599" s="37" t="s">
        <v>23715</v>
      </c>
      <c r="G2599" s="37">
        <v>80303</v>
      </c>
      <c r="H2599" s="35">
        <v>46</v>
      </c>
      <c r="I2599" s="35">
        <v>147</v>
      </c>
      <c r="J2599" s="36">
        <v>310884</v>
      </c>
      <c r="K2599" s="37">
        <v>112467</v>
      </c>
      <c r="L2599" s="37"/>
    </row>
    <row r="2600" spans="1:12" ht="18" customHeight="1" x14ac:dyDescent="0.2">
      <c r="A2600" s="37" t="s">
        <v>16288</v>
      </c>
      <c r="B2600" s="37" t="s">
        <v>16289</v>
      </c>
      <c r="C2600" s="37" t="s">
        <v>16290</v>
      </c>
      <c r="D2600" s="37" t="s">
        <v>16291</v>
      </c>
      <c r="E2600" s="37" t="s">
        <v>23677</v>
      </c>
      <c r="F2600" s="37" t="s">
        <v>23714</v>
      </c>
      <c r="G2600" s="37">
        <v>90401</v>
      </c>
      <c r="H2600" s="35">
        <v>1</v>
      </c>
      <c r="I2600" s="35">
        <v>3</v>
      </c>
      <c r="J2600" s="36">
        <v>333333</v>
      </c>
      <c r="K2600" s="37">
        <v>140922</v>
      </c>
      <c r="L2600" s="37"/>
    </row>
    <row r="2601" spans="1:12" ht="18" customHeight="1" x14ac:dyDescent="0.2">
      <c r="A2601" s="37" t="s">
        <v>13638</v>
      </c>
      <c r="B2601" s="37" t="s">
        <v>13639</v>
      </c>
      <c r="C2601" s="37" t="s">
        <v>13640</v>
      </c>
      <c r="D2601" s="37" t="s">
        <v>13641</v>
      </c>
      <c r="E2601" s="37" t="s">
        <v>22110</v>
      </c>
      <c r="F2601" s="37" t="s">
        <v>19666</v>
      </c>
      <c r="G2601" s="37">
        <v>70119</v>
      </c>
      <c r="H2601" s="35">
        <v>3</v>
      </c>
      <c r="I2601" s="35">
        <v>30</v>
      </c>
      <c r="J2601" s="36">
        <v>100000</v>
      </c>
      <c r="K2601" s="37">
        <v>119045</v>
      </c>
      <c r="L2601" s="37" t="s">
        <v>13642</v>
      </c>
    </row>
    <row r="2602" spans="1:12" ht="18" customHeight="1" x14ac:dyDescent="0.2">
      <c r="A2602" s="37" t="s">
        <v>13643</v>
      </c>
      <c r="B2602" s="37" t="s">
        <v>13644</v>
      </c>
      <c r="C2602" s="37" t="s">
        <v>13645</v>
      </c>
      <c r="D2602" s="37" t="s">
        <v>13646</v>
      </c>
      <c r="E2602" s="37" t="s">
        <v>20643</v>
      </c>
      <c r="F2602" s="37" t="s">
        <v>19666</v>
      </c>
      <c r="G2602" s="37">
        <v>71136</v>
      </c>
      <c r="H2602" s="35">
        <v>2</v>
      </c>
      <c r="I2602" s="35">
        <v>15</v>
      </c>
      <c r="J2602" s="36">
        <v>128553</v>
      </c>
      <c r="K2602" s="37">
        <v>116946</v>
      </c>
      <c r="L2602" s="37"/>
    </row>
    <row r="2603" spans="1:12" ht="18" customHeight="1" x14ac:dyDescent="0.2">
      <c r="A2603" s="37" t="s">
        <v>13647</v>
      </c>
      <c r="B2603" s="37" t="s">
        <v>13648</v>
      </c>
      <c r="C2603" s="37" t="s">
        <v>13649</v>
      </c>
      <c r="D2603" s="37" t="s">
        <v>13650</v>
      </c>
      <c r="E2603" s="37" t="s">
        <v>13651</v>
      </c>
      <c r="F2603" s="37" t="s">
        <v>23125</v>
      </c>
      <c r="G2603" s="37">
        <v>10541</v>
      </c>
      <c r="H2603" s="35">
        <v>7</v>
      </c>
      <c r="I2603" s="35">
        <v>102</v>
      </c>
      <c r="J2603" s="36">
        <v>68714</v>
      </c>
      <c r="K2603" s="37">
        <v>147625</v>
      </c>
      <c r="L2603" s="37" t="s">
        <v>13652</v>
      </c>
    </row>
    <row r="2604" spans="1:12" ht="18" customHeight="1" x14ac:dyDescent="0.2">
      <c r="A2604" s="37" t="s">
        <v>13653</v>
      </c>
      <c r="B2604" s="37" t="s">
        <v>13654</v>
      </c>
      <c r="C2604" s="37" t="s">
        <v>13655</v>
      </c>
      <c r="D2604" s="37" t="s">
        <v>16360</v>
      </c>
      <c r="E2604" s="37" t="s">
        <v>21680</v>
      </c>
      <c r="F2604" s="37" t="s">
        <v>23715</v>
      </c>
      <c r="G2604" s="37">
        <v>80231</v>
      </c>
      <c r="H2604" s="35">
        <v>11</v>
      </c>
      <c r="I2604" s="35">
        <v>221</v>
      </c>
      <c r="J2604" s="36">
        <v>49402</v>
      </c>
      <c r="K2604" s="37">
        <v>107609</v>
      </c>
      <c r="L2604" s="37" t="s">
        <v>16361</v>
      </c>
    </row>
    <row r="2605" spans="1:12" ht="18" customHeight="1" x14ac:dyDescent="0.2">
      <c r="A2605" s="37" t="s">
        <v>16362</v>
      </c>
      <c r="B2605" s="37" t="s">
        <v>16363</v>
      </c>
      <c r="C2605" s="37" t="s">
        <v>16364</v>
      </c>
      <c r="D2605" s="37" t="s">
        <v>16365</v>
      </c>
      <c r="E2605" s="37" t="s">
        <v>16366</v>
      </c>
      <c r="F2605" s="37" t="s">
        <v>23714</v>
      </c>
      <c r="G2605" s="37">
        <v>92843</v>
      </c>
      <c r="H2605" s="35">
        <v>1</v>
      </c>
      <c r="I2605" s="35">
        <v>30</v>
      </c>
      <c r="J2605" s="36">
        <v>46667</v>
      </c>
      <c r="K2605" s="37">
        <v>133733</v>
      </c>
      <c r="L2605" s="37"/>
    </row>
    <row r="2606" spans="1:12" ht="18" customHeight="1" x14ac:dyDescent="0.2">
      <c r="A2606" s="37" t="s">
        <v>13669</v>
      </c>
      <c r="B2606" s="37" t="s">
        <v>13670</v>
      </c>
      <c r="C2606" s="37" t="s">
        <v>13671</v>
      </c>
      <c r="D2606" s="37" t="s">
        <v>13672</v>
      </c>
      <c r="E2606" s="37" t="s">
        <v>13673</v>
      </c>
      <c r="F2606" s="37" t="s">
        <v>18740</v>
      </c>
      <c r="G2606" s="37">
        <v>33027</v>
      </c>
      <c r="H2606" s="35">
        <v>18</v>
      </c>
      <c r="I2606" s="35">
        <v>225</v>
      </c>
      <c r="J2606" s="36">
        <v>80000</v>
      </c>
      <c r="K2606" s="37">
        <v>107670</v>
      </c>
      <c r="L2606" s="37" t="s">
        <v>13674</v>
      </c>
    </row>
    <row r="2607" spans="1:12" ht="18" customHeight="1" x14ac:dyDescent="0.2">
      <c r="A2607" s="37" t="s">
        <v>13675</v>
      </c>
      <c r="B2607" s="37" t="s">
        <v>13676</v>
      </c>
      <c r="C2607" s="37" t="s">
        <v>13677</v>
      </c>
      <c r="D2607" s="37" t="s">
        <v>13678</v>
      </c>
      <c r="E2607" s="37" t="s">
        <v>23341</v>
      </c>
      <c r="F2607" s="37" t="s">
        <v>23129</v>
      </c>
      <c r="G2607" s="37">
        <v>18104</v>
      </c>
      <c r="H2607" s="35">
        <v>1</v>
      </c>
      <c r="I2607" s="35">
        <v>6</v>
      </c>
      <c r="J2607" s="36">
        <v>121001</v>
      </c>
      <c r="K2607" s="37">
        <v>122076</v>
      </c>
      <c r="L2607" s="37" t="s">
        <v>13679</v>
      </c>
    </row>
    <row r="2608" spans="1:12" ht="18" customHeight="1" x14ac:dyDescent="0.2">
      <c r="A2608" s="37" t="s">
        <v>16461</v>
      </c>
      <c r="B2608" s="37" t="s">
        <v>16462</v>
      </c>
      <c r="C2608" s="37" t="s">
        <v>16463</v>
      </c>
      <c r="D2608" s="37" t="s">
        <v>16464</v>
      </c>
      <c r="E2608" s="37" t="s">
        <v>18695</v>
      </c>
      <c r="F2608" s="37" t="s">
        <v>19667</v>
      </c>
      <c r="G2608" s="37">
        <v>1742</v>
      </c>
      <c r="H2608" s="35">
        <v>1</v>
      </c>
      <c r="I2608" s="35">
        <v>2</v>
      </c>
      <c r="J2608" s="36">
        <v>250000</v>
      </c>
      <c r="K2608" s="37">
        <v>147017</v>
      </c>
      <c r="L2608" s="37"/>
    </row>
    <row r="2609" spans="1:12" ht="18" customHeight="1" x14ac:dyDescent="0.2">
      <c r="A2609" s="37" t="s">
        <v>16465</v>
      </c>
      <c r="B2609" s="37" t="s">
        <v>16466</v>
      </c>
      <c r="C2609" s="37" t="s">
        <v>16467</v>
      </c>
      <c r="D2609" s="37" t="s">
        <v>16468</v>
      </c>
      <c r="E2609" s="37" t="s">
        <v>16728</v>
      </c>
      <c r="F2609" s="37" t="s">
        <v>23714</v>
      </c>
      <c r="G2609" s="37">
        <v>92126</v>
      </c>
      <c r="H2609" s="35">
        <v>1</v>
      </c>
      <c r="I2609" s="35">
        <v>24</v>
      </c>
      <c r="J2609" s="36">
        <v>39207</v>
      </c>
      <c r="K2609" s="37">
        <v>129855</v>
      </c>
      <c r="L2609" s="37" t="s">
        <v>16469</v>
      </c>
    </row>
    <row r="2610" spans="1:12" ht="18" customHeight="1" x14ac:dyDescent="0.2">
      <c r="A2610" s="37" t="s">
        <v>16470</v>
      </c>
      <c r="B2610" s="37" t="s">
        <v>16471</v>
      </c>
      <c r="C2610" s="37"/>
      <c r="D2610" s="37" t="s">
        <v>16472</v>
      </c>
      <c r="E2610" s="37" t="s">
        <v>16473</v>
      </c>
      <c r="F2610" s="37" t="s">
        <v>19667</v>
      </c>
      <c r="G2610" s="37">
        <v>2129</v>
      </c>
      <c r="H2610" s="35">
        <v>4</v>
      </c>
      <c r="I2610" s="35">
        <v>58</v>
      </c>
      <c r="J2610" s="36">
        <v>70690</v>
      </c>
      <c r="K2610" s="37">
        <v>143552</v>
      </c>
      <c r="L2610" s="37"/>
    </row>
    <row r="2611" spans="1:12" ht="18" customHeight="1" x14ac:dyDescent="0.2">
      <c r="A2611" s="37" t="s">
        <v>22017</v>
      </c>
      <c r="B2611" s="37" t="s">
        <v>22018</v>
      </c>
      <c r="C2611" s="37" t="s">
        <v>22019</v>
      </c>
      <c r="D2611" s="37" t="s">
        <v>22020</v>
      </c>
      <c r="E2611" s="37" t="s">
        <v>15227</v>
      </c>
      <c r="F2611" s="37" t="s">
        <v>18741</v>
      </c>
      <c r="G2611" s="37">
        <v>30339</v>
      </c>
      <c r="H2611" s="35">
        <v>47</v>
      </c>
      <c r="I2611" s="35">
        <v>99</v>
      </c>
      <c r="J2611" s="36">
        <v>470535</v>
      </c>
      <c r="K2611" s="37">
        <v>125268</v>
      </c>
      <c r="L2611" s="37"/>
    </row>
    <row r="2612" spans="1:12" ht="18" customHeight="1" x14ac:dyDescent="0.2">
      <c r="A2612" s="37" t="s">
        <v>22021</v>
      </c>
      <c r="B2612" s="37" t="s">
        <v>22022</v>
      </c>
      <c r="C2612" s="37" t="s">
        <v>22023</v>
      </c>
      <c r="D2612" s="37" t="s">
        <v>22024</v>
      </c>
      <c r="E2612" s="37" t="s">
        <v>23403</v>
      </c>
      <c r="F2612" s="37" t="s">
        <v>23718</v>
      </c>
      <c r="G2612" s="37">
        <v>19806</v>
      </c>
      <c r="H2612" s="35">
        <v>9</v>
      </c>
      <c r="I2612" s="35">
        <v>182</v>
      </c>
      <c r="J2612" s="36">
        <v>46703</v>
      </c>
      <c r="K2612" s="37">
        <v>145213</v>
      </c>
      <c r="L2612" s="37" t="s">
        <v>22025</v>
      </c>
    </row>
    <row r="2613" spans="1:12" ht="18" customHeight="1" x14ac:dyDescent="0.2">
      <c r="A2613" s="37" t="s">
        <v>23252</v>
      </c>
      <c r="B2613" s="37" t="s">
        <v>23253</v>
      </c>
      <c r="C2613" s="37" t="s">
        <v>23254</v>
      </c>
      <c r="D2613" s="37"/>
      <c r="E2613" s="37"/>
      <c r="F2613" s="37" t="s">
        <v>19662</v>
      </c>
      <c r="G2613" s="37"/>
      <c r="H2613" s="35">
        <v>8</v>
      </c>
      <c r="I2613" s="35" t="s">
        <v>16742</v>
      </c>
      <c r="J2613" s="35" t="s">
        <v>16742</v>
      </c>
      <c r="K2613" s="37">
        <v>131791</v>
      </c>
      <c r="L2613" s="37" t="s">
        <v>23255</v>
      </c>
    </row>
    <row r="2614" spans="1:12" ht="18" customHeight="1" x14ac:dyDescent="0.2">
      <c r="A2614" s="37" t="s">
        <v>20526</v>
      </c>
      <c r="B2614" s="37" t="s">
        <v>20527</v>
      </c>
      <c r="C2614" s="37" t="s">
        <v>20528</v>
      </c>
      <c r="D2614" s="37" t="s">
        <v>20529</v>
      </c>
      <c r="E2614" s="37" t="s">
        <v>22986</v>
      </c>
      <c r="F2614" s="37" t="s">
        <v>23125</v>
      </c>
      <c r="G2614" s="37">
        <v>11530</v>
      </c>
      <c r="H2614" s="35">
        <v>39</v>
      </c>
      <c r="I2614" s="35">
        <v>73</v>
      </c>
      <c r="J2614" s="36">
        <v>528460</v>
      </c>
      <c r="K2614" s="37">
        <v>126044</v>
      </c>
      <c r="L2614" s="37"/>
    </row>
    <row r="2615" spans="1:12" ht="18" customHeight="1" x14ac:dyDescent="0.2">
      <c r="A2615" s="37" t="s">
        <v>20530</v>
      </c>
      <c r="B2615" s="37" t="s">
        <v>22056</v>
      </c>
      <c r="C2615" s="37" t="s">
        <v>16704</v>
      </c>
      <c r="D2615" s="37" t="s">
        <v>22057</v>
      </c>
      <c r="E2615" s="37" t="s">
        <v>16706</v>
      </c>
      <c r="F2615" s="37" t="s">
        <v>23136</v>
      </c>
      <c r="G2615" s="37">
        <v>22046</v>
      </c>
      <c r="H2615" s="35">
        <v>0</v>
      </c>
      <c r="I2615" s="35">
        <v>1</v>
      </c>
      <c r="J2615" s="36">
        <v>146000</v>
      </c>
      <c r="K2615" s="37">
        <v>116340</v>
      </c>
      <c r="L2615" s="37" t="s">
        <v>22058</v>
      </c>
    </row>
    <row r="2616" spans="1:12" ht="18" customHeight="1" x14ac:dyDescent="0.2">
      <c r="A2616" s="37" t="s">
        <v>22059</v>
      </c>
      <c r="B2616" s="37"/>
      <c r="C2616" s="37" t="s">
        <v>22060</v>
      </c>
      <c r="D2616" s="37" t="s">
        <v>22061</v>
      </c>
      <c r="E2616" s="37" t="s">
        <v>16509</v>
      </c>
      <c r="F2616" s="37" t="s">
        <v>23714</v>
      </c>
      <c r="G2616" s="37">
        <v>92629</v>
      </c>
      <c r="H2616" s="35">
        <v>1</v>
      </c>
      <c r="I2616" s="35">
        <v>14</v>
      </c>
      <c r="J2616" s="36">
        <v>71429</v>
      </c>
      <c r="K2616" s="37">
        <v>120784</v>
      </c>
      <c r="L2616" s="37"/>
    </row>
    <row r="2617" spans="1:12" ht="18" customHeight="1" x14ac:dyDescent="0.2">
      <c r="A2617" s="37" t="s">
        <v>16510</v>
      </c>
      <c r="B2617" s="37" t="s">
        <v>16511</v>
      </c>
      <c r="C2617" s="37" t="s">
        <v>16512</v>
      </c>
      <c r="D2617" s="37"/>
      <c r="E2617" s="37"/>
      <c r="F2617" s="37" t="s">
        <v>23714</v>
      </c>
      <c r="G2617" s="37"/>
      <c r="H2617" s="35">
        <v>8</v>
      </c>
      <c r="I2617" s="35" t="s">
        <v>16742</v>
      </c>
      <c r="J2617" s="35" t="s">
        <v>16742</v>
      </c>
      <c r="K2617" s="37">
        <v>146933</v>
      </c>
      <c r="L2617" s="37"/>
    </row>
    <row r="2618" spans="1:12" ht="18" customHeight="1" x14ac:dyDescent="0.2">
      <c r="A2618" s="37" t="s">
        <v>16513</v>
      </c>
      <c r="B2618" s="37" t="s">
        <v>16514</v>
      </c>
      <c r="C2618" s="37" t="s">
        <v>16515</v>
      </c>
      <c r="D2618" s="37" t="s">
        <v>16516</v>
      </c>
      <c r="E2618" s="37" t="s">
        <v>23010</v>
      </c>
      <c r="F2618" s="37" t="s">
        <v>19662</v>
      </c>
      <c r="G2618" s="37">
        <v>60062</v>
      </c>
      <c r="H2618" s="35">
        <v>11</v>
      </c>
      <c r="I2618" s="35">
        <v>9</v>
      </c>
      <c r="J2618" s="36">
        <v>1166667</v>
      </c>
      <c r="K2618" s="37">
        <v>123490</v>
      </c>
      <c r="L2618" s="37" t="s">
        <v>16517</v>
      </c>
    </row>
    <row r="2619" spans="1:12" ht="18" customHeight="1" x14ac:dyDescent="0.2">
      <c r="A2619" s="37" t="s">
        <v>16518</v>
      </c>
      <c r="B2619" s="37" t="s">
        <v>16519</v>
      </c>
      <c r="C2619" s="37" t="s">
        <v>16520</v>
      </c>
      <c r="D2619" s="37" t="s">
        <v>16521</v>
      </c>
      <c r="E2619" s="37" t="s">
        <v>16522</v>
      </c>
      <c r="F2619" s="37" t="s">
        <v>23714</v>
      </c>
      <c r="G2619" s="37">
        <v>91748</v>
      </c>
      <c r="H2619" s="35">
        <v>3</v>
      </c>
      <c r="I2619" s="35">
        <v>15</v>
      </c>
      <c r="J2619" s="36">
        <v>220000</v>
      </c>
      <c r="K2619" s="37">
        <v>148163</v>
      </c>
      <c r="L2619" s="37"/>
    </row>
    <row r="2620" spans="1:12" ht="18" customHeight="1" x14ac:dyDescent="0.2">
      <c r="A2620" s="37" t="s">
        <v>16523</v>
      </c>
      <c r="B2620" s="37" t="s">
        <v>16524</v>
      </c>
      <c r="C2620" s="37" t="s">
        <v>13804</v>
      </c>
      <c r="D2620" s="37" t="s">
        <v>13805</v>
      </c>
      <c r="E2620" s="37" t="s">
        <v>22740</v>
      </c>
      <c r="F2620" s="37" t="s">
        <v>19662</v>
      </c>
      <c r="G2620" s="37">
        <v>60523</v>
      </c>
      <c r="H2620" s="35">
        <v>4</v>
      </c>
      <c r="I2620" s="35">
        <v>15</v>
      </c>
      <c r="J2620" s="36">
        <v>266667</v>
      </c>
      <c r="K2620" s="37">
        <v>110525</v>
      </c>
      <c r="L2620" s="37"/>
    </row>
    <row r="2621" spans="1:12" ht="18" customHeight="1" x14ac:dyDescent="0.2">
      <c r="A2621" s="37" t="s">
        <v>13806</v>
      </c>
      <c r="B2621" s="37" t="s">
        <v>13807</v>
      </c>
      <c r="C2621" s="37" t="s">
        <v>13808</v>
      </c>
      <c r="D2621" s="37" t="s">
        <v>13809</v>
      </c>
      <c r="E2621" s="37" t="s">
        <v>17973</v>
      </c>
      <c r="F2621" s="37" t="s">
        <v>23125</v>
      </c>
      <c r="G2621" s="37">
        <v>10605</v>
      </c>
      <c r="H2621" s="35">
        <v>29</v>
      </c>
      <c r="I2621" s="35">
        <v>170</v>
      </c>
      <c r="J2621" s="36">
        <v>170588</v>
      </c>
      <c r="K2621" s="37">
        <v>104955</v>
      </c>
      <c r="L2621" s="37"/>
    </row>
    <row r="2622" spans="1:12" ht="18" customHeight="1" x14ac:dyDescent="0.2">
      <c r="A2622" s="37" t="s">
        <v>13810</v>
      </c>
      <c r="B2622" s="37" t="s">
        <v>13811</v>
      </c>
      <c r="C2622" s="37" t="s">
        <v>13812</v>
      </c>
      <c r="D2622" s="37" t="s">
        <v>13813</v>
      </c>
      <c r="E2622" s="37" t="s">
        <v>13814</v>
      </c>
      <c r="F2622" s="37" t="s">
        <v>19662</v>
      </c>
      <c r="G2622" s="37">
        <v>61554</v>
      </c>
      <c r="H2622" s="35">
        <v>9</v>
      </c>
      <c r="I2622" s="35">
        <v>33</v>
      </c>
      <c r="J2622" s="36">
        <v>261212</v>
      </c>
      <c r="K2622" s="37">
        <v>124019</v>
      </c>
      <c r="L2622" s="37"/>
    </row>
    <row r="2623" spans="1:12" ht="18" customHeight="1" x14ac:dyDescent="0.2">
      <c r="A2623" s="37" t="s">
        <v>13815</v>
      </c>
      <c r="B2623" s="37" t="s">
        <v>13816</v>
      </c>
      <c r="C2623" s="37" t="s">
        <v>13817</v>
      </c>
      <c r="D2623" s="37" t="s">
        <v>13818</v>
      </c>
      <c r="E2623" s="37" t="s">
        <v>13819</v>
      </c>
      <c r="F2623" s="37" t="s">
        <v>23126</v>
      </c>
      <c r="G2623" s="37">
        <v>43023</v>
      </c>
      <c r="H2623" s="35">
        <v>6</v>
      </c>
      <c r="I2623" s="35">
        <v>7</v>
      </c>
      <c r="J2623" s="36">
        <v>857143</v>
      </c>
      <c r="K2623" s="37">
        <v>126746</v>
      </c>
      <c r="L2623" s="37" t="s">
        <v>13820</v>
      </c>
    </row>
    <row r="2624" spans="1:12" ht="18" customHeight="1" x14ac:dyDescent="0.2">
      <c r="A2624" s="37" t="s">
        <v>13821</v>
      </c>
      <c r="B2624" s="37" t="s">
        <v>13822</v>
      </c>
      <c r="C2624" s="37" t="s">
        <v>13823</v>
      </c>
      <c r="D2624" s="37" t="s">
        <v>13824</v>
      </c>
      <c r="E2624" s="37" t="s">
        <v>20687</v>
      </c>
      <c r="F2624" s="37" t="s">
        <v>19662</v>
      </c>
      <c r="G2624" s="37">
        <v>60035</v>
      </c>
      <c r="H2624" s="35">
        <v>4</v>
      </c>
      <c r="I2624" s="35">
        <v>31</v>
      </c>
      <c r="J2624" s="36">
        <v>137551</v>
      </c>
      <c r="K2624" s="37">
        <v>118980</v>
      </c>
      <c r="L2624" s="37"/>
    </row>
    <row r="2625" spans="1:12" ht="18" customHeight="1" x14ac:dyDescent="0.2">
      <c r="A2625" s="37" t="s">
        <v>11059</v>
      </c>
      <c r="B2625" s="37" t="s">
        <v>11060</v>
      </c>
      <c r="C2625" s="37" t="s">
        <v>11061</v>
      </c>
      <c r="D2625" s="37" t="s">
        <v>11062</v>
      </c>
      <c r="E2625" s="37" t="s">
        <v>16379</v>
      </c>
      <c r="F2625" s="37" t="s">
        <v>23136</v>
      </c>
      <c r="G2625" s="37">
        <v>24153</v>
      </c>
      <c r="H2625" s="35">
        <v>18</v>
      </c>
      <c r="I2625" s="35">
        <v>95</v>
      </c>
      <c r="J2625" s="36">
        <v>189346</v>
      </c>
      <c r="K2625" s="37">
        <v>116549</v>
      </c>
      <c r="L2625" s="37"/>
    </row>
    <row r="2626" spans="1:12" ht="18" customHeight="1" x14ac:dyDescent="0.2">
      <c r="A2626" s="37" t="s">
        <v>11063</v>
      </c>
      <c r="B2626" s="37" t="s">
        <v>11064</v>
      </c>
      <c r="C2626" s="37" t="s">
        <v>11065</v>
      </c>
      <c r="D2626" s="37" t="s">
        <v>11066</v>
      </c>
      <c r="E2626" s="37" t="s">
        <v>20758</v>
      </c>
      <c r="F2626" s="37" t="s">
        <v>19670</v>
      </c>
      <c r="G2626" s="37">
        <v>49509</v>
      </c>
      <c r="H2626" s="35">
        <v>64</v>
      </c>
      <c r="I2626" s="35">
        <v>79</v>
      </c>
      <c r="J2626" s="36">
        <v>803797</v>
      </c>
      <c r="K2626" s="37">
        <v>124018</v>
      </c>
      <c r="L2626" s="37"/>
    </row>
    <row r="2627" spans="1:12" ht="18" customHeight="1" x14ac:dyDescent="0.2">
      <c r="A2627" s="37" t="s">
        <v>13777</v>
      </c>
      <c r="B2627" s="37" t="s">
        <v>13778</v>
      </c>
      <c r="C2627" s="37" t="s">
        <v>13779</v>
      </c>
      <c r="D2627" s="37" t="s">
        <v>13780</v>
      </c>
      <c r="E2627" s="37" t="s">
        <v>14035</v>
      </c>
      <c r="F2627" s="37" t="s">
        <v>23713</v>
      </c>
      <c r="G2627" s="37">
        <v>85012</v>
      </c>
      <c r="H2627" s="35">
        <v>26</v>
      </c>
      <c r="I2627" s="35">
        <v>145</v>
      </c>
      <c r="J2627" s="36">
        <v>182069</v>
      </c>
      <c r="K2627" s="37">
        <v>113883</v>
      </c>
      <c r="L2627" s="37"/>
    </row>
    <row r="2628" spans="1:12" ht="18" customHeight="1" x14ac:dyDescent="0.2">
      <c r="A2628" s="37" t="s">
        <v>13781</v>
      </c>
      <c r="B2628" s="37" t="s">
        <v>13782</v>
      </c>
      <c r="C2628" s="37" t="s">
        <v>13783</v>
      </c>
      <c r="D2628" s="37" t="s">
        <v>13784</v>
      </c>
      <c r="E2628" s="37" t="s">
        <v>22981</v>
      </c>
      <c r="F2628" s="37" t="s">
        <v>23130</v>
      </c>
      <c r="G2628" s="37">
        <v>2906</v>
      </c>
      <c r="H2628" s="35">
        <v>11</v>
      </c>
      <c r="I2628" s="35">
        <v>257</v>
      </c>
      <c r="J2628" s="36">
        <v>41588</v>
      </c>
      <c r="K2628" s="37">
        <v>129281</v>
      </c>
      <c r="L2628" s="37" t="s">
        <v>13785</v>
      </c>
    </row>
    <row r="2629" spans="1:12" ht="18" customHeight="1" x14ac:dyDescent="0.2">
      <c r="A2629" s="37" t="s">
        <v>13786</v>
      </c>
      <c r="B2629" s="37" t="s">
        <v>13787</v>
      </c>
      <c r="C2629" s="37" t="s">
        <v>13788</v>
      </c>
      <c r="D2629" s="37" t="s">
        <v>13789</v>
      </c>
      <c r="E2629" s="37" t="s">
        <v>11032</v>
      </c>
      <c r="F2629" s="37" t="s">
        <v>19667</v>
      </c>
      <c r="G2629" s="37">
        <v>2562</v>
      </c>
      <c r="H2629" s="35">
        <v>7</v>
      </c>
      <c r="I2629" s="35">
        <v>21</v>
      </c>
      <c r="J2629" s="36">
        <v>333333</v>
      </c>
      <c r="K2629" s="37">
        <v>122446</v>
      </c>
      <c r="L2629" s="37"/>
    </row>
    <row r="2630" spans="1:12" ht="18" customHeight="1" x14ac:dyDescent="0.2">
      <c r="A2630" s="37" t="s">
        <v>11033</v>
      </c>
      <c r="B2630" s="37" t="s">
        <v>11034</v>
      </c>
      <c r="C2630" s="37" t="s">
        <v>11035</v>
      </c>
      <c r="D2630" s="37" t="s">
        <v>11036</v>
      </c>
      <c r="E2630" s="37" t="s">
        <v>11037</v>
      </c>
      <c r="F2630" s="37" t="s">
        <v>18740</v>
      </c>
      <c r="G2630" s="37">
        <v>33445</v>
      </c>
      <c r="H2630" s="35">
        <v>1</v>
      </c>
      <c r="I2630" s="35">
        <v>8</v>
      </c>
      <c r="J2630" s="36">
        <v>93750</v>
      </c>
      <c r="K2630" s="37">
        <v>121833</v>
      </c>
      <c r="L2630" s="37"/>
    </row>
    <row r="2631" spans="1:12" ht="18" customHeight="1" x14ac:dyDescent="0.2">
      <c r="A2631" s="37" t="s">
        <v>11027</v>
      </c>
      <c r="B2631" s="37" t="s">
        <v>11028</v>
      </c>
      <c r="C2631" s="37" t="s">
        <v>11029</v>
      </c>
      <c r="D2631" s="37" t="s">
        <v>11878</v>
      </c>
      <c r="E2631" s="37" t="s">
        <v>19172</v>
      </c>
      <c r="F2631" s="37" t="s">
        <v>23714</v>
      </c>
      <c r="G2631" s="37">
        <v>94596</v>
      </c>
      <c r="H2631" s="35">
        <v>14</v>
      </c>
      <c r="I2631" s="35">
        <v>20</v>
      </c>
      <c r="J2631" s="36">
        <v>700000</v>
      </c>
      <c r="K2631" s="37">
        <v>135854</v>
      </c>
      <c r="L2631" s="37" t="s">
        <v>11030</v>
      </c>
    </row>
    <row r="2632" spans="1:12" ht="18" customHeight="1" x14ac:dyDescent="0.2">
      <c r="A2632" s="37" t="s">
        <v>11031</v>
      </c>
      <c r="B2632" s="37" t="s">
        <v>8334</v>
      </c>
      <c r="C2632" s="37" t="s">
        <v>8335</v>
      </c>
      <c r="D2632" s="37" t="s">
        <v>8336</v>
      </c>
      <c r="E2632" s="37" t="s">
        <v>9700</v>
      </c>
      <c r="F2632" s="37" t="s">
        <v>19678</v>
      </c>
      <c r="G2632" s="37">
        <v>8543</v>
      </c>
      <c r="H2632" s="35">
        <v>243</v>
      </c>
      <c r="I2632" s="35">
        <v>60</v>
      </c>
      <c r="J2632" s="36">
        <v>4056733</v>
      </c>
      <c r="K2632" s="37">
        <v>111282</v>
      </c>
      <c r="L2632" s="37"/>
    </row>
    <row r="2633" spans="1:12" ht="18" customHeight="1" x14ac:dyDescent="0.2">
      <c r="A2633" s="37" t="s">
        <v>8337</v>
      </c>
      <c r="B2633" s="37" t="s">
        <v>8338</v>
      </c>
      <c r="C2633" s="37" t="s">
        <v>8339</v>
      </c>
      <c r="D2633" s="37" t="s">
        <v>8340</v>
      </c>
      <c r="E2633" s="37" t="s">
        <v>8341</v>
      </c>
      <c r="F2633" s="37" t="s">
        <v>23714</v>
      </c>
      <c r="G2633" s="37">
        <v>93428</v>
      </c>
      <c r="H2633" s="35">
        <v>25</v>
      </c>
      <c r="I2633" s="35">
        <v>188</v>
      </c>
      <c r="J2633" s="36">
        <v>134628</v>
      </c>
      <c r="K2633" s="37">
        <v>106296</v>
      </c>
      <c r="L2633" s="37" t="s">
        <v>8342</v>
      </c>
    </row>
    <row r="2634" spans="1:12" ht="18" customHeight="1" x14ac:dyDescent="0.2">
      <c r="A2634" s="37" t="s">
        <v>8343</v>
      </c>
      <c r="B2634" s="37" t="s">
        <v>8344</v>
      </c>
      <c r="C2634" s="37" t="s">
        <v>8345</v>
      </c>
      <c r="D2634" s="37" t="s">
        <v>8346</v>
      </c>
      <c r="E2634" s="37" t="s">
        <v>23736</v>
      </c>
      <c r="F2634" s="37" t="s">
        <v>19676</v>
      </c>
      <c r="G2634" s="37">
        <v>68152</v>
      </c>
      <c r="H2634" s="35">
        <v>44</v>
      </c>
      <c r="I2634" s="35">
        <v>297</v>
      </c>
      <c r="J2634" s="36">
        <v>147731</v>
      </c>
      <c r="K2634" s="37">
        <v>106428</v>
      </c>
      <c r="L2634" s="37"/>
    </row>
    <row r="2635" spans="1:12" ht="18" customHeight="1" x14ac:dyDescent="0.2">
      <c r="A2635" s="37" t="s">
        <v>8347</v>
      </c>
      <c r="B2635" s="37" t="s">
        <v>8348</v>
      </c>
      <c r="C2635" s="37" t="s">
        <v>8349</v>
      </c>
      <c r="D2635" s="37" t="s">
        <v>11011</v>
      </c>
      <c r="E2635" s="37" t="s">
        <v>17294</v>
      </c>
      <c r="F2635" s="37" t="s">
        <v>23714</v>
      </c>
      <c r="G2635" s="37">
        <v>94530</v>
      </c>
      <c r="H2635" s="35">
        <v>1</v>
      </c>
      <c r="I2635" s="35">
        <v>3</v>
      </c>
      <c r="J2635" s="36">
        <v>296667</v>
      </c>
      <c r="K2635" s="37">
        <v>142992</v>
      </c>
      <c r="L2635" s="37" t="s">
        <v>8362</v>
      </c>
    </row>
    <row r="2636" spans="1:12" ht="18" customHeight="1" x14ac:dyDescent="0.2">
      <c r="A2636" s="37" t="s">
        <v>8363</v>
      </c>
      <c r="B2636" s="37" t="s">
        <v>8364</v>
      </c>
      <c r="C2636" s="37" t="s">
        <v>8365</v>
      </c>
      <c r="D2636" s="37" t="s">
        <v>8366</v>
      </c>
      <c r="E2636" s="37" t="s">
        <v>14035</v>
      </c>
      <c r="F2636" s="37" t="s">
        <v>23713</v>
      </c>
      <c r="G2636" s="37">
        <v>85018</v>
      </c>
      <c r="H2636" s="35">
        <v>22</v>
      </c>
      <c r="I2636" s="35">
        <v>140</v>
      </c>
      <c r="J2636" s="36">
        <v>157143</v>
      </c>
      <c r="K2636" s="37">
        <v>117811</v>
      </c>
      <c r="L2636" s="37"/>
    </row>
    <row r="2637" spans="1:12" ht="18" customHeight="1" x14ac:dyDescent="0.2">
      <c r="A2637" s="37" t="s">
        <v>8367</v>
      </c>
      <c r="B2637" s="37" t="s">
        <v>8368</v>
      </c>
      <c r="C2637" s="37" t="s">
        <v>8369</v>
      </c>
      <c r="D2637" s="37" t="s">
        <v>5665</v>
      </c>
      <c r="E2637" s="37" t="s">
        <v>20934</v>
      </c>
      <c r="F2637" s="37" t="s">
        <v>23139</v>
      </c>
      <c r="G2637" s="37">
        <v>53202</v>
      </c>
      <c r="H2637" s="35">
        <v>43</v>
      </c>
      <c r="I2637" s="35">
        <v>266</v>
      </c>
      <c r="J2637" s="36">
        <v>160135</v>
      </c>
      <c r="K2637" s="37">
        <v>109459</v>
      </c>
      <c r="L2637" s="37" t="s">
        <v>11012</v>
      </c>
    </row>
    <row r="2638" spans="1:12" ht="18" customHeight="1" x14ac:dyDescent="0.2">
      <c r="A2638" s="37" t="s">
        <v>11013</v>
      </c>
      <c r="B2638" s="37" t="s">
        <v>11014</v>
      </c>
      <c r="C2638" s="37" t="s">
        <v>11015</v>
      </c>
      <c r="D2638" s="37" t="s">
        <v>11016</v>
      </c>
      <c r="E2638" s="37" t="s">
        <v>20711</v>
      </c>
      <c r="F2638" s="37" t="s">
        <v>18740</v>
      </c>
      <c r="G2638" s="37">
        <v>33759</v>
      </c>
      <c r="H2638" s="35">
        <v>46</v>
      </c>
      <c r="I2638" s="35">
        <v>324</v>
      </c>
      <c r="J2638" s="36">
        <v>141147</v>
      </c>
      <c r="K2638" s="37">
        <v>134802</v>
      </c>
      <c r="L2638" s="37"/>
    </row>
    <row r="2639" spans="1:12" ht="18" customHeight="1" x14ac:dyDescent="0.2">
      <c r="A2639" s="37" t="s">
        <v>11017</v>
      </c>
      <c r="B2639" s="37" t="s">
        <v>11018</v>
      </c>
      <c r="C2639" s="37" t="s">
        <v>11019</v>
      </c>
      <c r="D2639" s="37" t="s">
        <v>11020</v>
      </c>
      <c r="E2639" s="37" t="s">
        <v>15227</v>
      </c>
      <c r="F2639" s="37" t="s">
        <v>18741</v>
      </c>
      <c r="G2639" s="37">
        <v>30305</v>
      </c>
      <c r="H2639" s="35">
        <v>7</v>
      </c>
      <c r="I2639" s="35">
        <v>40</v>
      </c>
      <c r="J2639" s="36">
        <v>175000</v>
      </c>
      <c r="K2639" s="37">
        <v>130878</v>
      </c>
      <c r="L2639" s="37" t="s">
        <v>11021</v>
      </c>
    </row>
    <row r="2640" spans="1:12" ht="18" customHeight="1" x14ac:dyDescent="0.2">
      <c r="A2640" s="37" t="s">
        <v>11022</v>
      </c>
      <c r="B2640" s="37" t="s">
        <v>11023</v>
      </c>
      <c r="C2640" s="37" t="s">
        <v>11024</v>
      </c>
      <c r="D2640" s="37" t="s">
        <v>11025</v>
      </c>
      <c r="E2640" s="37" t="s">
        <v>20857</v>
      </c>
      <c r="F2640" s="37" t="s">
        <v>23136</v>
      </c>
      <c r="G2640" s="37">
        <v>22960</v>
      </c>
      <c r="H2640" s="35">
        <v>2</v>
      </c>
      <c r="I2640" s="35">
        <v>9</v>
      </c>
      <c r="J2640" s="36">
        <v>216111</v>
      </c>
      <c r="K2640" s="37">
        <v>122306</v>
      </c>
      <c r="L2640" s="37"/>
    </row>
    <row r="2641" spans="1:12" ht="18" customHeight="1" x14ac:dyDescent="0.2">
      <c r="A2641" s="37" t="s">
        <v>11026</v>
      </c>
      <c r="B2641" s="37" t="s">
        <v>8319</v>
      </c>
      <c r="C2641" s="37" t="s">
        <v>8320</v>
      </c>
      <c r="D2641" s="37" t="s">
        <v>7273</v>
      </c>
      <c r="E2641" s="37" t="s">
        <v>8321</v>
      </c>
      <c r="F2641" s="37" t="s">
        <v>23125</v>
      </c>
      <c r="G2641" s="37">
        <v>12833</v>
      </c>
      <c r="H2641" s="35">
        <v>2</v>
      </c>
      <c r="I2641" s="35">
        <v>17</v>
      </c>
      <c r="J2641" s="36">
        <v>117647</v>
      </c>
      <c r="K2641" s="37">
        <v>131101</v>
      </c>
      <c r="L2641" s="37"/>
    </row>
    <row r="2642" spans="1:12" ht="18" customHeight="1" x14ac:dyDescent="0.2">
      <c r="A2642" s="37" t="s">
        <v>8312</v>
      </c>
      <c r="B2642" s="37" t="s">
        <v>8313</v>
      </c>
      <c r="C2642" s="37" t="s">
        <v>8314</v>
      </c>
      <c r="D2642" s="37" t="s">
        <v>8322</v>
      </c>
      <c r="E2642" s="37" t="s">
        <v>23736</v>
      </c>
      <c r="F2642" s="37" t="s">
        <v>19676</v>
      </c>
      <c r="G2642" s="37">
        <v>68130</v>
      </c>
      <c r="H2642" s="35">
        <v>6</v>
      </c>
      <c r="I2642" s="35">
        <v>60</v>
      </c>
      <c r="J2642" s="36">
        <v>100000</v>
      </c>
      <c r="K2642" s="37">
        <v>143525</v>
      </c>
      <c r="L2642" s="37" t="s">
        <v>8323</v>
      </c>
    </row>
    <row r="2643" spans="1:12" ht="18" customHeight="1" x14ac:dyDescent="0.2">
      <c r="A2643" s="37" t="s">
        <v>8324</v>
      </c>
      <c r="B2643" s="37" t="s">
        <v>8325</v>
      </c>
      <c r="C2643" s="37" t="s">
        <v>8326</v>
      </c>
      <c r="D2643" s="37" t="s">
        <v>8327</v>
      </c>
      <c r="E2643" s="37" t="s">
        <v>20151</v>
      </c>
      <c r="F2643" s="37" t="s">
        <v>19667</v>
      </c>
      <c r="G2643" s="37">
        <v>1760</v>
      </c>
      <c r="H2643" s="35">
        <v>14</v>
      </c>
      <c r="I2643" s="35">
        <v>75</v>
      </c>
      <c r="J2643" s="36">
        <v>186672</v>
      </c>
      <c r="K2643" s="37">
        <v>128579</v>
      </c>
      <c r="L2643" s="37" t="s">
        <v>8328</v>
      </c>
    </row>
    <row r="2644" spans="1:12" ht="18" customHeight="1" x14ac:dyDescent="0.2">
      <c r="A2644" s="37" t="s">
        <v>8329</v>
      </c>
      <c r="B2644" s="37" t="s">
        <v>8330</v>
      </c>
      <c r="C2644" s="37" t="s">
        <v>8331</v>
      </c>
      <c r="D2644" s="37" t="s">
        <v>8332</v>
      </c>
      <c r="E2644" s="37" t="s">
        <v>11223</v>
      </c>
      <c r="F2644" s="37" t="s">
        <v>18741</v>
      </c>
      <c r="G2644" s="37">
        <v>30022</v>
      </c>
      <c r="H2644" s="35">
        <v>51</v>
      </c>
      <c r="I2644" s="35">
        <v>609</v>
      </c>
      <c r="J2644" s="36">
        <v>84136</v>
      </c>
      <c r="K2644" s="37">
        <v>133025</v>
      </c>
      <c r="L2644" s="37" t="s">
        <v>8333</v>
      </c>
    </row>
    <row r="2645" spans="1:12" ht="18" customHeight="1" x14ac:dyDescent="0.2">
      <c r="A2645" s="37" t="s">
        <v>5673</v>
      </c>
      <c r="B2645" s="37" t="s">
        <v>5674</v>
      </c>
      <c r="C2645" s="37" t="s">
        <v>5675</v>
      </c>
      <c r="D2645" s="37" t="s">
        <v>5676</v>
      </c>
      <c r="E2645" s="37" t="s">
        <v>16619</v>
      </c>
      <c r="F2645" s="37" t="s">
        <v>19671</v>
      </c>
      <c r="G2645" s="37">
        <v>55438</v>
      </c>
      <c r="H2645" s="35">
        <v>8</v>
      </c>
      <c r="I2645" s="35" t="s">
        <v>16742</v>
      </c>
      <c r="J2645" s="35" t="s">
        <v>16742</v>
      </c>
      <c r="K2645" s="37">
        <v>136366</v>
      </c>
      <c r="L2645" s="37"/>
    </row>
    <row r="2646" spans="1:12" ht="18" customHeight="1" x14ac:dyDescent="0.2">
      <c r="A2646" s="37" t="s">
        <v>5677</v>
      </c>
      <c r="B2646" s="37" t="s">
        <v>5678</v>
      </c>
      <c r="C2646" s="37" t="s">
        <v>5679</v>
      </c>
      <c r="D2646" s="37" t="s">
        <v>21707</v>
      </c>
      <c r="E2646" s="37" t="s">
        <v>21708</v>
      </c>
      <c r="F2646" s="37" t="s">
        <v>18741</v>
      </c>
      <c r="G2646" s="37">
        <v>30084</v>
      </c>
      <c r="H2646" s="35">
        <v>1</v>
      </c>
      <c r="I2646" s="35" t="s">
        <v>16742</v>
      </c>
      <c r="J2646" s="35" t="s">
        <v>16742</v>
      </c>
      <c r="K2646" s="37">
        <v>150158</v>
      </c>
      <c r="L2646" s="37" t="s">
        <v>5680</v>
      </c>
    </row>
    <row r="2647" spans="1:12" ht="18" customHeight="1" x14ac:dyDescent="0.2">
      <c r="A2647" s="37" t="s">
        <v>5681</v>
      </c>
      <c r="B2647" s="37" t="s">
        <v>5682</v>
      </c>
      <c r="C2647" s="37" t="s">
        <v>5683</v>
      </c>
      <c r="D2647" s="37" t="s">
        <v>5684</v>
      </c>
      <c r="E2647" s="37" t="s">
        <v>18967</v>
      </c>
      <c r="F2647" s="37" t="s">
        <v>23134</v>
      </c>
      <c r="G2647" s="37">
        <v>78229</v>
      </c>
      <c r="H2647" s="35">
        <v>30</v>
      </c>
      <c r="I2647" s="35">
        <v>16</v>
      </c>
      <c r="J2647" s="36">
        <v>1843750</v>
      </c>
      <c r="K2647" s="37">
        <v>134201</v>
      </c>
      <c r="L2647" s="37"/>
    </row>
    <row r="2648" spans="1:12" ht="18" customHeight="1" x14ac:dyDescent="0.2">
      <c r="A2648" s="37" t="s">
        <v>5685</v>
      </c>
      <c r="B2648" s="37" t="s">
        <v>5686</v>
      </c>
      <c r="C2648" s="37" t="s">
        <v>5687</v>
      </c>
      <c r="D2648" s="37" t="s">
        <v>5688</v>
      </c>
      <c r="E2648" s="37" t="s">
        <v>23677</v>
      </c>
      <c r="F2648" s="37" t="s">
        <v>23714</v>
      </c>
      <c r="G2648" s="37">
        <v>90405</v>
      </c>
      <c r="H2648" s="35">
        <v>2</v>
      </c>
      <c r="I2648" s="35">
        <v>2</v>
      </c>
      <c r="J2648" s="36">
        <v>750000</v>
      </c>
      <c r="K2648" s="37">
        <v>134322</v>
      </c>
      <c r="L2648" s="37" t="s">
        <v>5689</v>
      </c>
    </row>
    <row r="2649" spans="1:12" ht="18" customHeight="1" x14ac:dyDescent="0.2">
      <c r="A2649" s="37" t="s">
        <v>5690</v>
      </c>
      <c r="B2649" s="37" t="s">
        <v>5691</v>
      </c>
      <c r="C2649" s="37" t="s">
        <v>5692</v>
      </c>
      <c r="D2649" s="37" t="s">
        <v>5693</v>
      </c>
      <c r="E2649" s="37" t="s">
        <v>19540</v>
      </c>
      <c r="F2649" s="37" t="s">
        <v>23129</v>
      </c>
      <c r="G2649" s="37">
        <v>15241</v>
      </c>
      <c r="H2649" s="35">
        <v>55</v>
      </c>
      <c r="I2649" s="35">
        <v>140</v>
      </c>
      <c r="J2649" s="36">
        <v>395777</v>
      </c>
      <c r="K2649" s="37">
        <v>123349</v>
      </c>
      <c r="L2649" s="37"/>
    </row>
    <row r="2650" spans="1:12" ht="18" customHeight="1" x14ac:dyDescent="0.2">
      <c r="A2650" s="37" t="s">
        <v>5694</v>
      </c>
      <c r="B2650" s="37" t="s">
        <v>5695</v>
      </c>
      <c r="C2650" s="37" t="s">
        <v>5696</v>
      </c>
      <c r="D2650" s="37" t="s">
        <v>5697</v>
      </c>
      <c r="E2650" s="37" t="s">
        <v>5698</v>
      </c>
      <c r="F2650" s="37" t="s">
        <v>19678</v>
      </c>
      <c r="G2650" s="37">
        <v>7632</v>
      </c>
      <c r="H2650" s="35">
        <v>10</v>
      </c>
      <c r="I2650" s="35">
        <v>34</v>
      </c>
      <c r="J2650" s="36">
        <v>304221</v>
      </c>
      <c r="K2650" s="37">
        <v>124532</v>
      </c>
      <c r="L2650" s="37" t="s">
        <v>5699</v>
      </c>
    </row>
    <row r="2651" spans="1:12" ht="18" customHeight="1" x14ac:dyDescent="0.2">
      <c r="A2651" s="37" t="s">
        <v>5700</v>
      </c>
      <c r="B2651" s="37" t="s">
        <v>5701</v>
      </c>
      <c r="C2651" s="37" t="s">
        <v>5702</v>
      </c>
      <c r="D2651" s="37" t="s">
        <v>5703</v>
      </c>
      <c r="E2651" s="37" t="s">
        <v>5704</v>
      </c>
      <c r="F2651" s="37" t="s">
        <v>23127</v>
      </c>
      <c r="G2651" s="37">
        <v>73737</v>
      </c>
      <c r="H2651" s="35">
        <v>3</v>
      </c>
      <c r="I2651" s="35">
        <v>10</v>
      </c>
      <c r="J2651" s="36">
        <v>300000</v>
      </c>
      <c r="K2651" s="37">
        <v>145268</v>
      </c>
      <c r="L2651" s="37" t="s">
        <v>5705</v>
      </c>
    </row>
    <row r="2652" spans="1:12" ht="18" customHeight="1" x14ac:dyDescent="0.2">
      <c r="A2652" s="37" t="s">
        <v>5706</v>
      </c>
      <c r="B2652" s="37" t="s">
        <v>5707</v>
      </c>
      <c r="C2652" s="37" t="s">
        <v>5708</v>
      </c>
      <c r="D2652" s="37" t="s">
        <v>5709</v>
      </c>
      <c r="E2652" s="37" t="s">
        <v>17108</v>
      </c>
      <c r="F2652" s="37" t="s">
        <v>23134</v>
      </c>
      <c r="G2652" s="37">
        <v>75038</v>
      </c>
      <c r="H2652" s="35">
        <v>9</v>
      </c>
      <c r="I2652" s="35">
        <v>1</v>
      </c>
      <c r="J2652" s="36">
        <v>9100000</v>
      </c>
      <c r="K2652" s="37">
        <v>138543</v>
      </c>
      <c r="L2652" s="37"/>
    </row>
    <row r="2653" spans="1:12" ht="18" customHeight="1" x14ac:dyDescent="0.2">
      <c r="A2653" s="37" t="s">
        <v>5710</v>
      </c>
      <c r="B2653" s="37" t="s">
        <v>5711</v>
      </c>
      <c r="C2653" s="37" t="s">
        <v>5712</v>
      </c>
      <c r="D2653" s="37" t="s">
        <v>5713</v>
      </c>
      <c r="E2653" s="37" t="s">
        <v>17983</v>
      </c>
      <c r="F2653" s="37" t="s">
        <v>19671</v>
      </c>
      <c r="G2653" s="37">
        <v>55102</v>
      </c>
      <c r="H2653" s="35">
        <v>30</v>
      </c>
      <c r="I2653" s="35">
        <v>507</v>
      </c>
      <c r="J2653" s="36">
        <v>59665</v>
      </c>
      <c r="K2653" s="37">
        <v>115268</v>
      </c>
      <c r="L2653" s="37" t="s">
        <v>5714</v>
      </c>
    </row>
    <row r="2654" spans="1:12" ht="18" customHeight="1" x14ac:dyDescent="0.2">
      <c r="A2654" s="37" t="s">
        <v>5715</v>
      </c>
      <c r="B2654" s="37" t="s">
        <v>5716</v>
      </c>
      <c r="C2654" s="37" t="s">
        <v>5717</v>
      </c>
      <c r="D2654" s="37" t="s">
        <v>5718</v>
      </c>
      <c r="E2654" s="37" t="s">
        <v>21680</v>
      </c>
      <c r="F2654" s="37" t="s">
        <v>23715</v>
      </c>
      <c r="G2654" s="37">
        <v>80218</v>
      </c>
      <c r="H2654" s="35">
        <v>25</v>
      </c>
      <c r="I2654" s="35">
        <v>100</v>
      </c>
      <c r="J2654" s="36">
        <v>250000</v>
      </c>
      <c r="K2654" s="37">
        <v>112663</v>
      </c>
      <c r="L2654" s="37"/>
    </row>
    <row r="2655" spans="1:12" ht="18" customHeight="1" x14ac:dyDescent="0.2">
      <c r="A2655" s="37" t="s">
        <v>5719</v>
      </c>
      <c r="B2655" s="37" t="s">
        <v>5720</v>
      </c>
      <c r="C2655" s="37" t="s">
        <v>5721</v>
      </c>
      <c r="D2655" s="37" t="s">
        <v>5722</v>
      </c>
      <c r="E2655" s="37" t="s">
        <v>17944</v>
      </c>
      <c r="F2655" s="37" t="s">
        <v>23714</v>
      </c>
      <c r="G2655" s="37">
        <v>92612</v>
      </c>
      <c r="H2655" s="35">
        <v>8</v>
      </c>
      <c r="I2655" s="35" t="s">
        <v>16742</v>
      </c>
      <c r="J2655" s="35" t="s">
        <v>16742</v>
      </c>
      <c r="K2655" s="37">
        <v>144812</v>
      </c>
      <c r="L2655" s="37"/>
    </row>
    <row r="2656" spans="1:12" ht="18" customHeight="1" x14ac:dyDescent="0.2">
      <c r="A2656" s="37" t="s">
        <v>5723</v>
      </c>
      <c r="B2656" s="37" t="s">
        <v>5724</v>
      </c>
      <c r="C2656" s="37" t="s">
        <v>5725</v>
      </c>
      <c r="D2656" s="37" t="s">
        <v>5726</v>
      </c>
      <c r="E2656" s="37" t="s">
        <v>24265</v>
      </c>
      <c r="F2656" s="37" t="s">
        <v>23714</v>
      </c>
      <c r="G2656" s="37">
        <v>90067</v>
      </c>
      <c r="H2656" s="35">
        <v>562</v>
      </c>
      <c r="I2656" s="35">
        <v>56</v>
      </c>
      <c r="J2656" s="36">
        <v>10030352</v>
      </c>
      <c r="K2656" s="37">
        <v>139370</v>
      </c>
      <c r="L2656" s="37"/>
    </row>
    <row r="2657" spans="1:12" ht="18" customHeight="1" x14ac:dyDescent="0.2">
      <c r="A2657" s="37" t="s">
        <v>388</v>
      </c>
      <c r="B2657" s="37" t="s">
        <v>3027</v>
      </c>
      <c r="C2657" s="37" t="s">
        <v>3028</v>
      </c>
      <c r="D2657" s="37" t="s">
        <v>3029</v>
      </c>
      <c r="E2657" s="37" t="s">
        <v>3030</v>
      </c>
      <c r="F2657" s="37" t="s">
        <v>23129</v>
      </c>
      <c r="G2657" s="37">
        <v>19607</v>
      </c>
      <c r="H2657" s="35">
        <v>7</v>
      </c>
      <c r="I2657" s="35">
        <v>55</v>
      </c>
      <c r="J2657" s="36">
        <v>127273</v>
      </c>
      <c r="K2657" s="37">
        <v>123013</v>
      </c>
      <c r="L2657" s="37" t="s">
        <v>3031</v>
      </c>
    </row>
    <row r="2658" spans="1:12" ht="18" customHeight="1" x14ac:dyDescent="0.2">
      <c r="A2658" s="37" t="s">
        <v>3032</v>
      </c>
      <c r="B2658" s="37" t="s">
        <v>3033</v>
      </c>
      <c r="C2658" s="37" t="s">
        <v>5727</v>
      </c>
      <c r="D2658" s="37" t="s">
        <v>5728</v>
      </c>
      <c r="E2658" s="37" t="s">
        <v>21740</v>
      </c>
      <c r="F2658" s="37" t="s">
        <v>23133</v>
      </c>
      <c r="G2658" s="37">
        <v>37215</v>
      </c>
      <c r="H2658" s="35">
        <v>42</v>
      </c>
      <c r="I2658" s="35">
        <v>500</v>
      </c>
      <c r="J2658" s="36">
        <v>84000</v>
      </c>
      <c r="K2658" s="37">
        <v>123983</v>
      </c>
      <c r="L2658" s="37"/>
    </row>
    <row r="2659" spans="1:12" ht="18" customHeight="1" x14ac:dyDescent="0.2">
      <c r="A2659" s="37" t="s">
        <v>5729</v>
      </c>
      <c r="B2659" s="37" t="s">
        <v>3034</v>
      </c>
      <c r="C2659" s="37" t="s">
        <v>3035</v>
      </c>
      <c r="D2659" s="37" t="s">
        <v>3036</v>
      </c>
      <c r="E2659" s="37" t="s">
        <v>24265</v>
      </c>
      <c r="F2659" s="37" t="s">
        <v>23714</v>
      </c>
      <c r="G2659" s="37">
        <v>90064</v>
      </c>
      <c r="H2659" s="35">
        <v>101</v>
      </c>
      <c r="I2659" s="35">
        <v>144</v>
      </c>
      <c r="J2659" s="36">
        <v>703606</v>
      </c>
      <c r="K2659" s="37">
        <v>109329</v>
      </c>
      <c r="L2659" s="37"/>
    </row>
    <row r="2660" spans="1:12" ht="18" customHeight="1" x14ac:dyDescent="0.2">
      <c r="A2660" s="37" t="s">
        <v>3037</v>
      </c>
      <c r="B2660" s="37" t="s">
        <v>3038</v>
      </c>
      <c r="C2660" s="37" t="s">
        <v>3039</v>
      </c>
      <c r="D2660" s="37" t="s">
        <v>3040</v>
      </c>
      <c r="E2660" s="37" t="s">
        <v>15242</v>
      </c>
      <c r="F2660" s="37" t="s">
        <v>19668</v>
      </c>
      <c r="G2660" s="37">
        <v>20914</v>
      </c>
      <c r="H2660" s="35">
        <v>12</v>
      </c>
      <c r="I2660" s="35">
        <v>42</v>
      </c>
      <c r="J2660" s="36">
        <v>285714</v>
      </c>
      <c r="K2660" s="37">
        <v>121609</v>
      </c>
      <c r="L2660" s="37"/>
    </row>
    <row r="2661" spans="1:12" ht="18" customHeight="1" x14ac:dyDescent="0.2">
      <c r="A2661" s="37" t="s">
        <v>3041</v>
      </c>
      <c r="B2661" s="37" t="s">
        <v>3042</v>
      </c>
      <c r="C2661" s="37" t="s">
        <v>3043</v>
      </c>
      <c r="D2661" s="37" t="s">
        <v>3044</v>
      </c>
      <c r="E2661" s="37" t="s">
        <v>16723</v>
      </c>
      <c r="F2661" s="37" t="s">
        <v>23714</v>
      </c>
      <c r="G2661" s="37">
        <v>94105</v>
      </c>
      <c r="H2661" s="35">
        <v>24</v>
      </c>
      <c r="I2661" s="35">
        <v>184</v>
      </c>
      <c r="J2661" s="36">
        <v>132936</v>
      </c>
      <c r="K2661" s="37">
        <v>134374</v>
      </c>
      <c r="L2661" s="37"/>
    </row>
    <row r="2662" spans="1:12" ht="18" customHeight="1" x14ac:dyDescent="0.2">
      <c r="A2662" s="37" t="s">
        <v>3045</v>
      </c>
      <c r="B2662" s="37" t="s">
        <v>3046</v>
      </c>
      <c r="C2662" s="37" t="s">
        <v>2097</v>
      </c>
      <c r="D2662" s="37" t="s">
        <v>2098</v>
      </c>
      <c r="E2662" s="37" t="s">
        <v>15220</v>
      </c>
      <c r="F2662" s="37" t="s">
        <v>23135</v>
      </c>
      <c r="G2662" s="37">
        <v>84106</v>
      </c>
      <c r="H2662" s="35">
        <v>15</v>
      </c>
      <c r="I2662" s="35">
        <v>175</v>
      </c>
      <c r="J2662" s="36">
        <v>85714</v>
      </c>
      <c r="K2662" s="37">
        <v>131985</v>
      </c>
      <c r="L2662" s="37"/>
    </row>
    <row r="2663" spans="1:12" ht="18" customHeight="1" x14ac:dyDescent="0.2">
      <c r="A2663" s="37" t="s">
        <v>2099</v>
      </c>
      <c r="B2663" s="37" t="s">
        <v>2100</v>
      </c>
      <c r="C2663" s="37" t="s">
        <v>2101</v>
      </c>
      <c r="D2663" s="37" t="s">
        <v>2102</v>
      </c>
      <c r="E2663" s="37" t="s">
        <v>2103</v>
      </c>
      <c r="F2663" s="37" t="s">
        <v>23139</v>
      </c>
      <c r="G2663" s="37">
        <v>54115</v>
      </c>
      <c r="H2663" s="35">
        <v>18</v>
      </c>
      <c r="I2663" s="35">
        <v>74</v>
      </c>
      <c r="J2663" s="36">
        <v>245871</v>
      </c>
      <c r="K2663" s="37">
        <v>127473</v>
      </c>
      <c r="L2663" s="37"/>
    </row>
    <row r="2664" spans="1:12" ht="18" customHeight="1" x14ac:dyDescent="0.2">
      <c r="A2664" s="37" t="s">
        <v>2104</v>
      </c>
      <c r="B2664" s="37" t="s">
        <v>2105</v>
      </c>
      <c r="C2664" s="37" t="s">
        <v>2106</v>
      </c>
      <c r="D2664" s="37" t="s">
        <v>2107</v>
      </c>
      <c r="E2664" s="37" t="s">
        <v>2108</v>
      </c>
      <c r="F2664" s="37" t="s">
        <v>23139</v>
      </c>
      <c r="G2664" s="37">
        <v>53095</v>
      </c>
      <c r="H2664" s="35">
        <v>2</v>
      </c>
      <c r="I2664" s="35">
        <v>23</v>
      </c>
      <c r="J2664" s="36">
        <v>86466</v>
      </c>
      <c r="K2664" s="37">
        <v>110358</v>
      </c>
      <c r="L2664" s="37"/>
    </row>
    <row r="2665" spans="1:12" ht="18" customHeight="1" x14ac:dyDescent="0.2">
      <c r="A2665" s="37" t="s">
        <v>2109</v>
      </c>
      <c r="B2665" s="37" t="s">
        <v>2110</v>
      </c>
      <c r="C2665" s="37" t="s">
        <v>2111</v>
      </c>
      <c r="D2665" s="37" t="s">
        <v>2112</v>
      </c>
      <c r="E2665" s="37" t="s">
        <v>2113</v>
      </c>
      <c r="F2665" s="37" t="s">
        <v>19678</v>
      </c>
      <c r="G2665" s="37">
        <v>7974</v>
      </c>
      <c r="H2665" s="35">
        <v>8</v>
      </c>
      <c r="I2665" s="35" t="s">
        <v>16742</v>
      </c>
      <c r="J2665" s="35" t="s">
        <v>16742</v>
      </c>
      <c r="K2665" s="37">
        <v>138633</v>
      </c>
      <c r="L2665" s="37" t="s">
        <v>2114</v>
      </c>
    </row>
    <row r="2666" spans="1:12" ht="18" customHeight="1" x14ac:dyDescent="0.2">
      <c r="A2666" s="37" t="s">
        <v>2115</v>
      </c>
      <c r="B2666" s="37" t="s">
        <v>2116</v>
      </c>
      <c r="C2666" s="37" t="s">
        <v>2117</v>
      </c>
      <c r="D2666" s="37" t="s">
        <v>60</v>
      </c>
      <c r="E2666" s="37" t="s">
        <v>21358</v>
      </c>
      <c r="F2666" s="37" t="s">
        <v>23714</v>
      </c>
      <c r="G2666" s="37">
        <v>94583</v>
      </c>
      <c r="H2666" s="35">
        <v>22</v>
      </c>
      <c r="I2666" s="35">
        <v>76</v>
      </c>
      <c r="J2666" s="36">
        <v>285259</v>
      </c>
      <c r="K2666" s="37">
        <v>135156</v>
      </c>
      <c r="L2666" s="37"/>
    </row>
    <row r="2667" spans="1:12" ht="18" customHeight="1" x14ac:dyDescent="0.2">
      <c r="A2667" s="37" t="s">
        <v>61</v>
      </c>
      <c r="B2667" s="37" t="s">
        <v>62</v>
      </c>
      <c r="C2667" s="37" t="s">
        <v>3054</v>
      </c>
      <c r="D2667" s="37" t="s">
        <v>3055</v>
      </c>
      <c r="E2667" s="37" t="s">
        <v>20867</v>
      </c>
      <c r="F2667" s="37" t="s">
        <v>19675</v>
      </c>
      <c r="G2667" s="37">
        <v>28226</v>
      </c>
      <c r="H2667" s="35">
        <v>12</v>
      </c>
      <c r="I2667" s="35">
        <v>32</v>
      </c>
      <c r="J2667" s="36">
        <v>375000</v>
      </c>
      <c r="K2667" s="37">
        <v>127980</v>
      </c>
      <c r="L2667" s="37" t="s">
        <v>3056</v>
      </c>
    </row>
    <row r="2668" spans="1:12" ht="18" customHeight="1" x14ac:dyDescent="0.2">
      <c r="A2668" s="37" t="s">
        <v>3057</v>
      </c>
      <c r="B2668" s="37" t="s">
        <v>3058</v>
      </c>
      <c r="C2668" s="37" t="s">
        <v>3059</v>
      </c>
      <c r="D2668" s="37" t="s">
        <v>17416</v>
      </c>
      <c r="E2668" s="37" t="s">
        <v>14035</v>
      </c>
      <c r="F2668" s="37" t="s">
        <v>23713</v>
      </c>
      <c r="G2668" s="37">
        <v>85018</v>
      </c>
      <c r="H2668" s="35">
        <v>198</v>
      </c>
      <c r="I2668" s="35">
        <v>309</v>
      </c>
      <c r="J2668" s="36">
        <v>640631</v>
      </c>
      <c r="K2668" s="37">
        <v>110604</v>
      </c>
      <c r="L2668" s="37"/>
    </row>
    <row r="2669" spans="1:12" ht="18" customHeight="1" x14ac:dyDescent="0.2">
      <c r="A2669" s="37" t="s">
        <v>3060</v>
      </c>
      <c r="B2669" s="37" t="s">
        <v>3061</v>
      </c>
      <c r="C2669" s="37" t="s">
        <v>8469</v>
      </c>
      <c r="D2669" s="37" t="s">
        <v>8470</v>
      </c>
      <c r="E2669" s="37" t="s">
        <v>8471</v>
      </c>
      <c r="F2669" s="37" t="s">
        <v>18741</v>
      </c>
      <c r="G2669" s="37">
        <v>30281</v>
      </c>
      <c r="H2669" s="35">
        <v>47</v>
      </c>
      <c r="I2669" s="35">
        <v>478</v>
      </c>
      <c r="J2669" s="36">
        <v>97861</v>
      </c>
      <c r="K2669" s="37">
        <v>125724</v>
      </c>
      <c r="L2669" s="37" t="s">
        <v>8472</v>
      </c>
    </row>
    <row r="2670" spans="1:12" ht="18" customHeight="1" x14ac:dyDescent="0.2">
      <c r="A2670" s="37" t="s">
        <v>8473</v>
      </c>
      <c r="B2670" s="37" t="s">
        <v>8474</v>
      </c>
      <c r="C2670" s="37" t="s">
        <v>8475</v>
      </c>
      <c r="D2670" s="37" t="s">
        <v>365</v>
      </c>
      <c r="E2670" s="37" t="s">
        <v>366</v>
      </c>
      <c r="F2670" s="37" t="s">
        <v>23135</v>
      </c>
      <c r="G2670" s="37">
        <v>84097</v>
      </c>
      <c r="H2670" s="35">
        <v>59</v>
      </c>
      <c r="I2670" s="35">
        <v>387</v>
      </c>
      <c r="J2670" s="36">
        <v>153677</v>
      </c>
      <c r="K2670" s="37">
        <v>109522</v>
      </c>
      <c r="L2670" s="37" t="s">
        <v>367</v>
      </c>
    </row>
    <row r="2671" spans="1:12" ht="18" customHeight="1" x14ac:dyDescent="0.2">
      <c r="A2671" s="37" t="s">
        <v>368</v>
      </c>
      <c r="B2671" s="37" t="s">
        <v>369</v>
      </c>
      <c r="C2671" s="37" t="s">
        <v>370</v>
      </c>
      <c r="D2671" s="37" t="s">
        <v>371</v>
      </c>
      <c r="E2671" s="37" t="s">
        <v>21307</v>
      </c>
      <c r="F2671" s="37" t="s">
        <v>18741</v>
      </c>
      <c r="G2671" s="37">
        <v>30269</v>
      </c>
      <c r="H2671" s="35">
        <v>7</v>
      </c>
      <c r="I2671" s="35">
        <v>23</v>
      </c>
      <c r="J2671" s="36">
        <v>284565</v>
      </c>
      <c r="K2671" s="37">
        <v>125267</v>
      </c>
      <c r="L2671" s="37" t="s">
        <v>372</v>
      </c>
    </row>
    <row r="2672" spans="1:12" ht="18" customHeight="1" x14ac:dyDescent="0.2">
      <c r="A2672" s="37" t="s">
        <v>373</v>
      </c>
      <c r="B2672" s="37" t="s">
        <v>373</v>
      </c>
      <c r="C2672" s="37" t="s">
        <v>374</v>
      </c>
      <c r="D2672" s="37" t="s">
        <v>375</v>
      </c>
      <c r="E2672" s="37" t="s">
        <v>16728</v>
      </c>
      <c r="F2672" s="37" t="s">
        <v>23714</v>
      </c>
      <c r="G2672" s="37">
        <v>92114</v>
      </c>
      <c r="H2672" s="35">
        <v>4</v>
      </c>
      <c r="I2672" s="35">
        <v>108</v>
      </c>
      <c r="J2672" s="36">
        <v>39787</v>
      </c>
      <c r="K2672" s="37">
        <v>119404</v>
      </c>
      <c r="L2672" s="37" t="s">
        <v>3143</v>
      </c>
    </row>
    <row r="2673" spans="1:12" ht="18" customHeight="1" x14ac:dyDescent="0.2">
      <c r="A2673" s="37" t="s">
        <v>3144</v>
      </c>
      <c r="B2673" s="37" t="s">
        <v>3145</v>
      </c>
      <c r="C2673" s="37" t="s">
        <v>3146</v>
      </c>
      <c r="D2673" s="37" t="s">
        <v>3147</v>
      </c>
      <c r="E2673" s="37" t="s">
        <v>9856</v>
      </c>
      <c r="F2673" s="37" t="s">
        <v>23129</v>
      </c>
      <c r="G2673" s="37">
        <v>18940</v>
      </c>
      <c r="H2673" s="35">
        <v>3</v>
      </c>
      <c r="I2673" s="35">
        <v>4</v>
      </c>
      <c r="J2673" s="36">
        <v>725000</v>
      </c>
      <c r="K2673" s="37">
        <v>144759</v>
      </c>
      <c r="L2673" s="37"/>
    </row>
    <row r="2674" spans="1:12" ht="18" customHeight="1" x14ac:dyDescent="0.2">
      <c r="A2674" s="37" t="s">
        <v>3148</v>
      </c>
      <c r="B2674" s="37" t="s">
        <v>3149</v>
      </c>
      <c r="C2674" s="37" t="s">
        <v>3150</v>
      </c>
      <c r="D2674" s="37" t="s">
        <v>5857</v>
      </c>
      <c r="E2674" s="37" t="s">
        <v>5858</v>
      </c>
      <c r="F2674" s="37" t="s">
        <v>19670</v>
      </c>
      <c r="G2674" s="37">
        <v>49024</v>
      </c>
      <c r="H2674" s="35">
        <v>18</v>
      </c>
      <c r="I2674" s="35">
        <v>131</v>
      </c>
      <c r="J2674" s="36">
        <v>140153</v>
      </c>
      <c r="K2674" s="37">
        <v>123642</v>
      </c>
      <c r="L2674" s="37"/>
    </row>
    <row r="2675" spans="1:12" ht="18" customHeight="1" x14ac:dyDescent="0.2">
      <c r="A2675" s="37" t="s">
        <v>5859</v>
      </c>
      <c r="B2675" s="37" t="s">
        <v>8544</v>
      </c>
      <c r="C2675" s="37" t="s">
        <v>8545</v>
      </c>
      <c r="D2675" s="37" t="s">
        <v>8546</v>
      </c>
      <c r="E2675" s="37" t="s">
        <v>8547</v>
      </c>
      <c r="F2675" s="37" t="s">
        <v>23129</v>
      </c>
      <c r="G2675" s="37">
        <v>17013</v>
      </c>
      <c r="H2675" s="35">
        <v>3</v>
      </c>
      <c r="I2675" s="35">
        <v>30</v>
      </c>
      <c r="J2675" s="36">
        <v>115333</v>
      </c>
      <c r="K2675" s="37">
        <v>120741</v>
      </c>
      <c r="L2675" s="37"/>
    </row>
    <row r="2676" spans="1:12" ht="18" customHeight="1" x14ac:dyDescent="0.2">
      <c r="A2676" s="37" t="s">
        <v>8548</v>
      </c>
      <c r="B2676" s="37" t="s">
        <v>8549</v>
      </c>
      <c r="C2676" s="37" t="s">
        <v>8550</v>
      </c>
      <c r="D2676" s="37" t="s">
        <v>8551</v>
      </c>
      <c r="E2676" s="37" t="s">
        <v>8552</v>
      </c>
      <c r="F2676" s="37" t="s">
        <v>23714</v>
      </c>
      <c r="G2676" s="37">
        <v>92014</v>
      </c>
      <c r="H2676" s="35">
        <v>52</v>
      </c>
      <c r="I2676" s="35">
        <v>265</v>
      </c>
      <c r="J2676" s="36">
        <v>196234</v>
      </c>
      <c r="K2676" s="37">
        <v>119099</v>
      </c>
      <c r="L2676" s="37"/>
    </row>
    <row r="2677" spans="1:12" ht="18" customHeight="1" x14ac:dyDescent="0.2">
      <c r="A2677" s="37" t="s">
        <v>8553</v>
      </c>
      <c r="B2677" s="37" t="s">
        <v>8554</v>
      </c>
      <c r="C2677" s="37" t="s">
        <v>8555</v>
      </c>
      <c r="D2677" s="37" t="s">
        <v>2614</v>
      </c>
      <c r="E2677" s="37" t="s">
        <v>23459</v>
      </c>
      <c r="F2677" s="37" t="s">
        <v>23714</v>
      </c>
      <c r="G2677" s="37">
        <v>94708</v>
      </c>
      <c r="H2677" s="35">
        <v>45</v>
      </c>
      <c r="I2677" s="35">
        <v>92</v>
      </c>
      <c r="J2677" s="36">
        <v>489880</v>
      </c>
      <c r="K2677" s="37">
        <v>134081</v>
      </c>
      <c r="L2677" s="37" t="s">
        <v>2615</v>
      </c>
    </row>
    <row r="2678" spans="1:12" ht="18" customHeight="1" x14ac:dyDescent="0.2">
      <c r="A2678" s="37" t="s">
        <v>2616</v>
      </c>
      <c r="B2678" s="37" t="s">
        <v>2617</v>
      </c>
      <c r="C2678" s="37" t="s">
        <v>2618</v>
      </c>
      <c r="D2678" s="37" t="s">
        <v>2619</v>
      </c>
      <c r="E2678" s="37" t="s">
        <v>23347</v>
      </c>
      <c r="F2678" s="37" t="s">
        <v>23134</v>
      </c>
      <c r="G2678" s="37">
        <v>78746</v>
      </c>
      <c r="H2678" s="35">
        <v>2</v>
      </c>
      <c r="I2678" s="35">
        <v>16</v>
      </c>
      <c r="J2678" s="36">
        <v>112500</v>
      </c>
      <c r="K2678" s="37">
        <v>115473</v>
      </c>
      <c r="L2678" s="37"/>
    </row>
    <row r="2679" spans="1:12" ht="18" customHeight="1" x14ac:dyDescent="0.2">
      <c r="A2679" s="37" t="s">
        <v>2620</v>
      </c>
      <c r="B2679" s="37" t="s">
        <v>5323</v>
      </c>
      <c r="C2679" s="37" t="s">
        <v>400</v>
      </c>
      <c r="D2679" s="37" t="s">
        <v>401</v>
      </c>
      <c r="E2679" s="37" t="s">
        <v>14458</v>
      </c>
      <c r="F2679" s="37" t="s">
        <v>19667</v>
      </c>
      <c r="G2679" s="37">
        <v>2184</v>
      </c>
      <c r="H2679" s="35">
        <v>10</v>
      </c>
      <c r="I2679" s="35">
        <v>110</v>
      </c>
      <c r="J2679" s="36">
        <v>86364</v>
      </c>
      <c r="K2679" s="37">
        <v>127462</v>
      </c>
      <c r="L2679" s="37"/>
    </row>
    <row r="2680" spans="1:12" ht="18" customHeight="1" x14ac:dyDescent="0.2">
      <c r="A2680" s="37" t="s">
        <v>402</v>
      </c>
      <c r="B2680" s="37" t="s">
        <v>403</v>
      </c>
      <c r="C2680" s="37" t="s">
        <v>404</v>
      </c>
      <c r="D2680" s="37" t="s">
        <v>405</v>
      </c>
      <c r="E2680" s="37" t="s">
        <v>406</v>
      </c>
      <c r="F2680" s="37" t="s">
        <v>23138</v>
      </c>
      <c r="G2680" s="37">
        <v>98052</v>
      </c>
      <c r="H2680" s="35">
        <v>8</v>
      </c>
      <c r="I2680" s="36">
        <v>2000</v>
      </c>
      <c r="J2680" s="36">
        <v>3750</v>
      </c>
      <c r="K2680" s="37">
        <v>118368</v>
      </c>
      <c r="L2680" s="37" t="s">
        <v>407</v>
      </c>
    </row>
    <row r="2681" spans="1:12" ht="18" customHeight="1" x14ac:dyDescent="0.2">
      <c r="A2681" s="37" t="s">
        <v>408</v>
      </c>
      <c r="B2681" s="37" t="s">
        <v>409</v>
      </c>
      <c r="C2681" s="37" t="s">
        <v>410</v>
      </c>
      <c r="D2681" s="37" t="s">
        <v>411</v>
      </c>
      <c r="E2681" s="37" t="s">
        <v>24286</v>
      </c>
      <c r="F2681" s="37" t="s">
        <v>23134</v>
      </c>
      <c r="G2681" s="37">
        <v>75243</v>
      </c>
      <c r="H2681" s="35">
        <v>6</v>
      </c>
      <c r="I2681" s="35">
        <v>21</v>
      </c>
      <c r="J2681" s="36">
        <v>261905</v>
      </c>
      <c r="K2681" s="37">
        <v>129691</v>
      </c>
      <c r="L2681" s="37"/>
    </row>
    <row r="2682" spans="1:12" ht="18" customHeight="1" x14ac:dyDescent="0.2">
      <c r="A2682" s="37" t="s">
        <v>412</v>
      </c>
      <c r="B2682" s="37" t="s">
        <v>413</v>
      </c>
      <c r="C2682" s="37" t="s">
        <v>414</v>
      </c>
      <c r="D2682" s="37" t="s">
        <v>415</v>
      </c>
      <c r="E2682" s="37" t="s">
        <v>22598</v>
      </c>
      <c r="F2682" s="37" t="s">
        <v>23136</v>
      </c>
      <c r="G2682" s="37">
        <v>24210</v>
      </c>
      <c r="H2682" s="35">
        <v>0</v>
      </c>
      <c r="I2682" s="35">
        <v>6</v>
      </c>
      <c r="J2682" s="36">
        <v>18244</v>
      </c>
      <c r="K2682" s="37">
        <v>143628</v>
      </c>
      <c r="L2682" s="37"/>
    </row>
    <row r="2683" spans="1:12" ht="18" customHeight="1" x14ac:dyDescent="0.2">
      <c r="A2683" s="37" t="s">
        <v>416</v>
      </c>
      <c r="B2683" s="37" t="s">
        <v>417</v>
      </c>
      <c r="C2683" s="37" t="s">
        <v>418</v>
      </c>
      <c r="D2683" s="37" t="s">
        <v>419</v>
      </c>
      <c r="E2683" s="37" t="s">
        <v>420</v>
      </c>
      <c r="F2683" s="37" t="s">
        <v>19668</v>
      </c>
      <c r="G2683" s="37">
        <v>20860</v>
      </c>
      <c r="H2683" s="35">
        <v>37</v>
      </c>
      <c r="I2683" s="35">
        <v>95</v>
      </c>
      <c r="J2683" s="36">
        <v>394147</v>
      </c>
      <c r="K2683" s="37">
        <v>134740</v>
      </c>
      <c r="L2683" s="37"/>
    </row>
    <row r="2684" spans="1:12" ht="18" customHeight="1" x14ac:dyDescent="0.2">
      <c r="A2684" s="37" t="s">
        <v>421</v>
      </c>
      <c r="B2684" s="37" t="s">
        <v>422</v>
      </c>
      <c r="C2684" s="37" t="s">
        <v>423</v>
      </c>
      <c r="D2684" s="37" t="s">
        <v>424</v>
      </c>
      <c r="E2684" s="37" t="s">
        <v>425</v>
      </c>
      <c r="F2684" s="37" t="s">
        <v>23713</v>
      </c>
      <c r="G2684" s="37">
        <v>85248</v>
      </c>
      <c r="H2684" s="35">
        <v>8</v>
      </c>
      <c r="I2684" s="35" t="s">
        <v>16742</v>
      </c>
      <c r="J2684" s="35" t="s">
        <v>16742</v>
      </c>
      <c r="K2684" s="37">
        <v>144663</v>
      </c>
      <c r="L2684" s="37"/>
    </row>
    <row r="2685" spans="1:12" ht="18" customHeight="1" x14ac:dyDescent="0.2">
      <c r="A2685" s="37" t="s">
        <v>426</v>
      </c>
      <c r="B2685" s="37" t="s">
        <v>427</v>
      </c>
      <c r="C2685" s="37" t="s">
        <v>428</v>
      </c>
      <c r="D2685" s="37" t="s">
        <v>429</v>
      </c>
      <c r="E2685" s="37" t="s">
        <v>24265</v>
      </c>
      <c r="F2685" s="37" t="s">
        <v>23714</v>
      </c>
      <c r="G2685" s="37">
        <v>90064</v>
      </c>
      <c r="H2685" s="35">
        <v>44</v>
      </c>
      <c r="I2685" s="35">
        <v>419</v>
      </c>
      <c r="J2685" s="36">
        <v>104203</v>
      </c>
      <c r="K2685" s="37">
        <v>132410</v>
      </c>
      <c r="L2685" s="37" t="s">
        <v>430</v>
      </c>
    </row>
    <row r="2686" spans="1:12" ht="18" customHeight="1" x14ac:dyDescent="0.2">
      <c r="A2686" s="37" t="s">
        <v>431</v>
      </c>
      <c r="B2686" s="37" t="s">
        <v>432</v>
      </c>
      <c r="C2686" s="37" t="s">
        <v>433</v>
      </c>
      <c r="D2686" s="37" t="s">
        <v>434</v>
      </c>
      <c r="E2686" s="37" t="s">
        <v>20291</v>
      </c>
      <c r="F2686" s="37" t="s">
        <v>23714</v>
      </c>
      <c r="G2686" s="37">
        <v>91367</v>
      </c>
      <c r="H2686" s="35">
        <v>8</v>
      </c>
      <c r="I2686" s="35" t="s">
        <v>16742</v>
      </c>
      <c r="J2686" s="35" t="s">
        <v>16742</v>
      </c>
      <c r="K2686" s="37">
        <v>147573</v>
      </c>
      <c r="L2686" s="37"/>
    </row>
    <row r="2687" spans="1:12" ht="18" customHeight="1" x14ac:dyDescent="0.2">
      <c r="A2687" s="37" t="s">
        <v>435</v>
      </c>
      <c r="B2687" s="37" t="s">
        <v>435</v>
      </c>
      <c r="C2687" s="37" t="s">
        <v>436</v>
      </c>
      <c r="D2687" s="37" t="s">
        <v>437</v>
      </c>
      <c r="E2687" s="37" t="s">
        <v>19781</v>
      </c>
      <c r="F2687" s="37" t="s">
        <v>23714</v>
      </c>
      <c r="G2687" s="37">
        <v>91362</v>
      </c>
      <c r="H2687" s="35">
        <v>7</v>
      </c>
      <c r="I2687" s="35">
        <v>50</v>
      </c>
      <c r="J2687" s="36">
        <v>139399</v>
      </c>
      <c r="K2687" s="37">
        <v>134049</v>
      </c>
      <c r="L2687" s="37"/>
    </row>
    <row r="2688" spans="1:12" ht="18" customHeight="1" x14ac:dyDescent="0.2">
      <c r="A2688" s="37" t="s">
        <v>438</v>
      </c>
      <c r="B2688" s="37" t="s">
        <v>439</v>
      </c>
      <c r="C2688" s="37" t="s">
        <v>440</v>
      </c>
      <c r="D2688" s="37" t="s">
        <v>441</v>
      </c>
      <c r="E2688" s="37" t="s">
        <v>17944</v>
      </c>
      <c r="F2688" s="37" t="s">
        <v>23714</v>
      </c>
      <c r="G2688" s="37">
        <v>92612</v>
      </c>
      <c r="H2688" s="35">
        <v>12</v>
      </c>
      <c r="I2688" s="35">
        <v>26</v>
      </c>
      <c r="J2688" s="36">
        <v>461538</v>
      </c>
      <c r="K2688" s="37">
        <v>133080</v>
      </c>
      <c r="L2688" s="37" t="s">
        <v>2628</v>
      </c>
    </row>
    <row r="2689" spans="1:12" ht="18" customHeight="1" x14ac:dyDescent="0.2">
      <c r="A2689" s="37" t="s">
        <v>2629</v>
      </c>
      <c r="B2689" s="37" t="s">
        <v>463</v>
      </c>
      <c r="C2689" s="37" t="s">
        <v>3062</v>
      </c>
      <c r="D2689" s="37" t="s">
        <v>3063</v>
      </c>
      <c r="E2689" s="37" t="s">
        <v>2204</v>
      </c>
      <c r="F2689" s="37" t="s">
        <v>23716</v>
      </c>
      <c r="G2689" s="37">
        <v>6611</v>
      </c>
      <c r="H2689" s="35">
        <v>9</v>
      </c>
      <c r="I2689" s="35" t="s">
        <v>16742</v>
      </c>
      <c r="J2689" s="35" t="s">
        <v>16742</v>
      </c>
      <c r="K2689" s="37">
        <v>126121</v>
      </c>
      <c r="L2689" s="37" t="s">
        <v>3064</v>
      </c>
    </row>
    <row r="2690" spans="1:12" ht="18" customHeight="1" x14ac:dyDescent="0.2">
      <c r="A2690" s="37" t="s">
        <v>3065</v>
      </c>
      <c r="B2690" s="37" t="s">
        <v>3066</v>
      </c>
      <c r="C2690" s="37" t="s">
        <v>3067</v>
      </c>
      <c r="D2690" s="37"/>
      <c r="E2690" s="37"/>
      <c r="F2690" s="37" t="s">
        <v>23714</v>
      </c>
      <c r="G2690" s="37"/>
      <c r="H2690" s="35">
        <v>12</v>
      </c>
      <c r="I2690" s="35">
        <v>19</v>
      </c>
      <c r="J2690" s="36">
        <v>614219</v>
      </c>
      <c r="K2690" s="37">
        <v>113247</v>
      </c>
      <c r="L2690" s="37"/>
    </row>
    <row r="2691" spans="1:12" ht="18" customHeight="1" x14ac:dyDescent="0.2">
      <c r="A2691" s="37" t="s">
        <v>3068</v>
      </c>
      <c r="B2691" s="37" t="s">
        <v>3069</v>
      </c>
      <c r="C2691" s="37" t="s">
        <v>3070</v>
      </c>
      <c r="D2691" s="37" t="s">
        <v>3071</v>
      </c>
      <c r="E2691" s="37" t="s">
        <v>19340</v>
      </c>
      <c r="F2691" s="37" t="s">
        <v>18740</v>
      </c>
      <c r="G2691" s="37">
        <v>33496</v>
      </c>
      <c r="H2691" s="35">
        <v>15</v>
      </c>
      <c r="I2691" s="35">
        <v>25</v>
      </c>
      <c r="J2691" s="36">
        <v>600000</v>
      </c>
      <c r="K2691" s="37">
        <v>136061</v>
      </c>
      <c r="L2691" s="37" t="s">
        <v>3072</v>
      </c>
    </row>
    <row r="2692" spans="1:12" ht="18" customHeight="1" x14ac:dyDescent="0.2">
      <c r="A2692" s="37" t="s">
        <v>3073</v>
      </c>
      <c r="B2692" s="37" t="s">
        <v>3074</v>
      </c>
      <c r="C2692" s="37" t="s">
        <v>3075</v>
      </c>
      <c r="D2692" s="37" t="s">
        <v>5795</v>
      </c>
      <c r="E2692" s="37" t="s">
        <v>5796</v>
      </c>
      <c r="F2692" s="37" t="s">
        <v>23714</v>
      </c>
      <c r="G2692" s="37">
        <v>95066</v>
      </c>
      <c r="H2692" s="35">
        <v>15</v>
      </c>
      <c r="I2692" s="35">
        <v>130</v>
      </c>
      <c r="J2692" s="36">
        <v>115682</v>
      </c>
      <c r="K2692" s="37">
        <v>145453</v>
      </c>
      <c r="L2692" s="37"/>
    </row>
    <row r="2693" spans="1:12" ht="18" customHeight="1" x14ac:dyDescent="0.2">
      <c r="A2693" s="37" t="s">
        <v>5797</v>
      </c>
      <c r="B2693" s="37" t="s">
        <v>5798</v>
      </c>
      <c r="C2693" s="37" t="s">
        <v>5799</v>
      </c>
      <c r="D2693" s="37" t="s">
        <v>5800</v>
      </c>
      <c r="E2693" s="37" t="s">
        <v>21344</v>
      </c>
      <c r="F2693" s="37" t="s">
        <v>23136</v>
      </c>
      <c r="G2693" s="37">
        <v>24018</v>
      </c>
      <c r="H2693" s="35">
        <v>29</v>
      </c>
      <c r="I2693" s="35">
        <v>36</v>
      </c>
      <c r="J2693" s="36">
        <v>813243</v>
      </c>
      <c r="K2693" s="37">
        <v>118186</v>
      </c>
      <c r="L2693" s="37"/>
    </row>
    <row r="2694" spans="1:12" ht="18" customHeight="1" x14ac:dyDescent="0.2">
      <c r="A2694" s="37" t="s">
        <v>5801</v>
      </c>
      <c r="B2694" s="37" t="s">
        <v>5802</v>
      </c>
      <c r="C2694" s="37" t="s">
        <v>5803</v>
      </c>
      <c r="D2694" s="37" t="s">
        <v>5804</v>
      </c>
      <c r="E2694" s="37" t="s">
        <v>19651</v>
      </c>
      <c r="F2694" s="37" t="s">
        <v>19670</v>
      </c>
      <c r="G2694" s="37">
        <v>48502</v>
      </c>
      <c r="H2694" s="35">
        <v>31</v>
      </c>
      <c r="I2694" s="35">
        <v>17</v>
      </c>
      <c r="J2694" s="36">
        <v>1806202</v>
      </c>
      <c r="K2694" s="37">
        <v>111804</v>
      </c>
      <c r="L2694" s="37"/>
    </row>
    <row r="2695" spans="1:12" ht="18" customHeight="1" x14ac:dyDescent="0.2">
      <c r="A2695" s="37" t="s">
        <v>5805</v>
      </c>
      <c r="B2695" s="37" t="s">
        <v>5806</v>
      </c>
      <c r="C2695" s="37" t="s">
        <v>5807</v>
      </c>
      <c r="D2695" s="37" t="s">
        <v>5808</v>
      </c>
      <c r="E2695" s="37" t="s">
        <v>15885</v>
      </c>
      <c r="F2695" s="37" t="s">
        <v>23139</v>
      </c>
      <c r="G2695" s="37">
        <v>54915</v>
      </c>
      <c r="H2695" s="35">
        <v>3</v>
      </c>
      <c r="I2695" s="35">
        <v>20</v>
      </c>
      <c r="J2695" s="36">
        <v>150000</v>
      </c>
      <c r="K2695" s="37">
        <v>138045</v>
      </c>
      <c r="L2695" s="37"/>
    </row>
    <row r="2696" spans="1:12" ht="18" customHeight="1" x14ac:dyDescent="0.2">
      <c r="A2696" s="37" t="s">
        <v>5809</v>
      </c>
      <c r="B2696" s="37" t="s">
        <v>5810</v>
      </c>
      <c r="C2696" s="37" t="s">
        <v>5811</v>
      </c>
      <c r="D2696" s="37" t="s">
        <v>5812</v>
      </c>
      <c r="E2696" s="37" t="s">
        <v>5813</v>
      </c>
      <c r="F2696" s="37" t="s">
        <v>19667</v>
      </c>
      <c r="G2696" s="37">
        <v>2356</v>
      </c>
      <c r="H2696" s="35">
        <v>4</v>
      </c>
      <c r="I2696" s="35">
        <v>36</v>
      </c>
      <c r="J2696" s="36">
        <v>97222</v>
      </c>
      <c r="K2696" s="37">
        <v>128224</v>
      </c>
      <c r="L2696" s="37" t="s">
        <v>5814</v>
      </c>
    </row>
    <row r="2697" spans="1:12" ht="18" customHeight="1" x14ac:dyDescent="0.2">
      <c r="A2697" s="37" t="s">
        <v>5815</v>
      </c>
      <c r="B2697" s="37" t="s">
        <v>8661</v>
      </c>
      <c r="C2697" s="37" t="s">
        <v>8662</v>
      </c>
      <c r="D2697" s="37" t="s">
        <v>8663</v>
      </c>
      <c r="E2697" s="37" t="s">
        <v>8664</v>
      </c>
      <c r="F2697" s="37" t="s">
        <v>23716</v>
      </c>
      <c r="G2697" s="37">
        <v>6066</v>
      </c>
      <c r="H2697" s="35">
        <v>10</v>
      </c>
      <c r="I2697" s="35">
        <v>52</v>
      </c>
      <c r="J2697" s="36">
        <v>196026</v>
      </c>
      <c r="K2697" s="37">
        <v>125985</v>
      </c>
      <c r="L2697" s="37" t="s">
        <v>8665</v>
      </c>
    </row>
    <row r="2698" spans="1:12" ht="18" customHeight="1" x14ac:dyDescent="0.2">
      <c r="A2698" s="37" t="s">
        <v>8670</v>
      </c>
      <c r="B2698" s="37" t="s">
        <v>8671</v>
      </c>
      <c r="C2698" s="37" t="s">
        <v>8672</v>
      </c>
      <c r="D2698" s="37" t="s">
        <v>8673</v>
      </c>
      <c r="E2698" s="37" t="s">
        <v>24201</v>
      </c>
      <c r="F2698" s="37" t="s">
        <v>18740</v>
      </c>
      <c r="G2698" s="37">
        <v>32217</v>
      </c>
      <c r="H2698" s="35">
        <v>59</v>
      </c>
      <c r="I2698" s="35">
        <v>654</v>
      </c>
      <c r="J2698" s="36">
        <v>90289</v>
      </c>
      <c r="K2698" s="37">
        <v>142356</v>
      </c>
      <c r="L2698" s="37"/>
    </row>
    <row r="2699" spans="1:12" ht="18" customHeight="1" x14ac:dyDescent="0.2">
      <c r="A2699" s="37" t="s">
        <v>3127</v>
      </c>
      <c r="B2699" s="37" t="s">
        <v>3128</v>
      </c>
      <c r="C2699" s="37" t="s">
        <v>24</v>
      </c>
      <c r="D2699" s="37" t="s">
        <v>25</v>
      </c>
      <c r="E2699" s="37" t="s">
        <v>8664</v>
      </c>
      <c r="F2699" s="37" t="s">
        <v>23716</v>
      </c>
      <c r="G2699" s="37">
        <v>6066</v>
      </c>
      <c r="H2699" s="35">
        <v>9</v>
      </c>
      <c r="I2699" s="35">
        <v>124</v>
      </c>
      <c r="J2699" s="36">
        <v>74902</v>
      </c>
      <c r="K2699" s="37">
        <v>130384</v>
      </c>
      <c r="L2699" s="37"/>
    </row>
    <row r="2700" spans="1:12" ht="18" customHeight="1" x14ac:dyDescent="0.2">
      <c r="A2700" s="37" t="s">
        <v>26</v>
      </c>
      <c r="B2700" s="37" t="s">
        <v>27</v>
      </c>
      <c r="C2700" s="37" t="s">
        <v>28</v>
      </c>
      <c r="D2700" s="37" t="s">
        <v>29</v>
      </c>
      <c r="E2700" s="37" t="s">
        <v>15227</v>
      </c>
      <c r="F2700" s="37" t="s">
        <v>18741</v>
      </c>
      <c r="G2700" s="37">
        <v>30326</v>
      </c>
      <c r="H2700" s="35">
        <v>5</v>
      </c>
      <c r="I2700" s="35">
        <v>23</v>
      </c>
      <c r="J2700" s="36">
        <v>208673</v>
      </c>
      <c r="K2700" s="37">
        <v>126704</v>
      </c>
      <c r="L2700" s="37" t="s">
        <v>30</v>
      </c>
    </row>
    <row r="2701" spans="1:12" ht="18" customHeight="1" x14ac:dyDescent="0.2">
      <c r="A2701" s="37" t="s">
        <v>31</v>
      </c>
      <c r="B2701" s="37" t="s">
        <v>32</v>
      </c>
      <c r="C2701" s="37" t="s">
        <v>33</v>
      </c>
      <c r="D2701" s="37" t="s">
        <v>8668</v>
      </c>
      <c r="E2701" s="37" t="s">
        <v>15227</v>
      </c>
      <c r="F2701" s="37" t="s">
        <v>18741</v>
      </c>
      <c r="G2701" s="37">
        <v>30328</v>
      </c>
      <c r="H2701" s="35">
        <v>31</v>
      </c>
      <c r="I2701" s="35">
        <v>200</v>
      </c>
      <c r="J2701" s="36">
        <v>152500</v>
      </c>
      <c r="K2701" s="37">
        <v>129301</v>
      </c>
      <c r="L2701" s="37"/>
    </row>
    <row r="2702" spans="1:12" ht="18" customHeight="1" x14ac:dyDescent="0.2">
      <c r="A2702" s="37" t="s">
        <v>8669</v>
      </c>
      <c r="B2702" s="37" t="s">
        <v>5455</v>
      </c>
      <c r="C2702" s="37" t="s">
        <v>34</v>
      </c>
      <c r="D2702" s="37" t="s">
        <v>21565</v>
      </c>
      <c r="E2702" s="37" t="s">
        <v>35</v>
      </c>
      <c r="F2702" s="37" t="s">
        <v>23129</v>
      </c>
      <c r="G2702" s="37">
        <v>18062</v>
      </c>
      <c r="H2702" s="35">
        <v>31</v>
      </c>
      <c r="I2702" s="35">
        <v>130</v>
      </c>
      <c r="J2702" s="36">
        <v>241470</v>
      </c>
      <c r="K2702" s="37">
        <v>121341</v>
      </c>
      <c r="L2702" s="37"/>
    </row>
    <row r="2703" spans="1:12" ht="18" customHeight="1" x14ac:dyDescent="0.2">
      <c r="A2703" s="37" t="s">
        <v>36</v>
      </c>
      <c r="B2703" s="37" t="s">
        <v>5441</v>
      </c>
      <c r="C2703" s="37" t="s">
        <v>5442</v>
      </c>
      <c r="D2703" s="37" t="s">
        <v>5443</v>
      </c>
      <c r="E2703" s="37" t="s">
        <v>5444</v>
      </c>
      <c r="F2703" s="37" t="s">
        <v>23126</v>
      </c>
      <c r="G2703" s="37">
        <v>44130</v>
      </c>
      <c r="H2703" s="35">
        <v>94</v>
      </c>
      <c r="I2703" s="35">
        <v>113</v>
      </c>
      <c r="J2703" s="36">
        <v>834864</v>
      </c>
      <c r="K2703" s="37">
        <v>104640</v>
      </c>
      <c r="L2703" s="37"/>
    </row>
    <row r="2704" spans="1:12" ht="18" customHeight="1" x14ac:dyDescent="0.2">
      <c r="A2704" s="37" t="s">
        <v>5445</v>
      </c>
      <c r="B2704" s="37" t="s">
        <v>5446</v>
      </c>
      <c r="C2704" s="37" t="s">
        <v>5447</v>
      </c>
      <c r="D2704" s="37" t="s">
        <v>5448</v>
      </c>
      <c r="E2704" s="37" t="s">
        <v>15419</v>
      </c>
      <c r="F2704" s="37" t="s">
        <v>23129</v>
      </c>
      <c r="G2704" s="37">
        <v>15090</v>
      </c>
      <c r="H2704" s="35">
        <v>14</v>
      </c>
      <c r="I2704" s="35">
        <v>145</v>
      </c>
      <c r="J2704" s="36">
        <v>99310</v>
      </c>
      <c r="K2704" s="37">
        <v>150622</v>
      </c>
      <c r="L2704" s="37"/>
    </row>
    <row r="2705" spans="1:12" ht="18" customHeight="1" x14ac:dyDescent="0.2">
      <c r="A2705" s="37" t="s">
        <v>5449</v>
      </c>
      <c r="B2705" s="37" t="s">
        <v>5450</v>
      </c>
      <c r="C2705" s="37" t="s">
        <v>5451</v>
      </c>
      <c r="D2705" s="37" t="s">
        <v>5452</v>
      </c>
      <c r="E2705" s="37" t="s">
        <v>5453</v>
      </c>
      <c r="F2705" s="37" t="s">
        <v>18740</v>
      </c>
      <c r="G2705" s="37">
        <v>33556</v>
      </c>
      <c r="H2705" s="35">
        <v>8</v>
      </c>
      <c r="I2705" s="35" t="s">
        <v>16742</v>
      </c>
      <c r="J2705" s="35" t="s">
        <v>16742</v>
      </c>
      <c r="K2705" s="37">
        <v>146826</v>
      </c>
      <c r="L2705" s="37" t="s">
        <v>5454</v>
      </c>
    </row>
    <row r="2706" spans="1:12" ht="18" customHeight="1" x14ac:dyDescent="0.2">
      <c r="A2706" s="37" t="s">
        <v>5400</v>
      </c>
      <c r="B2706" s="37" t="s">
        <v>5401</v>
      </c>
      <c r="C2706" s="37" t="s">
        <v>5402</v>
      </c>
      <c r="D2706" s="37" t="s">
        <v>5403</v>
      </c>
      <c r="E2706" s="37" t="s">
        <v>18967</v>
      </c>
      <c r="F2706" s="37" t="s">
        <v>23134</v>
      </c>
      <c r="G2706" s="37">
        <v>78230</v>
      </c>
      <c r="H2706" s="35">
        <v>0</v>
      </c>
      <c r="I2706" s="35">
        <v>2</v>
      </c>
      <c r="J2706" s="36">
        <v>108344</v>
      </c>
      <c r="K2706" s="37">
        <v>132215</v>
      </c>
      <c r="L2706" s="37" t="s">
        <v>5404</v>
      </c>
    </row>
    <row r="2707" spans="1:12" ht="18" customHeight="1" x14ac:dyDescent="0.2">
      <c r="A2707" s="37" t="s">
        <v>5405</v>
      </c>
      <c r="B2707" s="37" t="s">
        <v>909</v>
      </c>
      <c r="C2707" s="37" t="s">
        <v>910</v>
      </c>
      <c r="D2707" s="37" t="s">
        <v>911</v>
      </c>
      <c r="E2707" s="37" t="s">
        <v>19018</v>
      </c>
      <c r="F2707" s="37" t="s">
        <v>18740</v>
      </c>
      <c r="G2707" s="37">
        <v>33441</v>
      </c>
      <c r="H2707" s="35">
        <v>3</v>
      </c>
      <c r="I2707" s="35">
        <v>64</v>
      </c>
      <c r="J2707" s="36">
        <v>52696</v>
      </c>
      <c r="K2707" s="37">
        <v>117941</v>
      </c>
      <c r="L2707" s="37"/>
    </row>
    <row r="2708" spans="1:12" ht="18" customHeight="1" x14ac:dyDescent="0.2">
      <c r="A2708" s="37" t="s">
        <v>14155</v>
      </c>
      <c r="B2708" s="37" t="s">
        <v>14156</v>
      </c>
      <c r="C2708" s="37" t="s">
        <v>14157</v>
      </c>
      <c r="D2708" s="37" t="s">
        <v>19623</v>
      </c>
      <c r="E2708" s="37" t="s">
        <v>18601</v>
      </c>
      <c r="F2708" s="37" t="s">
        <v>19678</v>
      </c>
      <c r="G2708" s="37">
        <v>7960</v>
      </c>
      <c r="H2708" s="35">
        <v>45</v>
      </c>
      <c r="I2708" s="35">
        <v>62</v>
      </c>
      <c r="J2708" s="36">
        <v>724163</v>
      </c>
      <c r="K2708" s="37">
        <v>121480</v>
      </c>
      <c r="L2708" s="37"/>
    </row>
    <row r="2709" spans="1:12" ht="18" customHeight="1" x14ac:dyDescent="0.2">
      <c r="A2709" s="37" t="s">
        <v>19624</v>
      </c>
      <c r="B2709" s="37"/>
      <c r="C2709" s="37" t="s">
        <v>19625</v>
      </c>
      <c r="D2709" s="37" t="s">
        <v>19626</v>
      </c>
      <c r="E2709" s="37" t="s">
        <v>19627</v>
      </c>
      <c r="F2709" s="37" t="s">
        <v>18743</v>
      </c>
      <c r="G2709" s="37">
        <v>50158</v>
      </c>
      <c r="H2709" s="35">
        <v>12</v>
      </c>
      <c r="I2709" s="35">
        <v>428</v>
      </c>
      <c r="J2709" s="36">
        <v>28037</v>
      </c>
      <c r="K2709" s="37">
        <v>116718</v>
      </c>
      <c r="L2709" s="37"/>
    </row>
    <row r="2710" spans="1:12" ht="18" customHeight="1" x14ac:dyDescent="0.2">
      <c r="A2710" s="37" t="s">
        <v>19628</v>
      </c>
      <c r="B2710" s="37" t="s">
        <v>19629</v>
      </c>
      <c r="C2710" s="37" t="s">
        <v>19630</v>
      </c>
      <c r="D2710" s="37"/>
      <c r="E2710" s="37"/>
      <c r="F2710" s="37" t="s">
        <v>18740</v>
      </c>
      <c r="G2710" s="37"/>
      <c r="H2710" s="35">
        <v>8</v>
      </c>
      <c r="I2710" s="35" t="s">
        <v>16742</v>
      </c>
      <c r="J2710" s="35" t="s">
        <v>16742</v>
      </c>
      <c r="K2710" s="37">
        <v>147024</v>
      </c>
      <c r="L2710" s="37" t="s">
        <v>19631</v>
      </c>
    </row>
    <row r="2711" spans="1:12" ht="18" customHeight="1" x14ac:dyDescent="0.2">
      <c r="A2711" s="37" t="s">
        <v>19632</v>
      </c>
      <c r="B2711" s="37" t="s">
        <v>19633</v>
      </c>
      <c r="C2711" s="37" t="s">
        <v>19634</v>
      </c>
      <c r="D2711" s="37" t="s">
        <v>19635</v>
      </c>
      <c r="E2711" s="37" t="s">
        <v>19636</v>
      </c>
      <c r="F2711" s="37" t="s">
        <v>23126</v>
      </c>
      <c r="G2711" s="37">
        <v>44262</v>
      </c>
      <c r="H2711" s="35">
        <v>21</v>
      </c>
      <c r="I2711" s="35">
        <v>95</v>
      </c>
      <c r="J2711" s="36">
        <v>226295</v>
      </c>
      <c r="K2711" s="37">
        <v>146533</v>
      </c>
      <c r="L2711" s="37"/>
    </row>
    <row r="2712" spans="1:12" ht="18" customHeight="1" x14ac:dyDescent="0.2">
      <c r="A2712" s="37" t="s">
        <v>19637</v>
      </c>
      <c r="B2712" s="37" t="s">
        <v>19638</v>
      </c>
      <c r="C2712" s="37" t="s">
        <v>19639</v>
      </c>
      <c r="D2712" s="37" t="s">
        <v>16927</v>
      </c>
      <c r="E2712" s="37" t="s">
        <v>21424</v>
      </c>
      <c r="F2712" s="37" t="s">
        <v>23714</v>
      </c>
      <c r="G2712" s="37">
        <v>93923</v>
      </c>
      <c r="H2712" s="35">
        <v>11</v>
      </c>
      <c r="I2712" s="35">
        <v>44</v>
      </c>
      <c r="J2712" s="36">
        <v>260704</v>
      </c>
      <c r="K2712" s="37">
        <v>134100</v>
      </c>
      <c r="L2712" s="37" t="s">
        <v>16928</v>
      </c>
    </row>
    <row r="2713" spans="1:12" ht="18" customHeight="1" x14ac:dyDescent="0.2">
      <c r="A2713" s="37" t="s">
        <v>16929</v>
      </c>
      <c r="B2713" s="37" t="s">
        <v>16930</v>
      </c>
      <c r="C2713" s="37" t="s">
        <v>16931</v>
      </c>
      <c r="D2713" s="37" t="s">
        <v>16932</v>
      </c>
      <c r="E2713" s="37" t="s">
        <v>21358</v>
      </c>
      <c r="F2713" s="37" t="s">
        <v>23714</v>
      </c>
      <c r="G2713" s="37">
        <v>94583</v>
      </c>
      <c r="H2713" s="35">
        <v>12</v>
      </c>
      <c r="I2713" s="35">
        <v>73</v>
      </c>
      <c r="J2713" s="36">
        <v>164384</v>
      </c>
      <c r="K2713" s="37">
        <v>126745</v>
      </c>
      <c r="L2713" s="37" t="s">
        <v>16933</v>
      </c>
    </row>
    <row r="2714" spans="1:12" ht="18" customHeight="1" x14ac:dyDescent="0.2">
      <c r="A2714" s="37" t="s">
        <v>16934</v>
      </c>
      <c r="B2714" s="37" t="s">
        <v>16935</v>
      </c>
      <c r="C2714" s="37" t="s">
        <v>16936</v>
      </c>
      <c r="D2714" s="37" t="s">
        <v>16937</v>
      </c>
      <c r="E2714" s="37" t="s">
        <v>16938</v>
      </c>
      <c r="F2714" s="37" t="s">
        <v>19672</v>
      </c>
      <c r="G2714" s="37">
        <v>65063</v>
      </c>
      <c r="H2714" s="35">
        <v>1</v>
      </c>
      <c r="I2714" s="35">
        <v>6</v>
      </c>
      <c r="J2714" s="36">
        <v>158333</v>
      </c>
      <c r="K2714" s="37">
        <v>118426</v>
      </c>
      <c r="L2714" s="37"/>
    </row>
    <row r="2715" spans="1:12" ht="18" customHeight="1" x14ac:dyDescent="0.2">
      <c r="A2715" s="37" t="s">
        <v>16939</v>
      </c>
      <c r="B2715" s="37" t="s">
        <v>16907</v>
      </c>
      <c r="C2715" s="37" t="s">
        <v>16908</v>
      </c>
      <c r="D2715" s="37" t="s">
        <v>16909</v>
      </c>
      <c r="E2715" s="37" t="s">
        <v>24286</v>
      </c>
      <c r="F2715" s="37" t="s">
        <v>23134</v>
      </c>
      <c r="G2715" s="37">
        <v>75205</v>
      </c>
      <c r="H2715" s="35">
        <v>17</v>
      </c>
      <c r="I2715" s="35">
        <v>74</v>
      </c>
      <c r="J2715" s="36">
        <v>233176</v>
      </c>
      <c r="K2715" s="37">
        <v>115786</v>
      </c>
      <c r="L2715" s="37" t="s">
        <v>16910</v>
      </c>
    </row>
    <row r="2716" spans="1:12" ht="18" customHeight="1" x14ac:dyDescent="0.2">
      <c r="A2716" s="37" t="s">
        <v>16911</v>
      </c>
      <c r="B2716" s="37" t="s">
        <v>16912</v>
      </c>
      <c r="C2716" s="37" t="s">
        <v>16913</v>
      </c>
      <c r="D2716" s="37" t="s">
        <v>16914</v>
      </c>
      <c r="E2716" s="37" t="s">
        <v>17314</v>
      </c>
      <c r="F2716" s="37" t="s">
        <v>19662</v>
      </c>
      <c r="G2716" s="37">
        <v>60611</v>
      </c>
      <c r="H2716" s="35">
        <v>6</v>
      </c>
      <c r="I2716" s="35">
        <v>10</v>
      </c>
      <c r="J2716" s="36">
        <v>600000</v>
      </c>
      <c r="K2716" s="37">
        <v>117227</v>
      </c>
      <c r="L2716" s="37"/>
    </row>
    <row r="2717" spans="1:12" ht="18" customHeight="1" x14ac:dyDescent="0.2">
      <c r="A2717" s="37" t="s">
        <v>16915</v>
      </c>
      <c r="B2717" s="37" t="s">
        <v>16916</v>
      </c>
      <c r="C2717" s="37" t="s">
        <v>16917</v>
      </c>
      <c r="D2717" s="37" t="s">
        <v>16918</v>
      </c>
      <c r="E2717" s="37" t="s">
        <v>16728</v>
      </c>
      <c r="F2717" s="37" t="s">
        <v>23714</v>
      </c>
      <c r="G2717" s="37">
        <v>92121</v>
      </c>
      <c r="H2717" s="35">
        <v>27</v>
      </c>
      <c r="I2717" s="35">
        <v>141</v>
      </c>
      <c r="J2717" s="36">
        <v>192443</v>
      </c>
      <c r="K2717" s="37">
        <v>141422</v>
      </c>
      <c r="L2717" s="37"/>
    </row>
    <row r="2718" spans="1:12" ht="18" customHeight="1" x14ac:dyDescent="0.2">
      <c r="A2718" s="37" t="s">
        <v>16956</v>
      </c>
      <c r="B2718" s="37" t="s">
        <v>16957</v>
      </c>
      <c r="C2718" s="37" t="s">
        <v>16958</v>
      </c>
      <c r="D2718" s="37" t="s">
        <v>16959</v>
      </c>
      <c r="E2718" s="37" t="s">
        <v>21535</v>
      </c>
      <c r="F2718" s="37" t="s">
        <v>19662</v>
      </c>
      <c r="G2718" s="37">
        <v>60010</v>
      </c>
      <c r="H2718" s="35">
        <v>38</v>
      </c>
      <c r="I2718" s="35">
        <v>313</v>
      </c>
      <c r="J2718" s="36">
        <v>120982</v>
      </c>
      <c r="K2718" s="37">
        <v>106701</v>
      </c>
      <c r="L2718" s="37"/>
    </row>
    <row r="2719" spans="1:12" ht="18" customHeight="1" x14ac:dyDescent="0.2">
      <c r="A2719" s="37" t="s">
        <v>16960</v>
      </c>
      <c r="B2719" s="37" t="s">
        <v>16961</v>
      </c>
      <c r="C2719" s="37" t="s">
        <v>16962</v>
      </c>
      <c r="D2719" s="37" t="s">
        <v>16963</v>
      </c>
      <c r="E2719" s="37" t="s">
        <v>16964</v>
      </c>
      <c r="F2719" s="37" t="s">
        <v>19669</v>
      </c>
      <c r="G2719" s="37">
        <v>4074</v>
      </c>
      <c r="H2719" s="35">
        <v>19</v>
      </c>
      <c r="I2719" s="35">
        <v>11</v>
      </c>
      <c r="J2719" s="36">
        <v>1741135</v>
      </c>
      <c r="K2719" s="37">
        <v>139593</v>
      </c>
      <c r="L2719" s="37" t="s">
        <v>19804</v>
      </c>
    </row>
    <row r="2720" spans="1:12" ht="18" customHeight="1" x14ac:dyDescent="0.2">
      <c r="A2720" s="37" t="s">
        <v>16975</v>
      </c>
      <c r="B2720" s="37" t="s">
        <v>16976</v>
      </c>
      <c r="C2720" s="37" t="s">
        <v>16977</v>
      </c>
      <c r="D2720" s="37" t="s">
        <v>16978</v>
      </c>
      <c r="E2720" s="37" t="s">
        <v>24431</v>
      </c>
      <c r="F2720" s="37" t="s">
        <v>18740</v>
      </c>
      <c r="G2720" s="37">
        <v>33134</v>
      </c>
      <c r="H2720" s="35">
        <v>79</v>
      </c>
      <c r="I2720" s="35">
        <v>348</v>
      </c>
      <c r="J2720" s="36">
        <v>227624</v>
      </c>
      <c r="K2720" s="37">
        <v>131138</v>
      </c>
      <c r="L2720" s="37" t="s">
        <v>16979</v>
      </c>
    </row>
    <row r="2721" spans="1:12" ht="18" customHeight="1" x14ac:dyDescent="0.2">
      <c r="A2721" s="37" t="s">
        <v>16980</v>
      </c>
      <c r="B2721" s="37" t="s">
        <v>16981</v>
      </c>
      <c r="C2721" s="37" t="s">
        <v>16982</v>
      </c>
      <c r="D2721" s="37" t="s">
        <v>16983</v>
      </c>
      <c r="E2721" s="37" t="s">
        <v>20711</v>
      </c>
      <c r="F2721" s="37" t="s">
        <v>18740</v>
      </c>
      <c r="G2721" s="37">
        <v>33759</v>
      </c>
      <c r="H2721" s="35">
        <v>0</v>
      </c>
      <c r="I2721" s="35">
        <v>4</v>
      </c>
      <c r="J2721" s="36">
        <v>116750</v>
      </c>
      <c r="K2721" s="37">
        <v>142720</v>
      </c>
      <c r="L2721" s="37"/>
    </row>
    <row r="2722" spans="1:12" ht="18" customHeight="1" x14ac:dyDescent="0.2">
      <c r="A2722" s="37" t="s">
        <v>16984</v>
      </c>
      <c r="B2722" s="37" t="s">
        <v>16985</v>
      </c>
      <c r="C2722" s="37" t="s">
        <v>16986</v>
      </c>
      <c r="D2722" s="37" t="s">
        <v>16987</v>
      </c>
      <c r="E2722" s="37" t="s">
        <v>17983</v>
      </c>
      <c r="F2722" s="37" t="s">
        <v>19671</v>
      </c>
      <c r="G2722" s="37">
        <v>55102</v>
      </c>
      <c r="H2722" s="35">
        <v>25</v>
      </c>
      <c r="I2722" s="35">
        <v>46</v>
      </c>
      <c r="J2722" s="36">
        <v>539957</v>
      </c>
      <c r="K2722" s="37">
        <v>128080</v>
      </c>
      <c r="L2722" s="37"/>
    </row>
    <row r="2723" spans="1:12" ht="18" customHeight="1" x14ac:dyDescent="0.2">
      <c r="A2723" s="37" t="s">
        <v>16988</v>
      </c>
      <c r="B2723" s="37" t="s">
        <v>16989</v>
      </c>
      <c r="C2723" s="37" t="s">
        <v>16990</v>
      </c>
      <c r="D2723" s="37" t="s">
        <v>16991</v>
      </c>
      <c r="E2723" s="37" t="s">
        <v>17615</v>
      </c>
      <c r="F2723" s="37" t="s">
        <v>23714</v>
      </c>
      <c r="G2723" s="37">
        <v>92692</v>
      </c>
      <c r="H2723" s="35">
        <v>4</v>
      </c>
      <c r="I2723" s="35">
        <v>70</v>
      </c>
      <c r="J2723" s="36">
        <v>57143</v>
      </c>
      <c r="K2723" s="37">
        <v>118900</v>
      </c>
      <c r="L2723" s="37" t="s">
        <v>16992</v>
      </c>
    </row>
    <row r="2724" spans="1:12" ht="18" customHeight="1" x14ac:dyDescent="0.2">
      <c r="A2724" s="37" t="s">
        <v>16993</v>
      </c>
      <c r="B2724" s="37" t="s">
        <v>16994</v>
      </c>
      <c r="C2724" s="37" t="s">
        <v>16995</v>
      </c>
      <c r="D2724" s="37" t="s">
        <v>16996</v>
      </c>
      <c r="E2724" s="37" t="s">
        <v>16643</v>
      </c>
      <c r="F2724" s="37" t="s">
        <v>19662</v>
      </c>
      <c r="G2724" s="37">
        <v>60459</v>
      </c>
      <c r="H2724" s="35">
        <v>41</v>
      </c>
      <c r="I2724" s="35">
        <v>45</v>
      </c>
      <c r="J2724" s="36">
        <v>911111</v>
      </c>
      <c r="K2724" s="37">
        <v>136825</v>
      </c>
      <c r="L2724" s="37"/>
    </row>
    <row r="2725" spans="1:12" ht="18" customHeight="1" x14ac:dyDescent="0.2">
      <c r="A2725" s="37" t="s">
        <v>16997</v>
      </c>
      <c r="B2725" s="37" t="s">
        <v>16998</v>
      </c>
      <c r="C2725" s="37" t="s">
        <v>16999</v>
      </c>
      <c r="D2725" s="37" t="s">
        <v>17000</v>
      </c>
      <c r="E2725" s="37" t="s">
        <v>19505</v>
      </c>
      <c r="F2725" s="37" t="s">
        <v>23125</v>
      </c>
      <c r="G2725" s="37">
        <v>10036</v>
      </c>
      <c r="H2725" s="35">
        <v>456</v>
      </c>
      <c r="I2725" s="35">
        <v>519</v>
      </c>
      <c r="J2725" s="36">
        <v>877882</v>
      </c>
      <c r="K2725" s="37">
        <v>125618</v>
      </c>
      <c r="L2725" s="37"/>
    </row>
    <row r="2726" spans="1:12" ht="18" customHeight="1" x14ac:dyDescent="0.2">
      <c r="A2726" s="37" t="s">
        <v>17001</v>
      </c>
      <c r="B2726" s="37" t="s">
        <v>17002</v>
      </c>
      <c r="C2726" s="37" t="s">
        <v>17003</v>
      </c>
      <c r="D2726" s="37"/>
      <c r="E2726" s="37"/>
      <c r="F2726" s="37" t="s">
        <v>19670</v>
      </c>
      <c r="G2726" s="37"/>
      <c r="H2726" s="35">
        <v>24</v>
      </c>
      <c r="I2726" s="35">
        <v>98</v>
      </c>
      <c r="J2726" s="36">
        <v>244898</v>
      </c>
      <c r="K2726" s="37">
        <v>121901</v>
      </c>
      <c r="L2726" s="37"/>
    </row>
    <row r="2727" spans="1:12" ht="18" customHeight="1" x14ac:dyDescent="0.2">
      <c r="A2727" s="37" t="s">
        <v>17004</v>
      </c>
      <c r="B2727" s="37" t="s">
        <v>17005</v>
      </c>
      <c r="C2727" s="37" t="s">
        <v>17006</v>
      </c>
      <c r="D2727" s="37" t="s">
        <v>14234</v>
      </c>
      <c r="E2727" s="37" t="s">
        <v>22280</v>
      </c>
      <c r="F2727" s="37" t="s">
        <v>23125</v>
      </c>
      <c r="G2727" s="37">
        <v>14534</v>
      </c>
      <c r="H2727" s="35">
        <v>41</v>
      </c>
      <c r="I2727" s="36">
        <v>2403</v>
      </c>
      <c r="J2727" s="36">
        <v>16987</v>
      </c>
      <c r="K2727" s="37">
        <v>107524</v>
      </c>
      <c r="L2727" s="37"/>
    </row>
    <row r="2728" spans="1:12" ht="18" customHeight="1" x14ac:dyDescent="0.2">
      <c r="A2728" s="37" t="s">
        <v>14235</v>
      </c>
      <c r="B2728" s="37" t="s">
        <v>14236</v>
      </c>
      <c r="C2728" s="37" t="s">
        <v>14237</v>
      </c>
      <c r="D2728" s="37" t="s">
        <v>14238</v>
      </c>
      <c r="E2728" s="37" t="s">
        <v>23347</v>
      </c>
      <c r="F2728" s="37" t="s">
        <v>23134</v>
      </c>
      <c r="G2728" s="37">
        <v>78738</v>
      </c>
      <c r="H2728" s="35">
        <v>17</v>
      </c>
      <c r="I2728" s="35">
        <v>20</v>
      </c>
      <c r="J2728" s="36">
        <v>873717</v>
      </c>
      <c r="K2728" s="37">
        <v>132887</v>
      </c>
      <c r="L2728" s="37"/>
    </row>
    <row r="2729" spans="1:12" ht="18" customHeight="1" x14ac:dyDescent="0.2">
      <c r="A2729" s="37" t="s">
        <v>14239</v>
      </c>
      <c r="B2729" s="37" t="s">
        <v>14240</v>
      </c>
      <c r="C2729" s="37" t="s">
        <v>14241</v>
      </c>
      <c r="D2729" s="37" t="s">
        <v>14242</v>
      </c>
      <c r="E2729" s="37" t="s">
        <v>17723</v>
      </c>
      <c r="F2729" s="37" t="s">
        <v>23125</v>
      </c>
      <c r="G2729" s="37">
        <v>11747</v>
      </c>
      <c r="H2729" s="35">
        <v>0</v>
      </c>
      <c r="I2729" s="35">
        <v>4</v>
      </c>
      <c r="J2729" s="36">
        <v>12500</v>
      </c>
      <c r="K2729" s="37">
        <v>126432</v>
      </c>
      <c r="L2729" s="37"/>
    </row>
    <row r="2730" spans="1:12" ht="18" customHeight="1" x14ac:dyDescent="0.2">
      <c r="A2730" s="37" t="s">
        <v>14243</v>
      </c>
      <c r="B2730" s="37" t="s">
        <v>14244</v>
      </c>
      <c r="C2730" s="37" t="s">
        <v>14245</v>
      </c>
      <c r="D2730" s="37" t="s">
        <v>14246</v>
      </c>
      <c r="E2730" s="37" t="s">
        <v>14247</v>
      </c>
      <c r="F2730" s="37" t="s">
        <v>23134</v>
      </c>
      <c r="G2730" s="37">
        <v>77901</v>
      </c>
      <c r="H2730" s="35">
        <v>110</v>
      </c>
      <c r="I2730" s="35">
        <v>408</v>
      </c>
      <c r="J2730" s="36">
        <v>269216</v>
      </c>
      <c r="K2730" s="37">
        <v>111610</v>
      </c>
      <c r="L2730" s="37" t="s">
        <v>14248</v>
      </c>
    </row>
    <row r="2731" spans="1:12" ht="18" customHeight="1" x14ac:dyDescent="0.2">
      <c r="A2731" s="37" t="s">
        <v>14249</v>
      </c>
      <c r="B2731" s="37" t="s">
        <v>14250</v>
      </c>
      <c r="C2731" s="37" t="s">
        <v>14251</v>
      </c>
      <c r="D2731" s="37" t="s">
        <v>14252</v>
      </c>
      <c r="E2731" s="37" t="s">
        <v>15227</v>
      </c>
      <c r="F2731" s="37" t="s">
        <v>18741</v>
      </c>
      <c r="G2731" s="37">
        <v>30306</v>
      </c>
      <c r="H2731" s="35">
        <v>2</v>
      </c>
      <c r="I2731" s="35">
        <v>5</v>
      </c>
      <c r="J2731" s="36">
        <v>400000</v>
      </c>
      <c r="K2731" s="37">
        <v>126586</v>
      </c>
      <c r="L2731" s="37" t="s">
        <v>14253</v>
      </c>
    </row>
    <row r="2732" spans="1:12" ht="18" customHeight="1" x14ac:dyDescent="0.2">
      <c r="A2732" s="37" t="s">
        <v>14254</v>
      </c>
      <c r="B2732" s="37" t="s">
        <v>14255</v>
      </c>
      <c r="C2732" s="37" t="s">
        <v>14256</v>
      </c>
      <c r="D2732" s="37" t="s">
        <v>14257</v>
      </c>
      <c r="E2732" s="37" t="s">
        <v>14258</v>
      </c>
      <c r="F2732" s="37" t="s">
        <v>23125</v>
      </c>
      <c r="G2732" s="37">
        <v>12567</v>
      </c>
      <c r="H2732" s="35">
        <v>50</v>
      </c>
      <c r="I2732" s="35">
        <v>99</v>
      </c>
      <c r="J2732" s="36">
        <v>507147</v>
      </c>
      <c r="K2732" s="37">
        <v>118553</v>
      </c>
      <c r="L2732" s="37"/>
    </row>
    <row r="2733" spans="1:12" ht="18" customHeight="1" x14ac:dyDescent="0.2">
      <c r="A2733" s="37" t="s">
        <v>14259</v>
      </c>
      <c r="B2733" s="37" t="s">
        <v>14260</v>
      </c>
      <c r="C2733" s="37" t="s">
        <v>17009</v>
      </c>
      <c r="D2733" s="37" t="s">
        <v>17010</v>
      </c>
      <c r="E2733" s="37" t="s">
        <v>20584</v>
      </c>
      <c r="F2733" s="37" t="s">
        <v>18740</v>
      </c>
      <c r="G2733" s="37">
        <v>33317</v>
      </c>
      <c r="H2733" s="35">
        <v>17</v>
      </c>
      <c r="I2733" s="35">
        <v>20</v>
      </c>
      <c r="J2733" s="36">
        <v>850000</v>
      </c>
      <c r="K2733" s="37">
        <v>142139</v>
      </c>
      <c r="L2733" s="37" t="s">
        <v>17011</v>
      </c>
    </row>
    <row r="2734" spans="1:12" ht="18" customHeight="1" x14ac:dyDescent="0.2">
      <c r="A2734" s="37" t="s">
        <v>17012</v>
      </c>
      <c r="B2734" s="37" t="s">
        <v>17013</v>
      </c>
      <c r="C2734" s="37" t="s">
        <v>17014</v>
      </c>
      <c r="D2734" s="37" t="s">
        <v>21904</v>
      </c>
      <c r="E2734" s="37" t="s">
        <v>21905</v>
      </c>
      <c r="F2734" s="37" t="s">
        <v>19670</v>
      </c>
      <c r="G2734" s="37">
        <v>49127</v>
      </c>
      <c r="H2734" s="35">
        <v>33</v>
      </c>
      <c r="I2734" s="35">
        <v>275</v>
      </c>
      <c r="J2734" s="36">
        <v>118899</v>
      </c>
      <c r="K2734" s="37">
        <v>123092</v>
      </c>
      <c r="L2734" s="37" t="s">
        <v>21906</v>
      </c>
    </row>
    <row r="2735" spans="1:12" ht="18" customHeight="1" x14ac:dyDescent="0.2">
      <c r="A2735" s="37" t="s">
        <v>21907</v>
      </c>
      <c r="B2735" s="37" t="s">
        <v>21908</v>
      </c>
      <c r="C2735" s="37" t="s">
        <v>21909</v>
      </c>
      <c r="D2735" s="37" t="s">
        <v>21910</v>
      </c>
      <c r="E2735" s="37" t="s">
        <v>19200</v>
      </c>
      <c r="F2735" s="37" t="s">
        <v>23128</v>
      </c>
      <c r="G2735" s="37">
        <v>97504</v>
      </c>
      <c r="H2735" s="35">
        <v>41</v>
      </c>
      <c r="I2735" s="35">
        <v>301</v>
      </c>
      <c r="J2735" s="36">
        <v>135099</v>
      </c>
      <c r="K2735" s="37">
        <v>117098</v>
      </c>
      <c r="L2735" s="37"/>
    </row>
    <row r="2736" spans="1:12" ht="18" customHeight="1" x14ac:dyDescent="0.2">
      <c r="A2736" s="37" t="s">
        <v>21911</v>
      </c>
      <c r="B2736" s="37" t="s">
        <v>21912</v>
      </c>
      <c r="C2736" s="37" t="s">
        <v>21913</v>
      </c>
      <c r="D2736" s="37" t="s">
        <v>21914</v>
      </c>
      <c r="E2736" s="37" t="s">
        <v>9979</v>
      </c>
      <c r="F2736" s="37" t="s">
        <v>23134</v>
      </c>
      <c r="G2736" s="37">
        <v>77380</v>
      </c>
      <c r="H2736" s="35">
        <v>4</v>
      </c>
      <c r="I2736" s="35">
        <v>3</v>
      </c>
      <c r="J2736" s="36">
        <v>1187508</v>
      </c>
      <c r="K2736" s="37">
        <v>117839</v>
      </c>
      <c r="L2736" s="37" t="s">
        <v>21915</v>
      </c>
    </row>
    <row r="2737" spans="1:12" ht="18" customHeight="1" x14ac:dyDescent="0.2">
      <c r="A2737" s="37" t="s">
        <v>21916</v>
      </c>
      <c r="B2737" s="37" t="s">
        <v>21917</v>
      </c>
      <c r="C2737" s="37" t="s">
        <v>21918</v>
      </c>
      <c r="D2737" s="37" t="s">
        <v>21919</v>
      </c>
      <c r="E2737" s="37" t="s">
        <v>15849</v>
      </c>
      <c r="F2737" s="37" t="s">
        <v>23129</v>
      </c>
      <c r="G2737" s="37">
        <v>18901</v>
      </c>
      <c r="H2737" s="35">
        <v>97</v>
      </c>
      <c r="I2737" s="36">
        <v>1488</v>
      </c>
      <c r="J2737" s="36">
        <v>65170</v>
      </c>
      <c r="K2737" s="37">
        <v>113989</v>
      </c>
      <c r="L2737" s="37"/>
    </row>
    <row r="2738" spans="1:12" ht="18" customHeight="1" x14ac:dyDescent="0.2">
      <c r="A2738" s="37" t="s">
        <v>21920</v>
      </c>
      <c r="B2738" s="37" t="s">
        <v>21921</v>
      </c>
      <c r="C2738" s="37" t="s">
        <v>21922</v>
      </c>
      <c r="D2738" s="37" t="s">
        <v>21923</v>
      </c>
      <c r="E2738" s="37" t="s">
        <v>20711</v>
      </c>
      <c r="F2738" s="37" t="s">
        <v>18740</v>
      </c>
      <c r="G2738" s="37">
        <v>33762</v>
      </c>
      <c r="H2738" s="35">
        <v>11</v>
      </c>
      <c r="I2738" s="35">
        <v>52</v>
      </c>
      <c r="J2738" s="36">
        <v>211538</v>
      </c>
      <c r="K2738" s="37">
        <v>142258</v>
      </c>
      <c r="L2738" s="37" t="s">
        <v>21924</v>
      </c>
    </row>
    <row r="2739" spans="1:12" ht="18" customHeight="1" x14ac:dyDescent="0.2">
      <c r="A2739" s="37" t="s">
        <v>21925</v>
      </c>
      <c r="B2739" s="37" t="s">
        <v>21926</v>
      </c>
      <c r="C2739" s="37" t="s">
        <v>21927</v>
      </c>
      <c r="D2739" s="37" t="s">
        <v>21928</v>
      </c>
      <c r="E2739" s="37" t="s">
        <v>17911</v>
      </c>
      <c r="F2739" s="37" t="s">
        <v>23139</v>
      </c>
      <c r="G2739" s="37">
        <v>53105</v>
      </c>
      <c r="H2739" s="35">
        <v>2</v>
      </c>
      <c r="I2739" s="35">
        <v>11</v>
      </c>
      <c r="J2739" s="36">
        <v>180745</v>
      </c>
      <c r="K2739" s="37">
        <v>127192</v>
      </c>
      <c r="L2739" s="37"/>
    </row>
    <row r="2740" spans="1:12" ht="18" customHeight="1" x14ac:dyDescent="0.2">
      <c r="A2740" s="37" t="s">
        <v>21929</v>
      </c>
      <c r="B2740" s="37" t="s">
        <v>21930</v>
      </c>
      <c r="C2740" s="37" t="s">
        <v>21931</v>
      </c>
      <c r="D2740" s="37" t="s">
        <v>21932</v>
      </c>
      <c r="E2740" s="37" t="s">
        <v>21933</v>
      </c>
      <c r="F2740" s="37" t="s">
        <v>19664</v>
      </c>
      <c r="G2740" s="37">
        <v>66502</v>
      </c>
      <c r="H2740" s="35">
        <v>6</v>
      </c>
      <c r="I2740" s="35">
        <v>20</v>
      </c>
      <c r="J2740" s="36">
        <v>300000</v>
      </c>
      <c r="K2740" s="37">
        <v>113823</v>
      </c>
      <c r="L2740" s="37"/>
    </row>
    <row r="2741" spans="1:12" ht="18" customHeight="1" x14ac:dyDescent="0.2">
      <c r="A2741" s="37" t="s">
        <v>21934</v>
      </c>
      <c r="B2741" s="37" t="s">
        <v>21935</v>
      </c>
      <c r="C2741" s="37" t="s">
        <v>21936</v>
      </c>
      <c r="D2741" s="37" t="s">
        <v>21937</v>
      </c>
      <c r="E2741" s="37" t="s">
        <v>21938</v>
      </c>
      <c r="F2741" s="37" t="s">
        <v>19663</v>
      </c>
      <c r="G2741" s="37">
        <v>46142</v>
      </c>
      <c r="H2741" s="35">
        <v>4</v>
      </c>
      <c r="I2741" s="35">
        <v>11</v>
      </c>
      <c r="J2741" s="36">
        <v>340909</v>
      </c>
      <c r="K2741" s="37">
        <v>126051</v>
      </c>
      <c r="L2741" s="37"/>
    </row>
    <row r="2742" spans="1:12" ht="18" customHeight="1" x14ac:dyDescent="0.2">
      <c r="A2742" s="37" t="s">
        <v>21939</v>
      </c>
      <c r="B2742" s="37"/>
      <c r="C2742" s="37" t="s">
        <v>21940</v>
      </c>
      <c r="D2742" s="37" t="s">
        <v>21941</v>
      </c>
      <c r="E2742" s="37" t="s">
        <v>23538</v>
      </c>
      <c r="F2742" s="37" t="s">
        <v>23136</v>
      </c>
      <c r="G2742" s="37">
        <v>22902</v>
      </c>
      <c r="H2742" s="35">
        <v>8</v>
      </c>
      <c r="I2742" s="35">
        <v>50</v>
      </c>
      <c r="J2742" s="36">
        <v>167016</v>
      </c>
      <c r="K2742" s="37">
        <v>115569</v>
      </c>
      <c r="L2742" s="37"/>
    </row>
    <row r="2743" spans="1:12" ht="18" customHeight="1" x14ac:dyDescent="0.2">
      <c r="A2743" s="37" t="s">
        <v>21942</v>
      </c>
      <c r="B2743" s="37" t="s">
        <v>21943</v>
      </c>
      <c r="C2743" s="37" t="s">
        <v>21944</v>
      </c>
      <c r="D2743" s="37" t="s">
        <v>22534</v>
      </c>
      <c r="E2743" s="37" t="s">
        <v>21729</v>
      </c>
      <c r="F2743" s="37" t="s">
        <v>23129</v>
      </c>
      <c r="G2743" s="37">
        <v>17603</v>
      </c>
      <c r="H2743" s="35">
        <v>29</v>
      </c>
      <c r="I2743" s="35">
        <v>285</v>
      </c>
      <c r="J2743" s="36">
        <v>101096</v>
      </c>
      <c r="K2743" s="37">
        <v>20787</v>
      </c>
      <c r="L2743" s="37" t="s">
        <v>22535</v>
      </c>
    </row>
    <row r="2744" spans="1:12" ht="18" customHeight="1" x14ac:dyDescent="0.2">
      <c r="A2744" s="37" t="s">
        <v>22536</v>
      </c>
      <c r="B2744" s="37" t="s">
        <v>22537</v>
      </c>
      <c r="C2744" s="37" t="s">
        <v>22538</v>
      </c>
      <c r="D2744" s="37" t="s">
        <v>22539</v>
      </c>
      <c r="E2744" s="37" t="s">
        <v>23038</v>
      </c>
      <c r="F2744" s="37" t="s">
        <v>23716</v>
      </c>
      <c r="G2744" s="37">
        <v>6032</v>
      </c>
      <c r="H2744" s="35">
        <v>22</v>
      </c>
      <c r="I2744" s="35">
        <v>178</v>
      </c>
      <c r="J2744" s="36">
        <v>121348</v>
      </c>
      <c r="K2744" s="37">
        <v>108734</v>
      </c>
      <c r="L2744" s="37"/>
    </row>
    <row r="2745" spans="1:12" ht="18" customHeight="1" x14ac:dyDescent="0.2">
      <c r="A2745" s="37" t="s">
        <v>23481</v>
      </c>
      <c r="B2745" s="37" t="s">
        <v>23482</v>
      </c>
      <c r="C2745" s="37" t="s">
        <v>23483</v>
      </c>
      <c r="D2745" s="37" t="s">
        <v>23484</v>
      </c>
      <c r="E2745" s="37" t="s">
        <v>22521</v>
      </c>
      <c r="F2745" s="37" t="s">
        <v>18740</v>
      </c>
      <c r="G2745" s="37">
        <v>33021</v>
      </c>
      <c r="H2745" s="35">
        <v>105</v>
      </c>
      <c r="I2745" s="35">
        <v>450</v>
      </c>
      <c r="J2745" s="36">
        <v>233333</v>
      </c>
      <c r="K2745" s="37">
        <v>126603</v>
      </c>
      <c r="L2745" s="37"/>
    </row>
    <row r="2746" spans="1:12" ht="18" customHeight="1" x14ac:dyDescent="0.2">
      <c r="A2746" s="37" t="s">
        <v>22522</v>
      </c>
      <c r="B2746" s="37" t="s">
        <v>22523</v>
      </c>
      <c r="C2746" s="37" t="s">
        <v>22524</v>
      </c>
      <c r="D2746" s="37" t="s">
        <v>14330</v>
      </c>
      <c r="E2746" s="37" t="s">
        <v>21933</v>
      </c>
      <c r="F2746" s="37" t="s">
        <v>19664</v>
      </c>
      <c r="G2746" s="37">
        <v>66502</v>
      </c>
      <c r="H2746" s="35">
        <v>16</v>
      </c>
      <c r="I2746" s="35">
        <v>189</v>
      </c>
      <c r="J2746" s="36">
        <v>83566</v>
      </c>
      <c r="K2746" s="37">
        <v>115689</v>
      </c>
      <c r="L2746" s="37"/>
    </row>
    <row r="2747" spans="1:12" ht="18" customHeight="1" x14ac:dyDescent="0.2">
      <c r="A2747" s="37" t="s">
        <v>14331</v>
      </c>
      <c r="B2747" s="37" t="s">
        <v>14332</v>
      </c>
      <c r="C2747" s="37" t="s">
        <v>14333</v>
      </c>
      <c r="D2747" s="37" t="s">
        <v>22540</v>
      </c>
      <c r="E2747" s="37" t="s">
        <v>19540</v>
      </c>
      <c r="F2747" s="37" t="s">
        <v>23129</v>
      </c>
      <c r="G2747" s="37">
        <v>15221</v>
      </c>
      <c r="H2747" s="35">
        <v>10</v>
      </c>
      <c r="I2747" s="35">
        <v>15</v>
      </c>
      <c r="J2747" s="36">
        <v>666667</v>
      </c>
      <c r="K2747" s="37">
        <v>121910</v>
      </c>
      <c r="L2747" s="37"/>
    </row>
    <row r="2748" spans="1:12" ht="18" customHeight="1" x14ac:dyDescent="0.2">
      <c r="A2748" s="37" t="s">
        <v>22541</v>
      </c>
      <c r="B2748" s="37" t="s">
        <v>22542</v>
      </c>
      <c r="C2748" s="37" t="s">
        <v>22543</v>
      </c>
      <c r="D2748" s="37" t="s">
        <v>22544</v>
      </c>
      <c r="E2748" s="37" t="s">
        <v>19823</v>
      </c>
      <c r="F2748" s="37" t="s">
        <v>23129</v>
      </c>
      <c r="G2748" s="37">
        <v>18923</v>
      </c>
      <c r="H2748" s="35">
        <v>11</v>
      </c>
      <c r="I2748" s="35">
        <v>13</v>
      </c>
      <c r="J2748" s="36">
        <v>843092</v>
      </c>
      <c r="K2748" s="37">
        <v>122284</v>
      </c>
      <c r="L2748" s="37"/>
    </row>
    <row r="2749" spans="1:12" ht="18" customHeight="1" x14ac:dyDescent="0.2">
      <c r="A2749" s="37" t="s">
        <v>22525</v>
      </c>
      <c r="B2749" s="37" t="s">
        <v>22526</v>
      </c>
      <c r="C2749" s="37" t="s">
        <v>22527</v>
      </c>
      <c r="D2749" s="37" t="s">
        <v>22528</v>
      </c>
      <c r="E2749" s="37" t="s">
        <v>19263</v>
      </c>
      <c r="F2749" s="37" t="s">
        <v>19672</v>
      </c>
      <c r="G2749" s="37">
        <v>63141</v>
      </c>
      <c r="H2749" s="35">
        <v>27</v>
      </c>
      <c r="I2749" s="35">
        <v>230</v>
      </c>
      <c r="J2749" s="36">
        <v>117391</v>
      </c>
      <c r="K2749" s="37">
        <v>149046</v>
      </c>
      <c r="L2749" s="37"/>
    </row>
    <row r="2750" spans="1:12" ht="18" customHeight="1" x14ac:dyDescent="0.2">
      <c r="A2750" s="37" t="s">
        <v>22529</v>
      </c>
      <c r="B2750" s="37" t="s">
        <v>22530</v>
      </c>
      <c r="C2750" s="37" t="s">
        <v>22531</v>
      </c>
      <c r="D2750" s="37" t="s">
        <v>22532</v>
      </c>
      <c r="E2750" s="37" t="s">
        <v>11152</v>
      </c>
      <c r="F2750" s="37" t="s">
        <v>19675</v>
      </c>
      <c r="G2750" s="37">
        <v>27707</v>
      </c>
      <c r="H2750" s="35">
        <v>186</v>
      </c>
      <c r="I2750" s="35">
        <v>148</v>
      </c>
      <c r="J2750" s="36">
        <v>1260073</v>
      </c>
      <c r="K2750" s="37">
        <v>117816</v>
      </c>
      <c r="L2750" s="37"/>
    </row>
    <row r="2751" spans="1:12" ht="18" customHeight="1" x14ac:dyDescent="0.2">
      <c r="A2751" s="37" t="s">
        <v>22533</v>
      </c>
      <c r="B2751" s="37" t="s">
        <v>17066</v>
      </c>
      <c r="C2751" s="37" t="s">
        <v>17067</v>
      </c>
      <c r="D2751" s="37" t="s">
        <v>17068</v>
      </c>
      <c r="E2751" s="37" t="s">
        <v>23348</v>
      </c>
      <c r="F2751" s="37" t="s">
        <v>23126</v>
      </c>
      <c r="G2751" s="37">
        <v>43221</v>
      </c>
      <c r="H2751" s="35">
        <v>3</v>
      </c>
      <c r="I2751" s="35">
        <v>10</v>
      </c>
      <c r="J2751" s="36">
        <v>250000</v>
      </c>
      <c r="K2751" s="37">
        <v>120971</v>
      </c>
      <c r="L2751" s="37"/>
    </row>
    <row r="2752" spans="1:12" ht="18" customHeight="1" x14ac:dyDescent="0.2">
      <c r="A2752" s="37" t="s">
        <v>17069</v>
      </c>
      <c r="B2752" s="37" t="s">
        <v>17070</v>
      </c>
      <c r="C2752" s="37" t="s">
        <v>17071</v>
      </c>
      <c r="D2752" s="37" t="s">
        <v>17072</v>
      </c>
      <c r="E2752" s="37" t="s">
        <v>22832</v>
      </c>
      <c r="F2752" s="37" t="s">
        <v>18742</v>
      </c>
      <c r="G2752" s="37">
        <v>96814</v>
      </c>
      <c r="H2752" s="35">
        <v>155</v>
      </c>
      <c r="I2752" s="35">
        <v>846</v>
      </c>
      <c r="J2752" s="36">
        <v>183123</v>
      </c>
      <c r="K2752" s="37">
        <v>107053</v>
      </c>
      <c r="L2752" s="37"/>
    </row>
    <row r="2753" spans="1:12" ht="18" customHeight="1" x14ac:dyDescent="0.2">
      <c r="A2753" s="37" t="s">
        <v>17073</v>
      </c>
      <c r="B2753" s="37" t="s">
        <v>17074</v>
      </c>
      <c r="C2753" s="37" t="s">
        <v>17075</v>
      </c>
      <c r="D2753" s="37" t="s">
        <v>17076</v>
      </c>
      <c r="E2753" s="37" t="s">
        <v>22116</v>
      </c>
      <c r="F2753" s="37" t="s">
        <v>23125</v>
      </c>
      <c r="G2753" s="37">
        <v>11021</v>
      </c>
      <c r="H2753" s="35">
        <v>8</v>
      </c>
      <c r="I2753" s="35">
        <v>46</v>
      </c>
      <c r="J2753" s="36">
        <v>173913</v>
      </c>
      <c r="K2753" s="37">
        <v>124722</v>
      </c>
      <c r="L2753" s="37"/>
    </row>
    <row r="2754" spans="1:12" ht="18" customHeight="1" x14ac:dyDescent="0.2">
      <c r="A2754" s="37" t="s">
        <v>17077</v>
      </c>
      <c r="B2754" s="37" t="s">
        <v>19820</v>
      </c>
      <c r="C2754" s="37" t="s">
        <v>19821</v>
      </c>
      <c r="D2754" s="37" t="s">
        <v>19822</v>
      </c>
      <c r="E2754" s="37" t="s">
        <v>20934</v>
      </c>
      <c r="F2754" s="37" t="s">
        <v>23139</v>
      </c>
      <c r="G2754" s="37">
        <v>53224</v>
      </c>
      <c r="H2754" s="35">
        <v>94</v>
      </c>
      <c r="I2754" s="35">
        <v>93</v>
      </c>
      <c r="J2754" s="36">
        <v>1008011</v>
      </c>
      <c r="K2754" s="37">
        <v>118573</v>
      </c>
      <c r="L2754" s="37"/>
    </row>
    <row r="2755" spans="1:12" ht="18" customHeight="1" x14ac:dyDescent="0.2">
      <c r="A2755" s="37" t="s">
        <v>14353</v>
      </c>
      <c r="B2755" s="37" t="s">
        <v>14354</v>
      </c>
      <c r="C2755" s="37" t="s">
        <v>14316</v>
      </c>
      <c r="D2755" s="37" t="s">
        <v>14317</v>
      </c>
      <c r="E2755" s="37" t="s">
        <v>23348</v>
      </c>
      <c r="F2755" s="37" t="s">
        <v>23126</v>
      </c>
      <c r="G2755" s="37">
        <v>43214</v>
      </c>
      <c r="H2755" s="35">
        <v>3</v>
      </c>
      <c r="I2755" s="35">
        <v>8</v>
      </c>
      <c r="J2755" s="36">
        <v>312500</v>
      </c>
      <c r="K2755" s="37">
        <v>143604</v>
      </c>
      <c r="L2755" s="37"/>
    </row>
    <row r="2756" spans="1:12" ht="18" customHeight="1" x14ac:dyDescent="0.2">
      <c r="A2756" s="37" t="s">
        <v>14318</v>
      </c>
      <c r="B2756" s="37" t="s">
        <v>14319</v>
      </c>
      <c r="C2756" s="37">
        <v>35312838788</v>
      </c>
      <c r="D2756" s="37" t="s">
        <v>14320</v>
      </c>
      <c r="E2756" s="37" t="s">
        <v>14321</v>
      </c>
      <c r="F2756" s="37" t="s">
        <v>16614</v>
      </c>
      <c r="G2756" s="37"/>
      <c r="H2756" s="35">
        <v>1</v>
      </c>
      <c r="I2756" s="35">
        <v>40</v>
      </c>
      <c r="J2756" s="36">
        <v>12500</v>
      </c>
      <c r="K2756" s="37">
        <v>147535</v>
      </c>
      <c r="L2756" s="37"/>
    </row>
    <row r="2757" spans="1:12" ht="18" customHeight="1" x14ac:dyDescent="0.2">
      <c r="A2757" s="37" t="s">
        <v>14322</v>
      </c>
      <c r="B2757" s="37" t="s">
        <v>14323</v>
      </c>
      <c r="C2757" s="37" t="s">
        <v>14324</v>
      </c>
      <c r="D2757" s="37" t="s">
        <v>14334</v>
      </c>
      <c r="E2757" s="37" t="s">
        <v>8535</v>
      </c>
      <c r="F2757" s="37" t="s">
        <v>19668</v>
      </c>
      <c r="G2757" s="37">
        <v>21204</v>
      </c>
      <c r="H2757" s="35">
        <v>30</v>
      </c>
      <c r="I2757" s="35">
        <v>38</v>
      </c>
      <c r="J2757" s="36">
        <v>776996</v>
      </c>
      <c r="K2757" s="37">
        <v>107908</v>
      </c>
      <c r="L2757" s="37" t="s">
        <v>14335</v>
      </c>
    </row>
    <row r="2758" spans="1:12" ht="18" customHeight="1" x14ac:dyDescent="0.2">
      <c r="A2758" s="37" t="s">
        <v>14336</v>
      </c>
      <c r="B2758" s="37" t="s">
        <v>14337</v>
      </c>
      <c r="C2758" s="37" t="s">
        <v>14338</v>
      </c>
      <c r="D2758" s="37" t="s">
        <v>14339</v>
      </c>
      <c r="E2758" s="37" t="s">
        <v>14340</v>
      </c>
      <c r="F2758" s="37" t="s">
        <v>23714</v>
      </c>
      <c r="G2758" s="37">
        <v>92677</v>
      </c>
      <c r="H2758" s="35">
        <v>8</v>
      </c>
      <c r="I2758" s="35">
        <v>25</v>
      </c>
      <c r="J2758" s="36">
        <v>307367</v>
      </c>
      <c r="K2758" s="37">
        <v>119085</v>
      </c>
      <c r="L2758" s="37" t="s">
        <v>14341</v>
      </c>
    </row>
    <row r="2759" spans="1:12" ht="18" customHeight="1" x14ac:dyDescent="0.2">
      <c r="A2759" s="37" t="s">
        <v>14342</v>
      </c>
      <c r="B2759" s="37" t="s">
        <v>14343</v>
      </c>
      <c r="C2759" s="37" t="s">
        <v>14344</v>
      </c>
      <c r="D2759" s="37" t="s">
        <v>14345</v>
      </c>
      <c r="E2759" s="37" t="s">
        <v>19852</v>
      </c>
      <c r="F2759" s="37" t="s">
        <v>18740</v>
      </c>
      <c r="G2759" s="37">
        <v>34731</v>
      </c>
      <c r="H2759" s="35">
        <v>8</v>
      </c>
      <c r="I2759" s="35" t="s">
        <v>16742</v>
      </c>
      <c r="J2759" s="35" t="s">
        <v>16742</v>
      </c>
      <c r="K2759" s="37">
        <v>145195</v>
      </c>
      <c r="L2759" s="37"/>
    </row>
    <row r="2760" spans="1:12" ht="18" customHeight="1" x14ac:dyDescent="0.2">
      <c r="A2760" s="37" t="s">
        <v>14346</v>
      </c>
      <c r="B2760" s="37" t="s">
        <v>14347</v>
      </c>
      <c r="C2760" s="37" t="s">
        <v>14348</v>
      </c>
      <c r="D2760" s="37" t="s">
        <v>17062</v>
      </c>
      <c r="E2760" s="37" t="s">
        <v>17063</v>
      </c>
      <c r="F2760" s="37" t="s">
        <v>23125</v>
      </c>
      <c r="G2760" s="37">
        <v>13039</v>
      </c>
      <c r="H2760" s="35">
        <v>1</v>
      </c>
      <c r="I2760" s="35">
        <v>9</v>
      </c>
      <c r="J2760" s="36">
        <v>79169</v>
      </c>
      <c r="K2760" s="37">
        <v>146672</v>
      </c>
      <c r="L2760" s="37" t="s">
        <v>17064</v>
      </c>
    </row>
    <row r="2761" spans="1:12" ht="18" customHeight="1" x14ac:dyDescent="0.2">
      <c r="A2761" s="37" t="s">
        <v>17065</v>
      </c>
      <c r="B2761" s="37" t="s">
        <v>11629</v>
      </c>
      <c r="C2761" s="37" t="s">
        <v>11630</v>
      </c>
      <c r="D2761" s="37" t="s">
        <v>11631</v>
      </c>
      <c r="E2761" s="37" t="s">
        <v>22089</v>
      </c>
      <c r="F2761" s="37" t="s">
        <v>23138</v>
      </c>
      <c r="G2761" s="37">
        <v>98122</v>
      </c>
      <c r="H2761" s="35">
        <v>135</v>
      </c>
      <c r="I2761" s="35">
        <v>402</v>
      </c>
      <c r="J2761" s="36">
        <v>336771</v>
      </c>
      <c r="K2761" s="37">
        <v>104540</v>
      </c>
      <c r="L2761" s="37"/>
    </row>
    <row r="2762" spans="1:12" ht="18" customHeight="1" x14ac:dyDescent="0.2">
      <c r="A2762" s="37" t="s">
        <v>11632</v>
      </c>
      <c r="B2762" s="37" t="s">
        <v>11633</v>
      </c>
      <c r="C2762" s="37" t="s">
        <v>11634</v>
      </c>
      <c r="D2762" s="37" t="s">
        <v>11635</v>
      </c>
      <c r="E2762" s="37" t="s">
        <v>17973</v>
      </c>
      <c r="F2762" s="37" t="s">
        <v>23125</v>
      </c>
      <c r="G2762" s="37">
        <v>10605</v>
      </c>
      <c r="H2762" s="35">
        <v>4</v>
      </c>
      <c r="I2762" s="35">
        <v>12</v>
      </c>
      <c r="J2762" s="36">
        <v>291667</v>
      </c>
      <c r="K2762" s="37">
        <v>128367</v>
      </c>
      <c r="L2762" s="37" t="s">
        <v>11636</v>
      </c>
    </row>
    <row r="2763" spans="1:12" ht="18" customHeight="1" x14ac:dyDescent="0.2">
      <c r="A2763" s="37" t="s">
        <v>11637</v>
      </c>
      <c r="B2763" s="37" t="s">
        <v>11638</v>
      </c>
      <c r="C2763" s="37" t="s">
        <v>11639</v>
      </c>
      <c r="D2763" s="37" t="s">
        <v>11640</v>
      </c>
      <c r="E2763" s="37" t="s">
        <v>18725</v>
      </c>
      <c r="F2763" s="37" t="s">
        <v>23126</v>
      </c>
      <c r="G2763" s="37">
        <v>44846</v>
      </c>
      <c r="H2763" s="35">
        <v>2</v>
      </c>
      <c r="I2763" s="35">
        <v>30</v>
      </c>
      <c r="J2763" s="36">
        <v>66667</v>
      </c>
      <c r="K2763" s="37">
        <v>149077</v>
      </c>
      <c r="L2763" s="37" t="s">
        <v>11641</v>
      </c>
    </row>
    <row r="2764" spans="1:12" ht="18" customHeight="1" x14ac:dyDescent="0.2">
      <c r="A2764" s="37" t="s">
        <v>14349</v>
      </c>
      <c r="B2764" s="37" t="s">
        <v>14350</v>
      </c>
      <c r="C2764" s="37" t="s">
        <v>14351</v>
      </c>
      <c r="D2764" s="37" t="s">
        <v>14352</v>
      </c>
      <c r="E2764" s="37" t="s">
        <v>11624</v>
      </c>
      <c r="F2764" s="37" t="s">
        <v>19663</v>
      </c>
      <c r="G2764" s="37">
        <v>46304</v>
      </c>
      <c r="H2764" s="35">
        <v>41</v>
      </c>
      <c r="I2764" s="35">
        <v>550</v>
      </c>
      <c r="J2764" s="36">
        <v>74545</v>
      </c>
      <c r="K2764" s="37">
        <v>140271</v>
      </c>
      <c r="L2764" s="37" t="s">
        <v>11625</v>
      </c>
    </row>
    <row r="2765" spans="1:12" ht="18" customHeight="1" x14ac:dyDescent="0.2">
      <c r="A2765" s="37" t="s">
        <v>11626</v>
      </c>
      <c r="B2765" s="37" t="s">
        <v>11627</v>
      </c>
      <c r="C2765" s="37" t="s">
        <v>11628</v>
      </c>
      <c r="D2765" s="37" t="s">
        <v>8919</v>
      </c>
      <c r="E2765" s="37" t="s">
        <v>8920</v>
      </c>
      <c r="F2765" s="37" t="s">
        <v>23134</v>
      </c>
      <c r="G2765" s="37">
        <v>77377</v>
      </c>
      <c r="H2765" s="35">
        <v>5</v>
      </c>
      <c r="I2765" s="35">
        <v>67</v>
      </c>
      <c r="J2765" s="36">
        <v>81403</v>
      </c>
      <c r="K2765" s="37">
        <v>115328</v>
      </c>
      <c r="L2765" s="37" t="s">
        <v>8921</v>
      </c>
    </row>
    <row r="2766" spans="1:12" ht="18" customHeight="1" x14ac:dyDescent="0.2">
      <c r="A2766" s="37" t="s">
        <v>8922</v>
      </c>
      <c r="B2766" s="37" t="s">
        <v>8923</v>
      </c>
      <c r="C2766" s="37" t="s">
        <v>8924</v>
      </c>
      <c r="D2766" s="37" t="s">
        <v>8925</v>
      </c>
      <c r="E2766" s="37" t="s">
        <v>20547</v>
      </c>
      <c r="F2766" s="37" t="s">
        <v>23129</v>
      </c>
      <c r="G2766" s="37">
        <v>19102</v>
      </c>
      <c r="H2766" s="35">
        <v>57</v>
      </c>
      <c r="I2766" s="35">
        <v>88</v>
      </c>
      <c r="J2766" s="36">
        <v>644639</v>
      </c>
      <c r="K2766" s="37">
        <v>145917</v>
      </c>
      <c r="L2766" s="37"/>
    </row>
    <row r="2767" spans="1:12" ht="18" customHeight="1" x14ac:dyDescent="0.2">
      <c r="A2767" s="37" t="s">
        <v>8926</v>
      </c>
      <c r="B2767" s="37" t="s">
        <v>8927</v>
      </c>
      <c r="C2767" s="37" t="s">
        <v>8928</v>
      </c>
      <c r="D2767" s="37" t="s">
        <v>8929</v>
      </c>
      <c r="E2767" s="37" t="s">
        <v>23348</v>
      </c>
      <c r="F2767" s="37" t="s">
        <v>23126</v>
      </c>
      <c r="G2767" s="37">
        <v>43220</v>
      </c>
      <c r="H2767" s="35">
        <v>7</v>
      </c>
      <c r="I2767" s="35">
        <v>14</v>
      </c>
      <c r="J2767" s="36">
        <v>480040</v>
      </c>
      <c r="K2767" s="37">
        <v>120613</v>
      </c>
      <c r="L2767" s="37"/>
    </row>
    <row r="2768" spans="1:12" ht="18" customHeight="1" x14ac:dyDescent="0.2">
      <c r="A2768" s="37" t="s">
        <v>8930</v>
      </c>
      <c r="B2768" s="37" t="s">
        <v>8931</v>
      </c>
      <c r="C2768" s="37" t="s">
        <v>8932</v>
      </c>
      <c r="D2768" s="37" t="s">
        <v>11642</v>
      </c>
      <c r="E2768" s="37" t="s">
        <v>20851</v>
      </c>
      <c r="F2768" s="37" t="s">
        <v>23136</v>
      </c>
      <c r="G2768" s="37">
        <v>23235</v>
      </c>
      <c r="H2768" s="35">
        <v>2</v>
      </c>
      <c r="I2768" s="35">
        <v>10</v>
      </c>
      <c r="J2768" s="36">
        <v>200000</v>
      </c>
      <c r="K2768" s="37">
        <v>144726</v>
      </c>
      <c r="L2768" s="37"/>
    </row>
    <row r="2769" spans="1:12" ht="18" customHeight="1" x14ac:dyDescent="0.2">
      <c r="A2769" s="37" t="s">
        <v>11643</v>
      </c>
      <c r="B2769" s="37" t="s">
        <v>11644</v>
      </c>
      <c r="C2769" s="37" t="s">
        <v>11645</v>
      </c>
      <c r="D2769" s="37" t="s">
        <v>11646</v>
      </c>
      <c r="E2769" s="37" t="s">
        <v>22280</v>
      </c>
      <c r="F2769" s="37" t="s">
        <v>23125</v>
      </c>
      <c r="G2769" s="37">
        <v>14534</v>
      </c>
      <c r="H2769" s="35">
        <v>10</v>
      </c>
      <c r="I2769" s="35" t="s">
        <v>16742</v>
      </c>
      <c r="J2769" s="35" t="s">
        <v>16742</v>
      </c>
      <c r="K2769" s="37">
        <v>124550</v>
      </c>
      <c r="L2769" s="37" t="s">
        <v>11647</v>
      </c>
    </row>
    <row r="2770" spans="1:12" ht="18" customHeight="1" x14ac:dyDescent="0.2">
      <c r="A2770" s="37" t="s">
        <v>14358</v>
      </c>
      <c r="B2770" s="37" t="s">
        <v>14359</v>
      </c>
      <c r="C2770" s="37" t="s">
        <v>14360</v>
      </c>
      <c r="D2770" s="37" t="s">
        <v>14361</v>
      </c>
      <c r="E2770" s="37" t="s">
        <v>20066</v>
      </c>
      <c r="F2770" s="37" t="s">
        <v>23133</v>
      </c>
      <c r="G2770" s="37">
        <v>37922</v>
      </c>
      <c r="H2770" s="35">
        <v>26</v>
      </c>
      <c r="I2770" s="35">
        <v>393</v>
      </c>
      <c r="J2770" s="36">
        <v>66023</v>
      </c>
      <c r="K2770" s="37">
        <v>41123</v>
      </c>
      <c r="L2770" s="37" t="s">
        <v>8936</v>
      </c>
    </row>
    <row r="2771" spans="1:12" ht="18" customHeight="1" x14ac:dyDescent="0.2">
      <c r="A2771" s="37" t="s">
        <v>8937</v>
      </c>
      <c r="B2771" s="37" t="s">
        <v>8938</v>
      </c>
      <c r="C2771" s="37" t="s">
        <v>8939</v>
      </c>
      <c r="D2771" s="37" t="s">
        <v>8940</v>
      </c>
      <c r="E2771" s="37" t="s">
        <v>8941</v>
      </c>
      <c r="F2771" s="37" t="s">
        <v>19678</v>
      </c>
      <c r="G2771" s="37">
        <v>8512</v>
      </c>
      <c r="H2771" s="35">
        <v>0</v>
      </c>
      <c r="I2771" s="35">
        <v>3</v>
      </c>
      <c r="J2771" s="36">
        <v>86667</v>
      </c>
      <c r="K2771" s="37">
        <v>139271</v>
      </c>
      <c r="L2771" s="37" t="s">
        <v>8942</v>
      </c>
    </row>
    <row r="2772" spans="1:12" ht="18" customHeight="1" x14ac:dyDescent="0.2">
      <c r="A2772" s="37" t="s">
        <v>8943</v>
      </c>
      <c r="B2772" s="37" t="s">
        <v>8944</v>
      </c>
      <c r="C2772" s="37" t="s">
        <v>8945</v>
      </c>
      <c r="D2772" s="37" t="s">
        <v>11648</v>
      </c>
      <c r="E2772" s="37" t="s">
        <v>11649</v>
      </c>
      <c r="F2772" s="37" t="s">
        <v>23125</v>
      </c>
      <c r="G2772" s="37">
        <v>12484</v>
      </c>
      <c r="H2772" s="35">
        <v>8</v>
      </c>
      <c r="I2772" s="35">
        <v>15</v>
      </c>
      <c r="J2772" s="36">
        <v>533333</v>
      </c>
      <c r="K2772" s="37">
        <v>149112</v>
      </c>
      <c r="L2772" s="37" t="s">
        <v>11650</v>
      </c>
    </row>
    <row r="2773" spans="1:12" ht="18" customHeight="1" x14ac:dyDescent="0.2">
      <c r="A2773" s="37" t="s">
        <v>11651</v>
      </c>
      <c r="B2773" s="37" t="s">
        <v>11652</v>
      </c>
      <c r="C2773" s="37" t="s">
        <v>11653</v>
      </c>
      <c r="D2773" s="37" t="s">
        <v>11654</v>
      </c>
      <c r="E2773" s="37" t="s">
        <v>23148</v>
      </c>
      <c r="F2773" s="37" t="s">
        <v>23715</v>
      </c>
      <c r="G2773" s="37">
        <v>80907</v>
      </c>
      <c r="H2773" s="35">
        <v>3</v>
      </c>
      <c r="I2773" s="35">
        <v>16</v>
      </c>
      <c r="J2773" s="36">
        <v>156250</v>
      </c>
      <c r="K2773" s="37">
        <v>144809</v>
      </c>
      <c r="L2773" s="37"/>
    </row>
    <row r="2774" spans="1:12" ht="18" customHeight="1" x14ac:dyDescent="0.2">
      <c r="A2774" s="37" t="s">
        <v>11655</v>
      </c>
      <c r="B2774" s="37" t="s">
        <v>11656</v>
      </c>
      <c r="C2774" s="37" t="s">
        <v>11657</v>
      </c>
      <c r="D2774" s="37" t="s">
        <v>11658</v>
      </c>
      <c r="E2774" s="37" t="s">
        <v>22268</v>
      </c>
      <c r="F2774" s="37" t="s">
        <v>19662</v>
      </c>
      <c r="G2774" s="37">
        <v>62711</v>
      </c>
      <c r="H2774" s="35">
        <v>24</v>
      </c>
      <c r="I2774" s="35">
        <v>284</v>
      </c>
      <c r="J2774" s="36">
        <v>85673</v>
      </c>
      <c r="K2774" s="37">
        <v>123017</v>
      </c>
      <c r="L2774" s="37"/>
    </row>
    <row r="2775" spans="1:12" ht="18" customHeight="1" x14ac:dyDescent="0.2">
      <c r="A2775" s="37" t="s">
        <v>11659</v>
      </c>
      <c r="B2775" s="37" t="s">
        <v>11660</v>
      </c>
      <c r="C2775" s="37" t="s">
        <v>11661</v>
      </c>
      <c r="D2775" s="37" t="s">
        <v>11662</v>
      </c>
      <c r="E2775" s="37" t="s">
        <v>16741</v>
      </c>
      <c r="F2775" s="37" t="s">
        <v>19663</v>
      </c>
      <c r="G2775" s="37">
        <v>46204</v>
      </c>
      <c r="H2775" s="35">
        <v>4</v>
      </c>
      <c r="I2775" s="35">
        <v>8</v>
      </c>
      <c r="J2775" s="36">
        <v>525000</v>
      </c>
      <c r="K2775" s="37">
        <v>121850</v>
      </c>
      <c r="L2775" s="37"/>
    </row>
    <row r="2776" spans="1:12" ht="18" customHeight="1" x14ac:dyDescent="0.2">
      <c r="A2776" s="37" t="s">
        <v>11663</v>
      </c>
      <c r="B2776" s="37" t="s">
        <v>11664</v>
      </c>
      <c r="C2776" s="37" t="s">
        <v>11665</v>
      </c>
      <c r="D2776" s="37" t="s">
        <v>11666</v>
      </c>
      <c r="E2776" s="37" t="s">
        <v>23403</v>
      </c>
      <c r="F2776" s="37" t="s">
        <v>19675</v>
      </c>
      <c r="G2776" s="37">
        <v>28405</v>
      </c>
      <c r="H2776" s="35">
        <v>85</v>
      </c>
      <c r="I2776" s="35">
        <v>91</v>
      </c>
      <c r="J2776" s="36">
        <v>928716</v>
      </c>
      <c r="K2776" s="37">
        <v>109547</v>
      </c>
      <c r="L2776" s="37" t="s">
        <v>11667</v>
      </c>
    </row>
    <row r="2777" spans="1:12" ht="18" customHeight="1" x14ac:dyDescent="0.2">
      <c r="A2777" s="37" t="s">
        <v>8908</v>
      </c>
      <c r="B2777" s="37" t="s">
        <v>8909</v>
      </c>
      <c r="C2777" s="37" t="s">
        <v>8910</v>
      </c>
      <c r="D2777" s="37" t="s">
        <v>8911</v>
      </c>
      <c r="E2777" s="37" t="s">
        <v>8912</v>
      </c>
      <c r="F2777" s="37" t="s">
        <v>19667</v>
      </c>
      <c r="G2777" s="37">
        <v>1772</v>
      </c>
      <c r="H2777" s="35">
        <v>4</v>
      </c>
      <c r="I2777" s="35">
        <v>75</v>
      </c>
      <c r="J2777" s="36">
        <v>46859</v>
      </c>
      <c r="K2777" s="37">
        <v>130068</v>
      </c>
      <c r="L2777" s="37" t="s">
        <v>8913</v>
      </c>
    </row>
    <row r="2778" spans="1:12" ht="18" customHeight="1" x14ac:dyDescent="0.2">
      <c r="A2778" s="37" t="s">
        <v>8914</v>
      </c>
      <c r="B2778" s="37" t="s">
        <v>8915</v>
      </c>
      <c r="C2778" s="37" t="s">
        <v>8916</v>
      </c>
      <c r="D2778" s="37" t="s">
        <v>8917</v>
      </c>
      <c r="E2778" s="37" t="s">
        <v>23798</v>
      </c>
      <c r="F2778" s="37" t="s">
        <v>19680</v>
      </c>
      <c r="G2778" s="37">
        <v>89117</v>
      </c>
      <c r="H2778" s="35">
        <v>20</v>
      </c>
      <c r="I2778" s="35">
        <v>150</v>
      </c>
      <c r="J2778" s="36">
        <v>134820</v>
      </c>
      <c r="K2778" s="37">
        <v>124396</v>
      </c>
      <c r="L2778" s="37"/>
    </row>
    <row r="2779" spans="1:12" ht="18" customHeight="1" x14ac:dyDescent="0.2">
      <c r="A2779" s="37" t="s">
        <v>8918</v>
      </c>
      <c r="B2779" s="37" t="s">
        <v>6239</v>
      </c>
      <c r="C2779" s="37" t="s">
        <v>6240</v>
      </c>
      <c r="D2779" s="37" t="s">
        <v>6241</v>
      </c>
      <c r="E2779" s="37" t="s">
        <v>6242</v>
      </c>
      <c r="F2779" s="37" t="s">
        <v>19668</v>
      </c>
      <c r="G2779" s="37">
        <v>20850</v>
      </c>
      <c r="H2779" s="35">
        <v>6</v>
      </c>
      <c r="I2779" s="35">
        <v>27</v>
      </c>
      <c r="J2779" s="36">
        <v>222222</v>
      </c>
      <c r="K2779" s="37">
        <v>122366</v>
      </c>
      <c r="L2779" s="37" t="s">
        <v>6243</v>
      </c>
    </row>
    <row r="2780" spans="1:12" ht="18" customHeight="1" x14ac:dyDescent="0.2">
      <c r="A2780" s="37" t="s">
        <v>6244</v>
      </c>
      <c r="B2780" s="37" t="s">
        <v>6245</v>
      </c>
      <c r="C2780" s="37" t="s">
        <v>6246</v>
      </c>
      <c r="D2780" s="37" t="s">
        <v>6247</v>
      </c>
      <c r="E2780" s="37" t="s">
        <v>21680</v>
      </c>
      <c r="F2780" s="37" t="s">
        <v>23715</v>
      </c>
      <c r="G2780" s="37">
        <v>80222</v>
      </c>
      <c r="H2780" s="35">
        <v>72</v>
      </c>
      <c r="I2780" s="35">
        <v>512</v>
      </c>
      <c r="J2780" s="36">
        <v>140625</v>
      </c>
      <c r="K2780" s="37">
        <v>18189</v>
      </c>
      <c r="L2780" s="37"/>
    </row>
    <row r="2781" spans="1:12" ht="18" customHeight="1" x14ac:dyDescent="0.2">
      <c r="A2781" s="37" t="s">
        <v>6248</v>
      </c>
      <c r="B2781" s="37" t="s">
        <v>6249</v>
      </c>
      <c r="C2781" s="37" t="s">
        <v>6250</v>
      </c>
      <c r="D2781" s="37" t="s">
        <v>6251</v>
      </c>
      <c r="E2781" s="37" t="s">
        <v>23278</v>
      </c>
      <c r="F2781" s="37" t="s">
        <v>18741</v>
      </c>
      <c r="G2781" s="37">
        <v>30906</v>
      </c>
      <c r="H2781" s="35">
        <v>1</v>
      </c>
      <c r="I2781" s="35">
        <v>74</v>
      </c>
      <c r="J2781" s="36">
        <v>12968</v>
      </c>
      <c r="K2781" s="37">
        <v>126997</v>
      </c>
      <c r="L2781" s="37" t="s">
        <v>6252</v>
      </c>
    </row>
    <row r="2782" spans="1:12" ht="18" customHeight="1" x14ac:dyDescent="0.2">
      <c r="A2782" s="37" t="s">
        <v>6253</v>
      </c>
      <c r="B2782" s="37" t="s">
        <v>6254</v>
      </c>
      <c r="C2782" s="37" t="s">
        <v>6266</v>
      </c>
      <c r="D2782" s="37" t="s">
        <v>6267</v>
      </c>
      <c r="E2782" s="37" t="s">
        <v>6268</v>
      </c>
      <c r="F2782" s="37" t="s">
        <v>19664</v>
      </c>
      <c r="G2782" s="37">
        <v>66215</v>
      </c>
      <c r="H2782" s="35">
        <v>25</v>
      </c>
      <c r="I2782" s="35">
        <v>25</v>
      </c>
      <c r="J2782" s="36">
        <v>1000000</v>
      </c>
      <c r="K2782" s="37">
        <v>115435</v>
      </c>
      <c r="L2782" s="37"/>
    </row>
    <row r="2783" spans="1:12" ht="18" customHeight="1" x14ac:dyDescent="0.2">
      <c r="A2783" s="37" t="s">
        <v>6269</v>
      </c>
      <c r="B2783" s="37" t="s">
        <v>1273</v>
      </c>
      <c r="C2783" s="37" t="s">
        <v>1274</v>
      </c>
      <c r="D2783" s="37" t="s">
        <v>1275</v>
      </c>
      <c r="E2783" s="37" t="s">
        <v>1276</v>
      </c>
      <c r="F2783" s="37" t="s">
        <v>23134</v>
      </c>
      <c r="G2783" s="37">
        <v>76244</v>
      </c>
      <c r="H2783" s="35">
        <v>1</v>
      </c>
      <c r="I2783" s="35">
        <v>2</v>
      </c>
      <c r="J2783" s="36">
        <v>477440</v>
      </c>
      <c r="K2783" s="37">
        <v>115006</v>
      </c>
      <c r="L2783" s="37"/>
    </row>
    <row r="2784" spans="1:12" ht="18" customHeight="1" x14ac:dyDescent="0.2">
      <c r="A2784" s="37" t="s">
        <v>1277</v>
      </c>
      <c r="B2784" s="37" t="s">
        <v>1278</v>
      </c>
      <c r="C2784" s="37" t="s">
        <v>1279</v>
      </c>
      <c r="D2784" s="37" t="s">
        <v>1280</v>
      </c>
      <c r="E2784" s="37" t="s">
        <v>1281</v>
      </c>
      <c r="F2784" s="37" t="s">
        <v>23715</v>
      </c>
      <c r="G2784" s="37">
        <v>81413</v>
      </c>
      <c r="H2784" s="35">
        <v>0</v>
      </c>
      <c r="I2784" s="35">
        <v>4</v>
      </c>
      <c r="J2784" s="36">
        <v>45691</v>
      </c>
      <c r="K2784" s="37">
        <v>113377</v>
      </c>
      <c r="L2784" s="37"/>
    </row>
    <row r="2785" spans="1:12" ht="18" customHeight="1" x14ac:dyDescent="0.2">
      <c r="A2785" s="37" t="s">
        <v>1282</v>
      </c>
      <c r="B2785" s="37" t="s">
        <v>1283</v>
      </c>
      <c r="C2785" s="37" t="s">
        <v>1284</v>
      </c>
      <c r="D2785" s="37" t="s">
        <v>1285</v>
      </c>
      <c r="E2785" s="37" t="s">
        <v>17723</v>
      </c>
      <c r="F2785" s="37" t="s">
        <v>23125</v>
      </c>
      <c r="G2785" s="37">
        <v>11747</v>
      </c>
      <c r="H2785" s="35">
        <v>54</v>
      </c>
      <c r="I2785" s="35">
        <v>275</v>
      </c>
      <c r="J2785" s="36">
        <v>194990</v>
      </c>
      <c r="K2785" s="37">
        <v>124261</v>
      </c>
      <c r="L2785" s="37"/>
    </row>
    <row r="2786" spans="1:12" ht="18" customHeight="1" x14ac:dyDescent="0.2">
      <c r="A2786" s="37" t="s">
        <v>1286</v>
      </c>
      <c r="B2786" s="37" t="s">
        <v>1287</v>
      </c>
      <c r="C2786" s="37" t="s">
        <v>1288</v>
      </c>
      <c r="D2786" s="37" t="s">
        <v>8961</v>
      </c>
      <c r="E2786" s="37" t="s">
        <v>17944</v>
      </c>
      <c r="F2786" s="37" t="s">
        <v>23714</v>
      </c>
      <c r="G2786" s="37">
        <v>92618</v>
      </c>
      <c r="H2786" s="35">
        <v>15</v>
      </c>
      <c r="I2786" s="35">
        <v>31</v>
      </c>
      <c r="J2786" s="36">
        <v>487097</v>
      </c>
      <c r="K2786" s="37">
        <v>145890</v>
      </c>
      <c r="L2786" s="37" t="s">
        <v>8962</v>
      </c>
    </row>
    <row r="2787" spans="1:12" ht="18" customHeight="1" x14ac:dyDescent="0.2">
      <c r="A2787" s="37" t="s">
        <v>8963</v>
      </c>
      <c r="B2787" s="37" t="s">
        <v>8964</v>
      </c>
      <c r="C2787" s="37" t="s">
        <v>8965</v>
      </c>
      <c r="D2787" s="37" t="s">
        <v>8966</v>
      </c>
      <c r="E2787" s="37" t="s">
        <v>17550</v>
      </c>
      <c r="F2787" s="37" t="s">
        <v>23714</v>
      </c>
      <c r="G2787" s="37">
        <v>92835</v>
      </c>
      <c r="H2787" s="35">
        <v>18</v>
      </c>
      <c r="I2787" s="35">
        <v>105</v>
      </c>
      <c r="J2787" s="36">
        <v>175602</v>
      </c>
      <c r="K2787" s="37">
        <v>141163</v>
      </c>
      <c r="L2787" s="37" t="s">
        <v>3386</v>
      </c>
    </row>
    <row r="2788" spans="1:12" ht="18" customHeight="1" x14ac:dyDescent="0.2">
      <c r="A2788" s="37" t="s">
        <v>3387</v>
      </c>
      <c r="B2788" s="37" t="s">
        <v>3388</v>
      </c>
      <c r="C2788" s="37" t="s">
        <v>758</v>
      </c>
      <c r="D2788" s="37" t="s">
        <v>759</v>
      </c>
      <c r="E2788" s="37" t="s">
        <v>24306</v>
      </c>
      <c r="F2788" s="37" t="s">
        <v>23139</v>
      </c>
      <c r="G2788" s="37">
        <v>53072</v>
      </c>
      <c r="H2788" s="35">
        <v>53</v>
      </c>
      <c r="I2788" s="35">
        <v>160</v>
      </c>
      <c r="J2788" s="36">
        <v>331250</v>
      </c>
      <c r="K2788" s="37">
        <v>109303</v>
      </c>
      <c r="L2788" s="37"/>
    </row>
    <row r="2789" spans="1:12" ht="18" customHeight="1" x14ac:dyDescent="0.2">
      <c r="A2789" s="37" t="s">
        <v>760</v>
      </c>
      <c r="B2789" s="37" t="s">
        <v>761</v>
      </c>
      <c r="C2789" s="37" t="s">
        <v>762</v>
      </c>
      <c r="D2789" s="37" t="s">
        <v>763</v>
      </c>
      <c r="E2789" s="37" t="s">
        <v>3139</v>
      </c>
      <c r="F2789" s="37" t="s">
        <v>19662</v>
      </c>
      <c r="G2789" s="37">
        <v>60126</v>
      </c>
      <c r="H2789" s="35">
        <v>194</v>
      </c>
      <c r="I2789" s="36">
        <v>1013</v>
      </c>
      <c r="J2789" s="36">
        <v>191380</v>
      </c>
      <c r="K2789" s="37">
        <v>109701</v>
      </c>
      <c r="L2789" s="37" t="s">
        <v>764</v>
      </c>
    </row>
    <row r="2790" spans="1:12" ht="18" customHeight="1" x14ac:dyDescent="0.2">
      <c r="A2790" s="37" t="s">
        <v>765</v>
      </c>
      <c r="B2790" s="37" t="s">
        <v>766</v>
      </c>
      <c r="C2790" s="37" t="s">
        <v>767</v>
      </c>
      <c r="D2790" s="37" t="s">
        <v>768</v>
      </c>
      <c r="E2790" s="37" t="s">
        <v>20584</v>
      </c>
      <c r="F2790" s="37" t="s">
        <v>18740</v>
      </c>
      <c r="G2790" s="37">
        <v>33314</v>
      </c>
      <c r="H2790" s="35">
        <v>8</v>
      </c>
      <c r="I2790" s="35">
        <v>74</v>
      </c>
      <c r="J2790" s="36">
        <v>110405</v>
      </c>
      <c r="K2790" s="37">
        <v>106553</v>
      </c>
      <c r="L2790" s="37"/>
    </row>
    <row r="2791" spans="1:12" ht="18" customHeight="1" x14ac:dyDescent="0.2">
      <c r="A2791" s="37" t="s">
        <v>769</v>
      </c>
      <c r="B2791" s="37" t="s">
        <v>770</v>
      </c>
      <c r="C2791" s="37" t="s">
        <v>771</v>
      </c>
      <c r="D2791" s="37" t="s">
        <v>772</v>
      </c>
      <c r="E2791" s="37" t="s">
        <v>17294</v>
      </c>
      <c r="F2791" s="37" t="s">
        <v>23714</v>
      </c>
      <c r="G2791" s="37">
        <v>94530</v>
      </c>
      <c r="H2791" s="35">
        <v>73</v>
      </c>
      <c r="I2791" s="35">
        <v>224</v>
      </c>
      <c r="J2791" s="36">
        <v>323807</v>
      </c>
      <c r="K2791" s="37">
        <v>108157</v>
      </c>
      <c r="L2791" s="37"/>
    </row>
    <row r="2792" spans="1:12" ht="18" customHeight="1" x14ac:dyDescent="0.2">
      <c r="A2792" s="37" t="s">
        <v>773</v>
      </c>
      <c r="B2792" s="37" t="s">
        <v>774</v>
      </c>
      <c r="C2792" s="37" t="s">
        <v>775</v>
      </c>
      <c r="D2792" s="37" t="s">
        <v>776</v>
      </c>
      <c r="E2792" s="37" t="s">
        <v>20172</v>
      </c>
      <c r="F2792" s="37" t="s">
        <v>23126</v>
      </c>
      <c r="G2792" s="37">
        <v>44060</v>
      </c>
      <c r="H2792" s="35">
        <v>2</v>
      </c>
      <c r="I2792" s="35">
        <v>9</v>
      </c>
      <c r="J2792" s="36">
        <v>166667</v>
      </c>
      <c r="K2792" s="37">
        <v>121181</v>
      </c>
      <c r="L2792" s="37"/>
    </row>
    <row r="2793" spans="1:12" ht="18" customHeight="1" x14ac:dyDescent="0.2">
      <c r="A2793" s="37" t="s">
        <v>8996</v>
      </c>
      <c r="B2793" s="37" t="s">
        <v>8997</v>
      </c>
      <c r="C2793" s="37" t="s">
        <v>8998</v>
      </c>
      <c r="D2793" s="37" t="s">
        <v>8999</v>
      </c>
      <c r="E2793" s="37" t="s">
        <v>15849</v>
      </c>
      <c r="F2793" s="37" t="s">
        <v>23129</v>
      </c>
      <c r="G2793" s="37">
        <v>18901</v>
      </c>
      <c r="H2793" s="35">
        <v>8</v>
      </c>
      <c r="I2793" s="35" t="s">
        <v>16742</v>
      </c>
      <c r="J2793" s="35" t="s">
        <v>16742</v>
      </c>
      <c r="K2793" s="37">
        <v>147415</v>
      </c>
      <c r="L2793" s="37" t="s">
        <v>9000</v>
      </c>
    </row>
    <row r="2794" spans="1:12" ht="18" customHeight="1" x14ac:dyDescent="0.2">
      <c r="A2794" s="37" t="s">
        <v>9001</v>
      </c>
      <c r="B2794" s="37" t="s">
        <v>9002</v>
      </c>
      <c r="C2794" s="37" t="s">
        <v>11696</v>
      </c>
      <c r="D2794" s="37" t="s">
        <v>11697</v>
      </c>
      <c r="E2794" s="37" t="s">
        <v>11698</v>
      </c>
      <c r="F2794" s="37" t="s">
        <v>18743</v>
      </c>
      <c r="G2794" s="37">
        <v>52241</v>
      </c>
      <c r="H2794" s="35">
        <v>62</v>
      </c>
      <c r="I2794" s="35">
        <v>288</v>
      </c>
      <c r="J2794" s="36">
        <v>214488</v>
      </c>
      <c r="K2794" s="37">
        <v>105166</v>
      </c>
      <c r="L2794" s="37" t="s">
        <v>11699</v>
      </c>
    </row>
    <row r="2795" spans="1:12" ht="18" customHeight="1" x14ac:dyDescent="0.2">
      <c r="A2795" s="37" t="s">
        <v>11700</v>
      </c>
      <c r="B2795" s="37" t="s">
        <v>11701</v>
      </c>
      <c r="C2795" s="37" t="s">
        <v>11702</v>
      </c>
      <c r="D2795" s="37" t="s">
        <v>11703</v>
      </c>
      <c r="E2795" s="37" t="s">
        <v>11704</v>
      </c>
      <c r="F2795" s="37" t="s">
        <v>23714</v>
      </c>
      <c r="G2795" s="37">
        <v>94066</v>
      </c>
      <c r="H2795" s="35">
        <v>45</v>
      </c>
      <c r="I2795" s="35">
        <v>45</v>
      </c>
      <c r="J2795" s="36">
        <v>1000000</v>
      </c>
      <c r="K2795" s="37">
        <v>113010</v>
      </c>
      <c r="L2795" s="37" t="s">
        <v>11705</v>
      </c>
    </row>
    <row r="2796" spans="1:12" ht="18" customHeight="1" x14ac:dyDescent="0.2">
      <c r="A2796" s="37" t="s">
        <v>11706</v>
      </c>
      <c r="B2796" s="37" t="s">
        <v>11706</v>
      </c>
      <c r="C2796" s="37" t="s">
        <v>11707</v>
      </c>
      <c r="D2796" s="37" t="s">
        <v>11708</v>
      </c>
      <c r="E2796" s="37" t="s">
        <v>11709</v>
      </c>
      <c r="F2796" s="37" t="s">
        <v>23136</v>
      </c>
      <c r="G2796" s="37">
        <v>22207</v>
      </c>
      <c r="H2796" s="35">
        <v>13</v>
      </c>
      <c r="I2796" s="35">
        <v>118</v>
      </c>
      <c r="J2796" s="36">
        <v>107949</v>
      </c>
      <c r="K2796" s="37">
        <v>117261</v>
      </c>
      <c r="L2796" s="37" t="s">
        <v>11710</v>
      </c>
    </row>
    <row r="2797" spans="1:12" ht="18" customHeight="1" x14ac:dyDescent="0.2">
      <c r="A2797" s="37" t="s">
        <v>14518</v>
      </c>
      <c r="B2797" s="37" t="s">
        <v>14519</v>
      </c>
      <c r="C2797" s="37" t="s">
        <v>14520</v>
      </c>
      <c r="D2797" s="37" t="s">
        <v>14521</v>
      </c>
      <c r="E2797" s="37" t="s">
        <v>21424</v>
      </c>
      <c r="F2797" s="37" t="s">
        <v>23714</v>
      </c>
      <c r="G2797" s="37">
        <v>93921</v>
      </c>
      <c r="H2797" s="35">
        <v>6</v>
      </c>
      <c r="I2797" s="35">
        <v>3</v>
      </c>
      <c r="J2797" s="36">
        <v>2000000</v>
      </c>
      <c r="K2797" s="37">
        <v>119350</v>
      </c>
      <c r="L2797" s="37"/>
    </row>
    <row r="2798" spans="1:12" ht="18" customHeight="1" x14ac:dyDescent="0.2">
      <c r="A2798" s="37" t="s">
        <v>14522</v>
      </c>
      <c r="B2798" s="37" t="s">
        <v>14523</v>
      </c>
      <c r="C2798" s="37" t="s">
        <v>14524</v>
      </c>
      <c r="D2798" s="37" t="s">
        <v>14525</v>
      </c>
      <c r="E2798" s="37" t="s">
        <v>22268</v>
      </c>
      <c r="F2798" s="37" t="s">
        <v>19662</v>
      </c>
      <c r="G2798" s="37">
        <v>62702</v>
      </c>
      <c r="H2798" s="35">
        <v>10</v>
      </c>
      <c r="I2798" s="35">
        <v>146</v>
      </c>
      <c r="J2798" s="36">
        <v>65068</v>
      </c>
      <c r="K2798" s="37">
        <v>108908</v>
      </c>
      <c r="L2798" s="37" t="s">
        <v>17274</v>
      </c>
    </row>
    <row r="2799" spans="1:12" ht="18" customHeight="1" x14ac:dyDescent="0.2">
      <c r="A2799" s="37" t="s">
        <v>14542</v>
      </c>
      <c r="B2799" s="37" t="s">
        <v>14543</v>
      </c>
      <c r="C2799" s="37" t="s">
        <v>14544</v>
      </c>
      <c r="D2799" s="37" t="s">
        <v>14541</v>
      </c>
      <c r="E2799" s="37" t="s">
        <v>17507</v>
      </c>
      <c r="F2799" s="37" t="s">
        <v>23129</v>
      </c>
      <c r="G2799" s="37">
        <v>19462</v>
      </c>
      <c r="H2799" s="35">
        <v>9</v>
      </c>
      <c r="I2799" s="35" t="s">
        <v>16742</v>
      </c>
      <c r="J2799" s="35" t="s">
        <v>16742</v>
      </c>
      <c r="K2799" s="37">
        <v>147228</v>
      </c>
      <c r="L2799" s="37"/>
    </row>
    <row r="2800" spans="1:12" ht="18" customHeight="1" x14ac:dyDescent="0.2">
      <c r="A2800" s="37" t="s">
        <v>11825</v>
      </c>
      <c r="B2800" s="37" t="s">
        <v>11826</v>
      </c>
      <c r="C2800" s="37" t="s">
        <v>11827</v>
      </c>
      <c r="D2800" s="37" t="s">
        <v>11828</v>
      </c>
      <c r="E2800" s="37" t="s">
        <v>12564</v>
      </c>
      <c r="F2800" s="37" t="s">
        <v>23138</v>
      </c>
      <c r="G2800" s="37">
        <v>98660</v>
      </c>
      <c r="H2800" s="35">
        <v>7</v>
      </c>
      <c r="I2800" s="35">
        <v>56</v>
      </c>
      <c r="J2800" s="36">
        <v>123937</v>
      </c>
      <c r="K2800" s="37">
        <v>130853</v>
      </c>
      <c r="L2800" s="37"/>
    </row>
    <row r="2801" spans="1:12" ht="18" customHeight="1" x14ac:dyDescent="0.2">
      <c r="A2801" s="37" t="s">
        <v>11829</v>
      </c>
      <c r="B2801" s="37" t="s">
        <v>11830</v>
      </c>
      <c r="C2801" s="37" t="s">
        <v>11831</v>
      </c>
      <c r="D2801" s="37" t="s">
        <v>11832</v>
      </c>
      <c r="E2801" s="37" t="s">
        <v>15268</v>
      </c>
      <c r="F2801" s="37" t="s">
        <v>23134</v>
      </c>
      <c r="G2801" s="37">
        <v>77079</v>
      </c>
      <c r="H2801" s="35">
        <v>8</v>
      </c>
      <c r="I2801" s="35">
        <v>51</v>
      </c>
      <c r="J2801" s="36">
        <v>151411</v>
      </c>
      <c r="K2801" s="37">
        <v>114469</v>
      </c>
      <c r="L2801" s="37"/>
    </row>
    <row r="2802" spans="1:12" ht="18" customHeight="1" x14ac:dyDescent="0.2">
      <c r="A2802" s="37" t="s">
        <v>11833</v>
      </c>
      <c r="B2802" s="37" t="s">
        <v>11834</v>
      </c>
      <c r="C2802" s="37" t="s">
        <v>11835</v>
      </c>
      <c r="D2802" s="37" t="s">
        <v>11836</v>
      </c>
      <c r="E2802" s="37" t="s">
        <v>20738</v>
      </c>
      <c r="F2802" s="37" t="s">
        <v>23134</v>
      </c>
      <c r="G2802" s="37">
        <v>75034</v>
      </c>
      <c r="H2802" s="35">
        <v>80</v>
      </c>
      <c r="I2802" s="35">
        <v>300</v>
      </c>
      <c r="J2802" s="36">
        <v>266667</v>
      </c>
      <c r="K2802" s="37">
        <v>136596</v>
      </c>
      <c r="L2802" s="37" t="s">
        <v>11837</v>
      </c>
    </row>
    <row r="2803" spans="1:12" ht="18" customHeight="1" x14ac:dyDescent="0.2">
      <c r="A2803" s="37" t="s">
        <v>11838</v>
      </c>
      <c r="B2803" s="37" t="s">
        <v>11839</v>
      </c>
      <c r="C2803" s="37" t="s">
        <v>9151</v>
      </c>
      <c r="D2803" s="37" t="s">
        <v>9152</v>
      </c>
      <c r="E2803" s="37" t="s">
        <v>15574</v>
      </c>
      <c r="F2803" s="37" t="s">
        <v>19668</v>
      </c>
      <c r="G2803" s="37">
        <v>20815</v>
      </c>
      <c r="H2803" s="35">
        <v>100</v>
      </c>
      <c r="I2803" s="35" t="s">
        <v>16742</v>
      </c>
      <c r="J2803" s="35" t="s">
        <v>16742</v>
      </c>
      <c r="K2803" s="37">
        <v>150711</v>
      </c>
      <c r="L2803" s="37"/>
    </row>
    <row r="2804" spans="1:12" ht="18" customHeight="1" x14ac:dyDescent="0.2">
      <c r="A2804" s="37" t="s">
        <v>11846</v>
      </c>
      <c r="B2804" s="37" t="s">
        <v>11847</v>
      </c>
      <c r="C2804" s="37" t="s">
        <v>11848</v>
      </c>
      <c r="D2804" s="37" t="s">
        <v>11849</v>
      </c>
      <c r="E2804" s="37" t="s">
        <v>11850</v>
      </c>
      <c r="F2804" s="37" t="s">
        <v>23715</v>
      </c>
      <c r="G2804" s="37">
        <v>80503</v>
      </c>
      <c r="H2804" s="35">
        <v>1</v>
      </c>
      <c r="I2804" s="35">
        <v>36</v>
      </c>
      <c r="J2804" s="36">
        <v>36371</v>
      </c>
      <c r="K2804" s="37">
        <v>129533</v>
      </c>
      <c r="L2804" s="37"/>
    </row>
    <row r="2805" spans="1:12" ht="18" customHeight="1" x14ac:dyDescent="0.2">
      <c r="A2805" s="37" t="s">
        <v>11851</v>
      </c>
      <c r="B2805" s="37" t="s">
        <v>11852</v>
      </c>
      <c r="C2805" s="37"/>
      <c r="D2805" s="37" t="s">
        <v>11853</v>
      </c>
      <c r="E2805" s="37" t="s">
        <v>13897</v>
      </c>
      <c r="F2805" s="37" t="s">
        <v>19678</v>
      </c>
      <c r="G2805" s="37">
        <v>8034</v>
      </c>
      <c r="H2805" s="35">
        <v>5</v>
      </c>
      <c r="I2805" s="35">
        <v>6</v>
      </c>
      <c r="J2805" s="36">
        <v>800059</v>
      </c>
      <c r="K2805" s="37">
        <v>132060</v>
      </c>
      <c r="L2805" s="37" t="s">
        <v>11854</v>
      </c>
    </row>
    <row r="2806" spans="1:12" ht="18" customHeight="1" x14ac:dyDescent="0.2">
      <c r="A2806" s="37" t="s">
        <v>11855</v>
      </c>
      <c r="B2806" s="37" t="s">
        <v>11856</v>
      </c>
      <c r="C2806" s="37" t="s">
        <v>11813</v>
      </c>
      <c r="D2806" s="37" t="s">
        <v>11814</v>
      </c>
      <c r="E2806" s="37" t="s">
        <v>11815</v>
      </c>
      <c r="F2806" s="37" t="s">
        <v>19677</v>
      </c>
      <c r="G2806" s="37">
        <v>3833</v>
      </c>
      <c r="H2806" s="35">
        <v>63</v>
      </c>
      <c r="I2806" s="35">
        <v>93</v>
      </c>
      <c r="J2806" s="36">
        <v>676279</v>
      </c>
      <c r="K2806" s="37">
        <v>109049</v>
      </c>
      <c r="L2806" s="37" t="s">
        <v>11816</v>
      </c>
    </row>
    <row r="2807" spans="1:12" ht="18" customHeight="1" x14ac:dyDescent="0.2">
      <c r="A2807" s="37" t="s">
        <v>11817</v>
      </c>
      <c r="B2807" s="37" t="s">
        <v>11818</v>
      </c>
      <c r="C2807" s="37" t="s">
        <v>11819</v>
      </c>
      <c r="D2807" s="37" t="s">
        <v>11820</v>
      </c>
      <c r="E2807" s="37" t="s">
        <v>19505</v>
      </c>
      <c r="F2807" s="37" t="s">
        <v>23125</v>
      </c>
      <c r="G2807" s="37">
        <v>10002</v>
      </c>
      <c r="H2807" s="35">
        <v>1</v>
      </c>
      <c r="I2807" s="35">
        <v>6</v>
      </c>
      <c r="J2807" s="36">
        <v>150000</v>
      </c>
      <c r="K2807" s="37">
        <v>128922</v>
      </c>
      <c r="L2807" s="37" t="s">
        <v>11821</v>
      </c>
    </row>
    <row r="2808" spans="1:12" ht="18" customHeight="1" x14ac:dyDescent="0.2">
      <c r="A2808" s="37" t="s">
        <v>11822</v>
      </c>
      <c r="B2808" s="37" t="s">
        <v>11823</v>
      </c>
      <c r="C2808" s="37" t="s">
        <v>11824</v>
      </c>
      <c r="D2808" s="37" t="s">
        <v>9133</v>
      </c>
      <c r="E2808" s="37" t="s">
        <v>15227</v>
      </c>
      <c r="F2808" s="37" t="s">
        <v>18741</v>
      </c>
      <c r="G2808" s="37">
        <v>30338</v>
      </c>
      <c r="H2808" s="35">
        <v>15</v>
      </c>
      <c r="I2808" s="35">
        <v>24</v>
      </c>
      <c r="J2808" s="36">
        <v>625000</v>
      </c>
      <c r="K2808" s="37">
        <v>125133</v>
      </c>
      <c r="L2808" s="37"/>
    </row>
    <row r="2809" spans="1:12" ht="18" customHeight="1" x14ac:dyDescent="0.2">
      <c r="A2809" s="37" t="s">
        <v>9134</v>
      </c>
      <c r="B2809" s="37" t="s">
        <v>9135</v>
      </c>
      <c r="C2809" s="37" t="s">
        <v>9136</v>
      </c>
      <c r="D2809" s="37" t="s">
        <v>9137</v>
      </c>
      <c r="E2809" s="37" t="s">
        <v>16723</v>
      </c>
      <c r="F2809" s="37" t="s">
        <v>23714</v>
      </c>
      <c r="G2809" s="37">
        <v>94104</v>
      </c>
      <c r="H2809" s="35">
        <v>0</v>
      </c>
      <c r="I2809" s="35">
        <v>1</v>
      </c>
      <c r="J2809" s="36">
        <v>250000</v>
      </c>
      <c r="K2809" s="37">
        <v>137464</v>
      </c>
      <c r="L2809" s="37" t="s">
        <v>9138</v>
      </c>
    </row>
    <row r="2810" spans="1:12" ht="18" customHeight="1" x14ac:dyDescent="0.2">
      <c r="A2810" s="37" t="s">
        <v>9139</v>
      </c>
      <c r="B2810" s="37" t="s">
        <v>9140</v>
      </c>
      <c r="C2810" s="37" t="s">
        <v>9141</v>
      </c>
      <c r="D2810" s="37" t="s">
        <v>9142</v>
      </c>
      <c r="E2810" s="37" t="s">
        <v>17507</v>
      </c>
      <c r="F2810" s="37" t="s">
        <v>23129</v>
      </c>
      <c r="G2810" s="37">
        <v>19462</v>
      </c>
      <c r="H2810" s="35">
        <v>208</v>
      </c>
      <c r="I2810" s="35">
        <v>140</v>
      </c>
      <c r="J2810" s="36">
        <v>1483543</v>
      </c>
      <c r="K2810" s="37">
        <v>139830</v>
      </c>
      <c r="L2810" s="37" t="s">
        <v>9143</v>
      </c>
    </row>
    <row r="2811" spans="1:12" ht="18" customHeight="1" x14ac:dyDescent="0.2">
      <c r="A2811" s="37" t="s">
        <v>9144</v>
      </c>
      <c r="B2811" s="37" t="s">
        <v>9145</v>
      </c>
      <c r="C2811" s="37" t="s">
        <v>9146</v>
      </c>
      <c r="D2811" s="37" t="s">
        <v>9147</v>
      </c>
      <c r="E2811" s="37" t="s">
        <v>18049</v>
      </c>
      <c r="F2811" s="37" t="s">
        <v>19664</v>
      </c>
      <c r="G2811" s="37">
        <v>66210</v>
      </c>
      <c r="H2811" s="35">
        <v>44</v>
      </c>
      <c r="I2811" s="35">
        <v>136</v>
      </c>
      <c r="J2811" s="36">
        <v>323529</v>
      </c>
      <c r="K2811" s="37">
        <v>141329</v>
      </c>
      <c r="L2811" s="37" t="s">
        <v>9148</v>
      </c>
    </row>
    <row r="2812" spans="1:12" ht="18" customHeight="1" x14ac:dyDescent="0.2">
      <c r="A2812" s="37" t="s">
        <v>9149</v>
      </c>
      <c r="B2812" s="37" t="s">
        <v>9150</v>
      </c>
      <c r="C2812" s="37" t="s">
        <v>6476</v>
      </c>
      <c r="D2812" s="37" t="s">
        <v>6477</v>
      </c>
      <c r="E2812" s="37" t="s">
        <v>15268</v>
      </c>
      <c r="F2812" s="37" t="s">
        <v>23134</v>
      </c>
      <c r="G2812" s="37">
        <v>77027</v>
      </c>
      <c r="H2812" s="35">
        <v>89</v>
      </c>
      <c r="I2812" s="35">
        <v>188</v>
      </c>
      <c r="J2812" s="36">
        <v>471431</v>
      </c>
      <c r="K2812" s="37">
        <v>111423</v>
      </c>
      <c r="L2812" s="37"/>
    </row>
    <row r="2813" spans="1:12" ht="18" customHeight="1" x14ac:dyDescent="0.2">
      <c r="A2813" s="37" t="s">
        <v>6478</v>
      </c>
      <c r="B2813" s="37" t="s">
        <v>6479</v>
      </c>
      <c r="C2813" s="37" t="s">
        <v>6480</v>
      </c>
      <c r="D2813" s="37" t="s">
        <v>6481</v>
      </c>
      <c r="E2813" s="37" t="s">
        <v>6482</v>
      </c>
      <c r="F2813" s="37" t="s">
        <v>23714</v>
      </c>
      <c r="G2813" s="37">
        <v>95030</v>
      </c>
      <c r="H2813" s="35">
        <v>179</v>
      </c>
      <c r="I2813" s="35">
        <v>623</v>
      </c>
      <c r="J2813" s="36">
        <v>287640</v>
      </c>
      <c r="K2813" s="37">
        <v>111436</v>
      </c>
      <c r="L2813" s="37" t="s">
        <v>6483</v>
      </c>
    </row>
    <row r="2814" spans="1:12" ht="18" customHeight="1" x14ac:dyDescent="0.2">
      <c r="A2814" s="37" t="s">
        <v>6484</v>
      </c>
      <c r="B2814" s="37" t="s">
        <v>9153</v>
      </c>
      <c r="C2814" s="37" t="s">
        <v>9154</v>
      </c>
      <c r="D2814" s="37" t="s">
        <v>9155</v>
      </c>
      <c r="E2814" s="37" t="s">
        <v>12516</v>
      </c>
      <c r="F2814" s="37" t="s">
        <v>23715</v>
      </c>
      <c r="G2814" s="37">
        <v>80111</v>
      </c>
      <c r="H2814" s="35">
        <v>1</v>
      </c>
      <c r="I2814" s="35">
        <v>1</v>
      </c>
      <c r="J2814" s="36">
        <v>1300000</v>
      </c>
      <c r="K2814" s="37">
        <v>142705</v>
      </c>
      <c r="L2814" s="37"/>
    </row>
    <row r="2815" spans="1:12" ht="18" customHeight="1" x14ac:dyDescent="0.2">
      <c r="A2815" s="37" t="s">
        <v>9156</v>
      </c>
      <c r="B2815" s="37" t="s">
        <v>9157</v>
      </c>
      <c r="C2815" s="37" t="s">
        <v>9158</v>
      </c>
      <c r="D2815" s="37" t="s">
        <v>9159</v>
      </c>
      <c r="E2815" s="37" t="s">
        <v>19599</v>
      </c>
      <c r="F2815" s="37" t="s">
        <v>23134</v>
      </c>
      <c r="G2815" s="37">
        <v>75024</v>
      </c>
      <c r="H2815" s="35">
        <v>92</v>
      </c>
      <c r="I2815" s="35">
        <v>164</v>
      </c>
      <c r="J2815" s="36">
        <v>559882</v>
      </c>
      <c r="K2815" s="37">
        <v>108541</v>
      </c>
      <c r="L2815" s="37"/>
    </row>
    <row r="2816" spans="1:12" ht="18" customHeight="1" x14ac:dyDescent="0.2">
      <c r="A2816" s="37" t="s">
        <v>11937</v>
      </c>
      <c r="B2816" s="37" t="s">
        <v>11938</v>
      </c>
      <c r="C2816" s="37" t="s">
        <v>11939</v>
      </c>
      <c r="D2816" s="37" t="s">
        <v>11940</v>
      </c>
      <c r="E2816" s="37" t="s">
        <v>23153</v>
      </c>
      <c r="F2816" s="37" t="s">
        <v>23713</v>
      </c>
      <c r="G2816" s="37">
        <v>85718</v>
      </c>
      <c r="H2816" s="35">
        <v>15</v>
      </c>
      <c r="I2816" s="35">
        <v>104</v>
      </c>
      <c r="J2816" s="36">
        <v>139423</v>
      </c>
      <c r="K2816" s="37">
        <v>114029</v>
      </c>
      <c r="L2816" s="37"/>
    </row>
    <row r="2817" spans="1:12" ht="18" customHeight="1" x14ac:dyDescent="0.2">
      <c r="A2817" s="37" t="s">
        <v>11941</v>
      </c>
      <c r="B2817" s="37" t="s">
        <v>11942</v>
      </c>
      <c r="C2817" s="37" t="s">
        <v>11943</v>
      </c>
      <c r="D2817" s="37" t="s">
        <v>11944</v>
      </c>
      <c r="E2817" s="37" t="s">
        <v>16619</v>
      </c>
      <c r="F2817" s="37" t="s">
        <v>19671</v>
      </c>
      <c r="G2817" s="37">
        <v>55431</v>
      </c>
      <c r="H2817" s="35">
        <v>95</v>
      </c>
      <c r="I2817" s="35">
        <v>176</v>
      </c>
      <c r="J2817" s="36">
        <v>539941</v>
      </c>
      <c r="K2817" s="37">
        <v>115384</v>
      </c>
      <c r="L2817" s="37"/>
    </row>
    <row r="2818" spans="1:12" ht="18" customHeight="1" x14ac:dyDescent="0.2">
      <c r="A2818" s="37" t="s">
        <v>11945</v>
      </c>
      <c r="B2818" s="37" t="s">
        <v>11946</v>
      </c>
      <c r="C2818" s="37" t="s">
        <v>11947</v>
      </c>
      <c r="D2818" s="37" t="s">
        <v>11948</v>
      </c>
      <c r="E2818" s="37" t="s">
        <v>11949</v>
      </c>
      <c r="F2818" s="37" t="s">
        <v>19673</v>
      </c>
      <c r="G2818" s="37">
        <v>39402</v>
      </c>
      <c r="H2818" s="35">
        <v>1</v>
      </c>
      <c r="I2818" s="35">
        <v>20</v>
      </c>
      <c r="J2818" s="36">
        <v>40027</v>
      </c>
      <c r="K2818" s="37">
        <v>142440</v>
      </c>
      <c r="L2818" s="37"/>
    </row>
    <row r="2819" spans="1:12" ht="18" customHeight="1" x14ac:dyDescent="0.2">
      <c r="A2819" s="37" t="s">
        <v>11950</v>
      </c>
      <c r="B2819" s="37" t="s">
        <v>11951</v>
      </c>
      <c r="C2819" s="37" t="s">
        <v>11952</v>
      </c>
      <c r="D2819" s="37" t="s">
        <v>11953</v>
      </c>
      <c r="E2819" s="37" t="s">
        <v>22823</v>
      </c>
      <c r="F2819" s="37" t="s">
        <v>23714</v>
      </c>
      <c r="G2819" s="37">
        <v>90502</v>
      </c>
      <c r="H2819" s="35">
        <v>58</v>
      </c>
      <c r="I2819" s="35">
        <v>302</v>
      </c>
      <c r="J2819" s="36">
        <v>192902</v>
      </c>
      <c r="K2819" s="37">
        <v>115901</v>
      </c>
      <c r="L2819" s="37"/>
    </row>
    <row r="2820" spans="1:12" ht="18" customHeight="1" x14ac:dyDescent="0.2">
      <c r="A2820" s="37" t="s">
        <v>11954</v>
      </c>
      <c r="B2820" s="37" t="s">
        <v>11955</v>
      </c>
      <c r="C2820" s="37" t="s">
        <v>11956</v>
      </c>
      <c r="D2820" s="37" t="s">
        <v>11957</v>
      </c>
      <c r="E2820" s="37" t="s">
        <v>24455</v>
      </c>
      <c r="F2820" s="37" t="s">
        <v>19677</v>
      </c>
      <c r="G2820" s="37">
        <v>3101</v>
      </c>
      <c r="H2820" s="35">
        <v>14</v>
      </c>
      <c r="I2820" s="35">
        <v>252</v>
      </c>
      <c r="J2820" s="36">
        <v>54922</v>
      </c>
      <c r="K2820" s="37">
        <v>114932</v>
      </c>
      <c r="L2820" s="37"/>
    </row>
    <row r="2821" spans="1:12" ht="18" customHeight="1" x14ac:dyDescent="0.2">
      <c r="A2821" s="37" t="s">
        <v>11958</v>
      </c>
      <c r="B2821" s="37" t="s">
        <v>11959</v>
      </c>
      <c r="C2821" s="37" t="s">
        <v>11960</v>
      </c>
      <c r="D2821" s="37" t="s">
        <v>11961</v>
      </c>
      <c r="E2821" s="37" t="s">
        <v>8542</v>
      </c>
      <c r="F2821" s="37" t="s">
        <v>23131</v>
      </c>
      <c r="G2821" s="37">
        <v>29907</v>
      </c>
      <c r="H2821" s="35">
        <v>11</v>
      </c>
      <c r="I2821" s="35">
        <v>12</v>
      </c>
      <c r="J2821" s="36">
        <v>941667</v>
      </c>
      <c r="K2821" s="37">
        <v>151266</v>
      </c>
      <c r="L2821" s="37" t="s">
        <v>11962</v>
      </c>
    </row>
    <row r="2822" spans="1:12" ht="18" customHeight="1" x14ac:dyDescent="0.2">
      <c r="A2822" s="37" t="s">
        <v>11963</v>
      </c>
      <c r="B2822" s="37" t="s">
        <v>11964</v>
      </c>
      <c r="C2822" s="37" t="s">
        <v>11965</v>
      </c>
      <c r="D2822" s="37" t="s">
        <v>11966</v>
      </c>
      <c r="E2822" s="37" t="s">
        <v>19599</v>
      </c>
      <c r="F2822" s="37" t="s">
        <v>23134</v>
      </c>
      <c r="G2822" s="37">
        <v>75093</v>
      </c>
      <c r="H2822" s="35">
        <v>9</v>
      </c>
      <c r="I2822" s="35">
        <v>80</v>
      </c>
      <c r="J2822" s="36">
        <v>112023</v>
      </c>
      <c r="K2822" s="37">
        <v>118187</v>
      </c>
      <c r="L2822" s="37"/>
    </row>
    <row r="2823" spans="1:12" ht="18" customHeight="1" x14ac:dyDescent="0.2">
      <c r="A2823" s="37" t="s">
        <v>11967</v>
      </c>
      <c r="B2823" s="37" t="s">
        <v>11968</v>
      </c>
      <c r="C2823" s="37" t="s">
        <v>11969</v>
      </c>
      <c r="D2823" s="37" t="s">
        <v>11970</v>
      </c>
      <c r="E2823" s="37" t="s">
        <v>14458</v>
      </c>
      <c r="F2823" s="37" t="s">
        <v>19667</v>
      </c>
      <c r="G2823" s="37">
        <v>2184</v>
      </c>
      <c r="H2823" s="35">
        <v>11</v>
      </c>
      <c r="I2823" s="35">
        <v>63</v>
      </c>
      <c r="J2823" s="36">
        <v>170748</v>
      </c>
      <c r="K2823" s="37">
        <v>124554</v>
      </c>
      <c r="L2823" s="37"/>
    </row>
    <row r="2824" spans="1:12" ht="18" customHeight="1" x14ac:dyDescent="0.2">
      <c r="A2824" s="37" t="s">
        <v>11971</v>
      </c>
      <c r="B2824" s="37" t="s">
        <v>11972</v>
      </c>
      <c r="C2824" s="37" t="s">
        <v>11973</v>
      </c>
      <c r="D2824" s="37" t="s">
        <v>11974</v>
      </c>
      <c r="E2824" s="37" t="s">
        <v>21268</v>
      </c>
      <c r="F2824" s="37" t="s">
        <v>19662</v>
      </c>
      <c r="G2824" s="37">
        <v>60193</v>
      </c>
      <c r="H2824" s="35">
        <v>8</v>
      </c>
      <c r="I2824" s="35" t="s">
        <v>16742</v>
      </c>
      <c r="J2824" s="35" t="s">
        <v>16742</v>
      </c>
      <c r="K2824" s="37">
        <v>146749</v>
      </c>
      <c r="L2824" s="37" t="s">
        <v>11975</v>
      </c>
    </row>
    <row r="2825" spans="1:12" ht="18" customHeight="1" x14ac:dyDescent="0.2">
      <c r="A2825" s="37" t="s">
        <v>11976</v>
      </c>
      <c r="B2825" s="37" t="s">
        <v>11977</v>
      </c>
      <c r="C2825" s="37" t="s">
        <v>11978</v>
      </c>
      <c r="D2825" s="37" t="s">
        <v>11979</v>
      </c>
      <c r="E2825" s="37" t="s">
        <v>9251</v>
      </c>
      <c r="F2825" s="37" t="s">
        <v>23714</v>
      </c>
      <c r="G2825" s="37">
        <v>91730</v>
      </c>
      <c r="H2825" s="35">
        <v>0</v>
      </c>
      <c r="I2825" s="35">
        <v>9</v>
      </c>
      <c r="J2825" s="36">
        <v>44444</v>
      </c>
      <c r="K2825" s="37">
        <v>144127</v>
      </c>
      <c r="L2825" s="37"/>
    </row>
    <row r="2826" spans="1:12" ht="18" customHeight="1" x14ac:dyDescent="0.2">
      <c r="A2826" s="37" t="s">
        <v>9252</v>
      </c>
      <c r="B2826" s="37" t="s">
        <v>9253</v>
      </c>
      <c r="C2826" s="37" t="s">
        <v>9254</v>
      </c>
      <c r="D2826" s="37" t="s">
        <v>9255</v>
      </c>
      <c r="E2826" s="37" t="s">
        <v>15391</v>
      </c>
      <c r="F2826" s="37" t="s">
        <v>23716</v>
      </c>
      <c r="G2826" s="37">
        <v>6460</v>
      </c>
      <c r="H2826" s="35">
        <v>10</v>
      </c>
      <c r="I2826" s="35" t="s">
        <v>16742</v>
      </c>
      <c r="J2826" s="35" t="s">
        <v>16742</v>
      </c>
      <c r="K2826" s="37">
        <v>149585</v>
      </c>
      <c r="L2826" s="37"/>
    </row>
    <row r="2827" spans="1:12" ht="18" customHeight="1" x14ac:dyDescent="0.2">
      <c r="A2827" s="37" t="s">
        <v>9256</v>
      </c>
      <c r="B2827" s="37"/>
      <c r="C2827" s="37" t="s">
        <v>9257</v>
      </c>
      <c r="D2827" s="37" t="s">
        <v>9258</v>
      </c>
      <c r="E2827" s="37" t="s">
        <v>23104</v>
      </c>
      <c r="F2827" s="37" t="s">
        <v>18740</v>
      </c>
      <c r="G2827" s="37">
        <v>33626</v>
      </c>
      <c r="H2827" s="35">
        <v>27</v>
      </c>
      <c r="I2827" s="35">
        <v>75</v>
      </c>
      <c r="J2827" s="36">
        <v>361333</v>
      </c>
      <c r="K2827" s="37">
        <v>124130</v>
      </c>
      <c r="L2827" s="37"/>
    </row>
    <row r="2828" spans="1:12" ht="18" customHeight="1" x14ac:dyDescent="0.2">
      <c r="A2828" s="37" t="s">
        <v>9248</v>
      </c>
      <c r="B2828" s="37" t="s">
        <v>9249</v>
      </c>
      <c r="C2828" s="37" t="s">
        <v>9250</v>
      </c>
      <c r="D2828" s="37" t="s">
        <v>6556</v>
      </c>
      <c r="E2828" s="37" t="s">
        <v>20657</v>
      </c>
      <c r="F2828" s="37" t="s">
        <v>23134</v>
      </c>
      <c r="G2828" s="37">
        <v>78676</v>
      </c>
      <c r="H2828" s="35">
        <v>6</v>
      </c>
      <c r="I2828" s="35">
        <v>107</v>
      </c>
      <c r="J2828" s="36">
        <v>59159</v>
      </c>
      <c r="K2828" s="37">
        <v>133703</v>
      </c>
      <c r="L2828" s="37"/>
    </row>
    <row r="2829" spans="1:12" ht="18" customHeight="1" x14ac:dyDescent="0.2">
      <c r="A2829" s="37" t="s">
        <v>6557</v>
      </c>
      <c r="B2829" s="37" t="s">
        <v>6558</v>
      </c>
      <c r="C2829" s="37" t="s">
        <v>6559</v>
      </c>
      <c r="D2829" s="37" t="s">
        <v>6560</v>
      </c>
      <c r="E2829" s="37" t="s">
        <v>18049</v>
      </c>
      <c r="F2829" s="37" t="s">
        <v>19664</v>
      </c>
      <c r="G2829" s="37">
        <v>66212</v>
      </c>
      <c r="H2829" s="35">
        <v>19</v>
      </c>
      <c r="I2829" s="35">
        <v>160</v>
      </c>
      <c r="J2829" s="36">
        <v>115724</v>
      </c>
      <c r="K2829" s="37">
        <v>130472</v>
      </c>
      <c r="L2829" s="37" t="s">
        <v>6561</v>
      </c>
    </row>
    <row r="2830" spans="1:12" ht="18" customHeight="1" x14ac:dyDescent="0.2">
      <c r="A2830" s="37" t="s">
        <v>6562</v>
      </c>
      <c r="B2830" s="37" t="s">
        <v>6563</v>
      </c>
      <c r="C2830" s="37" t="s">
        <v>6564</v>
      </c>
      <c r="D2830" s="37" t="s">
        <v>6565</v>
      </c>
      <c r="E2830" s="37" t="s">
        <v>6482</v>
      </c>
      <c r="F2830" s="37" t="s">
        <v>23714</v>
      </c>
      <c r="G2830" s="37">
        <v>95030</v>
      </c>
      <c r="H2830" s="35">
        <v>10</v>
      </c>
      <c r="I2830" s="35">
        <v>36</v>
      </c>
      <c r="J2830" s="36">
        <v>277778</v>
      </c>
      <c r="K2830" s="37">
        <v>142017</v>
      </c>
      <c r="L2830" s="37"/>
    </row>
    <row r="2831" spans="1:12" ht="18" customHeight="1" x14ac:dyDescent="0.2">
      <c r="A2831" s="37" t="s">
        <v>6566</v>
      </c>
      <c r="B2831" s="37" t="s">
        <v>6567</v>
      </c>
      <c r="C2831" s="37" t="s">
        <v>6568</v>
      </c>
      <c r="D2831" s="37" t="s">
        <v>6569</v>
      </c>
      <c r="E2831" s="37" t="s">
        <v>19599</v>
      </c>
      <c r="F2831" s="37" t="s">
        <v>23134</v>
      </c>
      <c r="G2831" s="37">
        <v>75093</v>
      </c>
      <c r="H2831" s="35">
        <v>146</v>
      </c>
      <c r="I2831" s="35">
        <v>45</v>
      </c>
      <c r="J2831" s="36">
        <v>3237778</v>
      </c>
      <c r="K2831" s="37">
        <v>139792</v>
      </c>
      <c r="L2831" s="37"/>
    </row>
    <row r="2832" spans="1:12" ht="18" customHeight="1" x14ac:dyDescent="0.2">
      <c r="A2832" s="37" t="s">
        <v>6570</v>
      </c>
      <c r="B2832" s="37" t="s">
        <v>6571</v>
      </c>
      <c r="C2832" s="37" t="s">
        <v>6572</v>
      </c>
      <c r="D2832" s="37"/>
      <c r="E2832" s="37"/>
      <c r="F2832" s="37" t="s">
        <v>23714</v>
      </c>
      <c r="G2832" s="37"/>
      <c r="H2832" s="35">
        <v>4</v>
      </c>
      <c r="I2832" s="35">
        <v>14</v>
      </c>
      <c r="J2832" s="36">
        <v>269183</v>
      </c>
      <c r="K2832" s="37">
        <v>147552</v>
      </c>
      <c r="L2832" s="37"/>
    </row>
    <row r="2833" spans="1:12" ht="18" customHeight="1" x14ac:dyDescent="0.2">
      <c r="A2833" s="37" t="s">
        <v>6573</v>
      </c>
      <c r="B2833" s="37" t="s">
        <v>6574</v>
      </c>
      <c r="C2833" s="37" t="s">
        <v>6575</v>
      </c>
      <c r="D2833" s="37" t="s">
        <v>6576</v>
      </c>
      <c r="E2833" s="37" t="s">
        <v>6577</v>
      </c>
      <c r="F2833" s="37" t="s">
        <v>23126</v>
      </c>
      <c r="G2833" s="37">
        <v>43004</v>
      </c>
      <c r="H2833" s="35">
        <v>18</v>
      </c>
      <c r="I2833" s="35">
        <v>29</v>
      </c>
      <c r="J2833" s="36">
        <v>612966</v>
      </c>
      <c r="K2833" s="37">
        <v>120606</v>
      </c>
      <c r="L2833" s="37"/>
    </row>
    <row r="2834" spans="1:12" ht="18" customHeight="1" x14ac:dyDescent="0.2">
      <c r="A2834" s="37" t="s">
        <v>6578</v>
      </c>
      <c r="B2834" s="37" t="s">
        <v>6579</v>
      </c>
      <c r="C2834" s="37" t="s">
        <v>6580</v>
      </c>
      <c r="D2834" s="37" t="s">
        <v>6581</v>
      </c>
      <c r="E2834" s="37" t="s">
        <v>19306</v>
      </c>
      <c r="F2834" s="37" t="s">
        <v>19662</v>
      </c>
      <c r="G2834" s="37">
        <v>60521</v>
      </c>
      <c r="H2834" s="35">
        <v>50</v>
      </c>
      <c r="I2834" s="35">
        <v>265</v>
      </c>
      <c r="J2834" s="36">
        <v>188679</v>
      </c>
      <c r="K2834" s="37">
        <v>110792</v>
      </c>
      <c r="L2834" s="37"/>
    </row>
    <row r="2835" spans="1:12" ht="18" customHeight="1" x14ac:dyDescent="0.2">
      <c r="A2835" s="37" t="s">
        <v>6582</v>
      </c>
      <c r="B2835" s="37" t="s">
        <v>6583</v>
      </c>
      <c r="C2835" s="37" t="s">
        <v>6584</v>
      </c>
      <c r="D2835" s="37" t="s">
        <v>9280</v>
      </c>
      <c r="E2835" s="37" t="s">
        <v>12516</v>
      </c>
      <c r="F2835" s="37" t="s">
        <v>18740</v>
      </c>
      <c r="G2835" s="37">
        <v>34224</v>
      </c>
      <c r="H2835" s="35">
        <v>8</v>
      </c>
      <c r="I2835" s="35" t="s">
        <v>16742</v>
      </c>
      <c r="J2835" s="35" t="s">
        <v>16742</v>
      </c>
      <c r="K2835" s="37">
        <v>146971</v>
      </c>
      <c r="L2835" s="37" t="s">
        <v>9281</v>
      </c>
    </row>
    <row r="2836" spans="1:12" ht="18" customHeight="1" x14ac:dyDescent="0.2">
      <c r="A2836" s="37" t="s">
        <v>9282</v>
      </c>
      <c r="B2836" s="37" t="s">
        <v>9283</v>
      </c>
      <c r="C2836" s="37" t="s">
        <v>9284</v>
      </c>
      <c r="D2836" s="37" t="s">
        <v>9285</v>
      </c>
      <c r="E2836" s="37" t="s">
        <v>9286</v>
      </c>
      <c r="F2836" s="37" t="s">
        <v>19671</v>
      </c>
      <c r="G2836" s="37">
        <v>55423</v>
      </c>
      <c r="H2836" s="35">
        <v>26</v>
      </c>
      <c r="I2836" s="35">
        <v>395</v>
      </c>
      <c r="J2836" s="36">
        <v>64759</v>
      </c>
      <c r="K2836" s="37">
        <v>132784</v>
      </c>
      <c r="L2836" s="37"/>
    </row>
    <row r="2837" spans="1:12" ht="18" customHeight="1" x14ac:dyDescent="0.2">
      <c r="A2837" s="37" t="s">
        <v>9287</v>
      </c>
      <c r="B2837" s="37" t="s">
        <v>9288</v>
      </c>
      <c r="C2837" s="37" t="s">
        <v>9289</v>
      </c>
      <c r="D2837" s="37" t="s">
        <v>9290</v>
      </c>
      <c r="E2837" s="37" t="s">
        <v>9291</v>
      </c>
      <c r="F2837" s="37" t="s">
        <v>19667</v>
      </c>
      <c r="G2837" s="37">
        <v>2655</v>
      </c>
      <c r="H2837" s="35">
        <v>61</v>
      </c>
      <c r="I2837" s="35">
        <v>229</v>
      </c>
      <c r="J2837" s="36">
        <v>267998</v>
      </c>
      <c r="K2837" s="37">
        <v>109927</v>
      </c>
      <c r="L2837" s="37"/>
    </row>
    <row r="2838" spans="1:12" ht="18" customHeight="1" x14ac:dyDescent="0.2">
      <c r="A2838" s="37" t="s">
        <v>9292</v>
      </c>
      <c r="B2838" s="37" t="s">
        <v>9293</v>
      </c>
      <c r="C2838" s="37" t="s">
        <v>9294</v>
      </c>
      <c r="D2838" s="37" t="s">
        <v>9295</v>
      </c>
      <c r="E2838" s="37" t="s">
        <v>15371</v>
      </c>
      <c r="F2838" s="37" t="s">
        <v>19667</v>
      </c>
      <c r="G2838" s="37">
        <v>1907</v>
      </c>
      <c r="H2838" s="35">
        <v>7</v>
      </c>
      <c r="I2838" s="35">
        <v>46</v>
      </c>
      <c r="J2838" s="36">
        <v>141676</v>
      </c>
      <c r="K2838" s="37">
        <v>132182</v>
      </c>
      <c r="L2838" s="37"/>
    </row>
    <row r="2839" spans="1:12" ht="18" customHeight="1" x14ac:dyDescent="0.2">
      <c r="A2839" s="37" t="s">
        <v>9296</v>
      </c>
      <c r="B2839" s="37" t="s">
        <v>9297</v>
      </c>
      <c r="C2839" s="37" t="s">
        <v>9298</v>
      </c>
      <c r="D2839" s="37" t="s">
        <v>9299</v>
      </c>
      <c r="E2839" s="37" t="s">
        <v>9300</v>
      </c>
      <c r="F2839" s="37" t="s">
        <v>23126</v>
      </c>
      <c r="G2839" s="37">
        <v>45036</v>
      </c>
      <c r="H2839" s="35">
        <v>1</v>
      </c>
      <c r="I2839" s="35">
        <v>5</v>
      </c>
      <c r="J2839" s="36">
        <v>130000</v>
      </c>
      <c r="K2839" s="37">
        <v>140414</v>
      </c>
      <c r="L2839" s="37"/>
    </row>
    <row r="2840" spans="1:12" ht="18" customHeight="1" x14ac:dyDescent="0.2">
      <c r="A2840" s="37" t="s">
        <v>9301</v>
      </c>
      <c r="B2840" s="37" t="s">
        <v>9302</v>
      </c>
      <c r="C2840" s="37" t="s">
        <v>9303</v>
      </c>
      <c r="D2840" s="37" t="s">
        <v>9304</v>
      </c>
      <c r="E2840" s="37" t="s">
        <v>6625</v>
      </c>
      <c r="F2840" s="37" t="s">
        <v>19668</v>
      </c>
      <c r="G2840" s="37">
        <v>21071</v>
      </c>
      <c r="H2840" s="35">
        <v>8</v>
      </c>
      <c r="I2840" s="35" t="s">
        <v>16742</v>
      </c>
      <c r="J2840" s="35" t="s">
        <v>16742</v>
      </c>
      <c r="K2840" s="37">
        <v>136199</v>
      </c>
      <c r="L2840" s="37"/>
    </row>
    <row r="2841" spans="1:12" ht="18" customHeight="1" x14ac:dyDescent="0.2">
      <c r="A2841" s="37" t="s">
        <v>6626</v>
      </c>
      <c r="B2841" s="37" t="s">
        <v>9320</v>
      </c>
      <c r="C2841" s="37" t="s">
        <v>9321</v>
      </c>
      <c r="D2841" s="37" t="s">
        <v>9322</v>
      </c>
      <c r="E2841" s="37" t="s">
        <v>21378</v>
      </c>
      <c r="F2841" s="37" t="s">
        <v>19670</v>
      </c>
      <c r="G2841" s="37">
        <v>48098</v>
      </c>
      <c r="H2841" s="35">
        <v>157</v>
      </c>
      <c r="I2841" s="36">
        <v>1550</v>
      </c>
      <c r="J2841" s="36">
        <v>101581</v>
      </c>
      <c r="K2841" s="37">
        <v>36527</v>
      </c>
      <c r="L2841" s="37"/>
    </row>
    <row r="2842" spans="1:12" ht="18" customHeight="1" x14ac:dyDescent="0.2">
      <c r="A2842" s="37" t="s">
        <v>14744</v>
      </c>
      <c r="B2842" s="37" t="s">
        <v>14745</v>
      </c>
      <c r="C2842" s="37" t="s">
        <v>14746</v>
      </c>
      <c r="D2842" s="37" t="s">
        <v>14747</v>
      </c>
      <c r="E2842" s="37" t="s">
        <v>18037</v>
      </c>
      <c r="F2842" s="37" t="s">
        <v>18740</v>
      </c>
      <c r="G2842" s="37">
        <v>34240</v>
      </c>
      <c r="H2842" s="35">
        <v>0</v>
      </c>
      <c r="I2842" s="35">
        <v>17</v>
      </c>
      <c r="J2842" s="36">
        <v>21874</v>
      </c>
      <c r="K2842" s="37">
        <v>142584</v>
      </c>
      <c r="L2842" s="37"/>
    </row>
    <row r="2843" spans="1:12" ht="18" customHeight="1" x14ac:dyDescent="0.2">
      <c r="A2843" s="37" t="s">
        <v>14748</v>
      </c>
      <c r="B2843" s="37" t="s">
        <v>14749</v>
      </c>
      <c r="C2843" s="37" t="s">
        <v>14750</v>
      </c>
      <c r="D2843" s="37" t="s">
        <v>14751</v>
      </c>
      <c r="E2843" s="37" t="s">
        <v>16741</v>
      </c>
      <c r="F2843" s="37" t="s">
        <v>19663</v>
      </c>
      <c r="G2843" s="37">
        <v>46256</v>
      </c>
      <c r="H2843" s="35">
        <v>1</v>
      </c>
      <c r="I2843" s="35">
        <v>3</v>
      </c>
      <c r="J2843" s="36">
        <v>333350</v>
      </c>
      <c r="K2843" s="37">
        <v>122687</v>
      </c>
      <c r="L2843" s="37" t="s">
        <v>14752</v>
      </c>
    </row>
    <row r="2844" spans="1:12" ht="18" customHeight="1" x14ac:dyDescent="0.2">
      <c r="A2844" s="37" t="s">
        <v>14753</v>
      </c>
      <c r="B2844" s="37" t="s">
        <v>14754</v>
      </c>
      <c r="C2844" s="37" t="s">
        <v>14755</v>
      </c>
      <c r="D2844" s="37" t="s">
        <v>14756</v>
      </c>
      <c r="E2844" s="37" t="s">
        <v>14757</v>
      </c>
      <c r="F2844" s="37" t="s">
        <v>19670</v>
      </c>
      <c r="G2844" s="37">
        <v>48843</v>
      </c>
      <c r="H2844" s="35">
        <v>8</v>
      </c>
      <c r="I2844" s="35" t="s">
        <v>16742</v>
      </c>
      <c r="J2844" s="35" t="s">
        <v>16742</v>
      </c>
      <c r="K2844" s="37">
        <v>145909</v>
      </c>
      <c r="L2844" s="37" t="s">
        <v>14758</v>
      </c>
    </row>
    <row r="2845" spans="1:12" ht="18" customHeight="1" x14ac:dyDescent="0.2">
      <c r="A2845" s="37" t="s">
        <v>14759</v>
      </c>
      <c r="B2845" s="37" t="s">
        <v>14760</v>
      </c>
      <c r="C2845" s="37" t="s">
        <v>14761</v>
      </c>
      <c r="D2845" s="37" t="s">
        <v>14762</v>
      </c>
      <c r="E2845" s="37" t="s">
        <v>21208</v>
      </c>
      <c r="F2845" s="37" t="s">
        <v>23125</v>
      </c>
      <c r="G2845" s="37">
        <v>13901</v>
      </c>
      <c r="H2845" s="35">
        <v>2</v>
      </c>
      <c r="I2845" s="35">
        <v>16</v>
      </c>
      <c r="J2845" s="36">
        <v>133099</v>
      </c>
      <c r="K2845" s="37">
        <v>10091</v>
      </c>
      <c r="L2845" s="37"/>
    </row>
    <row r="2846" spans="1:12" ht="18" customHeight="1" x14ac:dyDescent="0.2">
      <c r="A2846" s="37" t="s">
        <v>14763</v>
      </c>
      <c r="B2846" s="37" t="s">
        <v>14763</v>
      </c>
      <c r="C2846" s="37" t="s">
        <v>14764</v>
      </c>
      <c r="D2846" s="37" t="s">
        <v>14765</v>
      </c>
      <c r="E2846" s="37" t="s">
        <v>23010</v>
      </c>
      <c r="F2846" s="37" t="s">
        <v>19662</v>
      </c>
      <c r="G2846" s="37">
        <v>60062</v>
      </c>
      <c r="H2846" s="35">
        <v>10</v>
      </c>
      <c r="I2846" s="35">
        <v>50</v>
      </c>
      <c r="J2846" s="36">
        <v>200000</v>
      </c>
      <c r="K2846" s="37">
        <v>123453</v>
      </c>
      <c r="L2846" s="37" t="s">
        <v>14766</v>
      </c>
    </row>
    <row r="2847" spans="1:12" ht="18" customHeight="1" x14ac:dyDescent="0.2">
      <c r="A2847" s="37" t="s">
        <v>14767</v>
      </c>
      <c r="B2847" s="37"/>
      <c r="C2847" s="37" t="s">
        <v>14768</v>
      </c>
      <c r="D2847" s="37" t="s">
        <v>14769</v>
      </c>
      <c r="E2847" s="37" t="s">
        <v>14770</v>
      </c>
      <c r="F2847" s="37" t="s">
        <v>23129</v>
      </c>
      <c r="G2847" s="37">
        <v>16101</v>
      </c>
      <c r="H2847" s="35">
        <v>15</v>
      </c>
      <c r="I2847" s="35">
        <v>28</v>
      </c>
      <c r="J2847" s="36">
        <v>542857</v>
      </c>
      <c r="K2847" s="37">
        <v>122851</v>
      </c>
      <c r="L2847" s="37"/>
    </row>
    <row r="2848" spans="1:12" ht="18" customHeight="1" x14ac:dyDescent="0.2">
      <c r="A2848" s="37" t="s">
        <v>14771</v>
      </c>
      <c r="B2848" s="37" t="s">
        <v>14772</v>
      </c>
      <c r="C2848" s="37" t="s">
        <v>14773</v>
      </c>
      <c r="D2848" s="37" t="s">
        <v>14774</v>
      </c>
      <c r="E2848" s="37" t="s">
        <v>15227</v>
      </c>
      <c r="F2848" s="37" t="s">
        <v>18741</v>
      </c>
      <c r="G2848" s="37">
        <v>30319</v>
      </c>
      <c r="H2848" s="35">
        <v>51</v>
      </c>
      <c r="I2848" s="35">
        <v>48</v>
      </c>
      <c r="J2848" s="36">
        <v>1068956</v>
      </c>
      <c r="K2848" s="37">
        <v>125830</v>
      </c>
      <c r="L2848" s="37" t="s">
        <v>14775</v>
      </c>
    </row>
    <row r="2849" spans="1:12" ht="18" customHeight="1" x14ac:dyDescent="0.2">
      <c r="A2849" s="37" t="s">
        <v>14776</v>
      </c>
      <c r="B2849" s="37" t="s">
        <v>9324</v>
      </c>
      <c r="C2849" s="37" t="s">
        <v>9325</v>
      </c>
      <c r="D2849" s="37" t="s">
        <v>9326</v>
      </c>
      <c r="E2849" s="37" t="s">
        <v>21090</v>
      </c>
      <c r="F2849" s="37" t="s">
        <v>23715</v>
      </c>
      <c r="G2849" s="37">
        <v>80304</v>
      </c>
      <c r="H2849" s="35">
        <v>2</v>
      </c>
      <c r="I2849" s="35">
        <v>3</v>
      </c>
      <c r="J2849" s="36">
        <v>791667</v>
      </c>
      <c r="K2849" s="37">
        <v>113264</v>
      </c>
      <c r="L2849" s="37"/>
    </row>
    <row r="2850" spans="1:12" ht="18" customHeight="1" x14ac:dyDescent="0.2">
      <c r="A2850" s="37" t="s">
        <v>9323</v>
      </c>
      <c r="B2850" s="37" t="s">
        <v>12024</v>
      </c>
      <c r="C2850" s="37" t="s">
        <v>12025</v>
      </c>
      <c r="D2850" s="37" t="s">
        <v>12026</v>
      </c>
      <c r="E2850" s="37" t="s">
        <v>12027</v>
      </c>
      <c r="F2850" s="37" t="s">
        <v>19672</v>
      </c>
      <c r="G2850" s="37">
        <v>65401</v>
      </c>
      <c r="H2850" s="35">
        <v>20</v>
      </c>
      <c r="I2850" s="35">
        <v>48</v>
      </c>
      <c r="J2850" s="36">
        <v>416667</v>
      </c>
      <c r="K2850" s="37">
        <v>148525</v>
      </c>
      <c r="L2850" s="37"/>
    </row>
    <row r="2851" spans="1:12" ht="18" customHeight="1" x14ac:dyDescent="0.2">
      <c r="A2851" s="37" t="s">
        <v>12028</v>
      </c>
      <c r="B2851" s="37" t="s">
        <v>12029</v>
      </c>
      <c r="C2851" s="37" t="s">
        <v>12030</v>
      </c>
      <c r="D2851" s="37" t="s">
        <v>12031</v>
      </c>
      <c r="E2851" s="37" t="s">
        <v>8971</v>
      </c>
      <c r="F2851" s="37" t="s">
        <v>19670</v>
      </c>
      <c r="G2851" s="37">
        <v>48895</v>
      </c>
      <c r="H2851" s="35">
        <v>8</v>
      </c>
      <c r="I2851" s="35" t="s">
        <v>16742</v>
      </c>
      <c r="J2851" s="35" t="s">
        <v>16742</v>
      </c>
      <c r="K2851" s="37">
        <v>135102</v>
      </c>
      <c r="L2851" s="37"/>
    </row>
    <row r="2852" spans="1:12" ht="18" customHeight="1" x14ac:dyDescent="0.2">
      <c r="A2852" s="37" t="s">
        <v>12032</v>
      </c>
      <c r="B2852" s="37" t="s">
        <v>12033</v>
      </c>
      <c r="C2852" s="37" t="s">
        <v>12034</v>
      </c>
      <c r="D2852" s="37" t="s">
        <v>1662</v>
      </c>
      <c r="E2852" s="37" t="s">
        <v>18049</v>
      </c>
      <c r="F2852" s="37" t="s">
        <v>19664</v>
      </c>
      <c r="G2852" s="37">
        <v>66210</v>
      </c>
      <c r="H2852" s="35">
        <v>13</v>
      </c>
      <c r="I2852" s="35">
        <v>42</v>
      </c>
      <c r="J2852" s="36">
        <v>299360</v>
      </c>
      <c r="K2852" s="37">
        <v>116373</v>
      </c>
      <c r="L2852" s="37"/>
    </row>
    <row r="2853" spans="1:12" ht="18" customHeight="1" x14ac:dyDescent="0.2">
      <c r="A2853" s="37" t="s">
        <v>6337</v>
      </c>
      <c r="B2853" s="37" t="s">
        <v>6338</v>
      </c>
      <c r="C2853" s="37" t="s">
        <v>3891</v>
      </c>
      <c r="D2853" s="37" t="s">
        <v>6585</v>
      </c>
      <c r="E2853" s="37" t="s">
        <v>22828</v>
      </c>
      <c r="F2853" s="37" t="s">
        <v>23714</v>
      </c>
      <c r="G2853" s="37">
        <v>94025</v>
      </c>
      <c r="H2853" s="35">
        <v>216</v>
      </c>
      <c r="I2853" s="35">
        <v>91</v>
      </c>
      <c r="J2853" s="36">
        <v>2373626</v>
      </c>
      <c r="K2853" s="37">
        <v>106386</v>
      </c>
      <c r="L2853" s="37" t="s">
        <v>6586</v>
      </c>
    </row>
    <row r="2854" spans="1:12" ht="18" customHeight="1" x14ac:dyDescent="0.2">
      <c r="A2854" s="37" t="s">
        <v>6587</v>
      </c>
      <c r="B2854" s="37" t="s">
        <v>6587</v>
      </c>
      <c r="C2854" s="37" t="s">
        <v>6588</v>
      </c>
      <c r="D2854" s="37" t="s">
        <v>6589</v>
      </c>
      <c r="E2854" s="37" t="s">
        <v>23989</v>
      </c>
      <c r="F2854" s="37" t="s">
        <v>19667</v>
      </c>
      <c r="G2854" s="37">
        <v>2467</v>
      </c>
      <c r="H2854" s="35">
        <v>8</v>
      </c>
      <c r="I2854" s="35">
        <v>0</v>
      </c>
      <c r="J2854" s="35" t="s">
        <v>16742</v>
      </c>
      <c r="K2854" s="37">
        <v>129197</v>
      </c>
      <c r="L2854" s="37"/>
    </row>
    <row r="2855" spans="1:12" ht="18" customHeight="1" x14ac:dyDescent="0.2">
      <c r="A2855" s="37" t="s">
        <v>6590</v>
      </c>
      <c r="B2855" s="37" t="s">
        <v>6591</v>
      </c>
      <c r="C2855" s="37" t="s">
        <v>6592</v>
      </c>
      <c r="D2855" s="37" t="s">
        <v>6593</v>
      </c>
      <c r="E2855" s="37" t="s">
        <v>15242</v>
      </c>
      <c r="F2855" s="37" t="s">
        <v>19668</v>
      </c>
      <c r="G2855" s="37">
        <v>20904</v>
      </c>
      <c r="H2855" s="35">
        <v>11</v>
      </c>
      <c r="I2855" s="35">
        <v>39</v>
      </c>
      <c r="J2855" s="36">
        <v>271290</v>
      </c>
      <c r="K2855" s="37">
        <v>121679</v>
      </c>
      <c r="L2855" s="37"/>
    </row>
    <row r="2856" spans="1:12" ht="18" customHeight="1" x14ac:dyDescent="0.2">
      <c r="A2856" s="37" t="s">
        <v>6594</v>
      </c>
      <c r="B2856" s="37" t="s">
        <v>6595</v>
      </c>
      <c r="C2856" s="37" t="s">
        <v>6596</v>
      </c>
      <c r="D2856" s="37" t="s">
        <v>6597</v>
      </c>
      <c r="E2856" s="37" t="s">
        <v>18144</v>
      </c>
      <c r="F2856" s="37" t="s">
        <v>19675</v>
      </c>
      <c r="G2856" s="37">
        <v>27609</v>
      </c>
      <c r="H2856" s="35">
        <v>120</v>
      </c>
      <c r="I2856" s="35">
        <v>103</v>
      </c>
      <c r="J2856" s="36">
        <v>1167536</v>
      </c>
      <c r="K2856" s="37">
        <v>116344</v>
      </c>
      <c r="L2856" s="37" t="s">
        <v>6598</v>
      </c>
    </row>
    <row r="2857" spans="1:12" ht="18" customHeight="1" x14ac:dyDescent="0.2">
      <c r="A2857" s="37" t="s">
        <v>6599</v>
      </c>
      <c r="B2857" s="37" t="s">
        <v>6600</v>
      </c>
      <c r="C2857" s="37" t="s">
        <v>6601</v>
      </c>
      <c r="D2857" s="37" t="s">
        <v>6602</v>
      </c>
      <c r="E2857" s="37" t="s">
        <v>24265</v>
      </c>
      <c r="F2857" s="37" t="s">
        <v>23714</v>
      </c>
      <c r="G2857" s="37">
        <v>90067</v>
      </c>
      <c r="H2857" s="35">
        <v>6</v>
      </c>
      <c r="I2857" s="35">
        <v>5</v>
      </c>
      <c r="J2857" s="36">
        <v>1200000</v>
      </c>
      <c r="K2857" s="37">
        <v>136489</v>
      </c>
      <c r="L2857" s="37"/>
    </row>
    <row r="2858" spans="1:12" ht="18" customHeight="1" x14ac:dyDescent="0.2">
      <c r="A2858" s="37" t="s">
        <v>6603</v>
      </c>
      <c r="B2858" s="37" t="s">
        <v>6604</v>
      </c>
      <c r="C2858" s="37" t="s">
        <v>6605</v>
      </c>
      <c r="D2858" s="37" t="s">
        <v>6606</v>
      </c>
      <c r="E2858" s="37" t="s">
        <v>23315</v>
      </c>
      <c r="F2858" s="37" t="s">
        <v>23714</v>
      </c>
      <c r="G2858" s="37">
        <v>95351</v>
      </c>
      <c r="H2858" s="35">
        <v>11</v>
      </c>
      <c r="I2858" s="35">
        <v>21</v>
      </c>
      <c r="J2858" s="36">
        <v>519048</v>
      </c>
      <c r="K2858" s="37">
        <v>120655</v>
      </c>
      <c r="L2858" s="37" t="s">
        <v>6607</v>
      </c>
    </row>
    <row r="2859" spans="1:12" ht="18" customHeight="1" x14ac:dyDescent="0.2">
      <c r="A2859" s="37" t="s">
        <v>6608</v>
      </c>
      <c r="B2859" s="37" t="s">
        <v>6609</v>
      </c>
      <c r="C2859" s="37" t="s">
        <v>6610</v>
      </c>
      <c r="D2859" s="37" t="s">
        <v>6611</v>
      </c>
      <c r="E2859" s="37" t="s">
        <v>20922</v>
      </c>
      <c r="F2859" s="37" t="s">
        <v>19665</v>
      </c>
      <c r="G2859" s="37">
        <v>40515</v>
      </c>
      <c r="H2859" s="35">
        <v>104</v>
      </c>
      <c r="I2859" s="35">
        <v>82</v>
      </c>
      <c r="J2859" s="36">
        <v>1264629</v>
      </c>
      <c r="K2859" s="37">
        <v>108576</v>
      </c>
      <c r="L2859" s="37" t="s">
        <v>6612</v>
      </c>
    </row>
    <row r="2860" spans="1:12" ht="18" customHeight="1" x14ac:dyDescent="0.2">
      <c r="A2860" s="37" t="s">
        <v>6613</v>
      </c>
      <c r="B2860" s="37" t="s">
        <v>6354</v>
      </c>
      <c r="C2860" s="37" t="s">
        <v>6355</v>
      </c>
      <c r="D2860" s="37" t="s">
        <v>6356</v>
      </c>
      <c r="E2860" s="37" t="s">
        <v>18577</v>
      </c>
      <c r="F2860" s="37" t="s">
        <v>23714</v>
      </c>
      <c r="G2860" s="37">
        <v>91103</v>
      </c>
      <c r="H2860" s="35">
        <v>35</v>
      </c>
      <c r="I2860" s="35">
        <v>174</v>
      </c>
      <c r="J2860" s="36">
        <v>201149</v>
      </c>
      <c r="K2860" s="37">
        <v>116767</v>
      </c>
      <c r="L2860" s="37"/>
    </row>
    <row r="2861" spans="1:12" ht="18" customHeight="1" x14ac:dyDescent="0.2">
      <c r="A2861" s="37" t="s">
        <v>6357</v>
      </c>
      <c r="B2861" s="37" t="s">
        <v>6357</v>
      </c>
      <c r="C2861" s="37" t="s">
        <v>6358</v>
      </c>
      <c r="D2861" s="37"/>
      <c r="E2861" s="37"/>
      <c r="F2861" s="37" t="s">
        <v>23714</v>
      </c>
      <c r="G2861" s="37"/>
      <c r="H2861" s="35">
        <v>0</v>
      </c>
      <c r="I2861" s="35">
        <v>1</v>
      </c>
      <c r="J2861" s="36">
        <v>50000</v>
      </c>
      <c r="K2861" s="37">
        <v>128122</v>
      </c>
      <c r="L2861" s="37" t="s">
        <v>6359</v>
      </c>
    </row>
    <row r="2862" spans="1:12" ht="18" customHeight="1" x14ac:dyDescent="0.2">
      <c r="A2862" s="37" t="s">
        <v>6360</v>
      </c>
      <c r="B2862" s="37" t="s">
        <v>3649</v>
      </c>
      <c r="C2862" s="37" t="s">
        <v>3650</v>
      </c>
      <c r="D2862" s="37" t="s">
        <v>3651</v>
      </c>
      <c r="E2862" s="37" t="s">
        <v>22801</v>
      </c>
      <c r="F2862" s="37" t="s">
        <v>18741</v>
      </c>
      <c r="G2862" s="37">
        <v>30044</v>
      </c>
      <c r="H2862" s="35">
        <v>0</v>
      </c>
      <c r="I2862" s="35">
        <v>1</v>
      </c>
      <c r="J2862" s="36">
        <v>30000</v>
      </c>
      <c r="K2862" s="37">
        <v>143772</v>
      </c>
      <c r="L2862" s="37"/>
    </row>
    <row r="2863" spans="1:12" ht="18" customHeight="1" x14ac:dyDescent="0.2">
      <c r="A2863" s="37" t="s">
        <v>3652</v>
      </c>
      <c r="B2863" s="37" t="s">
        <v>3653</v>
      </c>
      <c r="C2863" s="37" t="s">
        <v>3654</v>
      </c>
      <c r="D2863" s="37" t="s">
        <v>3655</v>
      </c>
      <c r="E2863" s="37" t="s">
        <v>3656</v>
      </c>
      <c r="F2863" s="37" t="s">
        <v>19670</v>
      </c>
      <c r="G2863" s="37">
        <v>48333</v>
      </c>
      <c r="H2863" s="35">
        <v>12</v>
      </c>
      <c r="I2863" s="35">
        <v>62</v>
      </c>
      <c r="J2863" s="36">
        <v>193548</v>
      </c>
      <c r="K2863" s="37">
        <v>130694</v>
      </c>
      <c r="L2863" s="37"/>
    </row>
    <row r="2864" spans="1:12" ht="18" customHeight="1" x14ac:dyDescent="0.2">
      <c r="A2864" s="37" t="s">
        <v>3657</v>
      </c>
      <c r="B2864" s="37" t="s">
        <v>3658</v>
      </c>
      <c r="C2864" s="37" t="s">
        <v>3659</v>
      </c>
      <c r="D2864" s="37" t="s">
        <v>3660</v>
      </c>
      <c r="E2864" s="37" t="s">
        <v>3661</v>
      </c>
      <c r="F2864" s="37" t="s">
        <v>19663</v>
      </c>
      <c r="G2864" s="37">
        <v>46902</v>
      </c>
      <c r="H2864" s="35">
        <v>9</v>
      </c>
      <c r="I2864" s="35">
        <v>6</v>
      </c>
      <c r="J2864" s="36">
        <v>1441167</v>
      </c>
      <c r="K2864" s="37">
        <v>141964</v>
      </c>
      <c r="L2864" s="37"/>
    </row>
    <row r="2865" spans="1:12" ht="18" customHeight="1" x14ac:dyDescent="0.2">
      <c r="A2865" s="37" t="s">
        <v>3662</v>
      </c>
      <c r="B2865" s="37" t="s">
        <v>3663</v>
      </c>
      <c r="C2865" s="37" t="s">
        <v>3664</v>
      </c>
      <c r="D2865" s="37" t="s">
        <v>3665</v>
      </c>
      <c r="E2865" s="37" t="s">
        <v>24177</v>
      </c>
      <c r="F2865" s="37" t="s">
        <v>18741</v>
      </c>
      <c r="G2865" s="37">
        <v>30033</v>
      </c>
      <c r="H2865" s="35">
        <v>1</v>
      </c>
      <c r="I2865" s="35">
        <v>10</v>
      </c>
      <c r="J2865" s="36">
        <v>90000</v>
      </c>
      <c r="K2865" s="37">
        <v>126611</v>
      </c>
      <c r="L2865" s="37"/>
    </row>
    <row r="2866" spans="1:12" ht="18" customHeight="1" x14ac:dyDescent="0.2">
      <c r="A2866" s="37" t="s">
        <v>3666</v>
      </c>
      <c r="B2866" s="37" t="s">
        <v>3667</v>
      </c>
      <c r="C2866" s="37" t="s">
        <v>3668</v>
      </c>
      <c r="D2866" s="37" t="s">
        <v>3669</v>
      </c>
      <c r="E2866" s="37" t="s">
        <v>24166</v>
      </c>
      <c r="F2866" s="37" t="s">
        <v>23714</v>
      </c>
      <c r="G2866" s="37">
        <v>94619</v>
      </c>
      <c r="H2866" s="35">
        <v>0</v>
      </c>
      <c r="I2866" s="35">
        <v>7</v>
      </c>
      <c r="J2866" s="36">
        <v>61258</v>
      </c>
      <c r="K2866" s="37">
        <v>137591</v>
      </c>
      <c r="L2866" s="37" t="s">
        <v>3670</v>
      </c>
    </row>
    <row r="2867" spans="1:12" ht="18" customHeight="1" x14ac:dyDescent="0.2">
      <c r="A2867" s="37" t="s">
        <v>6644</v>
      </c>
      <c r="B2867" s="37" t="s">
        <v>6645</v>
      </c>
      <c r="C2867" s="37" t="s">
        <v>6646</v>
      </c>
      <c r="D2867" s="37" t="s">
        <v>8419</v>
      </c>
      <c r="E2867" s="37" t="s">
        <v>22296</v>
      </c>
      <c r="F2867" s="37" t="s">
        <v>23714</v>
      </c>
      <c r="G2867" s="37">
        <v>90212</v>
      </c>
      <c r="H2867" s="35">
        <v>243</v>
      </c>
      <c r="I2867" s="35">
        <v>417</v>
      </c>
      <c r="J2867" s="36">
        <v>583618</v>
      </c>
      <c r="K2867" s="37">
        <v>119540</v>
      </c>
      <c r="L2867" s="37"/>
    </row>
    <row r="2868" spans="1:12" ht="18" customHeight="1" x14ac:dyDescent="0.2">
      <c r="A2868" s="37" t="s">
        <v>6647</v>
      </c>
      <c r="B2868" s="37" t="s">
        <v>6648</v>
      </c>
      <c r="C2868" s="37" t="s">
        <v>6649</v>
      </c>
      <c r="D2868" s="37" t="s">
        <v>6650</v>
      </c>
      <c r="E2868" s="37" t="s">
        <v>23648</v>
      </c>
      <c r="F2868" s="37" t="s">
        <v>23138</v>
      </c>
      <c r="G2868" s="37">
        <v>99336</v>
      </c>
      <c r="H2868" s="35">
        <v>10</v>
      </c>
      <c r="I2868" s="35">
        <v>85</v>
      </c>
      <c r="J2868" s="36">
        <v>117647</v>
      </c>
      <c r="K2868" s="37">
        <v>136828</v>
      </c>
      <c r="L2868" s="37"/>
    </row>
    <row r="2869" spans="1:12" ht="18" customHeight="1" x14ac:dyDescent="0.2">
      <c r="A2869" s="37" t="s">
        <v>6651</v>
      </c>
      <c r="B2869" s="37" t="s">
        <v>6652</v>
      </c>
      <c r="C2869" s="37" t="s">
        <v>6653</v>
      </c>
      <c r="D2869" s="37" t="s">
        <v>6654</v>
      </c>
      <c r="E2869" s="37" t="s">
        <v>16667</v>
      </c>
      <c r="F2869" s="37" t="s">
        <v>23712</v>
      </c>
      <c r="G2869" s="37">
        <v>72211</v>
      </c>
      <c r="H2869" s="35">
        <v>5</v>
      </c>
      <c r="I2869" s="35">
        <v>11</v>
      </c>
      <c r="J2869" s="36">
        <v>470034</v>
      </c>
      <c r="K2869" s="37">
        <v>42578</v>
      </c>
      <c r="L2869" s="37" t="s">
        <v>6655</v>
      </c>
    </row>
    <row r="2870" spans="1:12" ht="18" customHeight="1" x14ac:dyDescent="0.2">
      <c r="A2870" s="37" t="s">
        <v>14735</v>
      </c>
      <c r="B2870" s="37" t="s">
        <v>14736</v>
      </c>
      <c r="C2870" s="37" t="s">
        <v>14737</v>
      </c>
      <c r="D2870" s="37"/>
      <c r="E2870" s="37"/>
      <c r="F2870" s="37" t="s">
        <v>23129</v>
      </c>
      <c r="G2870" s="37"/>
      <c r="H2870" s="35">
        <v>7</v>
      </c>
      <c r="I2870" s="35">
        <v>63</v>
      </c>
      <c r="J2870" s="36">
        <v>116701</v>
      </c>
      <c r="K2870" s="37">
        <v>146405</v>
      </c>
      <c r="L2870" s="37" t="s">
        <v>12050</v>
      </c>
    </row>
    <row r="2871" spans="1:12" ht="18" customHeight="1" x14ac:dyDescent="0.2">
      <c r="A2871" s="37" t="s">
        <v>12051</v>
      </c>
      <c r="B2871" s="37" t="s">
        <v>12052</v>
      </c>
      <c r="C2871" s="37" t="s">
        <v>12053</v>
      </c>
      <c r="D2871" s="37" t="s">
        <v>12054</v>
      </c>
      <c r="E2871" s="37" t="s">
        <v>24201</v>
      </c>
      <c r="F2871" s="37" t="s">
        <v>18740</v>
      </c>
      <c r="G2871" s="37">
        <v>32217</v>
      </c>
      <c r="H2871" s="35">
        <v>19</v>
      </c>
      <c r="I2871" s="35">
        <v>133</v>
      </c>
      <c r="J2871" s="36">
        <v>140144</v>
      </c>
      <c r="K2871" s="37">
        <v>129338</v>
      </c>
      <c r="L2871" s="37" t="s">
        <v>9327</v>
      </c>
    </row>
    <row r="2872" spans="1:12" ht="18" customHeight="1" x14ac:dyDescent="0.2">
      <c r="A2872" s="37" t="s">
        <v>9328</v>
      </c>
      <c r="B2872" s="37" t="s">
        <v>9329</v>
      </c>
      <c r="C2872" s="37" t="s">
        <v>9330</v>
      </c>
      <c r="D2872" s="37" t="s">
        <v>9331</v>
      </c>
      <c r="E2872" s="37" t="s">
        <v>14770</v>
      </c>
      <c r="F2872" s="37" t="s">
        <v>23718</v>
      </c>
      <c r="G2872" s="37">
        <v>19720</v>
      </c>
      <c r="H2872" s="35">
        <v>5</v>
      </c>
      <c r="I2872" s="35">
        <v>17</v>
      </c>
      <c r="J2872" s="36">
        <v>294118</v>
      </c>
      <c r="K2872" s="37">
        <v>126760</v>
      </c>
      <c r="L2872" s="37" t="s">
        <v>9332</v>
      </c>
    </row>
    <row r="2873" spans="1:12" ht="18" customHeight="1" x14ac:dyDescent="0.2">
      <c r="A2873" s="37" t="s">
        <v>9333</v>
      </c>
      <c r="B2873" s="37" t="s">
        <v>9334</v>
      </c>
      <c r="C2873" s="37" t="s">
        <v>9335</v>
      </c>
      <c r="D2873" s="37" t="s">
        <v>9336</v>
      </c>
      <c r="E2873" s="37" t="s">
        <v>9337</v>
      </c>
      <c r="F2873" s="37" t="s">
        <v>19670</v>
      </c>
      <c r="G2873" s="37">
        <v>48867</v>
      </c>
      <c r="H2873" s="35">
        <v>14</v>
      </c>
      <c r="I2873" s="35">
        <v>120</v>
      </c>
      <c r="J2873" s="36">
        <v>117083</v>
      </c>
      <c r="K2873" s="37">
        <v>130082</v>
      </c>
      <c r="L2873" s="37"/>
    </row>
    <row r="2874" spans="1:12" ht="18" customHeight="1" x14ac:dyDescent="0.2">
      <c r="A2874" s="37" t="s">
        <v>9338</v>
      </c>
      <c r="B2874" s="37" t="s">
        <v>9339</v>
      </c>
      <c r="C2874" s="37" t="s">
        <v>9340</v>
      </c>
      <c r="D2874" s="37" t="s">
        <v>12043</v>
      </c>
      <c r="E2874" s="37" t="s">
        <v>15347</v>
      </c>
      <c r="F2874" s="37" t="s">
        <v>23128</v>
      </c>
      <c r="G2874" s="37">
        <v>97005</v>
      </c>
      <c r="H2874" s="35">
        <v>3</v>
      </c>
      <c r="I2874" s="35">
        <v>2</v>
      </c>
      <c r="J2874" s="36">
        <v>1350000</v>
      </c>
      <c r="K2874" s="37">
        <v>146281</v>
      </c>
      <c r="L2874" s="37"/>
    </row>
    <row r="2875" spans="1:12" ht="18" customHeight="1" x14ac:dyDescent="0.2">
      <c r="A2875" s="37" t="s">
        <v>12044</v>
      </c>
      <c r="B2875" s="37" t="s">
        <v>12045</v>
      </c>
      <c r="C2875" s="37" t="s">
        <v>12046</v>
      </c>
      <c r="D2875" s="37" t="s">
        <v>12047</v>
      </c>
      <c r="E2875" s="37" t="s">
        <v>8447</v>
      </c>
      <c r="F2875" s="37" t="s">
        <v>23716</v>
      </c>
      <c r="G2875" s="37">
        <v>6457</v>
      </c>
      <c r="H2875" s="35">
        <v>8</v>
      </c>
      <c r="I2875" s="35" t="s">
        <v>16742</v>
      </c>
      <c r="J2875" s="35" t="s">
        <v>16742</v>
      </c>
      <c r="K2875" s="37">
        <v>145846</v>
      </c>
      <c r="L2875" s="37" t="s">
        <v>12084</v>
      </c>
    </row>
    <row r="2876" spans="1:12" ht="18" customHeight="1" x14ac:dyDescent="0.2">
      <c r="A2876" s="37" t="s">
        <v>12085</v>
      </c>
      <c r="B2876" s="37" t="s">
        <v>12086</v>
      </c>
      <c r="C2876" s="37" t="s">
        <v>12087</v>
      </c>
      <c r="D2876" s="37" t="s">
        <v>12088</v>
      </c>
      <c r="E2876" s="37" t="s">
        <v>14859</v>
      </c>
      <c r="F2876" s="37" t="s">
        <v>23714</v>
      </c>
      <c r="G2876" s="37">
        <v>92069</v>
      </c>
      <c r="H2876" s="35">
        <v>0</v>
      </c>
      <c r="I2876" s="35">
        <v>1</v>
      </c>
      <c r="J2876" s="36">
        <v>2500</v>
      </c>
      <c r="K2876" s="37">
        <v>145004</v>
      </c>
      <c r="L2876" s="37"/>
    </row>
    <row r="2877" spans="1:12" ht="18" customHeight="1" x14ac:dyDescent="0.2">
      <c r="A2877" s="37" t="s">
        <v>14860</v>
      </c>
      <c r="B2877" s="37" t="s">
        <v>14861</v>
      </c>
      <c r="C2877" s="37" t="s">
        <v>14862</v>
      </c>
      <c r="D2877" s="37" t="s">
        <v>14832</v>
      </c>
      <c r="E2877" s="37" t="s">
        <v>12687</v>
      </c>
      <c r="F2877" s="37" t="s">
        <v>23714</v>
      </c>
      <c r="G2877" s="37">
        <v>94065</v>
      </c>
      <c r="H2877" s="35">
        <v>4</v>
      </c>
      <c r="I2877" s="35">
        <v>23</v>
      </c>
      <c r="J2877" s="36">
        <v>158834</v>
      </c>
      <c r="K2877" s="37">
        <v>140476</v>
      </c>
      <c r="L2877" s="37" t="s">
        <v>14833</v>
      </c>
    </row>
    <row r="2878" spans="1:12" ht="18" customHeight="1" x14ac:dyDescent="0.2">
      <c r="A2878" s="37" t="s">
        <v>12123</v>
      </c>
      <c r="B2878" s="37" t="s">
        <v>12124</v>
      </c>
      <c r="C2878" s="37" t="s">
        <v>12125</v>
      </c>
      <c r="D2878" s="37" t="s">
        <v>12126</v>
      </c>
      <c r="E2878" s="37" t="s">
        <v>12127</v>
      </c>
      <c r="F2878" s="37" t="s">
        <v>23126</v>
      </c>
      <c r="G2878" s="37">
        <v>44902</v>
      </c>
      <c r="H2878" s="35">
        <v>144</v>
      </c>
      <c r="I2878" s="35">
        <v>167</v>
      </c>
      <c r="J2878" s="36">
        <v>862275</v>
      </c>
      <c r="K2878" s="37">
        <v>105648</v>
      </c>
      <c r="L2878" s="37"/>
    </row>
    <row r="2879" spans="1:12" ht="18" customHeight="1" x14ac:dyDescent="0.2">
      <c r="A2879" s="37" t="s">
        <v>12128</v>
      </c>
      <c r="B2879" s="37" t="s">
        <v>12129</v>
      </c>
      <c r="C2879" s="37" t="s">
        <v>12130</v>
      </c>
      <c r="D2879" s="37" t="s">
        <v>12131</v>
      </c>
      <c r="E2879" s="37" t="s">
        <v>12132</v>
      </c>
      <c r="F2879" s="37" t="s">
        <v>18741</v>
      </c>
      <c r="G2879" s="37">
        <v>30223</v>
      </c>
      <c r="H2879" s="35">
        <v>13</v>
      </c>
      <c r="I2879" s="35">
        <v>38</v>
      </c>
      <c r="J2879" s="36">
        <v>331971</v>
      </c>
      <c r="K2879" s="37">
        <v>126348</v>
      </c>
      <c r="L2879" s="37"/>
    </row>
    <row r="2880" spans="1:12" ht="18" customHeight="1" x14ac:dyDescent="0.2">
      <c r="A2880" s="37" t="s">
        <v>12133</v>
      </c>
      <c r="B2880" s="37" t="s">
        <v>12134</v>
      </c>
      <c r="C2880" s="37" t="s">
        <v>12135</v>
      </c>
      <c r="D2880" s="37" t="s">
        <v>12136</v>
      </c>
      <c r="E2880" s="37" t="s">
        <v>20696</v>
      </c>
      <c r="F2880" s="37" t="s">
        <v>23134</v>
      </c>
      <c r="G2880" s="37">
        <v>75087</v>
      </c>
      <c r="H2880" s="35">
        <v>21</v>
      </c>
      <c r="I2880" s="35">
        <v>195</v>
      </c>
      <c r="J2880" s="36">
        <v>106999</v>
      </c>
      <c r="K2880" s="37">
        <v>145492</v>
      </c>
      <c r="L2880" s="37"/>
    </row>
    <row r="2881" spans="1:12" ht="18" customHeight="1" x14ac:dyDescent="0.2">
      <c r="A2881" s="37" t="s">
        <v>12137</v>
      </c>
      <c r="B2881" s="37" t="s">
        <v>12138</v>
      </c>
      <c r="C2881" s="37" t="s">
        <v>12139</v>
      </c>
      <c r="D2881" s="37" t="s">
        <v>12140</v>
      </c>
      <c r="E2881" s="37" t="s">
        <v>20558</v>
      </c>
      <c r="F2881" s="37" t="s">
        <v>19671</v>
      </c>
      <c r="G2881" s="37">
        <v>55902</v>
      </c>
      <c r="H2881" s="35">
        <v>31</v>
      </c>
      <c r="I2881" s="35">
        <v>314</v>
      </c>
      <c r="J2881" s="36">
        <v>99682</v>
      </c>
      <c r="K2881" s="37">
        <v>147482</v>
      </c>
      <c r="L2881" s="37"/>
    </row>
    <row r="2882" spans="1:12" ht="18" customHeight="1" x14ac:dyDescent="0.2">
      <c r="A2882" s="37" t="s">
        <v>12141</v>
      </c>
      <c r="B2882" s="37" t="s">
        <v>12142</v>
      </c>
      <c r="C2882" s="37" t="s">
        <v>12143</v>
      </c>
      <c r="D2882" s="37" t="s">
        <v>12144</v>
      </c>
      <c r="E2882" s="37" t="s">
        <v>18032</v>
      </c>
      <c r="F2882" s="37" t="s">
        <v>19667</v>
      </c>
      <c r="G2882" s="37">
        <v>2114</v>
      </c>
      <c r="H2882" s="35">
        <v>8</v>
      </c>
      <c r="I2882" s="35" t="s">
        <v>16742</v>
      </c>
      <c r="J2882" s="35" t="s">
        <v>16742</v>
      </c>
      <c r="K2882" s="37">
        <v>130789</v>
      </c>
      <c r="L2882" s="37" t="s">
        <v>12145</v>
      </c>
    </row>
    <row r="2883" spans="1:12" ht="18" customHeight="1" x14ac:dyDescent="0.2">
      <c r="A2883" s="37" t="s">
        <v>12146</v>
      </c>
      <c r="B2883" s="37" t="s">
        <v>12147</v>
      </c>
      <c r="C2883" s="37" t="s">
        <v>12148</v>
      </c>
      <c r="D2883" s="37" t="s">
        <v>12149</v>
      </c>
      <c r="E2883" s="37" t="s">
        <v>12150</v>
      </c>
      <c r="F2883" s="37" t="s">
        <v>18740</v>
      </c>
      <c r="G2883" s="37">
        <v>33774</v>
      </c>
      <c r="H2883" s="35">
        <v>15</v>
      </c>
      <c r="I2883" s="35">
        <v>18</v>
      </c>
      <c r="J2883" s="36">
        <v>822033</v>
      </c>
      <c r="K2883" s="37">
        <v>137277</v>
      </c>
      <c r="L2883" s="37"/>
    </row>
    <row r="2884" spans="1:12" ht="18" customHeight="1" x14ac:dyDescent="0.2">
      <c r="A2884" s="37" t="s">
        <v>12151</v>
      </c>
      <c r="B2884" s="37" t="s">
        <v>12152</v>
      </c>
      <c r="C2884" s="37" t="s">
        <v>12153</v>
      </c>
      <c r="D2884" s="37" t="s">
        <v>12154</v>
      </c>
      <c r="E2884" s="37" t="s">
        <v>12155</v>
      </c>
      <c r="F2884" s="37" t="s">
        <v>19668</v>
      </c>
      <c r="G2884" s="37">
        <v>21774</v>
      </c>
      <c r="H2884" s="35">
        <v>42</v>
      </c>
      <c r="I2884" s="35">
        <v>385</v>
      </c>
      <c r="J2884" s="36">
        <v>108068</v>
      </c>
      <c r="K2884" s="37">
        <v>118060</v>
      </c>
      <c r="L2884" s="37"/>
    </row>
    <row r="2885" spans="1:12" ht="18" customHeight="1" x14ac:dyDescent="0.2">
      <c r="A2885" s="37" t="s">
        <v>12156</v>
      </c>
      <c r="B2885" s="37" t="s">
        <v>12157</v>
      </c>
      <c r="C2885" s="37" t="s">
        <v>12158</v>
      </c>
      <c r="D2885" s="37" t="s">
        <v>12159</v>
      </c>
      <c r="E2885" s="37" t="s">
        <v>12160</v>
      </c>
      <c r="F2885" s="37" t="s">
        <v>19668</v>
      </c>
      <c r="G2885" s="37">
        <v>21104</v>
      </c>
      <c r="H2885" s="35">
        <v>3</v>
      </c>
      <c r="I2885" s="35">
        <v>50</v>
      </c>
      <c r="J2885" s="36">
        <v>60000</v>
      </c>
      <c r="K2885" s="37">
        <v>122192</v>
      </c>
      <c r="L2885" s="37" t="s">
        <v>12161</v>
      </c>
    </row>
    <row r="2886" spans="1:12" ht="18" customHeight="1" x14ac:dyDescent="0.2">
      <c r="A2886" s="37" t="s">
        <v>12162</v>
      </c>
      <c r="B2886" s="37" t="s">
        <v>12163</v>
      </c>
      <c r="C2886" s="37" t="s">
        <v>12164</v>
      </c>
      <c r="D2886" s="37" t="s">
        <v>12165</v>
      </c>
      <c r="E2886" s="37" t="s">
        <v>15227</v>
      </c>
      <c r="F2886" s="37" t="s">
        <v>18741</v>
      </c>
      <c r="G2886" s="37">
        <v>30328</v>
      </c>
      <c r="H2886" s="35">
        <v>14</v>
      </c>
      <c r="I2886" s="35">
        <v>45</v>
      </c>
      <c r="J2886" s="36">
        <v>308889</v>
      </c>
      <c r="K2886" s="37">
        <v>142816</v>
      </c>
      <c r="L2886" s="37" t="s">
        <v>12166</v>
      </c>
    </row>
    <row r="2887" spans="1:12" ht="18" customHeight="1" x14ac:dyDescent="0.2">
      <c r="A2887" s="37" t="s">
        <v>12167</v>
      </c>
      <c r="B2887" s="37" t="s">
        <v>12168</v>
      </c>
      <c r="C2887" s="37" t="s">
        <v>12169</v>
      </c>
      <c r="D2887" s="37" t="s">
        <v>12170</v>
      </c>
      <c r="E2887" s="37" t="s">
        <v>24201</v>
      </c>
      <c r="F2887" s="37" t="s">
        <v>18740</v>
      </c>
      <c r="G2887" s="37">
        <v>32260</v>
      </c>
      <c r="H2887" s="35">
        <v>8</v>
      </c>
      <c r="I2887" s="35" t="s">
        <v>16742</v>
      </c>
      <c r="J2887" s="35" t="s">
        <v>16742</v>
      </c>
      <c r="K2887" s="37">
        <v>147403</v>
      </c>
      <c r="L2887" s="37"/>
    </row>
    <row r="2888" spans="1:12" ht="18" customHeight="1" x14ac:dyDescent="0.2">
      <c r="A2888" s="37" t="s">
        <v>12171</v>
      </c>
      <c r="B2888" s="37" t="s">
        <v>12172</v>
      </c>
      <c r="C2888" s="37" t="s">
        <v>12173</v>
      </c>
      <c r="D2888" s="37" t="s">
        <v>12174</v>
      </c>
      <c r="E2888" s="37" t="s">
        <v>10513</v>
      </c>
      <c r="F2888" s="37" t="s">
        <v>23714</v>
      </c>
      <c r="G2888" s="37">
        <v>92821</v>
      </c>
      <c r="H2888" s="35">
        <v>50</v>
      </c>
      <c r="I2888" s="35">
        <v>353</v>
      </c>
      <c r="J2888" s="36">
        <v>141378</v>
      </c>
      <c r="K2888" s="37">
        <v>110367</v>
      </c>
      <c r="L2888" s="37"/>
    </row>
    <row r="2889" spans="1:12" ht="18" customHeight="1" x14ac:dyDescent="0.2">
      <c r="A2889" s="37" t="s">
        <v>12175</v>
      </c>
      <c r="B2889" s="37" t="s">
        <v>12176</v>
      </c>
      <c r="C2889" s="37" t="s">
        <v>12177</v>
      </c>
      <c r="D2889" s="37" t="s">
        <v>12178</v>
      </c>
      <c r="E2889" s="37" t="s">
        <v>12179</v>
      </c>
      <c r="F2889" s="37" t="s">
        <v>19669</v>
      </c>
      <c r="G2889" s="37">
        <v>3907</v>
      </c>
      <c r="H2889" s="35">
        <v>0</v>
      </c>
      <c r="I2889" s="35">
        <v>50</v>
      </c>
      <c r="J2889" s="36">
        <v>6000</v>
      </c>
      <c r="K2889" s="37">
        <v>119974</v>
      </c>
      <c r="L2889" s="37" t="s">
        <v>12180</v>
      </c>
    </row>
    <row r="2890" spans="1:12" ht="18" customHeight="1" x14ac:dyDescent="0.2">
      <c r="A2890" s="37" t="s">
        <v>12181</v>
      </c>
      <c r="B2890" s="37" t="s">
        <v>12182</v>
      </c>
      <c r="C2890" s="37" t="s">
        <v>12183</v>
      </c>
      <c r="D2890" s="37" t="s">
        <v>12184</v>
      </c>
      <c r="E2890" s="37" t="s">
        <v>19505</v>
      </c>
      <c r="F2890" s="37" t="s">
        <v>23125</v>
      </c>
      <c r="G2890" s="37">
        <v>10174</v>
      </c>
      <c r="H2890" s="35">
        <v>8</v>
      </c>
      <c r="I2890" s="35">
        <v>14</v>
      </c>
      <c r="J2890" s="36">
        <v>535714</v>
      </c>
      <c r="K2890" s="37">
        <v>146403</v>
      </c>
      <c r="L2890" s="37"/>
    </row>
    <row r="2891" spans="1:12" ht="18" customHeight="1" x14ac:dyDescent="0.2">
      <c r="A2891" s="37" t="s">
        <v>12185</v>
      </c>
      <c r="B2891" s="37" t="s">
        <v>12186</v>
      </c>
      <c r="C2891" s="37" t="s">
        <v>17680</v>
      </c>
      <c r="D2891" s="37" t="s">
        <v>17681</v>
      </c>
      <c r="E2891" s="37" t="s">
        <v>17682</v>
      </c>
      <c r="F2891" s="37" t="s">
        <v>19677</v>
      </c>
      <c r="G2891" s="37">
        <v>3033</v>
      </c>
      <c r="H2891" s="35">
        <v>10</v>
      </c>
      <c r="I2891" s="35" t="s">
        <v>16742</v>
      </c>
      <c r="J2891" s="35" t="s">
        <v>16742</v>
      </c>
      <c r="K2891" s="37">
        <v>148161</v>
      </c>
      <c r="L2891" s="37"/>
    </row>
    <row r="2892" spans="1:12" ht="18" customHeight="1" x14ac:dyDescent="0.2">
      <c r="A2892" s="37" t="s">
        <v>17683</v>
      </c>
      <c r="B2892" s="37" t="s">
        <v>17684</v>
      </c>
      <c r="C2892" s="37" t="s">
        <v>17685</v>
      </c>
      <c r="D2892" s="37" t="s">
        <v>14948</v>
      </c>
      <c r="E2892" s="37" t="s">
        <v>18552</v>
      </c>
      <c r="F2892" s="37" t="s">
        <v>23714</v>
      </c>
      <c r="G2892" s="37">
        <v>95661</v>
      </c>
      <c r="H2892" s="35">
        <v>5</v>
      </c>
      <c r="I2892" s="35">
        <v>40</v>
      </c>
      <c r="J2892" s="36">
        <v>125000</v>
      </c>
      <c r="K2892" s="37">
        <v>143125</v>
      </c>
      <c r="L2892" s="37"/>
    </row>
    <row r="2893" spans="1:12" ht="18" customHeight="1" x14ac:dyDescent="0.2">
      <c r="A2893" s="37" t="s">
        <v>14949</v>
      </c>
      <c r="B2893" s="37" t="s">
        <v>14950</v>
      </c>
      <c r="C2893" s="37" t="s">
        <v>14951</v>
      </c>
      <c r="D2893" s="37" t="s">
        <v>14952</v>
      </c>
      <c r="E2893" s="37" t="s">
        <v>15167</v>
      </c>
      <c r="F2893" s="37" t="s">
        <v>23128</v>
      </c>
      <c r="G2893" s="37">
        <v>97333</v>
      </c>
      <c r="H2893" s="35">
        <v>8</v>
      </c>
      <c r="I2893" s="35">
        <v>17</v>
      </c>
      <c r="J2893" s="36">
        <v>475407</v>
      </c>
      <c r="K2893" s="37">
        <v>127579</v>
      </c>
      <c r="L2893" s="37"/>
    </row>
    <row r="2894" spans="1:12" ht="18" customHeight="1" x14ac:dyDescent="0.2">
      <c r="A2894" s="37" t="s">
        <v>14953</v>
      </c>
      <c r="B2894" s="37" t="s">
        <v>14954</v>
      </c>
      <c r="C2894" s="37" t="s">
        <v>14955</v>
      </c>
      <c r="D2894" s="37" t="s">
        <v>14936</v>
      </c>
      <c r="E2894" s="37" t="s">
        <v>14937</v>
      </c>
      <c r="F2894" s="37" t="s">
        <v>23132</v>
      </c>
      <c r="G2894" s="37">
        <v>57005</v>
      </c>
      <c r="H2894" s="35">
        <v>8</v>
      </c>
      <c r="I2894" s="35" t="s">
        <v>16742</v>
      </c>
      <c r="J2894" s="35" t="s">
        <v>16742</v>
      </c>
      <c r="K2894" s="37">
        <v>145564</v>
      </c>
      <c r="L2894" s="37"/>
    </row>
    <row r="2895" spans="1:12" ht="18" customHeight="1" x14ac:dyDescent="0.2">
      <c r="A2895" s="37" t="s">
        <v>14938</v>
      </c>
      <c r="B2895" s="37" t="s">
        <v>14943</v>
      </c>
      <c r="C2895" s="37" t="s">
        <v>14944</v>
      </c>
      <c r="D2895" s="37" t="s">
        <v>14945</v>
      </c>
      <c r="E2895" s="37" t="s">
        <v>16008</v>
      </c>
      <c r="F2895" s="37" t="s">
        <v>18741</v>
      </c>
      <c r="G2895" s="37">
        <v>30518</v>
      </c>
      <c r="H2895" s="35">
        <v>14</v>
      </c>
      <c r="I2895" s="35">
        <v>115</v>
      </c>
      <c r="J2895" s="36">
        <v>121739</v>
      </c>
      <c r="K2895" s="37">
        <v>125517</v>
      </c>
      <c r="L2895" s="37"/>
    </row>
    <row r="2896" spans="1:12" ht="18" customHeight="1" x14ac:dyDescent="0.2">
      <c r="A2896" s="37" t="s">
        <v>14946</v>
      </c>
      <c r="B2896" s="37" t="s">
        <v>14947</v>
      </c>
      <c r="C2896" s="37" t="s">
        <v>9511</v>
      </c>
      <c r="D2896" s="37" t="s">
        <v>9512</v>
      </c>
      <c r="E2896" s="37" t="s">
        <v>12564</v>
      </c>
      <c r="F2896" s="37" t="s">
        <v>23138</v>
      </c>
      <c r="G2896" s="37">
        <v>98660</v>
      </c>
      <c r="H2896" s="35">
        <v>39</v>
      </c>
      <c r="I2896" s="35">
        <v>200</v>
      </c>
      <c r="J2896" s="36">
        <v>194748</v>
      </c>
      <c r="K2896" s="37">
        <v>117328</v>
      </c>
      <c r="L2896" s="37"/>
    </row>
    <row r="2897" spans="1:12" ht="18" customHeight="1" x14ac:dyDescent="0.2">
      <c r="A2897" s="37" t="s">
        <v>9513</v>
      </c>
      <c r="B2897" s="37" t="s">
        <v>9514</v>
      </c>
      <c r="C2897" s="37" t="s">
        <v>9515</v>
      </c>
      <c r="D2897" s="37"/>
      <c r="E2897" s="37"/>
      <c r="F2897" s="37" t="s">
        <v>23138</v>
      </c>
      <c r="G2897" s="37"/>
      <c r="H2897" s="35">
        <v>0</v>
      </c>
      <c r="I2897" s="35">
        <v>4</v>
      </c>
      <c r="J2897" s="36">
        <v>3497</v>
      </c>
      <c r="K2897" s="37">
        <v>117062</v>
      </c>
      <c r="L2897" s="37"/>
    </row>
    <row r="2898" spans="1:12" ht="18" customHeight="1" x14ac:dyDescent="0.2">
      <c r="A2898" s="37" t="s">
        <v>9516</v>
      </c>
      <c r="B2898" s="37" t="s">
        <v>9517</v>
      </c>
      <c r="C2898" s="37" t="s">
        <v>9518</v>
      </c>
      <c r="D2898" s="37" t="s">
        <v>9519</v>
      </c>
      <c r="E2898" s="37" t="s">
        <v>21156</v>
      </c>
      <c r="F2898" s="37" t="s">
        <v>23714</v>
      </c>
      <c r="G2898" s="37">
        <v>92705</v>
      </c>
      <c r="H2898" s="35">
        <v>80</v>
      </c>
      <c r="I2898" s="35">
        <v>137</v>
      </c>
      <c r="J2898" s="36">
        <v>583990</v>
      </c>
      <c r="K2898" s="37">
        <v>111643</v>
      </c>
      <c r="L2898" s="37"/>
    </row>
    <row r="2899" spans="1:12" ht="18" customHeight="1" x14ac:dyDescent="0.2">
      <c r="A2899" s="37" t="s">
        <v>12259</v>
      </c>
      <c r="B2899" s="37" t="s">
        <v>12260</v>
      </c>
      <c r="C2899" s="37" t="s">
        <v>12261</v>
      </c>
      <c r="D2899" s="37" t="s">
        <v>12262</v>
      </c>
      <c r="E2899" s="37" t="s">
        <v>12263</v>
      </c>
      <c r="F2899" s="37" t="s">
        <v>19670</v>
      </c>
      <c r="G2899" s="37">
        <v>49331</v>
      </c>
      <c r="H2899" s="35">
        <v>2</v>
      </c>
      <c r="I2899" s="35">
        <v>10</v>
      </c>
      <c r="J2899" s="36">
        <v>200000</v>
      </c>
      <c r="K2899" s="37">
        <v>132515</v>
      </c>
      <c r="L2899" s="37"/>
    </row>
    <row r="2900" spans="1:12" ht="18" customHeight="1" x14ac:dyDescent="0.2">
      <c r="A2900" s="37" t="s">
        <v>12264</v>
      </c>
      <c r="B2900" s="37" t="s">
        <v>12265</v>
      </c>
      <c r="C2900" s="37" t="s">
        <v>12266</v>
      </c>
      <c r="D2900" s="37" t="s">
        <v>14962</v>
      </c>
      <c r="E2900" s="37" t="s">
        <v>14963</v>
      </c>
      <c r="F2900" s="37" t="s">
        <v>23125</v>
      </c>
      <c r="G2900" s="37">
        <v>14226</v>
      </c>
      <c r="H2900" s="35">
        <v>1</v>
      </c>
      <c r="I2900" s="35">
        <v>4</v>
      </c>
      <c r="J2900" s="36">
        <v>250000</v>
      </c>
      <c r="K2900" s="37">
        <v>115829</v>
      </c>
      <c r="L2900" s="37"/>
    </row>
    <row r="2901" spans="1:12" ht="18" customHeight="1" x14ac:dyDescent="0.2">
      <c r="A2901" s="37" t="s">
        <v>14964</v>
      </c>
      <c r="B2901" s="37" t="s">
        <v>14965</v>
      </c>
      <c r="C2901" s="37" t="s">
        <v>14966</v>
      </c>
      <c r="D2901" s="37" t="s">
        <v>14967</v>
      </c>
      <c r="E2901" s="37" t="s">
        <v>20594</v>
      </c>
      <c r="F2901" s="37" t="s">
        <v>18741</v>
      </c>
      <c r="G2901" s="37">
        <v>30067</v>
      </c>
      <c r="H2901" s="35">
        <v>396</v>
      </c>
      <c r="I2901" s="36">
        <v>1791</v>
      </c>
      <c r="J2901" s="36">
        <v>220906</v>
      </c>
      <c r="K2901" s="37">
        <v>108584</v>
      </c>
      <c r="L2901" s="37"/>
    </row>
    <row r="2902" spans="1:12" ht="18" customHeight="1" x14ac:dyDescent="0.2">
      <c r="A2902" s="37" t="s">
        <v>14968</v>
      </c>
      <c r="B2902" s="37" t="s">
        <v>14969</v>
      </c>
      <c r="C2902" s="37" t="s">
        <v>14970</v>
      </c>
      <c r="D2902" s="37" t="s">
        <v>14971</v>
      </c>
      <c r="E2902" s="37" t="s">
        <v>24286</v>
      </c>
      <c r="F2902" s="37" t="s">
        <v>23134</v>
      </c>
      <c r="G2902" s="37">
        <v>75248</v>
      </c>
      <c r="H2902" s="35">
        <v>25</v>
      </c>
      <c r="I2902" s="35">
        <v>95</v>
      </c>
      <c r="J2902" s="36">
        <v>264916</v>
      </c>
      <c r="K2902" s="37">
        <v>114782</v>
      </c>
      <c r="L2902" s="37"/>
    </row>
    <row r="2903" spans="1:12" ht="18" customHeight="1" x14ac:dyDescent="0.2">
      <c r="A2903" s="37" t="s">
        <v>14972</v>
      </c>
      <c r="B2903" s="37" t="s">
        <v>14973</v>
      </c>
      <c r="C2903" s="37" t="s">
        <v>14974</v>
      </c>
      <c r="D2903" s="37" t="s">
        <v>14975</v>
      </c>
      <c r="E2903" s="37" t="s">
        <v>24265</v>
      </c>
      <c r="F2903" s="37" t="s">
        <v>23714</v>
      </c>
      <c r="G2903" s="37">
        <v>90056</v>
      </c>
      <c r="H2903" s="35">
        <v>4</v>
      </c>
      <c r="I2903" s="35">
        <v>12</v>
      </c>
      <c r="J2903" s="36">
        <v>355280</v>
      </c>
      <c r="K2903" s="37">
        <v>112036</v>
      </c>
      <c r="L2903" s="37" t="s">
        <v>14976</v>
      </c>
    </row>
    <row r="2904" spans="1:12" ht="18" customHeight="1" x14ac:dyDescent="0.2">
      <c r="A2904" s="37" t="s">
        <v>14977</v>
      </c>
      <c r="B2904" s="37" t="s">
        <v>14978</v>
      </c>
      <c r="C2904" s="37" t="s">
        <v>14979</v>
      </c>
      <c r="D2904" s="37" t="s">
        <v>14980</v>
      </c>
      <c r="E2904" s="37" t="s">
        <v>14981</v>
      </c>
      <c r="F2904" s="37" t="s">
        <v>19667</v>
      </c>
      <c r="G2904" s="37">
        <v>1719</v>
      </c>
      <c r="H2904" s="35">
        <v>5</v>
      </c>
      <c r="I2904" s="35">
        <v>30</v>
      </c>
      <c r="J2904" s="36">
        <v>152900</v>
      </c>
      <c r="K2904" s="37">
        <v>130356</v>
      </c>
      <c r="L2904" s="37" t="s">
        <v>14982</v>
      </c>
    </row>
    <row r="2905" spans="1:12" ht="18" customHeight="1" x14ac:dyDescent="0.2">
      <c r="A2905" s="37" t="s">
        <v>14983</v>
      </c>
      <c r="B2905" s="37" t="s">
        <v>14984</v>
      </c>
      <c r="C2905" s="37" t="s">
        <v>14985</v>
      </c>
      <c r="D2905" s="37"/>
      <c r="E2905" s="37"/>
      <c r="F2905" s="37" t="s">
        <v>23714</v>
      </c>
      <c r="G2905" s="37"/>
      <c r="H2905" s="35">
        <v>0</v>
      </c>
      <c r="I2905" s="35">
        <v>5</v>
      </c>
      <c r="J2905" s="36">
        <v>20000</v>
      </c>
      <c r="K2905" s="37">
        <v>148318</v>
      </c>
      <c r="L2905" s="37"/>
    </row>
    <row r="2906" spans="1:12" ht="18" customHeight="1" x14ac:dyDescent="0.2">
      <c r="A2906" s="37" t="s">
        <v>12280</v>
      </c>
      <c r="B2906" s="37" t="s">
        <v>12281</v>
      </c>
      <c r="C2906" s="37" t="s">
        <v>12282</v>
      </c>
      <c r="D2906" s="37" t="s">
        <v>12283</v>
      </c>
      <c r="E2906" s="37" t="s">
        <v>23353</v>
      </c>
      <c r="F2906" s="37" t="s">
        <v>23136</v>
      </c>
      <c r="G2906" s="37">
        <v>22556</v>
      </c>
      <c r="H2906" s="35">
        <v>1</v>
      </c>
      <c r="I2906" s="35">
        <v>10</v>
      </c>
      <c r="J2906" s="36">
        <v>116367</v>
      </c>
      <c r="K2906" s="37">
        <v>134170</v>
      </c>
      <c r="L2906" s="37" t="s">
        <v>12284</v>
      </c>
    </row>
    <row r="2907" spans="1:12" ht="18" customHeight="1" x14ac:dyDescent="0.2">
      <c r="A2907" s="37" t="s">
        <v>12285</v>
      </c>
      <c r="B2907" s="37" t="s">
        <v>12286</v>
      </c>
      <c r="C2907" s="37" t="s">
        <v>12287</v>
      </c>
      <c r="D2907" s="37" t="s">
        <v>12288</v>
      </c>
      <c r="E2907" s="37" t="s">
        <v>12289</v>
      </c>
      <c r="F2907" s="37" t="s">
        <v>19678</v>
      </c>
      <c r="G2907" s="37">
        <v>7733</v>
      </c>
      <c r="H2907" s="35">
        <v>3</v>
      </c>
      <c r="I2907" s="35">
        <v>27</v>
      </c>
      <c r="J2907" s="36">
        <v>111111</v>
      </c>
      <c r="K2907" s="37">
        <v>127753</v>
      </c>
      <c r="L2907" s="37" t="s">
        <v>12290</v>
      </c>
    </row>
    <row r="2908" spans="1:12" ht="18" customHeight="1" x14ac:dyDescent="0.2">
      <c r="A2908" s="37" t="s">
        <v>12291</v>
      </c>
      <c r="B2908" s="37" t="s">
        <v>12292</v>
      </c>
      <c r="C2908" s="37" t="s">
        <v>12293</v>
      </c>
      <c r="D2908" s="37" t="s">
        <v>12294</v>
      </c>
      <c r="E2908" s="37" t="s">
        <v>24265</v>
      </c>
      <c r="F2908" s="37" t="s">
        <v>23714</v>
      </c>
      <c r="G2908" s="37">
        <v>90072</v>
      </c>
      <c r="H2908" s="35">
        <v>10</v>
      </c>
      <c r="I2908" s="35" t="s">
        <v>16742</v>
      </c>
      <c r="J2908" s="35" t="s">
        <v>16742</v>
      </c>
      <c r="K2908" s="37">
        <v>147639</v>
      </c>
      <c r="L2908" s="37" t="s">
        <v>12295</v>
      </c>
    </row>
    <row r="2909" spans="1:12" ht="18" customHeight="1" x14ac:dyDescent="0.2">
      <c r="A2909" s="37" t="s">
        <v>15087</v>
      </c>
      <c r="B2909" s="37" t="s">
        <v>17826</v>
      </c>
      <c r="C2909" s="37" t="s">
        <v>17827</v>
      </c>
      <c r="D2909" s="37"/>
      <c r="E2909" s="37"/>
      <c r="F2909" s="37" t="s">
        <v>19667</v>
      </c>
      <c r="G2909" s="37"/>
      <c r="H2909" s="35">
        <v>1</v>
      </c>
      <c r="I2909" s="35">
        <v>6</v>
      </c>
      <c r="J2909" s="36">
        <v>113333</v>
      </c>
      <c r="K2909" s="37">
        <v>147647</v>
      </c>
      <c r="L2909" s="37"/>
    </row>
    <row r="2910" spans="1:12" ht="18" customHeight="1" x14ac:dyDescent="0.2">
      <c r="A2910" s="37" t="s">
        <v>15108</v>
      </c>
      <c r="B2910" s="37" t="s">
        <v>15109</v>
      </c>
      <c r="C2910" s="37" t="s">
        <v>15110</v>
      </c>
      <c r="D2910" s="37" t="s">
        <v>17833</v>
      </c>
      <c r="E2910" s="37" t="s">
        <v>23033</v>
      </c>
      <c r="F2910" s="37" t="s">
        <v>23714</v>
      </c>
      <c r="G2910" s="37">
        <v>94010</v>
      </c>
      <c r="H2910" s="35">
        <v>9</v>
      </c>
      <c r="I2910" s="35">
        <v>40</v>
      </c>
      <c r="J2910" s="36">
        <v>235058</v>
      </c>
      <c r="K2910" s="37">
        <v>118417</v>
      </c>
      <c r="L2910" s="37" t="s">
        <v>17834</v>
      </c>
    </row>
    <row r="2911" spans="1:12" ht="18" customHeight="1" x14ac:dyDescent="0.2">
      <c r="A2911" s="37" t="s">
        <v>17835</v>
      </c>
      <c r="B2911" s="37" t="s">
        <v>17836</v>
      </c>
      <c r="C2911" s="37" t="s">
        <v>17837</v>
      </c>
      <c r="D2911" s="37" t="s">
        <v>21139</v>
      </c>
      <c r="E2911" s="37" t="s">
        <v>21140</v>
      </c>
      <c r="F2911" s="37" t="s">
        <v>19666</v>
      </c>
      <c r="G2911" s="37">
        <v>70471</v>
      </c>
      <c r="H2911" s="35">
        <v>18</v>
      </c>
      <c r="I2911" s="35">
        <v>133</v>
      </c>
      <c r="J2911" s="36">
        <v>131579</v>
      </c>
      <c r="K2911" s="37">
        <v>118355</v>
      </c>
      <c r="L2911" s="37"/>
    </row>
    <row r="2912" spans="1:12" ht="18" customHeight="1" x14ac:dyDescent="0.2">
      <c r="A2912" s="37" t="s">
        <v>21141</v>
      </c>
      <c r="B2912" s="37" t="s">
        <v>21142</v>
      </c>
      <c r="C2912" s="37" t="s">
        <v>21143</v>
      </c>
      <c r="D2912" s="37" t="s">
        <v>21144</v>
      </c>
      <c r="E2912" s="37" t="s">
        <v>24201</v>
      </c>
      <c r="F2912" s="37" t="s">
        <v>18740</v>
      </c>
      <c r="G2912" s="37">
        <v>32210</v>
      </c>
      <c r="H2912" s="35">
        <v>3</v>
      </c>
      <c r="I2912" s="35">
        <v>17</v>
      </c>
      <c r="J2912" s="36">
        <v>164706</v>
      </c>
      <c r="K2912" s="37">
        <v>141570</v>
      </c>
      <c r="L2912" s="37"/>
    </row>
    <row r="2913" spans="1:12" ht="18" customHeight="1" x14ac:dyDescent="0.2">
      <c r="A2913" s="37" t="s">
        <v>21145</v>
      </c>
      <c r="B2913" s="37" t="s">
        <v>21146</v>
      </c>
      <c r="C2913" s="37" t="s">
        <v>21147</v>
      </c>
      <c r="D2913" s="37" t="s">
        <v>21148</v>
      </c>
      <c r="E2913" s="37" t="s">
        <v>19510</v>
      </c>
      <c r="F2913" s="37" t="s">
        <v>23126</v>
      </c>
      <c r="G2913" s="37">
        <v>44805</v>
      </c>
      <c r="H2913" s="35">
        <v>40</v>
      </c>
      <c r="I2913" s="35">
        <v>350</v>
      </c>
      <c r="J2913" s="36">
        <v>114286</v>
      </c>
      <c r="K2913" s="37">
        <v>117665</v>
      </c>
      <c r="L2913" s="37"/>
    </row>
    <row r="2914" spans="1:12" ht="18" customHeight="1" x14ac:dyDescent="0.2">
      <c r="A2914" s="37" t="s">
        <v>21149</v>
      </c>
      <c r="B2914" s="37" t="s">
        <v>17862</v>
      </c>
      <c r="C2914" s="37" t="s">
        <v>17863</v>
      </c>
      <c r="D2914" s="37" t="s">
        <v>17864</v>
      </c>
      <c r="E2914" s="37" t="s">
        <v>17865</v>
      </c>
      <c r="F2914" s="37" t="s">
        <v>19662</v>
      </c>
      <c r="G2914" s="37">
        <v>62025</v>
      </c>
      <c r="H2914" s="35">
        <v>1</v>
      </c>
      <c r="I2914" s="35">
        <v>10</v>
      </c>
      <c r="J2914" s="36">
        <v>73100</v>
      </c>
      <c r="K2914" s="37">
        <v>122011</v>
      </c>
      <c r="L2914" s="37"/>
    </row>
    <row r="2915" spans="1:12" ht="18" customHeight="1" x14ac:dyDescent="0.2">
      <c r="A2915" s="37" t="s">
        <v>17866</v>
      </c>
      <c r="B2915" s="37" t="s">
        <v>17867</v>
      </c>
      <c r="C2915" s="37" t="s">
        <v>17868</v>
      </c>
      <c r="D2915" s="37" t="s">
        <v>17869</v>
      </c>
      <c r="E2915" s="37" t="s">
        <v>15150</v>
      </c>
      <c r="F2915" s="37" t="s">
        <v>18740</v>
      </c>
      <c r="G2915" s="37">
        <v>32459</v>
      </c>
      <c r="H2915" s="35">
        <v>6</v>
      </c>
      <c r="I2915" s="35">
        <v>34</v>
      </c>
      <c r="J2915" s="36">
        <v>176471</v>
      </c>
      <c r="K2915" s="37">
        <v>128246</v>
      </c>
      <c r="L2915" s="37"/>
    </row>
    <row r="2916" spans="1:12" ht="18" customHeight="1" x14ac:dyDescent="0.2">
      <c r="A2916" s="37" t="s">
        <v>15151</v>
      </c>
      <c r="B2916" s="37" t="s">
        <v>15152</v>
      </c>
      <c r="C2916" s="37" t="s">
        <v>15153</v>
      </c>
      <c r="D2916" s="37"/>
      <c r="E2916" s="37"/>
      <c r="F2916" s="37" t="s">
        <v>19670</v>
      </c>
      <c r="G2916" s="37"/>
      <c r="H2916" s="35">
        <v>8</v>
      </c>
      <c r="I2916" s="35" t="s">
        <v>16742</v>
      </c>
      <c r="J2916" s="35" t="s">
        <v>16742</v>
      </c>
      <c r="K2916" s="37">
        <v>147204</v>
      </c>
      <c r="L2916" s="37" t="s">
        <v>15154</v>
      </c>
    </row>
    <row r="2917" spans="1:12" ht="18" customHeight="1" x14ac:dyDescent="0.2">
      <c r="A2917" s="37" t="s">
        <v>15155</v>
      </c>
      <c r="B2917" s="37" t="s">
        <v>15156</v>
      </c>
      <c r="C2917" s="37" t="s">
        <v>15157</v>
      </c>
      <c r="D2917" s="37" t="s">
        <v>15158</v>
      </c>
      <c r="E2917" s="37" t="s">
        <v>19340</v>
      </c>
      <c r="F2917" s="37" t="s">
        <v>18740</v>
      </c>
      <c r="G2917" s="37">
        <v>33432</v>
      </c>
      <c r="H2917" s="35">
        <v>2</v>
      </c>
      <c r="I2917" s="35">
        <v>10</v>
      </c>
      <c r="J2917" s="36">
        <v>200000</v>
      </c>
      <c r="K2917" s="37">
        <v>141594</v>
      </c>
      <c r="L2917" s="37" t="s">
        <v>15159</v>
      </c>
    </row>
    <row r="2918" spans="1:12" ht="18" customHeight="1" x14ac:dyDescent="0.2">
      <c r="A2918" s="37" t="s">
        <v>15160</v>
      </c>
      <c r="B2918" s="37" t="s">
        <v>12419</v>
      </c>
      <c r="C2918" s="37" t="s">
        <v>12420</v>
      </c>
      <c r="D2918" s="37" t="s">
        <v>12421</v>
      </c>
      <c r="E2918" s="37" t="s">
        <v>23148</v>
      </c>
      <c r="F2918" s="37" t="s">
        <v>23715</v>
      </c>
      <c r="G2918" s="37">
        <v>80920</v>
      </c>
      <c r="H2918" s="35">
        <v>24</v>
      </c>
      <c r="I2918" s="35">
        <v>169</v>
      </c>
      <c r="J2918" s="36">
        <v>141420</v>
      </c>
      <c r="K2918" s="37">
        <v>107370</v>
      </c>
      <c r="L2918" s="37" t="s">
        <v>12422</v>
      </c>
    </row>
    <row r="2919" spans="1:12" ht="18" customHeight="1" x14ac:dyDescent="0.2">
      <c r="A2919" s="37" t="s">
        <v>12423</v>
      </c>
      <c r="B2919" s="37" t="s">
        <v>12424</v>
      </c>
      <c r="C2919" s="37" t="s">
        <v>12425</v>
      </c>
      <c r="D2919" s="37" t="s">
        <v>12426</v>
      </c>
      <c r="E2919" s="37" t="s">
        <v>12427</v>
      </c>
      <c r="F2919" s="37" t="s">
        <v>23714</v>
      </c>
      <c r="G2919" s="37">
        <v>91007</v>
      </c>
      <c r="H2919" s="35">
        <v>18</v>
      </c>
      <c r="I2919" s="35">
        <v>32</v>
      </c>
      <c r="J2919" s="36">
        <v>562500</v>
      </c>
      <c r="K2919" s="37">
        <v>136062</v>
      </c>
      <c r="L2919" s="37"/>
    </row>
    <row r="2920" spans="1:12" ht="18" customHeight="1" x14ac:dyDescent="0.2">
      <c r="A2920" s="37" t="s">
        <v>12428</v>
      </c>
      <c r="B2920" s="37" t="s">
        <v>12429</v>
      </c>
      <c r="C2920" s="37" t="s">
        <v>12430</v>
      </c>
      <c r="D2920" s="37" t="s">
        <v>12431</v>
      </c>
      <c r="E2920" s="37" t="s">
        <v>19929</v>
      </c>
      <c r="F2920" s="37" t="s">
        <v>19675</v>
      </c>
      <c r="G2920" s="37">
        <v>28804</v>
      </c>
      <c r="H2920" s="35">
        <v>1</v>
      </c>
      <c r="I2920" s="35">
        <v>4</v>
      </c>
      <c r="J2920" s="36">
        <v>230455</v>
      </c>
      <c r="K2920" s="37">
        <v>118546</v>
      </c>
      <c r="L2920" s="37"/>
    </row>
    <row r="2921" spans="1:12" ht="18" customHeight="1" x14ac:dyDescent="0.2">
      <c r="A2921" s="37" t="s">
        <v>12432</v>
      </c>
      <c r="B2921" s="37" t="s">
        <v>12433</v>
      </c>
      <c r="C2921" s="37" t="s">
        <v>12434</v>
      </c>
      <c r="D2921" s="37" t="s">
        <v>12435</v>
      </c>
      <c r="E2921" s="37" t="s">
        <v>19270</v>
      </c>
      <c r="F2921" s="37" t="s">
        <v>19662</v>
      </c>
      <c r="G2921" s="37">
        <v>60067</v>
      </c>
      <c r="H2921" s="35">
        <v>32</v>
      </c>
      <c r="I2921" s="35">
        <v>401</v>
      </c>
      <c r="J2921" s="36">
        <v>78694</v>
      </c>
      <c r="K2921" s="37">
        <v>117611</v>
      </c>
      <c r="L2921" s="37"/>
    </row>
    <row r="2922" spans="1:12" ht="18" customHeight="1" x14ac:dyDescent="0.2">
      <c r="A2922" s="37" t="s">
        <v>12436</v>
      </c>
      <c r="B2922" s="37" t="s">
        <v>12437</v>
      </c>
      <c r="C2922" s="37" t="s">
        <v>12438</v>
      </c>
      <c r="D2922" s="37" t="s">
        <v>12439</v>
      </c>
      <c r="E2922" s="37" t="s">
        <v>20547</v>
      </c>
      <c r="F2922" s="37" t="s">
        <v>23129</v>
      </c>
      <c r="G2922" s="37">
        <v>19103</v>
      </c>
      <c r="H2922" s="35">
        <v>17</v>
      </c>
      <c r="I2922" s="35">
        <v>100</v>
      </c>
      <c r="J2922" s="36">
        <v>170000</v>
      </c>
      <c r="K2922" s="37">
        <v>148148</v>
      </c>
      <c r="L2922" s="37"/>
    </row>
    <row r="2923" spans="1:12" ht="18" customHeight="1" x14ac:dyDescent="0.2">
      <c r="A2923" s="37" t="s">
        <v>12440</v>
      </c>
      <c r="B2923" s="37" t="s">
        <v>12441</v>
      </c>
      <c r="C2923" s="37" t="s">
        <v>12442</v>
      </c>
      <c r="D2923" s="37" t="s">
        <v>12418</v>
      </c>
      <c r="E2923" s="37" t="s">
        <v>24455</v>
      </c>
      <c r="F2923" s="37" t="s">
        <v>19677</v>
      </c>
      <c r="G2923" s="37">
        <v>3104</v>
      </c>
      <c r="H2923" s="35">
        <v>9</v>
      </c>
      <c r="I2923" s="35">
        <v>23</v>
      </c>
      <c r="J2923" s="36">
        <v>373913</v>
      </c>
      <c r="K2923" s="37">
        <v>129961</v>
      </c>
      <c r="L2923" s="37"/>
    </row>
    <row r="2924" spans="1:12" ht="18" customHeight="1" x14ac:dyDescent="0.2">
      <c r="A2924" s="37" t="s">
        <v>9677</v>
      </c>
      <c r="B2924" s="37" t="s">
        <v>9678</v>
      </c>
      <c r="C2924" s="37" t="s">
        <v>9679</v>
      </c>
      <c r="D2924" s="37" t="s">
        <v>12407</v>
      </c>
      <c r="E2924" s="37" t="s">
        <v>23190</v>
      </c>
      <c r="F2924" s="37" t="s">
        <v>23136</v>
      </c>
      <c r="G2924" s="37">
        <v>20176</v>
      </c>
      <c r="H2924" s="35">
        <v>27</v>
      </c>
      <c r="I2924" s="35">
        <v>37</v>
      </c>
      <c r="J2924" s="36">
        <v>718177</v>
      </c>
      <c r="K2924" s="37">
        <v>121734</v>
      </c>
      <c r="L2924" s="37"/>
    </row>
    <row r="2925" spans="1:12" ht="18" customHeight="1" x14ac:dyDescent="0.2">
      <c r="A2925" s="37" t="s">
        <v>12408</v>
      </c>
      <c r="B2925" s="37" t="s">
        <v>12409</v>
      </c>
      <c r="C2925" s="37" t="s">
        <v>12410</v>
      </c>
      <c r="D2925" s="37" t="s">
        <v>12411</v>
      </c>
      <c r="E2925" s="37" t="s">
        <v>14411</v>
      </c>
      <c r="F2925" s="37" t="s">
        <v>23714</v>
      </c>
      <c r="G2925" s="37">
        <v>91203</v>
      </c>
      <c r="H2925" s="35">
        <v>17</v>
      </c>
      <c r="I2925" s="35">
        <v>52</v>
      </c>
      <c r="J2925" s="36">
        <v>324038</v>
      </c>
      <c r="K2925" s="37">
        <v>124918</v>
      </c>
      <c r="L2925" s="37" t="s">
        <v>12412</v>
      </c>
    </row>
    <row r="2926" spans="1:12" ht="18" customHeight="1" x14ac:dyDescent="0.2">
      <c r="A2926" s="37" t="s">
        <v>12413</v>
      </c>
      <c r="B2926" s="37" t="s">
        <v>12414</v>
      </c>
      <c r="C2926" s="37" t="s">
        <v>12415</v>
      </c>
      <c r="D2926" s="37" t="s">
        <v>12416</v>
      </c>
      <c r="E2926" s="37" t="s">
        <v>23798</v>
      </c>
      <c r="F2926" s="37" t="s">
        <v>19680</v>
      </c>
      <c r="G2926" s="37">
        <v>89147</v>
      </c>
      <c r="H2926" s="35">
        <v>2</v>
      </c>
      <c r="I2926" s="35">
        <v>18</v>
      </c>
      <c r="J2926" s="36">
        <v>118909</v>
      </c>
      <c r="K2926" s="37">
        <v>122876</v>
      </c>
      <c r="L2926" s="37" t="s">
        <v>12417</v>
      </c>
    </row>
    <row r="2927" spans="1:12" ht="18" customHeight="1" x14ac:dyDescent="0.2">
      <c r="A2927" s="37" t="s">
        <v>12378</v>
      </c>
      <c r="B2927" s="37" t="s">
        <v>12379</v>
      </c>
      <c r="C2927" s="37" t="s">
        <v>12380</v>
      </c>
      <c r="D2927" s="37" t="s">
        <v>12381</v>
      </c>
      <c r="E2927" s="37" t="s">
        <v>12382</v>
      </c>
      <c r="F2927" s="37" t="s">
        <v>23714</v>
      </c>
      <c r="G2927" s="37">
        <v>95670</v>
      </c>
      <c r="H2927" s="35">
        <v>49</v>
      </c>
      <c r="I2927" s="35">
        <v>80</v>
      </c>
      <c r="J2927" s="36">
        <v>612500</v>
      </c>
      <c r="K2927" s="37">
        <v>113820</v>
      </c>
      <c r="L2927" s="37" t="s">
        <v>12383</v>
      </c>
    </row>
    <row r="2928" spans="1:12" ht="18" customHeight="1" x14ac:dyDescent="0.2">
      <c r="A2928" s="37" t="s">
        <v>12384</v>
      </c>
      <c r="B2928" s="37" t="s">
        <v>12385</v>
      </c>
      <c r="C2928" s="37" t="s">
        <v>12386</v>
      </c>
      <c r="D2928" s="37" t="s">
        <v>12387</v>
      </c>
      <c r="E2928" s="37" t="s">
        <v>20057</v>
      </c>
      <c r="F2928" s="37" t="s">
        <v>23713</v>
      </c>
      <c r="G2928" s="37">
        <v>85284</v>
      </c>
      <c r="H2928" s="35">
        <v>0</v>
      </c>
      <c r="I2928" s="35">
        <v>2</v>
      </c>
      <c r="J2928" s="36">
        <v>10627</v>
      </c>
      <c r="K2928" s="37">
        <v>144226</v>
      </c>
      <c r="L2928" s="37"/>
    </row>
    <row r="2929" spans="1:12" ht="18" customHeight="1" x14ac:dyDescent="0.2">
      <c r="A2929" s="37" t="s">
        <v>12388</v>
      </c>
      <c r="B2929" s="37" t="s">
        <v>12389</v>
      </c>
      <c r="C2929" s="37" t="s">
        <v>12390</v>
      </c>
      <c r="D2929" s="37" t="s">
        <v>12391</v>
      </c>
      <c r="E2929" s="37" t="s">
        <v>19306</v>
      </c>
      <c r="F2929" s="37" t="s">
        <v>19662</v>
      </c>
      <c r="G2929" s="37">
        <v>60521</v>
      </c>
      <c r="H2929" s="35">
        <v>6</v>
      </c>
      <c r="I2929" s="35">
        <v>21</v>
      </c>
      <c r="J2929" s="36">
        <v>285714</v>
      </c>
      <c r="K2929" s="37">
        <v>123956</v>
      </c>
      <c r="L2929" s="37"/>
    </row>
    <row r="2930" spans="1:12" ht="18" customHeight="1" x14ac:dyDescent="0.2">
      <c r="A2930" s="37" t="s">
        <v>12392</v>
      </c>
      <c r="B2930" s="37" t="s">
        <v>12393</v>
      </c>
      <c r="C2930" s="37" t="s">
        <v>12394</v>
      </c>
      <c r="D2930" s="37" t="s">
        <v>12395</v>
      </c>
      <c r="E2930" s="37" t="s">
        <v>7186</v>
      </c>
      <c r="F2930" s="37" t="s">
        <v>23127</v>
      </c>
      <c r="G2930" s="37">
        <v>74104</v>
      </c>
      <c r="H2930" s="35">
        <v>0</v>
      </c>
      <c r="I2930" s="35">
        <v>1</v>
      </c>
      <c r="J2930" s="36">
        <v>33807</v>
      </c>
      <c r="K2930" s="37">
        <v>118414</v>
      </c>
      <c r="L2930" s="37"/>
    </row>
    <row r="2931" spans="1:12" ht="18" customHeight="1" x14ac:dyDescent="0.2">
      <c r="A2931" s="37" t="s">
        <v>12396</v>
      </c>
      <c r="B2931" s="37" t="s">
        <v>12397</v>
      </c>
      <c r="C2931" s="37" t="s">
        <v>12398</v>
      </c>
      <c r="D2931" s="37" t="s">
        <v>12399</v>
      </c>
      <c r="E2931" s="37" t="s">
        <v>21746</v>
      </c>
      <c r="F2931" s="37" t="s">
        <v>19668</v>
      </c>
      <c r="G2931" s="37">
        <v>21231</v>
      </c>
      <c r="H2931" s="35">
        <v>4</v>
      </c>
      <c r="I2931" s="35">
        <v>14</v>
      </c>
      <c r="J2931" s="36">
        <v>260714</v>
      </c>
      <c r="K2931" s="37">
        <v>108231</v>
      </c>
      <c r="L2931" s="37" t="s">
        <v>12400</v>
      </c>
    </row>
    <row r="2932" spans="1:12" ht="18" customHeight="1" x14ac:dyDescent="0.2">
      <c r="A2932" s="37" t="s">
        <v>12401</v>
      </c>
      <c r="B2932" s="37" t="s">
        <v>12402</v>
      </c>
      <c r="C2932" s="37" t="s">
        <v>12403</v>
      </c>
      <c r="D2932" s="37" t="s">
        <v>12404</v>
      </c>
      <c r="E2932" s="37" t="s">
        <v>17435</v>
      </c>
      <c r="F2932" s="37" t="s">
        <v>23136</v>
      </c>
      <c r="G2932" s="37">
        <v>23453</v>
      </c>
      <c r="H2932" s="35">
        <v>3</v>
      </c>
      <c r="I2932" s="35">
        <v>5</v>
      </c>
      <c r="J2932" s="36">
        <v>500000</v>
      </c>
      <c r="K2932" s="37">
        <v>150927</v>
      </c>
      <c r="L2932" s="37"/>
    </row>
    <row r="2933" spans="1:12" ht="18" customHeight="1" x14ac:dyDescent="0.2">
      <c r="A2933" s="37" t="s">
        <v>12405</v>
      </c>
      <c r="B2933" s="37" t="s">
        <v>9676</v>
      </c>
      <c r="C2933" s="37" t="s">
        <v>9662</v>
      </c>
      <c r="D2933" s="37" t="s">
        <v>9663</v>
      </c>
      <c r="E2933" s="37" t="s">
        <v>18216</v>
      </c>
      <c r="F2933" s="37" t="s">
        <v>23127</v>
      </c>
      <c r="G2933" s="37">
        <v>73116</v>
      </c>
      <c r="H2933" s="35">
        <v>9</v>
      </c>
      <c r="I2933" s="35">
        <v>35</v>
      </c>
      <c r="J2933" s="36">
        <v>271152</v>
      </c>
      <c r="K2933" s="37">
        <v>105998</v>
      </c>
      <c r="L2933" s="37" t="s">
        <v>9664</v>
      </c>
    </row>
    <row r="2934" spans="1:12" ht="18" customHeight="1" x14ac:dyDescent="0.2">
      <c r="A2934" s="37" t="s">
        <v>9642</v>
      </c>
      <c r="B2934" s="37" t="s">
        <v>9643</v>
      </c>
      <c r="C2934" s="37" t="s">
        <v>9644</v>
      </c>
      <c r="D2934" s="37" t="s">
        <v>9645</v>
      </c>
      <c r="E2934" s="37" t="s">
        <v>17870</v>
      </c>
      <c r="F2934" s="37" t="s">
        <v>23135</v>
      </c>
      <c r="G2934" s="37">
        <v>84004</v>
      </c>
      <c r="H2934" s="35">
        <v>20</v>
      </c>
      <c r="I2934" s="35">
        <v>25</v>
      </c>
      <c r="J2934" s="36">
        <v>800000</v>
      </c>
      <c r="K2934" s="37">
        <v>117241</v>
      </c>
      <c r="L2934" s="37"/>
    </row>
    <row r="2935" spans="1:12" ht="18" customHeight="1" x14ac:dyDescent="0.2">
      <c r="A2935" s="37" t="s">
        <v>9646</v>
      </c>
      <c r="B2935" s="37" t="s">
        <v>9647</v>
      </c>
      <c r="C2935" s="37" t="s">
        <v>9648</v>
      </c>
      <c r="D2935" s="37" t="s">
        <v>9649</v>
      </c>
      <c r="E2935" s="37" t="s">
        <v>13877</v>
      </c>
      <c r="F2935" s="37" t="s">
        <v>23134</v>
      </c>
      <c r="G2935" s="37">
        <v>79424</v>
      </c>
      <c r="H2935" s="35">
        <v>0</v>
      </c>
      <c r="I2935" s="35">
        <v>1</v>
      </c>
      <c r="J2935" s="36">
        <v>72000</v>
      </c>
      <c r="K2935" s="37">
        <v>144200</v>
      </c>
      <c r="L2935" s="37"/>
    </row>
    <row r="2936" spans="1:12" ht="18" customHeight="1" x14ac:dyDescent="0.2">
      <c r="A2936" s="37" t="s">
        <v>9650</v>
      </c>
      <c r="B2936" s="37" t="s">
        <v>9651</v>
      </c>
      <c r="C2936" s="37" t="s">
        <v>9652</v>
      </c>
      <c r="D2936" s="37" t="s">
        <v>9653</v>
      </c>
      <c r="E2936" s="37" t="s">
        <v>17314</v>
      </c>
      <c r="F2936" s="37" t="s">
        <v>19662</v>
      </c>
      <c r="G2936" s="37">
        <v>60622</v>
      </c>
      <c r="H2936" s="35">
        <v>6</v>
      </c>
      <c r="I2936" s="35">
        <v>19</v>
      </c>
      <c r="J2936" s="36">
        <v>302632</v>
      </c>
      <c r="K2936" s="37">
        <v>123517</v>
      </c>
      <c r="L2936" s="37"/>
    </row>
    <row r="2937" spans="1:12" ht="18" customHeight="1" x14ac:dyDescent="0.2">
      <c r="A2937" s="37" t="s">
        <v>9654</v>
      </c>
      <c r="B2937" s="37" t="s">
        <v>9655</v>
      </c>
      <c r="C2937" s="37" t="s">
        <v>9656</v>
      </c>
      <c r="D2937" s="37" t="s">
        <v>9675</v>
      </c>
      <c r="E2937" s="37" t="s">
        <v>7000</v>
      </c>
      <c r="F2937" s="37" t="s">
        <v>23125</v>
      </c>
      <c r="G2937" s="37">
        <v>11556</v>
      </c>
      <c r="H2937" s="35">
        <v>33</v>
      </c>
      <c r="I2937" s="35">
        <v>92</v>
      </c>
      <c r="J2937" s="36">
        <v>358696</v>
      </c>
      <c r="K2937" s="37">
        <v>138672</v>
      </c>
      <c r="L2937" s="37"/>
    </row>
    <row r="2938" spans="1:12" ht="18" customHeight="1" x14ac:dyDescent="0.2">
      <c r="A2938" s="37" t="s">
        <v>7001</v>
      </c>
      <c r="B2938" s="37" t="s">
        <v>7002</v>
      </c>
      <c r="C2938" s="37" t="s">
        <v>7003</v>
      </c>
      <c r="D2938" s="37" t="s">
        <v>7004</v>
      </c>
      <c r="E2938" s="37" t="s">
        <v>7005</v>
      </c>
      <c r="F2938" s="37" t="s">
        <v>19662</v>
      </c>
      <c r="G2938" s="37">
        <v>60423</v>
      </c>
      <c r="H2938" s="35">
        <v>1</v>
      </c>
      <c r="I2938" s="35">
        <v>6</v>
      </c>
      <c r="J2938" s="36">
        <v>104015</v>
      </c>
      <c r="K2938" s="37">
        <v>145077</v>
      </c>
      <c r="L2938" s="37"/>
    </row>
    <row r="2939" spans="1:12" ht="18" customHeight="1" x14ac:dyDescent="0.2">
      <c r="A2939" s="37" t="s">
        <v>6986</v>
      </c>
      <c r="B2939" s="37" t="s">
        <v>6987</v>
      </c>
      <c r="C2939" s="37" t="s">
        <v>6988</v>
      </c>
      <c r="D2939" s="37" t="s">
        <v>6989</v>
      </c>
      <c r="E2939" s="37" t="s">
        <v>18032</v>
      </c>
      <c r="F2939" s="37" t="s">
        <v>19667</v>
      </c>
      <c r="G2939" s="37">
        <v>2109</v>
      </c>
      <c r="H2939" s="35">
        <v>110</v>
      </c>
      <c r="I2939" s="35">
        <v>139</v>
      </c>
      <c r="J2939" s="36">
        <v>794806</v>
      </c>
      <c r="K2939" s="37">
        <v>107036</v>
      </c>
      <c r="L2939" s="37"/>
    </row>
    <row r="2940" spans="1:12" ht="18" customHeight="1" x14ac:dyDescent="0.2">
      <c r="A2940" s="37" t="s">
        <v>6990</v>
      </c>
      <c r="B2940" s="37" t="s">
        <v>7006</v>
      </c>
      <c r="C2940" s="37" t="s">
        <v>9657</v>
      </c>
      <c r="D2940" s="37" t="s">
        <v>9658</v>
      </c>
      <c r="E2940" s="37" t="s">
        <v>13026</v>
      </c>
      <c r="F2940" s="37" t="s">
        <v>18740</v>
      </c>
      <c r="G2940" s="37">
        <v>33426</v>
      </c>
      <c r="H2940" s="35">
        <v>2</v>
      </c>
      <c r="I2940" s="35">
        <v>18</v>
      </c>
      <c r="J2940" s="36">
        <v>127602</v>
      </c>
      <c r="K2940" s="37">
        <v>141828</v>
      </c>
      <c r="L2940" s="37"/>
    </row>
    <row r="2941" spans="1:12" ht="18" customHeight="1" x14ac:dyDescent="0.2">
      <c r="A2941" s="37" t="s">
        <v>9659</v>
      </c>
      <c r="B2941" s="37" t="s">
        <v>9660</v>
      </c>
      <c r="C2941" s="37" t="s">
        <v>9661</v>
      </c>
      <c r="D2941" s="37" t="s">
        <v>7007</v>
      </c>
      <c r="E2941" s="37" t="s">
        <v>18695</v>
      </c>
      <c r="F2941" s="37" t="s">
        <v>19667</v>
      </c>
      <c r="G2941" s="37">
        <v>1742</v>
      </c>
      <c r="H2941" s="35">
        <v>13</v>
      </c>
      <c r="I2941" s="35">
        <v>11</v>
      </c>
      <c r="J2941" s="36">
        <v>1181818</v>
      </c>
      <c r="K2941" s="37">
        <v>132571</v>
      </c>
      <c r="L2941" s="37"/>
    </row>
    <row r="2942" spans="1:12" ht="18" customHeight="1" x14ac:dyDescent="0.2">
      <c r="A2942" s="37" t="s">
        <v>7008</v>
      </c>
      <c r="B2942" s="37" t="s">
        <v>7009</v>
      </c>
      <c r="C2942" s="37" t="s">
        <v>7010</v>
      </c>
      <c r="D2942" s="37" t="s">
        <v>7011</v>
      </c>
      <c r="E2942" s="37" t="s">
        <v>16723</v>
      </c>
      <c r="F2942" s="37" t="s">
        <v>23714</v>
      </c>
      <c r="G2942" s="37">
        <v>94104</v>
      </c>
      <c r="H2942" s="35">
        <v>118</v>
      </c>
      <c r="I2942" s="35">
        <v>225</v>
      </c>
      <c r="J2942" s="36">
        <v>523558</v>
      </c>
      <c r="K2942" s="37">
        <v>137611</v>
      </c>
      <c r="L2942" s="37"/>
    </row>
    <row r="2943" spans="1:12" ht="18" customHeight="1" x14ac:dyDescent="0.2">
      <c r="A2943" s="37" t="s">
        <v>7012</v>
      </c>
      <c r="B2943" s="37" t="s">
        <v>7013</v>
      </c>
      <c r="C2943" s="37" t="s">
        <v>7014</v>
      </c>
      <c r="D2943" s="37" t="s">
        <v>7015</v>
      </c>
      <c r="E2943" s="37" t="s">
        <v>23403</v>
      </c>
      <c r="F2943" s="37" t="s">
        <v>23718</v>
      </c>
      <c r="G2943" s="37">
        <v>19810</v>
      </c>
      <c r="H2943" s="35">
        <v>81</v>
      </c>
      <c r="I2943" s="35">
        <v>59</v>
      </c>
      <c r="J2943" s="36">
        <v>1367034</v>
      </c>
      <c r="K2943" s="37">
        <v>147235</v>
      </c>
      <c r="L2943" s="37"/>
    </row>
    <row r="2944" spans="1:12" ht="18" customHeight="1" x14ac:dyDescent="0.2">
      <c r="A2944" s="37" t="s">
        <v>7016</v>
      </c>
      <c r="B2944" s="37" t="s">
        <v>7017</v>
      </c>
      <c r="C2944" s="37" t="s">
        <v>7018</v>
      </c>
      <c r="D2944" s="37" t="s">
        <v>7019</v>
      </c>
      <c r="E2944" s="37" t="s">
        <v>7020</v>
      </c>
      <c r="F2944" s="37" t="s">
        <v>19675</v>
      </c>
      <c r="G2944" s="37">
        <v>28560</v>
      </c>
      <c r="H2944" s="35">
        <v>5</v>
      </c>
      <c r="I2944" s="35">
        <v>39</v>
      </c>
      <c r="J2944" s="36">
        <v>124813</v>
      </c>
      <c r="K2944" s="37">
        <v>146141</v>
      </c>
      <c r="L2944" s="37"/>
    </row>
    <row r="2945" spans="1:12" ht="18" customHeight="1" x14ac:dyDescent="0.2">
      <c r="A2945" s="37" t="s">
        <v>7021</v>
      </c>
      <c r="B2945" s="37" t="s">
        <v>4324</v>
      </c>
      <c r="C2945" s="37" t="s">
        <v>4325</v>
      </c>
      <c r="D2945" s="37" t="s">
        <v>4326</v>
      </c>
      <c r="E2945" s="37" t="s">
        <v>4327</v>
      </c>
      <c r="F2945" s="37" t="s">
        <v>19671</v>
      </c>
      <c r="G2945" s="37">
        <v>55398</v>
      </c>
      <c r="H2945" s="35">
        <v>1</v>
      </c>
      <c r="I2945" s="35">
        <v>4</v>
      </c>
      <c r="J2945" s="36">
        <v>300000</v>
      </c>
      <c r="K2945" s="37">
        <v>116365</v>
      </c>
      <c r="L2945" s="37"/>
    </row>
    <row r="2946" spans="1:12" ht="18" customHeight="1" x14ac:dyDescent="0.2">
      <c r="A2946" s="37" t="s">
        <v>4328</v>
      </c>
      <c r="B2946" s="37" t="s">
        <v>4329</v>
      </c>
      <c r="C2946" s="37" t="s">
        <v>4330</v>
      </c>
      <c r="D2946" s="37" t="s">
        <v>4331</v>
      </c>
      <c r="E2946" s="37" t="s">
        <v>15227</v>
      </c>
      <c r="F2946" s="37" t="s">
        <v>18741</v>
      </c>
      <c r="G2946" s="37">
        <v>30342</v>
      </c>
      <c r="H2946" s="35">
        <v>179</v>
      </c>
      <c r="I2946" s="35">
        <v>789</v>
      </c>
      <c r="J2946" s="36">
        <v>227304</v>
      </c>
      <c r="K2946" s="37">
        <v>136214</v>
      </c>
      <c r="L2946" s="37" t="s">
        <v>4332</v>
      </c>
    </row>
    <row r="2947" spans="1:12" ht="18" customHeight="1" x14ac:dyDescent="0.2">
      <c r="A2947" s="37" t="s">
        <v>4333</v>
      </c>
      <c r="B2947" s="37" t="s">
        <v>4334</v>
      </c>
      <c r="C2947" s="37" t="s">
        <v>4335</v>
      </c>
      <c r="D2947" s="37" t="s">
        <v>4336</v>
      </c>
      <c r="E2947" s="37" t="s">
        <v>4337</v>
      </c>
      <c r="F2947" s="37" t="s">
        <v>19671</v>
      </c>
      <c r="G2947" s="37">
        <v>55347</v>
      </c>
      <c r="H2947" s="35">
        <v>9</v>
      </c>
      <c r="I2947" s="35">
        <v>16</v>
      </c>
      <c r="J2947" s="36">
        <v>562500</v>
      </c>
      <c r="K2947" s="37">
        <v>139489</v>
      </c>
      <c r="L2947" s="37"/>
    </row>
    <row r="2948" spans="1:12" ht="18" customHeight="1" x14ac:dyDescent="0.2">
      <c r="A2948" s="37" t="s">
        <v>4338</v>
      </c>
      <c r="B2948" s="37" t="s">
        <v>4339</v>
      </c>
      <c r="C2948" s="37" t="s">
        <v>4340</v>
      </c>
      <c r="D2948" s="37" t="s">
        <v>4341</v>
      </c>
      <c r="E2948" s="37" t="s">
        <v>18122</v>
      </c>
      <c r="F2948" s="37" t="s">
        <v>18740</v>
      </c>
      <c r="G2948" s="37">
        <v>32750</v>
      </c>
      <c r="H2948" s="35">
        <v>9</v>
      </c>
      <c r="I2948" s="35">
        <v>160</v>
      </c>
      <c r="J2948" s="36">
        <v>58125</v>
      </c>
      <c r="K2948" s="37">
        <v>142050</v>
      </c>
      <c r="L2948" s="37" t="s">
        <v>4342</v>
      </c>
    </row>
    <row r="2949" spans="1:12" ht="18" customHeight="1" x14ac:dyDescent="0.2">
      <c r="A2949" s="37" t="s">
        <v>4343</v>
      </c>
      <c r="B2949" s="37" t="s">
        <v>4344</v>
      </c>
      <c r="C2949" s="37" t="s">
        <v>4345</v>
      </c>
      <c r="D2949" s="37" t="s">
        <v>4346</v>
      </c>
      <c r="E2949" s="37" t="s">
        <v>22598</v>
      </c>
      <c r="F2949" s="37" t="s">
        <v>23136</v>
      </c>
      <c r="G2949" s="37">
        <v>24210</v>
      </c>
      <c r="H2949" s="35">
        <v>48</v>
      </c>
      <c r="I2949" s="35">
        <v>400</v>
      </c>
      <c r="J2949" s="36">
        <v>120000</v>
      </c>
      <c r="K2949" s="37">
        <v>118643</v>
      </c>
      <c r="L2949" s="37"/>
    </row>
    <row r="2950" spans="1:12" ht="18" customHeight="1" x14ac:dyDescent="0.2">
      <c r="A2950" s="37" t="s">
        <v>4347</v>
      </c>
      <c r="B2950" s="37" t="s">
        <v>4348</v>
      </c>
      <c r="C2950" s="37" t="s">
        <v>4349</v>
      </c>
      <c r="D2950" s="37" t="s">
        <v>4350</v>
      </c>
      <c r="E2950" s="37" t="s">
        <v>23909</v>
      </c>
      <c r="F2950" s="37" t="s">
        <v>19670</v>
      </c>
      <c r="G2950" s="37">
        <v>49423</v>
      </c>
      <c r="H2950" s="35">
        <v>64</v>
      </c>
      <c r="I2950" s="35">
        <v>491</v>
      </c>
      <c r="J2950" s="36">
        <v>130590</v>
      </c>
      <c r="K2950" s="37">
        <v>124228</v>
      </c>
      <c r="L2950" s="37" t="s">
        <v>4351</v>
      </c>
    </row>
    <row r="2951" spans="1:12" ht="18" customHeight="1" x14ac:dyDescent="0.2">
      <c r="A2951" s="37" t="s">
        <v>4352</v>
      </c>
      <c r="B2951" s="37" t="s">
        <v>4353</v>
      </c>
      <c r="C2951" s="37" t="s">
        <v>4354</v>
      </c>
      <c r="D2951" s="37" t="s">
        <v>4355</v>
      </c>
      <c r="E2951" s="37" t="s">
        <v>5852</v>
      </c>
      <c r="F2951" s="37" t="s">
        <v>23714</v>
      </c>
      <c r="G2951" s="37">
        <v>91016</v>
      </c>
      <c r="H2951" s="35">
        <v>7</v>
      </c>
      <c r="I2951" s="35">
        <v>35</v>
      </c>
      <c r="J2951" s="36">
        <v>200000</v>
      </c>
      <c r="K2951" s="37">
        <v>133308</v>
      </c>
      <c r="L2951" s="37" t="s">
        <v>4356</v>
      </c>
    </row>
    <row r="2952" spans="1:12" ht="18" customHeight="1" x14ac:dyDescent="0.2">
      <c r="A2952" s="37" t="s">
        <v>4357</v>
      </c>
      <c r="B2952" s="37" t="s">
        <v>4358</v>
      </c>
      <c r="C2952" s="37" t="s">
        <v>4359</v>
      </c>
      <c r="D2952" s="37" t="s">
        <v>4360</v>
      </c>
      <c r="E2952" s="37" t="s">
        <v>14554</v>
      </c>
      <c r="F2952" s="37" t="s">
        <v>19663</v>
      </c>
      <c r="G2952" s="37">
        <v>46514</v>
      </c>
      <c r="H2952" s="35">
        <v>4</v>
      </c>
      <c r="I2952" s="35">
        <v>25</v>
      </c>
      <c r="J2952" s="36">
        <v>152000</v>
      </c>
      <c r="K2952" s="37">
        <v>121603</v>
      </c>
      <c r="L2952" s="37"/>
    </row>
    <row r="2953" spans="1:12" ht="18" customHeight="1" x14ac:dyDescent="0.2">
      <c r="A2953" s="37" t="s">
        <v>4361</v>
      </c>
      <c r="B2953" s="37" t="s">
        <v>4362</v>
      </c>
      <c r="C2953" s="37" t="s">
        <v>4363</v>
      </c>
      <c r="D2953" s="37" t="s">
        <v>4364</v>
      </c>
      <c r="E2953" s="37" t="s">
        <v>20711</v>
      </c>
      <c r="F2953" s="37" t="s">
        <v>18740</v>
      </c>
      <c r="G2953" s="37">
        <v>33761</v>
      </c>
      <c r="H2953" s="35">
        <v>11</v>
      </c>
      <c r="I2953" s="35">
        <v>84</v>
      </c>
      <c r="J2953" s="36">
        <v>130952</v>
      </c>
      <c r="K2953" s="37">
        <v>141597</v>
      </c>
      <c r="L2953" s="37" t="s">
        <v>4365</v>
      </c>
    </row>
    <row r="2954" spans="1:12" ht="18" customHeight="1" x14ac:dyDescent="0.2">
      <c r="A2954" s="37" t="s">
        <v>4366</v>
      </c>
      <c r="B2954" s="37" t="s">
        <v>4367</v>
      </c>
      <c r="C2954" s="37" t="s">
        <v>4368</v>
      </c>
      <c r="D2954" s="37" t="s">
        <v>4369</v>
      </c>
      <c r="E2954" s="37" t="s">
        <v>15175</v>
      </c>
      <c r="F2954" s="37" t="s">
        <v>23714</v>
      </c>
      <c r="G2954" s="37">
        <v>90660</v>
      </c>
      <c r="H2954" s="35">
        <v>20</v>
      </c>
      <c r="I2954" s="35">
        <v>256</v>
      </c>
      <c r="J2954" s="36">
        <v>79991</v>
      </c>
      <c r="K2954" s="37">
        <v>130912</v>
      </c>
      <c r="L2954" s="37" t="s">
        <v>2029</v>
      </c>
    </row>
    <row r="2955" spans="1:12" ht="18" customHeight="1" x14ac:dyDescent="0.2">
      <c r="A2955" s="37" t="s">
        <v>2030</v>
      </c>
      <c r="B2955" s="37" t="s">
        <v>2031</v>
      </c>
      <c r="C2955" s="37" t="s">
        <v>2032</v>
      </c>
      <c r="D2955" s="37" t="s">
        <v>2033</v>
      </c>
      <c r="E2955" s="37" t="s">
        <v>22371</v>
      </c>
      <c r="F2955" s="37" t="s">
        <v>23131</v>
      </c>
      <c r="G2955" s="37">
        <v>29464</v>
      </c>
      <c r="H2955" s="35">
        <v>7</v>
      </c>
      <c r="I2955" s="35">
        <v>140</v>
      </c>
      <c r="J2955" s="36">
        <v>50000</v>
      </c>
      <c r="K2955" s="37">
        <v>135255</v>
      </c>
      <c r="L2955" s="37"/>
    </row>
    <row r="2956" spans="1:12" ht="18" customHeight="1" x14ac:dyDescent="0.2">
      <c r="A2956" s="37" t="s">
        <v>2034</v>
      </c>
      <c r="B2956" s="37" t="s">
        <v>2035</v>
      </c>
      <c r="C2956" s="37" t="s">
        <v>2036</v>
      </c>
      <c r="D2956" s="37" t="s">
        <v>2037</v>
      </c>
      <c r="E2956" s="37" t="s">
        <v>2038</v>
      </c>
      <c r="F2956" s="37" t="s">
        <v>23716</v>
      </c>
      <c r="G2956" s="37">
        <v>6488</v>
      </c>
      <c r="H2956" s="35">
        <v>17</v>
      </c>
      <c r="I2956" s="35">
        <v>11</v>
      </c>
      <c r="J2956" s="36">
        <v>1541364</v>
      </c>
      <c r="K2956" s="37">
        <v>111529</v>
      </c>
      <c r="L2956" s="37"/>
    </row>
    <row r="2957" spans="1:12" ht="18" customHeight="1" x14ac:dyDescent="0.2">
      <c r="A2957" s="37" t="s">
        <v>2039</v>
      </c>
      <c r="B2957" s="37" t="s">
        <v>2040</v>
      </c>
      <c r="C2957" s="37" t="s">
        <v>2041</v>
      </c>
      <c r="D2957" s="37" t="s">
        <v>2042</v>
      </c>
      <c r="E2957" s="37" t="s">
        <v>11213</v>
      </c>
      <c r="F2957" s="37" t="s">
        <v>19668</v>
      </c>
      <c r="G2957" s="37">
        <v>21045</v>
      </c>
      <c r="H2957" s="35">
        <v>94</v>
      </c>
      <c r="I2957" s="35">
        <v>656</v>
      </c>
      <c r="J2957" s="36">
        <v>142759</v>
      </c>
      <c r="K2957" s="37">
        <v>122214</v>
      </c>
      <c r="L2957" s="37"/>
    </row>
    <row r="2958" spans="1:12" ht="18" customHeight="1" x14ac:dyDescent="0.2">
      <c r="A2958" s="37" t="s">
        <v>2043</v>
      </c>
      <c r="B2958" s="37" t="s">
        <v>2044</v>
      </c>
      <c r="C2958" s="37" t="s">
        <v>2045</v>
      </c>
      <c r="D2958" s="37" t="s">
        <v>2046</v>
      </c>
      <c r="E2958" s="37" t="s">
        <v>13877</v>
      </c>
      <c r="F2958" s="37" t="s">
        <v>23134</v>
      </c>
      <c r="G2958" s="37">
        <v>79423</v>
      </c>
      <c r="H2958" s="35">
        <v>28</v>
      </c>
      <c r="I2958" s="35">
        <v>323</v>
      </c>
      <c r="J2958" s="36">
        <v>86687</v>
      </c>
      <c r="K2958" s="37">
        <v>24913</v>
      </c>
      <c r="L2958" s="37" t="s">
        <v>2047</v>
      </c>
    </row>
    <row r="2959" spans="1:12" ht="18" customHeight="1" x14ac:dyDescent="0.2">
      <c r="A2959" s="37" t="s">
        <v>3180</v>
      </c>
      <c r="B2959" s="37" t="s">
        <v>3181</v>
      </c>
      <c r="C2959" s="37" t="s">
        <v>3182</v>
      </c>
      <c r="D2959" s="37" t="s">
        <v>3183</v>
      </c>
      <c r="E2959" s="37" t="s">
        <v>18032</v>
      </c>
      <c r="F2959" s="37" t="s">
        <v>19667</v>
      </c>
      <c r="G2959" s="37">
        <v>2111</v>
      </c>
      <c r="H2959" s="35">
        <v>511</v>
      </c>
      <c r="I2959" s="35">
        <v>613</v>
      </c>
      <c r="J2959" s="36">
        <v>833099</v>
      </c>
      <c r="K2959" s="37">
        <v>105127</v>
      </c>
      <c r="L2959" s="37"/>
    </row>
    <row r="2960" spans="1:12" ht="18" customHeight="1" x14ac:dyDescent="0.2">
      <c r="A2960" s="37" t="s">
        <v>3184</v>
      </c>
      <c r="B2960" s="37" t="s">
        <v>3185</v>
      </c>
      <c r="C2960" s="37" t="s">
        <v>3186</v>
      </c>
      <c r="D2960" s="37" t="s">
        <v>3187</v>
      </c>
      <c r="E2960" s="37" t="s">
        <v>3188</v>
      </c>
      <c r="F2960" s="37" t="s">
        <v>19662</v>
      </c>
      <c r="G2960" s="37">
        <v>60422</v>
      </c>
      <c r="H2960" s="35">
        <v>20</v>
      </c>
      <c r="I2960" s="35">
        <v>60</v>
      </c>
      <c r="J2960" s="36">
        <v>333333</v>
      </c>
      <c r="K2960" s="37">
        <v>14083</v>
      </c>
      <c r="L2960" s="37" t="s">
        <v>3189</v>
      </c>
    </row>
    <row r="2961" spans="1:12" ht="18" customHeight="1" x14ac:dyDescent="0.2">
      <c r="A2961" s="37" t="s">
        <v>3190</v>
      </c>
      <c r="B2961" s="37" t="s">
        <v>3191</v>
      </c>
      <c r="C2961" s="37" t="s">
        <v>3192</v>
      </c>
      <c r="D2961" s="37" t="s">
        <v>3193</v>
      </c>
      <c r="E2961" s="37" t="s">
        <v>24465</v>
      </c>
      <c r="F2961" s="37" t="s">
        <v>23714</v>
      </c>
      <c r="G2961" s="37">
        <v>95014</v>
      </c>
      <c r="H2961" s="35">
        <v>8</v>
      </c>
      <c r="I2961" s="35" t="s">
        <v>16742</v>
      </c>
      <c r="J2961" s="35" t="s">
        <v>16742</v>
      </c>
      <c r="K2961" s="37">
        <v>148187</v>
      </c>
      <c r="L2961" s="37"/>
    </row>
    <row r="2962" spans="1:12" ht="18" customHeight="1" x14ac:dyDescent="0.2">
      <c r="A2962" s="37" t="s">
        <v>3194</v>
      </c>
      <c r="B2962" s="37" t="s">
        <v>3195</v>
      </c>
      <c r="C2962" s="37" t="s">
        <v>3196</v>
      </c>
      <c r="D2962" s="37" t="s">
        <v>3197</v>
      </c>
      <c r="E2962" s="37" t="s">
        <v>20876</v>
      </c>
      <c r="F2962" s="37" t="s">
        <v>19667</v>
      </c>
      <c r="G2962" s="37">
        <v>2458</v>
      </c>
      <c r="H2962" s="35">
        <v>27</v>
      </c>
      <c r="I2962" s="35">
        <v>206</v>
      </c>
      <c r="J2962" s="36">
        <v>131894</v>
      </c>
      <c r="K2962" s="37">
        <v>128216</v>
      </c>
      <c r="L2962" s="37"/>
    </row>
    <row r="2963" spans="1:12" ht="18" customHeight="1" x14ac:dyDescent="0.2">
      <c r="A2963" s="37" t="s">
        <v>3198</v>
      </c>
      <c r="B2963" s="37" t="s">
        <v>3199</v>
      </c>
      <c r="C2963" s="37" t="s">
        <v>3200</v>
      </c>
      <c r="D2963" s="37" t="s">
        <v>3201</v>
      </c>
      <c r="E2963" s="37" t="s">
        <v>24286</v>
      </c>
      <c r="F2963" s="37" t="s">
        <v>23134</v>
      </c>
      <c r="G2963" s="37">
        <v>75205</v>
      </c>
      <c r="H2963" s="35">
        <v>13</v>
      </c>
      <c r="I2963" s="35">
        <v>16</v>
      </c>
      <c r="J2963" s="36">
        <v>815138</v>
      </c>
      <c r="K2963" s="37">
        <v>114478</v>
      </c>
      <c r="L2963" s="37"/>
    </row>
    <row r="2964" spans="1:12" ht="18" customHeight="1" x14ac:dyDescent="0.2">
      <c r="A2964" s="37" t="s">
        <v>3202</v>
      </c>
      <c r="B2964" s="37" t="s">
        <v>3203</v>
      </c>
      <c r="C2964" s="37" t="s">
        <v>3204</v>
      </c>
      <c r="D2964" s="37" t="s">
        <v>3205</v>
      </c>
      <c r="E2964" s="37" t="s">
        <v>19776</v>
      </c>
      <c r="F2964" s="37" t="s">
        <v>18740</v>
      </c>
      <c r="G2964" s="37">
        <v>32801</v>
      </c>
      <c r="H2964" s="35">
        <v>8</v>
      </c>
      <c r="I2964" s="35" t="s">
        <v>16742</v>
      </c>
      <c r="J2964" s="35" t="s">
        <v>16742</v>
      </c>
      <c r="K2964" s="37">
        <v>145028</v>
      </c>
      <c r="L2964" s="37"/>
    </row>
    <row r="2965" spans="1:12" ht="18" customHeight="1" x14ac:dyDescent="0.2">
      <c r="A2965" s="37" t="s">
        <v>1663</v>
      </c>
      <c r="B2965" s="37" t="s">
        <v>1664</v>
      </c>
      <c r="C2965" s="37" t="s">
        <v>1665</v>
      </c>
      <c r="D2965" s="37" t="s">
        <v>1666</v>
      </c>
      <c r="E2965" s="37" t="s">
        <v>20773</v>
      </c>
      <c r="F2965" s="37" t="s">
        <v>23716</v>
      </c>
      <c r="G2965" s="37">
        <v>6033</v>
      </c>
      <c r="H2965" s="35">
        <v>8</v>
      </c>
      <c r="I2965" s="35">
        <v>122</v>
      </c>
      <c r="J2965" s="36">
        <v>68033</v>
      </c>
      <c r="K2965" s="37">
        <v>137718</v>
      </c>
      <c r="L2965" s="37" t="s">
        <v>1667</v>
      </c>
    </row>
    <row r="2966" spans="1:12" ht="18" customHeight="1" x14ac:dyDescent="0.2">
      <c r="A2966" s="37" t="s">
        <v>1668</v>
      </c>
      <c r="B2966" s="37" t="s">
        <v>1669</v>
      </c>
      <c r="C2966" s="37" t="s">
        <v>1670</v>
      </c>
      <c r="D2966" s="37" t="s">
        <v>1671</v>
      </c>
      <c r="E2966" s="37" t="s">
        <v>16643</v>
      </c>
      <c r="F2966" s="37" t="s">
        <v>23714</v>
      </c>
      <c r="G2966" s="37">
        <v>91501</v>
      </c>
      <c r="H2966" s="35">
        <v>8</v>
      </c>
      <c r="I2966" s="35" t="s">
        <v>16742</v>
      </c>
      <c r="J2966" s="35" t="s">
        <v>16742</v>
      </c>
      <c r="K2966" s="37">
        <v>136687</v>
      </c>
      <c r="L2966" s="37"/>
    </row>
    <row r="2967" spans="1:12" ht="18" customHeight="1" x14ac:dyDescent="0.2">
      <c r="A2967" s="37" t="s">
        <v>4412</v>
      </c>
      <c r="B2967" s="37" t="s">
        <v>4413</v>
      </c>
      <c r="C2967" s="37" t="s">
        <v>4414</v>
      </c>
      <c r="D2967" s="37" t="s">
        <v>4415</v>
      </c>
      <c r="E2967" s="37" t="s">
        <v>11075</v>
      </c>
      <c r="F2967" s="37" t="s">
        <v>23138</v>
      </c>
      <c r="G2967" s="37">
        <v>98226</v>
      </c>
      <c r="H2967" s="35">
        <v>78</v>
      </c>
      <c r="I2967" s="35">
        <v>550</v>
      </c>
      <c r="J2967" s="36">
        <v>142406</v>
      </c>
      <c r="K2967" s="37">
        <v>116071</v>
      </c>
      <c r="L2967" s="37"/>
    </row>
    <row r="2968" spans="1:12" ht="18" customHeight="1" x14ac:dyDescent="0.2">
      <c r="A2968" s="37" t="s">
        <v>7113</v>
      </c>
      <c r="B2968" s="37" t="s">
        <v>7114</v>
      </c>
      <c r="C2968" s="37" t="s">
        <v>7115</v>
      </c>
      <c r="D2968" s="37" t="s">
        <v>7116</v>
      </c>
      <c r="E2968" s="37" t="s">
        <v>21090</v>
      </c>
      <c r="F2968" s="37" t="s">
        <v>23715</v>
      </c>
      <c r="G2968" s="37">
        <v>80304</v>
      </c>
      <c r="H2968" s="35">
        <v>50</v>
      </c>
      <c r="I2968" s="35">
        <v>290</v>
      </c>
      <c r="J2968" s="36">
        <v>172414</v>
      </c>
      <c r="K2968" s="37">
        <v>115069</v>
      </c>
      <c r="L2968" s="37" t="s">
        <v>7117</v>
      </c>
    </row>
    <row r="2969" spans="1:12" ht="18" customHeight="1" x14ac:dyDescent="0.2">
      <c r="A2969" s="37" t="s">
        <v>7118</v>
      </c>
      <c r="B2969" s="37" t="s">
        <v>7119</v>
      </c>
      <c r="C2969" s="37" t="s">
        <v>1698</v>
      </c>
      <c r="D2969" s="37" t="s">
        <v>22179</v>
      </c>
      <c r="E2969" s="37" t="s">
        <v>19505</v>
      </c>
      <c r="F2969" s="37" t="s">
        <v>23125</v>
      </c>
      <c r="G2969" s="37">
        <v>10003</v>
      </c>
      <c r="H2969" s="35">
        <v>1</v>
      </c>
      <c r="I2969" s="35">
        <v>1</v>
      </c>
      <c r="J2969" s="36">
        <v>1281425</v>
      </c>
      <c r="K2969" s="37">
        <v>147076</v>
      </c>
      <c r="L2969" s="37" t="s">
        <v>1699</v>
      </c>
    </row>
    <row r="2970" spans="1:12" ht="18" customHeight="1" x14ac:dyDescent="0.2">
      <c r="A2970" s="37" t="s">
        <v>1700</v>
      </c>
      <c r="B2970" s="37" t="s">
        <v>1701</v>
      </c>
      <c r="C2970" s="37" t="s">
        <v>1702</v>
      </c>
      <c r="D2970" s="37" t="s">
        <v>1703</v>
      </c>
      <c r="E2970" s="37" t="s">
        <v>16717</v>
      </c>
      <c r="F2970" s="37" t="s">
        <v>18740</v>
      </c>
      <c r="G2970" s="37">
        <v>34102</v>
      </c>
      <c r="H2970" s="35">
        <v>139</v>
      </c>
      <c r="I2970" s="35">
        <v>40</v>
      </c>
      <c r="J2970" s="36">
        <v>3475669</v>
      </c>
      <c r="K2970" s="37">
        <v>119576</v>
      </c>
      <c r="L2970" s="37" t="s">
        <v>1704</v>
      </c>
    </row>
    <row r="2971" spans="1:12" ht="18" customHeight="1" x14ac:dyDescent="0.2">
      <c r="A2971" s="37" t="s">
        <v>10</v>
      </c>
      <c r="B2971" s="37" t="s">
        <v>11</v>
      </c>
      <c r="C2971" s="37" t="s">
        <v>12</v>
      </c>
      <c r="D2971" s="37" t="s">
        <v>13</v>
      </c>
      <c r="E2971" s="37" t="s">
        <v>14875</v>
      </c>
      <c r="F2971" s="37" t="s">
        <v>18743</v>
      </c>
      <c r="G2971" s="37">
        <v>50312</v>
      </c>
      <c r="H2971" s="35">
        <v>49</v>
      </c>
      <c r="I2971" s="35">
        <v>16</v>
      </c>
      <c r="J2971" s="36">
        <v>3075609</v>
      </c>
      <c r="K2971" s="37">
        <v>115321</v>
      </c>
      <c r="L2971" s="37"/>
    </row>
    <row r="2972" spans="1:12" ht="18" customHeight="1" x14ac:dyDescent="0.2">
      <c r="A2972" s="37" t="s">
        <v>14</v>
      </c>
      <c r="B2972" s="37" t="s">
        <v>4424</v>
      </c>
      <c r="C2972" s="37" t="s">
        <v>4425</v>
      </c>
      <c r="D2972" s="37" t="s">
        <v>4426</v>
      </c>
      <c r="E2972" s="37" t="s">
        <v>15292</v>
      </c>
      <c r="F2972" s="37" t="s">
        <v>23715</v>
      </c>
      <c r="G2972" s="37">
        <v>80027</v>
      </c>
      <c r="H2972" s="35">
        <v>3</v>
      </c>
      <c r="I2972" s="35">
        <v>15</v>
      </c>
      <c r="J2972" s="36">
        <v>229667</v>
      </c>
      <c r="K2972" s="37">
        <v>128687</v>
      </c>
      <c r="L2972" s="37"/>
    </row>
    <row r="2973" spans="1:12" ht="18" customHeight="1" x14ac:dyDescent="0.2">
      <c r="A2973" s="37" t="s">
        <v>4427</v>
      </c>
      <c r="B2973" s="37" t="s">
        <v>4428</v>
      </c>
      <c r="C2973" s="37" t="s">
        <v>4429</v>
      </c>
      <c r="D2973" s="37" t="s">
        <v>4430</v>
      </c>
      <c r="E2973" s="37" t="s">
        <v>15220</v>
      </c>
      <c r="F2973" s="37" t="s">
        <v>23135</v>
      </c>
      <c r="G2973" s="37">
        <v>84111</v>
      </c>
      <c r="H2973" s="35">
        <v>29</v>
      </c>
      <c r="I2973" s="35">
        <v>215</v>
      </c>
      <c r="J2973" s="36">
        <v>137077</v>
      </c>
      <c r="K2973" s="37">
        <v>125183</v>
      </c>
      <c r="L2973" s="37"/>
    </row>
    <row r="2974" spans="1:12" ht="18" customHeight="1" x14ac:dyDescent="0.2">
      <c r="A2974" s="37" t="s">
        <v>4431</v>
      </c>
      <c r="B2974" s="37" t="s">
        <v>4432</v>
      </c>
      <c r="C2974" s="37" t="s">
        <v>4433</v>
      </c>
      <c r="D2974" s="37" t="s">
        <v>4434</v>
      </c>
      <c r="E2974" s="37" t="s">
        <v>4435</v>
      </c>
      <c r="F2974" s="37" t="s">
        <v>23125</v>
      </c>
      <c r="G2974" s="37">
        <v>14850</v>
      </c>
      <c r="H2974" s="35">
        <v>9</v>
      </c>
      <c r="I2974" s="35">
        <v>45</v>
      </c>
      <c r="J2974" s="36">
        <v>190511</v>
      </c>
      <c r="K2974" s="37">
        <v>119354</v>
      </c>
      <c r="L2974" s="37"/>
    </row>
    <row r="2975" spans="1:12" ht="18" customHeight="1" x14ac:dyDescent="0.2">
      <c r="A2975" s="37" t="s">
        <v>4436</v>
      </c>
      <c r="B2975" s="37" t="s">
        <v>4437</v>
      </c>
      <c r="C2975" s="37" t="s">
        <v>4438</v>
      </c>
      <c r="D2975" s="37" t="s">
        <v>4439</v>
      </c>
      <c r="E2975" s="37" t="s">
        <v>18032</v>
      </c>
      <c r="F2975" s="37" t="s">
        <v>19667</v>
      </c>
      <c r="G2975" s="37">
        <v>2116</v>
      </c>
      <c r="H2975" s="35">
        <v>8</v>
      </c>
      <c r="I2975" s="35" t="s">
        <v>16742</v>
      </c>
      <c r="J2975" s="35" t="s">
        <v>16742</v>
      </c>
      <c r="K2975" s="37">
        <v>140762</v>
      </c>
      <c r="L2975" s="37" t="s">
        <v>4440</v>
      </c>
    </row>
    <row r="2976" spans="1:12" ht="18" customHeight="1" x14ac:dyDescent="0.2">
      <c r="A2976" s="37" t="s">
        <v>1503</v>
      </c>
      <c r="B2976" s="37" t="s">
        <v>1504</v>
      </c>
      <c r="C2976" s="37" t="s">
        <v>1505</v>
      </c>
      <c r="D2976" s="37" t="s">
        <v>1506</v>
      </c>
      <c r="E2976" s="37" t="s">
        <v>23315</v>
      </c>
      <c r="F2976" s="37" t="s">
        <v>23714</v>
      </c>
      <c r="G2976" s="37">
        <v>95354</v>
      </c>
      <c r="H2976" s="35">
        <v>10</v>
      </c>
      <c r="I2976" s="35">
        <v>48</v>
      </c>
      <c r="J2976" s="36">
        <v>204875</v>
      </c>
      <c r="K2976" s="37">
        <v>134368</v>
      </c>
      <c r="L2976" s="37"/>
    </row>
    <row r="2977" spans="1:12" ht="18" customHeight="1" x14ac:dyDescent="0.2">
      <c r="A2977" s="37" t="s">
        <v>1507</v>
      </c>
      <c r="B2977" s="37" t="s">
        <v>1508</v>
      </c>
      <c r="C2977" s="37" t="s">
        <v>1509</v>
      </c>
      <c r="D2977" s="37"/>
      <c r="E2977" s="37"/>
      <c r="F2977" s="37" t="s">
        <v>23129</v>
      </c>
      <c r="G2977" s="37"/>
      <c r="H2977" s="35">
        <v>10</v>
      </c>
      <c r="I2977" s="35">
        <v>87</v>
      </c>
      <c r="J2977" s="36">
        <v>109624</v>
      </c>
      <c r="K2977" s="37">
        <v>115956</v>
      </c>
      <c r="L2977" s="37"/>
    </row>
    <row r="2978" spans="1:12" ht="18" customHeight="1" x14ac:dyDescent="0.2">
      <c r="A2978" s="37" t="s">
        <v>1510</v>
      </c>
      <c r="B2978" s="37" t="s">
        <v>1511</v>
      </c>
      <c r="C2978" s="37" t="s">
        <v>1512</v>
      </c>
      <c r="D2978" s="37" t="s">
        <v>1513</v>
      </c>
      <c r="E2978" s="37" t="s">
        <v>1514</v>
      </c>
      <c r="F2978" s="37" t="s">
        <v>23129</v>
      </c>
      <c r="G2978" s="37">
        <v>19081</v>
      </c>
      <c r="H2978" s="35">
        <v>3</v>
      </c>
      <c r="I2978" s="35">
        <v>24</v>
      </c>
      <c r="J2978" s="36">
        <v>107083</v>
      </c>
      <c r="K2978" s="37">
        <v>122097</v>
      </c>
      <c r="L2978" s="37" t="s">
        <v>1515</v>
      </c>
    </row>
    <row r="2979" spans="1:12" ht="18" customHeight="1" x14ac:dyDescent="0.2">
      <c r="A2979" s="37" t="s">
        <v>1516</v>
      </c>
      <c r="B2979" s="37" t="s">
        <v>1517</v>
      </c>
      <c r="C2979" s="37" t="s">
        <v>1518</v>
      </c>
      <c r="D2979" s="37" t="s">
        <v>4152</v>
      </c>
      <c r="E2979" s="37" t="s">
        <v>1499</v>
      </c>
      <c r="F2979" s="37" t="s">
        <v>23716</v>
      </c>
      <c r="G2979" s="37">
        <v>6378</v>
      </c>
      <c r="H2979" s="35">
        <v>2</v>
      </c>
      <c r="I2979" s="35">
        <v>45</v>
      </c>
      <c r="J2979" s="36">
        <v>36667</v>
      </c>
      <c r="K2979" s="37">
        <v>128509</v>
      </c>
      <c r="L2979" s="37" t="s">
        <v>4084</v>
      </c>
    </row>
    <row r="2980" spans="1:12" ht="18" customHeight="1" x14ac:dyDescent="0.2">
      <c r="A2980" s="37" t="s">
        <v>1516</v>
      </c>
      <c r="B2980" s="37" t="s">
        <v>4085</v>
      </c>
      <c r="C2980" s="37" t="s">
        <v>4086</v>
      </c>
      <c r="D2980" s="37" t="s">
        <v>4087</v>
      </c>
      <c r="E2980" s="37" t="s">
        <v>4088</v>
      </c>
      <c r="F2980" s="37" t="s">
        <v>19666</v>
      </c>
      <c r="G2980" s="37">
        <v>70601</v>
      </c>
      <c r="H2980" s="35">
        <v>4</v>
      </c>
      <c r="I2980" s="35">
        <v>40</v>
      </c>
      <c r="J2980" s="36">
        <v>91722</v>
      </c>
      <c r="K2980" s="37">
        <v>130828</v>
      </c>
      <c r="L2980" s="37"/>
    </row>
    <row r="2981" spans="1:12" ht="18" customHeight="1" x14ac:dyDescent="0.2">
      <c r="A2981" s="37" t="s">
        <v>4089</v>
      </c>
      <c r="B2981" s="37" t="s">
        <v>4090</v>
      </c>
      <c r="C2981" s="37" t="s">
        <v>4091</v>
      </c>
      <c r="D2981" s="37"/>
      <c r="E2981" s="37"/>
      <c r="F2981" s="37" t="s">
        <v>19675</v>
      </c>
      <c r="G2981" s="37"/>
      <c r="H2981" s="35">
        <v>2</v>
      </c>
      <c r="I2981" s="35">
        <v>10</v>
      </c>
      <c r="J2981" s="36">
        <v>150000</v>
      </c>
      <c r="K2981" s="37">
        <v>139577</v>
      </c>
      <c r="L2981" s="37"/>
    </row>
    <row r="2982" spans="1:12" ht="18" customHeight="1" x14ac:dyDescent="0.2">
      <c r="A2982" s="37" t="s">
        <v>4092</v>
      </c>
      <c r="B2982" s="37" t="s">
        <v>4093</v>
      </c>
      <c r="C2982" s="37" t="s">
        <v>4094</v>
      </c>
      <c r="D2982" s="37"/>
      <c r="E2982" s="37"/>
      <c r="F2982" s="37" t="s">
        <v>18740</v>
      </c>
      <c r="G2982" s="37"/>
      <c r="H2982" s="35">
        <v>12</v>
      </c>
      <c r="I2982" s="35">
        <v>46</v>
      </c>
      <c r="J2982" s="36">
        <v>268211</v>
      </c>
      <c r="K2982" s="37">
        <v>128720</v>
      </c>
      <c r="L2982" s="37"/>
    </row>
    <row r="2983" spans="1:12" ht="18" customHeight="1" x14ac:dyDescent="0.2">
      <c r="A2983" s="37" t="s">
        <v>4095</v>
      </c>
      <c r="B2983" s="37" t="s">
        <v>4096</v>
      </c>
      <c r="C2983" s="37" t="s">
        <v>4097</v>
      </c>
      <c r="D2983" s="37" t="s">
        <v>4098</v>
      </c>
      <c r="E2983" s="37" t="s">
        <v>4099</v>
      </c>
      <c r="F2983" s="37" t="s">
        <v>23125</v>
      </c>
      <c r="G2983" s="37">
        <v>14072</v>
      </c>
      <c r="H2983" s="35">
        <v>56</v>
      </c>
      <c r="I2983" s="35">
        <v>212</v>
      </c>
      <c r="J2983" s="36">
        <v>264002</v>
      </c>
      <c r="K2983" s="37">
        <v>108109</v>
      </c>
      <c r="L2983" s="37"/>
    </row>
    <row r="2984" spans="1:12" ht="18" customHeight="1" x14ac:dyDescent="0.2">
      <c r="A2984" s="37" t="s">
        <v>4100</v>
      </c>
      <c r="B2984" s="37" t="s">
        <v>4101</v>
      </c>
      <c r="C2984" s="37" t="s">
        <v>4102</v>
      </c>
      <c r="D2984" s="37"/>
      <c r="E2984" s="37"/>
      <c r="F2984" s="37" t="s">
        <v>23125</v>
      </c>
      <c r="G2984" s="37"/>
      <c r="H2984" s="35">
        <v>8</v>
      </c>
      <c r="I2984" s="35">
        <v>91</v>
      </c>
      <c r="J2984" s="36">
        <v>92308</v>
      </c>
      <c r="K2984" s="37">
        <v>124400</v>
      </c>
      <c r="L2984" s="37"/>
    </row>
    <row r="2985" spans="1:12" ht="18" customHeight="1" x14ac:dyDescent="0.2">
      <c r="A2985" s="37" t="s">
        <v>15</v>
      </c>
      <c r="B2985" s="37" t="s">
        <v>16</v>
      </c>
      <c r="C2985" s="37" t="s">
        <v>17</v>
      </c>
      <c r="D2985" s="37" t="s">
        <v>18</v>
      </c>
      <c r="E2985" s="37" t="s">
        <v>21344</v>
      </c>
      <c r="F2985" s="37" t="s">
        <v>23136</v>
      </c>
      <c r="G2985" s="37">
        <v>24011</v>
      </c>
      <c r="H2985" s="35">
        <v>17</v>
      </c>
      <c r="I2985" s="35">
        <v>18</v>
      </c>
      <c r="J2985" s="36">
        <v>944444</v>
      </c>
      <c r="K2985" s="37">
        <v>115686</v>
      </c>
      <c r="L2985" s="37"/>
    </row>
    <row r="2986" spans="1:12" ht="18" customHeight="1" x14ac:dyDescent="0.2">
      <c r="A2986" s="37" t="s">
        <v>19</v>
      </c>
      <c r="B2986" s="37" t="s">
        <v>20</v>
      </c>
      <c r="C2986" s="37" t="s">
        <v>21</v>
      </c>
      <c r="D2986" s="37"/>
      <c r="E2986" s="37"/>
      <c r="F2986" s="37" t="s">
        <v>19675</v>
      </c>
      <c r="G2986" s="37"/>
      <c r="H2986" s="35">
        <v>11</v>
      </c>
      <c r="I2986" s="35">
        <v>31</v>
      </c>
      <c r="J2986" s="36">
        <v>356968</v>
      </c>
      <c r="K2986" s="37">
        <v>118570</v>
      </c>
      <c r="L2986" s="37"/>
    </row>
    <row r="2987" spans="1:12" ht="18" customHeight="1" x14ac:dyDescent="0.2">
      <c r="A2987" s="37" t="s">
        <v>22</v>
      </c>
      <c r="B2987" s="37" t="s">
        <v>23</v>
      </c>
      <c r="C2987" s="37" t="s">
        <v>1543</v>
      </c>
      <c r="D2987" s="37" t="s">
        <v>1544</v>
      </c>
      <c r="E2987" s="37" t="s">
        <v>1545</v>
      </c>
      <c r="F2987" s="37" t="s">
        <v>23125</v>
      </c>
      <c r="G2987" s="37">
        <v>13413</v>
      </c>
      <c r="H2987" s="35">
        <v>102</v>
      </c>
      <c r="I2987" s="35">
        <v>375</v>
      </c>
      <c r="J2987" s="36">
        <v>273108</v>
      </c>
      <c r="K2987" s="37">
        <v>2078</v>
      </c>
      <c r="L2987" s="37"/>
    </row>
    <row r="2988" spans="1:12" ht="18" customHeight="1" x14ac:dyDescent="0.2">
      <c r="A2988" s="37" t="s">
        <v>1546</v>
      </c>
      <c r="B2988" s="37" t="s">
        <v>1547</v>
      </c>
      <c r="C2988" s="37" t="s">
        <v>1548</v>
      </c>
      <c r="D2988" s="37" t="s">
        <v>1549</v>
      </c>
      <c r="E2988" s="37" t="s">
        <v>12516</v>
      </c>
      <c r="F2988" s="37" t="s">
        <v>23715</v>
      </c>
      <c r="G2988" s="37">
        <v>80112</v>
      </c>
      <c r="H2988" s="35">
        <v>400</v>
      </c>
      <c r="I2988" s="36">
        <v>2160</v>
      </c>
      <c r="J2988" s="36">
        <v>185185</v>
      </c>
      <c r="K2988" s="37">
        <v>110919</v>
      </c>
      <c r="L2988" s="37"/>
    </row>
    <row r="2989" spans="1:12" ht="18" customHeight="1" x14ac:dyDescent="0.2">
      <c r="A2989" s="37" t="s">
        <v>1569</v>
      </c>
      <c r="B2989" s="37" t="s">
        <v>1570</v>
      </c>
      <c r="C2989" s="37" t="s">
        <v>4231</v>
      </c>
      <c r="D2989" s="37" t="s">
        <v>4232</v>
      </c>
      <c r="E2989" s="37" t="s">
        <v>16619</v>
      </c>
      <c r="F2989" s="37" t="s">
        <v>19671</v>
      </c>
      <c r="G2989" s="37">
        <v>55444</v>
      </c>
      <c r="H2989" s="35">
        <v>8</v>
      </c>
      <c r="I2989" s="35" t="s">
        <v>16742</v>
      </c>
      <c r="J2989" s="35" t="s">
        <v>16742</v>
      </c>
      <c r="K2989" s="37">
        <v>115868</v>
      </c>
      <c r="L2989" s="37"/>
    </row>
    <row r="2990" spans="1:12" ht="18" customHeight="1" x14ac:dyDescent="0.2">
      <c r="A2990" s="37" t="s">
        <v>4233</v>
      </c>
      <c r="B2990" s="37" t="s">
        <v>4234</v>
      </c>
      <c r="C2990" s="37" t="s">
        <v>4235</v>
      </c>
      <c r="D2990" s="37" t="s">
        <v>4236</v>
      </c>
      <c r="E2990" s="37" t="s">
        <v>16728</v>
      </c>
      <c r="F2990" s="37" t="s">
        <v>23714</v>
      </c>
      <c r="G2990" s="37">
        <v>92108</v>
      </c>
      <c r="H2990" s="35">
        <v>1</v>
      </c>
      <c r="I2990" s="35">
        <v>4</v>
      </c>
      <c r="J2990" s="36">
        <v>125000</v>
      </c>
      <c r="K2990" s="37">
        <v>145606</v>
      </c>
      <c r="L2990" s="37" t="s">
        <v>4237</v>
      </c>
    </row>
    <row r="2991" spans="1:12" ht="18" customHeight="1" x14ac:dyDescent="0.2">
      <c r="A2991" s="37" t="s">
        <v>4238</v>
      </c>
      <c r="B2991" s="37" t="s">
        <v>573</v>
      </c>
      <c r="C2991" s="37" t="s">
        <v>574</v>
      </c>
      <c r="D2991" s="37" t="s">
        <v>575</v>
      </c>
      <c r="E2991" s="37" t="s">
        <v>576</v>
      </c>
      <c r="F2991" s="37" t="s">
        <v>23128</v>
      </c>
      <c r="G2991" s="37">
        <v>97116</v>
      </c>
      <c r="H2991" s="35">
        <v>26</v>
      </c>
      <c r="I2991" s="35">
        <v>42</v>
      </c>
      <c r="J2991" s="36">
        <v>616667</v>
      </c>
      <c r="K2991" s="37">
        <v>119508</v>
      </c>
      <c r="L2991" s="37" t="s">
        <v>577</v>
      </c>
    </row>
    <row r="2992" spans="1:12" ht="18" customHeight="1" x14ac:dyDescent="0.2">
      <c r="A2992" s="37" t="s">
        <v>578</v>
      </c>
      <c r="B2992" s="37" t="s">
        <v>579</v>
      </c>
      <c r="C2992" s="37" t="s">
        <v>580</v>
      </c>
      <c r="D2992" s="37" t="s">
        <v>581</v>
      </c>
      <c r="E2992" s="37" t="s">
        <v>24286</v>
      </c>
      <c r="F2992" s="37" t="s">
        <v>23134</v>
      </c>
      <c r="G2992" s="37">
        <v>75251</v>
      </c>
      <c r="H2992" s="35">
        <v>28</v>
      </c>
      <c r="I2992" s="35">
        <v>303</v>
      </c>
      <c r="J2992" s="36">
        <v>92793</v>
      </c>
      <c r="K2992" s="37">
        <v>148409</v>
      </c>
      <c r="L2992" s="37"/>
    </row>
    <row r="2993" spans="1:12" ht="18" customHeight="1" x14ac:dyDescent="0.2">
      <c r="A2993" s="37" t="s">
        <v>582</v>
      </c>
      <c r="B2993" s="37" t="s">
        <v>583</v>
      </c>
      <c r="C2993" s="37" t="s">
        <v>584</v>
      </c>
      <c r="D2993" s="37" t="s">
        <v>585</v>
      </c>
      <c r="E2993" s="37" t="s">
        <v>586</v>
      </c>
      <c r="F2993" s="37" t="s">
        <v>23131</v>
      </c>
      <c r="G2993" s="37">
        <v>29715</v>
      </c>
      <c r="H2993" s="35">
        <v>6</v>
      </c>
      <c r="I2993" s="35">
        <v>60</v>
      </c>
      <c r="J2993" s="36">
        <v>100000</v>
      </c>
      <c r="K2993" s="37">
        <v>144717</v>
      </c>
      <c r="L2993" s="37" t="s">
        <v>587</v>
      </c>
    </row>
    <row r="2994" spans="1:12" ht="18" customHeight="1" x14ac:dyDescent="0.2">
      <c r="A2994" s="37" t="s">
        <v>588</v>
      </c>
      <c r="B2994" s="37" t="s">
        <v>589</v>
      </c>
      <c r="C2994" s="37" t="s">
        <v>590</v>
      </c>
      <c r="D2994" s="37" t="s">
        <v>591</v>
      </c>
      <c r="E2994" s="37" t="s">
        <v>592</v>
      </c>
      <c r="F2994" s="37" t="s">
        <v>19662</v>
      </c>
      <c r="G2994" s="37">
        <v>60025</v>
      </c>
      <c r="H2994" s="35">
        <v>73</v>
      </c>
      <c r="I2994" s="35">
        <v>994</v>
      </c>
      <c r="J2994" s="36">
        <v>73803</v>
      </c>
      <c r="K2994" s="37">
        <v>17643</v>
      </c>
      <c r="L2994" s="37"/>
    </row>
    <row r="2995" spans="1:12" ht="18" customHeight="1" x14ac:dyDescent="0.2">
      <c r="A2995" s="37" t="s">
        <v>593</v>
      </c>
      <c r="B2995" s="37" t="s">
        <v>594</v>
      </c>
      <c r="C2995" s="37" t="s">
        <v>595</v>
      </c>
      <c r="D2995" s="37" t="s">
        <v>596</v>
      </c>
      <c r="E2995" s="37" t="s">
        <v>597</v>
      </c>
      <c r="F2995" s="37" t="s">
        <v>19677</v>
      </c>
      <c r="G2995" s="37">
        <v>3842</v>
      </c>
      <c r="H2995" s="35">
        <v>63</v>
      </c>
      <c r="I2995" s="35">
        <v>580</v>
      </c>
      <c r="J2995" s="36">
        <v>109027</v>
      </c>
      <c r="K2995" s="37">
        <v>107937</v>
      </c>
      <c r="L2995" s="37"/>
    </row>
    <row r="2996" spans="1:12" ht="18" customHeight="1" x14ac:dyDescent="0.2">
      <c r="A2996" s="37" t="s">
        <v>7255</v>
      </c>
      <c r="B2996" s="37" t="s">
        <v>7256</v>
      </c>
      <c r="C2996" s="37" t="s">
        <v>7257</v>
      </c>
      <c r="D2996" s="37" t="s">
        <v>7258</v>
      </c>
      <c r="E2996" s="37" t="s">
        <v>17808</v>
      </c>
      <c r="F2996" s="37" t="s">
        <v>19667</v>
      </c>
      <c r="G2996" s="37">
        <v>1460</v>
      </c>
      <c r="H2996" s="35">
        <v>3</v>
      </c>
      <c r="I2996" s="35">
        <v>30</v>
      </c>
      <c r="J2996" s="36">
        <v>97708</v>
      </c>
      <c r="K2996" s="37">
        <v>130246</v>
      </c>
      <c r="L2996" s="37"/>
    </row>
    <row r="2997" spans="1:12" ht="18" customHeight="1" x14ac:dyDescent="0.2">
      <c r="A2997" s="37" t="s">
        <v>7259</v>
      </c>
      <c r="B2997" s="37" t="s">
        <v>7260</v>
      </c>
      <c r="C2997" s="37" t="s">
        <v>7261</v>
      </c>
      <c r="D2997" s="37" t="s">
        <v>7262</v>
      </c>
      <c r="E2997" s="37" t="s">
        <v>22880</v>
      </c>
      <c r="F2997" s="37" t="s">
        <v>23129</v>
      </c>
      <c r="G2997" s="37">
        <v>17404</v>
      </c>
      <c r="H2997" s="35">
        <v>45</v>
      </c>
      <c r="I2997" s="35">
        <v>530</v>
      </c>
      <c r="J2997" s="36">
        <v>84906</v>
      </c>
      <c r="K2997" s="37">
        <v>118832</v>
      </c>
      <c r="L2997" s="37" t="s">
        <v>7263</v>
      </c>
    </row>
    <row r="2998" spans="1:12" ht="18" customHeight="1" x14ac:dyDescent="0.2">
      <c r="A2998" s="37" t="s">
        <v>10018</v>
      </c>
      <c r="B2998" s="37" t="s">
        <v>603</v>
      </c>
      <c r="C2998" s="37" t="s">
        <v>604</v>
      </c>
      <c r="D2998" s="37" t="s">
        <v>605</v>
      </c>
      <c r="E2998" s="37" t="s">
        <v>24201</v>
      </c>
      <c r="F2998" s="37" t="s">
        <v>18740</v>
      </c>
      <c r="G2998" s="37">
        <v>32216</v>
      </c>
      <c r="H2998" s="35">
        <v>105</v>
      </c>
      <c r="I2998" s="35">
        <v>879</v>
      </c>
      <c r="J2998" s="36">
        <v>118946</v>
      </c>
      <c r="K2998" s="37">
        <v>112607</v>
      </c>
      <c r="L2998" s="37" t="s">
        <v>606</v>
      </c>
    </row>
    <row r="2999" spans="1:12" ht="18" customHeight="1" x14ac:dyDescent="0.2">
      <c r="A2999" s="37" t="s">
        <v>607</v>
      </c>
      <c r="B2999" s="37" t="s">
        <v>608</v>
      </c>
      <c r="C2999" s="37" t="s">
        <v>609</v>
      </c>
      <c r="D2999" s="37" t="s">
        <v>610</v>
      </c>
      <c r="E2999" s="37" t="s">
        <v>611</v>
      </c>
      <c r="F2999" s="37" t="s">
        <v>19662</v>
      </c>
      <c r="G2999" s="37">
        <v>60301</v>
      </c>
      <c r="H2999" s="35">
        <v>80</v>
      </c>
      <c r="I2999" s="35">
        <v>170</v>
      </c>
      <c r="J2999" s="36">
        <v>470588</v>
      </c>
      <c r="K2999" s="37">
        <v>110309</v>
      </c>
      <c r="L2999" s="37"/>
    </row>
    <row r="3000" spans="1:12" ht="18" customHeight="1" x14ac:dyDescent="0.2">
      <c r="A3000" s="37" t="s">
        <v>612</v>
      </c>
      <c r="B3000" s="37" t="s">
        <v>613</v>
      </c>
      <c r="C3000" s="37" t="s">
        <v>614</v>
      </c>
      <c r="D3000" s="37" t="s">
        <v>615</v>
      </c>
      <c r="E3000" s="37" t="s">
        <v>616</v>
      </c>
      <c r="F3000" s="37" t="s">
        <v>23714</v>
      </c>
      <c r="G3000" s="37">
        <v>93291</v>
      </c>
      <c r="H3000" s="35">
        <v>26</v>
      </c>
      <c r="I3000" s="35">
        <v>320</v>
      </c>
      <c r="J3000" s="36">
        <v>79835</v>
      </c>
      <c r="K3000" s="37">
        <v>128413</v>
      </c>
      <c r="L3000" s="37"/>
    </row>
    <row r="3001" spans="1:12" ht="18" customHeight="1" x14ac:dyDescent="0.2">
      <c r="A3001" s="37" t="s">
        <v>617</v>
      </c>
      <c r="B3001" s="37" t="s">
        <v>618</v>
      </c>
      <c r="C3001" s="37" t="s">
        <v>619</v>
      </c>
      <c r="D3001" s="37" t="s">
        <v>620</v>
      </c>
      <c r="E3001" s="37" t="s">
        <v>16169</v>
      </c>
      <c r="F3001" s="37" t="s">
        <v>23125</v>
      </c>
      <c r="G3001" s="37">
        <v>10591</v>
      </c>
      <c r="H3001" s="35">
        <v>20</v>
      </c>
      <c r="I3001" s="35">
        <v>100</v>
      </c>
      <c r="J3001" s="36">
        <v>200000</v>
      </c>
      <c r="K3001" s="37">
        <v>140625</v>
      </c>
      <c r="L3001" s="37"/>
    </row>
    <row r="3002" spans="1:12" ht="18" customHeight="1" x14ac:dyDescent="0.2">
      <c r="A3002" s="37" t="s">
        <v>621</v>
      </c>
      <c r="B3002" s="37" t="s">
        <v>7264</v>
      </c>
      <c r="C3002" s="37" t="s">
        <v>557</v>
      </c>
      <c r="D3002" s="37" t="s">
        <v>558</v>
      </c>
      <c r="E3002" s="37" t="s">
        <v>559</v>
      </c>
      <c r="F3002" s="37" t="s">
        <v>23129</v>
      </c>
      <c r="G3002" s="37">
        <v>19335</v>
      </c>
      <c r="H3002" s="35">
        <v>2</v>
      </c>
      <c r="I3002" s="35">
        <v>4</v>
      </c>
      <c r="J3002" s="36">
        <v>525000</v>
      </c>
      <c r="K3002" s="37">
        <v>141996</v>
      </c>
      <c r="L3002" s="37" t="s">
        <v>560</v>
      </c>
    </row>
    <row r="3003" spans="1:12" ht="18" customHeight="1" x14ac:dyDescent="0.2">
      <c r="A3003" s="37" t="s">
        <v>561</v>
      </c>
      <c r="B3003" s="37" t="s">
        <v>562</v>
      </c>
      <c r="C3003" s="37" t="s">
        <v>563</v>
      </c>
      <c r="D3003" s="37" t="s">
        <v>564</v>
      </c>
      <c r="E3003" s="37" t="s">
        <v>565</v>
      </c>
      <c r="F3003" s="37" t="s">
        <v>23131</v>
      </c>
      <c r="G3003" s="37">
        <v>29672</v>
      </c>
      <c r="H3003" s="35">
        <v>37</v>
      </c>
      <c r="I3003" s="35">
        <v>504</v>
      </c>
      <c r="J3003" s="36">
        <v>73008</v>
      </c>
      <c r="K3003" s="37">
        <v>135759</v>
      </c>
      <c r="L3003" s="37"/>
    </row>
    <row r="3004" spans="1:12" ht="18" customHeight="1" x14ac:dyDescent="0.2">
      <c r="A3004" s="37" t="s">
        <v>118</v>
      </c>
      <c r="B3004" s="37" t="s">
        <v>119</v>
      </c>
      <c r="C3004" s="37" t="s">
        <v>120</v>
      </c>
      <c r="D3004" s="37" t="s">
        <v>121</v>
      </c>
      <c r="E3004" s="37" t="s">
        <v>21085</v>
      </c>
      <c r="F3004" s="37" t="s">
        <v>19680</v>
      </c>
      <c r="G3004" s="37">
        <v>89511</v>
      </c>
      <c r="H3004" s="35">
        <v>26</v>
      </c>
      <c r="I3004" s="35">
        <v>1</v>
      </c>
      <c r="J3004" s="36">
        <v>26000000</v>
      </c>
      <c r="K3004" s="37">
        <v>136301</v>
      </c>
      <c r="L3004" s="37"/>
    </row>
    <row r="3005" spans="1:12" ht="18" customHeight="1" x14ac:dyDescent="0.2">
      <c r="A3005" s="37" t="s">
        <v>122</v>
      </c>
      <c r="B3005" s="37" t="s">
        <v>123</v>
      </c>
      <c r="C3005" s="37" t="s">
        <v>124</v>
      </c>
      <c r="D3005" s="37" t="s">
        <v>125</v>
      </c>
      <c r="E3005" s="37" t="s">
        <v>19555</v>
      </c>
      <c r="F3005" s="37" t="s">
        <v>23714</v>
      </c>
      <c r="G3005" s="37">
        <v>92649</v>
      </c>
      <c r="H3005" s="35">
        <v>1</v>
      </c>
      <c r="I3005" s="35">
        <v>12</v>
      </c>
      <c r="J3005" s="36">
        <v>100000</v>
      </c>
      <c r="K3005" s="37">
        <v>144793</v>
      </c>
      <c r="L3005" s="37" t="s">
        <v>126</v>
      </c>
    </row>
    <row r="3006" spans="1:12" ht="18" customHeight="1" x14ac:dyDescent="0.2">
      <c r="A3006" s="37" t="s">
        <v>127</v>
      </c>
      <c r="B3006" s="37" t="s">
        <v>128</v>
      </c>
      <c r="C3006" s="37" t="s">
        <v>129</v>
      </c>
      <c r="D3006" s="37" t="s">
        <v>130</v>
      </c>
      <c r="E3006" s="37" t="s">
        <v>14082</v>
      </c>
      <c r="F3006" s="37" t="s">
        <v>23125</v>
      </c>
      <c r="G3006" s="37">
        <v>10551</v>
      </c>
      <c r="H3006" s="35">
        <v>0</v>
      </c>
      <c r="I3006" s="35">
        <v>9</v>
      </c>
      <c r="J3006" s="36">
        <v>40000</v>
      </c>
      <c r="K3006" s="37">
        <v>135895</v>
      </c>
      <c r="L3006" s="37"/>
    </row>
    <row r="3007" spans="1:12" ht="18" customHeight="1" x14ac:dyDescent="0.2">
      <c r="A3007" s="37" t="s">
        <v>131</v>
      </c>
      <c r="B3007" s="37" t="s">
        <v>132</v>
      </c>
      <c r="C3007" s="37" t="s">
        <v>15522</v>
      </c>
      <c r="D3007" s="37" t="s">
        <v>15523</v>
      </c>
      <c r="E3007" s="37" t="s">
        <v>15524</v>
      </c>
      <c r="F3007" s="37" t="s">
        <v>19678</v>
      </c>
      <c r="G3007" s="37">
        <v>7040</v>
      </c>
      <c r="H3007" s="35">
        <v>0</v>
      </c>
      <c r="I3007" s="35">
        <v>1</v>
      </c>
      <c r="J3007" s="36">
        <v>237321</v>
      </c>
      <c r="K3007" s="37">
        <v>145535</v>
      </c>
      <c r="L3007" s="37" t="s">
        <v>12809</v>
      </c>
    </row>
    <row r="3008" spans="1:12" ht="18" customHeight="1" x14ac:dyDescent="0.2">
      <c r="A3008" s="37" t="s">
        <v>12810</v>
      </c>
      <c r="B3008" s="37" t="s">
        <v>12811</v>
      </c>
      <c r="C3008" s="37" t="s">
        <v>12812</v>
      </c>
      <c r="D3008" s="37" t="s">
        <v>12813</v>
      </c>
      <c r="E3008" s="37" t="s">
        <v>20191</v>
      </c>
      <c r="F3008" s="37" t="s">
        <v>23125</v>
      </c>
      <c r="G3008" s="37">
        <v>14203</v>
      </c>
      <c r="H3008" s="35">
        <v>9</v>
      </c>
      <c r="I3008" s="35">
        <v>30</v>
      </c>
      <c r="J3008" s="36">
        <v>283333</v>
      </c>
      <c r="K3008" s="37">
        <v>130960</v>
      </c>
      <c r="L3008" s="37"/>
    </row>
    <row r="3009" spans="1:12" ht="18" customHeight="1" x14ac:dyDescent="0.2">
      <c r="A3009" s="37" t="s">
        <v>12814</v>
      </c>
      <c r="B3009" s="37" t="s">
        <v>12815</v>
      </c>
      <c r="C3009" s="37" t="s">
        <v>12816</v>
      </c>
      <c r="D3009" s="37" t="s">
        <v>18240</v>
      </c>
      <c r="E3009" s="37" t="s">
        <v>22068</v>
      </c>
      <c r="F3009" s="37" t="s">
        <v>23715</v>
      </c>
      <c r="G3009" s="37">
        <v>80112</v>
      </c>
      <c r="H3009" s="35">
        <v>1</v>
      </c>
      <c r="I3009" s="35">
        <v>22</v>
      </c>
      <c r="J3009" s="36">
        <v>54545</v>
      </c>
      <c r="K3009" s="37">
        <v>143734</v>
      </c>
      <c r="L3009" s="37" t="s">
        <v>18241</v>
      </c>
    </row>
    <row r="3010" spans="1:12" ht="18" customHeight="1" x14ac:dyDescent="0.2">
      <c r="A3010" s="37" t="s">
        <v>18242</v>
      </c>
      <c r="B3010" s="37" t="s">
        <v>18243</v>
      </c>
      <c r="C3010" s="37" t="s">
        <v>18244</v>
      </c>
      <c r="D3010" s="37" t="s">
        <v>18245</v>
      </c>
      <c r="E3010" s="37" t="s">
        <v>11919</v>
      </c>
      <c r="F3010" s="37" t="s">
        <v>19668</v>
      </c>
      <c r="G3010" s="37">
        <v>21157</v>
      </c>
      <c r="H3010" s="35">
        <v>33</v>
      </c>
      <c r="I3010" s="35">
        <v>336</v>
      </c>
      <c r="J3010" s="36">
        <v>97013</v>
      </c>
      <c r="K3010" s="37">
        <v>121797</v>
      </c>
      <c r="L3010" s="37"/>
    </row>
    <row r="3011" spans="1:12" ht="18" customHeight="1" x14ac:dyDescent="0.2">
      <c r="A3011" s="37" t="s">
        <v>18246</v>
      </c>
      <c r="B3011" s="37" t="s">
        <v>18247</v>
      </c>
      <c r="C3011" s="37" t="s">
        <v>18248</v>
      </c>
      <c r="D3011" s="37" t="s">
        <v>18249</v>
      </c>
      <c r="E3011" s="37" t="s">
        <v>18250</v>
      </c>
      <c r="F3011" s="37" t="s">
        <v>23125</v>
      </c>
      <c r="G3011" s="37">
        <v>10549</v>
      </c>
      <c r="H3011" s="35">
        <v>19</v>
      </c>
      <c r="I3011" s="35">
        <v>138</v>
      </c>
      <c r="J3011" s="36">
        <v>136621</v>
      </c>
      <c r="K3011" s="37">
        <v>118130</v>
      </c>
      <c r="L3011" s="37"/>
    </row>
    <row r="3012" spans="1:12" ht="18" customHeight="1" x14ac:dyDescent="0.2">
      <c r="A3012" s="37" t="s">
        <v>18251</v>
      </c>
      <c r="B3012" s="37" t="s">
        <v>18252</v>
      </c>
      <c r="C3012" s="37" t="s">
        <v>18253</v>
      </c>
      <c r="D3012" s="37" t="s">
        <v>18254</v>
      </c>
      <c r="E3012" s="37" t="s">
        <v>18255</v>
      </c>
      <c r="F3012" s="37" t="s">
        <v>19675</v>
      </c>
      <c r="G3012" s="37">
        <v>28782</v>
      </c>
      <c r="H3012" s="35">
        <v>42</v>
      </c>
      <c r="I3012" s="35">
        <v>353</v>
      </c>
      <c r="J3012" s="36">
        <v>117570</v>
      </c>
      <c r="K3012" s="37">
        <v>118849</v>
      </c>
      <c r="L3012" s="37"/>
    </row>
    <row r="3013" spans="1:12" ht="18" customHeight="1" x14ac:dyDescent="0.2">
      <c r="A3013" s="37" t="s">
        <v>18256</v>
      </c>
      <c r="B3013" s="37" t="s">
        <v>18257</v>
      </c>
      <c r="C3013" s="37" t="s">
        <v>18258</v>
      </c>
      <c r="D3013" s="37" t="s">
        <v>18259</v>
      </c>
      <c r="E3013" s="37" t="s">
        <v>18260</v>
      </c>
      <c r="F3013" s="37" t="s">
        <v>23139</v>
      </c>
      <c r="G3013" s="37">
        <v>53081</v>
      </c>
      <c r="H3013" s="35">
        <v>29</v>
      </c>
      <c r="I3013" s="35">
        <v>87</v>
      </c>
      <c r="J3013" s="36">
        <v>333333</v>
      </c>
      <c r="K3013" s="37">
        <v>147265</v>
      </c>
      <c r="L3013" s="37"/>
    </row>
    <row r="3014" spans="1:12" ht="18" customHeight="1" x14ac:dyDescent="0.2">
      <c r="A3014" s="37" t="s">
        <v>18261</v>
      </c>
      <c r="B3014" s="37" t="s">
        <v>18262</v>
      </c>
      <c r="C3014" s="37" t="s">
        <v>18263</v>
      </c>
      <c r="D3014" s="37" t="s">
        <v>18264</v>
      </c>
      <c r="E3014" s="37" t="s">
        <v>18265</v>
      </c>
      <c r="F3014" s="37" t="s">
        <v>19669</v>
      </c>
      <c r="G3014" s="37">
        <v>4955</v>
      </c>
      <c r="H3014" s="35">
        <v>3</v>
      </c>
      <c r="I3014" s="35">
        <v>21</v>
      </c>
      <c r="J3014" s="36">
        <v>158136</v>
      </c>
      <c r="K3014" s="37">
        <v>140882</v>
      </c>
      <c r="L3014" s="37" t="s">
        <v>15559</v>
      </c>
    </row>
    <row r="3015" spans="1:12" ht="18" customHeight="1" x14ac:dyDescent="0.2">
      <c r="A3015" s="37" t="s">
        <v>15560</v>
      </c>
      <c r="B3015" s="37" t="s">
        <v>15561</v>
      </c>
      <c r="C3015" s="37" t="s">
        <v>15562</v>
      </c>
      <c r="D3015" s="37" t="s">
        <v>15563</v>
      </c>
      <c r="E3015" s="37" t="s">
        <v>18093</v>
      </c>
      <c r="F3015" s="37" t="s">
        <v>19669</v>
      </c>
      <c r="G3015" s="37">
        <v>4101</v>
      </c>
      <c r="H3015" s="35">
        <v>19</v>
      </c>
      <c r="I3015" s="35">
        <v>60</v>
      </c>
      <c r="J3015" s="36">
        <v>315600</v>
      </c>
      <c r="K3015" s="37">
        <v>119191</v>
      </c>
      <c r="L3015" s="37"/>
    </row>
    <row r="3016" spans="1:12" ht="18" customHeight="1" x14ac:dyDescent="0.2">
      <c r="A3016" s="37" t="s">
        <v>15564</v>
      </c>
      <c r="B3016" s="37" t="s">
        <v>15536</v>
      </c>
      <c r="C3016" s="37" t="s">
        <v>15537</v>
      </c>
      <c r="D3016" s="37" t="s">
        <v>15538</v>
      </c>
      <c r="E3016" s="37" t="s">
        <v>15539</v>
      </c>
      <c r="F3016" s="37" t="s">
        <v>23714</v>
      </c>
      <c r="G3016" s="37">
        <v>91355</v>
      </c>
      <c r="H3016" s="35">
        <v>9</v>
      </c>
      <c r="I3016" s="35">
        <v>58</v>
      </c>
      <c r="J3016" s="36">
        <v>158971</v>
      </c>
      <c r="K3016" s="37">
        <v>119667</v>
      </c>
      <c r="L3016" s="37"/>
    </row>
    <row r="3017" spans="1:12" ht="18" customHeight="1" x14ac:dyDescent="0.2">
      <c r="A3017" s="37" t="s">
        <v>15540</v>
      </c>
      <c r="B3017" s="37" t="s">
        <v>15541</v>
      </c>
      <c r="C3017" s="37" t="s">
        <v>15542</v>
      </c>
      <c r="D3017" s="37" t="s">
        <v>15543</v>
      </c>
      <c r="E3017" s="37" t="s">
        <v>17658</v>
      </c>
      <c r="F3017" s="37" t="s">
        <v>19667</v>
      </c>
      <c r="G3017" s="37">
        <v>2186</v>
      </c>
      <c r="H3017" s="35">
        <v>8</v>
      </c>
      <c r="I3017" s="35" t="s">
        <v>16742</v>
      </c>
      <c r="J3017" s="35" t="s">
        <v>16742</v>
      </c>
      <c r="K3017" s="37">
        <v>128379</v>
      </c>
      <c r="L3017" s="37"/>
    </row>
    <row r="3018" spans="1:12" ht="18" customHeight="1" x14ac:dyDescent="0.2">
      <c r="A3018" s="37" t="s">
        <v>15544</v>
      </c>
      <c r="B3018" s="37" t="s">
        <v>15545</v>
      </c>
      <c r="C3018" s="37" t="s">
        <v>15579</v>
      </c>
      <c r="D3018" s="37" t="s">
        <v>18303</v>
      </c>
      <c r="E3018" s="37" t="s">
        <v>18304</v>
      </c>
      <c r="F3018" s="37" t="s">
        <v>19670</v>
      </c>
      <c r="G3018" s="37">
        <v>48439</v>
      </c>
      <c r="H3018" s="35">
        <v>505</v>
      </c>
      <c r="I3018" s="36">
        <v>2799</v>
      </c>
      <c r="J3018" s="36">
        <v>180515</v>
      </c>
      <c r="K3018" s="37">
        <v>109528</v>
      </c>
      <c r="L3018" s="37" t="s">
        <v>18305</v>
      </c>
    </row>
    <row r="3019" spans="1:12" ht="18" customHeight="1" x14ac:dyDescent="0.2">
      <c r="A3019" s="37" t="s">
        <v>18306</v>
      </c>
      <c r="B3019" s="37" t="s">
        <v>18307</v>
      </c>
      <c r="C3019" s="37" t="s">
        <v>18308</v>
      </c>
      <c r="D3019" s="37" t="s">
        <v>18309</v>
      </c>
      <c r="E3019" s="37" t="s">
        <v>20665</v>
      </c>
      <c r="F3019" s="37" t="s">
        <v>23715</v>
      </c>
      <c r="G3019" s="37">
        <v>80138</v>
      </c>
      <c r="H3019" s="35">
        <v>0</v>
      </c>
      <c r="I3019" s="35">
        <v>3</v>
      </c>
      <c r="J3019" s="36">
        <v>100000</v>
      </c>
      <c r="K3019" s="37">
        <v>136653</v>
      </c>
      <c r="L3019" s="37"/>
    </row>
    <row r="3020" spans="1:12" ht="18" customHeight="1" x14ac:dyDescent="0.2">
      <c r="A3020" s="37" t="s">
        <v>18310</v>
      </c>
      <c r="B3020" s="37" t="s">
        <v>18311</v>
      </c>
      <c r="C3020" s="37" t="s">
        <v>18312</v>
      </c>
      <c r="D3020" s="37" t="s">
        <v>18313</v>
      </c>
      <c r="E3020" s="37" t="s">
        <v>22222</v>
      </c>
      <c r="F3020" s="37" t="s">
        <v>23712</v>
      </c>
      <c r="G3020" s="37">
        <v>72601</v>
      </c>
      <c r="H3020" s="35">
        <v>5</v>
      </c>
      <c r="I3020" s="35">
        <v>72</v>
      </c>
      <c r="J3020" s="36">
        <v>66847</v>
      </c>
      <c r="K3020" s="37">
        <v>133067</v>
      </c>
      <c r="L3020" s="37"/>
    </row>
    <row r="3021" spans="1:12" ht="18" customHeight="1" x14ac:dyDescent="0.2">
      <c r="A3021" s="37" t="s">
        <v>18314</v>
      </c>
      <c r="B3021" s="37" t="s">
        <v>18315</v>
      </c>
      <c r="C3021" s="37" t="s">
        <v>18316</v>
      </c>
      <c r="D3021" s="37"/>
      <c r="E3021" s="37"/>
      <c r="F3021" s="37" t="s">
        <v>18740</v>
      </c>
      <c r="G3021" s="37"/>
      <c r="H3021" s="35">
        <v>1</v>
      </c>
      <c r="I3021" s="35">
        <v>3</v>
      </c>
      <c r="J3021" s="36">
        <v>266667</v>
      </c>
      <c r="K3021" s="37">
        <v>144879</v>
      </c>
      <c r="L3021" s="37" t="s">
        <v>15585</v>
      </c>
    </row>
    <row r="3022" spans="1:12" ht="18" customHeight="1" x14ac:dyDescent="0.2">
      <c r="A3022" s="37" t="s">
        <v>15586</v>
      </c>
      <c r="B3022" s="37" t="s">
        <v>15587</v>
      </c>
      <c r="C3022" s="37" t="s">
        <v>15588</v>
      </c>
      <c r="D3022" s="37" t="s">
        <v>15589</v>
      </c>
      <c r="E3022" s="37" t="s">
        <v>19540</v>
      </c>
      <c r="F3022" s="37" t="s">
        <v>23129</v>
      </c>
      <c r="G3022" s="37">
        <v>15237</v>
      </c>
      <c r="H3022" s="35">
        <v>13</v>
      </c>
      <c r="I3022" s="35">
        <v>18</v>
      </c>
      <c r="J3022" s="36">
        <v>722222</v>
      </c>
      <c r="K3022" s="37">
        <v>123049</v>
      </c>
      <c r="L3022" s="37"/>
    </row>
    <row r="3023" spans="1:12" ht="18" customHeight="1" x14ac:dyDescent="0.2">
      <c r="A3023" s="37" t="s">
        <v>15590</v>
      </c>
      <c r="B3023" s="37" t="s">
        <v>15591</v>
      </c>
      <c r="C3023" s="37" t="s">
        <v>15592</v>
      </c>
      <c r="D3023" s="37" t="s">
        <v>15593</v>
      </c>
      <c r="E3023" s="37" t="s">
        <v>15594</v>
      </c>
      <c r="F3023" s="37" t="s">
        <v>19662</v>
      </c>
      <c r="G3023" s="37">
        <v>61739</v>
      </c>
      <c r="H3023" s="35">
        <v>2</v>
      </c>
      <c r="I3023" s="35">
        <v>4</v>
      </c>
      <c r="J3023" s="36">
        <v>500000</v>
      </c>
      <c r="K3023" s="37">
        <v>139272</v>
      </c>
      <c r="L3023" s="37" t="s">
        <v>15595</v>
      </c>
    </row>
    <row r="3024" spans="1:12" ht="18" customHeight="1" x14ac:dyDescent="0.2">
      <c r="A3024" s="37" t="s">
        <v>15596</v>
      </c>
      <c r="B3024" s="37" t="s">
        <v>15597</v>
      </c>
      <c r="C3024" s="37" t="s">
        <v>15598</v>
      </c>
      <c r="D3024" s="37" t="s">
        <v>15599</v>
      </c>
      <c r="E3024" s="37" t="s">
        <v>20814</v>
      </c>
      <c r="F3024" s="37" t="s">
        <v>18741</v>
      </c>
      <c r="G3024" s="37">
        <v>30144</v>
      </c>
      <c r="H3024" s="35">
        <v>15</v>
      </c>
      <c r="I3024" s="35">
        <v>300</v>
      </c>
      <c r="J3024" s="36">
        <v>50000</v>
      </c>
      <c r="K3024" s="37">
        <v>127915</v>
      </c>
      <c r="L3024" s="37" t="s">
        <v>15600</v>
      </c>
    </row>
    <row r="3025" spans="1:12" ht="18" customHeight="1" x14ac:dyDescent="0.2">
      <c r="A3025" s="37" t="s">
        <v>15601</v>
      </c>
      <c r="B3025" s="37" t="s">
        <v>15602</v>
      </c>
      <c r="C3025" s="37" t="s">
        <v>15603</v>
      </c>
      <c r="D3025" s="37" t="s">
        <v>15604</v>
      </c>
      <c r="E3025" s="37" t="s">
        <v>9893</v>
      </c>
      <c r="F3025" s="37" t="s">
        <v>23132</v>
      </c>
      <c r="G3025" s="37">
        <v>57104</v>
      </c>
      <c r="H3025" s="35">
        <v>15</v>
      </c>
      <c r="I3025" s="35">
        <v>23</v>
      </c>
      <c r="J3025" s="36">
        <v>652174</v>
      </c>
      <c r="K3025" s="37">
        <v>117186</v>
      </c>
      <c r="L3025" s="37"/>
    </row>
    <row r="3026" spans="1:12" ht="18" customHeight="1" x14ac:dyDescent="0.2">
      <c r="A3026" s="37" t="s">
        <v>15605</v>
      </c>
      <c r="B3026" s="37" t="s">
        <v>15606</v>
      </c>
      <c r="C3026" s="37" t="s">
        <v>15607</v>
      </c>
      <c r="D3026" s="37" t="s">
        <v>15608</v>
      </c>
      <c r="E3026" s="37" t="s">
        <v>15609</v>
      </c>
      <c r="F3026" s="37" t="s">
        <v>23135</v>
      </c>
      <c r="G3026" s="37">
        <v>84770</v>
      </c>
      <c r="H3026" s="35">
        <v>33</v>
      </c>
      <c r="I3026" s="35">
        <v>172</v>
      </c>
      <c r="J3026" s="36">
        <v>190861</v>
      </c>
      <c r="K3026" s="37">
        <v>124102</v>
      </c>
      <c r="L3026" s="37"/>
    </row>
    <row r="3027" spans="1:12" ht="18" customHeight="1" x14ac:dyDescent="0.2">
      <c r="A3027" s="37" t="s">
        <v>15610</v>
      </c>
      <c r="B3027" s="37" t="s">
        <v>15611</v>
      </c>
      <c r="C3027" s="37" t="s">
        <v>15612</v>
      </c>
      <c r="D3027" s="37" t="s">
        <v>15613</v>
      </c>
      <c r="E3027" s="37" t="s">
        <v>18967</v>
      </c>
      <c r="F3027" s="37" t="s">
        <v>23134</v>
      </c>
      <c r="G3027" s="37">
        <v>78229</v>
      </c>
      <c r="H3027" s="35">
        <v>2</v>
      </c>
      <c r="I3027" s="35">
        <v>2</v>
      </c>
      <c r="J3027" s="36">
        <v>750000</v>
      </c>
      <c r="K3027" s="37">
        <v>140595</v>
      </c>
      <c r="L3027" s="37" t="s">
        <v>15614</v>
      </c>
    </row>
    <row r="3028" spans="1:12" ht="18" customHeight="1" x14ac:dyDescent="0.2">
      <c r="A3028" s="37" t="s">
        <v>15615</v>
      </c>
      <c r="B3028" s="37" t="s">
        <v>15616</v>
      </c>
      <c r="C3028" s="37" t="s">
        <v>15617</v>
      </c>
      <c r="D3028" s="37" t="s">
        <v>7442</v>
      </c>
      <c r="E3028" s="37" t="s">
        <v>22089</v>
      </c>
      <c r="F3028" s="37" t="s">
        <v>23138</v>
      </c>
      <c r="G3028" s="37">
        <v>98121</v>
      </c>
      <c r="H3028" s="35">
        <v>3</v>
      </c>
      <c r="I3028" s="35">
        <v>8</v>
      </c>
      <c r="J3028" s="36">
        <v>312500</v>
      </c>
      <c r="K3028" s="37">
        <v>143863</v>
      </c>
      <c r="L3028" s="37" t="s">
        <v>7443</v>
      </c>
    </row>
    <row r="3029" spans="1:12" ht="18" customHeight="1" x14ac:dyDescent="0.2">
      <c r="A3029" s="37" t="s">
        <v>15548</v>
      </c>
      <c r="B3029" s="37" t="s">
        <v>15549</v>
      </c>
      <c r="C3029" s="37" t="s">
        <v>15550</v>
      </c>
      <c r="D3029" s="37" t="s">
        <v>15551</v>
      </c>
      <c r="E3029" s="37" t="s">
        <v>16706</v>
      </c>
      <c r="F3029" s="37" t="s">
        <v>23136</v>
      </c>
      <c r="G3029" s="37">
        <v>22042</v>
      </c>
      <c r="H3029" s="35">
        <v>8</v>
      </c>
      <c r="I3029" s="35">
        <v>33</v>
      </c>
      <c r="J3029" s="36">
        <v>234256</v>
      </c>
      <c r="K3029" s="37">
        <v>552</v>
      </c>
      <c r="L3029" s="37"/>
    </row>
    <row r="3030" spans="1:12" ht="18" customHeight="1" x14ac:dyDescent="0.2">
      <c r="A3030" s="37" t="s">
        <v>15552</v>
      </c>
      <c r="B3030" s="37" t="s">
        <v>15553</v>
      </c>
      <c r="C3030" s="37" t="s">
        <v>15554</v>
      </c>
      <c r="D3030" s="37" t="s">
        <v>15555</v>
      </c>
      <c r="E3030" s="37" t="s">
        <v>15268</v>
      </c>
      <c r="F3030" s="37" t="s">
        <v>23134</v>
      </c>
      <c r="G3030" s="37">
        <v>77002</v>
      </c>
      <c r="H3030" s="35">
        <v>1</v>
      </c>
      <c r="I3030" s="35">
        <v>5</v>
      </c>
      <c r="J3030" s="36">
        <v>205000</v>
      </c>
      <c r="K3030" s="37">
        <v>143071</v>
      </c>
      <c r="L3030" s="37" t="s">
        <v>15556</v>
      </c>
    </row>
    <row r="3031" spans="1:12" ht="18" customHeight="1" x14ac:dyDescent="0.2">
      <c r="A3031" s="37" t="s">
        <v>15557</v>
      </c>
      <c r="B3031" s="37"/>
      <c r="C3031" s="37" t="s">
        <v>15558</v>
      </c>
      <c r="D3031" s="37" t="s">
        <v>12858</v>
      </c>
      <c r="E3031" s="37" t="s">
        <v>19969</v>
      </c>
      <c r="F3031" s="37" t="s">
        <v>23714</v>
      </c>
      <c r="G3031" s="37">
        <v>94306</v>
      </c>
      <c r="H3031" s="35">
        <v>4</v>
      </c>
      <c r="I3031" s="35">
        <v>8</v>
      </c>
      <c r="J3031" s="36">
        <v>450973</v>
      </c>
      <c r="K3031" s="37">
        <v>130575</v>
      </c>
      <c r="L3031" s="37"/>
    </row>
    <row r="3032" spans="1:12" ht="18" customHeight="1" x14ac:dyDescent="0.2">
      <c r="A3032" s="37" t="s">
        <v>12859</v>
      </c>
      <c r="B3032" s="37" t="s">
        <v>12860</v>
      </c>
      <c r="C3032" s="37" t="s">
        <v>12861</v>
      </c>
      <c r="D3032" s="37" t="s">
        <v>12862</v>
      </c>
      <c r="E3032" s="37" t="s">
        <v>11213</v>
      </c>
      <c r="F3032" s="37" t="s">
        <v>23131</v>
      </c>
      <c r="G3032" s="37">
        <v>29201</v>
      </c>
      <c r="H3032" s="35">
        <v>2</v>
      </c>
      <c r="I3032" s="35">
        <v>7</v>
      </c>
      <c r="J3032" s="36">
        <v>261429</v>
      </c>
      <c r="K3032" s="37">
        <v>140217</v>
      </c>
      <c r="L3032" s="37"/>
    </row>
    <row r="3033" spans="1:12" ht="18" customHeight="1" x14ac:dyDescent="0.2">
      <c r="A3033" s="37" t="s">
        <v>12863</v>
      </c>
      <c r="B3033" s="37" t="s">
        <v>12864</v>
      </c>
      <c r="C3033" s="37" t="s">
        <v>12865</v>
      </c>
      <c r="D3033" s="37" t="s">
        <v>12866</v>
      </c>
      <c r="E3033" s="37" t="s">
        <v>12062</v>
      </c>
      <c r="F3033" s="37" t="s">
        <v>19668</v>
      </c>
      <c r="G3033" s="37">
        <v>21030</v>
      </c>
      <c r="H3033" s="35">
        <v>135</v>
      </c>
      <c r="I3033" s="35">
        <v>266</v>
      </c>
      <c r="J3033" s="36">
        <v>507519</v>
      </c>
      <c r="K3033" s="37">
        <v>119416</v>
      </c>
      <c r="L3033" s="37"/>
    </row>
    <row r="3034" spans="1:12" ht="18" customHeight="1" x14ac:dyDescent="0.2">
      <c r="A3034" s="37" t="s">
        <v>12863</v>
      </c>
      <c r="B3034" s="37" t="s">
        <v>18774</v>
      </c>
      <c r="C3034" s="37" t="s">
        <v>18775</v>
      </c>
      <c r="D3034" s="37" t="s">
        <v>18776</v>
      </c>
      <c r="E3034" s="37" t="s">
        <v>18777</v>
      </c>
      <c r="F3034" s="37" t="s">
        <v>23714</v>
      </c>
      <c r="G3034" s="37">
        <v>92395</v>
      </c>
      <c r="H3034" s="35">
        <v>5</v>
      </c>
      <c r="I3034" s="35">
        <v>27</v>
      </c>
      <c r="J3034" s="36">
        <v>188889</v>
      </c>
      <c r="K3034" s="37">
        <v>132645</v>
      </c>
      <c r="L3034" s="37" t="s">
        <v>18778</v>
      </c>
    </row>
    <row r="3035" spans="1:12" ht="18" customHeight="1" x14ac:dyDescent="0.2">
      <c r="A3035" s="37" t="s">
        <v>18779</v>
      </c>
      <c r="B3035" s="37" t="s">
        <v>18780</v>
      </c>
      <c r="C3035" s="37" t="s">
        <v>18781</v>
      </c>
      <c r="D3035" s="37" t="s">
        <v>18782</v>
      </c>
      <c r="E3035" s="37" t="s">
        <v>19968</v>
      </c>
      <c r="F3035" s="37" t="s">
        <v>18741</v>
      </c>
      <c r="G3035" s="37">
        <v>30075</v>
      </c>
      <c r="H3035" s="35">
        <v>6</v>
      </c>
      <c r="I3035" s="35">
        <v>52</v>
      </c>
      <c r="J3035" s="36">
        <v>115385</v>
      </c>
      <c r="K3035" s="37">
        <v>118027</v>
      </c>
      <c r="L3035" s="37"/>
    </row>
    <row r="3036" spans="1:12" ht="18" customHeight="1" x14ac:dyDescent="0.2">
      <c r="A3036" s="37" t="s">
        <v>18783</v>
      </c>
      <c r="B3036" s="37" t="s">
        <v>18784</v>
      </c>
      <c r="C3036" s="37" t="s">
        <v>18785</v>
      </c>
      <c r="D3036" s="37" t="s">
        <v>18786</v>
      </c>
      <c r="E3036" s="37" t="s">
        <v>17354</v>
      </c>
      <c r="F3036" s="37" t="s">
        <v>23714</v>
      </c>
      <c r="G3036" s="37">
        <v>95160</v>
      </c>
      <c r="H3036" s="35">
        <v>57</v>
      </c>
      <c r="I3036" s="35">
        <v>125</v>
      </c>
      <c r="J3036" s="36">
        <v>458785</v>
      </c>
      <c r="K3036" s="37">
        <v>104835</v>
      </c>
      <c r="L3036" s="37"/>
    </row>
    <row r="3037" spans="1:12" ht="18" customHeight="1" x14ac:dyDescent="0.2">
      <c r="A3037" s="37" t="s">
        <v>18396</v>
      </c>
      <c r="B3037" s="37" t="s">
        <v>18397</v>
      </c>
      <c r="C3037" s="37" t="s">
        <v>18398</v>
      </c>
      <c r="D3037" s="37" t="s">
        <v>18399</v>
      </c>
      <c r="E3037" s="37" t="s">
        <v>16723</v>
      </c>
      <c r="F3037" s="37" t="s">
        <v>23714</v>
      </c>
      <c r="G3037" s="37">
        <v>94111</v>
      </c>
      <c r="H3037" s="35">
        <v>23</v>
      </c>
      <c r="I3037" s="35">
        <v>46</v>
      </c>
      <c r="J3037" s="36">
        <v>508696</v>
      </c>
      <c r="K3037" s="37">
        <v>137345</v>
      </c>
      <c r="L3037" s="37"/>
    </row>
    <row r="3038" spans="1:12" ht="18" customHeight="1" x14ac:dyDescent="0.2">
      <c r="A3038" s="37" t="s">
        <v>18400</v>
      </c>
      <c r="B3038" s="37" t="s">
        <v>18401</v>
      </c>
      <c r="C3038" s="37" t="s">
        <v>18402</v>
      </c>
      <c r="D3038" s="37" t="s">
        <v>18403</v>
      </c>
      <c r="E3038" s="37" t="s">
        <v>20922</v>
      </c>
      <c r="F3038" s="37" t="s">
        <v>19665</v>
      </c>
      <c r="G3038" s="37">
        <v>40504</v>
      </c>
      <c r="H3038" s="35">
        <v>11</v>
      </c>
      <c r="I3038" s="35">
        <v>25</v>
      </c>
      <c r="J3038" s="36">
        <v>440000</v>
      </c>
      <c r="K3038" s="37">
        <v>148392</v>
      </c>
      <c r="L3038" s="37"/>
    </row>
    <row r="3039" spans="1:12" ht="18" customHeight="1" x14ac:dyDescent="0.2">
      <c r="A3039" s="37" t="s">
        <v>18404</v>
      </c>
      <c r="B3039" s="37" t="s">
        <v>18405</v>
      </c>
      <c r="C3039" s="37" t="s">
        <v>18406</v>
      </c>
      <c r="D3039" s="37" t="s">
        <v>18407</v>
      </c>
      <c r="E3039" s="37" t="s">
        <v>23644</v>
      </c>
      <c r="F3039" s="37" t="s">
        <v>19677</v>
      </c>
      <c r="G3039" s="37">
        <v>3087</v>
      </c>
      <c r="H3039" s="35">
        <v>13</v>
      </c>
      <c r="I3039" s="35">
        <v>101</v>
      </c>
      <c r="J3039" s="36">
        <v>128046</v>
      </c>
      <c r="K3039" s="37">
        <v>116820</v>
      </c>
      <c r="L3039" s="37"/>
    </row>
    <row r="3040" spans="1:12" ht="18" customHeight="1" x14ac:dyDescent="0.2">
      <c r="A3040" s="37" t="s">
        <v>18408</v>
      </c>
      <c r="B3040" s="37" t="s">
        <v>18409</v>
      </c>
      <c r="C3040" s="37" t="s">
        <v>18410</v>
      </c>
      <c r="D3040" s="37" t="s">
        <v>18411</v>
      </c>
      <c r="E3040" s="37" t="s">
        <v>18088</v>
      </c>
      <c r="F3040" s="37" t="s">
        <v>23711</v>
      </c>
      <c r="G3040" s="37">
        <v>35242</v>
      </c>
      <c r="H3040" s="35">
        <v>31</v>
      </c>
      <c r="I3040" s="35">
        <v>301</v>
      </c>
      <c r="J3040" s="36">
        <v>102170</v>
      </c>
      <c r="K3040" s="37">
        <v>134639</v>
      </c>
      <c r="L3040" s="37"/>
    </row>
    <row r="3041" spans="1:12" ht="18" customHeight="1" x14ac:dyDescent="0.2">
      <c r="A3041" s="37" t="s">
        <v>18412</v>
      </c>
      <c r="B3041" s="37" t="s">
        <v>18413</v>
      </c>
      <c r="C3041" s="37" t="s">
        <v>21166</v>
      </c>
      <c r="D3041" s="37" t="s">
        <v>21167</v>
      </c>
      <c r="E3041" s="37" t="s">
        <v>24201</v>
      </c>
      <c r="F3041" s="37" t="s">
        <v>18740</v>
      </c>
      <c r="G3041" s="37">
        <v>32216</v>
      </c>
      <c r="H3041" s="35">
        <v>49</v>
      </c>
      <c r="I3041" s="35">
        <v>324</v>
      </c>
      <c r="J3041" s="36">
        <v>151060</v>
      </c>
      <c r="K3041" s="37">
        <v>107813</v>
      </c>
      <c r="L3041" s="37"/>
    </row>
    <row r="3042" spans="1:12" ht="18" customHeight="1" x14ac:dyDescent="0.2">
      <c r="A3042" s="37" t="s">
        <v>21168</v>
      </c>
      <c r="B3042" s="37" t="s">
        <v>21169</v>
      </c>
      <c r="C3042" s="37" t="s">
        <v>24393</v>
      </c>
      <c r="D3042" s="37"/>
      <c r="E3042" s="37"/>
      <c r="F3042" s="37" t="s">
        <v>23714</v>
      </c>
      <c r="G3042" s="37"/>
      <c r="H3042" s="35">
        <v>50</v>
      </c>
      <c r="I3042" s="35" t="s">
        <v>16742</v>
      </c>
      <c r="J3042" s="35" t="s">
        <v>16742</v>
      </c>
      <c r="K3042" s="37">
        <v>149581</v>
      </c>
      <c r="L3042" s="37"/>
    </row>
    <row r="3043" spans="1:12" ht="18" customHeight="1" x14ac:dyDescent="0.2">
      <c r="A3043" s="37" t="s">
        <v>24394</v>
      </c>
      <c r="B3043" s="37" t="s">
        <v>24395</v>
      </c>
      <c r="C3043" s="37" t="s">
        <v>24396</v>
      </c>
      <c r="D3043" s="37" t="s">
        <v>24397</v>
      </c>
      <c r="E3043" s="37" t="s">
        <v>19505</v>
      </c>
      <c r="F3043" s="37" t="s">
        <v>23125</v>
      </c>
      <c r="G3043" s="37">
        <v>10024</v>
      </c>
      <c r="H3043" s="35">
        <v>5</v>
      </c>
      <c r="I3043" s="35">
        <v>5</v>
      </c>
      <c r="J3043" s="36">
        <v>900000</v>
      </c>
      <c r="K3043" s="37">
        <v>143364</v>
      </c>
      <c r="L3043" s="37"/>
    </row>
    <row r="3044" spans="1:12" ht="18" customHeight="1" x14ac:dyDescent="0.2">
      <c r="A3044" s="37" t="s">
        <v>24398</v>
      </c>
      <c r="B3044" s="37" t="s">
        <v>24399</v>
      </c>
      <c r="C3044" s="37" t="s">
        <v>24400</v>
      </c>
      <c r="D3044" s="37" t="s">
        <v>24401</v>
      </c>
      <c r="E3044" s="37" t="s">
        <v>13964</v>
      </c>
      <c r="F3044" s="37" t="s">
        <v>23126</v>
      </c>
      <c r="G3044" s="37">
        <v>44139</v>
      </c>
      <c r="H3044" s="35">
        <v>20</v>
      </c>
      <c r="I3044" s="35">
        <v>25</v>
      </c>
      <c r="J3044" s="36">
        <v>808000</v>
      </c>
      <c r="K3044" s="37">
        <v>119998</v>
      </c>
      <c r="L3044" s="37" t="s">
        <v>24402</v>
      </c>
    </row>
    <row r="3045" spans="1:12" ht="18" customHeight="1" x14ac:dyDescent="0.2">
      <c r="A3045" s="37" t="s">
        <v>24403</v>
      </c>
      <c r="B3045" s="37" t="s">
        <v>24404</v>
      </c>
      <c r="C3045" s="37" t="s">
        <v>24405</v>
      </c>
      <c r="D3045" s="37" t="s">
        <v>24406</v>
      </c>
      <c r="E3045" s="37" t="s">
        <v>19340</v>
      </c>
      <c r="F3045" s="37" t="s">
        <v>18740</v>
      </c>
      <c r="G3045" s="37">
        <v>33431</v>
      </c>
      <c r="H3045" s="35">
        <v>1</v>
      </c>
      <c r="I3045" s="35">
        <v>3</v>
      </c>
      <c r="J3045" s="36">
        <v>463765</v>
      </c>
      <c r="K3045" s="37">
        <v>142330</v>
      </c>
      <c r="L3045" s="37"/>
    </row>
    <row r="3046" spans="1:12" ht="18" customHeight="1" x14ac:dyDescent="0.2">
      <c r="A3046" s="37" t="s">
        <v>24407</v>
      </c>
      <c r="B3046" s="37" t="s">
        <v>21177</v>
      </c>
      <c r="C3046" s="37" t="s">
        <v>21178</v>
      </c>
      <c r="D3046" s="37" t="s">
        <v>21179</v>
      </c>
      <c r="E3046" s="37" t="s">
        <v>21180</v>
      </c>
      <c r="F3046" s="37" t="s">
        <v>23714</v>
      </c>
      <c r="G3046" s="37">
        <v>94904</v>
      </c>
      <c r="H3046" s="35">
        <v>4</v>
      </c>
      <c r="I3046" s="35">
        <v>5</v>
      </c>
      <c r="J3046" s="36">
        <v>800000</v>
      </c>
      <c r="K3046" s="37">
        <v>133307</v>
      </c>
      <c r="L3046" s="37"/>
    </row>
    <row r="3047" spans="1:12" ht="18" customHeight="1" x14ac:dyDescent="0.2">
      <c r="A3047" s="37" t="s">
        <v>21181</v>
      </c>
      <c r="B3047" s="37" t="s">
        <v>21182</v>
      </c>
      <c r="C3047" s="37" t="s">
        <v>21183</v>
      </c>
      <c r="D3047" s="37" t="s">
        <v>21184</v>
      </c>
      <c r="E3047" s="37" t="s">
        <v>15682</v>
      </c>
      <c r="F3047" s="37" t="s">
        <v>23714</v>
      </c>
      <c r="G3047" s="37">
        <v>90274</v>
      </c>
      <c r="H3047" s="35">
        <v>1</v>
      </c>
      <c r="I3047" s="35">
        <v>15</v>
      </c>
      <c r="J3047" s="36">
        <v>75858</v>
      </c>
      <c r="K3047" s="37">
        <v>131178</v>
      </c>
      <c r="L3047" s="37"/>
    </row>
    <row r="3048" spans="1:12" ht="18" customHeight="1" x14ac:dyDescent="0.2">
      <c r="A3048" s="37" t="s">
        <v>15683</v>
      </c>
      <c r="B3048" s="37" t="s">
        <v>15684</v>
      </c>
      <c r="C3048" s="37" t="s">
        <v>15685</v>
      </c>
      <c r="D3048" s="37" t="s">
        <v>15686</v>
      </c>
      <c r="E3048" s="37" t="s">
        <v>15923</v>
      </c>
      <c r="F3048" s="37" t="s">
        <v>23714</v>
      </c>
      <c r="G3048" s="37">
        <v>92024</v>
      </c>
      <c r="H3048" s="35">
        <v>12</v>
      </c>
      <c r="I3048" s="35">
        <v>135</v>
      </c>
      <c r="J3048" s="36">
        <v>85185</v>
      </c>
      <c r="K3048" s="37">
        <v>135753</v>
      </c>
      <c r="L3048" s="37" t="s">
        <v>15687</v>
      </c>
    </row>
    <row r="3049" spans="1:12" ht="18" customHeight="1" x14ac:dyDescent="0.2">
      <c r="A3049" s="37" t="s">
        <v>15688</v>
      </c>
      <c r="B3049" s="37" t="s">
        <v>15689</v>
      </c>
      <c r="C3049" s="37" t="s">
        <v>15690</v>
      </c>
      <c r="D3049" s="37" t="s">
        <v>15691</v>
      </c>
      <c r="E3049" s="37" t="s">
        <v>20161</v>
      </c>
      <c r="F3049" s="37" t="s">
        <v>23714</v>
      </c>
      <c r="G3049" s="37">
        <v>93704</v>
      </c>
      <c r="H3049" s="35">
        <v>48</v>
      </c>
      <c r="I3049" s="35">
        <v>575</v>
      </c>
      <c r="J3049" s="36">
        <v>82787</v>
      </c>
      <c r="K3049" s="37">
        <v>110075</v>
      </c>
      <c r="L3049" s="37"/>
    </row>
    <row r="3050" spans="1:12" ht="18" customHeight="1" x14ac:dyDescent="0.2">
      <c r="A3050" s="37" t="s">
        <v>15692</v>
      </c>
      <c r="B3050" s="37" t="s">
        <v>18414</v>
      </c>
      <c r="C3050" s="37" t="s">
        <v>18415</v>
      </c>
      <c r="D3050" s="37" t="s">
        <v>18416</v>
      </c>
      <c r="E3050" s="37" t="s">
        <v>16130</v>
      </c>
      <c r="F3050" s="37" t="s">
        <v>19670</v>
      </c>
      <c r="G3050" s="37"/>
      <c r="H3050" s="35">
        <v>2</v>
      </c>
      <c r="I3050" s="35">
        <v>44</v>
      </c>
      <c r="J3050" s="36">
        <v>43477</v>
      </c>
      <c r="K3050" s="37">
        <v>124413</v>
      </c>
      <c r="L3050" s="37" t="s">
        <v>18417</v>
      </c>
    </row>
    <row r="3051" spans="1:12" ht="18" customHeight="1" x14ac:dyDescent="0.2">
      <c r="A3051" s="37" t="s">
        <v>18418</v>
      </c>
      <c r="B3051" s="37" t="s">
        <v>12951</v>
      </c>
      <c r="C3051" s="37" t="s">
        <v>12952</v>
      </c>
      <c r="D3051" s="37" t="s">
        <v>21186</v>
      </c>
      <c r="E3051" s="37" t="s">
        <v>23798</v>
      </c>
      <c r="F3051" s="37" t="s">
        <v>19680</v>
      </c>
      <c r="G3051" s="37">
        <v>89104</v>
      </c>
      <c r="H3051" s="35">
        <v>6</v>
      </c>
      <c r="I3051" s="35">
        <v>22</v>
      </c>
      <c r="J3051" s="36">
        <v>254545</v>
      </c>
      <c r="K3051" s="37">
        <v>139796</v>
      </c>
      <c r="L3051" s="37" t="s">
        <v>21187</v>
      </c>
    </row>
    <row r="3052" spans="1:12" ht="18" customHeight="1" x14ac:dyDescent="0.2">
      <c r="A3052" s="37" t="s">
        <v>21188</v>
      </c>
      <c r="B3052" s="37" t="s">
        <v>21188</v>
      </c>
      <c r="C3052" s="37" t="s">
        <v>18419</v>
      </c>
      <c r="D3052" s="37" t="s">
        <v>18420</v>
      </c>
      <c r="E3052" s="37" t="s">
        <v>22689</v>
      </c>
      <c r="F3052" s="37" t="s">
        <v>23713</v>
      </c>
      <c r="G3052" s="37">
        <v>85258</v>
      </c>
      <c r="H3052" s="35">
        <v>11</v>
      </c>
      <c r="I3052" s="35">
        <v>15</v>
      </c>
      <c r="J3052" s="36">
        <v>733333</v>
      </c>
      <c r="K3052" s="37">
        <v>130052</v>
      </c>
      <c r="L3052" s="37"/>
    </row>
    <row r="3053" spans="1:12" ht="18" customHeight="1" x14ac:dyDescent="0.2">
      <c r="A3053" s="37" t="s">
        <v>18421</v>
      </c>
      <c r="B3053" s="37" t="s">
        <v>18422</v>
      </c>
      <c r="C3053" s="37" t="s">
        <v>21170</v>
      </c>
      <c r="D3053" s="37" t="s">
        <v>21171</v>
      </c>
      <c r="E3053" s="37" t="s">
        <v>16728</v>
      </c>
      <c r="F3053" s="37" t="s">
        <v>23714</v>
      </c>
      <c r="G3053" s="37">
        <v>92103</v>
      </c>
      <c r="H3053" s="35">
        <v>21</v>
      </c>
      <c r="I3053" s="35">
        <v>135</v>
      </c>
      <c r="J3053" s="36">
        <v>151852</v>
      </c>
      <c r="K3053" s="37">
        <v>126812</v>
      </c>
      <c r="L3053" s="37"/>
    </row>
    <row r="3054" spans="1:12" ht="18" customHeight="1" x14ac:dyDescent="0.2">
      <c r="A3054" s="37" t="s">
        <v>21172</v>
      </c>
      <c r="B3054" s="37" t="s">
        <v>21173</v>
      </c>
      <c r="C3054" s="37" t="s">
        <v>21174</v>
      </c>
      <c r="D3054" s="37"/>
      <c r="E3054" s="37"/>
      <c r="F3054" s="37" t="s">
        <v>23714</v>
      </c>
      <c r="G3054" s="37"/>
      <c r="H3054" s="35">
        <v>5</v>
      </c>
      <c r="I3054" s="35">
        <v>54</v>
      </c>
      <c r="J3054" s="36">
        <v>83333</v>
      </c>
      <c r="K3054" s="37">
        <v>117136</v>
      </c>
      <c r="L3054" s="37" t="s">
        <v>21175</v>
      </c>
    </row>
    <row r="3055" spans="1:12" ht="18" customHeight="1" x14ac:dyDescent="0.2">
      <c r="A3055" s="37" t="s">
        <v>15646</v>
      </c>
      <c r="B3055" s="37" t="s">
        <v>15646</v>
      </c>
      <c r="C3055" s="37" t="s">
        <v>15647</v>
      </c>
      <c r="D3055" s="37" t="s">
        <v>15648</v>
      </c>
      <c r="E3055" s="37" t="s">
        <v>21832</v>
      </c>
      <c r="F3055" s="37" t="s">
        <v>23126</v>
      </c>
      <c r="G3055" s="37">
        <v>45203</v>
      </c>
      <c r="H3055" s="35">
        <v>23</v>
      </c>
      <c r="I3055" s="35">
        <v>433</v>
      </c>
      <c r="J3055" s="36">
        <v>53118</v>
      </c>
      <c r="K3055" s="37">
        <v>120059</v>
      </c>
      <c r="L3055" s="37" t="s">
        <v>15649</v>
      </c>
    </row>
    <row r="3056" spans="1:12" ht="18" customHeight="1" x14ac:dyDescent="0.2">
      <c r="A3056" s="37" t="s">
        <v>15650</v>
      </c>
      <c r="B3056" s="37" t="s">
        <v>15651</v>
      </c>
      <c r="C3056" s="37" t="s">
        <v>15652</v>
      </c>
      <c r="D3056" s="37" t="s">
        <v>15653</v>
      </c>
      <c r="E3056" s="37" t="s">
        <v>14247</v>
      </c>
      <c r="F3056" s="37" t="s">
        <v>23134</v>
      </c>
      <c r="G3056" s="37">
        <v>77904</v>
      </c>
      <c r="H3056" s="35">
        <v>10</v>
      </c>
      <c r="I3056" s="35">
        <v>3</v>
      </c>
      <c r="J3056" s="36">
        <v>3182161</v>
      </c>
      <c r="K3056" s="37">
        <v>141887</v>
      </c>
      <c r="L3056" s="37" t="s">
        <v>15654</v>
      </c>
    </row>
    <row r="3057" spans="1:12" ht="18" customHeight="1" x14ac:dyDescent="0.2">
      <c r="A3057" s="37" t="s">
        <v>15655</v>
      </c>
      <c r="B3057" s="37" t="s">
        <v>15656</v>
      </c>
      <c r="C3057" s="37" t="s">
        <v>15657</v>
      </c>
      <c r="D3057" s="37"/>
      <c r="E3057" s="37"/>
      <c r="F3057" s="37" t="s">
        <v>23134</v>
      </c>
      <c r="G3057" s="37"/>
      <c r="H3057" s="35">
        <v>0</v>
      </c>
      <c r="I3057" s="35">
        <v>11</v>
      </c>
      <c r="J3057" s="36">
        <v>42470</v>
      </c>
      <c r="K3057" s="37">
        <v>134346</v>
      </c>
      <c r="L3057" s="37"/>
    </row>
    <row r="3058" spans="1:12" ht="18" customHeight="1" x14ac:dyDescent="0.2">
      <c r="A3058" s="37" t="s">
        <v>15658</v>
      </c>
      <c r="B3058" s="37" t="s">
        <v>15659</v>
      </c>
      <c r="C3058" s="37" t="s">
        <v>15660</v>
      </c>
      <c r="D3058" s="37" t="s">
        <v>15661</v>
      </c>
      <c r="E3058" s="37" t="s">
        <v>17808</v>
      </c>
      <c r="F3058" s="37" t="s">
        <v>23715</v>
      </c>
      <c r="G3058" s="37">
        <v>80163</v>
      </c>
      <c r="H3058" s="35">
        <v>10</v>
      </c>
      <c r="I3058" s="35">
        <v>120</v>
      </c>
      <c r="J3058" s="36">
        <v>83333</v>
      </c>
      <c r="K3058" s="37">
        <v>113557</v>
      </c>
      <c r="L3058" s="37"/>
    </row>
    <row r="3059" spans="1:12" ht="18" customHeight="1" x14ac:dyDescent="0.2">
      <c r="A3059" s="37" t="s">
        <v>15662</v>
      </c>
      <c r="B3059" s="37" t="s">
        <v>15663</v>
      </c>
      <c r="C3059" s="37" t="s">
        <v>15664</v>
      </c>
      <c r="D3059" s="37" t="s">
        <v>15665</v>
      </c>
      <c r="E3059" s="37" t="s">
        <v>15666</v>
      </c>
      <c r="F3059" s="37" t="s">
        <v>19675</v>
      </c>
      <c r="G3059" s="37">
        <v>28327</v>
      </c>
      <c r="H3059" s="35">
        <v>2</v>
      </c>
      <c r="I3059" s="35">
        <v>11</v>
      </c>
      <c r="J3059" s="36">
        <v>139364</v>
      </c>
      <c r="K3059" s="37">
        <v>118144</v>
      </c>
      <c r="L3059" s="37"/>
    </row>
    <row r="3060" spans="1:12" ht="18" customHeight="1" x14ac:dyDescent="0.2">
      <c r="A3060" s="37" t="s">
        <v>12953</v>
      </c>
      <c r="B3060" s="37" t="s">
        <v>12954</v>
      </c>
      <c r="C3060" s="37" t="s">
        <v>12955</v>
      </c>
      <c r="D3060" s="37" t="s">
        <v>12956</v>
      </c>
      <c r="E3060" s="37" t="s">
        <v>20773</v>
      </c>
      <c r="F3060" s="37" t="s">
        <v>23716</v>
      </c>
      <c r="G3060" s="37">
        <v>6033</v>
      </c>
      <c r="H3060" s="35">
        <v>122</v>
      </c>
      <c r="I3060" s="35">
        <v>908</v>
      </c>
      <c r="J3060" s="36">
        <v>134285</v>
      </c>
      <c r="K3060" s="37">
        <v>108742</v>
      </c>
      <c r="L3060" s="37" t="s">
        <v>12957</v>
      </c>
    </row>
    <row r="3061" spans="1:12" ht="18" customHeight="1" x14ac:dyDescent="0.2">
      <c r="A3061" s="37" t="s">
        <v>12958</v>
      </c>
      <c r="B3061" s="37" t="s">
        <v>12959</v>
      </c>
      <c r="C3061" s="37" t="s">
        <v>12960</v>
      </c>
      <c r="D3061" s="37" t="s">
        <v>12961</v>
      </c>
      <c r="E3061" s="37" t="s">
        <v>19781</v>
      </c>
      <c r="F3061" s="37" t="s">
        <v>23714</v>
      </c>
      <c r="G3061" s="37">
        <v>91362</v>
      </c>
      <c r="H3061" s="35">
        <v>21</v>
      </c>
      <c r="I3061" s="35">
        <v>215</v>
      </c>
      <c r="J3061" s="36">
        <v>96132</v>
      </c>
      <c r="K3061" s="37">
        <v>131890</v>
      </c>
      <c r="L3061" s="37"/>
    </row>
    <row r="3062" spans="1:12" ht="18" customHeight="1" x14ac:dyDescent="0.2">
      <c r="A3062" s="37" t="s">
        <v>12962</v>
      </c>
      <c r="B3062" s="37" t="s">
        <v>12963</v>
      </c>
      <c r="C3062" s="37" t="s">
        <v>12964</v>
      </c>
      <c r="D3062" s="37" t="s">
        <v>12965</v>
      </c>
      <c r="E3062" s="37" t="s">
        <v>12966</v>
      </c>
      <c r="F3062" s="37" t="s">
        <v>19678</v>
      </c>
      <c r="G3062" s="37">
        <v>7006</v>
      </c>
      <c r="H3062" s="35">
        <v>7</v>
      </c>
      <c r="I3062" s="35">
        <v>30</v>
      </c>
      <c r="J3062" s="36">
        <v>223333</v>
      </c>
      <c r="K3062" s="37">
        <v>128011</v>
      </c>
      <c r="L3062" s="37"/>
    </row>
    <row r="3063" spans="1:12" ht="18" customHeight="1" x14ac:dyDescent="0.2">
      <c r="A3063" s="37" t="s">
        <v>12967</v>
      </c>
      <c r="B3063" s="37" t="s">
        <v>12968</v>
      </c>
      <c r="C3063" s="37" t="s">
        <v>12969</v>
      </c>
      <c r="D3063" s="37" t="s">
        <v>12970</v>
      </c>
      <c r="E3063" s="37" t="s">
        <v>24286</v>
      </c>
      <c r="F3063" s="37" t="s">
        <v>23134</v>
      </c>
      <c r="G3063" s="37">
        <v>75254</v>
      </c>
      <c r="H3063" s="35">
        <v>3</v>
      </c>
      <c r="I3063" s="35">
        <v>5</v>
      </c>
      <c r="J3063" s="36">
        <v>647312</v>
      </c>
      <c r="K3063" s="37">
        <v>130375</v>
      </c>
      <c r="L3063" s="37"/>
    </row>
    <row r="3064" spans="1:12" ht="18" customHeight="1" x14ac:dyDescent="0.2">
      <c r="A3064" s="37" t="s">
        <v>12971</v>
      </c>
      <c r="B3064" s="37" t="s">
        <v>12972</v>
      </c>
      <c r="C3064" s="37" t="s">
        <v>12973</v>
      </c>
      <c r="D3064" s="37" t="s">
        <v>12974</v>
      </c>
      <c r="E3064" s="37" t="s">
        <v>7212</v>
      </c>
      <c r="F3064" s="37" t="s">
        <v>19679</v>
      </c>
      <c r="G3064" s="37">
        <v>87110</v>
      </c>
      <c r="H3064" s="35">
        <v>149</v>
      </c>
      <c r="I3064" s="35">
        <v>318</v>
      </c>
      <c r="J3064" s="36">
        <v>469290</v>
      </c>
      <c r="K3064" s="37">
        <v>106790</v>
      </c>
      <c r="L3064" s="37"/>
    </row>
    <row r="3065" spans="1:12" ht="18" customHeight="1" x14ac:dyDescent="0.2">
      <c r="A3065" s="37" t="s">
        <v>12975</v>
      </c>
      <c r="B3065" s="37" t="s">
        <v>12976</v>
      </c>
      <c r="C3065" s="37" t="s">
        <v>12977</v>
      </c>
      <c r="D3065" s="37" t="s">
        <v>12978</v>
      </c>
      <c r="E3065" s="37" t="s">
        <v>6242</v>
      </c>
      <c r="F3065" s="37" t="s">
        <v>19668</v>
      </c>
      <c r="G3065" s="37">
        <v>20855</v>
      </c>
      <c r="H3065" s="35">
        <v>25</v>
      </c>
      <c r="I3065" s="35">
        <v>136</v>
      </c>
      <c r="J3065" s="36">
        <v>185981</v>
      </c>
      <c r="K3065" s="37">
        <v>117896</v>
      </c>
      <c r="L3065" s="37" t="s">
        <v>12979</v>
      </c>
    </row>
    <row r="3066" spans="1:12" ht="18" customHeight="1" x14ac:dyDescent="0.2">
      <c r="A3066" s="37" t="s">
        <v>12980</v>
      </c>
      <c r="B3066" s="37" t="s">
        <v>12981</v>
      </c>
      <c r="C3066" s="37" t="s">
        <v>12982</v>
      </c>
      <c r="D3066" s="37" t="s">
        <v>12983</v>
      </c>
      <c r="E3066" s="37" t="s">
        <v>23104</v>
      </c>
      <c r="F3066" s="37" t="s">
        <v>18740</v>
      </c>
      <c r="G3066" s="37">
        <v>33629</v>
      </c>
      <c r="H3066" s="35">
        <v>41</v>
      </c>
      <c r="I3066" s="35">
        <v>447</v>
      </c>
      <c r="J3066" s="36">
        <v>92491</v>
      </c>
      <c r="K3066" s="37">
        <v>141883</v>
      </c>
      <c r="L3066" s="37"/>
    </row>
    <row r="3067" spans="1:12" ht="18" customHeight="1" x14ac:dyDescent="0.2">
      <c r="A3067" s="37" t="s">
        <v>12984</v>
      </c>
      <c r="B3067" s="37" t="s">
        <v>12985</v>
      </c>
      <c r="C3067" s="37" t="s">
        <v>12986</v>
      </c>
      <c r="D3067" s="37" t="s">
        <v>12987</v>
      </c>
      <c r="E3067" s="37" t="s">
        <v>11037</v>
      </c>
      <c r="F3067" s="37" t="s">
        <v>18740</v>
      </c>
      <c r="G3067" s="37">
        <v>33446</v>
      </c>
      <c r="H3067" s="35">
        <v>6</v>
      </c>
      <c r="I3067" s="35">
        <v>22</v>
      </c>
      <c r="J3067" s="36">
        <v>292727</v>
      </c>
      <c r="K3067" s="37">
        <v>137952</v>
      </c>
      <c r="L3067" s="37"/>
    </row>
    <row r="3068" spans="1:12" ht="18" customHeight="1" x14ac:dyDescent="0.2">
      <c r="A3068" s="37" t="s">
        <v>12988</v>
      </c>
      <c r="B3068" s="37" t="s">
        <v>12989</v>
      </c>
      <c r="C3068" s="37" t="s">
        <v>12990</v>
      </c>
      <c r="D3068" s="37" t="s">
        <v>12991</v>
      </c>
      <c r="E3068" s="37" t="s">
        <v>23408</v>
      </c>
      <c r="F3068" s="37" t="s">
        <v>19662</v>
      </c>
      <c r="G3068" s="37">
        <v>60201</v>
      </c>
      <c r="H3068" s="35">
        <v>2</v>
      </c>
      <c r="I3068" s="35">
        <v>4</v>
      </c>
      <c r="J3068" s="36">
        <v>550000</v>
      </c>
      <c r="K3068" s="37">
        <v>123350</v>
      </c>
      <c r="L3068" s="37" t="s">
        <v>12992</v>
      </c>
    </row>
    <row r="3069" spans="1:12" ht="18" customHeight="1" x14ac:dyDescent="0.2">
      <c r="A3069" s="37" t="s">
        <v>15693</v>
      </c>
      <c r="B3069" s="37" t="s">
        <v>15694</v>
      </c>
      <c r="C3069" s="37" t="s">
        <v>15695</v>
      </c>
      <c r="D3069" s="37" t="s">
        <v>15696</v>
      </c>
      <c r="E3069" s="37" t="s">
        <v>16379</v>
      </c>
      <c r="F3069" s="37" t="s">
        <v>19667</v>
      </c>
      <c r="G3069" s="37">
        <v>1970</v>
      </c>
      <c r="H3069" s="35">
        <v>2</v>
      </c>
      <c r="I3069" s="35">
        <v>9</v>
      </c>
      <c r="J3069" s="36">
        <v>244444</v>
      </c>
      <c r="K3069" s="37">
        <v>143723</v>
      </c>
      <c r="L3069" s="37"/>
    </row>
    <row r="3070" spans="1:12" ht="18" customHeight="1" x14ac:dyDescent="0.2">
      <c r="A3070" s="37" t="s">
        <v>15697</v>
      </c>
      <c r="B3070" s="37" t="s">
        <v>10254</v>
      </c>
      <c r="C3070" s="37" t="s">
        <v>10255</v>
      </c>
      <c r="D3070" s="37" t="s">
        <v>10256</v>
      </c>
      <c r="E3070" s="37" t="s">
        <v>23459</v>
      </c>
      <c r="F3070" s="37" t="s">
        <v>23714</v>
      </c>
      <c r="G3070" s="37">
        <v>94707</v>
      </c>
      <c r="H3070" s="35">
        <v>80</v>
      </c>
      <c r="I3070" s="35">
        <v>175</v>
      </c>
      <c r="J3070" s="36">
        <v>457143</v>
      </c>
      <c r="K3070" s="37">
        <v>136114</v>
      </c>
      <c r="L3070" s="37"/>
    </row>
    <row r="3071" spans="1:12" ht="18" customHeight="1" x14ac:dyDescent="0.2">
      <c r="A3071" s="37" t="s">
        <v>10257</v>
      </c>
      <c r="B3071" s="37" t="s">
        <v>10258</v>
      </c>
      <c r="C3071" s="37" t="s">
        <v>10259</v>
      </c>
      <c r="D3071" s="37" t="s">
        <v>10244</v>
      </c>
      <c r="E3071" s="37" t="s">
        <v>22496</v>
      </c>
      <c r="F3071" s="37" t="s">
        <v>19677</v>
      </c>
      <c r="G3071" s="37">
        <v>3801</v>
      </c>
      <c r="H3071" s="35">
        <v>27</v>
      </c>
      <c r="I3071" s="35">
        <v>68</v>
      </c>
      <c r="J3071" s="36">
        <v>395248</v>
      </c>
      <c r="K3071" s="37">
        <v>117614</v>
      </c>
      <c r="L3071" s="37"/>
    </row>
    <row r="3072" spans="1:12" ht="18" customHeight="1" x14ac:dyDescent="0.2">
      <c r="A3072" s="37" t="s">
        <v>10245</v>
      </c>
      <c r="B3072" s="37" t="s">
        <v>10246</v>
      </c>
      <c r="C3072" s="37" t="s">
        <v>10247</v>
      </c>
      <c r="D3072" s="37" t="s">
        <v>10248</v>
      </c>
      <c r="E3072" s="37" t="s">
        <v>21140</v>
      </c>
      <c r="F3072" s="37" t="s">
        <v>19666</v>
      </c>
      <c r="G3072" s="37">
        <v>70471</v>
      </c>
      <c r="H3072" s="35">
        <v>22</v>
      </c>
      <c r="I3072" s="35">
        <v>234</v>
      </c>
      <c r="J3072" s="36">
        <v>94085</v>
      </c>
      <c r="K3072" s="37">
        <v>110644</v>
      </c>
      <c r="L3072" s="37" t="s">
        <v>10249</v>
      </c>
    </row>
    <row r="3073" spans="1:12" ht="18" customHeight="1" x14ac:dyDescent="0.2">
      <c r="A3073" s="37" t="s">
        <v>10250</v>
      </c>
      <c r="B3073" s="37" t="s">
        <v>10251</v>
      </c>
      <c r="C3073" s="37" t="s">
        <v>10252</v>
      </c>
      <c r="D3073" s="37" t="s">
        <v>10253</v>
      </c>
      <c r="E3073" s="37" t="s">
        <v>7581</v>
      </c>
      <c r="F3073" s="37" t="s">
        <v>19662</v>
      </c>
      <c r="G3073" s="37">
        <v>60007</v>
      </c>
      <c r="H3073" s="35">
        <v>14</v>
      </c>
      <c r="I3073" s="35">
        <v>113</v>
      </c>
      <c r="J3073" s="36">
        <v>124858</v>
      </c>
      <c r="K3073" s="37">
        <v>123097</v>
      </c>
      <c r="L3073" s="37"/>
    </row>
    <row r="3074" spans="1:12" ht="18" customHeight="1" x14ac:dyDescent="0.2">
      <c r="A3074" s="37" t="s">
        <v>7582</v>
      </c>
      <c r="B3074" s="37" t="s">
        <v>7582</v>
      </c>
      <c r="C3074" s="37" t="s">
        <v>7583</v>
      </c>
      <c r="D3074" s="37" t="s">
        <v>7584</v>
      </c>
      <c r="E3074" s="37" t="s">
        <v>7585</v>
      </c>
      <c r="F3074" s="37" t="s">
        <v>19662</v>
      </c>
      <c r="G3074" s="37">
        <v>60181</v>
      </c>
      <c r="H3074" s="35">
        <v>13</v>
      </c>
      <c r="I3074" s="35">
        <v>100</v>
      </c>
      <c r="J3074" s="36">
        <v>133000</v>
      </c>
      <c r="K3074" s="37">
        <v>124006</v>
      </c>
      <c r="L3074" s="37" t="s">
        <v>7586</v>
      </c>
    </row>
    <row r="3075" spans="1:12" ht="18" customHeight="1" x14ac:dyDescent="0.2">
      <c r="A3075" s="37" t="s">
        <v>7587</v>
      </c>
      <c r="B3075" s="37" t="s">
        <v>7588</v>
      </c>
      <c r="C3075" s="37" t="s">
        <v>7589</v>
      </c>
      <c r="D3075" s="37" t="s">
        <v>7590</v>
      </c>
      <c r="E3075" s="37" t="s">
        <v>24023</v>
      </c>
      <c r="F3075" s="37" t="s">
        <v>19674</v>
      </c>
      <c r="G3075" s="37">
        <v>59715</v>
      </c>
      <c r="H3075" s="35">
        <v>7</v>
      </c>
      <c r="I3075" s="35">
        <v>51</v>
      </c>
      <c r="J3075" s="36">
        <v>147027</v>
      </c>
      <c r="K3075" s="37">
        <v>118490</v>
      </c>
      <c r="L3075" s="37"/>
    </row>
    <row r="3076" spans="1:12" ht="18" customHeight="1" x14ac:dyDescent="0.2">
      <c r="A3076" s="37" t="s">
        <v>7591</v>
      </c>
      <c r="B3076" s="37" t="s">
        <v>7592</v>
      </c>
      <c r="C3076" s="37" t="s">
        <v>7593</v>
      </c>
      <c r="D3076" s="37" t="s">
        <v>7594</v>
      </c>
      <c r="E3076" s="37" t="s">
        <v>17944</v>
      </c>
      <c r="F3076" s="37" t="s">
        <v>23714</v>
      </c>
      <c r="G3076" s="37">
        <v>92614</v>
      </c>
      <c r="H3076" s="35">
        <v>0</v>
      </c>
      <c r="I3076" s="35">
        <v>3</v>
      </c>
      <c r="J3076" s="36">
        <v>66667</v>
      </c>
      <c r="K3076" s="37">
        <v>147225</v>
      </c>
      <c r="L3076" s="37"/>
    </row>
    <row r="3077" spans="1:12" ht="18" customHeight="1" x14ac:dyDescent="0.2">
      <c r="A3077" s="37" t="s">
        <v>7595</v>
      </c>
      <c r="B3077" s="37" t="s">
        <v>7596</v>
      </c>
      <c r="C3077" s="37" t="s">
        <v>7597</v>
      </c>
      <c r="D3077" s="37" t="s">
        <v>7598</v>
      </c>
      <c r="E3077" s="37" t="s">
        <v>23153</v>
      </c>
      <c r="F3077" s="37" t="s">
        <v>23713</v>
      </c>
      <c r="G3077" s="37">
        <v>85718</v>
      </c>
      <c r="H3077" s="35">
        <v>0</v>
      </c>
      <c r="I3077" s="35">
        <v>1</v>
      </c>
      <c r="J3077" s="36">
        <v>26000</v>
      </c>
      <c r="K3077" s="37">
        <v>124974</v>
      </c>
      <c r="L3077" s="37"/>
    </row>
    <row r="3078" spans="1:12" ht="18" customHeight="1" x14ac:dyDescent="0.2">
      <c r="A3078" s="37" t="s">
        <v>7599</v>
      </c>
      <c r="B3078" s="37" t="s">
        <v>7600</v>
      </c>
      <c r="C3078" s="37" t="s">
        <v>10276</v>
      </c>
      <c r="D3078" s="37" t="s">
        <v>10229</v>
      </c>
      <c r="E3078" s="37" t="s">
        <v>22734</v>
      </c>
      <c r="F3078" s="37" t="s">
        <v>19676</v>
      </c>
      <c r="G3078" s="37">
        <v>68502</v>
      </c>
      <c r="H3078" s="35">
        <v>8</v>
      </c>
      <c r="I3078" s="35">
        <v>21</v>
      </c>
      <c r="J3078" s="36">
        <v>403177</v>
      </c>
      <c r="K3078" s="37">
        <v>117454</v>
      </c>
      <c r="L3078" s="37" t="s">
        <v>10230</v>
      </c>
    </row>
    <row r="3079" spans="1:12" ht="18" customHeight="1" x14ac:dyDescent="0.2">
      <c r="A3079" s="37" t="s">
        <v>10231</v>
      </c>
      <c r="B3079" s="37" t="s">
        <v>10232</v>
      </c>
      <c r="C3079" s="37" t="s">
        <v>10233</v>
      </c>
      <c r="D3079" s="37" t="s">
        <v>10234</v>
      </c>
      <c r="E3079" s="37" t="s">
        <v>19505</v>
      </c>
      <c r="F3079" s="37" t="s">
        <v>23125</v>
      </c>
      <c r="G3079" s="37">
        <v>10031</v>
      </c>
      <c r="H3079" s="35">
        <v>1</v>
      </c>
      <c r="I3079" s="35">
        <v>65</v>
      </c>
      <c r="J3079" s="36">
        <v>11538</v>
      </c>
      <c r="K3079" s="37">
        <v>125173</v>
      </c>
      <c r="L3079" s="37" t="s">
        <v>10235</v>
      </c>
    </row>
    <row r="3080" spans="1:12" ht="18" customHeight="1" x14ac:dyDescent="0.2">
      <c r="A3080" s="37" t="s">
        <v>10236</v>
      </c>
      <c r="B3080" s="37" t="s">
        <v>10237</v>
      </c>
      <c r="C3080" s="37" t="s">
        <v>10238</v>
      </c>
      <c r="D3080" s="37" t="s">
        <v>10239</v>
      </c>
      <c r="E3080" s="37" t="s">
        <v>10240</v>
      </c>
      <c r="F3080" s="37" t="s">
        <v>19667</v>
      </c>
      <c r="G3080" s="37">
        <v>2061</v>
      </c>
      <c r="H3080" s="35">
        <v>16</v>
      </c>
      <c r="I3080" s="35">
        <v>127</v>
      </c>
      <c r="J3080" s="36">
        <v>122073</v>
      </c>
      <c r="K3080" s="37">
        <v>133075</v>
      </c>
      <c r="L3080" s="37"/>
    </row>
    <row r="3081" spans="1:12" ht="18" customHeight="1" x14ac:dyDescent="0.2">
      <c r="A3081" s="37" t="s">
        <v>10241</v>
      </c>
      <c r="B3081" s="37" t="s">
        <v>10242</v>
      </c>
      <c r="C3081" s="37" t="s">
        <v>14086</v>
      </c>
      <c r="D3081" s="37" t="s">
        <v>10243</v>
      </c>
      <c r="E3081" s="37" t="s">
        <v>16797</v>
      </c>
      <c r="F3081" s="37" t="s">
        <v>23142</v>
      </c>
      <c r="G3081" s="37">
        <v>82072</v>
      </c>
      <c r="H3081" s="35">
        <v>7</v>
      </c>
      <c r="I3081" s="35">
        <v>113</v>
      </c>
      <c r="J3081" s="36">
        <v>60794</v>
      </c>
      <c r="K3081" s="37">
        <v>113145</v>
      </c>
      <c r="L3081" s="37"/>
    </row>
    <row r="3082" spans="1:12" ht="18" customHeight="1" x14ac:dyDescent="0.2">
      <c r="A3082" s="37" t="s">
        <v>7575</v>
      </c>
      <c r="B3082" s="37" t="s">
        <v>7576</v>
      </c>
      <c r="C3082" s="37" t="s">
        <v>7577</v>
      </c>
      <c r="D3082" s="37" t="s">
        <v>7578</v>
      </c>
      <c r="E3082" s="37" t="s">
        <v>6242</v>
      </c>
      <c r="F3082" s="37" t="s">
        <v>19668</v>
      </c>
      <c r="G3082" s="37">
        <v>20850</v>
      </c>
      <c r="H3082" s="35">
        <v>27</v>
      </c>
      <c r="I3082" s="35">
        <v>130</v>
      </c>
      <c r="J3082" s="36">
        <v>207692</v>
      </c>
      <c r="K3082" s="37">
        <v>122320</v>
      </c>
      <c r="L3082" s="37"/>
    </row>
    <row r="3083" spans="1:12" ht="18" customHeight="1" x14ac:dyDescent="0.2">
      <c r="A3083" s="37" t="s">
        <v>7579</v>
      </c>
      <c r="B3083" s="37" t="s">
        <v>7580</v>
      </c>
      <c r="C3083" s="37" t="s">
        <v>4888</v>
      </c>
      <c r="D3083" s="37" t="s">
        <v>4889</v>
      </c>
      <c r="E3083" s="37" t="s">
        <v>4890</v>
      </c>
      <c r="F3083" s="37" t="s">
        <v>19673</v>
      </c>
      <c r="G3083" s="37">
        <v>39056</v>
      </c>
      <c r="H3083" s="35">
        <v>80</v>
      </c>
      <c r="I3083" s="35">
        <v>381</v>
      </c>
      <c r="J3083" s="36">
        <v>209551</v>
      </c>
      <c r="K3083" s="37">
        <v>115046</v>
      </c>
      <c r="L3083" s="37"/>
    </row>
    <row r="3084" spans="1:12" ht="18" customHeight="1" x14ac:dyDescent="0.2">
      <c r="A3084" s="37" t="s">
        <v>4891</v>
      </c>
      <c r="B3084" s="37" t="s">
        <v>4892</v>
      </c>
      <c r="C3084" s="37">
        <v>442070430455</v>
      </c>
      <c r="D3084" s="37" t="s">
        <v>4893</v>
      </c>
      <c r="E3084" s="37" t="s">
        <v>4894</v>
      </c>
      <c r="F3084" s="37" t="s">
        <v>16614</v>
      </c>
      <c r="G3084" s="37" t="s">
        <v>4895</v>
      </c>
      <c r="H3084" s="35">
        <v>110</v>
      </c>
      <c r="I3084" s="35">
        <v>331</v>
      </c>
      <c r="J3084" s="36">
        <v>332326</v>
      </c>
      <c r="K3084" s="37">
        <v>147686</v>
      </c>
      <c r="L3084" s="37"/>
    </row>
    <row r="3085" spans="1:12" ht="18" customHeight="1" x14ac:dyDescent="0.2">
      <c r="A3085" s="37" t="s">
        <v>4896</v>
      </c>
      <c r="B3085" s="37" t="s">
        <v>4897</v>
      </c>
      <c r="C3085" s="37" t="s">
        <v>4898</v>
      </c>
      <c r="D3085" s="37" t="s">
        <v>4899</v>
      </c>
      <c r="E3085" s="37" t="s">
        <v>9700</v>
      </c>
      <c r="F3085" s="37" t="s">
        <v>19678</v>
      </c>
      <c r="G3085" s="37">
        <v>8540</v>
      </c>
      <c r="H3085" s="35">
        <v>11</v>
      </c>
      <c r="I3085" s="35">
        <v>61</v>
      </c>
      <c r="J3085" s="36">
        <v>188400</v>
      </c>
      <c r="K3085" s="37">
        <v>122393</v>
      </c>
      <c r="L3085" s="37" t="s">
        <v>4900</v>
      </c>
    </row>
    <row r="3086" spans="1:12" ht="18" customHeight="1" x14ac:dyDescent="0.2">
      <c r="A3086" s="37" t="s">
        <v>4901</v>
      </c>
      <c r="B3086" s="37" t="s">
        <v>4902</v>
      </c>
      <c r="C3086" s="37" t="s">
        <v>4903</v>
      </c>
      <c r="D3086" s="37" t="s">
        <v>4904</v>
      </c>
      <c r="E3086" s="37" t="s">
        <v>4905</v>
      </c>
      <c r="F3086" s="37" t="s">
        <v>23129</v>
      </c>
      <c r="G3086" s="37">
        <v>17011</v>
      </c>
      <c r="H3086" s="35">
        <v>5</v>
      </c>
      <c r="I3086" s="35">
        <v>14</v>
      </c>
      <c r="J3086" s="36">
        <v>387043</v>
      </c>
      <c r="K3086" s="37">
        <v>111520</v>
      </c>
      <c r="L3086" s="37"/>
    </row>
    <row r="3087" spans="1:12" ht="18" customHeight="1" x14ac:dyDescent="0.2">
      <c r="A3087" s="37" t="s">
        <v>4906</v>
      </c>
      <c r="B3087" s="37" t="s">
        <v>2142</v>
      </c>
      <c r="C3087" s="37" t="s">
        <v>2143</v>
      </c>
      <c r="D3087" s="37" t="s">
        <v>2144</v>
      </c>
      <c r="E3087" s="37" t="s">
        <v>21090</v>
      </c>
      <c r="F3087" s="37" t="s">
        <v>23715</v>
      </c>
      <c r="G3087" s="37">
        <v>80307</v>
      </c>
      <c r="H3087" s="35">
        <v>3</v>
      </c>
      <c r="I3087" s="35">
        <v>6</v>
      </c>
      <c r="J3087" s="36">
        <v>455283</v>
      </c>
      <c r="K3087" s="37">
        <v>112090</v>
      </c>
      <c r="L3087" s="37"/>
    </row>
    <row r="3088" spans="1:12" ht="18" customHeight="1" x14ac:dyDescent="0.2">
      <c r="A3088" s="37" t="s">
        <v>2145</v>
      </c>
      <c r="B3088" s="37" t="s">
        <v>2146</v>
      </c>
      <c r="C3088" s="37" t="s">
        <v>2147</v>
      </c>
      <c r="D3088" s="37" t="s">
        <v>2148</v>
      </c>
      <c r="E3088" s="37" t="s">
        <v>24265</v>
      </c>
      <c r="F3088" s="37" t="s">
        <v>23714</v>
      </c>
      <c r="G3088" s="37">
        <v>90041</v>
      </c>
      <c r="H3088" s="35">
        <v>59</v>
      </c>
      <c r="I3088" s="35">
        <v>214</v>
      </c>
      <c r="J3088" s="36">
        <v>276403</v>
      </c>
      <c r="K3088" s="37">
        <v>141303</v>
      </c>
      <c r="L3088" s="37"/>
    </row>
    <row r="3089" spans="1:12" ht="18" customHeight="1" x14ac:dyDescent="0.2">
      <c r="A3089" s="37" t="s">
        <v>2149</v>
      </c>
      <c r="B3089" s="37" t="s">
        <v>2150</v>
      </c>
      <c r="C3089" s="37" t="s">
        <v>2151</v>
      </c>
      <c r="D3089" s="37" t="s">
        <v>2152</v>
      </c>
      <c r="E3089" s="37" t="s">
        <v>2153</v>
      </c>
      <c r="F3089" s="37" t="s">
        <v>23716</v>
      </c>
      <c r="G3089" s="37">
        <v>6479</v>
      </c>
      <c r="H3089" s="35">
        <v>2</v>
      </c>
      <c r="I3089" s="35">
        <v>35</v>
      </c>
      <c r="J3089" s="36">
        <v>42857</v>
      </c>
      <c r="K3089" s="37">
        <v>124707</v>
      </c>
      <c r="L3089" s="37"/>
    </row>
    <row r="3090" spans="1:12" ht="18" customHeight="1" x14ac:dyDescent="0.2">
      <c r="A3090" s="37" t="s">
        <v>2154</v>
      </c>
      <c r="B3090" s="37" t="s">
        <v>2155</v>
      </c>
      <c r="C3090" s="37" t="s">
        <v>2156</v>
      </c>
      <c r="D3090" s="37" t="s">
        <v>2177</v>
      </c>
      <c r="E3090" s="37" t="s">
        <v>21090</v>
      </c>
      <c r="F3090" s="37" t="s">
        <v>23715</v>
      </c>
      <c r="G3090" s="37">
        <v>80305</v>
      </c>
      <c r="H3090" s="35">
        <v>0</v>
      </c>
      <c r="I3090" s="35">
        <v>2</v>
      </c>
      <c r="J3090" s="36">
        <v>95500</v>
      </c>
      <c r="K3090" s="37">
        <v>127696</v>
      </c>
      <c r="L3090" s="37" t="s">
        <v>2178</v>
      </c>
    </row>
    <row r="3091" spans="1:12" ht="18" customHeight="1" x14ac:dyDescent="0.2">
      <c r="A3091" s="37" t="s">
        <v>4573</v>
      </c>
      <c r="B3091" s="37" t="s">
        <v>4574</v>
      </c>
      <c r="C3091" s="37" t="s">
        <v>4575</v>
      </c>
      <c r="D3091" s="37" t="s">
        <v>4576</v>
      </c>
      <c r="E3091" s="37" t="s">
        <v>4577</v>
      </c>
      <c r="F3091" s="37" t="s">
        <v>19678</v>
      </c>
      <c r="G3091" s="37">
        <v>7066</v>
      </c>
      <c r="H3091" s="35">
        <v>0</v>
      </c>
      <c r="I3091" s="35">
        <v>1</v>
      </c>
      <c r="J3091" s="36">
        <v>4324</v>
      </c>
      <c r="K3091" s="37">
        <v>138770</v>
      </c>
      <c r="L3091" s="37"/>
    </row>
    <row r="3092" spans="1:12" ht="18" customHeight="1" x14ac:dyDescent="0.2">
      <c r="A3092" s="37" t="s">
        <v>4578</v>
      </c>
      <c r="B3092" s="37" t="s">
        <v>4579</v>
      </c>
      <c r="C3092" s="37" t="s">
        <v>4580</v>
      </c>
      <c r="D3092" s="37" t="s">
        <v>4581</v>
      </c>
      <c r="E3092" s="37" t="s">
        <v>22823</v>
      </c>
      <c r="F3092" s="37" t="s">
        <v>23714</v>
      </c>
      <c r="G3092" s="37">
        <v>90503</v>
      </c>
      <c r="H3092" s="35">
        <v>1</v>
      </c>
      <c r="I3092" s="35">
        <v>2</v>
      </c>
      <c r="J3092" s="36">
        <v>645000</v>
      </c>
      <c r="K3092" s="37">
        <v>126893</v>
      </c>
      <c r="L3092" s="37"/>
    </row>
    <row r="3093" spans="1:12" ht="18" customHeight="1" x14ac:dyDescent="0.2">
      <c r="A3093" s="37" t="s">
        <v>4582</v>
      </c>
      <c r="B3093" s="37" t="s">
        <v>4583</v>
      </c>
      <c r="C3093" s="37" t="s">
        <v>4584</v>
      </c>
      <c r="D3093" s="37" t="s">
        <v>4585</v>
      </c>
      <c r="E3093" s="37" t="s">
        <v>9700</v>
      </c>
      <c r="F3093" s="37" t="s">
        <v>19678</v>
      </c>
      <c r="G3093" s="37">
        <v>8543</v>
      </c>
      <c r="H3093" s="35">
        <v>2</v>
      </c>
      <c r="I3093" s="35">
        <v>7</v>
      </c>
      <c r="J3093" s="36">
        <v>231286</v>
      </c>
      <c r="K3093" s="37">
        <v>138097</v>
      </c>
      <c r="L3093" s="37" t="s">
        <v>4586</v>
      </c>
    </row>
    <row r="3094" spans="1:12" ht="18" customHeight="1" x14ac:dyDescent="0.2">
      <c r="A3094" s="37" t="s">
        <v>4587</v>
      </c>
      <c r="B3094" s="37" t="s">
        <v>4588</v>
      </c>
      <c r="C3094" s="37" t="s">
        <v>4589</v>
      </c>
      <c r="D3094" s="37" t="s">
        <v>2205</v>
      </c>
      <c r="E3094" s="37" t="s">
        <v>23677</v>
      </c>
      <c r="F3094" s="37" t="s">
        <v>23714</v>
      </c>
      <c r="G3094" s="37">
        <v>90405</v>
      </c>
      <c r="H3094" s="35">
        <v>90</v>
      </c>
      <c r="I3094" s="35">
        <v>107</v>
      </c>
      <c r="J3094" s="36">
        <v>841121</v>
      </c>
      <c r="K3094" s="37">
        <v>110812</v>
      </c>
      <c r="L3094" s="37" t="s">
        <v>2206</v>
      </c>
    </row>
    <row r="3095" spans="1:12" ht="18" customHeight="1" x14ac:dyDescent="0.2">
      <c r="A3095" s="37" t="s">
        <v>2207</v>
      </c>
      <c r="B3095" s="37" t="s">
        <v>2208</v>
      </c>
      <c r="C3095" s="37" t="s">
        <v>2209</v>
      </c>
      <c r="D3095" s="37" t="s">
        <v>2210</v>
      </c>
      <c r="E3095" s="37" t="s">
        <v>12510</v>
      </c>
      <c r="F3095" s="37" t="s">
        <v>23716</v>
      </c>
      <c r="G3095" s="37">
        <v>6810</v>
      </c>
      <c r="H3095" s="35">
        <v>54</v>
      </c>
      <c r="I3095" s="35">
        <v>82</v>
      </c>
      <c r="J3095" s="36">
        <v>662195</v>
      </c>
      <c r="K3095" s="37">
        <v>122480</v>
      </c>
      <c r="L3095" s="37"/>
    </row>
    <row r="3096" spans="1:12" ht="18" customHeight="1" x14ac:dyDescent="0.2">
      <c r="A3096" s="37" t="s">
        <v>2211</v>
      </c>
      <c r="B3096" s="37" t="s">
        <v>2212</v>
      </c>
      <c r="C3096" s="37" t="s">
        <v>2213</v>
      </c>
      <c r="D3096" s="37" t="s">
        <v>2214</v>
      </c>
      <c r="E3096" s="37" t="s">
        <v>23348</v>
      </c>
      <c r="F3096" s="37" t="s">
        <v>23126</v>
      </c>
      <c r="G3096" s="37">
        <v>43214</v>
      </c>
      <c r="H3096" s="35">
        <v>5</v>
      </c>
      <c r="I3096" s="35">
        <v>6</v>
      </c>
      <c r="J3096" s="36">
        <v>765631</v>
      </c>
      <c r="K3096" s="37">
        <v>140442</v>
      </c>
      <c r="L3096" s="37" t="s">
        <v>2215</v>
      </c>
    </row>
    <row r="3097" spans="1:12" ht="18" customHeight="1" x14ac:dyDescent="0.2">
      <c r="A3097" s="37" t="s">
        <v>2216</v>
      </c>
      <c r="B3097" s="37" t="s">
        <v>2217</v>
      </c>
      <c r="C3097" s="37" t="s">
        <v>2218</v>
      </c>
      <c r="D3097" s="37" t="s">
        <v>10332</v>
      </c>
      <c r="E3097" s="37" t="s">
        <v>24166</v>
      </c>
      <c r="F3097" s="37" t="s">
        <v>23714</v>
      </c>
      <c r="G3097" s="37">
        <v>94602</v>
      </c>
      <c r="H3097" s="35">
        <v>8</v>
      </c>
      <c r="I3097" s="35">
        <v>10</v>
      </c>
      <c r="J3097" s="36">
        <v>765391</v>
      </c>
      <c r="K3097" s="37">
        <v>111704</v>
      </c>
      <c r="L3097" s="37"/>
    </row>
    <row r="3098" spans="1:12" ht="18" customHeight="1" x14ac:dyDescent="0.2">
      <c r="A3098" s="37" t="s">
        <v>10333</v>
      </c>
      <c r="B3098" s="37" t="s">
        <v>10333</v>
      </c>
      <c r="C3098" s="37" t="s">
        <v>10334</v>
      </c>
      <c r="D3098" s="37" t="s">
        <v>10335</v>
      </c>
      <c r="E3098" s="37" t="s">
        <v>21832</v>
      </c>
      <c r="F3098" s="37" t="s">
        <v>23126</v>
      </c>
      <c r="G3098" s="37">
        <v>45230</v>
      </c>
      <c r="H3098" s="35">
        <v>10</v>
      </c>
      <c r="I3098" s="35">
        <v>67</v>
      </c>
      <c r="J3098" s="36">
        <v>150902</v>
      </c>
      <c r="K3098" s="37">
        <v>120095</v>
      </c>
      <c r="L3098" s="37"/>
    </row>
    <row r="3099" spans="1:12" ht="18" customHeight="1" x14ac:dyDescent="0.2">
      <c r="A3099" s="37" t="s">
        <v>10336</v>
      </c>
      <c r="B3099" s="37" t="s">
        <v>10337</v>
      </c>
      <c r="C3099" s="37" t="s">
        <v>10338</v>
      </c>
      <c r="D3099" s="37" t="s">
        <v>10339</v>
      </c>
      <c r="E3099" s="37" t="s">
        <v>10340</v>
      </c>
      <c r="F3099" s="37" t="s">
        <v>23714</v>
      </c>
      <c r="G3099" s="37">
        <v>95758</v>
      </c>
      <c r="H3099" s="35">
        <v>1</v>
      </c>
      <c r="I3099" s="35">
        <v>18</v>
      </c>
      <c r="J3099" s="36">
        <v>66667</v>
      </c>
      <c r="K3099" s="37">
        <v>145996</v>
      </c>
      <c r="L3099" s="37"/>
    </row>
    <row r="3100" spans="1:12" ht="18" customHeight="1" x14ac:dyDescent="0.2">
      <c r="A3100" s="37" t="s">
        <v>10341</v>
      </c>
      <c r="B3100" s="37" t="s">
        <v>10342</v>
      </c>
      <c r="C3100" s="37" t="s">
        <v>10343</v>
      </c>
      <c r="D3100" s="37" t="s">
        <v>10344</v>
      </c>
      <c r="E3100" s="37" t="s">
        <v>24375</v>
      </c>
      <c r="F3100" s="37" t="s">
        <v>19667</v>
      </c>
      <c r="G3100" s="37">
        <v>2138</v>
      </c>
      <c r="H3100" s="35">
        <v>0</v>
      </c>
      <c r="I3100" s="35">
        <v>1</v>
      </c>
      <c r="J3100" s="36">
        <v>370000</v>
      </c>
      <c r="K3100" s="37">
        <v>130453</v>
      </c>
      <c r="L3100" s="37"/>
    </row>
    <row r="3101" spans="1:12" ht="18" customHeight="1" x14ac:dyDescent="0.2">
      <c r="A3101" s="37" t="s">
        <v>10345</v>
      </c>
      <c r="B3101" s="37" t="s">
        <v>10346</v>
      </c>
      <c r="C3101" s="37" t="s">
        <v>10347</v>
      </c>
      <c r="D3101" s="37"/>
      <c r="E3101" s="37"/>
      <c r="F3101" s="37" t="s">
        <v>23129</v>
      </c>
      <c r="G3101" s="37"/>
      <c r="H3101" s="35">
        <v>8</v>
      </c>
      <c r="I3101" s="35">
        <v>14</v>
      </c>
      <c r="J3101" s="36">
        <v>535714</v>
      </c>
      <c r="K3101" s="37">
        <v>122411</v>
      </c>
      <c r="L3101" s="37"/>
    </row>
    <row r="3102" spans="1:12" ht="18" customHeight="1" x14ac:dyDescent="0.2">
      <c r="A3102" s="37" t="s">
        <v>10348</v>
      </c>
      <c r="B3102" s="37" t="s">
        <v>10432</v>
      </c>
      <c r="C3102" s="37" t="s">
        <v>10433</v>
      </c>
      <c r="D3102" s="37" t="s">
        <v>10434</v>
      </c>
      <c r="E3102" s="37" t="s">
        <v>10435</v>
      </c>
      <c r="F3102" s="37" t="s">
        <v>23714</v>
      </c>
      <c r="G3102" s="37">
        <v>95713</v>
      </c>
      <c r="H3102" s="35">
        <v>4</v>
      </c>
      <c r="I3102" s="35">
        <v>28</v>
      </c>
      <c r="J3102" s="36">
        <v>137500</v>
      </c>
      <c r="K3102" s="37">
        <v>140917</v>
      </c>
      <c r="L3102" s="37" t="s">
        <v>10436</v>
      </c>
    </row>
    <row r="3103" spans="1:12" ht="18" customHeight="1" x14ac:dyDescent="0.2">
      <c r="A3103" s="37" t="s">
        <v>10437</v>
      </c>
      <c r="B3103" s="37" t="s">
        <v>13123</v>
      </c>
      <c r="C3103" s="37" t="s">
        <v>13124</v>
      </c>
      <c r="D3103" s="37" t="s">
        <v>13125</v>
      </c>
      <c r="E3103" s="37" t="s">
        <v>17944</v>
      </c>
      <c r="F3103" s="37" t="s">
        <v>23714</v>
      </c>
      <c r="G3103" s="37">
        <v>92618</v>
      </c>
      <c r="H3103" s="35">
        <v>7</v>
      </c>
      <c r="I3103" s="35">
        <v>58</v>
      </c>
      <c r="J3103" s="36">
        <v>127803</v>
      </c>
      <c r="K3103" s="37">
        <v>130161</v>
      </c>
      <c r="L3103" s="37" t="s">
        <v>13126</v>
      </c>
    </row>
    <row r="3104" spans="1:12" ht="18" customHeight="1" x14ac:dyDescent="0.2">
      <c r="A3104" s="37" t="s">
        <v>13127</v>
      </c>
      <c r="B3104" s="37" t="s">
        <v>10438</v>
      </c>
      <c r="C3104" s="37" t="s">
        <v>13145</v>
      </c>
      <c r="D3104" s="37" t="s">
        <v>13146</v>
      </c>
      <c r="E3104" s="37" t="s">
        <v>18093</v>
      </c>
      <c r="F3104" s="37" t="s">
        <v>23128</v>
      </c>
      <c r="G3104" s="37">
        <v>97224</v>
      </c>
      <c r="H3104" s="35">
        <v>40</v>
      </c>
      <c r="I3104" s="35">
        <v>183</v>
      </c>
      <c r="J3104" s="36">
        <v>218579</v>
      </c>
      <c r="K3104" s="37">
        <v>138891</v>
      </c>
      <c r="L3104" s="37"/>
    </row>
    <row r="3105" spans="1:12" ht="18" customHeight="1" x14ac:dyDescent="0.2">
      <c r="A3105" s="37" t="s">
        <v>13197</v>
      </c>
      <c r="B3105" s="37" t="s">
        <v>13161</v>
      </c>
      <c r="C3105" s="37" t="s">
        <v>13162</v>
      </c>
      <c r="D3105" s="37" t="s">
        <v>13163</v>
      </c>
      <c r="E3105" s="37" t="s">
        <v>20191</v>
      </c>
      <c r="F3105" s="37" t="s">
        <v>23125</v>
      </c>
      <c r="G3105" s="37">
        <v>14221</v>
      </c>
      <c r="H3105" s="35">
        <v>20</v>
      </c>
      <c r="I3105" s="35">
        <v>275</v>
      </c>
      <c r="J3105" s="36">
        <v>72727</v>
      </c>
      <c r="K3105" s="37">
        <v>125587</v>
      </c>
      <c r="L3105" s="37" t="s">
        <v>13164</v>
      </c>
    </row>
    <row r="3106" spans="1:12" ht="18" customHeight="1" x14ac:dyDescent="0.2">
      <c r="A3106" s="37" t="s">
        <v>13165</v>
      </c>
      <c r="B3106" s="37" t="s">
        <v>13166</v>
      </c>
      <c r="C3106" s="37" t="s">
        <v>13167</v>
      </c>
      <c r="D3106" s="37" t="s">
        <v>13168</v>
      </c>
      <c r="E3106" s="37" t="s">
        <v>22801</v>
      </c>
      <c r="F3106" s="37" t="s">
        <v>18741</v>
      </c>
      <c r="G3106" s="37">
        <v>30045</v>
      </c>
      <c r="H3106" s="35">
        <v>19</v>
      </c>
      <c r="I3106" s="35">
        <v>285</v>
      </c>
      <c r="J3106" s="36">
        <v>68246</v>
      </c>
      <c r="K3106" s="37">
        <v>123735</v>
      </c>
      <c r="L3106" s="37" t="s">
        <v>13169</v>
      </c>
    </row>
    <row r="3107" spans="1:12" ht="18" customHeight="1" x14ac:dyDescent="0.2">
      <c r="A3107" s="37" t="s">
        <v>13170</v>
      </c>
      <c r="B3107" s="37" t="s">
        <v>13171</v>
      </c>
      <c r="C3107" s="37" t="s">
        <v>13172</v>
      </c>
      <c r="D3107" s="37" t="s">
        <v>13173</v>
      </c>
      <c r="E3107" s="37" t="s">
        <v>18577</v>
      </c>
      <c r="F3107" s="37" t="s">
        <v>23714</v>
      </c>
      <c r="G3107" s="37">
        <v>91106</v>
      </c>
      <c r="H3107" s="35">
        <v>102</v>
      </c>
      <c r="I3107" s="36">
        <v>1629</v>
      </c>
      <c r="J3107" s="36">
        <v>62706</v>
      </c>
      <c r="K3107" s="37">
        <v>6918</v>
      </c>
      <c r="L3107" s="37"/>
    </row>
    <row r="3108" spans="1:12" ht="18" customHeight="1" x14ac:dyDescent="0.2">
      <c r="A3108" s="37" t="s">
        <v>10482</v>
      </c>
      <c r="B3108" s="37" t="s">
        <v>10483</v>
      </c>
      <c r="C3108" s="37" t="s">
        <v>10484</v>
      </c>
      <c r="D3108" s="37" t="s">
        <v>10485</v>
      </c>
      <c r="E3108" s="37" t="s">
        <v>16437</v>
      </c>
      <c r="F3108" s="37" t="s">
        <v>23714</v>
      </c>
      <c r="G3108" s="37">
        <v>90266</v>
      </c>
      <c r="H3108" s="35">
        <v>7</v>
      </c>
      <c r="I3108" s="35">
        <v>39</v>
      </c>
      <c r="J3108" s="36">
        <v>179487</v>
      </c>
      <c r="K3108" s="37">
        <v>135127</v>
      </c>
      <c r="L3108" s="37" t="s">
        <v>10486</v>
      </c>
    </row>
    <row r="3109" spans="1:12" ht="18" customHeight="1" x14ac:dyDescent="0.2">
      <c r="A3109" s="37" t="s">
        <v>10487</v>
      </c>
      <c r="B3109" s="37" t="s">
        <v>10488</v>
      </c>
      <c r="C3109" s="37" t="s">
        <v>10489</v>
      </c>
      <c r="D3109" s="37" t="s">
        <v>10490</v>
      </c>
      <c r="E3109" s="37" t="s">
        <v>10491</v>
      </c>
      <c r="F3109" s="37" t="s">
        <v>23139</v>
      </c>
      <c r="G3109" s="37">
        <v>53153</v>
      </c>
      <c r="H3109" s="35">
        <v>3</v>
      </c>
      <c r="I3109" s="35">
        <v>28</v>
      </c>
      <c r="J3109" s="36">
        <v>100000</v>
      </c>
      <c r="K3109" s="37">
        <v>113039</v>
      </c>
      <c r="L3109" s="37"/>
    </row>
    <row r="3110" spans="1:12" ht="18" customHeight="1" x14ac:dyDescent="0.2">
      <c r="A3110" s="37" t="s">
        <v>7728</v>
      </c>
      <c r="B3110" s="37" t="s">
        <v>7729</v>
      </c>
      <c r="C3110" s="37" t="s">
        <v>7730</v>
      </c>
      <c r="D3110" s="37" t="s">
        <v>7731</v>
      </c>
      <c r="E3110" s="37" t="s">
        <v>22110</v>
      </c>
      <c r="F3110" s="37" t="s">
        <v>19666</v>
      </c>
      <c r="G3110" s="37">
        <v>70125</v>
      </c>
      <c r="H3110" s="35">
        <v>8</v>
      </c>
      <c r="I3110" s="35">
        <v>7</v>
      </c>
      <c r="J3110" s="36">
        <v>1142857</v>
      </c>
      <c r="K3110" s="37">
        <v>144180</v>
      </c>
      <c r="L3110" s="37"/>
    </row>
    <row r="3111" spans="1:12" ht="18" customHeight="1" x14ac:dyDescent="0.2">
      <c r="A3111" s="37" t="s">
        <v>7732</v>
      </c>
      <c r="B3111" s="37" t="s">
        <v>10454</v>
      </c>
      <c r="C3111" s="37" t="s">
        <v>10455</v>
      </c>
      <c r="D3111" s="37" t="s">
        <v>10456</v>
      </c>
      <c r="E3111" s="37" t="s">
        <v>24166</v>
      </c>
      <c r="F3111" s="37" t="s">
        <v>23714</v>
      </c>
      <c r="G3111" s="37">
        <v>94612</v>
      </c>
      <c r="H3111" s="35">
        <v>42</v>
      </c>
      <c r="I3111" s="35">
        <v>115</v>
      </c>
      <c r="J3111" s="36">
        <v>369559</v>
      </c>
      <c r="K3111" s="37">
        <v>106021</v>
      </c>
      <c r="L3111" s="37" t="s">
        <v>10457</v>
      </c>
    </row>
    <row r="3112" spans="1:12" ht="18" customHeight="1" x14ac:dyDescent="0.2">
      <c r="A3112" s="37" t="s">
        <v>10458</v>
      </c>
      <c r="B3112" s="37" t="s">
        <v>10459</v>
      </c>
      <c r="C3112" s="37" t="s">
        <v>10460</v>
      </c>
      <c r="D3112" s="37" t="s">
        <v>10461</v>
      </c>
      <c r="E3112" s="37" t="s">
        <v>10462</v>
      </c>
      <c r="F3112" s="37" t="s">
        <v>23129</v>
      </c>
      <c r="G3112" s="37">
        <v>19073</v>
      </c>
      <c r="H3112" s="35">
        <v>20</v>
      </c>
      <c r="I3112" s="35">
        <v>28</v>
      </c>
      <c r="J3112" s="36">
        <v>704124</v>
      </c>
      <c r="K3112" s="37">
        <v>116309</v>
      </c>
      <c r="L3112" s="37" t="s">
        <v>10463</v>
      </c>
    </row>
    <row r="3113" spans="1:12" ht="18" customHeight="1" x14ac:dyDescent="0.2">
      <c r="A3113" s="37" t="s">
        <v>10464</v>
      </c>
      <c r="B3113" s="37" t="s">
        <v>10465</v>
      </c>
      <c r="C3113" s="37" t="s">
        <v>10466</v>
      </c>
      <c r="D3113" s="37" t="s">
        <v>10467</v>
      </c>
      <c r="E3113" s="37" t="s">
        <v>16638</v>
      </c>
      <c r="F3113" s="37" t="s">
        <v>23715</v>
      </c>
      <c r="G3113" s="37">
        <v>81303</v>
      </c>
      <c r="H3113" s="35">
        <v>20</v>
      </c>
      <c r="I3113" s="35">
        <v>50</v>
      </c>
      <c r="J3113" s="36">
        <v>400148</v>
      </c>
      <c r="K3113" s="37">
        <v>146021</v>
      </c>
      <c r="L3113" s="37"/>
    </row>
    <row r="3114" spans="1:12" ht="18" customHeight="1" x14ac:dyDescent="0.2">
      <c r="A3114" s="37" t="s">
        <v>10468</v>
      </c>
      <c r="B3114" s="37" t="s">
        <v>10469</v>
      </c>
      <c r="C3114" s="37" t="s">
        <v>10470</v>
      </c>
      <c r="D3114" s="37" t="s">
        <v>10471</v>
      </c>
      <c r="E3114" s="37" t="s">
        <v>23348</v>
      </c>
      <c r="F3114" s="37" t="s">
        <v>19663</v>
      </c>
      <c r="G3114" s="37">
        <v>47201</v>
      </c>
      <c r="H3114" s="35">
        <v>34</v>
      </c>
      <c r="I3114" s="35">
        <v>239</v>
      </c>
      <c r="J3114" s="36">
        <v>143778</v>
      </c>
      <c r="K3114" s="37">
        <v>122084</v>
      </c>
      <c r="L3114" s="37"/>
    </row>
    <row r="3115" spans="1:12" ht="18" customHeight="1" x14ac:dyDescent="0.2">
      <c r="A3115" s="37" t="s">
        <v>10472</v>
      </c>
      <c r="B3115" s="37" t="s">
        <v>10473</v>
      </c>
      <c r="C3115" s="37" t="s">
        <v>10474</v>
      </c>
      <c r="D3115" s="37" t="s">
        <v>10475</v>
      </c>
      <c r="E3115" s="37" t="s">
        <v>20995</v>
      </c>
      <c r="F3115" s="37" t="s">
        <v>23138</v>
      </c>
      <c r="G3115" s="37">
        <v>98004</v>
      </c>
      <c r="H3115" s="35">
        <v>25</v>
      </c>
      <c r="I3115" s="35">
        <v>414</v>
      </c>
      <c r="J3115" s="36">
        <v>60386</v>
      </c>
      <c r="K3115" s="37">
        <v>143223</v>
      </c>
      <c r="L3115" s="37"/>
    </row>
    <row r="3116" spans="1:12" ht="18" customHeight="1" x14ac:dyDescent="0.2">
      <c r="A3116" s="37" t="s">
        <v>10476</v>
      </c>
      <c r="B3116" s="37" t="s">
        <v>10477</v>
      </c>
      <c r="C3116" s="37" t="s">
        <v>10478</v>
      </c>
      <c r="D3116" s="37" t="s">
        <v>10479</v>
      </c>
      <c r="E3116" s="37" t="s">
        <v>10480</v>
      </c>
      <c r="F3116" s="37" t="s">
        <v>23138</v>
      </c>
      <c r="G3116" s="37">
        <v>98062</v>
      </c>
      <c r="H3116" s="35">
        <v>65</v>
      </c>
      <c r="I3116" s="35">
        <v>340</v>
      </c>
      <c r="J3116" s="36">
        <v>191176</v>
      </c>
      <c r="K3116" s="37">
        <v>114843</v>
      </c>
      <c r="L3116" s="37" t="s">
        <v>10481</v>
      </c>
    </row>
    <row r="3117" spans="1:12" ht="18" customHeight="1" x14ac:dyDescent="0.2">
      <c r="A3117" s="37" t="s">
        <v>7777</v>
      </c>
      <c r="B3117" s="37" t="s">
        <v>7778</v>
      </c>
      <c r="C3117" s="37" t="s">
        <v>7779</v>
      </c>
      <c r="D3117" s="37" t="s">
        <v>7780</v>
      </c>
      <c r="E3117" s="37" t="s">
        <v>21785</v>
      </c>
      <c r="F3117" s="37" t="s">
        <v>23714</v>
      </c>
      <c r="G3117" s="37">
        <v>92008</v>
      </c>
      <c r="H3117" s="35">
        <v>1</v>
      </c>
      <c r="I3117" s="35">
        <v>1</v>
      </c>
      <c r="J3117" s="36">
        <v>1200000</v>
      </c>
      <c r="K3117" s="37">
        <v>137849</v>
      </c>
      <c r="L3117" s="37" t="s">
        <v>7781</v>
      </c>
    </row>
    <row r="3118" spans="1:12" ht="18" customHeight="1" x14ac:dyDescent="0.2">
      <c r="A3118" s="37" t="s">
        <v>7782</v>
      </c>
      <c r="B3118" s="37" t="s">
        <v>7783</v>
      </c>
      <c r="C3118" s="37" t="s">
        <v>7784</v>
      </c>
      <c r="D3118" s="37" t="s">
        <v>7785</v>
      </c>
      <c r="E3118" s="37" t="s">
        <v>20558</v>
      </c>
      <c r="F3118" s="37" t="s">
        <v>23125</v>
      </c>
      <c r="G3118" s="37">
        <v>14614</v>
      </c>
      <c r="H3118" s="35">
        <v>203</v>
      </c>
      <c r="I3118" s="35">
        <v>516</v>
      </c>
      <c r="J3118" s="36">
        <v>392829</v>
      </c>
      <c r="K3118" s="37">
        <v>108678</v>
      </c>
      <c r="L3118" s="37"/>
    </row>
    <row r="3119" spans="1:12" ht="18" customHeight="1" x14ac:dyDescent="0.2">
      <c r="A3119" s="37" t="s">
        <v>7786</v>
      </c>
      <c r="B3119" s="37" t="s">
        <v>7787</v>
      </c>
      <c r="C3119" s="37" t="s">
        <v>7788</v>
      </c>
      <c r="D3119" s="37" t="s">
        <v>7789</v>
      </c>
      <c r="E3119" s="37" t="s">
        <v>7790</v>
      </c>
      <c r="F3119" s="37" t="s">
        <v>23715</v>
      </c>
      <c r="G3119" s="37">
        <v>80135</v>
      </c>
      <c r="H3119" s="35">
        <v>3</v>
      </c>
      <c r="I3119" s="35">
        <v>71</v>
      </c>
      <c r="J3119" s="36">
        <v>37182</v>
      </c>
      <c r="K3119" s="37">
        <v>124840</v>
      </c>
      <c r="L3119" s="37" t="s">
        <v>7791</v>
      </c>
    </row>
    <row r="3120" spans="1:12" ht="18" customHeight="1" x14ac:dyDescent="0.2">
      <c r="A3120" s="37" t="s">
        <v>7835</v>
      </c>
      <c r="B3120" s="37" t="s">
        <v>7836</v>
      </c>
      <c r="C3120" s="37" t="s">
        <v>7837</v>
      </c>
      <c r="D3120" s="37" t="s">
        <v>7838</v>
      </c>
      <c r="E3120" s="37" t="s">
        <v>7839</v>
      </c>
      <c r="F3120" s="37" t="s">
        <v>19676</v>
      </c>
      <c r="G3120" s="37">
        <v>69101</v>
      </c>
      <c r="H3120" s="35">
        <v>8</v>
      </c>
      <c r="I3120" s="35" t="s">
        <v>16742</v>
      </c>
      <c r="J3120" s="35" t="s">
        <v>16742</v>
      </c>
      <c r="K3120" s="37">
        <v>129017</v>
      </c>
      <c r="L3120" s="37"/>
    </row>
    <row r="3121" spans="1:12" ht="18" customHeight="1" x14ac:dyDescent="0.2">
      <c r="A3121" s="37" t="s">
        <v>7840</v>
      </c>
      <c r="B3121" s="37" t="s">
        <v>7841</v>
      </c>
      <c r="C3121" s="37" t="s">
        <v>7864</v>
      </c>
      <c r="D3121" s="37" t="s">
        <v>7865</v>
      </c>
      <c r="E3121" s="37" t="s">
        <v>20743</v>
      </c>
      <c r="F3121" s="37" t="s">
        <v>18740</v>
      </c>
      <c r="G3121" s="37">
        <v>32901</v>
      </c>
      <c r="H3121" s="35">
        <v>1</v>
      </c>
      <c r="I3121" s="35">
        <v>25</v>
      </c>
      <c r="J3121" s="36">
        <v>52000</v>
      </c>
      <c r="K3121" s="37">
        <v>142883</v>
      </c>
      <c r="L3121" s="37"/>
    </row>
    <row r="3122" spans="1:12" ht="18" customHeight="1" x14ac:dyDescent="0.2">
      <c r="A3122" s="37" t="s">
        <v>7866</v>
      </c>
      <c r="B3122" s="37" t="s">
        <v>7867</v>
      </c>
      <c r="C3122" s="37" t="s">
        <v>7868</v>
      </c>
      <c r="D3122" s="37" t="s">
        <v>7869</v>
      </c>
      <c r="E3122" s="37" t="s">
        <v>15227</v>
      </c>
      <c r="F3122" s="37" t="s">
        <v>18741</v>
      </c>
      <c r="G3122" s="37">
        <v>30319</v>
      </c>
      <c r="H3122" s="35">
        <v>26</v>
      </c>
      <c r="I3122" s="35">
        <v>355</v>
      </c>
      <c r="J3122" s="36">
        <v>73327</v>
      </c>
      <c r="K3122" s="37">
        <v>136857</v>
      </c>
      <c r="L3122" s="37" t="s">
        <v>7870</v>
      </c>
    </row>
    <row r="3123" spans="1:12" ht="18" customHeight="1" x14ac:dyDescent="0.2">
      <c r="A3123" s="37" t="s">
        <v>7871</v>
      </c>
      <c r="B3123" s="37" t="s">
        <v>7872</v>
      </c>
      <c r="C3123" s="37" t="s">
        <v>7873</v>
      </c>
      <c r="D3123" s="37" t="s">
        <v>7874</v>
      </c>
      <c r="E3123" s="37" t="s">
        <v>24286</v>
      </c>
      <c r="F3123" s="37" t="s">
        <v>23134</v>
      </c>
      <c r="G3123" s="37">
        <v>75206</v>
      </c>
      <c r="H3123" s="35">
        <v>8</v>
      </c>
      <c r="I3123" s="35">
        <v>60</v>
      </c>
      <c r="J3123" s="36">
        <v>133333</v>
      </c>
      <c r="K3123" s="37">
        <v>134943</v>
      </c>
      <c r="L3123" s="37"/>
    </row>
    <row r="3124" spans="1:12" ht="18" customHeight="1" x14ac:dyDescent="0.2">
      <c r="A3124" s="37" t="s">
        <v>7875</v>
      </c>
      <c r="B3124" s="37"/>
      <c r="C3124" s="37" t="s">
        <v>7876</v>
      </c>
      <c r="D3124" s="37" t="s">
        <v>10582</v>
      </c>
      <c r="E3124" s="37" t="s">
        <v>10583</v>
      </c>
      <c r="F3124" s="37" t="s">
        <v>19663</v>
      </c>
      <c r="G3124" s="37">
        <v>47834</v>
      </c>
      <c r="H3124" s="35">
        <v>1</v>
      </c>
      <c r="I3124" s="35">
        <v>31</v>
      </c>
      <c r="J3124" s="36">
        <v>48098</v>
      </c>
      <c r="K3124" s="37">
        <v>122656</v>
      </c>
      <c r="L3124" s="37"/>
    </row>
    <row r="3125" spans="1:12" ht="18" customHeight="1" x14ac:dyDescent="0.2">
      <c r="A3125" s="37" t="s">
        <v>10584</v>
      </c>
      <c r="B3125" s="37" t="s">
        <v>10585</v>
      </c>
      <c r="C3125" s="37" t="s">
        <v>10586</v>
      </c>
      <c r="D3125" s="37" t="s">
        <v>10587</v>
      </c>
      <c r="E3125" s="37" t="s">
        <v>11306</v>
      </c>
      <c r="F3125" s="37" t="s">
        <v>18740</v>
      </c>
      <c r="G3125" s="37">
        <v>32653</v>
      </c>
      <c r="H3125" s="35">
        <v>3</v>
      </c>
      <c r="I3125" s="35">
        <v>32</v>
      </c>
      <c r="J3125" s="36">
        <v>101456</v>
      </c>
      <c r="K3125" s="37">
        <v>142187</v>
      </c>
      <c r="L3125" s="37"/>
    </row>
    <row r="3126" spans="1:12" ht="18" customHeight="1" x14ac:dyDescent="0.2">
      <c r="A3126" s="37" t="s">
        <v>10588</v>
      </c>
      <c r="B3126" s="37" t="s">
        <v>10589</v>
      </c>
      <c r="C3126" s="37" t="s">
        <v>10590</v>
      </c>
      <c r="D3126" s="37" t="s">
        <v>10591</v>
      </c>
      <c r="E3126" s="37" t="s">
        <v>20867</v>
      </c>
      <c r="F3126" s="37" t="s">
        <v>19675</v>
      </c>
      <c r="G3126" s="37">
        <v>28226</v>
      </c>
      <c r="H3126" s="35">
        <v>9</v>
      </c>
      <c r="I3126" s="35">
        <v>10</v>
      </c>
      <c r="J3126" s="36">
        <v>860000</v>
      </c>
      <c r="K3126" s="37">
        <v>117352</v>
      </c>
      <c r="L3126" s="37"/>
    </row>
    <row r="3127" spans="1:12" ht="18" customHeight="1" x14ac:dyDescent="0.2">
      <c r="A3127" s="37" t="s">
        <v>10592</v>
      </c>
      <c r="B3127" s="37" t="s">
        <v>10593</v>
      </c>
      <c r="C3127" s="37" t="s">
        <v>10594</v>
      </c>
      <c r="D3127" s="37" t="s">
        <v>10595</v>
      </c>
      <c r="E3127" s="37" t="s">
        <v>19688</v>
      </c>
      <c r="F3127" s="37" t="s">
        <v>23129</v>
      </c>
      <c r="G3127" s="37">
        <v>18018</v>
      </c>
      <c r="H3127" s="35">
        <v>28</v>
      </c>
      <c r="I3127" s="35">
        <v>126</v>
      </c>
      <c r="J3127" s="36">
        <v>223066</v>
      </c>
      <c r="K3127" s="37">
        <v>132221</v>
      </c>
      <c r="L3127" s="37" t="s">
        <v>10596</v>
      </c>
    </row>
    <row r="3128" spans="1:12" ht="18" customHeight="1" x14ac:dyDescent="0.2">
      <c r="A3128" s="37" t="s">
        <v>10597</v>
      </c>
      <c r="B3128" s="37" t="s">
        <v>10598</v>
      </c>
      <c r="C3128" s="37" t="s">
        <v>10599</v>
      </c>
      <c r="D3128" s="37" t="s">
        <v>10600</v>
      </c>
      <c r="E3128" s="37" t="s">
        <v>18093</v>
      </c>
      <c r="F3128" s="37" t="s">
        <v>23128</v>
      </c>
      <c r="G3128" s="37">
        <v>97204</v>
      </c>
      <c r="H3128" s="35">
        <v>50</v>
      </c>
      <c r="I3128" s="35">
        <v>409</v>
      </c>
      <c r="J3128" s="36">
        <v>122249</v>
      </c>
      <c r="K3128" s="37">
        <v>136906</v>
      </c>
      <c r="L3128" s="37"/>
    </row>
    <row r="3129" spans="1:12" ht="18" customHeight="1" x14ac:dyDescent="0.2">
      <c r="A3129" s="37" t="s">
        <v>10601</v>
      </c>
      <c r="B3129" s="37" t="s">
        <v>10602</v>
      </c>
      <c r="C3129" s="37" t="s">
        <v>10603</v>
      </c>
      <c r="D3129" s="37" t="s">
        <v>10604</v>
      </c>
      <c r="E3129" s="37" t="s">
        <v>12067</v>
      </c>
      <c r="F3129" s="37" t="s">
        <v>19663</v>
      </c>
      <c r="G3129" s="37">
        <v>46825</v>
      </c>
      <c r="H3129" s="35">
        <v>39</v>
      </c>
      <c r="I3129" s="35">
        <v>462</v>
      </c>
      <c r="J3129" s="36">
        <v>83495</v>
      </c>
      <c r="K3129" s="37">
        <v>121696</v>
      </c>
      <c r="L3129" s="37"/>
    </row>
    <row r="3130" spans="1:12" ht="18" customHeight="1" x14ac:dyDescent="0.2">
      <c r="A3130" s="37" t="s">
        <v>10605</v>
      </c>
      <c r="B3130" s="37" t="s">
        <v>10606</v>
      </c>
      <c r="C3130" s="37" t="s">
        <v>10607</v>
      </c>
      <c r="D3130" s="37" t="s">
        <v>10608</v>
      </c>
      <c r="E3130" s="37" t="s">
        <v>19776</v>
      </c>
      <c r="F3130" s="37" t="s">
        <v>18740</v>
      </c>
      <c r="G3130" s="37">
        <v>32819</v>
      </c>
      <c r="H3130" s="35">
        <v>37</v>
      </c>
      <c r="I3130" s="35">
        <v>331</v>
      </c>
      <c r="J3130" s="36">
        <v>111102</v>
      </c>
      <c r="K3130" s="37">
        <v>143767</v>
      </c>
      <c r="L3130" s="37"/>
    </row>
    <row r="3131" spans="1:12" ht="18" customHeight="1" x14ac:dyDescent="0.2">
      <c r="A3131" s="37" t="s">
        <v>10609</v>
      </c>
      <c r="B3131" s="37" t="s">
        <v>10610</v>
      </c>
      <c r="C3131" s="37" t="s">
        <v>10611</v>
      </c>
      <c r="D3131" s="37" t="s">
        <v>10612</v>
      </c>
      <c r="E3131" s="37" t="s">
        <v>21378</v>
      </c>
      <c r="F3131" s="37" t="s">
        <v>19670</v>
      </c>
      <c r="G3131" s="37">
        <v>48083</v>
      </c>
      <c r="H3131" s="35">
        <v>8</v>
      </c>
      <c r="I3131" s="35" t="s">
        <v>16742</v>
      </c>
      <c r="J3131" s="35" t="s">
        <v>16742</v>
      </c>
      <c r="K3131" s="37">
        <v>147687</v>
      </c>
      <c r="L3131" s="37"/>
    </row>
    <row r="3132" spans="1:12" ht="18" customHeight="1" x14ac:dyDescent="0.2">
      <c r="A3132" s="37" t="s">
        <v>10613</v>
      </c>
      <c r="B3132" s="37" t="s">
        <v>10614</v>
      </c>
      <c r="C3132" s="37" t="s">
        <v>5216</v>
      </c>
      <c r="D3132" s="37" t="s">
        <v>5217</v>
      </c>
      <c r="E3132" s="37" t="s">
        <v>18093</v>
      </c>
      <c r="F3132" s="37" t="s">
        <v>23128</v>
      </c>
      <c r="G3132" s="37">
        <v>97223</v>
      </c>
      <c r="H3132" s="35">
        <v>162</v>
      </c>
      <c r="I3132" s="35">
        <v>616</v>
      </c>
      <c r="J3132" s="36">
        <v>262900</v>
      </c>
      <c r="K3132" s="37">
        <v>109847</v>
      </c>
      <c r="L3132" s="37"/>
    </row>
    <row r="3133" spans="1:12" ht="18" customHeight="1" x14ac:dyDescent="0.2">
      <c r="A3133" s="37" t="s">
        <v>5218</v>
      </c>
      <c r="B3133" s="37" t="s">
        <v>5219</v>
      </c>
      <c r="C3133" s="37" t="s">
        <v>5220</v>
      </c>
      <c r="D3133" s="37" t="s">
        <v>5221</v>
      </c>
      <c r="E3133" s="37" t="s">
        <v>21746</v>
      </c>
      <c r="F3133" s="37" t="s">
        <v>19668</v>
      </c>
      <c r="G3133" s="37">
        <v>21202</v>
      </c>
      <c r="H3133" s="35">
        <v>16</v>
      </c>
      <c r="I3133" s="35">
        <v>22</v>
      </c>
      <c r="J3133" s="36">
        <v>738636</v>
      </c>
      <c r="K3133" s="37">
        <v>120306</v>
      </c>
      <c r="L3133" s="37"/>
    </row>
    <row r="3134" spans="1:12" ht="18" customHeight="1" x14ac:dyDescent="0.2">
      <c r="A3134" s="37" t="s">
        <v>5222</v>
      </c>
      <c r="B3134" s="37" t="s">
        <v>5223</v>
      </c>
      <c r="C3134" s="37" t="s">
        <v>5224</v>
      </c>
      <c r="D3134" s="37" t="s">
        <v>5225</v>
      </c>
      <c r="E3134" s="37" t="s">
        <v>19420</v>
      </c>
      <c r="F3134" s="37" t="s">
        <v>23125</v>
      </c>
      <c r="G3134" s="37">
        <v>12207</v>
      </c>
      <c r="H3134" s="35">
        <v>38</v>
      </c>
      <c r="I3134" s="35">
        <v>121</v>
      </c>
      <c r="J3134" s="36">
        <v>317800</v>
      </c>
      <c r="K3134" s="37">
        <v>8453</v>
      </c>
      <c r="L3134" s="37"/>
    </row>
    <row r="3135" spans="1:12" ht="18" customHeight="1" x14ac:dyDescent="0.2">
      <c r="A3135" s="37" t="s">
        <v>5226</v>
      </c>
      <c r="B3135" s="37" t="s">
        <v>5227</v>
      </c>
      <c r="C3135" s="37" t="s">
        <v>5228</v>
      </c>
      <c r="D3135" s="37" t="s">
        <v>5229</v>
      </c>
      <c r="E3135" s="37" t="s">
        <v>21680</v>
      </c>
      <c r="F3135" s="37" t="s">
        <v>23715</v>
      </c>
      <c r="G3135" s="37">
        <v>80206</v>
      </c>
      <c r="H3135" s="35">
        <v>20</v>
      </c>
      <c r="I3135" s="35">
        <v>55</v>
      </c>
      <c r="J3135" s="36">
        <v>363636</v>
      </c>
      <c r="K3135" s="37">
        <v>129713</v>
      </c>
      <c r="L3135" s="37"/>
    </row>
    <row r="3136" spans="1:12" ht="18" customHeight="1" x14ac:dyDescent="0.2">
      <c r="A3136" s="37" t="s">
        <v>5230</v>
      </c>
      <c r="B3136" s="37" t="s">
        <v>5231</v>
      </c>
      <c r="C3136" s="37" t="s">
        <v>5232</v>
      </c>
      <c r="D3136" s="37" t="s">
        <v>5233</v>
      </c>
      <c r="E3136" s="37" t="s">
        <v>21140</v>
      </c>
      <c r="F3136" s="37" t="s">
        <v>19666</v>
      </c>
      <c r="G3136" s="37">
        <v>70448</v>
      </c>
      <c r="H3136" s="35">
        <v>20</v>
      </c>
      <c r="I3136" s="35">
        <v>78</v>
      </c>
      <c r="J3136" s="36">
        <v>259545</v>
      </c>
      <c r="K3136" s="37">
        <v>136607</v>
      </c>
      <c r="L3136" s="37"/>
    </row>
    <row r="3137" spans="1:12" ht="18" customHeight="1" x14ac:dyDescent="0.2">
      <c r="A3137" s="37" t="s">
        <v>5234</v>
      </c>
      <c r="B3137" s="37" t="s">
        <v>5235</v>
      </c>
      <c r="C3137" s="37" t="s">
        <v>5236</v>
      </c>
      <c r="D3137" s="37" t="s">
        <v>5237</v>
      </c>
      <c r="E3137" s="37" t="s">
        <v>11213</v>
      </c>
      <c r="F3137" s="37" t="s">
        <v>23131</v>
      </c>
      <c r="G3137" s="37">
        <v>29204</v>
      </c>
      <c r="H3137" s="35">
        <v>44</v>
      </c>
      <c r="I3137" s="35">
        <v>420</v>
      </c>
      <c r="J3137" s="36">
        <v>104637</v>
      </c>
      <c r="K3137" s="37">
        <v>130324</v>
      </c>
      <c r="L3137" s="37"/>
    </row>
    <row r="3138" spans="1:12" ht="18" customHeight="1" x14ac:dyDescent="0.2">
      <c r="A3138" s="37" t="s">
        <v>5238</v>
      </c>
      <c r="B3138" s="37" t="s">
        <v>5239</v>
      </c>
      <c r="C3138" s="37" t="s">
        <v>5240</v>
      </c>
      <c r="D3138" s="37" t="s">
        <v>5241</v>
      </c>
      <c r="E3138" s="37" t="s">
        <v>15268</v>
      </c>
      <c r="F3138" s="37" t="s">
        <v>23134</v>
      </c>
      <c r="G3138" s="37">
        <v>77027</v>
      </c>
      <c r="H3138" s="35">
        <v>11</v>
      </c>
      <c r="I3138" s="35">
        <v>50</v>
      </c>
      <c r="J3138" s="36">
        <v>224291</v>
      </c>
      <c r="K3138" s="37">
        <v>136594</v>
      </c>
      <c r="L3138" s="37"/>
    </row>
    <row r="3139" spans="1:12" ht="18" customHeight="1" x14ac:dyDescent="0.2">
      <c r="A3139" s="37" t="s">
        <v>5242</v>
      </c>
      <c r="B3139" s="37" t="s">
        <v>5243</v>
      </c>
      <c r="C3139" s="37" t="s">
        <v>5244</v>
      </c>
      <c r="D3139" s="37" t="s">
        <v>5245</v>
      </c>
      <c r="E3139" s="37" t="s">
        <v>19776</v>
      </c>
      <c r="F3139" s="37" t="s">
        <v>18740</v>
      </c>
      <c r="G3139" s="37">
        <v>32801</v>
      </c>
      <c r="H3139" s="35">
        <v>6</v>
      </c>
      <c r="I3139" s="35">
        <v>104</v>
      </c>
      <c r="J3139" s="36">
        <v>53015</v>
      </c>
      <c r="K3139" s="37">
        <v>146524</v>
      </c>
      <c r="L3139" s="37"/>
    </row>
    <row r="3140" spans="1:12" ht="18" customHeight="1" x14ac:dyDescent="0.2">
      <c r="A3140" s="37" t="s">
        <v>5246</v>
      </c>
      <c r="B3140" s="37" t="s">
        <v>5247</v>
      </c>
      <c r="C3140" s="37">
        <v>31047040056</v>
      </c>
      <c r="D3140" s="37" t="s">
        <v>5248</v>
      </c>
      <c r="E3140" s="37" t="s">
        <v>24265</v>
      </c>
      <c r="F3140" s="37" t="s">
        <v>23714</v>
      </c>
      <c r="G3140" s="37">
        <v>90064</v>
      </c>
      <c r="H3140" s="35">
        <v>12</v>
      </c>
      <c r="I3140" s="35">
        <v>160</v>
      </c>
      <c r="J3140" s="36">
        <v>77668</v>
      </c>
      <c r="K3140" s="37">
        <v>131188</v>
      </c>
      <c r="L3140" s="37" t="s">
        <v>5249</v>
      </c>
    </row>
    <row r="3141" spans="1:12" ht="18" customHeight="1" x14ac:dyDescent="0.2">
      <c r="A3141" s="37" t="s">
        <v>5250</v>
      </c>
      <c r="B3141" s="37" t="s">
        <v>5251</v>
      </c>
      <c r="C3141" s="37" t="s">
        <v>5252</v>
      </c>
      <c r="D3141" s="37" t="s">
        <v>5253</v>
      </c>
      <c r="E3141" s="37" t="s">
        <v>16728</v>
      </c>
      <c r="F3141" s="37" t="s">
        <v>23714</v>
      </c>
      <c r="G3141" s="37">
        <v>92122</v>
      </c>
      <c r="H3141" s="35">
        <v>1</v>
      </c>
      <c r="I3141" s="35">
        <v>5</v>
      </c>
      <c r="J3141" s="36">
        <v>100000</v>
      </c>
      <c r="K3141" s="37">
        <v>126609</v>
      </c>
      <c r="L3141" s="37" t="s">
        <v>7931</v>
      </c>
    </row>
    <row r="3142" spans="1:12" ht="18" customHeight="1" x14ac:dyDescent="0.2">
      <c r="A3142" s="37" t="s">
        <v>7932</v>
      </c>
      <c r="B3142" s="37" t="s">
        <v>7933</v>
      </c>
      <c r="C3142" s="37" t="s">
        <v>7934</v>
      </c>
      <c r="D3142" s="37" t="s">
        <v>7935</v>
      </c>
      <c r="E3142" s="37" t="s">
        <v>7936</v>
      </c>
      <c r="F3142" s="37" t="s">
        <v>18740</v>
      </c>
      <c r="G3142" s="37">
        <v>33880</v>
      </c>
      <c r="H3142" s="35">
        <v>14</v>
      </c>
      <c r="I3142" s="35">
        <v>198</v>
      </c>
      <c r="J3142" s="36">
        <v>70314</v>
      </c>
      <c r="K3142" s="37">
        <v>126676</v>
      </c>
      <c r="L3142" s="37"/>
    </row>
    <row r="3143" spans="1:12" ht="18" customHeight="1" x14ac:dyDescent="0.2">
      <c r="A3143" s="37" t="s">
        <v>7937</v>
      </c>
      <c r="B3143" s="37" t="s">
        <v>7938</v>
      </c>
      <c r="C3143" s="37" t="s">
        <v>7939</v>
      </c>
      <c r="D3143" s="37" t="s">
        <v>7940</v>
      </c>
      <c r="E3143" s="37" t="s">
        <v>7941</v>
      </c>
      <c r="F3143" s="37" t="s">
        <v>23129</v>
      </c>
      <c r="G3143" s="37">
        <v>19053</v>
      </c>
      <c r="H3143" s="35">
        <v>10</v>
      </c>
      <c r="I3143" s="35">
        <v>27</v>
      </c>
      <c r="J3143" s="36">
        <v>357644</v>
      </c>
      <c r="K3143" s="37">
        <v>120366</v>
      </c>
      <c r="L3143" s="37"/>
    </row>
    <row r="3144" spans="1:12" ht="18" customHeight="1" x14ac:dyDescent="0.2">
      <c r="A3144" s="37" t="s">
        <v>7942</v>
      </c>
      <c r="B3144" s="37" t="s">
        <v>7943</v>
      </c>
      <c r="C3144" s="37" t="s">
        <v>7944</v>
      </c>
      <c r="D3144" s="37" t="s">
        <v>7945</v>
      </c>
      <c r="E3144" s="37" t="s">
        <v>16619</v>
      </c>
      <c r="F3144" s="37" t="s">
        <v>19671</v>
      </c>
      <c r="G3144" s="37">
        <v>55401</v>
      </c>
      <c r="H3144" s="35">
        <v>1</v>
      </c>
      <c r="I3144" s="35">
        <v>2</v>
      </c>
      <c r="J3144" s="36">
        <v>315150</v>
      </c>
      <c r="K3144" s="37">
        <v>142770</v>
      </c>
      <c r="L3144" s="37" t="s">
        <v>7946</v>
      </c>
    </row>
    <row r="3145" spans="1:12" ht="18" customHeight="1" x14ac:dyDescent="0.2">
      <c r="A3145" s="37" t="s">
        <v>16091</v>
      </c>
      <c r="B3145" s="37" t="s">
        <v>16092</v>
      </c>
      <c r="C3145" s="37" t="s">
        <v>16093</v>
      </c>
      <c r="D3145" s="37" t="s">
        <v>16094</v>
      </c>
      <c r="E3145" s="37" t="s">
        <v>21321</v>
      </c>
      <c r="F3145" s="37" t="s">
        <v>23136</v>
      </c>
      <c r="G3145" s="37">
        <v>22180</v>
      </c>
      <c r="H3145" s="35">
        <v>3</v>
      </c>
      <c r="I3145" s="35">
        <v>6</v>
      </c>
      <c r="J3145" s="36">
        <v>550000</v>
      </c>
      <c r="K3145" s="37">
        <v>117526</v>
      </c>
      <c r="L3145" s="37"/>
    </row>
    <row r="3146" spans="1:12" ht="18" customHeight="1" x14ac:dyDescent="0.2">
      <c r="A3146" s="37" t="s">
        <v>16095</v>
      </c>
      <c r="B3146" s="37" t="s">
        <v>16096</v>
      </c>
      <c r="C3146" s="37" t="s">
        <v>16097</v>
      </c>
      <c r="D3146" s="37" t="s">
        <v>16098</v>
      </c>
      <c r="E3146" s="37" t="s">
        <v>17808</v>
      </c>
      <c r="F3146" s="37" t="s">
        <v>23715</v>
      </c>
      <c r="G3146" s="37">
        <v>80120</v>
      </c>
      <c r="H3146" s="35">
        <v>18</v>
      </c>
      <c r="I3146" s="35">
        <v>164</v>
      </c>
      <c r="J3146" s="36">
        <v>106994</v>
      </c>
      <c r="K3146" s="37">
        <v>41180</v>
      </c>
      <c r="L3146" s="37"/>
    </row>
    <row r="3147" spans="1:12" ht="18" customHeight="1" x14ac:dyDescent="0.2">
      <c r="A3147" s="37" t="s">
        <v>16099</v>
      </c>
      <c r="B3147" s="37" t="s">
        <v>16100</v>
      </c>
      <c r="C3147" s="37" t="s">
        <v>16101</v>
      </c>
      <c r="D3147" s="37" t="s">
        <v>16102</v>
      </c>
      <c r="E3147" s="37" t="s">
        <v>21344</v>
      </c>
      <c r="F3147" s="37" t="s">
        <v>23136</v>
      </c>
      <c r="G3147" s="37">
        <v>24018</v>
      </c>
      <c r="H3147" s="35">
        <v>2</v>
      </c>
      <c r="I3147" s="35">
        <v>3</v>
      </c>
      <c r="J3147" s="36">
        <v>533333</v>
      </c>
      <c r="K3147" s="37">
        <v>114553</v>
      </c>
      <c r="L3147" s="37"/>
    </row>
    <row r="3148" spans="1:12" ht="18" customHeight="1" x14ac:dyDescent="0.2">
      <c r="A3148" s="37" t="s">
        <v>13394</v>
      </c>
      <c r="B3148" s="37" t="s">
        <v>13395</v>
      </c>
      <c r="C3148" s="37" t="s">
        <v>13396</v>
      </c>
      <c r="D3148" s="37" t="s">
        <v>13397</v>
      </c>
      <c r="E3148" s="37" t="s">
        <v>13398</v>
      </c>
      <c r="F3148" s="37" t="s">
        <v>23138</v>
      </c>
      <c r="G3148" s="37">
        <v>98003</v>
      </c>
      <c r="H3148" s="35">
        <v>7</v>
      </c>
      <c r="I3148" s="35">
        <v>69</v>
      </c>
      <c r="J3148" s="36">
        <v>101449</v>
      </c>
      <c r="K3148" s="37">
        <v>143273</v>
      </c>
      <c r="L3148" s="37"/>
    </row>
    <row r="3149" spans="1:12" ht="18" customHeight="1" x14ac:dyDescent="0.2">
      <c r="A3149" s="37" t="s">
        <v>13399</v>
      </c>
      <c r="B3149" s="37" t="s">
        <v>13400</v>
      </c>
      <c r="C3149" s="37" t="s">
        <v>13401</v>
      </c>
      <c r="D3149" s="37" t="s">
        <v>13402</v>
      </c>
      <c r="E3149" s="37" t="s">
        <v>15227</v>
      </c>
      <c r="F3149" s="37" t="s">
        <v>18741</v>
      </c>
      <c r="G3149" s="37">
        <v>30326</v>
      </c>
      <c r="H3149" s="35">
        <v>8</v>
      </c>
      <c r="I3149" s="35" t="s">
        <v>16742</v>
      </c>
      <c r="J3149" s="35" t="s">
        <v>16742</v>
      </c>
      <c r="K3149" s="37">
        <v>143312</v>
      </c>
      <c r="L3149" s="37"/>
    </row>
    <row r="3150" spans="1:12" ht="18" customHeight="1" x14ac:dyDescent="0.2">
      <c r="A3150" s="37" t="s">
        <v>13403</v>
      </c>
      <c r="B3150" s="37" t="s">
        <v>13404</v>
      </c>
      <c r="C3150" s="37" t="s">
        <v>13405</v>
      </c>
      <c r="D3150" s="37" t="s">
        <v>13406</v>
      </c>
      <c r="E3150" s="37" t="s">
        <v>18967</v>
      </c>
      <c r="F3150" s="37" t="s">
        <v>23134</v>
      </c>
      <c r="G3150" s="37">
        <v>78232</v>
      </c>
      <c r="H3150" s="35">
        <v>2</v>
      </c>
      <c r="I3150" s="35">
        <v>18</v>
      </c>
      <c r="J3150" s="36">
        <v>126400</v>
      </c>
      <c r="K3150" s="37">
        <v>121196</v>
      </c>
      <c r="L3150" s="37" t="s">
        <v>13407</v>
      </c>
    </row>
    <row r="3151" spans="1:12" ht="18" customHeight="1" x14ac:dyDescent="0.2">
      <c r="A3151" s="37" t="s">
        <v>13408</v>
      </c>
      <c r="B3151" s="37" t="s">
        <v>13409</v>
      </c>
      <c r="C3151" s="37" t="s">
        <v>13410</v>
      </c>
      <c r="D3151" s="37" t="s">
        <v>13411</v>
      </c>
      <c r="E3151" s="37" t="s">
        <v>18967</v>
      </c>
      <c r="F3151" s="37" t="s">
        <v>23134</v>
      </c>
      <c r="G3151" s="37">
        <v>78232</v>
      </c>
      <c r="H3151" s="35">
        <v>0</v>
      </c>
      <c r="I3151" s="35">
        <v>2</v>
      </c>
      <c r="J3151" s="36">
        <v>53338</v>
      </c>
      <c r="K3151" s="37">
        <v>122907</v>
      </c>
      <c r="L3151" s="37" t="s">
        <v>13407</v>
      </c>
    </row>
    <row r="3152" spans="1:12" ht="18" customHeight="1" x14ac:dyDescent="0.2">
      <c r="A3152" s="37" t="s">
        <v>13412</v>
      </c>
      <c r="B3152" s="37" t="s">
        <v>16139</v>
      </c>
      <c r="C3152" s="37" t="s">
        <v>16140</v>
      </c>
      <c r="D3152" s="37" t="s">
        <v>16141</v>
      </c>
      <c r="E3152" s="37" t="s">
        <v>18032</v>
      </c>
      <c r="F3152" s="37" t="s">
        <v>19667</v>
      </c>
      <c r="G3152" s="37">
        <v>2116</v>
      </c>
      <c r="H3152" s="35">
        <v>8</v>
      </c>
      <c r="I3152" s="35" t="s">
        <v>16742</v>
      </c>
      <c r="J3152" s="35" t="s">
        <v>16742</v>
      </c>
      <c r="K3152" s="37">
        <v>147893</v>
      </c>
      <c r="L3152" s="37" t="s">
        <v>5105</v>
      </c>
    </row>
    <row r="3153" spans="1:12" ht="18" customHeight="1" x14ac:dyDescent="0.2">
      <c r="A3153" s="37" t="s">
        <v>5106</v>
      </c>
      <c r="B3153" s="37" t="s">
        <v>5107</v>
      </c>
      <c r="C3153" s="37" t="s">
        <v>5108</v>
      </c>
      <c r="D3153" s="37" t="s">
        <v>5109</v>
      </c>
      <c r="E3153" s="37" t="s">
        <v>15720</v>
      </c>
      <c r="F3153" s="37" t="s">
        <v>23715</v>
      </c>
      <c r="G3153" s="37">
        <v>80108</v>
      </c>
      <c r="H3153" s="35">
        <v>14</v>
      </c>
      <c r="I3153" s="35">
        <v>45</v>
      </c>
      <c r="J3153" s="36">
        <v>311111</v>
      </c>
      <c r="K3153" s="37">
        <v>119663</v>
      </c>
      <c r="L3153" s="37" t="s">
        <v>5110</v>
      </c>
    </row>
    <row r="3154" spans="1:12" ht="18" customHeight="1" x14ac:dyDescent="0.2">
      <c r="A3154" s="37" t="s">
        <v>5111</v>
      </c>
      <c r="B3154" s="37" t="s">
        <v>5112</v>
      </c>
      <c r="C3154" s="37" t="s">
        <v>5113</v>
      </c>
      <c r="D3154" s="37" t="s">
        <v>5114</v>
      </c>
      <c r="E3154" s="37" t="s">
        <v>19346</v>
      </c>
      <c r="F3154" s="37" t="s">
        <v>23714</v>
      </c>
      <c r="G3154" s="37">
        <v>95815</v>
      </c>
      <c r="H3154" s="35">
        <v>8</v>
      </c>
      <c r="I3154" s="35" t="s">
        <v>16742</v>
      </c>
      <c r="J3154" s="35" t="s">
        <v>16742</v>
      </c>
      <c r="K3154" s="37">
        <v>138607</v>
      </c>
      <c r="L3154" s="37" t="s">
        <v>5115</v>
      </c>
    </row>
    <row r="3155" spans="1:12" ht="18" customHeight="1" x14ac:dyDescent="0.2">
      <c r="A3155" s="37" t="s">
        <v>5116</v>
      </c>
      <c r="B3155" s="37" t="s">
        <v>5117</v>
      </c>
      <c r="C3155" s="37" t="s">
        <v>5118</v>
      </c>
      <c r="D3155" s="37" t="s">
        <v>5119</v>
      </c>
      <c r="E3155" s="37" t="s">
        <v>8641</v>
      </c>
      <c r="F3155" s="37" t="s">
        <v>23138</v>
      </c>
      <c r="G3155" s="37">
        <v>98020</v>
      </c>
      <c r="H3155" s="35">
        <v>28</v>
      </c>
      <c r="I3155" s="35">
        <v>160</v>
      </c>
      <c r="J3155" s="36">
        <v>173415</v>
      </c>
      <c r="K3155" s="37">
        <v>117477</v>
      </c>
      <c r="L3155" s="37"/>
    </row>
    <row r="3156" spans="1:12" ht="18" customHeight="1" x14ac:dyDescent="0.2">
      <c r="A3156" s="37" t="s">
        <v>5120</v>
      </c>
      <c r="B3156" s="37" t="s">
        <v>7947</v>
      </c>
      <c r="C3156" s="37" t="s">
        <v>7948</v>
      </c>
      <c r="D3156" s="37" t="s">
        <v>7949</v>
      </c>
      <c r="E3156" s="37" t="s">
        <v>7950</v>
      </c>
      <c r="F3156" s="37" t="s">
        <v>23128</v>
      </c>
      <c r="G3156" s="37">
        <v>97401</v>
      </c>
      <c r="H3156" s="35">
        <v>110</v>
      </c>
      <c r="I3156" s="35">
        <v>178</v>
      </c>
      <c r="J3156" s="36">
        <v>620526</v>
      </c>
      <c r="K3156" s="37">
        <v>106327</v>
      </c>
      <c r="L3156" s="37"/>
    </row>
    <row r="3157" spans="1:12" ht="18" customHeight="1" x14ac:dyDescent="0.2">
      <c r="A3157" s="37" t="s">
        <v>7951</v>
      </c>
      <c r="B3157" s="37" t="s">
        <v>7952</v>
      </c>
      <c r="C3157" s="37" t="s">
        <v>7953</v>
      </c>
      <c r="D3157" s="37" t="s">
        <v>7954</v>
      </c>
      <c r="E3157" s="37" t="s">
        <v>18022</v>
      </c>
      <c r="F3157" s="37" t="s">
        <v>23134</v>
      </c>
      <c r="G3157" s="37">
        <v>77801</v>
      </c>
      <c r="H3157" s="35">
        <v>24</v>
      </c>
      <c r="I3157" s="35">
        <v>150</v>
      </c>
      <c r="J3157" s="36">
        <v>160000</v>
      </c>
      <c r="K3157" s="37">
        <v>114479</v>
      </c>
      <c r="L3157" s="37"/>
    </row>
    <row r="3158" spans="1:12" ht="18" customHeight="1" x14ac:dyDescent="0.2">
      <c r="A3158" s="37" t="s">
        <v>7955</v>
      </c>
      <c r="B3158" s="37" t="s">
        <v>7956</v>
      </c>
      <c r="C3158" s="37" t="s">
        <v>7957</v>
      </c>
      <c r="D3158" s="37" t="s">
        <v>316</v>
      </c>
      <c r="E3158" s="37" t="s">
        <v>15227</v>
      </c>
      <c r="F3158" s="37" t="s">
        <v>18741</v>
      </c>
      <c r="G3158" s="37">
        <v>30345</v>
      </c>
      <c r="H3158" s="35">
        <v>1</v>
      </c>
      <c r="I3158" s="35">
        <v>7</v>
      </c>
      <c r="J3158" s="36">
        <v>78185</v>
      </c>
      <c r="K3158" s="37">
        <v>143219</v>
      </c>
      <c r="L3158" s="37" t="s">
        <v>317</v>
      </c>
    </row>
    <row r="3159" spans="1:12" ht="18" customHeight="1" x14ac:dyDescent="0.2">
      <c r="A3159" s="37" t="s">
        <v>318</v>
      </c>
      <c r="B3159" s="37" t="s">
        <v>319</v>
      </c>
      <c r="C3159" s="37" t="s">
        <v>320</v>
      </c>
      <c r="D3159" s="37" t="s">
        <v>321</v>
      </c>
      <c r="E3159" s="37" t="s">
        <v>322</v>
      </c>
      <c r="F3159" s="37" t="s">
        <v>23125</v>
      </c>
      <c r="G3159" s="37">
        <v>10708</v>
      </c>
      <c r="H3159" s="35">
        <v>25</v>
      </c>
      <c r="I3159" s="35">
        <v>198</v>
      </c>
      <c r="J3159" s="36">
        <v>124871</v>
      </c>
      <c r="K3159" s="37">
        <v>126255</v>
      </c>
      <c r="L3159" s="37" t="s">
        <v>323</v>
      </c>
    </row>
    <row r="3160" spans="1:12" ht="18" customHeight="1" x14ac:dyDescent="0.2">
      <c r="A3160" s="37" t="s">
        <v>324</v>
      </c>
      <c r="B3160" s="37" t="s">
        <v>325</v>
      </c>
      <c r="C3160" s="37" t="s">
        <v>1389</v>
      </c>
      <c r="D3160" s="37" t="s">
        <v>5121</v>
      </c>
      <c r="E3160" s="37" t="s">
        <v>16619</v>
      </c>
      <c r="F3160" s="37" t="s">
        <v>19671</v>
      </c>
      <c r="G3160" s="37">
        <v>55416</v>
      </c>
      <c r="H3160" s="35">
        <v>6</v>
      </c>
      <c r="I3160" s="35">
        <v>48</v>
      </c>
      <c r="J3160" s="36">
        <v>117167</v>
      </c>
      <c r="K3160" s="37">
        <v>142727</v>
      </c>
      <c r="L3160" s="37"/>
    </row>
    <row r="3161" spans="1:12" ht="18" customHeight="1" x14ac:dyDescent="0.2">
      <c r="A3161" s="37" t="s">
        <v>5122</v>
      </c>
      <c r="B3161" s="37" t="s">
        <v>5123</v>
      </c>
      <c r="C3161" s="37" t="s">
        <v>5124</v>
      </c>
      <c r="D3161" s="37"/>
      <c r="E3161" s="37"/>
      <c r="F3161" s="37" t="s">
        <v>19675</v>
      </c>
      <c r="G3161" s="37"/>
      <c r="H3161" s="35">
        <v>10</v>
      </c>
      <c r="I3161" s="35" t="s">
        <v>16742</v>
      </c>
      <c r="J3161" s="35" t="s">
        <v>16742</v>
      </c>
      <c r="K3161" s="37">
        <v>149050</v>
      </c>
      <c r="L3161" s="37" t="s">
        <v>5125</v>
      </c>
    </row>
    <row r="3162" spans="1:12" ht="18" customHeight="1" x14ac:dyDescent="0.2">
      <c r="A3162" s="37" t="s">
        <v>5126</v>
      </c>
      <c r="B3162" s="37" t="s">
        <v>5127</v>
      </c>
      <c r="C3162" s="37" t="s">
        <v>1421</v>
      </c>
      <c r="D3162" s="37" t="s">
        <v>1422</v>
      </c>
      <c r="E3162" s="37" t="s">
        <v>17911</v>
      </c>
      <c r="F3162" s="37" t="s">
        <v>19678</v>
      </c>
      <c r="G3162" s="37">
        <v>8016</v>
      </c>
      <c r="H3162" s="35">
        <v>10</v>
      </c>
      <c r="I3162" s="35">
        <v>0</v>
      </c>
      <c r="J3162" s="35" t="s">
        <v>16742</v>
      </c>
      <c r="K3162" s="37">
        <v>122521</v>
      </c>
      <c r="L3162" s="37" t="s">
        <v>1423</v>
      </c>
    </row>
    <row r="3163" spans="1:12" ht="18" customHeight="1" x14ac:dyDescent="0.2">
      <c r="A3163" s="37" t="s">
        <v>1424</v>
      </c>
      <c r="B3163" s="37" t="s">
        <v>2439</v>
      </c>
      <c r="C3163" s="37" t="s">
        <v>2440</v>
      </c>
      <c r="D3163" s="37" t="s">
        <v>2441</v>
      </c>
      <c r="E3163" s="37" t="s">
        <v>2442</v>
      </c>
      <c r="F3163" s="37" t="s">
        <v>18740</v>
      </c>
      <c r="G3163" s="37">
        <v>34787</v>
      </c>
      <c r="H3163" s="35">
        <v>5</v>
      </c>
      <c r="I3163" s="35">
        <v>75</v>
      </c>
      <c r="J3163" s="36">
        <v>66667</v>
      </c>
      <c r="K3163" s="37">
        <v>142115</v>
      </c>
      <c r="L3163" s="37"/>
    </row>
    <row r="3164" spans="1:12" ht="18" customHeight="1" x14ac:dyDescent="0.2">
      <c r="A3164" s="37" t="s">
        <v>2443</v>
      </c>
      <c r="B3164" s="37" t="s">
        <v>2444</v>
      </c>
      <c r="C3164" s="37" t="s">
        <v>2445</v>
      </c>
      <c r="D3164" s="37" t="s">
        <v>2446</v>
      </c>
      <c r="E3164" s="37" t="s">
        <v>2447</v>
      </c>
      <c r="F3164" s="37" t="s">
        <v>23125</v>
      </c>
      <c r="G3164" s="37">
        <v>11106</v>
      </c>
      <c r="H3164" s="35">
        <v>5</v>
      </c>
      <c r="I3164" s="35">
        <v>49</v>
      </c>
      <c r="J3164" s="36">
        <v>101020</v>
      </c>
      <c r="K3164" s="37">
        <v>142437</v>
      </c>
      <c r="L3164" s="37" t="s">
        <v>2448</v>
      </c>
    </row>
    <row r="3165" spans="1:12" ht="18" customHeight="1" x14ac:dyDescent="0.2">
      <c r="A3165" s="37" t="s">
        <v>2449</v>
      </c>
      <c r="B3165" s="37" t="s">
        <v>2450</v>
      </c>
      <c r="C3165" s="37" t="s">
        <v>2451</v>
      </c>
      <c r="D3165" s="37" t="s">
        <v>2452</v>
      </c>
      <c r="E3165" s="37" t="s">
        <v>2453</v>
      </c>
      <c r="F3165" s="37" t="s">
        <v>18740</v>
      </c>
      <c r="G3165" s="37">
        <v>33180</v>
      </c>
      <c r="H3165" s="35">
        <v>230</v>
      </c>
      <c r="I3165" s="35">
        <v>500</v>
      </c>
      <c r="J3165" s="36">
        <v>460000</v>
      </c>
      <c r="K3165" s="37">
        <v>141559</v>
      </c>
      <c r="L3165" s="37" t="s">
        <v>1452</v>
      </c>
    </row>
    <row r="3166" spans="1:12" ht="18" customHeight="1" x14ac:dyDescent="0.2">
      <c r="A3166" s="37" t="s">
        <v>1453</v>
      </c>
      <c r="B3166" s="37" t="s">
        <v>1454</v>
      </c>
      <c r="C3166" s="37" t="s">
        <v>1455</v>
      </c>
      <c r="D3166" s="37"/>
      <c r="E3166" s="37"/>
      <c r="F3166" s="37" t="s">
        <v>19678</v>
      </c>
      <c r="G3166" s="37"/>
      <c r="H3166" s="35">
        <v>4</v>
      </c>
      <c r="I3166" s="35">
        <v>14</v>
      </c>
      <c r="J3166" s="36">
        <v>285714</v>
      </c>
      <c r="K3166" s="37">
        <v>125514</v>
      </c>
      <c r="L3166" s="37"/>
    </row>
    <row r="3167" spans="1:12" ht="18" customHeight="1" x14ac:dyDescent="0.2">
      <c r="A3167" s="37" t="s">
        <v>1456</v>
      </c>
      <c r="B3167" s="37" t="s">
        <v>1457</v>
      </c>
      <c r="C3167" s="37" t="s">
        <v>1458</v>
      </c>
      <c r="D3167" s="37" t="s">
        <v>1459</v>
      </c>
      <c r="E3167" s="37" t="s">
        <v>24332</v>
      </c>
      <c r="F3167" s="37" t="s">
        <v>23136</v>
      </c>
      <c r="G3167" s="37">
        <v>20194</v>
      </c>
      <c r="H3167" s="35">
        <v>0</v>
      </c>
      <c r="I3167" s="35">
        <v>7</v>
      </c>
      <c r="J3167" s="36">
        <v>61735</v>
      </c>
      <c r="K3167" s="37">
        <v>144140</v>
      </c>
      <c r="L3167" s="37" t="s">
        <v>1460</v>
      </c>
    </row>
    <row r="3168" spans="1:12" ht="18" customHeight="1" x14ac:dyDescent="0.2">
      <c r="A3168" s="37" t="s">
        <v>1461</v>
      </c>
      <c r="B3168" s="37" t="s">
        <v>10680</v>
      </c>
      <c r="C3168" s="37" t="s">
        <v>10681</v>
      </c>
      <c r="D3168" s="37" t="s">
        <v>10682</v>
      </c>
      <c r="E3168" s="37" t="s">
        <v>18088</v>
      </c>
      <c r="F3168" s="37" t="s">
        <v>23711</v>
      </c>
      <c r="G3168" s="37">
        <v>35243</v>
      </c>
      <c r="H3168" s="35">
        <v>81</v>
      </c>
      <c r="I3168" s="35">
        <v>324</v>
      </c>
      <c r="J3168" s="36">
        <v>250655</v>
      </c>
      <c r="K3168" s="37">
        <v>118896</v>
      </c>
      <c r="L3168" s="37"/>
    </row>
    <row r="3169" spans="1:12" ht="18" customHeight="1" x14ac:dyDescent="0.2">
      <c r="A3169" s="37" t="s">
        <v>10683</v>
      </c>
      <c r="B3169" s="37" t="s">
        <v>10684</v>
      </c>
      <c r="C3169" s="37" t="s">
        <v>10685</v>
      </c>
      <c r="D3169" s="37" t="s">
        <v>10686</v>
      </c>
      <c r="E3169" s="37" t="s">
        <v>17808</v>
      </c>
      <c r="F3169" s="37" t="s">
        <v>23715</v>
      </c>
      <c r="G3169" s="37">
        <v>80123</v>
      </c>
      <c r="H3169" s="35">
        <v>2</v>
      </c>
      <c r="I3169" s="35">
        <v>5</v>
      </c>
      <c r="J3169" s="36">
        <v>480000</v>
      </c>
      <c r="K3169" s="37">
        <v>112523</v>
      </c>
      <c r="L3169" s="37"/>
    </row>
    <row r="3170" spans="1:12" ht="18" customHeight="1" x14ac:dyDescent="0.2">
      <c r="A3170" s="37" t="s">
        <v>10687</v>
      </c>
      <c r="B3170" s="37" t="s">
        <v>10688</v>
      </c>
      <c r="C3170" s="37" t="s">
        <v>10689</v>
      </c>
      <c r="D3170" s="37" t="s">
        <v>10690</v>
      </c>
      <c r="E3170" s="37" t="s">
        <v>24471</v>
      </c>
      <c r="F3170" s="37" t="s">
        <v>23717</v>
      </c>
      <c r="G3170" s="37">
        <v>20036</v>
      </c>
      <c r="H3170" s="35">
        <v>3</v>
      </c>
      <c r="I3170" s="35">
        <v>60</v>
      </c>
      <c r="J3170" s="36">
        <v>45883</v>
      </c>
      <c r="K3170" s="37">
        <v>139498</v>
      </c>
      <c r="L3170" s="37"/>
    </row>
    <row r="3171" spans="1:12" ht="18" customHeight="1" x14ac:dyDescent="0.2">
      <c r="A3171" s="37" t="s">
        <v>10691</v>
      </c>
      <c r="B3171" s="37" t="s">
        <v>10692</v>
      </c>
      <c r="C3171" s="37" t="s">
        <v>13382</v>
      </c>
      <c r="D3171" s="37" t="s">
        <v>2454</v>
      </c>
      <c r="E3171" s="37" t="s">
        <v>16016</v>
      </c>
      <c r="F3171" s="37" t="s">
        <v>23714</v>
      </c>
      <c r="G3171" s="37">
        <v>93309</v>
      </c>
      <c r="H3171" s="35">
        <v>18</v>
      </c>
      <c r="I3171" s="35">
        <v>123</v>
      </c>
      <c r="J3171" s="36">
        <v>143193</v>
      </c>
      <c r="K3171" s="37">
        <v>124036</v>
      </c>
      <c r="L3171" s="37"/>
    </row>
    <row r="3172" spans="1:12" ht="18" customHeight="1" x14ac:dyDescent="0.2">
      <c r="A3172" s="37" t="s">
        <v>2455</v>
      </c>
      <c r="B3172" s="37" t="s">
        <v>2456</v>
      </c>
      <c r="C3172" s="37" t="s">
        <v>2457</v>
      </c>
      <c r="D3172" s="37" t="s">
        <v>2458</v>
      </c>
      <c r="E3172" s="37" t="s">
        <v>22558</v>
      </c>
      <c r="F3172" s="37" t="s">
        <v>23134</v>
      </c>
      <c r="G3172" s="37">
        <v>76034</v>
      </c>
      <c r="H3172" s="35">
        <v>18</v>
      </c>
      <c r="I3172" s="35">
        <v>24</v>
      </c>
      <c r="J3172" s="36">
        <v>733333</v>
      </c>
      <c r="K3172" s="37">
        <v>115537</v>
      </c>
      <c r="L3172" s="37"/>
    </row>
    <row r="3173" spans="1:12" ht="18" customHeight="1" x14ac:dyDescent="0.2">
      <c r="A3173" s="37" t="s">
        <v>2459</v>
      </c>
      <c r="B3173" s="37" t="s">
        <v>2460</v>
      </c>
      <c r="C3173" s="37" t="s">
        <v>2461</v>
      </c>
      <c r="D3173" s="37" t="s">
        <v>2462</v>
      </c>
      <c r="E3173" s="37" t="s">
        <v>16130</v>
      </c>
      <c r="F3173" s="37" t="s">
        <v>19678</v>
      </c>
      <c r="G3173" s="37">
        <v>8619</v>
      </c>
      <c r="H3173" s="35">
        <v>5</v>
      </c>
      <c r="I3173" s="35">
        <v>25</v>
      </c>
      <c r="J3173" s="36">
        <v>200000</v>
      </c>
      <c r="K3173" s="37">
        <v>123164</v>
      </c>
      <c r="L3173" s="37"/>
    </row>
    <row r="3174" spans="1:12" ht="18" customHeight="1" x14ac:dyDescent="0.2">
      <c r="A3174" s="37" t="s">
        <v>2463</v>
      </c>
      <c r="B3174" s="37" t="s">
        <v>2464</v>
      </c>
      <c r="C3174" s="37" t="s">
        <v>2465</v>
      </c>
      <c r="D3174" s="37" t="s">
        <v>2466</v>
      </c>
      <c r="E3174" s="37" t="s">
        <v>2467</v>
      </c>
      <c r="F3174" s="37" t="s">
        <v>23138</v>
      </c>
      <c r="G3174" s="37">
        <v>98807</v>
      </c>
      <c r="H3174" s="35">
        <v>18</v>
      </c>
      <c r="I3174" s="35">
        <v>118</v>
      </c>
      <c r="J3174" s="36">
        <v>151365</v>
      </c>
      <c r="K3174" s="37">
        <v>117143</v>
      </c>
      <c r="L3174" s="37"/>
    </row>
    <row r="3175" spans="1:12" ht="18" customHeight="1" x14ac:dyDescent="0.2">
      <c r="A3175" s="37" t="s">
        <v>2468</v>
      </c>
      <c r="B3175" s="37" t="s">
        <v>2469</v>
      </c>
      <c r="C3175" s="37" t="s">
        <v>2470</v>
      </c>
      <c r="D3175" s="37" t="s">
        <v>2471</v>
      </c>
      <c r="E3175" s="37" t="s">
        <v>17944</v>
      </c>
      <c r="F3175" s="37" t="s">
        <v>23714</v>
      </c>
      <c r="G3175" s="37">
        <v>92612</v>
      </c>
      <c r="H3175" s="35">
        <v>7</v>
      </c>
      <c r="I3175" s="35">
        <v>199</v>
      </c>
      <c r="J3175" s="36">
        <v>36789</v>
      </c>
      <c r="K3175" s="37">
        <v>109195</v>
      </c>
      <c r="L3175" s="37" t="s">
        <v>10711</v>
      </c>
    </row>
    <row r="3176" spans="1:12" ht="18" customHeight="1" x14ac:dyDescent="0.2">
      <c r="A3176" s="37" t="s">
        <v>10712</v>
      </c>
      <c r="B3176" s="37" t="s">
        <v>10713</v>
      </c>
      <c r="C3176" s="37" t="s">
        <v>10714</v>
      </c>
      <c r="D3176" s="37" t="s">
        <v>10715</v>
      </c>
      <c r="E3176" s="37" t="s">
        <v>10716</v>
      </c>
      <c r="F3176" s="37" t="s">
        <v>19670</v>
      </c>
      <c r="G3176" s="37">
        <v>49720</v>
      </c>
      <c r="H3176" s="35">
        <v>25</v>
      </c>
      <c r="I3176" s="35">
        <v>54</v>
      </c>
      <c r="J3176" s="36">
        <v>462963</v>
      </c>
      <c r="K3176" s="37">
        <v>118971</v>
      </c>
      <c r="L3176" s="37" t="s">
        <v>13472</v>
      </c>
    </row>
    <row r="3177" spans="1:12" ht="18" customHeight="1" x14ac:dyDescent="0.2">
      <c r="A3177" s="37" t="s">
        <v>13473</v>
      </c>
      <c r="B3177" s="37" t="s">
        <v>2146</v>
      </c>
      <c r="C3177" s="37" t="s">
        <v>13474</v>
      </c>
      <c r="D3177" s="37" t="s">
        <v>13475</v>
      </c>
      <c r="E3177" s="37" t="s">
        <v>17267</v>
      </c>
      <c r="F3177" s="37" t="s">
        <v>23714</v>
      </c>
      <c r="G3177" s="37">
        <v>90740</v>
      </c>
      <c r="H3177" s="35">
        <v>90</v>
      </c>
      <c r="I3177" s="35">
        <v>239</v>
      </c>
      <c r="J3177" s="36">
        <v>376569</v>
      </c>
      <c r="K3177" s="37">
        <v>108131</v>
      </c>
      <c r="L3177" s="37"/>
    </row>
    <row r="3178" spans="1:12" ht="18" customHeight="1" x14ac:dyDescent="0.2">
      <c r="A3178" s="37" t="s">
        <v>13476</v>
      </c>
      <c r="B3178" s="37" t="s">
        <v>13477</v>
      </c>
      <c r="C3178" s="37" t="s">
        <v>13478</v>
      </c>
      <c r="D3178" s="37" t="s">
        <v>16186</v>
      </c>
      <c r="E3178" s="37" t="s">
        <v>16187</v>
      </c>
      <c r="F3178" s="37" t="s">
        <v>19667</v>
      </c>
      <c r="G3178" s="37">
        <v>1746</v>
      </c>
      <c r="H3178" s="35">
        <v>14</v>
      </c>
      <c r="I3178" s="35">
        <v>170</v>
      </c>
      <c r="J3178" s="36">
        <v>82353</v>
      </c>
      <c r="K3178" s="37">
        <v>119679</v>
      </c>
      <c r="L3178" s="37"/>
    </row>
    <row r="3179" spans="1:12" ht="18" customHeight="1" x14ac:dyDescent="0.2">
      <c r="A3179" s="37" t="s">
        <v>16188</v>
      </c>
      <c r="B3179" s="37" t="s">
        <v>16189</v>
      </c>
      <c r="C3179" s="37" t="s">
        <v>16190</v>
      </c>
      <c r="D3179" s="37"/>
      <c r="E3179" s="37"/>
      <c r="F3179" s="37" t="s">
        <v>23715</v>
      </c>
      <c r="G3179" s="37"/>
      <c r="H3179" s="35">
        <v>3</v>
      </c>
      <c r="I3179" s="35">
        <v>9</v>
      </c>
      <c r="J3179" s="36">
        <v>365733</v>
      </c>
      <c r="K3179" s="37">
        <v>112459</v>
      </c>
      <c r="L3179" s="37" t="s">
        <v>13485</v>
      </c>
    </row>
    <row r="3180" spans="1:12" ht="18" customHeight="1" x14ac:dyDescent="0.2">
      <c r="A3180" s="37" t="s">
        <v>13486</v>
      </c>
      <c r="B3180" s="37" t="s">
        <v>13487</v>
      </c>
      <c r="C3180" s="37" t="s">
        <v>13488</v>
      </c>
      <c r="D3180" s="37" t="s">
        <v>13489</v>
      </c>
      <c r="E3180" s="37" t="s">
        <v>13490</v>
      </c>
      <c r="F3180" s="37" t="s">
        <v>19662</v>
      </c>
      <c r="G3180" s="37">
        <v>60123</v>
      </c>
      <c r="H3180" s="35">
        <v>37</v>
      </c>
      <c r="I3180" s="35">
        <v>80</v>
      </c>
      <c r="J3180" s="36">
        <v>467711</v>
      </c>
      <c r="K3180" s="37">
        <v>123247</v>
      </c>
      <c r="L3180" s="37"/>
    </row>
    <row r="3181" spans="1:12" ht="18" customHeight="1" x14ac:dyDescent="0.2">
      <c r="A3181" s="37" t="s">
        <v>13491</v>
      </c>
      <c r="B3181" s="37" t="s">
        <v>13492</v>
      </c>
      <c r="C3181" s="37" t="s">
        <v>13493</v>
      </c>
      <c r="D3181" s="37"/>
      <c r="E3181" s="37"/>
      <c r="F3181" s="37" t="s">
        <v>23714</v>
      </c>
      <c r="G3181" s="37"/>
      <c r="H3181" s="35">
        <v>8</v>
      </c>
      <c r="I3181" s="35" t="s">
        <v>16742</v>
      </c>
      <c r="J3181" s="35" t="s">
        <v>16742</v>
      </c>
      <c r="K3181" s="37">
        <v>147833</v>
      </c>
      <c r="L3181" s="37"/>
    </row>
    <row r="3182" spans="1:12" ht="18" customHeight="1" x14ac:dyDescent="0.2">
      <c r="A3182" s="37" t="s">
        <v>13494</v>
      </c>
      <c r="B3182" s="37" t="s">
        <v>13495</v>
      </c>
      <c r="C3182" s="37" t="s">
        <v>13496</v>
      </c>
      <c r="D3182" s="37"/>
      <c r="E3182" s="37"/>
      <c r="F3182" s="37" t="s">
        <v>23142</v>
      </c>
      <c r="G3182" s="37"/>
      <c r="H3182" s="35">
        <v>2</v>
      </c>
      <c r="I3182" s="35">
        <v>32</v>
      </c>
      <c r="J3182" s="36">
        <v>74526</v>
      </c>
      <c r="K3182" s="37">
        <v>124127</v>
      </c>
      <c r="L3182" s="37"/>
    </row>
    <row r="3183" spans="1:12" ht="18" customHeight="1" x14ac:dyDescent="0.2">
      <c r="A3183" s="37" t="s">
        <v>13497</v>
      </c>
      <c r="B3183" s="37" t="s">
        <v>13498</v>
      </c>
      <c r="C3183" s="37" t="s">
        <v>13499</v>
      </c>
      <c r="D3183" s="37" t="s">
        <v>13500</v>
      </c>
      <c r="E3183" s="37" t="s">
        <v>17808</v>
      </c>
      <c r="F3183" s="37" t="s">
        <v>23715</v>
      </c>
      <c r="G3183" s="37">
        <v>80128</v>
      </c>
      <c r="H3183" s="35">
        <v>3</v>
      </c>
      <c r="I3183" s="35">
        <v>5</v>
      </c>
      <c r="J3183" s="36">
        <v>500000</v>
      </c>
      <c r="K3183" s="37">
        <v>116523</v>
      </c>
      <c r="L3183" s="37" t="s">
        <v>13501</v>
      </c>
    </row>
    <row r="3184" spans="1:12" ht="18" customHeight="1" x14ac:dyDescent="0.2">
      <c r="A3184" s="37" t="s">
        <v>13502</v>
      </c>
      <c r="B3184" s="37" t="s">
        <v>13503</v>
      </c>
      <c r="C3184" s="37" t="s">
        <v>13504</v>
      </c>
      <c r="D3184" s="37" t="s">
        <v>13505</v>
      </c>
      <c r="E3184" s="37" t="s">
        <v>10742</v>
      </c>
      <c r="F3184" s="37" t="s">
        <v>23129</v>
      </c>
      <c r="G3184" s="37">
        <v>15005</v>
      </c>
      <c r="H3184" s="35">
        <v>12</v>
      </c>
      <c r="I3184" s="35">
        <v>80</v>
      </c>
      <c r="J3184" s="36">
        <v>150000</v>
      </c>
      <c r="K3184" s="37">
        <v>141645</v>
      </c>
      <c r="L3184" s="37"/>
    </row>
    <row r="3185" spans="1:12" ht="18" customHeight="1" x14ac:dyDescent="0.2">
      <c r="A3185" s="37" t="s">
        <v>10743</v>
      </c>
      <c r="B3185" s="37" t="s">
        <v>10744</v>
      </c>
      <c r="C3185" s="37" t="s">
        <v>10745</v>
      </c>
      <c r="D3185" s="37" t="s">
        <v>10746</v>
      </c>
      <c r="E3185" s="37" t="s">
        <v>16667</v>
      </c>
      <c r="F3185" s="37" t="s">
        <v>23712</v>
      </c>
      <c r="G3185" s="37">
        <v>72201</v>
      </c>
      <c r="H3185" s="35">
        <v>82</v>
      </c>
      <c r="I3185" s="35">
        <v>278</v>
      </c>
      <c r="J3185" s="36">
        <v>296730</v>
      </c>
      <c r="K3185" s="37">
        <v>137713</v>
      </c>
      <c r="L3185" s="37"/>
    </row>
    <row r="3186" spans="1:12" ht="18" customHeight="1" x14ac:dyDescent="0.2">
      <c r="A3186" s="37" t="s">
        <v>10747</v>
      </c>
      <c r="B3186" s="37" t="s">
        <v>10748</v>
      </c>
      <c r="C3186" s="37" t="s">
        <v>10749</v>
      </c>
      <c r="D3186" s="37" t="s">
        <v>10750</v>
      </c>
      <c r="E3186" s="37" t="s">
        <v>23833</v>
      </c>
      <c r="F3186" s="37" t="s">
        <v>19668</v>
      </c>
      <c r="G3186" s="37">
        <v>20814</v>
      </c>
      <c r="H3186" s="35">
        <v>17</v>
      </c>
      <c r="I3186" s="35">
        <v>45</v>
      </c>
      <c r="J3186" s="36">
        <v>377778</v>
      </c>
      <c r="K3186" s="37">
        <v>115845</v>
      </c>
      <c r="L3186" s="37"/>
    </row>
    <row r="3187" spans="1:12" ht="18" customHeight="1" x14ac:dyDescent="0.2">
      <c r="A3187" s="37" t="s">
        <v>10751</v>
      </c>
      <c r="B3187" s="37" t="s">
        <v>10752</v>
      </c>
      <c r="C3187" s="37" t="s">
        <v>10753</v>
      </c>
      <c r="D3187" s="37" t="s">
        <v>10754</v>
      </c>
      <c r="E3187" s="37" t="s">
        <v>10755</v>
      </c>
      <c r="F3187" s="37" t="s">
        <v>19668</v>
      </c>
      <c r="G3187" s="37">
        <v>21842</v>
      </c>
      <c r="H3187" s="35">
        <v>2</v>
      </c>
      <c r="I3187" s="35">
        <v>30</v>
      </c>
      <c r="J3187" s="36">
        <v>66667</v>
      </c>
      <c r="K3187" s="37">
        <v>121851</v>
      </c>
      <c r="L3187" s="37" t="s">
        <v>10756</v>
      </c>
    </row>
    <row r="3188" spans="1:12" ht="18" customHeight="1" x14ac:dyDescent="0.2">
      <c r="A3188" s="37" t="s">
        <v>10757</v>
      </c>
      <c r="B3188" s="37" t="s">
        <v>10758</v>
      </c>
      <c r="C3188" s="37" t="s">
        <v>1421</v>
      </c>
      <c r="D3188" s="37" t="s">
        <v>1422</v>
      </c>
      <c r="E3188" s="37" t="s">
        <v>19200</v>
      </c>
      <c r="F3188" s="37" t="s">
        <v>19678</v>
      </c>
      <c r="G3188" s="37">
        <v>8055</v>
      </c>
      <c r="H3188" s="35">
        <v>6</v>
      </c>
      <c r="I3188" s="35">
        <v>75</v>
      </c>
      <c r="J3188" s="36">
        <v>80000</v>
      </c>
      <c r="K3188" s="37">
        <v>125122</v>
      </c>
      <c r="L3188" s="37"/>
    </row>
    <row r="3189" spans="1:12" ht="18" customHeight="1" x14ac:dyDescent="0.2">
      <c r="A3189" s="37" t="s">
        <v>10772</v>
      </c>
      <c r="B3189" s="37" t="s">
        <v>10773</v>
      </c>
      <c r="C3189" s="37" t="s">
        <v>10774</v>
      </c>
      <c r="D3189" s="37" t="s">
        <v>10775</v>
      </c>
      <c r="E3189" s="37" t="s">
        <v>16741</v>
      </c>
      <c r="F3189" s="37" t="s">
        <v>19663</v>
      </c>
      <c r="G3189" s="37">
        <v>46227</v>
      </c>
      <c r="H3189" s="35">
        <v>10</v>
      </c>
      <c r="I3189" s="35">
        <v>323</v>
      </c>
      <c r="J3189" s="36">
        <v>32136</v>
      </c>
      <c r="K3189" s="37">
        <v>125963</v>
      </c>
      <c r="L3189" s="37" t="s">
        <v>10776</v>
      </c>
    </row>
    <row r="3190" spans="1:12" ht="18" customHeight="1" x14ac:dyDescent="0.2">
      <c r="A3190" s="37" t="s">
        <v>10777</v>
      </c>
      <c r="B3190" s="37" t="s">
        <v>10778</v>
      </c>
      <c r="C3190" s="37" t="s">
        <v>10779</v>
      </c>
      <c r="D3190" s="37" t="s">
        <v>10780</v>
      </c>
      <c r="E3190" s="37" t="s">
        <v>22837</v>
      </c>
      <c r="F3190" s="37" t="s">
        <v>23126</v>
      </c>
      <c r="G3190" s="37">
        <v>45419</v>
      </c>
      <c r="H3190" s="35">
        <v>3</v>
      </c>
      <c r="I3190" s="35">
        <v>7</v>
      </c>
      <c r="J3190" s="36">
        <v>357143</v>
      </c>
      <c r="K3190" s="37">
        <v>121228</v>
      </c>
      <c r="L3190" s="37"/>
    </row>
    <row r="3191" spans="1:12" ht="18" customHeight="1" x14ac:dyDescent="0.2">
      <c r="A3191" s="37" t="s">
        <v>13479</v>
      </c>
      <c r="B3191" s="37" t="s">
        <v>13480</v>
      </c>
      <c r="C3191" s="37" t="s">
        <v>13481</v>
      </c>
      <c r="D3191" s="37"/>
      <c r="E3191" s="37"/>
      <c r="F3191" s="37" t="s">
        <v>23134</v>
      </c>
      <c r="G3191" s="37"/>
      <c r="H3191" s="35">
        <v>8</v>
      </c>
      <c r="I3191" s="35" t="s">
        <v>16742</v>
      </c>
      <c r="J3191" s="35" t="s">
        <v>16742</v>
      </c>
      <c r="K3191" s="37">
        <v>132108</v>
      </c>
      <c r="L3191" s="37"/>
    </row>
    <row r="3192" spans="1:12" ht="18" customHeight="1" x14ac:dyDescent="0.2">
      <c r="A3192" s="37" t="s">
        <v>13482</v>
      </c>
      <c r="B3192" s="37" t="s">
        <v>13483</v>
      </c>
      <c r="C3192" s="37" t="s">
        <v>13484</v>
      </c>
      <c r="D3192" s="37" t="s">
        <v>10781</v>
      </c>
      <c r="E3192" s="37" t="s">
        <v>14458</v>
      </c>
      <c r="F3192" s="37" t="s">
        <v>19667</v>
      </c>
      <c r="G3192" s="37">
        <v>2184</v>
      </c>
      <c r="H3192" s="35">
        <v>83</v>
      </c>
      <c r="I3192" s="35">
        <v>57</v>
      </c>
      <c r="J3192" s="36">
        <v>1458003</v>
      </c>
      <c r="K3192" s="37">
        <v>107649</v>
      </c>
      <c r="L3192" s="37"/>
    </row>
    <row r="3193" spans="1:12" ht="18" customHeight="1" x14ac:dyDescent="0.2">
      <c r="A3193" s="37" t="s">
        <v>10782</v>
      </c>
      <c r="B3193" s="37" t="s">
        <v>10783</v>
      </c>
      <c r="C3193" s="37" t="s">
        <v>10784</v>
      </c>
      <c r="D3193" s="37" t="s">
        <v>10785</v>
      </c>
      <c r="E3193" s="37" t="s">
        <v>7212</v>
      </c>
      <c r="F3193" s="37" t="s">
        <v>19679</v>
      </c>
      <c r="G3193" s="37">
        <v>87109</v>
      </c>
      <c r="H3193" s="35">
        <v>64</v>
      </c>
      <c r="I3193" s="35">
        <v>587</v>
      </c>
      <c r="J3193" s="36">
        <v>109565</v>
      </c>
      <c r="K3193" s="37">
        <v>136725</v>
      </c>
      <c r="L3193" s="37"/>
    </row>
    <row r="3194" spans="1:12" ht="18" customHeight="1" x14ac:dyDescent="0.2">
      <c r="A3194" s="37" t="s">
        <v>10786</v>
      </c>
      <c r="B3194" s="37" t="s">
        <v>10787</v>
      </c>
      <c r="C3194" s="37" t="s">
        <v>10788</v>
      </c>
      <c r="D3194" s="37" t="s">
        <v>10789</v>
      </c>
      <c r="E3194" s="37" t="s">
        <v>10790</v>
      </c>
      <c r="F3194" s="37" t="s">
        <v>19667</v>
      </c>
      <c r="G3194" s="37">
        <v>2090</v>
      </c>
      <c r="H3194" s="35">
        <v>17</v>
      </c>
      <c r="I3194" s="35">
        <v>56</v>
      </c>
      <c r="J3194" s="36">
        <v>306250</v>
      </c>
      <c r="K3194" s="37">
        <v>7462</v>
      </c>
      <c r="L3194" s="37"/>
    </row>
    <row r="3195" spans="1:12" ht="18" customHeight="1" x14ac:dyDescent="0.2">
      <c r="A3195" s="37" t="s">
        <v>10791</v>
      </c>
      <c r="B3195" s="37" t="s">
        <v>10792</v>
      </c>
      <c r="C3195" s="37" t="s">
        <v>10793</v>
      </c>
      <c r="D3195" s="37" t="s">
        <v>10794</v>
      </c>
      <c r="E3195" s="37" t="s">
        <v>24286</v>
      </c>
      <c r="F3195" s="37" t="s">
        <v>23134</v>
      </c>
      <c r="G3195" s="37">
        <v>75231</v>
      </c>
      <c r="H3195" s="35">
        <v>130</v>
      </c>
      <c r="I3195" s="35">
        <v>718</v>
      </c>
      <c r="J3195" s="36">
        <v>181585</v>
      </c>
      <c r="K3195" s="37">
        <v>111695</v>
      </c>
      <c r="L3195" s="37" t="s">
        <v>10795</v>
      </c>
    </row>
    <row r="3196" spans="1:12" ht="18" customHeight="1" x14ac:dyDescent="0.2">
      <c r="A3196" s="37" t="s">
        <v>10796</v>
      </c>
      <c r="B3196" s="37" t="s">
        <v>10797</v>
      </c>
      <c r="C3196" s="37" t="s">
        <v>10798</v>
      </c>
      <c r="D3196" s="37" t="s">
        <v>10799</v>
      </c>
      <c r="E3196" s="37" t="s">
        <v>17808</v>
      </c>
      <c r="F3196" s="37" t="s">
        <v>23715</v>
      </c>
      <c r="G3196" s="37">
        <v>80127</v>
      </c>
      <c r="H3196" s="35">
        <v>14</v>
      </c>
      <c r="I3196" s="35">
        <v>180</v>
      </c>
      <c r="J3196" s="36">
        <v>76740</v>
      </c>
      <c r="K3196" s="37">
        <v>113389</v>
      </c>
      <c r="L3196" s="37"/>
    </row>
    <row r="3197" spans="1:12" ht="18" customHeight="1" x14ac:dyDescent="0.2">
      <c r="A3197" s="37" t="s">
        <v>10800</v>
      </c>
      <c r="B3197" s="37" t="s">
        <v>10801</v>
      </c>
      <c r="C3197" s="37" t="s">
        <v>13613</v>
      </c>
      <c r="D3197" s="37" t="s">
        <v>13614</v>
      </c>
      <c r="E3197" s="37" t="s">
        <v>13615</v>
      </c>
      <c r="F3197" s="37" t="s">
        <v>23136</v>
      </c>
      <c r="G3197" s="37">
        <v>23606</v>
      </c>
      <c r="H3197" s="35">
        <v>178</v>
      </c>
      <c r="I3197" s="35">
        <v>885</v>
      </c>
      <c r="J3197" s="36">
        <v>200586</v>
      </c>
      <c r="K3197" s="37">
        <v>104028</v>
      </c>
      <c r="L3197" s="37"/>
    </row>
    <row r="3198" spans="1:12" ht="18" customHeight="1" x14ac:dyDescent="0.2">
      <c r="A3198" s="37" t="s">
        <v>13616</v>
      </c>
      <c r="B3198" s="37" t="s">
        <v>13617</v>
      </c>
      <c r="C3198" s="37" t="s">
        <v>13618</v>
      </c>
      <c r="D3198" s="37" t="s">
        <v>13619</v>
      </c>
      <c r="E3198" s="37" t="s">
        <v>22964</v>
      </c>
      <c r="F3198" s="37" t="s">
        <v>23126</v>
      </c>
      <c r="G3198" s="37">
        <v>44138</v>
      </c>
      <c r="H3198" s="35">
        <v>33</v>
      </c>
      <c r="I3198" s="35">
        <v>394</v>
      </c>
      <c r="J3198" s="36">
        <v>84452</v>
      </c>
      <c r="K3198" s="37">
        <v>130093</v>
      </c>
      <c r="L3198" s="37" t="s">
        <v>13620</v>
      </c>
    </row>
    <row r="3199" spans="1:12" ht="18" customHeight="1" x14ac:dyDescent="0.2">
      <c r="A3199" s="37" t="s">
        <v>18999</v>
      </c>
      <c r="B3199" s="37" t="s">
        <v>19000</v>
      </c>
      <c r="C3199" s="37" t="s">
        <v>19001</v>
      </c>
      <c r="D3199" s="37" t="s">
        <v>10842</v>
      </c>
      <c r="E3199" s="37" t="s">
        <v>23833</v>
      </c>
      <c r="F3199" s="37" t="s">
        <v>19668</v>
      </c>
      <c r="G3199" s="37">
        <v>20814</v>
      </c>
      <c r="H3199" s="35">
        <v>1</v>
      </c>
      <c r="I3199" s="35">
        <v>8</v>
      </c>
      <c r="J3199" s="36">
        <v>125000</v>
      </c>
      <c r="K3199" s="37">
        <v>122093</v>
      </c>
      <c r="L3199" s="37" t="s">
        <v>10843</v>
      </c>
    </row>
    <row r="3200" spans="1:12" ht="18" customHeight="1" x14ac:dyDescent="0.2">
      <c r="A3200" s="37" t="s">
        <v>10844</v>
      </c>
      <c r="B3200" s="37" t="s">
        <v>10845</v>
      </c>
      <c r="C3200" s="37" t="s">
        <v>10846</v>
      </c>
      <c r="D3200" s="37" t="s">
        <v>10847</v>
      </c>
      <c r="E3200" s="37" t="s">
        <v>20368</v>
      </c>
      <c r="F3200" s="37" t="s">
        <v>19667</v>
      </c>
      <c r="G3200" s="37">
        <v>2540</v>
      </c>
      <c r="H3200" s="35">
        <v>111</v>
      </c>
      <c r="I3200" s="35">
        <v>103</v>
      </c>
      <c r="J3200" s="36">
        <v>1076529</v>
      </c>
      <c r="K3200" s="37">
        <v>104877</v>
      </c>
      <c r="L3200" s="37" t="s">
        <v>10848</v>
      </c>
    </row>
    <row r="3201" spans="1:12" ht="18" customHeight="1" x14ac:dyDescent="0.2">
      <c r="A3201" s="37" t="s">
        <v>10849</v>
      </c>
      <c r="B3201" s="37" t="s">
        <v>10850</v>
      </c>
      <c r="C3201" s="37" t="s">
        <v>10851</v>
      </c>
      <c r="D3201" s="37" t="s">
        <v>10852</v>
      </c>
      <c r="E3201" s="37" t="s">
        <v>10853</v>
      </c>
      <c r="F3201" s="37" t="s">
        <v>19669</v>
      </c>
      <c r="G3201" s="37">
        <v>4072</v>
      </c>
      <c r="H3201" s="35">
        <v>7</v>
      </c>
      <c r="I3201" s="35">
        <v>161</v>
      </c>
      <c r="J3201" s="36">
        <v>44301</v>
      </c>
      <c r="K3201" s="37">
        <v>122893</v>
      </c>
      <c r="L3201" s="37" t="s">
        <v>10854</v>
      </c>
    </row>
    <row r="3202" spans="1:12" ht="18" customHeight="1" x14ac:dyDescent="0.2">
      <c r="A3202" s="37" t="s">
        <v>10855</v>
      </c>
      <c r="B3202" s="37"/>
      <c r="C3202" s="37" t="s">
        <v>10856</v>
      </c>
      <c r="D3202" s="37"/>
      <c r="E3202" s="37"/>
      <c r="F3202" s="37" t="s">
        <v>23715</v>
      </c>
      <c r="G3202" s="37"/>
      <c r="H3202" s="35">
        <v>6</v>
      </c>
      <c r="I3202" s="35">
        <v>7</v>
      </c>
      <c r="J3202" s="36">
        <v>857143</v>
      </c>
      <c r="K3202" s="37">
        <v>116450</v>
      </c>
      <c r="L3202" s="37"/>
    </row>
    <row r="3203" spans="1:12" ht="18" customHeight="1" x14ac:dyDescent="0.2">
      <c r="A3203" s="37" t="s">
        <v>16292</v>
      </c>
      <c r="B3203" s="37" t="s">
        <v>16292</v>
      </c>
      <c r="C3203" s="37" t="s">
        <v>16293</v>
      </c>
      <c r="D3203" s="37" t="s">
        <v>16294</v>
      </c>
      <c r="E3203" s="37" t="s">
        <v>23833</v>
      </c>
      <c r="F3203" s="37" t="s">
        <v>19668</v>
      </c>
      <c r="G3203" s="37">
        <v>20817</v>
      </c>
      <c r="H3203" s="35">
        <v>11</v>
      </c>
      <c r="I3203" s="35">
        <v>17</v>
      </c>
      <c r="J3203" s="36">
        <v>617647</v>
      </c>
      <c r="K3203" s="37">
        <v>121740</v>
      </c>
      <c r="L3203" s="37"/>
    </row>
    <row r="3204" spans="1:12" ht="18" customHeight="1" x14ac:dyDescent="0.2">
      <c r="A3204" s="37" t="s">
        <v>16295</v>
      </c>
      <c r="B3204" s="37" t="s">
        <v>16296</v>
      </c>
      <c r="C3204" s="37" t="s">
        <v>16297</v>
      </c>
      <c r="D3204" s="37" t="s">
        <v>16298</v>
      </c>
      <c r="E3204" s="37" t="s">
        <v>16299</v>
      </c>
      <c r="F3204" s="37" t="s">
        <v>19667</v>
      </c>
      <c r="G3204" s="37">
        <v>2738</v>
      </c>
      <c r="H3204" s="35">
        <v>74</v>
      </c>
      <c r="I3204" s="35">
        <v>109</v>
      </c>
      <c r="J3204" s="36">
        <v>683202</v>
      </c>
      <c r="K3204" s="37">
        <v>107215</v>
      </c>
      <c r="L3204" s="37"/>
    </row>
    <row r="3205" spans="1:12" ht="18" customHeight="1" x14ac:dyDescent="0.2">
      <c r="A3205" s="37" t="s">
        <v>16300</v>
      </c>
      <c r="B3205" s="37" t="s">
        <v>16301</v>
      </c>
      <c r="C3205" s="37" t="s">
        <v>16302</v>
      </c>
      <c r="D3205" s="37" t="s">
        <v>16303</v>
      </c>
      <c r="E3205" s="37" t="s">
        <v>16304</v>
      </c>
      <c r="F3205" s="37" t="s">
        <v>19667</v>
      </c>
      <c r="G3205" s="37">
        <v>2301</v>
      </c>
      <c r="H3205" s="35">
        <v>3</v>
      </c>
      <c r="I3205" s="35">
        <v>6</v>
      </c>
      <c r="J3205" s="36">
        <v>416667</v>
      </c>
      <c r="K3205" s="37">
        <v>129011</v>
      </c>
      <c r="L3205" s="37"/>
    </row>
    <row r="3206" spans="1:12" ht="18" customHeight="1" x14ac:dyDescent="0.2">
      <c r="A3206" s="37" t="s">
        <v>16305</v>
      </c>
      <c r="B3206" s="37"/>
      <c r="C3206" s="37" t="s">
        <v>16306</v>
      </c>
      <c r="D3206" s="37" t="s">
        <v>13606</v>
      </c>
      <c r="E3206" s="37" t="s">
        <v>18648</v>
      </c>
      <c r="F3206" s="37" t="s">
        <v>23714</v>
      </c>
      <c r="G3206" s="37">
        <v>91360</v>
      </c>
      <c r="H3206" s="35">
        <v>8</v>
      </c>
      <c r="I3206" s="35">
        <v>67</v>
      </c>
      <c r="J3206" s="36">
        <v>114925</v>
      </c>
      <c r="K3206" s="37">
        <v>133578</v>
      </c>
      <c r="L3206" s="37"/>
    </row>
    <row r="3207" spans="1:12" ht="18" customHeight="1" x14ac:dyDescent="0.2">
      <c r="A3207" s="37" t="s">
        <v>13607</v>
      </c>
      <c r="B3207" s="37" t="s">
        <v>13608</v>
      </c>
      <c r="C3207" s="37" t="s">
        <v>13595</v>
      </c>
      <c r="D3207" s="37" t="s">
        <v>13596</v>
      </c>
      <c r="E3207" s="37" t="s">
        <v>22089</v>
      </c>
      <c r="F3207" s="37" t="s">
        <v>23138</v>
      </c>
      <c r="G3207" s="37">
        <v>98103</v>
      </c>
      <c r="H3207" s="35">
        <v>16</v>
      </c>
      <c r="I3207" s="35">
        <v>72</v>
      </c>
      <c r="J3207" s="36">
        <v>215500</v>
      </c>
      <c r="K3207" s="37">
        <v>113986</v>
      </c>
      <c r="L3207" s="37" t="s">
        <v>13597</v>
      </c>
    </row>
    <row r="3208" spans="1:12" ht="18" customHeight="1" x14ac:dyDescent="0.2">
      <c r="A3208" s="37" t="s">
        <v>13598</v>
      </c>
      <c r="B3208" s="37" t="s">
        <v>13599</v>
      </c>
      <c r="C3208" s="37" t="s">
        <v>13600</v>
      </c>
      <c r="D3208" s="37" t="s">
        <v>13601</v>
      </c>
      <c r="E3208" s="37" t="s">
        <v>15220</v>
      </c>
      <c r="F3208" s="37" t="s">
        <v>23135</v>
      </c>
      <c r="G3208" s="37">
        <v>84171</v>
      </c>
      <c r="H3208" s="35">
        <v>1</v>
      </c>
      <c r="I3208" s="35">
        <v>29</v>
      </c>
      <c r="J3208" s="36">
        <v>45718</v>
      </c>
      <c r="K3208" s="37">
        <v>117953</v>
      </c>
      <c r="L3208" s="37" t="s">
        <v>13602</v>
      </c>
    </row>
    <row r="3209" spans="1:12" ht="18" customHeight="1" x14ac:dyDescent="0.2">
      <c r="A3209" s="37" t="s">
        <v>13603</v>
      </c>
      <c r="B3209" s="37" t="s">
        <v>13604</v>
      </c>
      <c r="C3209" s="37" t="s">
        <v>13605</v>
      </c>
      <c r="D3209" s="37" t="s">
        <v>10900</v>
      </c>
      <c r="E3209" s="37" t="s">
        <v>10901</v>
      </c>
      <c r="F3209" s="37" t="s">
        <v>19668</v>
      </c>
      <c r="G3209" s="37">
        <v>21228</v>
      </c>
      <c r="H3209" s="35">
        <v>1</v>
      </c>
      <c r="I3209" s="35">
        <v>3</v>
      </c>
      <c r="J3209" s="36">
        <v>250000</v>
      </c>
      <c r="K3209" s="37">
        <v>135087</v>
      </c>
      <c r="L3209" s="37" t="s">
        <v>10902</v>
      </c>
    </row>
    <row r="3210" spans="1:12" ht="18" customHeight="1" x14ac:dyDescent="0.2">
      <c r="A3210" s="37" t="s">
        <v>10903</v>
      </c>
      <c r="B3210" s="37" t="s">
        <v>10904</v>
      </c>
      <c r="C3210" s="37" t="s">
        <v>10905</v>
      </c>
      <c r="D3210" s="37" t="s">
        <v>10906</v>
      </c>
      <c r="E3210" s="37" t="s">
        <v>16766</v>
      </c>
      <c r="F3210" s="37" t="s">
        <v>23136</v>
      </c>
      <c r="G3210" s="37">
        <v>23113</v>
      </c>
      <c r="H3210" s="35">
        <v>40</v>
      </c>
      <c r="I3210" s="35">
        <v>25</v>
      </c>
      <c r="J3210" s="36">
        <v>1600000</v>
      </c>
      <c r="K3210" s="37">
        <v>116892</v>
      </c>
      <c r="L3210" s="37" t="s">
        <v>10907</v>
      </c>
    </row>
    <row r="3211" spans="1:12" ht="18" customHeight="1" x14ac:dyDescent="0.2">
      <c r="A3211" s="37" t="s">
        <v>10908</v>
      </c>
      <c r="B3211" s="37" t="s">
        <v>10909</v>
      </c>
      <c r="C3211" s="37" t="s">
        <v>10910</v>
      </c>
      <c r="D3211" s="37" t="s">
        <v>10911</v>
      </c>
      <c r="E3211" s="37" t="s">
        <v>10912</v>
      </c>
      <c r="F3211" s="37" t="s">
        <v>19670</v>
      </c>
      <c r="G3211" s="37">
        <v>48042</v>
      </c>
      <c r="H3211" s="35">
        <v>4</v>
      </c>
      <c r="I3211" s="35">
        <v>11</v>
      </c>
      <c r="J3211" s="36">
        <v>349443</v>
      </c>
      <c r="K3211" s="37">
        <v>143056</v>
      </c>
      <c r="L3211" s="37"/>
    </row>
    <row r="3212" spans="1:12" ht="18" customHeight="1" x14ac:dyDescent="0.2">
      <c r="A3212" s="37" t="s">
        <v>13723</v>
      </c>
      <c r="B3212" s="37" t="s">
        <v>13724</v>
      </c>
      <c r="C3212" s="37" t="s">
        <v>13725</v>
      </c>
      <c r="D3212" s="37" t="s">
        <v>13680</v>
      </c>
      <c r="E3212" s="37" t="s">
        <v>19215</v>
      </c>
      <c r="F3212" s="37" t="s">
        <v>23714</v>
      </c>
      <c r="G3212" s="37">
        <v>92054</v>
      </c>
      <c r="H3212" s="35">
        <v>4</v>
      </c>
      <c r="I3212" s="35">
        <v>40</v>
      </c>
      <c r="J3212" s="36">
        <v>106719</v>
      </c>
      <c r="K3212" s="37">
        <v>111961</v>
      </c>
      <c r="L3212" s="37"/>
    </row>
    <row r="3213" spans="1:12" ht="18" customHeight="1" x14ac:dyDescent="0.2">
      <c r="A3213" s="37" t="s">
        <v>13681</v>
      </c>
      <c r="B3213" s="37" t="s">
        <v>13682</v>
      </c>
      <c r="C3213" s="37" t="s">
        <v>13683</v>
      </c>
      <c r="D3213" s="37" t="s">
        <v>13722</v>
      </c>
      <c r="E3213" s="37" t="s">
        <v>16452</v>
      </c>
      <c r="F3213" s="37" t="s">
        <v>18740</v>
      </c>
      <c r="G3213" s="37">
        <v>33133</v>
      </c>
      <c r="H3213" s="35">
        <v>81</v>
      </c>
      <c r="I3213" s="35">
        <v>442</v>
      </c>
      <c r="J3213" s="36">
        <v>184181</v>
      </c>
      <c r="K3213" s="37">
        <v>139226</v>
      </c>
      <c r="L3213" s="37"/>
    </row>
    <row r="3214" spans="1:12" ht="18" customHeight="1" x14ac:dyDescent="0.2">
      <c r="A3214" s="37" t="s">
        <v>16453</v>
      </c>
      <c r="B3214" s="37" t="s">
        <v>16454</v>
      </c>
      <c r="C3214" s="37" t="s">
        <v>16455</v>
      </c>
      <c r="D3214" s="37" t="s">
        <v>16456</v>
      </c>
      <c r="E3214" s="37" t="s">
        <v>16457</v>
      </c>
      <c r="F3214" s="37" t="s">
        <v>23139</v>
      </c>
      <c r="G3214" s="37">
        <v>54494</v>
      </c>
      <c r="H3214" s="35">
        <v>2</v>
      </c>
      <c r="I3214" s="35">
        <v>37</v>
      </c>
      <c r="J3214" s="36">
        <v>42518</v>
      </c>
      <c r="K3214" s="37">
        <v>141229</v>
      </c>
      <c r="L3214" s="37" t="s">
        <v>16458</v>
      </c>
    </row>
    <row r="3215" spans="1:12" ht="18" customHeight="1" x14ac:dyDescent="0.2">
      <c r="A3215" s="37" t="s">
        <v>16459</v>
      </c>
      <c r="B3215" s="37" t="s">
        <v>22026</v>
      </c>
      <c r="C3215" s="37" t="s">
        <v>22027</v>
      </c>
      <c r="D3215" s="37" t="s">
        <v>22028</v>
      </c>
      <c r="E3215" s="37" t="s">
        <v>15849</v>
      </c>
      <c r="F3215" s="37" t="s">
        <v>23129</v>
      </c>
      <c r="G3215" s="37">
        <v>18901</v>
      </c>
      <c r="H3215" s="35">
        <v>20</v>
      </c>
      <c r="I3215" s="35">
        <v>75</v>
      </c>
      <c r="J3215" s="36">
        <v>266667</v>
      </c>
      <c r="K3215" s="37">
        <v>122150</v>
      </c>
      <c r="L3215" s="37"/>
    </row>
    <row r="3216" spans="1:12" ht="18" customHeight="1" x14ac:dyDescent="0.2">
      <c r="A3216" s="37" t="s">
        <v>22048</v>
      </c>
      <c r="B3216" s="37" t="s">
        <v>22049</v>
      </c>
      <c r="C3216" s="37" t="s">
        <v>22050</v>
      </c>
      <c r="D3216" s="37" t="s">
        <v>22051</v>
      </c>
      <c r="E3216" s="37" t="s">
        <v>18144</v>
      </c>
      <c r="F3216" s="37" t="s">
        <v>19675</v>
      </c>
      <c r="G3216" s="37">
        <v>27609</v>
      </c>
      <c r="H3216" s="35">
        <v>22</v>
      </c>
      <c r="I3216" s="35">
        <v>149</v>
      </c>
      <c r="J3216" s="36">
        <v>144978</v>
      </c>
      <c r="K3216" s="37">
        <v>18836</v>
      </c>
      <c r="L3216" s="37"/>
    </row>
    <row r="3217" spans="1:12" ht="18" customHeight="1" x14ac:dyDescent="0.2">
      <c r="A3217" s="37" t="s">
        <v>22052</v>
      </c>
      <c r="B3217" s="37" t="s">
        <v>22053</v>
      </c>
      <c r="C3217" s="37" t="s">
        <v>22054</v>
      </c>
      <c r="D3217" s="37" t="s">
        <v>22055</v>
      </c>
      <c r="E3217" s="37" t="s">
        <v>24286</v>
      </c>
      <c r="F3217" s="37" t="s">
        <v>23134</v>
      </c>
      <c r="G3217" s="37">
        <v>75225</v>
      </c>
      <c r="H3217" s="35">
        <v>19</v>
      </c>
      <c r="I3217" s="35">
        <v>14</v>
      </c>
      <c r="J3217" s="36">
        <v>1357143</v>
      </c>
      <c r="K3217" s="37">
        <v>127827</v>
      </c>
      <c r="L3217" s="37" t="s">
        <v>16498</v>
      </c>
    </row>
    <row r="3218" spans="1:12" ht="18" customHeight="1" x14ac:dyDescent="0.2">
      <c r="A3218" s="37" t="s">
        <v>16499</v>
      </c>
      <c r="B3218" s="37" t="s">
        <v>16500</v>
      </c>
      <c r="C3218" s="37" t="s">
        <v>16501</v>
      </c>
      <c r="D3218" s="37" t="s">
        <v>16502</v>
      </c>
      <c r="E3218" s="37" t="s">
        <v>23562</v>
      </c>
      <c r="F3218" s="37" t="s">
        <v>19663</v>
      </c>
      <c r="G3218" s="37">
        <v>46037</v>
      </c>
      <c r="H3218" s="35">
        <v>1</v>
      </c>
      <c r="I3218" s="35">
        <v>1</v>
      </c>
      <c r="J3218" s="36">
        <v>750000</v>
      </c>
      <c r="K3218" s="37">
        <v>122402</v>
      </c>
      <c r="L3218" s="37" t="s">
        <v>16503</v>
      </c>
    </row>
    <row r="3219" spans="1:12" ht="18" customHeight="1" x14ac:dyDescent="0.2">
      <c r="A3219" s="37" t="s">
        <v>16504</v>
      </c>
      <c r="B3219" s="37" t="s">
        <v>16505</v>
      </c>
      <c r="C3219" s="37" t="s">
        <v>16506</v>
      </c>
      <c r="D3219" s="37" t="s">
        <v>16507</v>
      </c>
      <c r="E3219" s="37" t="s">
        <v>22317</v>
      </c>
      <c r="F3219" s="37" t="s">
        <v>19662</v>
      </c>
      <c r="G3219" s="37">
        <v>60707</v>
      </c>
      <c r="H3219" s="35">
        <v>1</v>
      </c>
      <c r="I3219" s="35">
        <v>5</v>
      </c>
      <c r="J3219" s="36">
        <v>120000</v>
      </c>
      <c r="K3219" s="37">
        <v>30721</v>
      </c>
      <c r="L3219" s="37"/>
    </row>
    <row r="3220" spans="1:12" ht="18" customHeight="1" x14ac:dyDescent="0.2">
      <c r="A3220" s="37" t="s">
        <v>16508</v>
      </c>
      <c r="B3220" s="37" t="s">
        <v>13790</v>
      </c>
      <c r="C3220" s="37" t="s">
        <v>13791</v>
      </c>
      <c r="D3220" s="37" t="s">
        <v>13792</v>
      </c>
      <c r="E3220" s="37" t="s">
        <v>13793</v>
      </c>
      <c r="F3220" s="37" t="s">
        <v>19662</v>
      </c>
      <c r="G3220" s="37">
        <v>61611</v>
      </c>
      <c r="H3220" s="35">
        <v>7</v>
      </c>
      <c r="I3220" s="35">
        <v>114</v>
      </c>
      <c r="J3220" s="36">
        <v>61352</v>
      </c>
      <c r="K3220" s="37">
        <v>101080</v>
      </c>
      <c r="L3220" s="37"/>
    </row>
    <row r="3221" spans="1:12" ht="18" customHeight="1" x14ac:dyDescent="0.2">
      <c r="A3221" s="37" t="s">
        <v>13794</v>
      </c>
      <c r="B3221" s="37" t="s">
        <v>13795</v>
      </c>
      <c r="C3221" s="37" t="s">
        <v>13796</v>
      </c>
      <c r="D3221" s="37" t="s">
        <v>13797</v>
      </c>
      <c r="E3221" s="37" t="s">
        <v>13798</v>
      </c>
      <c r="F3221" s="37" t="s">
        <v>23141</v>
      </c>
      <c r="G3221" s="37">
        <v>58601</v>
      </c>
      <c r="H3221" s="35">
        <v>22</v>
      </c>
      <c r="I3221" s="35">
        <v>148</v>
      </c>
      <c r="J3221" s="36">
        <v>146896</v>
      </c>
      <c r="K3221" s="37">
        <v>113407</v>
      </c>
      <c r="L3221" s="37"/>
    </row>
    <row r="3222" spans="1:12" ht="18" customHeight="1" x14ac:dyDescent="0.2">
      <c r="A3222" s="37" t="s">
        <v>13799</v>
      </c>
      <c r="B3222" s="37" t="s">
        <v>13800</v>
      </c>
      <c r="C3222" s="37" t="s">
        <v>13801</v>
      </c>
      <c r="D3222" s="37" t="s">
        <v>13802</v>
      </c>
      <c r="E3222" s="37" t="s">
        <v>13803</v>
      </c>
      <c r="F3222" s="37" t="s">
        <v>18740</v>
      </c>
      <c r="G3222" s="37">
        <v>33480</v>
      </c>
      <c r="H3222" s="35">
        <v>171</v>
      </c>
      <c r="I3222" s="35">
        <v>119</v>
      </c>
      <c r="J3222" s="36">
        <v>1437507</v>
      </c>
      <c r="K3222" s="37">
        <v>113636</v>
      </c>
      <c r="L3222" s="37"/>
    </row>
    <row r="3223" spans="1:12" ht="18" customHeight="1" x14ac:dyDescent="0.2">
      <c r="A3223" s="37" t="s">
        <v>11038</v>
      </c>
      <c r="B3223" s="37" t="s">
        <v>11039</v>
      </c>
      <c r="C3223" s="37" t="s">
        <v>11040</v>
      </c>
      <c r="D3223" s="37" t="s">
        <v>11041</v>
      </c>
      <c r="E3223" s="37" t="s">
        <v>11042</v>
      </c>
      <c r="F3223" s="37" t="s">
        <v>19673</v>
      </c>
      <c r="G3223" s="37">
        <v>39759</v>
      </c>
      <c r="H3223" s="35">
        <v>1</v>
      </c>
      <c r="I3223" s="35">
        <v>40</v>
      </c>
      <c r="J3223" s="36">
        <v>33038</v>
      </c>
      <c r="K3223" s="37">
        <v>140576</v>
      </c>
      <c r="L3223" s="37" t="s">
        <v>11043</v>
      </c>
    </row>
    <row r="3224" spans="1:12" ht="18" customHeight="1" x14ac:dyDescent="0.2">
      <c r="A3224" s="37" t="s">
        <v>11044</v>
      </c>
      <c r="B3224" s="37" t="s">
        <v>11045</v>
      </c>
      <c r="C3224" s="37" t="s">
        <v>11046</v>
      </c>
      <c r="D3224" s="37" t="s">
        <v>11047</v>
      </c>
      <c r="E3224" s="37" t="s">
        <v>11048</v>
      </c>
      <c r="F3224" s="37" t="s">
        <v>23129</v>
      </c>
      <c r="G3224" s="37">
        <v>15370</v>
      </c>
      <c r="H3224" s="35">
        <v>18</v>
      </c>
      <c r="I3224" s="35">
        <v>169</v>
      </c>
      <c r="J3224" s="36">
        <v>108953</v>
      </c>
      <c r="K3224" s="37">
        <v>122894</v>
      </c>
      <c r="L3224" s="37"/>
    </row>
    <row r="3225" spans="1:12" ht="18" customHeight="1" x14ac:dyDescent="0.2">
      <c r="A3225" s="37" t="s">
        <v>11049</v>
      </c>
      <c r="B3225" s="37" t="s">
        <v>11050</v>
      </c>
      <c r="C3225" s="37" t="s">
        <v>11051</v>
      </c>
      <c r="D3225" s="37" t="s">
        <v>11052</v>
      </c>
      <c r="E3225" s="37" t="s">
        <v>16008</v>
      </c>
      <c r="F3225" s="37" t="s">
        <v>18741</v>
      </c>
      <c r="G3225" s="37">
        <v>30518</v>
      </c>
      <c r="H3225" s="35">
        <v>2</v>
      </c>
      <c r="I3225" s="35">
        <v>25</v>
      </c>
      <c r="J3225" s="36">
        <v>85200</v>
      </c>
      <c r="K3225" s="37">
        <v>125242</v>
      </c>
      <c r="L3225" s="37" t="s">
        <v>11053</v>
      </c>
    </row>
    <row r="3226" spans="1:12" ht="18" customHeight="1" x14ac:dyDescent="0.2">
      <c r="A3226" s="37" t="s">
        <v>11054</v>
      </c>
      <c r="B3226" s="37" t="s">
        <v>11055</v>
      </c>
      <c r="C3226" s="37" t="s">
        <v>11056</v>
      </c>
      <c r="D3226" s="37" t="s">
        <v>11057</v>
      </c>
      <c r="E3226" s="37" t="s">
        <v>11092</v>
      </c>
      <c r="F3226" s="37" t="s">
        <v>23714</v>
      </c>
      <c r="G3226" s="37">
        <v>94539</v>
      </c>
      <c r="H3226" s="35">
        <v>43</v>
      </c>
      <c r="I3226" s="35">
        <v>190</v>
      </c>
      <c r="J3226" s="36">
        <v>227795</v>
      </c>
      <c r="K3226" s="37">
        <v>136334</v>
      </c>
      <c r="L3226" s="37" t="s">
        <v>11058</v>
      </c>
    </row>
    <row r="3227" spans="1:12" ht="18" customHeight="1" x14ac:dyDescent="0.2">
      <c r="A3227" s="37" t="s">
        <v>13776</v>
      </c>
      <c r="B3227" s="37" t="s">
        <v>13753</v>
      </c>
      <c r="C3227" s="37" t="s">
        <v>13754</v>
      </c>
      <c r="D3227" s="37" t="s">
        <v>13755</v>
      </c>
      <c r="E3227" s="37" t="s">
        <v>22663</v>
      </c>
      <c r="F3227" s="37" t="s">
        <v>18740</v>
      </c>
      <c r="G3227" s="37">
        <v>33146</v>
      </c>
      <c r="H3227" s="35">
        <v>12</v>
      </c>
      <c r="I3227" s="35">
        <v>24</v>
      </c>
      <c r="J3227" s="36">
        <v>505122</v>
      </c>
      <c r="K3227" s="37">
        <v>144620</v>
      </c>
      <c r="L3227" s="37"/>
    </row>
    <row r="3228" spans="1:12" ht="18" customHeight="1" x14ac:dyDescent="0.2">
      <c r="A3228" s="37" t="s">
        <v>13756</v>
      </c>
      <c r="B3228" s="37" t="s">
        <v>13757</v>
      </c>
      <c r="C3228" s="37" t="s">
        <v>13758</v>
      </c>
      <c r="D3228" s="37" t="s">
        <v>13759</v>
      </c>
      <c r="E3228" s="37" t="s">
        <v>20151</v>
      </c>
      <c r="F3228" s="37" t="s">
        <v>19667</v>
      </c>
      <c r="G3228" s="37">
        <v>1760</v>
      </c>
      <c r="H3228" s="35">
        <v>10</v>
      </c>
      <c r="I3228" s="35">
        <v>199</v>
      </c>
      <c r="J3228" s="36">
        <v>50608</v>
      </c>
      <c r="K3228" s="37">
        <v>120210</v>
      </c>
      <c r="L3228" s="37" t="s">
        <v>13760</v>
      </c>
    </row>
    <row r="3229" spans="1:12" ht="18" customHeight="1" x14ac:dyDescent="0.2">
      <c r="A3229" s="37" t="s">
        <v>13761</v>
      </c>
      <c r="B3229" s="37" t="s">
        <v>13762</v>
      </c>
      <c r="C3229" s="37" t="s">
        <v>13763</v>
      </c>
      <c r="D3229" s="37" t="s">
        <v>13764</v>
      </c>
      <c r="E3229" s="37" t="s">
        <v>23833</v>
      </c>
      <c r="F3229" s="37" t="s">
        <v>19668</v>
      </c>
      <c r="G3229" s="37">
        <v>20814</v>
      </c>
      <c r="H3229" s="35">
        <v>3</v>
      </c>
      <c r="I3229" s="35">
        <v>3</v>
      </c>
      <c r="J3229" s="36">
        <v>1000000</v>
      </c>
      <c r="K3229" s="37">
        <v>115475</v>
      </c>
      <c r="L3229" s="37"/>
    </row>
    <row r="3230" spans="1:12" ht="18" customHeight="1" x14ac:dyDescent="0.2">
      <c r="A3230" s="37" t="s">
        <v>13765</v>
      </c>
      <c r="B3230" s="37" t="s">
        <v>13766</v>
      </c>
      <c r="C3230" s="37" t="s">
        <v>13767</v>
      </c>
      <c r="D3230" s="37" t="s">
        <v>13768</v>
      </c>
      <c r="E3230" s="37" t="s">
        <v>23951</v>
      </c>
      <c r="F3230" s="37" t="s">
        <v>19670</v>
      </c>
      <c r="G3230" s="37">
        <v>48304</v>
      </c>
      <c r="H3230" s="35">
        <v>61</v>
      </c>
      <c r="I3230" s="35">
        <v>119</v>
      </c>
      <c r="J3230" s="36">
        <v>514439</v>
      </c>
      <c r="K3230" s="37">
        <v>124489</v>
      </c>
      <c r="L3230" s="37"/>
    </row>
    <row r="3231" spans="1:12" ht="18" customHeight="1" x14ac:dyDescent="0.2">
      <c r="A3231" s="37" t="s">
        <v>13769</v>
      </c>
      <c r="B3231" s="37"/>
      <c r="C3231" s="37" t="s">
        <v>13770</v>
      </c>
      <c r="D3231" s="37" t="s">
        <v>13771</v>
      </c>
      <c r="E3231" s="37" t="s">
        <v>23434</v>
      </c>
      <c r="F3231" s="37" t="s">
        <v>23715</v>
      </c>
      <c r="G3231" s="37">
        <v>81506</v>
      </c>
      <c r="H3231" s="35">
        <v>12</v>
      </c>
      <c r="I3231" s="35">
        <v>52</v>
      </c>
      <c r="J3231" s="36">
        <v>222106</v>
      </c>
      <c r="K3231" s="37">
        <v>114375</v>
      </c>
      <c r="L3231" s="37"/>
    </row>
    <row r="3232" spans="1:12" ht="18" customHeight="1" x14ac:dyDescent="0.2">
      <c r="A3232" s="37" t="s">
        <v>13772</v>
      </c>
      <c r="B3232" s="37" t="s">
        <v>13773</v>
      </c>
      <c r="C3232" s="37" t="s">
        <v>13774</v>
      </c>
      <c r="D3232" s="37" t="s">
        <v>13775</v>
      </c>
      <c r="E3232" s="37" t="s">
        <v>13706</v>
      </c>
      <c r="F3232" s="37" t="s">
        <v>19670</v>
      </c>
      <c r="G3232" s="37">
        <v>49068</v>
      </c>
      <c r="H3232" s="35">
        <v>27</v>
      </c>
      <c r="I3232" s="35">
        <v>335</v>
      </c>
      <c r="J3232" s="36">
        <v>79143</v>
      </c>
      <c r="K3232" s="37">
        <v>143788</v>
      </c>
      <c r="L3232" s="37"/>
    </row>
    <row r="3233" spans="1:12" ht="18" customHeight="1" x14ac:dyDescent="0.2">
      <c r="A3233" s="37" t="s">
        <v>13707</v>
      </c>
      <c r="B3233" s="37" t="s">
        <v>13708</v>
      </c>
      <c r="C3233" s="37" t="s">
        <v>13709</v>
      </c>
      <c r="D3233" s="37" t="s">
        <v>13710</v>
      </c>
      <c r="E3233" s="37" t="s">
        <v>13711</v>
      </c>
      <c r="F3233" s="37" t="s">
        <v>23135</v>
      </c>
      <c r="G3233" s="37">
        <v>84010</v>
      </c>
      <c r="H3233" s="35">
        <v>8</v>
      </c>
      <c r="I3233" s="35" t="s">
        <v>16742</v>
      </c>
      <c r="J3233" s="35" t="s">
        <v>16742</v>
      </c>
      <c r="K3233" s="37">
        <v>143024</v>
      </c>
      <c r="L3233" s="37" t="s">
        <v>13712</v>
      </c>
    </row>
    <row r="3234" spans="1:12" ht="18" customHeight="1" x14ac:dyDescent="0.2">
      <c r="A3234" s="37" t="s">
        <v>13713</v>
      </c>
      <c r="B3234" s="37" t="s">
        <v>13714</v>
      </c>
      <c r="C3234" s="37" t="s">
        <v>13715</v>
      </c>
      <c r="D3234" s="37" t="s">
        <v>13716</v>
      </c>
      <c r="E3234" s="37" t="s">
        <v>20584</v>
      </c>
      <c r="F3234" s="37" t="s">
        <v>18740</v>
      </c>
      <c r="G3234" s="37">
        <v>33305</v>
      </c>
      <c r="H3234" s="35">
        <v>8</v>
      </c>
      <c r="I3234" s="35">
        <v>67</v>
      </c>
      <c r="J3234" s="36">
        <v>111940</v>
      </c>
      <c r="K3234" s="37">
        <v>144274</v>
      </c>
      <c r="L3234" s="37" t="s">
        <v>13717</v>
      </c>
    </row>
    <row r="3235" spans="1:12" ht="18" customHeight="1" x14ac:dyDescent="0.2">
      <c r="A3235" s="37" t="s">
        <v>13718</v>
      </c>
      <c r="B3235" s="37" t="s">
        <v>10996</v>
      </c>
      <c r="C3235" s="37" t="s">
        <v>10997</v>
      </c>
      <c r="D3235" s="37" t="s">
        <v>10998</v>
      </c>
      <c r="E3235" s="37" t="s">
        <v>20191</v>
      </c>
      <c r="F3235" s="37" t="s">
        <v>23125</v>
      </c>
      <c r="G3235" s="37">
        <v>14203</v>
      </c>
      <c r="H3235" s="35">
        <v>201</v>
      </c>
      <c r="I3235" s="35">
        <v>425</v>
      </c>
      <c r="J3235" s="36">
        <v>473025</v>
      </c>
      <c r="K3235" s="37">
        <v>109671</v>
      </c>
      <c r="L3235" s="37"/>
    </row>
    <row r="3236" spans="1:12" ht="18" customHeight="1" x14ac:dyDescent="0.2">
      <c r="A3236" s="37" t="s">
        <v>10999</v>
      </c>
      <c r="B3236" s="37" t="s">
        <v>11000</v>
      </c>
      <c r="C3236" s="37" t="s">
        <v>11001</v>
      </c>
      <c r="D3236" s="37" t="s">
        <v>11002</v>
      </c>
      <c r="E3236" s="37" t="s">
        <v>17950</v>
      </c>
      <c r="F3236" s="37" t="s">
        <v>18740</v>
      </c>
      <c r="G3236" s="37">
        <v>33919</v>
      </c>
      <c r="H3236" s="35">
        <v>2</v>
      </c>
      <c r="I3236" s="35">
        <v>16</v>
      </c>
      <c r="J3236" s="36">
        <v>107827</v>
      </c>
      <c r="K3236" s="37">
        <v>120100</v>
      </c>
      <c r="L3236" s="37"/>
    </row>
    <row r="3237" spans="1:12" ht="18" customHeight="1" x14ac:dyDescent="0.2">
      <c r="A3237" s="37" t="s">
        <v>11003</v>
      </c>
      <c r="B3237" s="37" t="s">
        <v>11004</v>
      </c>
      <c r="C3237" s="37" t="s">
        <v>11005</v>
      </c>
      <c r="D3237" s="37" t="s">
        <v>11006</v>
      </c>
      <c r="E3237" s="37" t="s">
        <v>8542</v>
      </c>
      <c r="F3237" s="37" t="s">
        <v>23131</v>
      </c>
      <c r="G3237" s="37">
        <v>29902</v>
      </c>
      <c r="H3237" s="35">
        <v>5</v>
      </c>
      <c r="I3237" s="35">
        <v>4</v>
      </c>
      <c r="J3237" s="36">
        <v>1250000</v>
      </c>
      <c r="K3237" s="37">
        <v>146718</v>
      </c>
      <c r="L3237" s="37"/>
    </row>
    <row r="3238" spans="1:12" ht="18" customHeight="1" x14ac:dyDescent="0.2">
      <c r="A3238" s="37" t="s">
        <v>11007</v>
      </c>
      <c r="B3238" s="37" t="s">
        <v>11008</v>
      </c>
      <c r="C3238" s="37" t="s">
        <v>11009</v>
      </c>
      <c r="D3238" s="37" t="s">
        <v>11010</v>
      </c>
      <c r="E3238" s="37" t="s">
        <v>20943</v>
      </c>
      <c r="F3238" s="37" t="s">
        <v>19671</v>
      </c>
      <c r="G3238" s="37">
        <v>55118</v>
      </c>
      <c r="H3238" s="35">
        <v>5</v>
      </c>
      <c r="I3238" s="35">
        <v>16</v>
      </c>
      <c r="J3238" s="36">
        <v>312500</v>
      </c>
      <c r="K3238" s="37">
        <v>115028</v>
      </c>
      <c r="L3238" s="37"/>
    </row>
    <row r="3239" spans="1:12" ht="18" customHeight="1" x14ac:dyDescent="0.2">
      <c r="A3239" s="37" t="s">
        <v>10991</v>
      </c>
      <c r="B3239" s="37" t="s">
        <v>10992</v>
      </c>
      <c r="C3239" s="37" t="s">
        <v>10993</v>
      </c>
      <c r="D3239" s="37" t="s">
        <v>10994</v>
      </c>
      <c r="E3239" s="37" t="s">
        <v>10995</v>
      </c>
      <c r="F3239" s="37" t="s">
        <v>19671</v>
      </c>
      <c r="G3239" s="37">
        <v>56283</v>
      </c>
      <c r="H3239" s="35">
        <v>4</v>
      </c>
      <c r="I3239" s="35">
        <v>11</v>
      </c>
      <c r="J3239" s="36">
        <v>386909</v>
      </c>
      <c r="K3239" s="37">
        <v>145638</v>
      </c>
      <c r="L3239" s="37"/>
    </row>
    <row r="3240" spans="1:12" ht="18" customHeight="1" x14ac:dyDescent="0.2">
      <c r="A3240" s="37" t="s">
        <v>8298</v>
      </c>
      <c r="B3240" s="37"/>
      <c r="C3240" s="37" t="s">
        <v>8299</v>
      </c>
      <c r="D3240" s="37" t="s">
        <v>8300</v>
      </c>
      <c r="E3240" s="37" t="s">
        <v>12516</v>
      </c>
      <c r="F3240" s="37" t="s">
        <v>23715</v>
      </c>
      <c r="G3240" s="37">
        <v>80112</v>
      </c>
      <c r="H3240" s="35">
        <v>9</v>
      </c>
      <c r="I3240" s="35">
        <v>197</v>
      </c>
      <c r="J3240" s="36">
        <v>47782</v>
      </c>
      <c r="K3240" s="37">
        <v>114864</v>
      </c>
      <c r="L3240" s="37"/>
    </row>
    <row r="3241" spans="1:12" ht="18" customHeight="1" x14ac:dyDescent="0.2">
      <c r="A3241" s="37" t="s">
        <v>8301</v>
      </c>
      <c r="B3241" s="37" t="s">
        <v>8302</v>
      </c>
      <c r="C3241" s="37" t="s">
        <v>8303</v>
      </c>
      <c r="D3241" s="37" t="s">
        <v>8304</v>
      </c>
      <c r="E3241" s="37" t="s">
        <v>20589</v>
      </c>
      <c r="F3241" s="37" t="s">
        <v>23714</v>
      </c>
      <c r="G3241" s="37">
        <v>93101</v>
      </c>
      <c r="H3241" s="35">
        <v>382</v>
      </c>
      <c r="I3241" s="35">
        <v>928</v>
      </c>
      <c r="J3241" s="36">
        <v>411813</v>
      </c>
      <c r="K3241" s="37">
        <v>113057</v>
      </c>
      <c r="L3241" s="37"/>
    </row>
    <row r="3242" spans="1:12" ht="18" customHeight="1" x14ac:dyDescent="0.2">
      <c r="A3242" s="37" t="s">
        <v>8305</v>
      </c>
      <c r="B3242" s="37" t="s">
        <v>8306</v>
      </c>
      <c r="C3242" s="37" t="s">
        <v>8307</v>
      </c>
      <c r="D3242" s="37" t="s">
        <v>8308</v>
      </c>
      <c r="E3242" s="37" t="s">
        <v>8309</v>
      </c>
      <c r="F3242" s="37" t="s">
        <v>23134</v>
      </c>
      <c r="G3242" s="37">
        <v>77834</v>
      </c>
      <c r="H3242" s="35">
        <v>17</v>
      </c>
      <c r="I3242" s="35">
        <v>10</v>
      </c>
      <c r="J3242" s="36">
        <v>1730000</v>
      </c>
      <c r="K3242" s="37">
        <v>114551</v>
      </c>
      <c r="L3242" s="37"/>
    </row>
    <row r="3243" spans="1:12" ht="18" customHeight="1" x14ac:dyDescent="0.2">
      <c r="A3243" s="37" t="s">
        <v>8310</v>
      </c>
      <c r="B3243" s="37" t="s">
        <v>8311</v>
      </c>
      <c r="C3243" s="37" t="s">
        <v>8315</v>
      </c>
      <c r="D3243" s="37" t="s">
        <v>8316</v>
      </c>
      <c r="E3243" s="37" t="s">
        <v>20368</v>
      </c>
      <c r="F3243" s="37" t="s">
        <v>19667</v>
      </c>
      <c r="G3243" s="37">
        <v>2540</v>
      </c>
      <c r="H3243" s="35">
        <v>5</v>
      </c>
      <c r="I3243" s="35">
        <v>15</v>
      </c>
      <c r="J3243" s="36">
        <v>300000</v>
      </c>
      <c r="K3243" s="37">
        <v>130325</v>
      </c>
      <c r="L3243" s="37" t="s">
        <v>8317</v>
      </c>
    </row>
    <row r="3244" spans="1:12" ht="18" customHeight="1" x14ac:dyDescent="0.2">
      <c r="A3244" s="37" t="s">
        <v>8318</v>
      </c>
      <c r="B3244" s="37" t="s">
        <v>5641</v>
      </c>
      <c r="C3244" s="37" t="s">
        <v>5642</v>
      </c>
      <c r="D3244" s="37" t="s">
        <v>5643</v>
      </c>
      <c r="E3244" s="37" t="s">
        <v>5644</v>
      </c>
      <c r="F3244" s="37" t="s">
        <v>23711</v>
      </c>
      <c r="G3244" s="37">
        <v>36670</v>
      </c>
      <c r="H3244" s="35">
        <v>293</v>
      </c>
      <c r="I3244" s="35">
        <v>611</v>
      </c>
      <c r="J3244" s="36">
        <v>479760</v>
      </c>
      <c r="K3244" s="37">
        <v>138240</v>
      </c>
      <c r="L3244" s="37" t="s">
        <v>5645</v>
      </c>
    </row>
    <row r="3245" spans="1:12" ht="18" customHeight="1" x14ac:dyDescent="0.2">
      <c r="A3245" s="37" t="s">
        <v>5646</v>
      </c>
      <c r="B3245" s="37" t="s">
        <v>5647</v>
      </c>
      <c r="C3245" s="37" t="s">
        <v>5648</v>
      </c>
      <c r="D3245" s="37" t="s">
        <v>5666</v>
      </c>
      <c r="E3245" s="37" t="s">
        <v>21321</v>
      </c>
      <c r="F3245" s="37" t="s">
        <v>23136</v>
      </c>
      <c r="G3245" s="37">
        <v>22180</v>
      </c>
      <c r="H3245" s="35">
        <v>18</v>
      </c>
      <c r="I3245" s="35">
        <v>56</v>
      </c>
      <c r="J3245" s="36">
        <v>312500</v>
      </c>
      <c r="K3245" s="37">
        <v>116123</v>
      </c>
      <c r="L3245" s="37" t="s">
        <v>5667</v>
      </c>
    </row>
    <row r="3246" spans="1:12" ht="18" customHeight="1" x14ac:dyDescent="0.2">
      <c r="A3246" s="37" t="s">
        <v>5668</v>
      </c>
      <c r="B3246" s="37" t="s">
        <v>5669</v>
      </c>
      <c r="C3246" s="37" t="s">
        <v>5670</v>
      </c>
      <c r="D3246" s="37" t="s">
        <v>5671</v>
      </c>
      <c r="E3246" s="37" t="s">
        <v>5672</v>
      </c>
      <c r="F3246" s="37" t="s">
        <v>23126</v>
      </c>
      <c r="G3246" s="37">
        <v>43086</v>
      </c>
      <c r="H3246" s="35">
        <v>16</v>
      </c>
      <c r="I3246" s="35">
        <v>60</v>
      </c>
      <c r="J3246" s="36">
        <v>261500</v>
      </c>
      <c r="K3246" s="37">
        <v>120308</v>
      </c>
      <c r="L3246" s="37" t="s">
        <v>2973</v>
      </c>
    </row>
    <row r="3247" spans="1:12" ht="18" customHeight="1" x14ac:dyDescent="0.2">
      <c r="A3247" s="37" t="s">
        <v>2974</v>
      </c>
      <c r="B3247" s="37" t="s">
        <v>2975</v>
      </c>
      <c r="C3247" s="37" t="s">
        <v>2976</v>
      </c>
      <c r="D3247" s="37" t="s">
        <v>2977</v>
      </c>
      <c r="E3247" s="37" t="s">
        <v>22734</v>
      </c>
      <c r="F3247" s="37" t="s">
        <v>19676</v>
      </c>
      <c r="G3247" s="37">
        <v>68506</v>
      </c>
      <c r="H3247" s="35">
        <v>8</v>
      </c>
      <c r="I3247" s="35" t="s">
        <v>16742</v>
      </c>
      <c r="J3247" s="35" t="s">
        <v>16742</v>
      </c>
      <c r="K3247" s="37">
        <v>141373</v>
      </c>
      <c r="L3247" s="37"/>
    </row>
    <row r="3248" spans="1:12" ht="18" customHeight="1" x14ac:dyDescent="0.2">
      <c r="A3248" s="37" t="s">
        <v>2978</v>
      </c>
      <c r="B3248" s="37" t="s">
        <v>2979</v>
      </c>
      <c r="C3248" s="37" t="s">
        <v>2980</v>
      </c>
      <c r="D3248" s="37" t="s">
        <v>2981</v>
      </c>
      <c r="E3248" s="37" t="s">
        <v>19280</v>
      </c>
      <c r="F3248" s="37" t="s">
        <v>19667</v>
      </c>
      <c r="G3248" s="37">
        <v>1581</v>
      </c>
      <c r="H3248" s="35">
        <v>1</v>
      </c>
      <c r="I3248" s="35">
        <v>6</v>
      </c>
      <c r="J3248" s="36">
        <v>217038</v>
      </c>
      <c r="K3248" s="37">
        <v>130294</v>
      </c>
      <c r="L3248" s="37" t="s">
        <v>2982</v>
      </c>
    </row>
    <row r="3249" spans="1:12" ht="18" customHeight="1" x14ac:dyDescent="0.2">
      <c r="A3249" s="37" t="s">
        <v>2983</v>
      </c>
      <c r="B3249" s="37" t="s">
        <v>2984</v>
      </c>
      <c r="C3249" s="37" t="s">
        <v>2985</v>
      </c>
      <c r="D3249" s="37" t="s">
        <v>2986</v>
      </c>
      <c r="E3249" s="37" t="s">
        <v>23323</v>
      </c>
      <c r="F3249" s="37" t="s">
        <v>19670</v>
      </c>
      <c r="G3249" s="37">
        <v>48108</v>
      </c>
      <c r="H3249" s="35">
        <v>0</v>
      </c>
      <c r="I3249" s="35">
        <v>16</v>
      </c>
      <c r="J3249" s="36">
        <v>24500</v>
      </c>
      <c r="K3249" s="37">
        <v>128002</v>
      </c>
      <c r="L3249" s="37" t="s">
        <v>2987</v>
      </c>
    </row>
    <row r="3250" spans="1:12" ht="18" customHeight="1" x14ac:dyDescent="0.2">
      <c r="A3250" s="37" t="s">
        <v>2988</v>
      </c>
      <c r="B3250" s="37" t="s">
        <v>2989</v>
      </c>
      <c r="C3250" s="37" t="s">
        <v>2990</v>
      </c>
      <c r="D3250" s="37" t="s">
        <v>2991</v>
      </c>
      <c r="E3250" s="37" t="s">
        <v>18577</v>
      </c>
      <c r="F3250" s="37" t="s">
        <v>23714</v>
      </c>
      <c r="G3250" s="37">
        <v>91101</v>
      </c>
      <c r="H3250" s="35">
        <v>8</v>
      </c>
      <c r="I3250" s="35">
        <v>25</v>
      </c>
      <c r="J3250" s="36">
        <v>320000</v>
      </c>
      <c r="K3250" s="37">
        <v>127608</v>
      </c>
      <c r="L3250" s="37"/>
    </row>
    <row r="3251" spans="1:12" ht="18" customHeight="1" x14ac:dyDescent="0.2">
      <c r="A3251" s="37" t="s">
        <v>2992</v>
      </c>
      <c r="B3251" s="37" t="s">
        <v>2993</v>
      </c>
      <c r="C3251" s="37" t="s">
        <v>2994</v>
      </c>
      <c r="D3251" s="37" t="s">
        <v>2995</v>
      </c>
      <c r="E3251" s="37" t="s">
        <v>18093</v>
      </c>
      <c r="F3251" s="37" t="s">
        <v>23128</v>
      </c>
      <c r="G3251" s="37">
        <v>97201</v>
      </c>
      <c r="H3251" s="35">
        <v>25</v>
      </c>
      <c r="I3251" s="35">
        <v>278</v>
      </c>
      <c r="J3251" s="36">
        <v>90269</v>
      </c>
      <c r="K3251" s="37">
        <v>104214</v>
      </c>
      <c r="L3251" s="37"/>
    </row>
    <row r="3252" spans="1:12" ht="18" customHeight="1" x14ac:dyDescent="0.2">
      <c r="A3252" s="37" t="s">
        <v>2996</v>
      </c>
      <c r="B3252" s="37" t="s">
        <v>2997</v>
      </c>
      <c r="C3252" s="37" t="s">
        <v>2998</v>
      </c>
      <c r="D3252" s="37" t="s">
        <v>2999</v>
      </c>
      <c r="E3252" s="37" t="s">
        <v>3000</v>
      </c>
      <c r="F3252" s="37" t="s">
        <v>23716</v>
      </c>
      <c r="G3252" s="37">
        <v>6248</v>
      </c>
      <c r="H3252" s="35">
        <v>7</v>
      </c>
      <c r="I3252" s="35">
        <v>117</v>
      </c>
      <c r="J3252" s="36">
        <v>62177</v>
      </c>
      <c r="K3252" s="37">
        <v>112122</v>
      </c>
      <c r="L3252" s="37"/>
    </row>
    <row r="3253" spans="1:12" ht="18" customHeight="1" x14ac:dyDescent="0.2">
      <c r="A3253" s="37" t="s">
        <v>3001</v>
      </c>
      <c r="B3253" s="37" t="s">
        <v>3002</v>
      </c>
      <c r="C3253" s="37" t="s">
        <v>3003</v>
      </c>
      <c r="D3253" s="37" t="s">
        <v>3004</v>
      </c>
      <c r="E3253" s="37" t="s">
        <v>3005</v>
      </c>
      <c r="F3253" s="37" t="s">
        <v>23136</v>
      </c>
      <c r="G3253" s="37">
        <v>23185</v>
      </c>
      <c r="H3253" s="35">
        <v>10</v>
      </c>
      <c r="I3253" s="35">
        <v>100</v>
      </c>
      <c r="J3253" s="36">
        <v>100000</v>
      </c>
      <c r="K3253" s="37">
        <v>140259</v>
      </c>
      <c r="L3253" s="37"/>
    </row>
    <row r="3254" spans="1:12" ht="18" customHeight="1" x14ac:dyDescent="0.2">
      <c r="A3254" s="37" t="s">
        <v>3006</v>
      </c>
      <c r="B3254" s="37" t="s">
        <v>3007</v>
      </c>
      <c r="C3254" s="37" t="s">
        <v>3008</v>
      </c>
      <c r="D3254" s="37" t="s">
        <v>3009</v>
      </c>
      <c r="E3254" s="37" t="s">
        <v>24332</v>
      </c>
      <c r="F3254" s="37" t="s">
        <v>23136</v>
      </c>
      <c r="G3254" s="37">
        <v>20191</v>
      </c>
      <c r="H3254" s="35">
        <v>3</v>
      </c>
      <c r="I3254" s="35">
        <v>4</v>
      </c>
      <c r="J3254" s="36">
        <v>850000</v>
      </c>
      <c r="K3254" s="37">
        <v>117735</v>
      </c>
      <c r="L3254" s="37" t="s">
        <v>3010</v>
      </c>
    </row>
    <row r="3255" spans="1:12" ht="18" customHeight="1" x14ac:dyDescent="0.2">
      <c r="A3255" s="37" t="s">
        <v>3011</v>
      </c>
      <c r="B3255" s="37" t="s">
        <v>3012</v>
      </c>
      <c r="C3255" s="37" t="s">
        <v>3013</v>
      </c>
      <c r="D3255" s="37" t="s">
        <v>3014</v>
      </c>
      <c r="E3255" s="37" t="s">
        <v>3015</v>
      </c>
      <c r="F3255" s="37" t="s">
        <v>23714</v>
      </c>
      <c r="G3255" s="37">
        <v>93422</v>
      </c>
      <c r="H3255" s="35">
        <v>1</v>
      </c>
      <c r="I3255" s="35">
        <v>17</v>
      </c>
      <c r="J3255" s="36">
        <v>70588</v>
      </c>
      <c r="K3255" s="37">
        <v>135583</v>
      </c>
      <c r="L3255" s="37" t="s">
        <v>3016</v>
      </c>
    </row>
    <row r="3256" spans="1:12" ht="18" customHeight="1" x14ac:dyDescent="0.2">
      <c r="A3256" s="37" t="s">
        <v>3017</v>
      </c>
      <c r="B3256" s="37" t="s">
        <v>3018</v>
      </c>
      <c r="C3256" s="37" t="s">
        <v>3019</v>
      </c>
      <c r="D3256" s="37" t="s">
        <v>3020</v>
      </c>
      <c r="E3256" s="37" t="s">
        <v>3021</v>
      </c>
      <c r="F3256" s="37" t="s">
        <v>23714</v>
      </c>
      <c r="G3256" s="37">
        <v>92653</v>
      </c>
      <c r="H3256" s="35">
        <v>3</v>
      </c>
      <c r="I3256" s="35">
        <v>32</v>
      </c>
      <c r="J3256" s="36">
        <v>102886</v>
      </c>
      <c r="K3256" s="37">
        <v>125746</v>
      </c>
      <c r="L3256" s="37" t="s">
        <v>3022</v>
      </c>
    </row>
    <row r="3257" spans="1:12" ht="18" customHeight="1" x14ac:dyDescent="0.2">
      <c r="A3257" s="37" t="s">
        <v>3023</v>
      </c>
      <c r="B3257" s="37" t="s">
        <v>3024</v>
      </c>
      <c r="C3257" s="37" t="s">
        <v>3025</v>
      </c>
      <c r="D3257" s="37" t="s">
        <v>3026</v>
      </c>
      <c r="E3257" s="37" t="s">
        <v>5582</v>
      </c>
      <c r="F3257" s="37" t="s">
        <v>23126</v>
      </c>
      <c r="G3257" s="37">
        <v>43064</v>
      </c>
      <c r="H3257" s="35">
        <v>8</v>
      </c>
      <c r="I3257" s="35" t="s">
        <v>16742</v>
      </c>
      <c r="J3257" s="35" t="s">
        <v>16742</v>
      </c>
      <c r="K3257" s="37">
        <v>120706</v>
      </c>
      <c r="L3257" s="37"/>
    </row>
    <row r="3258" spans="1:12" ht="18" customHeight="1" x14ac:dyDescent="0.2">
      <c r="A3258" s="37" t="s">
        <v>5583</v>
      </c>
      <c r="B3258" s="37" t="s">
        <v>491</v>
      </c>
      <c r="C3258" s="37" t="s">
        <v>492</v>
      </c>
      <c r="D3258" s="37" t="s">
        <v>493</v>
      </c>
      <c r="E3258" s="37" t="s">
        <v>22823</v>
      </c>
      <c r="F3258" s="37" t="s">
        <v>23714</v>
      </c>
      <c r="G3258" s="37">
        <v>90501</v>
      </c>
      <c r="H3258" s="35">
        <v>29</v>
      </c>
      <c r="I3258" s="35">
        <v>67</v>
      </c>
      <c r="J3258" s="36">
        <v>432486</v>
      </c>
      <c r="K3258" s="37">
        <v>144711</v>
      </c>
      <c r="L3258" s="37" t="s">
        <v>494</v>
      </c>
    </row>
    <row r="3259" spans="1:12" ht="18" customHeight="1" x14ac:dyDescent="0.2">
      <c r="A3259" s="37" t="s">
        <v>495</v>
      </c>
      <c r="B3259" s="37" t="s">
        <v>496</v>
      </c>
      <c r="C3259" s="37" t="s">
        <v>497</v>
      </c>
      <c r="D3259" s="37"/>
      <c r="E3259" s="37"/>
      <c r="F3259" s="37"/>
      <c r="G3259" s="37"/>
      <c r="H3259" s="35">
        <v>29</v>
      </c>
      <c r="I3259" s="35">
        <v>49</v>
      </c>
      <c r="J3259" s="36">
        <v>583673</v>
      </c>
      <c r="K3259" s="37">
        <v>148322</v>
      </c>
      <c r="L3259" s="37"/>
    </row>
    <row r="3260" spans="1:12" ht="18" customHeight="1" x14ac:dyDescent="0.2">
      <c r="A3260" s="37" t="s">
        <v>498</v>
      </c>
      <c r="B3260" s="37" t="s">
        <v>499</v>
      </c>
      <c r="C3260" s="37" t="s">
        <v>500</v>
      </c>
      <c r="D3260" s="37" t="s">
        <v>501</v>
      </c>
      <c r="E3260" s="37" t="s">
        <v>502</v>
      </c>
      <c r="F3260" s="37" t="s">
        <v>19678</v>
      </c>
      <c r="G3260" s="37">
        <v>8107</v>
      </c>
      <c r="H3260" s="35">
        <v>3</v>
      </c>
      <c r="I3260" s="35">
        <v>12</v>
      </c>
      <c r="J3260" s="36">
        <v>250000</v>
      </c>
      <c r="K3260" s="37">
        <v>144292</v>
      </c>
      <c r="L3260" s="37"/>
    </row>
    <row r="3261" spans="1:12" ht="18" customHeight="1" x14ac:dyDescent="0.2">
      <c r="A3261" s="37" t="s">
        <v>503</v>
      </c>
      <c r="B3261" s="37" t="s">
        <v>2096</v>
      </c>
      <c r="C3261" s="37" t="s">
        <v>5585</v>
      </c>
      <c r="D3261" s="37" t="s">
        <v>5586</v>
      </c>
      <c r="E3261" s="37" t="s">
        <v>17435</v>
      </c>
      <c r="F3261" s="37" t="s">
        <v>23136</v>
      </c>
      <c r="G3261" s="37">
        <v>23452</v>
      </c>
      <c r="H3261" s="35">
        <v>25</v>
      </c>
      <c r="I3261" s="35">
        <v>131</v>
      </c>
      <c r="J3261" s="36">
        <v>192695</v>
      </c>
      <c r="K3261" s="37">
        <v>130174</v>
      </c>
      <c r="L3261" s="37"/>
    </row>
    <row r="3262" spans="1:12" ht="18" customHeight="1" x14ac:dyDescent="0.2">
      <c r="A3262" s="37" t="s">
        <v>5587</v>
      </c>
      <c r="B3262" s="37" t="s">
        <v>5588</v>
      </c>
      <c r="C3262" s="37" t="s">
        <v>5589</v>
      </c>
      <c r="D3262" s="37" t="s">
        <v>489</v>
      </c>
      <c r="E3262" s="37" t="s">
        <v>17690</v>
      </c>
      <c r="F3262" s="37" t="s">
        <v>23715</v>
      </c>
      <c r="G3262" s="37">
        <v>80224</v>
      </c>
      <c r="H3262" s="35">
        <v>1</v>
      </c>
      <c r="I3262" s="35">
        <v>26</v>
      </c>
      <c r="J3262" s="36">
        <v>40231</v>
      </c>
      <c r="K3262" s="37">
        <v>114154</v>
      </c>
      <c r="L3262" s="37"/>
    </row>
    <row r="3263" spans="1:12" ht="18" customHeight="1" x14ac:dyDescent="0.2">
      <c r="A3263" s="37" t="s">
        <v>490</v>
      </c>
      <c r="B3263" s="37" t="s">
        <v>5943</v>
      </c>
      <c r="C3263" s="37" t="s">
        <v>5944</v>
      </c>
      <c r="D3263" s="37" t="s">
        <v>5945</v>
      </c>
      <c r="E3263" s="37" t="s">
        <v>19505</v>
      </c>
      <c r="F3263" s="37" t="s">
        <v>23125</v>
      </c>
      <c r="G3263" s="37">
        <v>10169</v>
      </c>
      <c r="H3263" s="35">
        <v>49</v>
      </c>
      <c r="I3263" s="35">
        <v>26</v>
      </c>
      <c r="J3263" s="36">
        <v>1882440</v>
      </c>
      <c r="K3263" s="37">
        <v>23437</v>
      </c>
      <c r="L3263" s="37"/>
    </row>
    <row r="3264" spans="1:12" ht="18" customHeight="1" x14ac:dyDescent="0.2">
      <c r="A3264" s="37" t="s">
        <v>5946</v>
      </c>
      <c r="B3264" s="37" t="s">
        <v>5947</v>
      </c>
      <c r="C3264" s="37" t="s">
        <v>5948</v>
      </c>
      <c r="D3264" s="37" t="s">
        <v>5949</v>
      </c>
      <c r="E3264" s="37" t="s">
        <v>22837</v>
      </c>
      <c r="F3264" s="37" t="s">
        <v>23126</v>
      </c>
      <c r="G3264" s="37">
        <v>45439</v>
      </c>
      <c r="H3264" s="35">
        <v>31</v>
      </c>
      <c r="I3264" s="35">
        <v>66</v>
      </c>
      <c r="J3264" s="36">
        <v>471136</v>
      </c>
      <c r="K3264" s="37">
        <v>121217</v>
      </c>
      <c r="L3264" s="37"/>
    </row>
    <row r="3265" spans="1:12" ht="18" customHeight="1" x14ac:dyDescent="0.2">
      <c r="A3265" s="37" t="s">
        <v>5950</v>
      </c>
      <c r="B3265" s="37" t="s">
        <v>5951</v>
      </c>
      <c r="C3265" s="37" t="s">
        <v>6124</v>
      </c>
      <c r="D3265" s="37" t="s">
        <v>6125</v>
      </c>
      <c r="E3265" s="37" t="s">
        <v>23104</v>
      </c>
      <c r="F3265" s="37" t="s">
        <v>18740</v>
      </c>
      <c r="G3265" s="37">
        <v>33607</v>
      </c>
      <c r="H3265" s="35">
        <v>8</v>
      </c>
      <c r="I3265" s="35" t="s">
        <v>16742</v>
      </c>
      <c r="J3265" s="35" t="s">
        <v>16742</v>
      </c>
      <c r="K3265" s="37">
        <v>127222</v>
      </c>
      <c r="L3265" s="37" t="s">
        <v>6126</v>
      </c>
    </row>
    <row r="3266" spans="1:12" ht="18" customHeight="1" x14ac:dyDescent="0.2">
      <c r="A3266" s="37" t="s">
        <v>6127</v>
      </c>
      <c r="B3266" s="37" t="s">
        <v>6128</v>
      </c>
      <c r="C3266" s="37" t="s">
        <v>6129</v>
      </c>
      <c r="D3266" s="37" t="s">
        <v>6130</v>
      </c>
      <c r="E3266" s="37" t="s">
        <v>19500</v>
      </c>
      <c r="F3266" s="37" t="s">
        <v>23138</v>
      </c>
      <c r="G3266" s="37">
        <v>98033</v>
      </c>
      <c r="H3266" s="35">
        <v>8</v>
      </c>
      <c r="I3266" s="35" t="s">
        <v>16742</v>
      </c>
      <c r="J3266" s="35" t="s">
        <v>16742</v>
      </c>
      <c r="K3266" s="37">
        <v>130780</v>
      </c>
      <c r="L3266" s="37"/>
    </row>
    <row r="3267" spans="1:12" ht="18" customHeight="1" x14ac:dyDescent="0.2">
      <c r="A3267" s="37" t="s">
        <v>6131</v>
      </c>
      <c r="B3267" s="37" t="s">
        <v>63</v>
      </c>
      <c r="C3267" s="37" t="s">
        <v>22805</v>
      </c>
      <c r="D3267" s="37" t="s">
        <v>22806</v>
      </c>
      <c r="E3267" s="37" t="s">
        <v>21107</v>
      </c>
      <c r="F3267" s="37" t="s">
        <v>18740</v>
      </c>
      <c r="G3267" s="37">
        <v>33418</v>
      </c>
      <c r="H3267" s="35">
        <v>569</v>
      </c>
      <c r="I3267" s="36">
        <v>7744</v>
      </c>
      <c r="J3267" s="36">
        <v>73433</v>
      </c>
      <c r="K3267" s="37">
        <v>12963</v>
      </c>
      <c r="L3267" s="37"/>
    </row>
    <row r="3268" spans="1:12" ht="18" customHeight="1" x14ac:dyDescent="0.2">
      <c r="A3268" s="37" t="s">
        <v>64</v>
      </c>
      <c r="B3268" s="37" t="s">
        <v>65</v>
      </c>
      <c r="C3268" s="37" t="s">
        <v>66</v>
      </c>
      <c r="D3268" s="37" t="s">
        <v>67</v>
      </c>
      <c r="E3268" s="37" t="s">
        <v>23803</v>
      </c>
      <c r="F3268" s="37" t="s">
        <v>19672</v>
      </c>
      <c r="G3268" s="37">
        <v>63119</v>
      </c>
      <c r="H3268" s="35">
        <v>1</v>
      </c>
      <c r="I3268" s="35">
        <v>6</v>
      </c>
      <c r="J3268" s="36">
        <v>83333</v>
      </c>
      <c r="K3268" s="37">
        <v>111158</v>
      </c>
      <c r="L3268" s="37"/>
    </row>
    <row r="3269" spans="1:12" ht="18" customHeight="1" x14ac:dyDescent="0.2">
      <c r="A3269" s="37" t="s">
        <v>5284</v>
      </c>
      <c r="B3269" s="37" t="s">
        <v>5285</v>
      </c>
      <c r="C3269" s="37" t="s">
        <v>2897</v>
      </c>
      <c r="D3269" s="37" t="s">
        <v>2898</v>
      </c>
      <c r="E3269" s="37" t="s">
        <v>22740</v>
      </c>
      <c r="F3269" s="37" t="s">
        <v>19662</v>
      </c>
      <c r="G3269" s="37">
        <v>60523</v>
      </c>
      <c r="H3269" s="35">
        <v>18</v>
      </c>
      <c r="I3269" s="35">
        <v>239</v>
      </c>
      <c r="J3269" s="36">
        <v>76151</v>
      </c>
      <c r="K3269" s="37">
        <v>104972</v>
      </c>
      <c r="L3269" s="37" t="s">
        <v>2899</v>
      </c>
    </row>
    <row r="3270" spans="1:12" ht="18" customHeight="1" x14ac:dyDescent="0.2">
      <c r="A3270" s="37" t="s">
        <v>2900</v>
      </c>
      <c r="B3270" s="37" t="s">
        <v>2901</v>
      </c>
      <c r="C3270" s="37" t="s">
        <v>2902</v>
      </c>
      <c r="D3270" s="37" t="s">
        <v>5768</v>
      </c>
      <c r="E3270" s="37" t="s">
        <v>18967</v>
      </c>
      <c r="F3270" s="37" t="s">
        <v>23134</v>
      </c>
      <c r="G3270" s="37">
        <v>78230</v>
      </c>
      <c r="H3270" s="35">
        <v>29</v>
      </c>
      <c r="I3270" s="35">
        <v>153</v>
      </c>
      <c r="J3270" s="36">
        <v>190029</v>
      </c>
      <c r="K3270" s="37">
        <v>104529</v>
      </c>
      <c r="L3270" s="37" t="s">
        <v>5769</v>
      </c>
    </row>
    <row r="3271" spans="1:12" ht="18" customHeight="1" x14ac:dyDescent="0.2">
      <c r="A3271" s="37" t="s">
        <v>5770</v>
      </c>
      <c r="B3271" s="37" t="s">
        <v>5771</v>
      </c>
      <c r="C3271" s="37" t="s">
        <v>5772</v>
      </c>
      <c r="D3271" s="37" t="s">
        <v>5773</v>
      </c>
      <c r="E3271" s="37" t="s">
        <v>20075</v>
      </c>
      <c r="F3271" s="37" t="s">
        <v>23134</v>
      </c>
      <c r="G3271" s="37">
        <v>77384</v>
      </c>
      <c r="H3271" s="35">
        <v>16</v>
      </c>
      <c r="I3271" s="35">
        <v>98</v>
      </c>
      <c r="J3271" s="36">
        <v>160964</v>
      </c>
      <c r="K3271" s="37">
        <v>135155</v>
      </c>
      <c r="L3271" s="37" t="s">
        <v>5774</v>
      </c>
    </row>
    <row r="3272" spans="1:12" ht="18" customHeight="1" x14ac:dyDescent="0.2">
      <c r="A3272" s="37" t="s">
        <v>5775</v>
      </c>
      <c r="B3272" s="37" t="s">
        <v>5776</v>
      </c>
      <c r="C3272" s="37" t="s">
        <v>5777</v>
      </c>
      <c r="D3272" s="37" t="s">
        <v>5778</v>
      </c>
      <c r="E3272" s="37" t="s">
        <v>22190</v>
      </c>
      <c r="F3272" s="37" t="s">
        <v>23716</v>
      </c>
      <c r="G3272" s="37">
        <v>6001</v>
      </c>
      <c r="H3272" s="35">
        <v>8</v>
      </c>
      <c r="I3272" s="35">
        <v>19</v>
      </c>
      <c r="J3272" s="36">
        <v>431786</v>
      </c>
      <c r="K3272" s="37">
        <v>122447</v>
      </c>
      <c r="L3272" s="37"/>
    </row>
    <row r="3273" spans="1:12" ht="18" customHeight="1" x14ac:dyDescent="0.2">
      <c r="A3273" s="37" t="s">
        <v>5779</v>
      </c>
      <c r="B3273" s="37" t="s">
        <v>5780</v>
      </c>
      <c r="C3273" s="37" t="s">
        <v>5781</v>
      </c>
      <c r="D3273" s="37" t="s">
        <v>376</v>
      </c>
      <c r="E3273" s="37" t="s">
        <v>565</v>
      </c>
      <c r="F3273" s="37" t="s">
        <v>23131</v>
      </c>
      <c r="G3273" s="37">
        <v>29672</v>
      </c>
      <c r="H3273" s="35">
        <v>10</v>
      </c>
      <c r="I3273" s="35">
        <v>89</v>
      </c>
      <c r="J3273" s="36">
        <v>112360</v>
      </c>
      <c r="K3273" s="37">
        <v>121129</v>
      </c>
      <c r="L3273" s="37" t="s">
        <v>377</v>
      </c>
    </row>
    <row r="3274" spans="1:12" ht="18" customHeight="1" x14ac:dyDescent="0.2">
      <c r="A3274" s="37" t="s">
        <v>378</v>
      </c>
      <c r="B3274" s="37" t="s">
        <v>379</v>
      </c>
      <c r="C3274" s="37"/>
      <c r="D3274" s="37" t="s">
        <v>380</v>
      </c>
      <c r="E3274" s="37" t="s">
        <v>13199</v>
      </c>
      <c r="F3274" s="37" t="s">
        <v>23718</v>
      </c>
      <c r="G3274" s="37">
        <v>19707</v>
      </c>
      <c r="H3274" s="35">
        <v>1</v>
      </c>
      <c r="I3274" s="35">
        <v>4</v>
      </c>
      <c r="J3274" s="36">
        <v>349000</v>
      </c>
      <c r="K3274" s="37">
        <v>129358</v>
      </c>
      <c r="L3274" s="37"/>
    </row>
    <row r="3275" spans="1:12" ht="18" customHeight="1" x14ac:dyDescent="0.2">
      <c r="A3275" s="37" t="s">
        <v>381</v>
      </c>
      <c r="B3275" s="37" t="s">
        <v>382</v>
      </c>
      <c r="C3275" s="37" t="s">
        <v>383</v>
      </c>
      <c r="D3275" s="37" t="s">
        <v>384</v>
      </c>
      <c r="E3275" s="37" t="s">
        <v>24329</v>
      </c>
      <c r="F3275" s="37" t="s">
        <v>23128</v>
      </c>
      <c r="G3275" s="37">
        <v>97035</v>
      </c>
      <c r="H3275" s="35">
        <v>27</v>
      </c>
      <c r="I3275" s="35">
        <v>171</v>
      </c>
      <c r="J3275" s="36">
        <v>155044</v>
      </c>
      <c r="K3275" s="37">
        <v>139397</v>
      </c>
      <c r="L3275" s="37" t="s">
        <v>385</v>
      </c>
    </row>
    <row r="3276" spans="1:12" ht="18" customHeight="1" x14ac:dyDescent="0.2">
      <c r="A3276" s="37" t="s">
        <v>361</v>
      </c>
      <c r="B3276" s="37" t="s">
        <v>362</v>
      </c>
      <c r="C3276" s="37" t="s">
        <v>363</v>
      </c>
      <c r="D3276" s="37" t="s">
        <v>364</v>
      </c>
      <c r="E3276" s="37" t="s">
        <v>20743</v>
      </c>
      <c r="F3276" s="37" t="s">
        <v>18740</v>
      </c>
      <c r="G3276" s="37">
        <v>32935</v>
      </c>
      <c r="H3276" s="35">
        <v>19</v>
      </c>
      <c r="I3276" s="35">
        <v>281</v>
      </c>
      <c r="J3276" s="36">
        <v>67298</v>
      </c>
      <c r="K3276" s="37">
        <v>119388</v>
      </c>
      <c r="L3276" s="37"/>
    </row>
    <row r="3277" spans="1:12" ht="18" customHeight="1" x14ac:dyDescent="0.2">
      <c r="A3277" s="37" t="s">
        <v>2605</v>
      </c>
      <c r="B3277" s="37" t="s">
        <v>2606</v>
      </c>
      <c r="C3277" s="37" t="s">
        <v>2607</v>
      </c>
      <c r="D3277" s="37" t="s">
        <v>2608</v>
      </c>
      <c r="E3277" s="37" t="s">
        <v>2609</v>
      </c>
      <c r="F3277" s="37" t="s">
        <v>18740</v>
      </c>
      <c r="G3277" s="37">
        <v>32955</v>
      </c>
      <c r="H3277" s="35">
        <v>36</v>
      </c>
      <c r="I3277" s="35">
        <v>561</v>
      </c>
      <c r="J3277" s="36">
        <v>64001</v>
      </c>
      <c r="K3277" s="37">
        <v>106363</v>
      </c>
      <c r="L3277" s="37" t="s">
        <v>2610</v>
      </c>
    </row>
    <row r="3278" spans="1:12" ht="18" customHeight="1" x14ac:dyDescent="0.2">
      <c r="A3278" s="37" t="s">
        <v>2611</v>
      </c>
      <c r="B3278" s="37" t="s">
        <v>2612</v>
      </c>
      <c r="C3278" s="37" t="s">
        <v>2613</v>
      </c>
      <c r="D3278" s="37" t="s">
        <v>2801</v>
      </c>
      <c r="E3278" s="37" t="s">
        <v>2802</v>
      </c>
      <c r="F3278" s="37" t="s">
        <v>19678</v>
      </c>
      <c r="G3278" s="37">
        <v>7869</v>
      </c>
      <c r="H3278" s="35">
        <v>21</v>
      </c>
      <c r="I3278" s="35">
        <v>24</v>
      </c>
      <c r="J3278" s="36">
        <v>872917</v>
      </c>
      <c r="K3278" s="37">
        <v>128765</v>
      </c>
      <c r="L3278" s="37"/>
    </row>
    <row r="3279" spans="1:12" ht="18" customHeight="1" x14ac:dyDescent="0.2">
      <c r="A3279" s="37" t="s">
        <v>690</v>
      </c>
      <c r="B3279" s="37" t="s">
        <v>5782</v>
      </c>
      <c r="C3279" s="37" t="s">
        <v>5783</v>
      </c>
      <c r="D3279" s="37"/>
      <c r="E3279" s="37"/>
      <c r="F3279" s="37" t="s">
        <v>23713</v>
      </c>
      <c r="G3279" s="37"/>
      <c r="H3279" s="35">
        <v>8</v>
      </c>
      <c r="I3279" s="35" t="s">
        <v>16742</v>
      </c>
      <c r="J3279" s="35" t="s">
        <v>16742</v>
      </c>
      <c r="K3279" s="37">
        <v>145016</v>
      </c>
      <c r="L3279" s="37"/>
    </row>
    <row r="3280" spans="1:12" ht="18" customHeight="1" x14ac:dyDescent="0.2">
      <c r="A3280" s="37" t="s">
        <v>5784</v>
      </c>
      <c r="B3280" s="37" t="s">
        <v>5785</v>
      </c>
      <c r="C3280" s="37" t="s">
        <v>5786</v>
      </c>
      <c r="D3280" s="37" t="s">
        <v>5787</v>
      </c>
      <c r="E3280" s="37" t="s">
        <v>5788</v>
      </c>
      <c r="F3280" s="37" t="s">
        <v>19665</v>
      </c>
      <c r="G3280" s="37">
        <v>42437</v>
      </c>
      <c r="H3280" s="35">
        <v>3</v>
      </c>
      <c r="I3280" s="35">
        <v>52</v>
      </c>
      <c r="J3280" s="36">
        <v>59447</v>
      </c>
      <c r="K3280" s="37">
        <v>144161</v>
      </c>
      <c r="L3280" s="37" t="s">
        <v>5789</v>
      </c>
    </row>
    <row r="3281" spans="1:12" ht="18" customHeight="1" x14ac:dyDescent="0.2">
      <c r="A3281" s="37" t="s">
        <v>5790</v>
      </c>
      <c r="B3281" s="37" t="s">
        <v>5791</v>
      </c>
      <c r="C3281" s="37" t="s">
        <v>328</v>
      </c>
      <c r="D3281" s="37" t="s">
        <v>329</v>
      </c>
      <c r="E3281" s="37" t="s">
        <v>18129</v>
      </c>
      <c r="F3281" s="37" t="s">
        <v>23714</v>
      </c>
      <c r="G3281" s="37">
        <v>94501</v>
      </c>
      <c r="H3281" s="35">
        <v>15</v>
      </c>
      <c r="I3281" s="35">
        <v>69</v>
      </c>
      <c r="J3281" s="36">
        <v>218189</v>
      </c>
      <c r="K3281" s="37">
        <v>134514</v>
      </c>
      <c r="L3281" s="37"/>
    </row>
    <row r="3282" spans="1:12" ht="18" customHeight="1" x14ac:dyDescent="0.2">
      <c r="A3282" s="37" t="s">
        <v>330</v>
      </c>
      <c r="B3282" s="37" t="s">
        <v>331</v>
      </c>
      <c r="C3282" s="37" t="s">
        <v>332</v>
      </c>
      <c r="D3282" s="37" t="s">
        <v>333</v>
      </c>
      <c r="E3282" s="37" t="s">
        <v>334</v>
      </c>
      <c r="F3282" s="37" t="s">
        <v>23137</v>
      </c>
      <c r="G3282" s="37">
        <v>5672</v>
      </c>
      <c r="H3282" s="35">
        <v>9</v>
      </c>
      <c r="I3282" s="35">
        <v>40</v>
      </c>
      <c r="J3282" s="36">
        <v>212500</v>
      </c>
      <c r="K3282" s="37">
        <v>115811</v>
      </c>
      <c r="L3282" s="37" t="s">
        <v>335</v>
      </c>
    </row>
    <row r="3283" spans="1:12" ht="18" customHeight="1" x14ac:dyDescent="0.2">
      <c r="A3283" s="37" t="s">
        <v>336</v>
      </c>
      <c r="B3283" s="37" t="s">
        <v>337</v>
      </c>
      <c r="C3283" s="37" t="s">
        <v>338</v>
      </c>
      <c r="D3283" s="37" t="s">
        <v>339</v>
      </c>
      <c r="E3283" s="37" t="s">
        <v>20922</v>
      </c>
      <c r="F3283" s="37" t="s">
        <v>19665</v>
      </c>
      <c r="G3283" s="37">
        <v>40513</v>
      </c>
      <c r="H3283" s="35">
        <v>10</v>
      </c>
      <c r="I3283" s="35">
        <v>74</v>
      </c>
      <c r="J3283" s="36">
        <v>136083</v>
      </c>
      <c r="K3283" s="37">
        <v>145043</v>
      </c>
      <c r="L3283" s="37"/>
    </row>
    <row r="3284" spans="1:12" ht="18" customHeight="1" x14ac:dyDescent="0.2">
      <c r="A3284" s="37" t="s">
        <v>340</v>
      </c>
      <c r="B3284" s="37" t="s">
        <v>341</v>
      </c>
      <c r="C3284" s="37" t="s">
        <v>342</v>
      </c>
      <c r="D3284" s="37" t="s">
        <v>343</v>
      </c>
      <c r="E3284" s="37" t="s">
        <v>344</v>
      </c>
      <c r="F3284" s="37" t="s">
        <v>23126</v>
      </c>
      <c r="G3284" s="37">
        <v>44691</v>
      </c>
      <c r="H3284" s="35">
        <v>9</v>
      </c>
      <c r="I3284" s="35">
        <v>22</v>
      </c>
      <c r="J3284" s="36">
        <v>409091</v>
      </c>
      <c r="K3284" s="37">
        <v>134561</v>
      </c>
      <c r="L3284" s="37" t="s">
        <v>345</v>
      </c>
    </row>
    <row r="3285" spans="1:12" ht="18" customHeight="1" x14ac:dyDescent="0.2">
      <c r="A3285" s="37" t="s">
        <v>346</v>
      </c>
      <c r="B3285" s="37" t="s">
        <v>347</v>
      </c>
      <c r="C3285" s="37" t="s">
        <v>348</v>
      </c>
      <c r="D3285" s="37" t="s">
        <v>349</v>
      </c>
      <c r="E3285" s="37" t="s">
        <v>350</v>
      </c>
      <c r="F3285" s="37" t="s">
        <v>23134</v>
      </c>
      <c r="G3285" s="37">
        <v>76262</v>
      </c>
      <c r="H3285" s="35">
        <v>100</v>
      </c>
      <c r="I3285" s="35" t="s">
        <v>16742</v>
      </c>
      <c r="J3285" s="35" t="s">
        <v>16742</v>
      </c>
      <c r="K3285" s="37">
        <v>150677</v>
      </c>
      <c r="L3285" s="37"/>
    </row>
    <row r="3286" spans="1:12" ht="18" customHeight="1" x14ac:dyDescent="0.2">
      <c r="A3286" s="37" t="s">
        <v>351</v>
      </c>
      <c r="B3286" s="37" t="s">
        <v>352</v>
      </c>
      <c r="C3286" s="37" t="s">
        <v>353</v>
      </c>
      <c r="D3286" s="37" t="s">
        <v>354</v>
      </c>
      <c r="E3286" s="37" t="s">
        <v>20589</v>
      </c>
      <c r="F3286" s="37" t="s">
        <v>23714</v>
      </c>
      <c r="G3286" s="37">
        <v>93101</v>
      </c>
      <c r="H3286" s="35">
        <v>23</v>
      </c>
      <c r="I3286" s="35">
        <v>23</v>
      </c>
      <c r="J3286" s="36">
        <v>1010870</v>
      </c>
      <c r="K3286" s="37">
        <v>123266</v>
      </c>
      <c r="L3286" s="37" t="s">
        <v>355</v>
      </c>
    </row>
    <row r="3287" spans="1:12" ht="18" customHeight="1" x14ac:dyDescent="0.2">
      <c r="A3287" s="37" t="s">
        <v>356</v>
      </c>
      <c r="B3287" s="37" t="s">
        <v>357</v>
      </c>
      <c r="C3287" s="37" t="s">
        <v>358</v>
      </c>
      <c r="D3287" s="37" t="s">
        <v>359</v>
      </c>
      <c r="E3287" s="37" t="s">
        <v>22249</v>
      </c>
      <c r="F3287" s="37" t="s">
        <v>23138</v>
      </c>
      <c r="G3287" s="37">
        <v>98027</v>
      </c>
      <c r="H3287" s="35">
        <v>3</v>
      </c>
      <c r="I3287" s="35">
        <v>13</v>
      </c>
      <c r="J3287" s="36">
        <v>232308</v>
      </c>
      <c r="K3287" s="37">
        <v>106246</v>
      </c>
      <c r="L3287" s="37"/>
    </row>
    <row r="3288" spans="1:12" ht="18" customHeight="1" x14ac:dyDescent="0.2">
      <c r="A3288" s="37" t="s">
        <v>360</v>
      </c>
      <c r="B3288" s="37" t="s">
        <v>1903</v>
      </c>
      <c r="C3288" s="37" t="s">
        <v>1904</v>
      </c>
      <c r="D3288" s="37"/>
      <c r="E3288" s="37"/>
      <c r="F3288" s="37" t="s">
        <v>23714</v>
      </c>
      <c r="G3288" s="37"/>
      <c r="H3288" s="35">
        <v>3</v>
      </c>
      <c r="I3288" s="35">
        <v>7</v>
      </c>
      <c r="J3288" s="36">
        <v>428571</v>
      </c>
      <c r="K3288" s="37">
        <v>131588</v>
      </c>
      <c r="L3288" s="37" t="s">
        <v>1905</v>
      </c>
    </row>
    <row r="3289" spans="1:12" ht="18" customHeight="1" x14ac:dyDescent="0.2">
      <c r="A3289" s="37" t="s">
        <v>1906</v>
      </c>
      <c r="B3289" s="37" t="s">
        <v>1907</v>
      </c>
      <c r="C3289" s="37" t="s">
        <v>1908</v>
      </c>
      <c r="D3289" s="37" t="s">
        <v>1909</v>
      </c>
      <c r="E3289" s="37" t="s">
        <v>1910</v>
      </c>
      <c r="F3289" s="37" t="s">
        <v>19672</v>
      </c>
      <c r="G3289" s="37">
        <v>64804</v>
      </c>
      <c r="H3289" s="35">
        <v>9</v>
      </c>
      <c r="I3289" s="35" t="s">
        <v>16742</v>
      </c>
      <c r="J3289" s="35" t="s">
        <v>16742</v>
      </c>
      <c r="K3289" s="37">
        <v>140851</v>
      </c>
      <c r="L3289" s="37" t="s">
        <v>2630</v>
      </c>
    </row>
    <row r="3290" spans="1:12" ht="18" customHeight="1" x14ac:dyDescent="0.2">
      <c r="A3290" s="37" t="s">
        <v>2631</v>
      </c>
      <c r="B3290" s="37" t="s">
        <v>2632</v>
      </c>
      <c r="C3290" s="37" t="s">
        <v>2633</v>
      </c>
      <c r="D3290" s="37" t="s">
        <v>2634</v>
      </c>
      <c r="E3290" s="37" t="s">
        <v>21777</v>
      </c>
      <c r="F3290" s="37" t="s">
        <v>19664</v>
      </c>
      <c r="G3290" s="37">
        <v>66044</v>
      </c>
      <c r="H3290" s="35">
        <v>14</v>
      </c>
      <c r="I3290" s="35">
        <v>800</v>
      </c>
      <c r="J3290" s="36">
        <v>17591</v>
      </c>
      <c r="K3290" s="37">
        <v>114512</v>
      </c>
      <c r="L3290" s="37"/>
    </row>
    <row r="3291" spans="1:12" ht="18" customHeight="1" x14ac:dyDescent="0.2">
      <c r="A3291" s="37" t="s">
        <v>3076</v>
      </c>
      <c r="B3291" s="37" t="s">
        <v>3077</v>
      </c>
      <c r="C3291" s="37" t="s">
        <v>3078</v>
      </c>
      <c r="D3291" s="37" t="s">
        <v>3079</v>
      </c>
      <c r="E3291" s="37" t="s">
        <v>21098</v>
      </c>
      <c r="F3291" s="37" t="s">
        <v>19672</v>
      </c>
      <c r="G3291" s="37">
        <v>64111</v>
      </c>
      <c r="H3291" s="35">
        <v>5</v>
      </c>
      <c r="I3291" s="35">
        <v>250</v>
      </c>
      <c r="J3291" s="36">
        <v>18000</v>
      </c>
      <c r="K3291" s="37">
        <v>119205</v>
      </c>
      <c r="L3291" s="37" t="s">
        <v>3080</v>
      </c>
    </row>
    <row r="3292" spans="1:12" ht="18" customHeight="1" x14ac:dyDescent="0.2">
      <c r="A3292" s="37" t="s">
        <v>3081</v>
      </c>
      <c r="B3292" s="37" t="s">
        <v>3082</v>
      </c>
      <c r="C3292" s="37" t="s">
        <v>5406</v>
      </c>
      <c r="D3292" s="37" t="s">
        <v>5407</v>
      </c>
      <c r="E3292" s="37" t="s">
        <v>5408</v>
      </c>
      <c r="F3292" s="37" t="s">
        <v>19667</v>
      </c>
      <c r="G3292" s="37">
        <v>2472</v>
      </c>
      <c r="H3292" s="35">
        <v>13</v>
      </c>
      <c r="I3292" s="35">
        <v>133</v>
      </c>
      <c r="J3292" s="36">
        <v>95489</v>
      </c>
      <c r="K3292" s="37">
        <v>130421</v>
      </c>
      <c r="L3292" s="37"/>
    </row>
    <row r="3293" spans="1:12" ht="18" customHeight="1" x14ac:dyDescent="0.2">
      <c r="A3293" s="37" t="s">
        <v>5409</v>
      </c>
      <c r="B3293" s="37" t="s">
        <v>5410</v>
      </c>
      <c r="C3293" s="37" t="s">
        <v>5411</v>
      </c>
      <c r="D3293" s="37" t="s">
        <v>5412</v>
      </c>
      <c r="E3293" s="37" t="s">
        <v>17808</v>
      </c>
      <c r="F3293" s="37" t="s">
        <v>23715</v>
      </c>
      <c r="G3293" s="37">
        <v>80127</v>
      </c>
      <c r="H3293" s="35">
        <v>26</v>
      </c>
      <c r="I3293" s="35">
        <v>310</v>
      </c>
      <c r="J3293" s="36">
        <v>85311</v>
      </c>
      <c r="K3293" s="37">
        <v>108973</v>
      </c>
      <c r="L3293" s="37"/>
    </row>
    <row r="3294" spans="1:12" ht="18" customHeight="1" x14ac:dyDescent="0.2">
      <c r="A3294" s="37" t="s">
        <v>5413</v>
      </c>
      <c r="B3294" s="37" t="s">
        <v>5414</v>
      </c>
      <c r="C3294" s="37" t="s">
        <v>5415</v>
      </c>
      <c r="D3294" s="37" t="s">
        <v>5416</v>
      </c>
      <c r="E3294" s="37" t="s">
        <v>5417</v>
      </c>
      <c r="F3294" s="37" t="s">
        <v>18740</v>
      </c>
      <c r="G3294" s="37">
        <v>33324</v>
      </c>
      <c r="H3294" s="35">
        <v>8</v>
      </c>
      <c r="I3294" s="35" t="s">
        <v>16742</v>
      </c>
      <c r="J3294" s="35" t="s">
        <v>16742</v>
      </c>
      <c r="K3294" s="37">
        <v>146581</v>
      </c>
      <c r="L3294" s="37"/>
    </row>
    <row r="3295" spans="1:12" ht="18" customHeight="1" x14ac:dyDescent="0.2">
      <c r="A3295" s="37" t="s">
        <v>5418</v>
      </c>
      <c r="B3295" s="37" t="s">
        <v>5419</v>
      </c>
      <c r="C3295" s="37" t="s">
        <v>5420</v>
      </c>
      <c r="D3295" s="37" t="s">
        <v>5421</v>
      </c>
      <c r="E3295" s="37" t="s">
        <v>23951</v>
      </c>
      <c r="F3295" s="37" t="s">
        <v>19670</v>
      </c>
      <c r="G3295" s="37">
        <v>48304</v>
      </c>
      <c r="H3295" s="35">
        <v>1</v>
      </c>
      <c r="I3295" s="35">
        <v>26</v>
      </c>
      <c r="J3295" s="36">
        <v>56903</v>
      </c>
      <c r="K3295" s="37">
        <v>144105</v>
      </c>
      <c r="L3295" s="37"/>
    </row>
    <row r="3296" spans="1:12" ht="18" customHeight="1" x14ac:dyDescent="0.2">
      <c r="A3296" s="37" t="s">
        <v>5422</v>
      </c>
      <c r="B3296" s="37" t="s">
        <v>5423</v>
      </c>
      <c r="C3296" s="37" t="s">
        <v>5424</v>
      </c>
      <c r="D3296" s="37" t="s">
        <v>5425</v>
      </c>
      <c r="E3296" s="37" t="s">
        <v>21608</v>
      </c>
      <c r="F3296" s="37" t="s">
        <v>19671</v>
      </c>
      <c r="G3296" s="37">
        <v>55057</v>
      </c>
      <c r="H3296" s="35">
        <v>18</v>
      </c>
      <c r="I3296" s="35">
        <v>37</v>
      </c>
      <c r="J3296" s="36">
        <v>490000</v>
      </c>
      <c r="K3296" s="37">
        <v>130647</v>
      </c>
      <c r="L3296" s="37"/>
    </row>
    <row r="3297" spans="1:12" ht="18" customHeight="1" x14ac:dyDescent="0.2">
      <c r="A3297" s="37" t="s">
        <v>5816</v>
      </c>
      <c r="B3297" s="37" t="s">
        <v>5817</v>
      </c>
      <c r="C3297" s="37" t="s">
        <v>5818</v>
      </c>
      <c r="D3297" s="37" t="s">
        <v>5819</v>
      </c>
      <c r="E3297" s="37" t="s">
        <v>15220</v>
      </c>
      <c r="F3297" s="37" t="s">
        <v>23135</v>
      </c>
      <c r="G3297" s="37">
        <v>84102</v>
      </c>
      <c r="H3297" s="35">
        <v>3</v>
      </c>
      <c r="I3297" s="35">
        <v>4</v>
      </c>
      <c r="J3297" s="36">
        <v>667905</v>
      </c>
      <c r="K3297" s="37">
        <v>133417</v>
      </c>
      <c r="L3297" s="37"/>
    </row>
    <row r="3298" spans="1:12" ht="18" customHeight="1" x14ac:dyDescent="0.2">
      <c r="A3298" s="37" t="s">
        <v>5820</v>
      </c>
      <c r="B3298" s="37" t="s">
        <v>5821</v>
      </c>
      <c r="C3298" s="37" t="s">
        <v>2637</v>
      </c>
      <c r="D3298" s="37" t="s">
        <v>2638</v>
      </c>
      <c r="E3298" s="37" t="s">
        <v>24455</v>
      </c>
      <c r="F3298" s="37" t="s">
        <v>19667</v>
      </c>
      <c r="G3298" s="37">
        <v>1944</v>
      </c>
      <c r="H3298" s="35">
        <v>27</v>
      </c>
      <c r="I3298" s="35">
        <v>45</v>
      </c>
      <c r="J3298" s="36">
        <v>600000</v>
      </c>
      <c r="K3298" s="37">
        <v>107868</v>
      </c>
      <c r="L3298" s="37" t="s">
        <v>2639</v>
      </c>
    </row>
    <row r="3299" spans="1:12" ht="18" customHeight="1" x14ac:dyDescent="0.2">
      <c r="A3299" s="37" t="s">
        <v>2640</v>
      </c>
      <c r="B3299" s="37" t="s">
        <v>5426</v>
      </c>
      <c r="C3299" s="37" t="s">
        <v>5427</v>
      </c>
      <c r="D3299" s="37" t="s">
        <v>5428</v>
      </c>
      <c r="E3299" s="37" t="s">
        <v>24431</v>
      </c>
      <c r="F3299" s="37" t="s">
        <v>18740</v>
      </c>
      <c r="G3299" s="37">
        <v>33156</v>
      </c>
      <c r="H3299" s="35">
        <v>2</v>
      </c>
      <c r="I3299" s="35">
        <v>17</v>
      </c>
      <c r="J3299" s="36">
        <v>139103</v>
      </c>
      <c r="K3299" s="37">
        <v>141865</v>
      </c>
      <c r="L3299" s="37"/>
    </row>
    <row r="3300" spans="1:12" ht="18" customHeight="1" x14ac:dyDescent="0.2">
      <c r="A3300" s="37" t="s">
        <v>5429</v>
      </c>
      <c r="B3300" s="37" t="s">
        <v>5430</v>
      </c>
      <c r="C3300" s="37" t="s">
        <v>5431</v>
      </c>
      <c r="D3300" s="37" t="s">
        <v>5432</v>
      </c>
      <c r="E3300" s="37" t="s">
        <v>11223</v>
      </c>
      <c r="F3300" s="37" t="s">
        <v>18741</v>
      </c>
      <c r="G3300" s="37">
        <v>30005</v>
      </c>
      <c r="H3300" s="35">
        <v>1</v>
      </c>
      <c r="I3300" s="35">
        <v>15</v>
      </c>
      <c r="J3300" s="36">
        <v>66667</v>
      </c>
      <c r="K3300" s="37">
        <v>135763</v>
      </c>
      <c r="L3300" s="37"/>
    </row>
    <row r="3301" spans="1:12" ht="18" customHeight="1" x14ac:dyDescent="0.2">
      <c r="A3301" s="37" t="s">
        <v>5433</v>
      </c>
      <c r="B3301" s="37" t="s">
        <v>5434</v>
      </c>
      <c r="C3301" s="37" t="s">
        <v>5435</v>
      </c>
      <c r="D3301" s="37" t="s">
        <v>5436</v>
      </c>
      <c r="E3301" s="37" t="s">
        <v>5437</v>
      </c>
      <c r="F3301" s="37" t="s">
        <v>19667</v>
      </c>
      <c r="G3301" s="37">
        <v>2066</v>
      </c>
      <c r="H3301" s="35">
        <v>2</v>
      </c>
      <c r="I3301" s="35">
        <v>3</v>
      </c>
      <c r="J3301" s="36">
        <v>703333</v>
      </c>
      <c r="K3301" s="37">
        <v>133012</v>
      </c>
      <c r="L3301" s="37"/>
    </row>
    <row r="3302" spans="1:12" ht="18" customHeight="1" x14ac:dyDescent="0.2">
      <c r="A3302" s="37" t="s">
        <v>5438</v>
      </c>
      <c r="B3302" s="37" t="s">
        <v>5439</v>
      </c>
      <c r="C3302" s="37" t="s">
        <v>5440</v>
      </c>
      <c r="D3302" s="37" t="s">
        <v>2663</v>
      </c>
      <c r="E3302" s="37" t="s">
        <v>12675</v>
      </c>
      <c r="F3302" s="37" t="s">
        <v>19662</v>
      </c>
      <c r="G3302" s="37">
        <v>60187</v>
      </c>
      <c r="H3302" s="35">
        <v>18</v>
      </c>
      <c r="I3302" s="35" t="s">
        <v>16742</v>
      </c>
      <c r="J3302" s="35" t="s">
        <v>16742</v>
      </c>
      <c r="K3302" s="37">
        <v>122799</v>
      </c>
      <c r="L3302" s="37" t="s">
        <v>2664</v>
      </c>
    </row>
    <row r="3303" spans="1:12" ht="18" customHeight="1" x14ac:dyDescent="0.2">
      <c r="A3303" s="37" t="s">
        <v>2665</v>
      </c>
      <c r="B3303" s="37" t="s">
        <v>2666</v>
      </c>
      <c r="C3303" s="37" t="s">
        <v>2667</v>
      </c>
      <c r="D3303" s="37" t="s">
        <v>2668</v>
      </c>
      <c r="E3303" s="37" t="s">
        <v>13951</v>
      </c>
      <c r="F3303" s="37" t="s">
        <v>23134</v>
      </c>
      <c r="G3303" s="37">
        <v>76051</v>
      </c>
      <c r="H3303" s="35">
        <v>16</v>
      </c>
      <c r="I3303" s="35">
        <v>110</v>
      </c>
      <c r="J3303" s="36">
        <v>145181</v>
      </c>
      <c r="K3303" s="37">
        <v>146127</v>
      </c>
      <c r="L3303" s="37" t="s">
        <v>2669</v>
      </c>
    </row>
    <row r="3304" spans="1:12" ht="18" customHeight="1" x14ac:dyDescent="0.2">
      <c r="A3304" s="37" t="s">
        <v>2670</v>
      </c>
      <c r="B3304" s="37" t="s">
        <v>2671</v>
      </c>
      <c r="C3304" s="37" t="s">
        <v>2672</v>
      </c>
      <c r="D3304" s="37" t="s">
        <v>2673</v>
      </c>
      <c r="E3304" s="37" t="s">
        <v>20851</v>
      </c>
      <c r="F3304" s="37" t="s">
        <v>23136</v>
      </c>
      <c r="G3304" s="37">
        <v>23229</v>
      </c>
      <c r="H3304" s="35">
        <v>76</v>
      </c>
      <c r="I3304" s="35">
        <v>22</v>
      </c>
      <c r="J3304" s="36">
        <v>3466318</v>
      </c>
      <c r="K3304" s="37">
        <v>146383</v>
      </c>
      <c r="L3304" s="37"/>
    </row>
    <row r="3305" spans="1:12" ht="18" customHeight="1" x14ac:dyDescent="0.2">
      <c r="A3305" s="37" t="s">
        <v>2674</v>
      </c>
      <c r="B3305" s="37" t="s">
        <v>2675</v>
      </c>
      <c r="C3305" s="37" t="s">
        <v>2676</v>
      </c>
      <c r="D3305" s="37" t="s">
        <v>2677</v>
      </c>
      <c r="E3305" s="37" t="s">
        <v>8615</v>
      </c>
      <c r="F3305" s="37" t="s">
        <v>18740</v>
      </c>
      <c r="G3305" s="37">
        <v>34997</v>
      </c>
      <c r="H3305" s="35">
        <v>4</v>
      </c>
      <c r="I3305" s="35">
        <v>51</v>
      </c>
      <c r="J3305" s="36">
        <v>83333</v>
      </c>
      <c r="K3305" s="37">
        <v>123960</v>
      </c>
      <c r="L3305" s="37"/>
    </row>
    <row r="3306" spans="1:12" ht="18" customHeight="1" x14ac:dyDescent="0.2">
      <c r="A3306" s="37" t="s">
        <v>2678</v>
      </c>
      <c r="B3306" s="37" t="s">
        <v>2679</v>
      </c>
      <c r="C3306" s="37" t="s">
        <v>2680</v>
      </c>
      <c r="D3306" s="37" t="s">
        <v>2681</v>
      </c>
      <c r="E3306" s="37" t="s">
        <v>19872</v>
      </c>
      <c r="F3306" s="37" t="s">
        <v>19667</v>
      </c>
      <c r="G3306" s="37">
        <v>1886</v>
      </c>
      <c r="H3306" s="35">
        <v>12</v>
      </c>
      <c r="I3306" s="35">
        <v>48</v>
      </c>
      <c r="J3306" s="36">
        <v>243666</v>
      </c>
      <c r="K3306" s="37">
        <v>143206</v>
      </c>
      <c r="L3306" s="37" t="s">
        <v>2682</v>
      </c>
    </row>
    <row r="3307" spans="1:12" ht="18" customHeight="1" x14ac:dyDescent="0.2">
      <c r="A3307" s="37" t="s">
        <v>2683</v>
      </c>
      <c r="B3307" s="37" t="s">
        <v>2684</v>
      </c>
      <c r="C3307" s="37" t="s">
        <v>5391</v>
      </c>
      <c r="D3307" s="37" t="s">
        <v>5392</v>
      </c>
      <c r="E3307" s="37" t="s">
        <v>13106</v>
      </c>
      <c r="F3307" s="37" t="s">
        <v>18740</v>
      </c>
      <c r="G3307" s="37">
        <v>34205</v>
      </c>
      <c r="H3307" s="35">
        <v>30</v>
      </c>
      <c r="I3307" s="35">
        <v>112</v>
      </c>
      <c r="J3307" s="36">
        <v>267857</v>
      </c>
      <c r="K3307" s="37">
        <v>124152</v>
      </c>
      <c r="L3307" s="37" t="s">
        <v>5393</v>
      </c>
    </row>
    <row r="3308" spans="1:12" ht="18" customHeight="1" x14ac:dyDescent="0.2">
      <c r="A3308" s="37" t="s">
        <v>5394</v>
      </c>
      <c r="B3308" s="37" t="s">
        <v>5395</v>
      </c>
      <c r="C3308" s="37" t="s">
        <v>912</v>
      </c>
      <c r="D3308" s="37" t="s">
        <v>913</v>
      </c>
      <c r="E3308" s="37" t="s">
        <v>22040</v>
      </c>
      <c r="F3308" s="37" t="s">
        <v>23714</v>
      </c>
      <c r="G3308" s="37">
        <v>90814</v>
      </c>
      <c r="H3308" s="35">
        <v>5</v>
      </c>
      <c r="I3308" s="35">
        <v>11</v>
      </c>
      <c r="J3308" s="36">
        <v>470935</v>
      </c>
      <c r="K3308" s="37">
        <v>112508</v>
      </c>
      <c r="L3308" s="37"/>
    </row>
    <row r="3309" spans="1:12" ht="18" customHeight="1" x14ac:dyDescent="0.2">
      <c r="A3309" s="37" t="s">
        <v>914</v>
      </c>
      <c r="B3309" s="37" t="s">
        <v>915</v>
      </c>
      <c r="C3309" s="37" t="s">
        <v>916</v>
      </c>
      <c r="D3309" s="37" t="s">
        <v>917</v>
      </c>
      <c r="E3309" s="37" t="s">
        <v>17462</v>
      </c>
      <c r="F3309" s="37" t="s">
        <v>23138</v>
      </c>
      <c r="G3309" s="37">
        <v>98502</v>
      </c>
      <c r="H3309" s="35">
        <v>3</v>
      </c>
      <c r="I3309" s="35">
        <v>20</v>
      </c>
      <c r="J3309" s="36">
        <v>137500</v>
      </c>
      <c r="K3309" s="37">
        <v>117580</v>
      </c>
      <c r="L3309" s="37" t="s">
        <v>918</v>
      </c>
    </row>
    <row r="3310" spans="1:12" ht="18" customHeight="1" x14ac:dyDescent="0.2">
      <c r="A3310" s="37" t="s">
        <v>919</v>
      </c>
      <c r="B3310" s="37" t="s">
        <v>920</v>
      </c>
      <c r="C3310" s="37" t="s">
        <v>921</v>
      </c>
      <c r="D3310" s="37" t="s">
        <v>922</v>
      </c>
      <c r="E3310" s="37" t="s">
        <v>16820</v>
      </c>
      <c r="F3310" s="37" t="s">
        <v>23134</v>
      </c>
      <c r="G3310" s="37">
        <v>78660</v>
      </c>
      <c r="H3310" s="35">
        <v>8</v>
      </c>
      <c r="I3310" s="35" t="s">
        <v>16742</v>
      </c>
      <c r="J3310" s="35" t="s">
        <v>16742</v>
      </c>
      <c r="K3310" s="37">
        <v>145057</v>
      </c>
      <c r="L3310" s="37"/>
    </row>
    <row r="3311" spans="1:12" ht="18" customHeight="1" x14ac:dyDescent="0.2">
      <c r="A3311" s="37" t="s">
        <v>16821</v>
      </c>
      <c r="B3311" s="37"/>
      <c r="C3311" s="37" t="s">
        <v>16822</v>
      </c>
      <c r="D3311" s="37" t="s">
        <v>16823</v>
      </c>
      <c r="E3311" s="37" t="s">
        <v>21360</v>
      </c>
      <c r="F3311" s="37" t="s">
        <v>19675</v>
      </c>
      <c r="G3311" s="37">
        <v>28743</v>
      </c>
      <c r="H3311" s="35">
        <v>5</v>
      </c>
      <c r="I3311" s="35">
        <v>3</v>
      </c>
      <c r="J3311" s="36">
        <v>1800000</v>
      </c>
      <c r="K3311" s="37">
        <v>146335</v>
      </c>
      <c r="L3311" s="37"/>
    </row>
    <row r="3312" spans="1:12" ht="18" customHeight="1" x14ac:dyDescent="0.2">
      <c r="A3312" s="37" t="s">
        <v>16824</v>
      </c>
      <c r="B3312" s="37" t="s">
        <v>16814</v>
      </c>
      <c r="C3312" s="37" t="s">
        <v>16815</v>
      </c>
      <c r="D3312" s="37" t="s">
        <v>16816</v>
      </c>
      <c r="E3312" s="37" t="s">
        <v>16817</v>
      </c>
      <c r="F3312" s="37" t="s">
        <v>23134</v>
      </c>
      <c r="G3312" s="37">
        <v>75069</v>
      </c>
      <c r="H3312" s="35">
        <v>26</v>
      </c>
      <c r="I3312" s="35">
        <v>148</v>
      </c>
      <c r="J3312" s="36">
        <v>177249</v>
      </c>
      <c r="K3312" s="37">
        <v>130761</v>
      </c>
      <c r="L3312" s="37" t="s">
        <v>16818</v>
      </c>
    </row>
    <row r="3313" spans="1:12" ht="18" customHeight="1" x14ac:dyDescent="0.2">
      <c r="A3313" s="37" t="s">
        <v>16828</v>
      </c>
      <c r="B3313" s="37" t="s">
        <v>16829</v>
      </c>
      <c r="C3313" s="37" t="s">
        <v>16830</v>
      </c>
      <c r="D3313" s="37" t="s">
        <v>16831</v>
      </c>
      <c r="E3313" s="37" t="s">
        <v>22296</v>
      </c>
      <c r="F3313" s="37" t="s">
        <v>23714</v>
      </c>
      <c r="G3313" s="37">
        <v>90212</v>
      </c>
      <c r="H3313" s="35">
        <v>774</v>
      </c>
      <c r="I3313" s="35">
        <v>7</v>
      </c>
      <c r="J3313" s="36">
        <v>110571429</v>
      </c>
      <c r="K3313" s="37">
        <v>145777</v>
      </c>
      <c r="L3313" s="37"/>
    </row>
    <row r="3314" spans="1:12" ht="18" customHeight="1" x14ac:dyDescent="0.2">
      <c r="A3314" s="37" t="s">
        <v>16832</v>
      </c>
      <c r="B3314" s="37" t="s">
        <v>16833</v>
      </c>
      <c r="C3314" s="37" t="s">
        <v>16834</v>
      </c>
      <c r="D3314" s="37"/>
      <c r="E3314" s="37"/>
      <c r="F3314" s="37" t="s">
        <v>19662</v>
      </c>
      <c r="G3314" s="37"/>
      <c r="H3314" s="35">
        <v>2</v>
      </c>
      <c r="I3314" s="35">
        <v>17</v>
      </c>
      <c r="J3314" s="36">
        <v>129412</v>
      </c>
      <c r="K3314" s="37">
        <v>123175</v>
      </c>
      <c r="L3314" s="37"/>
    </row>
    <row r="3315" spans="1:12" ht="18" customHeight="1" x14ac:dyDescent="0.2">
      <c r="A3315" s="37" t="s">
        <v>16835</v>
      </c>
      <c r="B3315" s="37" t="s">
        <v>16836</v>
      </c>
      <c r="C3315" s="37" t="s">
        <v>16837</v>
      </c>
      <c r="D3315" s="37" t="s">
        <v>16838</v>
      </c>
      <c r="E3315" s="37" t="s">
        <v>17354</v>
      </c>
      <c r="F3315" s="37" t="s">
        <v>23714</v>
      </c>
      <c r="G3315" s="37">
        <v>95126</v>
      </c>
      <c r="H3315" s="35">
        <v>8</v>
      </c>
      <c r="I3315" s="35" t="s">
        <v>16742</v>
      </c>
      <c r="J3315" s="35" t="s">
        <v>16742</v>
      </c>
      <c r="K3315" s="37">
        <v>133161</v>
      </c>
      <c r="L3315" s="37"/>
    </row>
    <row r="3316" spans="1:12" ht="18" customHeight="1" x14ac:dyDescent="0.2">
      <c r="A3316" s="37" t="s">
        <v>16839</v>
      </c>
      <c r="B3316" s="37" t="s">
        <v>16840</v>
      </c>
      <c r="C3316" s="37" t="s">
        <v>16841</v>
      </c>
      <c r="D3316" s="37" t="s">
        <v>16842</v>
      </c>
      <c r="E3316" s="37" t="s">
        <v>12675</v>
      </c>
      <c r="F3316" s="37" t="s">
        <v>19662</v>
      </c>
      <c r="G3316" s="37">
        <v>60189</v>
      </c>
      <c r="H3316" s="35">
        <v>65</v>
      </c>
      <c r="I3316" s="35">
        <v>400</v>
      </c>
      <c r="J3316" s="36">
        <v>162500</v>
      </c>
      <c r="K3316" s="37">
        <v>147595</v>
      </c>
      <c r="L3316" s="37"/>
    </row>
    <row r="3317" spans="1:12" ht="18" customHeight="1" x14ac:dyDescent="0.2">
      <c r="A3317" s="37" t="s">
        <v>16843</v>
      </c>
      <c r="B3317" s="37" t="s">
        <v>14158</v>
      </c>
      <c r="C3317" s="37" t="s">
        <v>14159</v>
      </c>
      <c r="D3317" s="37" t="s">
        <v>14160</v>
      </c>
      <c r="E3317" s="37" t="s">
        <v>14161</v>
      </c>
      <c r="F3317" s="37" t="s">
        <v>19678</v>
      </c>
      <c r="G3317" s="37">
        <v>8535</v>
      </c>
      <c r="H3317" s="35">
        <v>11</v>
      </c>
      <c r="I3317" s="35">
        <v>15</v>
      </c>
      <c r="J3317" s="36">
        <v>733333</v>
      </c>
      <c r="K3317" s="37">
        <v>133610</v>
      </c>
      <c r="L3317" s="37" t="s">
        <v>14162</v>
      </c>
    </row>
    <row r="3318" spans="1:12" ht="18" customHeight="1" x14ac:dyDescent="0.2">
      <c r="A3318" s="37" t="s">
        <v>14163</v>
      </c>
      <c r="B3318" s="37" t="s">
        <v>14164</v>
      </c>
      <c r="C3318" s="37" t="s">
        <v>14165</v>
      </c>
      <c r="D3318" s="37" t="s">
        <v>14166</v>
      </c>
      <c r="E3318" s="37" t="s">
        <v>20829</v>
      </c>
      <c r="F3318" s="37" t="s">
        <v>19670</v>
      </c>
      <c r="G3318" s="37">
        <v>49546</v>
      </c>
      <c r="H3318" s="35">
        <v>16</v>
      </c>
      <c r="I3318" s="35">
        <v>262</v>
      </c>
      <c r="J3318" s="36">
        <v>61450</v>
      </c>
      <c r="K3318" s="37">
        <v>124795</v>
      </c>
      <c r="L3318" s="37"/>
    </row>
    <row r="3319" spans="1:12" ht="18" customHeight="1" x14ac:dyDescent="0.2">
      <c r="A3319" s="37" t="s">
        <v>14167</v>
      </c>
      <c r="B3319" s="37" t="s">
        <v>14168</v>
      </c>
      <c r="C3319" s="37" t="s">
        <v>14169</v>
      </c>
      <c r="D3319" s="37" t="s">
        <v>14170</v>
      </c>
      <c r="E3319" s="37" t="s">
        <v>14171</v>
      </c>
      <c r="F3319" s="37" t="s">
        <v>23125</v>
      </c>
      <c r="G3319" s="37">
        <v>11030</v>
      </c>
      <c r="H3319" s="35">
        <v>13</v>
      </c>
      <c r="I3319" s="35">
        <v>70</v>
      </c>
      <c r="J3319" s="36">
        <v>192137</v>
      </c>
      <c r="K3319" s="37">
        <v>125889</v>
      </c>
      <c r="L3319" s="37"/>
    </row>
    <row r="3320" spans="1:12" ht="18" customHeight="1" x14ac:dyDescent="0.2">
      <c r="A3320" s="37" t="s">
        <v>14172</v>
      </c>
      <c r="B3320" s="37" t="s">
        <v>14173</v>
      </c>
      <c r="C3320" s="37" t="s">
        <v>14174</v>
      </c>
      <c r="D3320" s="37" t="s">
        <v>11474</v>
      </c>
      <c r="E3320" s="37" t="s">
        <v>19688</v>
      </c>
      <c r="F3320" s="37" t="s">
        <v>23129</v>
      </c>
      <c r="G3320" s="37">
        <v>18020</v>
      </c>
      <c r="H3320" s="35">
        <v>6</v>
      </c>
      <c r="I3320" s="35">
        <v>67</v>
      </c>
      <c r="J3320" s="36">
        <v>91642</v>
      </c>
      <c r="K3320" s="37">
        <v>147221</v>
      </c>
      <c r="L3320" s="37" t="s">
        <v>11475</v>
      </c>
    </row>
    <row r="3321" spans="1:12" ht="18" customHeight="1" x14ac:dyDescent="0.2">
      <c r="A3321" s="37" t="s">
        <v>11476</v>
      </c>
      <c r="B3321" s="37" t="s">
        <v>11477</v>
      </c>
      <c r="C3321" s="37" t="s">
        <v>11478</v>
      </c>
      <c r="D3321" s="37" t="s">
        <v>21229</v>
      </c>
      <c r="E3321" s="37" t="s">
        <v>23347</v>
      </c>
      <c r="F3321" s="37" t="s">
        <v>23134</v>
      </c>
      <c r="G3321" s="37">
        <v>78701</v>
      </c>
      <c r="H3321" s="35">
        <v>23</v>
      </c>
      <c r="I3321" s="35">
        <v>126</v>
      </c>
      <c r="J3321" s="36">
        <v>183730</v>
      </c>
      <c r="K3321" s="37">
        <v>121140</v>
      </c>
      <c r="L3321" s="37"/>
    </row>
    <row r="3322" spans="1:12" ht="18" customHeight="1" x14ac:dyDescent="0.2">
      <c r="A3322" s="37" t="s">
        <v>11479</v>
      </c>
      <c r="B3322" s="37" t="s">
        <v>11480</v>
      </c>
      <c r="C3322" s="37" t="s">
        <v>16896</v>
      </c>
      <c r="D3322" s="37" t="s">
        <v>16897</v>
      </c>
      <c r="E3322" s="37" t="s">
        <v>17380</v>
      </c>
      <c r="F3322" s="37" t="s">
        <v>19668</v>
      </c>
      <c r="G3322" s="37">
        <v>21093</v>
      </c>
      <c r="H3322" s="35">
        <v>4</v>
      </c>
      <c r="I3322" s="35">
        <v>2</v>
      </c>
      <c r="J3322" s="36">
        <v>2081341</v>
      </c>
      <c r="K3322" s="37">
        <v>118501</v>
      </c>
      <c r="L3322" s="37"/>
    </row>
    <row r="3323" spans="1:12" ht="18" customHeight="1" x14ac:dyDescent="0.2">
      <c r="A3323" s="37" t="s">
        <v>16898</v>
      </c>
      <c r="B3323" s="37" t="s">
        <v>16899</v>
      </c>
      <c r="C3323" s="37" t="s">
        <v>16900</v>
      </c>
      <c r="D3323" s="37" t="s">
        <v>16901</v>
      </c>
      <c r="E3323" s="37" t="s">
        <v>18349</v>
      </c>
      <c r="F3323" s="37" t="s">
        <v>23714</v>
      </c>
      <c r="G3323" s="37">
        <v>92660</v>
      </c>
      <c r="H3323" s="35">
        <v>65</v>
      </c>
      <c r="I3323" s="35">
        <v>191</v>
      </c>
      <c r="J3323" s="36">
        <v>340132</v>
      </c>
      <c r="K3323" s="37">
        <v>141445</v>
      </c>
      <c r="L3323" s="37" t="s">
        <v>16902</v>
      </c>
    </row>
    <row r="3324" spans="1:12" ht="18" customHeight="1" x14ac:dyDescent="0.2">
      <c r="A3324" s="37" t="s">
        <v>16903</v>
      </c>
      <c r="B3324" s="37" t="s">
        <v>16904</v>
      </c>
      <c r="C3324" s="37" t="s">
        <v>16905</v>
      </c>
      <c r="D3324" s="37" t="s">
        <v>16906</v>
      </c>
      <c r="E3324" s="37" t="s">
        <v>14184</v>
      </c>
      <c r="F3324" s="37" t="s">
        <v>19678</v>
      </c>
      <c r="G3324" s="37">
        <v>8736</v>
      </c>
      <c r="H3324" s="35">
        <v>19</v>
      </c>
      <c r="I3324" s="35">
        <v>211</v>
      </c>
      <c r="J3324" s="36">
        <v>90047</v>
      </c>
      <c r="K3324" s="37">
        <v>121184</v>
      </c>
      <c r="L3324" s="37"/>
    </row>
    <row r="3325" spans="1:12" ht="18" customHeight="1" x14ac:dyDescent="0.2">
      <c r="A3325" s="37" t="s">
        <v>14185</v>
      </c>
      <c r="B3325" s="37" t="s">
        <v>14186</v>
      </c>
      <c r="C3325" s="37" t="s">
        <v>14187</v>
      </c>
      <c r="D3325" s="37" t="s">
        <v>13904</v>
      </c>
      <c r="E3325" s="37" t="s">
        <v>17944</v>
      </c>
      <c r="F3325" s="37" t="s">
        <v>23714</v>
      </c>
      <c r="G3325" s="37">
        <v>92618</v>
      </c>
      <c r="H3325" s="35">
        <v>0</v>
      </c>
      <c r="I3325" s="35">
        <v>3</v>
      </c>
      <c r="J3325" s="36">
        <v>83333</v>
      </c>
      <c r="K3325" s="37">
        <v>100100</v>
      </c>
      <c r="L3325" s="37"/>
    </row>
    <row r="3326" spans="1:12" ht="18" customHeight="1" x14ac:dyDescent="0.2">
      <c r="A3326" s="37" t="s">
        <v>14188</v>
      </c>
      <c r="B3326" s="37" t="s">
        <v>14189</v>
      </c>
      <c r="C3326" s="37" t="s">
        <v>14190</v>
      </c>
      <c r="D3326" s="37" t="s">
        <v>14191</v>
      </c>
      <c r="E3326" s="37" t="s">
        <v>14411</v>
      </c>
      <c r="F3326" s="37" t="s">
        <v>23713</v>
      </c>
      <c r="G3326" s="37">
        <v>85305</v>
      </c>
      <c r="H3326" s="35">
        <v>27</v>
      </c>
      <c r="I3326" s="35">
        <v>118</v>
      </c>
      <c r="J3326" s="36">
        <v>232895</v>
      </c>
      <c r="K3326" s="37">
        <v>133616</v>
      </c>
      <c r="L3326" s="37" t="s">
        <v>14192</v>
      </c>
    </row>
    <row r="3327" spans="1:12" ht="18" customHeight="1" x14ac:dyDescent="0.2">
      <c r="A3327" s="37" t="s">
        <v>14193</v>
      </c>
      <c r="B3327" s="37" t="s">
        <v>16924</v>
      </c>
      <c r="C3327" s="37" t="s">
        <v>16925</v>
      </c>
      <c r="D3327" s="37" t="s">
        <v>16919</v>
      </c>
      <c r="E3327" s="37" t="s">
        <v>21621</v>
      </c>
      <c r="F3327" s="37" t="s">
        <v>23136</v>
      </c>
      <c r="G3327" s="37">
        <v>20151</v>
      </c>
      <c r="H3327" s="35">
        <v>9</v>
      </c>
      <c r="I3327" s="35">
        <v>149</v>
      </c>
      <c r="J3327" s="36">
        <v>60403</v>
      </c>
      <c r="K3327" s="37">
        <v>135544</v>
      </c>
      <c r="L3327" s="37" t="s">
        <v>16920</v>
      </c>
    </row>
    <row r="3328" spans="1:12" ht="18" customHeight="1" x14ac:dyDescent="0.2">
      <c r="A3328" s="37" t="s">
        <v>16921</v>
      </c>
      <c r="B3328" s="37" t="s">
        <v>16922</v>
      </c>
      <c r="C3328" s="37" t="s">
        <v>16923</v>
      </c>
      <c r="D3328" s="37" t="s">
        <v>16965</v>
      </c>
      <c r="E3328" s="37" t="s">
        <v>15268</v>
      </c>
      <c r="F3328" s="37" t="s">
        <v>23134</v>
      </c>
      <c r="G3328" s="37">
        <v>77027</v>
      </c>
      <c r="H3328" s="35">
        <v>9</v>
      </c>
      <c r="I3328" s="35">
        <v>35</v>
      </c>
      <c r="J3328" s="36">
        <v>247358</v>
      </c>
      <c r="K3328" s="37">
        <v>146921</v>
      </c>
      <c r="L3328" s="37" t="s">
        <v>16966</v>
      </c>
    </row>
    <row r="3329" spans="1:12" ht="18" customHeight="1" x14ac:dyDescent="0.2">
      <c r="A3329" s="37" t="s">
        <v>16967</v>
      </c>
      <c r="B3329" s="37" t="s">
        <v>16968</v>
      </c>
      <c r="C3329" s="37" t="s">
        <v>16969</v>
      </c>
      <c r="D3329" s="37"/>
      <c r="E3329" s="37"/>
      <c r="F3329" s="37" t="s">
        <v>18740</v>
      </c>
      <c r="G3329" s="37"/>
      <c r="H3329" s="35">
        <v>5</v>
      </c>
      <c r="I3329" s="35">
        <v>12</v>
      </c>
      <c r="J3329" s="36">
        <v>416667</v>
      </c>
      <c r="K3329" s="37">
        <v>134169</v>
      </c>
      <c r="L3329" s="37"/>
    </row>
    <row r="3330" spans="1:12" ht="18" customHeight="1" x14ac:dyDescent="0.2">
      <c r="A3330" s="37" t="s">
        <v>16970</v>
      </c>
      <c r="B3330" s="37" t="s">
        <v>16971</v>
      </c>
      <c r="C3330" s="37" t="s">
        <v>16972</v>
      </c>
      <c r="D3330" s="37" t="s">
        <v>16973</v>
      </c>
      <c r="E3330" s="37" t="s">
        <v>18967</v>
      </c>
      <c r="F3330" s="37" t="s">
        <v>23134</v>
      </c>
      <c r="G3330" s="37">
        <v>78254</v>
      </c>
      <c r="H3330" s="35">
        <v>2</v>
      </c>
      <c r="I3330" s="35">
        <v>3</v>
      </c>
      <c r="J3330" s="36">
        <v>600000</v>
      </c>
      <c r="K3330" s="37">
        <v>144121</v>
      </c>
      <c r="L3330" s="37"/>
    </row>
    <row r="3331" spans="1:12" ht="18" customHeight="1" x14ac:dyDescent="0.2">
      <c r="A3331" s="37" t="s">
        <v>16974</v>
      </c>
      <c r="B3331" s="37" t="s">
        <v>8761</v>
      </c>
      <c r="C3331" s="37" t="s">
        <v>8762</v>
      </c>
      <c r="D3331" s="37" t="s">
        <v>8763</v>
      </c>
      <c r="E3331" s="37" t="s">
        <v>8764</v>
      </c>
      <c r="F3331" s="37" t="s">
        <v>23715</v>
      </c>
      <c r="G3331" s="37">
        <v>80234</v>
      </c>
      <c r="H3331" s="35">
        <v>152</v>
      </c>
      <c r="I3331" s="36">
        <v>1996</v>
      </c>
      <c r="J3331" s="36">
        <v>76388</v>
      </c>
      <c r="K3331" s="37">
        <v>109490</v>
      </c>
      <c r="L3331" s="37"/>
    </row>
    <row r="3332" spans="1:12" ht="18" customHeight="1" x14ac:dyDescent="0.2">
      <c r="A3332" s="37" t="s">
        <v>6096</v>
      </c>
      <c r="B3332" s="37" t="s">
        <v>6097</v>
      </c>
      <c r="C3332" s="37" t="s">
        <v>6098</v>
      </c>
      <c r="D3332" s="37" t="s">
        <v>6099</v>
      </c>
      <c r="E3332" s="37" t="s">
        <v>586</v>
      </c>
      <c r="F3332" s="37" t="s">
        <v>23131</v>
      </c>
      <c r="G3332" s="37">
        <v>29715</v>
      </c>
      <c r="H3332" s="35">
        <v>18</v>
      </c>
      <c r="I3332" s="35">
        <v>50</v>
      </c>
      <c r="J3332" s="36">
        <v>360000</v>
      </c>
      <c r="K3332" s="37">
        <v>131698</v>
      </c>
      <c r="L3332" s="37"/>
    </row>
    <row r="3333" spans="1:12" ht="18" customHeight="1" x14ac:dyDescent="0.2">
      <c r="A3333" s="37" t="s">
        <v>8769</v>
      </c>
      <c r="B3333" s="37" t="s">
        <v>8770</v>
      </c>
      <c r="C3333" s="37" t="s">
        <v>8771</v>
      </c>
      <c r="D3333" s="37" t="s">
        <v>16926</v>
      </c>
      <c r="E3333" s="37" t="s">
        <v>23736</v>
      </c>
      <c r="F3333" s="37" t="s">
        <v>19676</v>
      </c>
      <c r="G3333" s="37">
        <v>68175</v>
      </c>
      <c r="H3333" s="35">
        <v>33</v>
      </c>
      <c r="I3333" s="35">
        <v>1</v>
      </c>
      <c r="J3333" s="36">
        <v>33135118</v>
      </c>
      <c r="K3333" s="37">
        <v>611</v>
      </c>
      <c r="L3333" s="37" t="s">
        <v>14212</v>
      </c>
    </row>
    <row r="3334" spans="1:12" ht="18" customHeight="1" x14ac:dyDescent="0.2">
      <c r="A3334" s="37" t="s">
        <v>14213</v>
      </c>
      <c r="B3334" s="37" t="s">
        <v>14214</v>
      </c>
      <c r="C3334" s="37" t="s">
        <v>14215</v>
      </c>
      <c r="D3334" s="37" t="s">
        <v>14216</v>
      </c>
      <c r="E3334" s="37" t="s">
        <v>20711</v>
      </c>
      <c r="F3334" s="37" t="s">
        <v>18740</v>
      </c>
      <c r="G3334" s="37">
        <v>33759</v>
      </c>
      <c r="H3334" s="35">
        <v>8</v>
      </c>
      <c r="I3334" s="35" t="s">
        <v>16742</v>
      </c>
      <c r="J3334" s="35" t="s">
        <v>16742</v>
      </c>
      <c r="K3334" s="37">
        <v>121364</v>
      </c>
      <c r="L3334" s="37" t="s">
        <v>14217</v>
      </c>
    </row>
    <row r="3335" spans="1:12" ht="18" customHeight="1" x14ac:dyDescent="0.2">
      <c r="A3335" s="37" t="s">
        <v>14218</v>
      </c>
      <c r="B3335" s="37" t="s">
        <v>14219</v>
      </c>
      <c r="C3335" s="37" t="s">
        <v>14220</v>
      </c>
      <c r="D3335" s="37" t="s">
        <v>14221</v>
      </c>
      <c r="E3335" s="37" t="s">
        <v>14222</v>
      </c>
      <c r="F3335" s="37" t="s">
        <v>19662</v>
      </c>
      <c r="G3335" s="37">
        <v>61201</v>
      </c>
      <c r="H3335" s="35">
        <v>2</v>
      </c>
      <c r="I3335" s="35">
        <v>35</v>
      </c>
      <c r="J3335" s="36">
        <v>54523</v>
      </c>
      <c r="K3335" s="37">
        <v>112630</v>
      </c>
      <c r="L3335" s="37" t="s">
        <v>14223</v>
      </c>
    </row>
    <row r="3336" spans="1:12" ht="18" customHeight="1" x14ac:dyDescent="0.2">
      <c r="A3336" s="37" t="s">
        <v>14224</v>
      </c>
      <c r="B3336" s="37" t="s">
        <v>14225</v>
      </c>
      <c r="C3336" s="37" t="s">
        <v>14226</v>
      </c>
      <c r="D3336" s="37" t="s">
        <v>14227</v>
      </c>
      <c r="E3336" s="37" t="s">
        <v>17314</v>
      </c>
      <c r="F3336" s="37" t="s">
        <v>19662</v>
      </c>
      <c r="G3336" s="37">
        <v>60605</v>
      </c>
      <c r="H3336" s="35">
        <v>14</v>
      </c>
      <c r="I3336" s="35">
        <v>43</v>
      </c>
      <c r="J3336" s="36">
        <v>327790</v>
      </c>
      <c r="K3336" s="37">
        <v>125061</v>
      </c>
      <c r="L3336" s="37"/>
    </row>
    <row r="3337" spans="1:12" ht="18" customHeight="1" x14ac:dyDescent="0.2">
      <c r="A3337" s="37" t="s">
        <v>14228</v>
      </c>
      <c r="B3337" s="37" t="s">
        <v>14229</v>
      </c>
      <c r="C3337" s="37" t="s">
        <v>14230</v>
      </c>
      <c r="D3337" s="37" t="s">
        <v>14231</v>
      </c>
      <c r="E3337" s="37" t="s">
        <v>14232</v>
      </c>
      <c r="F3337" s="37" t="s">
        <v>23126</v>
      </c>
      <c r="G3337" s="37">
        <v>45342</v>
      </c>
      <c r="H3337" s="35">
        <v>4</v>
      </c>
      <c r="I3337" s="35">
        <v>30</v>
      </c>
      <c r="J3337" s="36">
        <v>130000</v>
      </c>
      <c r="K3337" s="37">
        <v>120771</v>
      </c>
      <c r="L3337" s="37" t="s">
        <v>14233</v>
      </c>
    </row>
    <row r="3338" spans="1:12" ht="18" customHeight="1" x14ac:dyDescent="0.2">
      <c r="A3338" s="37" t="s">
        <v>8750</v>
      </c>
      <c r="B3338" s="37" t="s">
        <v>8751</v>
      </c>
      <c r="C3338" s="37" t="s">
        <v>17015</v>
      </c>
      <c r="D3338" s="37" t="s">
        <v>17016</v>
      </c>
      <c r="E3338" s="37" t="s">
        <v>17944</v>
      </c>
      <c r="F3338" s="37" t="s">
        <v>23714</v>
      </c>
      <c r="G3338" s="37">
        <v>92618</v>
      </c>
      <c r="H3338" s="35">
        <v>14</v>
      </c>
      <c r="I3338" s="35">
        <v>28</v>
      </c>
      <c r="J3338" s="36">
        <v>500000</v>
      </c>
      <c r="K3338" s="37">
        <v>134131</v>
      </c>
      <c r="L3338" s="37" t="s">
        <v>17017</v>
      </c>
    </row>
    <row r="3339" spans="1:12" ht="18" customHeight="1" x14ac:dyDescent="0.2">
      <c r="A3339" s="37" t="s">
        <v>17018</v>
      </c>
      <c r="B3339" s="37" t="s">
        <v>17019</v>
      </c>
      <c r="C3339" s="37" t="s">
        <v>20952</v>
      </c>
      <c r="D3339" s="37"/>
      <c r="E3339" s="37"/>
      <c r="F3339" s="37" t="s">
        <v>23129</v>
      </c>
      <c r="G3339" s="37"/>
      <c r="H3339" s="35">
        <v>13</v>
      </c>
      <c r="I3339" s="35">
        <v>75</v>
      </c>
      <c r="J3339" s="36">
        <v>173333</v>
      </c>
      <c r="K3339" s="37">
        <v>117119</v>
      </c>
      <c r="L3339" s="37" t="s">
        <v>20953</v>
      </c>
    </row>
    <row r="3340" spans="1:12" ht="18" customHeight="1" x14ac:dyDescent="0.2">
      <c r="A3340" s="37" t="s">
        <v>20954</v>
      </c>
      <c r="B3340" s="37" t="s">
        <v>20955</v>
      </c>
      <c r="C3340" s="37" t="s">
        <v>20956</v>
      </c>
      <c r="D3340" s="37" t="s">
        <v>20957</v>
      </c>
      <c r="E3340" s="37" t="s">
        <v>6242</v>
      </c>
      <c r="F3340" s="37" t="s">
        <v>19668</v>
      </c>
      <c r="G3340" s="37">
        <v>20850</v>
      </c>
      <c r="H3340" s="35">
        <v>4</v>
      </c>
      <c r="I3340" s="35">
        <v>39</v>
      </c>
      <c r="J3340" s="36">
        <v>102564</v>
      </c>
      <c r="K3340" s="37">
        <v>134726</v>
      </c>
      <c r="L3340" s="37"/>
    </row>
    <row r="3341" spans="1:12" ht="18" customHeight="1" x14ac:dyDescent="0.2">
      <c r="A3341" s="37" t="s">
        <v>20958</v>
      </c>
      <c r="B3341" s="37" t="s">
        <v>20959</v>
      </c>
      <c r="C3341" s="37" t="s">
        <v>20960</v>
      </c>
      <c r="D3341" s="37" t="s">
        <v>20961</v>
      </c>
      <c r="E3341" s="37" t="s">
        <v>21680</v>
      </c>
      <c r="F3341" s="37" t="s">
        <v>23715</v>
      </c>
      <c r="G3341" s="37">
        <v>80264</v>
      </c>
      <c r="H3341" s="35">
        <v>80</v>
      </c>
      <c r="I3341" s="36">
        <v>1502</v>
      </c>
      <c r="J3341" s="36">
        <v>53085</v>
      </c>
      <c r="K3341" s="37">
        <v>106627</v>
      </c>
      <c r="L3341" s="37"/>
    </row>
    <row r="3342" spans="1:12" ht="18" customHeight="1" x14ac:dyDescent="0.2">
      <c r="A3342" s="37" t="s">
        <v>20962</v>
      </c>
      <c r="B3342" s="37" t="s">
        <v>20963</v>
      </c>
      <c r="C3342" s="37" t="s">
        <v>20964</v>
      </c>
      <c r="D3342" s="37" t="s">
        <v>20965</v>
      </c>
      <c r="E3342" s="37" t="s">
        <v>18577</v>
      </c>
      <c r="F3342" s="37" t="s">
        <v>23714</v>
      </c>
      <c r="G3342" s="37">
        <v>91101</v>
      </c>
      <c r="H3342" s="35">
        <v>0</v>
      </c>
      <c r="I3342" s="35">
        <v>4</v>
      </c>
      <c r="J3342" s="36">
        <v>100000</v>
      </c>
      <c r="K3342" s="37">
        <v>126120</v>
      </c>
      <c r="L3342" s="37"/>
    </row>
    <row r="3343" spans="1:12" ht="18" customHeight="1" x14ac:dyDescent="0.2">
      <c r="A3343" s="37" t="s">
        <v>23114</v>
      </c>
      <c r="B3343" s="37" t="s">
        <v>23115</v>
      </c>
      <c r="C3343" s="37" t="s">
        <v>23116</v>
      </c>
      <c r="D3343" s="37" t="s">
        <v>23117</v>
      </c>
      <c r="E3343" s="37" t="s">
        <v>15268</v>
      </c>
      <c r="F3343" s="37" t="s">
        <v>23134</v>
      </c>
      <c r="G3343" s="37">
        <v>77056</v>
      </c>
      <c r="H3343" s="35">
        <v>12</v>
      </c>
      <c r="I3343" s="35">
        <v>166</v>
      </c>
      <c r="J3343" s="36">
        <v>72602</v>
      </c>
      <c r="K3343" s="37">
        <v>114907</v>
      </c>
      <c r="L3343" s="37" t="s">
        <v>23118</v>
      </c>
    </row>
    <row r="3344" spans="1:12" ht="18" customHeight="1" x14ac:dyDescent="0.2">
      <c r="A3344" s="37" t="s">
        <v>23119</v>
      </c>
      <c r="B3344" s="37" t="s">
        <v>23120</v>
      </c>
      <c r="C3344" s="37" t="s">
        <v>23121</v>
      </c>
      <c r="D3344" s="37" t="s">
        <v>23122</v>
      </c>
      <c r="E3344" s="37" t="s">
        <v>13345</v>
      </c>
      <c r="F3344" s="37" t="s">
        <v>23709</v>
      </c>
      <c r="G3344" s="37">
        <v>83204</v>
      </c>
      <c r="H3344" s="35">
        <v>16</v>
      </c>
      <c r="I3344" s="35">
        <v>223</v>
      </c>
      <c r="J3344" s="36">
        <v>73495</v>
      </c>
      <c r="K3344" s="37">
        <v>115588</v>
      </c>
      <c r="L3344" s="37"/>
    </row>
    <row r="3345" spans="1:12" ht="18" customHeight="1" x14ac:dyDescent="0.2">
      <c r="A3345" s="37" t="s">
        <v>23123</v>
      </c>
      <c r="B3345" s="37" t="s">
        <v>23124</v>
      </c>
      <c r="C3345" s="37" t="s">
        <v>17053</v>
      </c>
      <c r="D3345" s="37" t="s">
        <v>17054</v>
      </c>
      <c r="E3345" s="37" t="s">
        <v>17055</v>
      </c>
      <c r="F3345" s="37" t="s">
        <v>23714</v>
      </c>
      <c r="G3345" s="37">
        <v>95662</v>
      </c>
      <c r="H3345" s="35">
        <v>4</v>
      </c>
      <c r="I3345" s="35">
        <v>30</v>
      </c>
      <c r="J3345" s="36">
        <v>133333</v>
      </c>
      <c r="K3345" s="37">
        <v>135947</v>
      </c>
      <c r="L3345" s="37" t="s">
        <v>17056</v>
      </c>
    </row>
    <row r="3346" spans="1:12" ht="18" customHeight="1" x14ac:dyDescent="0.2">
      <c r="A3346" s="37" t="s">
        <v>17057</v>
      </c>
      <c r="B3346" s="37" t="s">
        <v>17058</v>
      </c>
      <c r="C3346" s="37" t="s">
        <v>17059</v>
      </c>
      <c r="D3346" s="37" t="s">
        <v>17060</v>
      </c>
      <c r="E3346" s="37" t="s">
        <v>20505</v>
      </c>
      <c r="F3346" s="37" t="s">
        <v>18740</v>
      </c>
      <c r="G3346" s="37">
        <v>34229</v>
      </c>
      <c r="H3346" s="35">
        <v>7</v>
      </c>
      <c r="I3346" s="35">
        <v>39</v>
      </c>
      <c r="J3346" s="36">
        <v>176923</v>
      </c>
      <c r="K3346" s="37">
        <v>132910</v>
      </c>
      <c r="L3346" s="37" t="s">
        <v>17061</v>
      </c>
    </row>
    <row r="3347" spans="1:12" ht="18" customHeight="1" x14ac:dyDescent="0.2">
      <c r="A3347" s="37" t="s">
        <v>19815</v>
      </c>
      <c r="B3347" s="37" t="s">
        <v>19816</v>
      </c>
      <c r="C3347" s="37" t="s">
        <v>19817</v>
      </c>
      <c r="D3347" s="37" t="s">
        <v>19818</v>
      </c>
      <c r="E3347" s="37" t="s">
        <v>19819</v>
      </c>
      <c r="F3347" s="37" t="s">
        <v>23714</v>
      </c>
      <c r="G3347" s="37">
        <v>94574</v>
      </c>
      <c r="H3347" s="35">
        <v>126</v>
      </c>
      <c r="I3347" s="35">
        <v>144</v>
      </c>
      <c r="J3347" s="36">
        <v>875694</v>
      </c>
      <c r="K3347" s="37">
        <v>121158</v>
      </c>
      <c r="L3347" s="37"/>
    </row>
    <row r="3348" spans="1:12" ht="18" customHeight="1" x14ac:dyDescent="0.2">
      <c r="A3348" s="37" t="s">
        <v>22511</v>
      </c>
      <c r="B3348" s="37" t="s">
        <v>22512</v>
      </c>
      <c r="C3348" s="37" t="s">
        <v>22513</v>
      </c>
      <c r="D3348" s="37" t="s">
        <v>22514</v>
      </c>
      <c r="E3348" s="37" t="s">
        <v>16353</v>
      </c>
      <c r="F3348" s="37" t="s">
        <v>18740</v>
      </c>
      <c r="G3348" s="37">
        <v>33928</v>
      </c>
      <c r="H3348" s="35">
        <v>32</v>
      </c>
      <c r="I3348" s="35">
        <v>68</v>
      </c>
      <c r="J3348" s="36">
        <v>463235</v>
      </c>
      <c r="K3348" s="37">
        <v>133978</v>
      </c>
      <c r="L3348" s="37"/>
    </row>
    <row r="3349" spans="1:12" ht="18" customHeight="1" x14ac:dyDescent="0.2">
      <c r="A3349" s="37" t="s">
        <v>22515</v>
      </c>
      <c r="B3349" s="37" t="s">
        <v>22516</v>
      </c>
      <c r="C3349" s="37" t="s">
        <v>22517</v>
      </c>
      <c r="D3349" s="37" t="s">
        <v>22518</v>
      </c>
      <c r="E3349" s="37" t="s">
        <v>20594</v>
      </c>
      <c r="F3349" s="37" t="s">
        <v>18741</v>
      </c>
      <c r="G3349" s="37">
        <v>30060</v>
      </c>
      <c r="H3349" s="35">
        <v>274</v>
      </c>
      <c r="I3349" s="35">
        <v>23</v>
      </c>
      <c r="J3349" s="36">
        <v>11922267</v>
      </c>
      <c r="K3349" s="37">
        <v>135958</v>
      </c>
      <c r="L3349" s="37"/>
    </row>
    <row r="3350" spans="1:12" ht="18" customHeight="1" x14ac:dyDescent="0.2">
      <c r="A3350" s="37" t="s">
        <v>22519</v>
      </c>
      <c r="B3350" s="37" t="s">
        <v>22520</v>
      </c>
      <c r="C3350" s="37" t="s">
        <v>17041</v>
      </c>
      <c r="D3350" s="37" t="s">
        <v>17042</v>
      </c>
      <c r="E3350" s="37" t="s">
        <v>22089</v>
      </c>
      <c r="F3350" s="37" t="s">
        <v>23138</v>
      </c>
      <c r="G3350" s="37">
        <v>98154</v>
      </c>
      <c r="H3350" s="35">
        <v>305</v>
      </c>
      <c r="I3350" s="36">
        <v>1834</v>
      </c>
      <c r="J3350" s="36">
        <v>166478</v>
      </c>
      <c r="K3350" s="37">
        <v>115927</v>
      </c>
      <c r="L3350" s="37"/>
    </row>
    <row r="3351" spans="1:12" ht="18" customHeight="1" x14ac:dyDescent="0.2">
      <c r="A3351" s="37" t="s">
        <v>17043</v>
      </c>
      <c r="B3351" s="37" t="s">
        <v>17044</v>
      </c>
      <c r="C3351" s="37" t="s">
        <v>17045</v>
      </c>
      <c r="D3351" s="37" t="s">
        <v>17046</v>
      </c>
      <c r="E3351" s="37" t="s">
        <v>19340</v>
      </c>
      <c r="F3351" s="37" t="s">
        <v>18740</v>
      </c>
      <c r="G3351" s="37">
        <v>33432</v>
      </c>
      <c r="H3351" s="35">
        <v>162</v>
      </c>
      <c r="I3351" s="35">
        <v>148</v>
      </c>
      <c r="J3351" s="36">
        <v>1093696</v>
      </c>
      <c r="K3351" s="37">
        <v>108694</v>
      </c>
      <c r="L3351" s="37"/>
    </row>
    <row r="3352" spans="1:12" ht="18" customHeight="1" x14ac:dyDescent="0.2">
      <c r="A3352" s="37" t="s">
        <v>17047</v>
      </c>
      <c r="B3352" s="37" t="s">
        <v>17048</v>
      </c>
      <c r="C3352" s="37" t="s">
        <v>17049</v>
      </c>
      <c r="D3352" s="37" t="s">
        <v>17050</v>
      </c>
      <c r="E3352" s="37" t="s">
        <v>23828</v>
      </c>
      <c r="F3352" s="37" t="s">
        <v>23126</v>
      </c>
      <c r="G3352" s="37">
        <v>45013</v>
      </c>
      <c r="H3352" s="35">
        <v>99</v>
      </c>
      <c r="I3352" s="35">
        <v>259</v>
      </c>
      <c r="J3352" s="36">
        <v>383949</v>
      </c>
      <c r="K3352" s="37">
        <v>106692</v>
      </c>
      <c r="L3352" s="37" t="s">
        <v>17051</v>
      </c>
    </row>
    <row r="3353" spans="1:12" ht="18" customHeight="1" x14ac:dyDescent="0.2">
      <c r="A3353" s="37" t="s">
        <v>17052</v>
      </c>
      <c r="B3353" s="37" t="s">
        <v>14309</v>
      </c>
      <c r="C3353" s="37" t="s">
        <v>14310</v>
      </c>
      <c r="D3353" s="37" t="s">
        <v>14311</v>
      </c>
      <c r="E3353" s="37" t="s">
        <v>14960</v>
      </c>
      <c r="F3353" s="37" t="s">
        <v>18743</v>
      </c>
      <c r="G3353" s="37">
        <v>52402</v>
      </c>
      <c r="H3353" s="35">
        <v>105</v>
      </c>
      <c r="I3353" s="35">
        <v>622</v>
      </c>
      <c r="J3353" s="36">
        <v>168052</v>
      </c>
      <c r="K3353" s="37">
        <v>44181</v>
      </c>
      <c r="L3353" s="37"/>
    </row>
    <row r="3354" spans="1:12" ht="18" customHeight="1" x14ac:dyDescent="0.2">
      <c r="A3354" s="37" t="s">
        <v>14312</v>
      </c>
      <c r="B3354" s="37" t="s">
        <v>14313</v>
      </c>
      <c r="C3354" s="37" t="s">
        <v>14314</v>
      </c>
      <c r="D3354" s="37" t="s">
        <v>14315</v>
      </c>
      <c r="E3354" s="37" t="s">
        <v>12516</v>
      </c>
      <c r="F3354" s="37" t="s">
        <v>23715</v>
      </c>
      <c r="G3354" s="37">
        <v>80111</v>
      </c>
      <c r="H3354" s="35">
        <v>8</v>
      </c>
      <c r="I3354" s="35">
        <v>5</v>
      </c>
      <c r="J3354" s="36">
        <v>1600000</v>
      </c>
      <c r="K3354" s="37">
        <v>140213</v>
      </c>
      <c r="L3354" s="37"/>
    </row>
    <row r="3355" spans="1:12" ht="18" customHeight="1" x14ac:dyDescent="0.2">
      <c r="A3355" s="37" t="s">
        <v>11522</v>
      </c>
      <c r="B3355" s="37" t="s">
        <v>11523</v>
      </c>
      <c r="C3355" s="37" t="s">
        <v>11524</v>
      </c>
      <c r="D3355" s="37" t="s">
        <v>11525</v>
      </c>
      <c r="E3355" s="37" t="s">
        <v>16143</v>
      </c>
      <c r="F3355" s="37" t="s">
        <v>23134</v>
      </c>
      <c r="G3355" s="37">
        <v>77478</v>
      </c>
      <c r="H3355" s="35">
        <v>15</v>
      </c>
      <c r="I3355" s="35">
        <v>102</v>
      </c>
      <c r="J3355" s="36">
        <v>147255</v>
      </c>
      <c r="K3355" s="37">
        <v>146265</v>
      </c>
      <c r="L3355" s="37"/>
    </row>
    <row r="3356" spans="1:12" ht="18" customHeight="1" x14ac:dyDescent="0.2">
      <c r="A3356" s="37" t="s">
        <v>11526</v>
      </c>
      <c r="B3356" s="37" t="s">
        <v>11527</v>
      </c>
      <c r="C3356" s="37" t="s">
        <v>11528</v>
      </c>
      <c r="D3356" s="37" t="s">
        <v>11529</v>
      </c>
      <c r="E3356" s="37" t="s">
        <v>23934</v>
      </c>
      <c r="F3356" s="37" t="s">
        <v>23134</v>
      </c>
      <c r="G3356" s="37">
        <v>77340</v>
      </c>
      <c r="H3356" s="35">
        <v>28</v>
      </c>
      <c r="I3356" s="35">
        <v>312</v>
      </c>
      <c r="J3356" s="36">
        <v>89766</v>
      </c>
      <c r="K3356" s="37">
        <v>140532</v>
      </c>
      <c r="L3356" s="37" t="s">
        <v>11530</v>
      </c>
    </row>
    <row r="3357" spans="1:12" ht="18" customHeight="1" x14ac:dyDescent="0.2">
      <c r="A3357" s="37" t="s">
        <v>11531</v>
      </c>
      <c r="B3357" s="37" t="s">
        <v>11532</v>
      </c>
      <c r="C3357" s="37" t="s">
        <v>11533</v>
      </c>
      <c r="D3357" s="37" t="s">
        <v>11534</v>
      </c>
      <c r="E3357" s="37" t="s">
        <v>23920</v>
      </c>
      <c r="F3357" s="37" t="s">
        <v>19671</v>
      </c>
      <c r="G3357" s="37">
        <v>55435</v>
      </c>
      <c r="H3357" s="35">
        <v>181</v>
      </c>
      <c r="I3357" s="35">
        <v>145</v>
      </c>
      <c r="J3357" s="36">
        <v>1247387</v>
      </c>
      <c r="K3357" s="37">
        <v>109432</v>
      </c>
      <c r="L3357" s="37"/>
    </row>
    <row r="3358" spans="1:12" ht="18" customHeight="1" x14ac:dyDescent="0.2">
      <c r="A3358" s="37" t="s">
        <v>11535</v>
      </c>
      <c r="B3358" s="37" t="s">
        <v>11536</v>
      </c>
      <c r="C3358" s="37" t="s">
        <v>11537</v>
      </c>
      <c r="D3358" s="37" t="s">
        <v>11538</v>
      </c>
      <c r="E3358" s="37" t="s">
        <v>12108</v>
      </c>
      <c r="F3358" s="37" t="s">
        <v>23136</v>
      </c>
      <c r="G3358" s="37">
        <v>20170</v>
      </c>
      <c r="H3358" s="35">
        <v>49</v>
      </c>
      <c r="I3358" s="35">
        <v>547</v>
      </c>
      <c r="J3358" s="36">
        <v>89022</v>
      </c>
      <c r="K3358" s="37">
        <v>144244</v>
      </c>
      <c r="L3358" s="37"/>
    </row>
    <row r="3359" spans="1:12" ht="18" customHeight="1" x14ac:dyDescent="0.2">
      <c r="A3359" s="37" t="s">
        <v>11539</v>
      </c>
      <c r="B3359" s="37" t="s">
        <v>11540</v>
      </c>
      <c r="C3359" s="37" t="s">
        <v>11541</v>
      </c>
      <c r="D3359" s="37" t="s">
        <v>11542</v>
      </c>
      <c r="E3359" s="37" t="s">
        <v>19564</v>
      </c>
      <c r="F3359" s="37" t="s">
        <v>23714</v>
      </c>
      <c r="G3359" s="37">
        <v>94901</v>
      </c>
      <c r="H3359" s="35">
        <v>5</v>
      </c>
      <c r="I3359" s="35">
        <v>57</v>
      </c>
      <c r="J3359" s="36">
        <v>80702</v>
      </c>
      <c r="K3359" s="37">
        <v>124924</v>
      </c>
      <c r="L3359" s="37" t="s">
        <v>11543</v>
      </c>
    </row>
    <row r="3360" spans="1:12" ht="18" customHeight="1" x14ac:dyDescent="0.2">
      <c r="A3360" s="37" t="s">
        <v>11544</v>
      </c>
      <c r="B3360" s="37" t="s">
        <v>11545</v>
      </c>
      <c r="C3360" s="37" t="s">
        <v>11546</v>
      </c>
      <c r="D3360" s="37" t="s">
        <v>11547</v>
      </c>
      <c r="E3360" s="37" t="s">
        <v>8535</v>
      </c>
      <c r="F3360" s="37" t="s">
        <v>19668</v>
      </c>
      <c r="G3360" s="37">
        <v>21286</v>
      </c>
      <c r="H3360" s="35">
        <v>33</v>
      </c>
      <c r="I3360" s="35">
        <v>50</v>
      </c>
      <c r="J3360" s="36">
        <v>658773</v>
      </c>
      <c r="K3360" s="37">
        <v>121302</v>
      </c>
      <c r="L3360" s="37"/>
    </row>
    <row r="3361" spans="1:12" ht="18" customHeight="1" x14ac:dyDescent="0.2">
      <c r="A3361" s="37" t="s">
        <v>14261</v>
      </c>
      <c r="B3361" s="37" t="s">
        <v>14262</v>
      </c>
      <c r="C3361" s="37" t="s">
        <v>14263</v>
      </c>
      <c r="D3361" s="37" t="s">
        <v>14264</v>
      </c>
      <c r="E3361" s="37" t="s">
        <v>13964</v>
      </c>
      <c r="F3361" s="37" t="s">
        <v>23126</v>
      </c>
      <c r="G3361" s="37">
        <v>44124</v>
      </c>
      <c r="H3361" s="35">
        <v>385</v>
      </c>
      <c r="I3361" s="36">
        <v>2487</v>
      </c>
      <c r="J3361" s="36">
        <v>154666</v>
      </c>
      <c r="K3361" s="37">
        <v>120086</v>
      </c>
      <c r="L3361" s="37"/>
    </row>
    <row r="3362" spans="1:12" ht="18" customHeight="1" x14ac:dyDescent="0.2">
      <c r="A3362" s="37" t="s">
        <v>14265</v>
      </c>
      <c r="B3362" s="37" t="s">
        <v>14266</v>
      </c>
      <c r="C3362" s="37" t="s">
        <v>14267</v>
      </c>
      <c r="D3362" s="37" t="s">
        <v>14268</v>
      </c>
      <c r="E3362" s="37" t="s">
        <v>5644</v>
      </c>
      <c r="F3362" s="37" t="s">
        <v>23711</v>
      </c>
      <c r="G3362" s="37">
        <v>36608</v>
      </c>
      <c r="H3362" s="35">
        <v>57</v>
      </c>
      <c r="I3362" s="35">
        <v>199</v>
      </c>
      <c r="J3362" s="36">
        <v>288164</v>
      </c>
      <c r="K3362" s="37">
        <v>121180</v>
      </c>
      <c r="L3362" s="37"/>
    </row>
    <row r="3363" spans="1:12" ht="18" customHeight="1" x14ac:dyDescent="0.2">
      <c r="A3363" s="37" t="s">
        <v>14269</v>
      </c>
      <c r="B3363" s="37" t="s">
        <v>14270</v>
      </c>
      <c r="C3363" s="37" t="s">
        <v>14271</v>
      </c>
      <c r="D3363" s="37" t="s">
        <v>14272</v>
      </c>
      <c r="E3363" s="37" t="s">
        <v>24444</v>
      </c>
      <c r="F3363" s="37" t="s">
        <v>19667</v>
      </c>
      <c r="G3363" s="37">
        <v>1845</v>
      </c>
      <c r="H3363" s="35">
        <v>116</v>
      </c>
      <c r="I3363" s="35">
        <v>485</v>
      </c>
      <c r="J3363" s="36">
        <v>240193</v>
      </c>
      <c r="K3363" s="37">
        <v>105378</v>
      </c>
      <c r="L3363" s="37"/>
    </row>
    <row r="3364" spans="1:12" ht="18" customHeight="1" x14ac:dyDescent="0.2">
      <c r="A3364" s="37" t="s">
        <v>14325</v>
      </c>
      <c r="B3364" s="37" t="s">
        <v>14326</v>
      </c>
      <c r="C3364" s="37" t="s">
        <v>14327</v>
      </c>
      <c r="D3364" s="37" t="s">
        <v>14328</v>
      </c>
      <c r="E3364" s="37" t="s">
        <v>20594</v>
      </c>
      <c r="F3364" s="37" t="s">
        <v>18741</v>
      </c>
      <c r="G3364" s="37">
        <v>30060</v>
      </c>
      <c r="H3364" s="35">
        <v>5</v>
      </c>
      <c r="I3364" s="35">
        <v>25</v>
      </c>
      <c r="J3364" s="36">
        <v>180000</v>
      </c>
      <c r="K3364" s="37">
        <v>126409</v>
      </c>
      <c r="L3364" s="37" t="s">
        <v>14329</v>
      </c>
    </row>
    <row r="3365" spans="1:12" ht="18" customHeight="1" x14ac:dyDescent="0.2">
      <c r="A3365" s="37" t="s">
        <v>14279</v>
      </c>
      <c r="B3365" s="37" t="s">
        <v>14280</v>
      </c>
      <c r="C3365" s="37" t="s">
        <v>14281</v>
      </c>
      <c r="D3365" s="37" t="s">
        <v>14282</v>
      </c>
      <c r="E3365" s="37" t="s">
        <v>23742</v>
      </c>
      <c r="F3365" s="37" t="s">
        <v>19667</v>
      </c>
      <c r="G3365" s="37">
        <v>2476</v>
      </c>
      <c r="H3365" s="35">
        <v>11</v>
      </c>
      <c r="I3365" s="35">
        <v>54</v>
      </c>
      <c r="J3365" s="36">
        <v>203704</v>
      </c>
      <c r="K3365" s="37">
        <v>123641</v>
      </c>
      <c r="L3365" s="37" t="s">
        <v>14283</v>
      </c>
    </row>
    <row r="3366" spans="1:12" ht="18" customHeight="1" x14ac:dyDescent="0.2">
      <c r="A3366" s="37" t="s">
        <v>14284</v>
      </c>
      <c r="B3366" s="37" t="s">
        <v>14285</v>
      </c>
      <c r="C3366" s="37" t="s">
        <v>14286</v>
      </c>
      <c r="D3366" s="37" t="s">
        <v>14287</v>
      </c>
      <c r="E3366" s="37" t="s">
        <v>14288</v>
      </c>
      <c r="F3366" s="37" t="s">
        <v>23125</v>
      </c>
      <c r="G3366" s="37">
        <v>11566</v>
      </c>
      <c r="H3366" s="35">
        <v>11</v>
      </c>
      <c r="I3366" s="35">
        <v>28</v>
      </c>
      <c r="J3366" s="36">
        <v>382981</v>
      </c>
      <c r="K3366" s="37">
        <v>128662</v>
      </c>
      <c r="L3366" s="37" t="s">
        <v>14289</v>
      </c>
    </row>
    <row r="3367" spans="1:12" ht="18" customHeight="1" x14ac:dyDescent="0.2">
      <c r="A3367" s="37" t="s">
        <v>14290</v>
      </c>
      <c r="B3367" s="37" t="s">
        <v>14291</v>
      </c>
      <c r="C3367" s="37" t="s">
        <v>14292</v>
      </c>
      <c r="D3367" s="37" t="s">
        <v>14293</v>
      </c>
      <c r="E3367" s="37" t="s">
        <v>21843</v>
      </c>
      <c r="F3367" s="37" t="s">
        <v>23139</v>
      </c>
      <c r="G3367" s="37">
        <v>53005</v>
      </c>
      <c r="H3367" s="35">
        <v>0</v>
      </c>
      <c r="I3367" s="35">
        <v>2</v>
      </c>
      <c r="J3367" s="36">
        <v>125000</v>
      </c>
      <c r="K3367" s="37">
        <v>113437</v>
      </c>
      <c r="L3367" s="37"/>
    </row>
    <row r="3368" spans="1:12" ht="18" customHeight="1" x14ac:dyDescent="0.2">
      <c r="A3368" s="37" t="s">
        <v>14294</v>
      </c>
      <c r="B3368" s="37" t="s">
        <v>14295</v>
      </c>
      <c r="C3368" s="37" t="s">
        <v>14296</v>
      </c>
      <c r="D3368" s="37" t="s">
        <v>14297</v>
      </c>
      <c r="E3368" s="37" t="s">
        <v>15268</v>
      </c>
      <c r="F3368" s="37" t="s">
        <v>23134</v>
      </c>
      <c r="G3368" s="37">
        <v>77014</v>
      </c>
      <c r="H3368" s="35">
        <v>3</v>
      </c>
      <c r="I3368" s="35">
        <v>9</v>
      </c>
      <c r="J3368" s="36">
        <v>355556</v>
      </c>
      <c r="K3368" s="37">
        <v>45503</v>
      </c>
      <c r="L3368" s="37"/>
    </row>
    <row r="3369" spans="1:12" ht="18" customHeight="1" x14ac:dyDescent="0.2">
      <c r="A3369" s="37" t="s">
        <v>14298</v>
      </c>
      <c r="B3369" s="37"/>
      <c r="C3369" s="37" t="s">
        <v>14299</v>
      </c>
      <c r="D3369" s="37"/>
      <c r="E3369" s="37"/>
      <c r="F3369" s="37" t="s">
        <v>19678</v>
      </c>
      <c r="G3369" s="37"/>
      <c r="H3369" s="35">
        <v>4</v>
      </c>
      <c r="I3369" s="35">
        <v>36</v>
      </c>
      <c r="J3369" s="36">
        <v>111111</v>
      </c>
      <c r="K3369" s="37">
        <v>128775</v>
      </c>
      <c r="L3369" s="37"/>
    </row>
    <row r="3370" spans="1:12" ht="18" customHeight="1" x14ac:dyDescent="0.2">
      <c r="A3370" s="37" t="s">
        <v>14300</v>
      </c>
      <c r="B3370" s="37" t="s">
        <v>14301</v>
      </c>
      <c r="C3370" s="37" t="s">
        <v>14302</v>
      </c>
      <c r="D3370" s="37" t="s">
        <v>14303</v>
      </c>
      <c r="E3370" s="37" t="s">
        <v>18601</v>
      </c>
      <c r="F3370" s="37" t="s">
        <v>19678</v>
      </c>
      <c r="G3370" s="37">
        <v>7960</v>
      </c>
      <c r="H3370" s="35">
        <v>9</v>
      </c>
      <c r="I3370" s="35">
        <v>78</v>
      </c>
      <c r="J3370" s="36">
        <v>108974</v>
      </c>
      <c r="K3370" s="37">
        <v>129478</v>
      </c>
      <c r="L3370" s="37"/>
    </row>
    <row r="3371" spans="1:12" ht="18" customHeight="1" x14ac:dyDescent="0.2">
      <c r="A3371" s="37" t="s">
        <v>14304</v>
      </c>
      <c r="B3371" s="37" t="s">
        <v>14305</v>
      </c>
      <c r="C3371" s="37" t="s">
        <v>14306</v>
      </c>
      <c r="D3371" s="37" t="s">
        <v>14307</v>
      </c>
      <c r="E3371" s="37" t="s">
        <v>23742</v>
      </c>
      <c r="F3371" s="37" t="s">
        <v>23136</v>
      </c>
      <c r="G3371" s="37">
        <v>22210</v>
      </c>
      <c r="H3371" s="35">
        <v>10</v>
      </c>
      <c r="I3371" s="35">
        <v>32</v>
      </c>
      <c r="J3371" s="36">
        <v>328087</v>
      </c>
      <c r="K3371" s="37">
        <v>118694</v>
      </c>
      <c r="L3371" s="37"/>
    </row>
    <row r="3372" spans="1:12" ht="18" customHeight="1" x14ac:dyDescent="0.2">
      <c r="A3372" s="37" t="s">
        <v>14308</v>
      </c>
      <c r="B3372" s="37" t="s">
        <v>11594</v>
      </c>
      <c r="C3372" s="37" t="s">
        <v>11595</v>
      </c>
      <c r="D3372" s="37" t="s">
        <v>11596</v>
      </c>
      <c r="E3372" s="37" t="s">
        <v>18967</v>
      </c>
      <c r="F3372" s="37" t="s">
        <v>23134</v>
      </c>
      <c r="G3372" s="37">
        <v>78209</v>
      </c>
      <c r="H3372" s="35">
        <v>85</v>
      </c>
      <c r="I3372" s="35">
        <v>231</v>
      </c>
      <c r="J3372" s="36">
        <v>367440</v>
      </c>
      <c r="K3372" s="37">
        <v>110732</v>
      </c>
      <c r="L3372" s="37"/>
    </row>
    <row r="3373" spans="1:12" ht="18" customHeight="1" x14ac:dyDescent="0.2">
      <c r="A3373" s="37" t="s">
        <v>11597</v>
      </c>
      <c r="B3373" s="37" t="s">
        <v>11598</v>
      </c>
      <c r="C3373" s="37" t="s">
        <v>11599</v>
      </c>
      <c r="D3373" s="37" t="s">
        <v>11600</v>
      </c>
      <c r="E3373" s="37" t="s">
        <v>9964</v>
      </c>
      <c r="F3373" s="37" t="s">
        <v>18743</v>
      </c>
      <c r="G3373" s="37">
        <v>50701</v>
      </c>
      <c r="H3373" s="35">
        <v>50</v>
      </c>
      <c r="I3373" s="35">
        <v>200</v>
      </c>
      <c r="J3373" s="36">
        <v>250000</v>
      </c>
      <c r="K3373" s="37">
        <v>107596</v>
      </c>
      <c r="L3373" s="37"/>
    </row>
    <row r="3374" spans="1:12" ht="18" customHeight="1" x14ac:dyDescent="0.2">
      <c r="A3374" s="37" t="s">
        <v>11601</v>
      </c>
      <c r="B3374" s="37" t="s">
        <v>11602</v>
      </c>
      <c r="C3374" s="37" t="s">
        <v>11603</v>
      </c>
      <c r="D3374" s="37" t="s">
        <v>11604</v>
      </c>
      <c r="E3374" s="37" t="s">
        <v>11605</v>
      </c>
      <c r="F3374" s="37" t="s">
        <v>18740</v>
      </c>
      <c r="G3374" s="37">
        <v>34145</v>
      </c>
      <c r="H3374" s="35">
        <v>25</v>
      </c>
      <c r="I3374" s="35">
        <v>192</v>
      </c>
      <c r="J3374" s="36">
        <v>130217</v>
      </c>
      <c r="K3374" s="37">
        <v>105145</v>
      </c>
      <c r="L3374" s="37"/>
    </row>
    <row r="3375" spans="1:12" ht="18" customHeight="1" x14ac:dyDescent="0.2">
      <c r="A3375" s="37" t="s">
        <v>11606</v>
      </c>
      <c r="B3375" s="37" t="s">
        <v>11607</v>
      </c>
      <c r="C3375" s="37" t="s">
        <v>11608</v>
      </c>
      <c r="D3375" s="37"/>
      <c r="E3375" s="37"/>
      <c r="F3375" s="37" t="s">
        <v>23138</v>
      </c>
      <c r="G3375" s="37"/>
      <c r="H3375" s="35">
        <v>0</v>
      </c>
      <c r="I3375" s="35">
        <v>2</v>
      </c>
      <c r="J3375" s="36">
        <v>200000</v>
      </c>
      <c r="K3375" s="37">
        <v>146209</v>
      </c>
      <c r="L3375" s="37"/>
    </row>
    <row r="3376" spans="1:12" ht="18" customHeight="1" x14ac:dyDescent="0.2">
      <c r="A3376" s="37" t="s">
        <v>11609</v>
      </c>
      <c r="B3376" s="37" t="s">
        <v>11610</v>
      </c>
      <c r="C3376" s="37" t="s">
        <v>11611</v>
      </c>
      <c r="D3376" s="37" t="s">
        <v>11612</v>
      </c>
      <c r="E3376" s="37" t="s">
        <v>11613</v>
      </c>
      <c r="F3376" s="37" t="s">
        <v>19680</v>
      </c>
      <c r="G3376" s="37">
        <v>89431</v>
      </c>
      <c r="H3376" s="35">
        <v>1</v>
      </c>
      <c r="I3376" s="35">
        <v>22</v>
      </c>
      <c r="J3376" s="36">
        <v>50000</v>
      </c>
      <c r="K3376" s="37">
        <v>147005</v>
      </c>
      <c r="L3376" s="37"/>
    </row>
    <row r="3377" spans="1:12" ht="18" customHeight="1" x14ac:dyDescent="0.2">
      <c r="A3377" s="37" t="s">
        <v>11614</v>
      </c>
      <c r="B3377" s="37" t="s">
        <v>11615</v>
      </c>
      <c r="C3377" s="37" t="s">
        <v>11616</v>
      </c>
      <c r="D3377" s="37" t="s">
        <v>11617</v>
      </c>
      <c r="E3377" s="37" t="s">
        <v>15268</v>
      </c>
      <c r="F3377" s="37" t="s">
        <v>23134</v>
      </c>
      <c r="G3377" s="37">
        <v>77006</v>
      </c>
      <c r="H3377" s="35">
        <v>80</v>
      </c>
      <c r="I3377" s="35">
        <v>35</v>
      </c>
      <c r="J3377" s="36">
        <v>2285714</v>
      </c>
      <c r="K3377" s="37">
        <v>131658</v>
      </c>
      <c r="L3377" s="37"/>
    </row>
    <row r="3378" spans="1:12" ht="18" customHeight="1" x14ac:dyDescent="0.2">
      <c r="A3378" s="37" t="s">
        <v>11618</v>
      </c>
      <c r="B3378" s="37" t="s">
        <v>11619</v>
      </c>
      <c r="C3378" s="37" t="s">
        <v>11620</v>
      </c>
      <c r="D3378" s="37" t="s">
        <v>11621</v>
      </c>
      <c r="E3378" s="37" t="s">
        <v>9700</v>
      </c>
      <c r="F3378" s="37" t="s">
        <v>19678</v>
      </c>
      <c r="G3378" s="37">
        <v>8540</v>
      </c>
      <c r="H3378" s="35">
        <v>178</v>
      </c>
      <c r="I3378" s="35">
        <v>907</v>
      </c>
      <c r="J3378" s="36">
        <v>196492</v>
      </c>
      <c r="K3378" s="37">
        <v>104553</v>
      </c>
      <c r="L3378" s="37"/>
    </row>
    <row r="3379" spans="1:12" ht="18" customHeight="1" x14ac:dyDescent="0.2">
      <c r="A3379" s="37" t="s">
        <v>11622</v>
      </c>
      <c r="B3379" s="37" t="s">
        <v>11623</v>
      </c>
      <c r="C3379" s="37" t="s">
        <v>8895</v>
      </c>
      <c r="D3379" s="37" t="s">
        <v>8896</v>
      </c>
      <c r="E3379" s="37" t="s">
        <v>23677</v>
      </c>
      <c r="F3379" s="37" t="s">
        <v>23714</v>
      </c>
      <c r="G3379" s="37">
        <v>90403</v>
      </c>
      <c r="H3379" s="35">
        <v>12</v>
      </c>
      <c r="I3379" s="35">
        <v>64</v>
      </c>
      <c r="J3379" s="36">
        <v>189688</v>
      </c>
      <c r="K3379" s="37">
        <v>124289</v>
      </c>
      <c r="L3379" s="37"/>
    </row>
    <row r="3380" spans="1:12" ht="18" customHeight="1" x14ac:dyDescent="0.2">
      <c r="A3380" s="37" t="s">
        <v>8897</v>
      </c>
      <c r="B3380" s="37" t="s">
        <v>8898</v>
      </c>
      <c r="C3380" s="37" t="s">
        <v>8899</v>
      </c>
      <c r="D3380" s="37" t="s">
        <v>8900</v>
      </c>
      <c r="E3380" s="37" t="s">
        <v>8901</v>
      </c>
      <c r="F3380" s="37" t="s">
        <v>19667</v>
      </c>
      <c r="G3380" s="37">
        <v>1060</v>
      </c>
      <c r="H3380" s="35">
        <v>80</v>
      </c>
      <c r="I3380" s="35">
        <v>191</v>
      </c>
      <c r="J3380" s="36">
        <v>420619</v>
      </c>
      <c r="K3380" s="37">
        <v>106518</v>
      </c>
      <c r="L3380" s="37" t="s">
        <v>8902</v>
      </c>
    </row>
    <row r="3381" spans="1:12" ht="18" customHeight="1" x14ac:dyDescent="0.2">
      <c r="A3381" s="37" t="s">
        <v>8903</v>
      </c>
      <c r="B3381" s="37" t="s">
        <v>8904</v>
      </c>
      <c r="C3381" s="37" t="s">
        <v>8905</v>
      </c>
      <c r="D3381" s="37" t="s">
        <v>8906</v>
      </c>
      <c r="E3381" s="37" t="s">
        <v>23945</v>
      </c>
      <c r="F3381" s="37" t="s">
        <v>19667</v>
      </c>
      <c r="G3381" s="37">
        <v>2360</v>
      </c>
      <c r="H3381" s="35">
        <v>1</v>
      </c>
      <c r="I3381" s="35">
        <v>25</v>
      </c>
      <c r="J3381" s="36">
        <v>20000</v>
      </c>
      <c r="K3381" s="37">
        <v>131686</v>
      </c>
      <c r="L3381" s="37" t="s">
        <v>8907</v>
      </c>
    </row>
    <row r="3382" spans="1:12" ht="18" customHeight="1" x14ac:dyDescent="0.2">
      <c r="A3382" s="37" t="s">
        <v>3529</v>
      </c>
      <c r="B3382" s="37" t="s">
        <v>3530</v>
      </c>
      <c r="C3382" s="37" t="s">
        <v>3531</v>
      </c>
      <c r="D3382" s="37" t="s">
        <v>3532</v>
      </c>
      <c r="E3382" s="37" t="s">
        <v>17911</v>
      </c>
      <c r="F3382" s="37" t="s">
        <v>19667</v>
      </c>
      <c r="G3382" s="37">
        <v>1803</v>
      </c>
      <c r="H3382" s="35">
        <v>73</v>
      </c>
      <c r="I3382" s="35">
        <v>836</v>
      </c>
      <c r="J3382" s="36">
        <v>87752</v>
      </c>
      <c r="K3382" s="37">
        <v>105254</v>
      </c>
      <c r="L3382" s="37"/>
    </row>
    <row r="3383" spans="1:12" ht="18" customHeight="1" x14ac:dyDescent="0.2">
      <c r="A3383" s="37" t="s">
        <v>3533</v>
      </c>
      <c r="B3383" s="37" t="s">
        <v>3534</v>
      </c>
      <c r="C3383" s="37" t="s">
        <v>3535</v>
      </c>
      <c r="D3383" s="37" t="s">
        <v>3536</v>
      </c>
      <c r="E3383" s="37" t="s">
        <v>3537</v>
      </c>
      <c r="F3383" s="37" t="s">
        <v>19667</v>
      </c>
      <c r="G3383" s="37">
        <v>2482</v>
      </c>
      <c r="H3383" s="35">
        <v>482</v>
      </c>
      <c r="I3383" s="36">
        <v>1713</v>
      </c>
      <c r="J3383" s="36">
        <v>281563</v>
      </c>
      <c r="K3383" s="37">
        <v>133790</v>
      </c>
      <c r="L3383" s="37"/>
    </row>
    <row r="3384" spans="1:12" ht="18" customHeight="1" x14ac:dyDescent="0.2">
      <c r="A3384" s="37" t="s">
        <v>3538</v>
      </c>
      <c r="B3384" s="37" t="s">
        <v>3539</v>
      </c>
      <c r="C3384" s="37" t="s">
        <v>3540</v>
      </c>
      <c r="D3384" s="37" t="s">
        <v>3541</v>
      </c>
      <c r="E3384" s="37" t="s">
        <v>3542</v>
      </c>
      <c r="F3384" s="37" t="s">
        <v>23125</v>
      </c>
      <c r="G3384" s="37">
        <v>10566</v>
      </c>
      <c r="H3384" s="35">
        <v>0</v>
      </c>
      <c r="I3384" s="35">
        <v>8</v>
      </c>
      <c r="J3384" s="36">
        <v>26500</v>
      </c>
      <c r="K3384" s="37">
        <v>133631</v>
      </c>
      <c r="L3384" s="37" t="s">
        <v>3543</v>
      </c>
    </row>
    <row r="3385" spans="1:12" ht="18" customHeight="1" x14ac:dyDescent="0.2">
      <c r="A3385" s="37" t="s">
        <v>6258</v>
      </c>
      <c r="B3385" s="37" t="s">
        <v>6259</v>
      </c>
      <c r="C3385" s="37" t="s">
        <v>6260</v>
      </c>
      <c r="D3385" s="37" t="s">
        <v>6261</v>
      </c>
      <c r="E3385" s="37" t="s">
        <v>7212</v>
      </c>
      <c r="F3385" s="37" t="s">
        <v>19679</v>
      </c>
      <c r="G3385" s="37">
        <v>87104</v>
      </c>
      <c r="H3385" s="35">
        <v>15</v>
      </c>
      <c r="I3385" s="35">
        <v>48</v>
      </c>
      <c r="J3385" s="36">
        <v>306531</v>
      </c>
      <c r="K3385" s="37">
        <v>116288</v>
      </c>
      <c r="L3385" s="37" t="s">
        <v>6262</v>
      </c>
    </row>
    <row r="3386" spans="1:12" ht="18" customHeight="1" x14ac:dyDescent="0.2">
      <c r="A3386" s="37" t="s">
        <v>6263</v>
      </c>
      <c r="B3386" s="37" t="s">
        <v>6264</v>
      </c>
      <c r="C3386" s="37" t="s">
        <v>6265</v>
      </c>
      <c r="D3386" s="37" t="s">
        <v>3528</v>
      </c>
      <c r="E3386" s="37" t="s">
        <v>17718</v>
      </c>
      <c r="F3386" s="37" t="s">
        <v>23716</v>
      </c>
      <c r="G3386" s="37">
        <v>6111</v>
      </c>
      <c r="H3386" s="35">
        <v>3</v>
      </c>
      <c r="I3386" s="35">
        <v>10</v>
      </c>
      <c r="J3386" s="36">
        <v>300000</v>
      </c>
      <c r="K3386" s="37">
        <v>140689</v>
      </c>
      <c r="L3386" s="37" t="s">
        <v>4270</v>
      </c>
    </row>
    <row r="3387" spans="1:12" ht="18" customHeight="1" x14ac:dyDescent="0.2">
      <c r="A3387" s="37" t="s">
        <v>4271</v>
      </c>
      <c r="B3387" s="37" t="s">
        <v>4272</v>
      </c>
      <c r="C3387" s="37" t="s">
        <v>4273</v>
      </c>
      <c r="D3387" s="37" t="s">
        <v>4274</v>
      </c>
      <c r="E3387" s="37" t="s">
        <v>17550</v>
      </c>
      <c r="F3387" s="37" t="s">
        <v>23714</v>
      </c>
      <c r="G3387" s="37">
        <v>92831</v>
      </c>
      <c r="H3387" s="35">
        <v>9</v>
      </c>
      <c r="I3387" s="35">
        <v>25</v>
      </c>
      <c r="J3387" s="36">
        <v>356000</v>
      </c>
      <c r="K3387" s="37">
        <v>140471</v>
      </c>
      <c r="L3387" s="37"/>
    </row>
    <row r="3388" spans="1:12" ht="18" customHeight="1" x14ac:dyDescent="0.2">
      <c r="A3388" s="37" t="s">
        <v>4275</v>
      </c>
      <c r="B3388" s="37" t="s">
        <v>4276</v>
      </c>
      <c r="C3388" s="37" t="s">
        <v>4277</v>
      </c>
      <c r="D3388" s="37" t="s">
        <v>1599</v>
      </c>
      <c r="E3388" s="37" t="s">
        <v>12564</v>
      </c>
      <c r="F3388" s="37" t="s">
        <v>23138</v>
      </c>
      <c r="G3388" s="37">
        <v>98660</v>
      </c>
      <c r="H3388" s="35">
        <v>150</v>
      </c>
      <c r="I3388" s="35">
        <v>738</v>
      </c>
      <c r="J3388" s="36">
        <v>203252</v>
      </c>
      <c r="K3388" s="37">
        <v>132578</v>
      </c>
      <c r="L3388" s="37"/>
    </row>
    <row r="3389" spans="1:12" ht="18" customHeight="1" x14ac:dyDescent="0.2">
      <c r="A3389" s="37" t="s">
        <v>1600</v>
      </c>
      <c r="B3389" s="37" t="s">
        <v>1601</v>
      </c>
      <c r="C3389" s="37" t="s">
        <v>1602</v>
      </c>
      <c r="D3389" s="37" t="s">
        <v>1603</v>
      </c>
      <c r="E3389" s="37" t="s">
        <v>1604</v>
      </c>
      <c r="F3389" s="37" t="s">
        <v>19667</v>
      </c>
      <c r="G3389" s="37">
        <v>2345</v>
      </c>
      <c r="H3389" s="35">
        <v>2</v>
      </c>
      <c r="I3389" s="35">
        <v>4</v>
      </c>
      <c r="J3389" s="36">
        <v>375000</v>
      </c>
      <c r="K3389" s="37">
        <v>126929</v>
      </c>
      <c r="L3389" s="37"/>
    </row>
    <row r="3390" spans="1:12" ht="18" customHeight="1" x14ac:dyDescent="0.2">
      <c r="A3390" s="37" t="s">
        <v>1605</v>
      </c>
      <c r="B3390" s="37" t="s">
        <v>1606</v>
      </c>
      <c r="C3390" s="37" t="s">
        <v>1607</v>
      </c>
      <c r="D3390" s="37" t="s">
        <v>1289</v>
      </c>
      <c r="E3390" s="37" t="s">
        <v>15268</v>
      </c>
      <c r="F3390" s="37" t="s">
        <v>23134</v>
      </c>
      <c r="G3390" s="37">
        <v>77056</v>
      </c>
      <c r="H3390" s="35">
        <v>1</v>
      </c>
      <c r="I3390" s="35">
        <v>35</v>
      </c>
      <c r="J3390" s="36">
        <v>31403</v>
      </c>
      <c r="K3390" s="37">
        <v>135896</v>
      </c>
      <c r="L3390" s="37"/>
    </row>
    <row r="3391" spans="1:12" ht="18" customHeight="1" x14ac:dyDescent="0.2">
      <c r="A3391" s="37" t="s">
        <v>1290</v>
      </c>
      <c r="B3391" s="37" t="s">
        <v>1291</v>
      </c>
      <c r="C3391" s="37" t="s">
        <v>1292</v>
      </c>
      <c r="D3391" s="37" t="s">
        <v>1293</v>
      </c>
      <c r="E3391" s="37" t="s">
        <v>1294</v>
      </c>
      <c r="F3391" s="37" t="s">
        <v>23125</v>
      </c>
      <c r="G3391" s="37">
        <v>10598</v>
      </c>
      <c r="H3391" s="35">
        <v>33</v>
      </c>
      <c r="I3391" s="35">
        <v>211</v>
      </c>
      <c r="J3391" s="36">
        <v>155916</v>
      </c>
      <c r="K3391" s="37">
        <v>126165</v>
      </c>
      <c r="L3391" s="37" t="s">
        <v>1295</v>
      </c>
    </row>
    <row r="3392" spans="1:12" ht="18" customHeight="1" x14ac:dyDescent="0.2">
      <c r="A3392" s="37" t="s">
        <v>273</v>
      </c>
      <c r="B3392" s="37" t="s">
        <v>3383</v>
      </c>
      <c r="C3392" s="37" t="s">
        <v>3384</v>
      </c>
      <c r="D3392" s="37" t="s">
        <v>3385</v>
      </c>
      <c r="E3392" s="37" t="s">
        <v>9856</v>
      </c>
      <c r="F3392" s="37" t="s">
        <v>23129</v>
      </c>
      <c r="G3392" s="37">
        <v>19067</v>
      </c>
      <c r="H3392" s="35">
        <v>8</v>
      </c>
      <c r="I3392" s="35" t="s">
        <v>16742</v>
      </c>
      <c r="J3392" s="35" t="s">
        <v>16742</v>
      </c>
      <c r="K3392" s="37">
        <v>145744</v>
      </c>
      <c r="L3392" s="37"/>
    </row>
    <row r="3393" spans="1:12" ht="18" customHeight="1" x14ac:dyDescent="0.2">
      <c r="A3393" s="37" t="s">
        <v>1627</v>
      </c>
      <c r="B3393" s="37" t="s">
        <v>1628</v>
      </c>
      <c r="C3393" s="37" t="s">
        <v>1629</v>
      </c>
      <c r="D3393" s="37" t="s">
        <v>1630</v>
      </c>
      <c r="E3393" s="37" t="s">
        <v>22902</v>
      </c>
      <c r="F3393" s="37" t="s">
        <v>19664</v>
      </c>
      <c r="G3393" s="37">
        <v>66614</v>
      </c>
      <c r="H3393" s="35">
        <v>50</v>
      </c>
      <c r="I3393" s="35" t="s">
        <v>16742</v>
      </c>
      <c r="J3393" s="35" t="s">
        <v>16742</v>
      </c>
      <c r="K3393" s="37">
        <v>149017</v>
      </c>
      <c r="L3393" s="37"/>
    </row>
    <row r="3394" spans="1:12" ht="18" customHeight="1" x14ac:dyDescent="0.2">
      <c r="A3394" s="37" t="s">
        <v>777</v>
      </c>
      <c r="B3394" s="37" t="s">
        <v>3416</v>
      </c>
      <c r="C3394" s="37" t="s">
        <v>3417</v>
      </c>
      <c r="D3394" s="37" t="s">
        <v>3418</v>
      </c>
      <c r="E3394" s="37" t="s">
        <v>20934</v>
      </c>
      <c r="F3394" s="37" t="s">
        <v>23139</v>
      </c>
      <c r="G3394" s="37">
        <v>53226</v>
      </c>
      <c r="H3394" s="35">
        <v>58</v>
      </c>
      <c r="I3394" s="35">
        <v>181</v>
      </c>
      <c r="J3394" s="36">
        <v>319322</v>
      </c>
      <c r="K3394" s="37">
        <v>134057</v>
      </c>
      <c r="L3394" s="37"/>
    </row>
    <row r="3395" spans="1:12" ht="18" customHeight="1" x14ac:dyDescent="0.2">
      <c r="A3395" s="37" t="s">
        <v>9003</v>
      </c>
      <c r="B3395" s="37" t="s">
        <v>9004</v>
      </c>
      <c r="C3395" s="37" t="s">
        <v>9005</v>
      </c>
      <c r="D3395" s="37" t="s">
        <v>7227</v>
      </c>
      <c r="E3395" s="37" t="s">
        <v>7228</v>
      </c>
      <c r="F3395" s="37" t="s">
        <v>19678</v>
      </c>
      <c r="G3395" s="37">
        <v>7068</v>
      </c>
      <c r="H3395" s="35">
        <v>9</v>
      </c>
      <c r="I3395" s="35">
        <v>25</v>
      </c>
      <c r="J3395" s="36">
        <v>360000</v>
      </c>
      <c r="K3395" s="37">
        <v>141615</v>
      </c>
      <c r="L3395" s="37"/>
    </row>
    <row r="3396" spans="1:12" ht="18" customHeight="1" x14ac:dyDescent="0.2">
      <c r="A3396" s="37" t="s">
        <v>9006</v>
      </c>
      <c r="B3396" s="37" t="s">
        <v>9007</v>
      </c>
      <c r="C3396" s="37" t="s">
        <v>9008</v>
      </c>
      <c r="D3396" s="37" t="s">
        <v>9009</v>
      </c>
      <c r="E3396" s="37" t="s">
        <v>23148</v>
      </c>
      <c r="F3396" s="37" t="s">
        <v>23715</v>
      </c>
      <c r="G3396" s="37">
        <v>80907</v>
      </c>
      <c r="H3396" s="35">
        <v>28</v>
      </c>
      <c r="I3396" s="35">
        <v>653</v>
      </c>
      <c r="J3396" s="36">
        <v>42341</v>
      </c>
      <c r="K3396" s="37">
        <v>106893</v>
      </c>
      <c r="L3396" s="37"/>
    </row>
    <row r="3397" spans="1:12" ht="18" customHeight="1" x14ac:dyDescent="0.2">
      <c r="A3397" s="37" t="s">
        <v>9010</v>
      </c>
      <c r="B3397" s="37" t="s">
        <v>9011</v>
      </c>
      <c r="C3397" s="37" t="s">
        <v>9012</v>
      </c>
      <c r="D3397" s="37" t="s">
        <v>9013</v>
      </c>
      <c r="E3397" s="37" t="s">
        <v>24046</v>
      </c>
      <c r="F3397" s="37" t="s">
        <v>19670</v>
      </c>
      <c r="G3397" s="37">
        <v>48377</v>
      </c>
      <c r="H3397" s="35">
        <v>35</v>
      </c>
      <c r="I3397" s="35">
        <v>315</v>
      </c>
      <c r="J3397" s="36">
        <v>112222</v>
      </c>
      <c r="K3397" s="37">
        <v>130717</v>
      </c>
      <c r="L3397" s="37"/>
    </row>
    <row r="3398" spans="1:12" ht="18" customHeight="1" x14ac:dyDescent="0.2">
      <c r="A3398" s="37" t="s">
        <v>9014</v>
      </c>
      <c r="B3398" s="37" t="s">
        <v>9015</v>
      </c>
      <c r="C3398" s="37" t="s">
        <v>9016</v>
      </c>
      <c r="D3398" s="37" t="s">
        <v>9017</v>
      </c>
      <c r="E3398" s="37" t="s">
        <v>10530</v>
      </c>
      <c r="F3398" s="37" t="s">
        <v>23125</v>
      </c>
      <c r="G3398" s="37">
        <v>11357</v>
      </c>
      <c r="H3398" s="35">
        <v>1</v>
      </c>
      <c r="I3398" s="35">
        <v>6</v>
      </c>
      <c r="J3398" s="36">
        <v>87907</v>
      </c>
      <c r="K3398" s="37">
        <v>139992</v>
      </c>
      <c r="L3398" s="37" t="s">
        <v>9018</v>
      </c>
    </row>
    <row r="3399" spans="1:12" ht="18" customHeight="1" x14ac:dyDescent="0.2">
      <c r="A3399" s="37" t="s">
        <v>9019</v>
      </c>
      <c r="B3399" s="37" t="s">
        <v>9020</v>
      </c>
      <c r="C3399" s="37" t="s">
        <v>9021</v>
      </c>
      <c r="D3399" s="37" t="s">
        <v>9022</v>
      </c>
      <c r="E3399" s="37" t="s">
        <v>24166</v>
      </c>
      <c r="F3399" s="37" t="s">
        <v>23714</v>
      </c>
      <c r="G3399" s="37">
        <v>94611</v>
      </c>
      <c r="H3399" s="35">
        <v>8</v>
      </c>
      <c r="I3399" s="35" t="s">
        <v>16742</v>
      </c>
      <c r="J3399" s="35" t="s">
        <v>16742</v>
      </c>
      <c r="K3399" s="37">
        <v>134502</v>
      </c>
      <c r="L3399" s="37"/>
    </row>
    <row r="3400" spans="1:12" ht="18" customHeight="1" x14ac:dyDescent="0.2">
      <c r="A3400" s="37" t="s">
        <v>9023</v>
      </c>
      <c r="B3400" s="37" t="s">
        <v>9024</v>
      </c>
      <c r="C3400" s="37" t="s">
        <v>11711</v>
      </c>
      <c r="D3400" s="37" t="s">
        <v>11712</v>
      </c>
      <c r="E3400" s="37" t="s">
        <v>9967</v>
      </c>
      <c r="F3400" s="37" t="s">
        <v>23714</v>
      </c>
      <c r="G3400" s="37">
        <v>94941</v>
      </c>
      <c r="H3400" s="35">
        <v>2</v>
      </c>
      <c r="I3400" s="35">
        <v>15</v>
      </c>
      <c r="J3400" s="36">
        <v>133333</v>
      </c>
      <c r="K3400" s="37">
        <v>131265</v>
      </c>
      <c r="L3400" s="37" t="s">
        <v>11713</v>
      </c>
    </row>
    <row r="3401" spans="1:12" ht="18" customHeight="1" x14ac:dyDescent="0.2">
      <c r="A3401" s="37" t="s">
        <v>11714</v>
      </c>
      <c r="B3401" s="37" t="s">
        <v>11715</v>
      </c>
      <c r="C3401" s="37" t="s">
        <v>11716</v>
      </c>
      <c r="D3401" s="37" t="s">
        <v>14450</v>
      </c>
      <c r="E3401" s="37" t="s">
        <v>24332</v>
      </c>
      <c r="F3401" s="37" t="s">
        <v>23136</v>
      </c>
      <c r="G3401" s="37">
        <v>20170</v>
      </c>
      <c r="H3401" s="35">
        <v>83</v>
      </c>
      <c r="I3401" s="36">
        <v>1350</v>
      </c>
      <c r="J3401" s="36">
        <v>61481</v>
      </c>
      <c r="K3401" s="37">
        <v>115662</v>
      </c>
      <c r="L3401" s="37" t="s">
        <v>14451</v>
      </c>
    </row>
    <row r="3402" spans="1:12" ht="18" customHeight="1" x14ac:dyDescent="0.2">
      <c r="A3402" s="37" t="s">
        <v>14452</v>
      </c>
      <c r="B3402" s="37" t="s">
        <v>14453</v>
      </c>
      <c r="C3402" s="37" t="s">
        <v>14454</v>
      </c>
      <c r="D3402" s="37" t="s">
        <v>14455</v>
      </c>
      <c r="E3402" s="37" t="s">
        <v>23190</v>
      </c>
      <c r="F3402" s="37" t="s">
        <v>23136</v>
      </c>
      <c r="G3402" s="37">
        <v>20176</v>
      </c>
      <c r="H3402" s="35">
        <v>1</v>
      </c>
      <c r="I3402" s="35">
        <v>2</v>
      </c>
      <c r="J3402" s="36">
        <v>484223</v>
      </c>
      <c r="K3402" s="37">
        <v>146429</v>
      </c>
      <c r="L3402" s="37"/>
    </row>
    <row r="3403" spans="1:12" ht="18" customHeight="1" x14ac:dyDescent="0.2">
      <c r="A3403" s="37" t="s">
        <v>14456</v>
      </c>
      <c r="B3403" s="37" t="s">
        <v>14457</v>
      </c>
      <c r="C3403" s="37" t="s">
        <v>11743</v>
      </c>
      <c r="D3403" s="37" t="s">
        <v>11744</v>
      </c>
      <c r="E3403" s="37" t="s">
        <v>15220</v>
      </c>
      <c r="F3403" s="37" t="s">
        <v>23135</v>
      </c>
      <c r="G3403" s="37">
        <v>84102</v>
      </c>
      <c r="H3403" s="35">
        <v>25</v>
      </c>
      <c r="I3403" s="35">
        <v>273</v>
      </c>
      <c r="J3403" s="36">
        <v>91380</v>
      </c>
      <c r="K3403" s="37">
        <v>117821</v>
      </c>
      <c r="L3403" s="37"/>
    </row>
    <row r="3404" spans="1:12" ht="18" customHeight="1" x14ac:dyDescent="0.2">
      <c r="A3404" s="37" t="s">
        <v>11745</v>
      </c>
      <c r="B3404" s="37" t="s">
        <v>11746</v>
      </c>
      <c r="C3404" s="37" t="s">
        <v>14545</v>
      </c>
      <c r="D3404" s="37" t="s">
        <v>14546</v>
      </c>
      <c r="E3404" s="37" t="s">
        <v>14547</v>
      </c>
      <c r="F3404" s="37" t="s">
        <v>23125</v>
      </c>
      <c r="G3404" s="37">
        <v>12916</v>
      </c>
      <c r="H3404" s="35">
        <v>19</v>
      </c>
      <c r="I3404" s="35">
        <v>85</v>
      </c>
      <c r="J3404" s="36">
        <v>225491</v>
      </c>
      <c r="K3404" s="37">
        <v>107603</v>
      </c>
      <c r="L3404" s="37"/>
    </row>
    <row r="3405" spans="1:12" ht="18" customHeight="1" x14ac:dyDescent="0.2">
      <c r="A3405" s="37" t="s">
        <v>14532</v>
      </c>
      <c r="B3405" s="37"/>
      <c r="C3405" s="37" t="s">
        <v>14533</v>
      </c>
      <c r="D3405" s="37" t="s">
        <v>14534</v>
      </c>
      <c r="E3405" s="37" t="s">
        <v>14535</v>
      </c>
      <c r="F3405" s="37" t="s">
        <v>19665</v>
      </c>
      <c r="G3405" s="37">
        <v>42301</v>
      </c>
      <c r="H3405" s="35">
        <v>14</v>
      </c>
      <c r="I3405" s="35">
        <v>37</v>
      </c>
      <c r="J3405" s="36">
        <v>391528</v>
      </c>
      <c r="K3405" s="37">
        <v>145645</v>
      </c>
      <c r="L3405" s="37"/>
    </row>
    <row r="3406" spans="1:12" ht="18" customHeight="1" x14ac:dyDescent="0.2">
      <c r="A3406" s="37" t="s">
        <v>14536</v>
      </c>
      <c r="B3406" s="37" t="s">
        <v>14537</v>
      </c>
      <c r="C3406" s="37" t="s">
        <v>16223</v>
      </c>
      <c r="D3406" s="37" t="s">
        <v>11795</v>
      </c>
      <c r="E3406" s="37" t="s">
        <v>16225</v>
      </c>
      <c r="F3406" s="37" t="s">
        <v>23126</v>
      </c>
      <c r="G3406" s="37">
        <v>44132</v>
      </c>
      <c r="H3406" s="35">
        <v>0</v>
      </c>
      <c r="I3406" s="35">
        <v>4</v>
      </c>
      <c r="J3406" s="36">
        <v>20000</v>
      </c>
      <c r="K3406" s="37">
        <v>121070</v>
      </c>
      <c r="L3406" s="37"/>
    </row>
    <row r="3407" spans="1:12" ht="18" customHeight="1" x14ac:dyDescent="0.2">
      <c r="A3407" s="37" t="s">
        <v>11796</v>
      </c>
      <c r="B3407" s="37" t="s">
        <v>11797</v>
      </c>
      <c r="C3407" s="37" t="s">
        <v>11798</v>
      </c>
      <c r="D3407" s="37" t="s">
        <v>11799</v>
      </c>
      <c r="E3407" s="37" t="s">
        <v>23104</v>
      </c>
      <c r="F3407" s="37" t="s">
        <v>18740</v>
      </c>
      <c r="G3407" s="37">
        <v>33617</v>
      </c>
      <c r="H3407" s="35">
        <v>32</v>
      </c>
      <c r="I3407" s="35">
        <v>563</v>
      </c>
      <c r="J3407" s="36">
        <v>56732</v>
      </c>
      <c r="K3407" s="37">
        <v>145226</v>
      </c>
      <c r="L3407" s="37" t="s">
        <v>11800</v>
      </c>
    </row>
    <row r="3408" spans="1:12" ht="18" customHeight="1" x14ac:dyDescent="0.2">
      <c r="A3408" s="37" t="s">
        <v>11801</v>
      </c>
      <c r="B3408" s="37" t="s">
        <v>11802</v>
      </c>
      <c r="C3408" s="37" t="s">
        <v>11803</v>
      </c>
      <c r="D3408" s="37" t="s">
        <v>11804</v>
      </c>
      <c r="E3408" s="37" t="s">
        <v>11805</v>
      </c>
      <c r="F3408" s="37" t="s">
        <v>19667</v>
      </c>
      <c r="G3408" s="37">
        <v>2769</v>
      </c>
      <c r="H3408" s="35">
        <v>33</v>
      </c>
      <c r="I3408" s="35">
        <v>48</v>
      </c>
      <c r="J3408" s="36">
        <v>694510</v>
      </c>
      <c r="K3408" s="37">
        <v>122715</v>
      </c>
      <c r="L3408" s="37"/>
    </row>
    <row r="3409" spans="1:12" ht="18" customHeight="1" x14ac:dyDescent="0.2">
      <c r="A3409" s="37" t="s">
        <v>11806</v>
      </c>
      <c r="B3409" s="37" t="s">
        <v>11807</v>
      </c>
      <c r="C3409" s="37" t="s">
        <v>11808</v>
      </c>
      <c r="D3409" s="37" t="s">
        <v>11809</v>
      </c>
      <c r="E3409" s="37" t="s">
        <v>17758</v>
      </c>
      <c r="F3409" s="37" t="s">
        <v>19678</v>
      </c>
      <c r="G3409" s="37">
        <v>7702</v>
      </c>
      <c r="H3409" s="35">
        <v>8</v>
      </c>
      <c r="I3409" s="35" t="s">
        <v>16742</v>
      </c>
      <c r="J3409" s="35" t="s">
        <v>16742</v>
      </c>
      <c r="K3409" s="37">
        <v>148218</v>
      </c>
      <c r="L3409" s="37"/>
    </row>
    <row r="3410" spans="1:12" ht="18" customHeight="1" x14ac:dyDescent="0.2">
      <c r="A3410" s="37" t="s">
        <v>11810</v>
      </c>
      <c r="B3410" s="37" t="s">
        <v>11811</v>
      </c>
      <c r="C3410" s="37" t="s">
        <v>11812</v>
      </c>
      <c r="D3410" s="37" t="s">
        <v>11789</v>
      </c>
      <c r="E3410" s="37" t="s">
        <v>22296</v>
      </c>
      <c r="F3410" s="37" t="s">
        <v>23714</v>
      </c>
      <c r="G3410" s="37">
        <v>90211</v>
      </c>
      <c r="H3410" s="35">
        <v>31</v>
      </c>
      <c r="I3410" s="35">
        <v>11</v>
      </c>
      <c r="J3410" s="36">
        <v>2851152</v>
      </c>
      <c r="K3410" s="37">
        <v>149678</v>
      </c>
      <c r="L3410" s="37"/>
    </row>
    <row r="3411" spans="1:12" ht="18" customHeight="1" x14ac:dyDescent="0.2">
      <c r="A3411" s="37" t="s">
        <v>11790</v>
      </c>
      <c r="B3411" s="37" t="s">
        <v>11791</v>
      </c>
      <c r="C3411" s="37" t="s">
        <v>11792</v>
      </c>
      <c r="D3411" s="37" t="s">
        <v>11793</v>
      </c>
      <c r="E3411" s="37" t="s">
        <v>11794</v>
      </c>
      <c r="F3411" s="37" t="s">
        <v>23125</v>
      </c>
      <c r="G3411" s="37">
        <v>14221</v>
      </c>
      <c r="H3411" s="35">
        <v>1</v>
      </c>
      <c r="I3411" s="35">
        <v>5</v>
      </c>
      <c r="J3411" s="36">
        <v>211850</v>
      </c>
      <c r="K3411" s="37">
        <v>120143</v>
      </c>
      <c r="L3411" s="37"/>
    </row>
    <row r="3412" spans="1:12" ht="18" customHeight="1" x14ac:dyDescent="0.2">
      <c r="A3412" s="37" t="s">
        <v>6390</v>
      </c>
      <c r="B3412" s="37" t="s">
        <v>6391</v>
      </c>
      <c r="C3412" s="37" t="s">
        <v>6392</v>
      </c>
      <c r="D3412" s="37" t="s">
        <v>6393</v>
      </c>
      <c r="E3412" s="37" t="s">
        <v>9084</v>
      </c>
      <c r="F3412" s="37" t="s">
        <v>19667</v>
      </c>
      <c r="G3412" s="37">
        <v>2537</v>
      </c>
      <c r="H3412" s="35">
        <v>14</v>
      </c>
      <c r="I3412" s="35">
        <v>13</v>
      </c>
      <c r="J3412" s="36">
        <v>1050214</v>
      </c>
      <c r="K3412" s="37">
        <v>120855</v>
      </c>
      <c r="L3412" s="37" t="s">
        <v>9085</v>
      </c>
    </row>
    <row r="3413" spans="1:12" ht="18" customHeight="1" x14ac:dyDescent="0.2">
      <c r="A3413" s="37" t="s">
        <v>9086</v>
      </c>
      <c r="B3413" s="37" t="s">
        <v>9087</v>
      </c>
      <c r="C3413" s="37" t="s">
        <v>9088</v>
      </c>
      <c r="D3413" s="37" t="s">
        <v>9089</v>
      </c>
      <c r="E3413" s="37" t="s">
        <v>9090</v>
      </c>
      <c r="F3413" s="37" t="s">
        <v>19662</v>
      </c>
      <c r="G3413" s="37">
        <v>60540</v>
      </c>
      <c r="H3413" s="35">
        <v>7</v>
      </c>
      <c r="I3413" s="35">
        <v>29</v>
      </c>
      <c r="J3413" s="36">
        <v>232197</v>
      </c>
      <c r="K3413" s="37">
        <v>134984</v>
      </c>
      <c r="L3413" s="37" t="s">
        <v>9091</v>
      </c>
    </row>
    <row r="3414" spans="1:12" ht="18" customHeight="1" x14ac:dyDescent="0.2">
      <c r="A3414" s="37" t="s">
        <v>9092</v>
      </c>
      <c r="B3414" s="37" t="s">
        <v>9093</v>
      </c>
      <c r="C3414" s="37" t="s">
        <v>9094</v>
      </c>
      <c r="D3414" s="37" t="s">
        <v>9095</v>
      </c>
      <c r="E3414" s="37" t="s">
        <v>21424</v>
      </c>
      <c r="F3414" s="37" t="s">
        <v>23714</v>
      </c>
      <c r="G3414" s="37">
        <v>93922</v>
      </c>
      <c r="H3414" s="35">
        <v>18</v>
      </c>
      <c r="I3414" s="35">
        <v>159</v>
      </c>
      <c r="J3414" s="36">
        <v>111869</v>
      </c>
      <c r="K3414" s="37">
        <v>136309</v>
      </c>
      <c r="L3414" s="37"/>
    </row>
    <row r="3415" spans="1:12" ht="18" customHeight="1" x14ac:dyDescent="0.2">
      <c r="A3415" s="37" t="s">
        <v>9096</v>
      </c>
      <c r="B3415" s="37" t="s">
        <v>9097</v>
      </c>
      <c r="C3415" s="37" t="s">
        <v>11786</v>
      </c>
      <c r="D3415" s="37" t="s">
        <v>11787</v>
      </c>
      <c r="E3415" s="37" t="s">
        <v>17314</v>
      </c>
      <c r="F3415" s="37" t="s">
        <v>19662</v>
      </c>
      <c r="G3415" s="37">
        <v>60602</v>
      </c>
      <c r="H3415" s="35">
        <v>25</v>
      </c>
      <c r="I3415" s="35">
        <v>3</v>
      </c>
      <c r="J3415" s="36">
        <v>8333333</v>
      </c>
      <c r="K3415" s="37">
        <v>122765</v>
      </c>
      <c r="L3415" s="37"/>
    </row>
    <row r="3416" spans="1:12" ht="18" customHeight="1" x14ac:dyDescent="0.2">
      <c r="A3416" s="37" t="s">
        <v>11788</v>
      </c>
      <c r="B3416" s="37" t="s">
        <v>9116</v>
      </c>
      <c r="C3416" s="37" t="s">
        <v>9117</v>
      </c>
      <c r="D3416" s="37" t="s">
        <v>9118</v>
      </c>
      <c r="E3416" s="37" t="s">
        <v>23323</v>
      </c>
      <c r="F3416" s="37" t="s">
        <v>19670</v>
      </c>
      <c r="G3416" s="37">
        <v>48103</v>
      </c>
      <c r="H3416" s="35">
        <v>15</v>
      </c>
      <c r="I3416" s="35">
        <v>81</v>
      </c>
      <c r="J3416" s="36">
        <v>188161</v>
      </c>
      <c r="K3416" s="37">
        <v>117643</v>
      </c>
      <c r="L3416" s="37"/>
    </row>
    <row r="3417" spans="1:12" ht="18" customHeight="1" x14ac:dyDescent="0.2">
      <c r="A3417" s="37" t="s">
        <v>9119</v>
      </c>
      <c r="B3417" s="37" t="s">
        <v>9120</v>
      </c>
      <c r="C3417" s="37" t="s">
        <v>9121</v>
      </c>
      <c r="D3417" s="37" t="s">
        <v>9122</v>
      </c>
      <c r="E3417" s="37" t="s">
        <v>9123</v>
      </c>
      <c r="F3417" s="37" t="s">
        <v>23125</v>
      </c>
      <c r="G3417" s="37">
        <v>11729</v>
      </c>
      <c r="H3417" s="35">
        <v>1</v>
      </c>
      <c r="I3417" s="35">
        <v>8</v>
      </c>
      <c r="J3417" s="36">
        <v>144557</v>
      </c>
      <c r="K3417" s="37">
        <v>126385</v>
      </c>
      <c r="L3417" s="37"/>
    </row>
    <row r="3418" spans="1:12" ht="18" customHeight="1" x14ac:dyDescent="0.2">
      <c r="A3418" s="37" t="s">
        <v>9124</v>
      </c>
      <c r="B3418" s="37" t="s">
        <v>9125</v>
      </c>
      <c r="C3418" s="37" t="s">
        <v>9126</v>
      </c>
      <c r="D3418" s="37" t="s">
        <v>9127</v>
      </c>
      <c r="E3418" s="37" t="s">
        <v>17787</v>
      </c>
      <c r="F3418" s="37" t="s">
        <v>23131</v>
      </c>
      <c r="G3418" s="37">
        <v>29601</v>
      </c>
      <c r="H3418" s="35">
        <v>48</v>
      </c>
      <c r="I3418" s="35">
        <v>101</v>
      </c>
      <c r="J3418" s="36">
        <v>471874</v>
      </c>
      <c r="K3418" s="37">
        <v>129422</v>
      </c>
      <c r="L3418" s="37" t="s">
        <v>9128</v>
      </c>
    </row>
    <row r="3419" spans="1:12" ht="18" customHeight="1" x14ac:dyDescent="0.2">
      <c r="A3419" s="37" t="s">
        <v>9129</v>
      </c>
      <c r="B3419" s="37" t="s">
        <v>9130</v>
      </c>
      <c r="C3419" s="37" t="s">
        <v>9131</v>
      </c>
      <c r="D3419" s="37" t="s">
        <v>9132</v>
      </c>
      <c r="E3419" s="37" t="s">
        <v>13615</v>
      </c>
      <c r="F3419" s="37" t="s">
        <v>23136</v>
      </c>
      <c r="G3419" s="37">
        <v>23606</v>
      </c>
      <c r="H3419" s="35">
        <v>0</v>
      </c>
      <c r="I3419" s="35">
        <v>4</v>
      </c>
      <c r="J3419" s="36">
        <v>87500</v>
      </c>
      <c r="K3419" s="37">
        <v>143691</v>
      </c>
      <c r="L3419" s="37"/>
    </row>
    <row r="3420" spans="1:12" ht="18" customHeight="1" x14ac:dyDescent="0.2">
      <c r="A3420" s="37" t="s">
        <v>6436</v>
      </c>
      <c r="B3420" s="37" t="s">
        <v>6437</v>
      </c>
      <c r="C3420" s="37" t="s">
        <v>6438</v>
      </c>
      <c r="D3420" s="37" t="s">
        <v>6439</v>
      </c>
      <c r="E3420" s="37" t="s">
        <v>23846</v>
      </c>
      <c r="F3420" s="37" t="s">
        <v>23139</v>
      </c>
      <c r="G3420" s="37">
        <v>53719</v>
      </c>
      <c r="H3420" s="35">
        <v>15</v>
      </c>
      <c r="I3420" s="35">
        <v>39</v>
      </c>
      <c r="J3420" s="36">
        <v>388706</v>
      </c>
      <c r="K3420" s="37">
        <v>113659</v>
      </c>
      <c r="L3420" s="37"/>
    </row>
    <row r="3421" spans="1:12" ht="18" customHeight="1" x14ac:dyDescent="0.2">
      <c r="A3421" s="37" t="s">
        <v>6440</v>
      </c>
      <c r="B3421" s="37" t="s">
        <v>6441</v>
      </c>
      <c r="C3421" s="37" t="s">
        <v>6442</v>
      </c>
      <c r="D3421" s="37" t="s">
        <v>6443</v>
      </c>
      <c r="E3421" s="37" t="s">
        <v>6444</v>
      </c>
      <c r="F3421" s="37" t="s">
        <v>19669</v>
      </c>
      <c r="G3421" s="37">
        <v>4530</v>
      </c>
      <c r="H3421" s="35">
        <v>7</v>
      </c>
      <c r="I3421" s="35">
        <v>31</v>
      </c>
      <c r="J3421" s="36">
        <v>209677</v>
      </c>
      <c r="K3421" s="37">
        <v>127661</v>
      </c>
      <c r="L3421" s="37" t="s">
        <v>6445</v>
      </c>
    </row>
    <row r="3422" spans="1:12" ht="18" customHeight="1" x14ac:dyDescent="0.2">
      <c r="A3422" s="37" t="s">
        <v>9160</v>
      </c>
      <c r="B3422" s="37" t="s">
        <v>9161</v>
      </c>
      <c r="C3422" s="37" t="s">
        <v>9162</v>
      </c>
      <c r="D3422" s="37" t="s">
        <v>9163</v>
      </c>
      <c r="E3422" s="37" t="s">
        <v>19444</v>
      </c>
      <c r="F3422" s="37" t="s">
        <v>23714</v>
      </c>
      <c r="G3422" s="37">
        <v>94559</v>
      </c>
      <c r="H3422" s="35">
        <v>0</v>
      </c>
      <c r="I3422" s="35">
        <v>2</v>
      </c>
      <c r="J3422" s="36">
        <v>100000</v>
      </c>
      <c r="K3422" s="37">
        <v>137383</v>
      </c>
      <c r="L3422" s="37" t="s">
        <v>9164</v>
      </c>
    </row>
    <row r="3423" spans="1:12" ht="18" customHeight="1" x14ac:dyDescent="0.2">
      <c r="A3423" s="37" t="s">
        <v>9165</v>
      </c>
      <c r="B3423" s="37" t="s">
        <v>6485</v>
      </c>
      <c r="C3423" s="37" t="s">
        <v>6486</v>
      </c>
      <c r="D3423" s="37" t="s">
        <v>6487</v>
      </c>
      <c r="E3423" s="37" t="s">
        <v>16723</v>
      </c>
      <c r="F3423" s="37" t="s">
        <v>23714</v>
      </c>
      <c r="G3423" s="37">
        <v>94104</v>
      </c>
      <c r="H3423" s="35">
        <v>8</v>
      </c>
      <c r="I3423" s="35">
        <v>3</v>
      </c>
      <c r="J3423" s="36">
        <v>2823333</v>
      </c>
      <c r="K3423" s="37">
        <v>148802</v>
      </c>
      <c r="L3423" s="37"/>
    </row>
    <row r="3424" spans="1:12" ht="18" customHeight="1" x14ac:dyDescent="0.2">
      <c r="A3424" s="37" t="s">
        <v>3797</v>
      </c>
      <c r="B3424" s="37" t="s">
        <v>3798</v>
      </c>
      <c r="C3424" s="37" t="s">
        <v>3799</v>
      </c>
      <c r="D3424" s="37" t="s">
        <v>3800</v>
      </c>
      <c r="E3424" s="37" t="s">
        <v>20829</v>
      </c>
      <c r="F3424" s="37" t="s">
        <v>19671</v>
      </c>
      <c r="G3424" s="37">
        <v>55744</v>
      </c>
      <c r="H3424" s="35">
        <v>39</v>
      </c>
      <c r="I3424" s="35">
        <v>566</v>
      </c>
      <c r="J3424" s="36">
        <v>68211</v>
      </c>
      <c r="K3424" s="37">
        <v>146626</v>
      </c>
      <c r="L3424" s="37"/>
    </row>
    <row r="3425" spans="1:12" ht="18" customHeight="1" x14ac:dyDescent="0.2">
      <c r="A3425" s="37" t="s">
        <v>3801</v>
      </c>
      <c r="B3425" s="37" t="s">
        <v>3802</v>
      </c>
      <c r="C3425" s="37" t="s">
        <v>3803</v>
      </c>
      <c r="D3425" s="37" t="s">
        <v>9178</v>
      </c>
      <c r="E3425" s="37" t="s">
        <v>9179</v>
      </c>
      <c r="F3425" s="37" t="s">
        <v>19671</v>
      </c>
      <c r="G3425" s="37">
        <v>55433</v>
      </c>
      <c r="H3425" s="35">
        <v>12</v>
      </c>
      <c r="I3425" s="35">
        <v>30</v>
      </c>
      <c r="J3425" s="36">
        <v>400000</v>
      </c>
      <c r="K3425" s="37">
        <v>116339</v>
      </c>
      <c r="L3425" s="37" t="s">
        <v>9180</v>
      </c>
    </row>
    <row r="3426" spans="1:12" ht="18" customHeight="1" x14ac:dyDescent="0.2">
      <c r="A3426" s="37" t="s">
        <v>9208</v>
      </c>
      <c r="B3426" s="37" t="s">
        <v>9209</v>
      </c>
      <c r="C3426" s="37" t="s">
        <v>9210</v>
      </c>
      <c r="D3426" s="37" t="s">
        <v>6522</v>
      </c>
      <c r="E3426" s="37" t="s">
        <v>23164</v>
      </c>
      <c r="F3426" s="37" t="s">
        <v>23136</v>
      </c>
      <c r="G3426" s="37">
        <v>23060</v>
      </c>
      <c r="H3426" s="35">
        <v>2</v>
      </c>
      <c r="I3426" s="35">
        <v>4</v>
      </c>
      <c r="J3426" s="36">
        <v>525000</v>
      </c>
      <c r="K3426" s="37">
        <v>129131</v>
      </c>
      <c r="L3426" s="37"/>
    </row>
    <row r="3427" spans="1:12" ht="18" customHeight="1" x14ac:dyDescent="0.2">
      <c r="A3427" s="37" t="s">
        <v>6523</v>
      </c>
      <c r="B3427" s="37" t="s">
        <v>6524</v>
      </c>
      <c r="C3427" s="37" t="s">
        <v>6525</v>
      </c>
      <c r="D3427" s="37" t="s">
        <v>6526</v>
      </c>
      <c r="E3427" s="37" t="s">
        <v>6527</v>
      </c>
      <c r="F3427" s="37" t="s">
        <v>23125</v>
      </c>
      <c r="G3427" s="37">
        <v>11791</v>
      </c>
      <c r="H3427" s="35">
        <v>4</v>
      </c>
      <c r="I3427" s="35">
        <v>74</v>
      </c>
      <c r="J3427" s="36">
        <v>58784</v>
      </c>
      <c r="K3427" s="37">
        <v>143169</v>
      </c>
      <c r="L3427" s="37"/>
    </row>
    <row r="3428" spans="1:12" ht="18" customHeight="1" x14ac:dyDescent="0.2">
      <c r="A3428" s="37" t="s">
        <v>6528</v>
      </c>
      <c r="B3428" s="37" t="s">
        <v>6529</v>
      </c>
      <c r="C3428" s="37" t="s">
        <v>6530</v>
      </c>
      <c r="D3428" s="37" t="s">
        <v>6531</v>
      </c>
      <c r="E3428" s="37" t="s">
        <v>17314</v>
      </c>
      <c r="F3428" s="37" t="s">
        <v>19662</v>
      </c>
      <c r="G3428" s="37">
        <v>60606</v>
      </c>
      <c r="H3428" s="35">
        <v>6</v>
      </c>
      <c r="I3428" s="35">
        <v>95</v>
      </c>
      <c r="J3428" s="36">
        <v>58139</v>
      </c>
      <c r="K3428" s="37">
        <v>148158</v>
      </c>
      <c r="L3428" s="37"/>
    </row>
    <row r="3429" spans="1:12" ht="18" customHeight="1" x14ac:dyDescent="0.2">
      <c r="A3429" s="37" t="s">
        <v>6532</v>
      </c>
      <c r="B3429" s="37" t="s">
        <v>8507</v>
      </c>
      <c r="C3429" s="37" t="s">
        <v>6533</v>
      </c>
      <c r="D3429" s="37" t="s">
        <v>9223</v>
      </c>
      <c r="E3429" s="37" t="s">
        <v>8522</v>
      </c>
      <c r="F3429" s="37" t="s">
        <v>23714</v>
      </c>
      <c r="G3429" s="37">
        <v>92037</v>
      </c>
      <c r="H3429" s="35">
        <v>18</v>
      </c>
      <c r="I3429" s="35" t="s">
        <v>16742</v>
      </c>
      <c r="J3429" s="35" t="s">
        <v>16742</v>
      </c>
      <c r="K3429" s="37">
        <v>145434</v>
      </c>
      <c r="L3429" s="37" t="s">
        <v>9224</v>
      </c>
    </row>
    <row r="3430" spans="1:12" ht="18" customHeight="1" x14ac:dyDescent="0.2">
      <c r="A3430" s="37" t="s">
        <v>9225</v>
      </c>
      <c r="B3430" s="37" t="s">
        <v>9226</v>
      </c>
      <c r="C3430" s="37" t="s">
        <v>9227</v>
      </c>
      <c r="D3430" s="37" t="s">
        <v>9228</v>
      </c>
      <c r="E3430" s="37" t="s">
        <v>19715</v>
      </c>
      <c r="F3430" s="37" t="s">
        <v>23714</v>
      </c>
      <c r="G3430" s="37">
        <v>95603</v>
      </c>
      <c r="H3430" s="35">
        <v>5</v>
      </c>
      <c r="I3430" s="35">
        <v>16</v>
      </c>
      <c r="J3430" s="36">
        <v>312500</v>
      </c>
      <c r="K3430" s="37">
        <v>130864</v>
      </c>
      <c r="L3430" s="37" t="s">
        <v>9229</v>
      </c>
    </row>
    <row r="3431" spans="1:12" ht="18" customHeight="1" x14ac:dyDescent="0.2">
      <c r="A3431" s="37" t="s">
        <v>9230</v>
      </c>
      <c r="B3431" s="37" t="s">
        <v>9231</v>
      </c>
      <c r="C3431" s="37" t="s">
        <v>9232</v>
      </c>
      <c r="D3431" s="37" t="s">
        <v>9233</v>
      </c>
      <c r="E3431" s="37" t="s">
        <v>7000</v>
      </c>
      <c r="F3431" s="37" t="s">
        <v>23125</v>
      </c>
      <c r="G3431" s="37">
        <v>11553</v>
      </c>
      <c r="H3431" s="35">
        <v>48</v>
      </c>
      <c r="I3431" s="35">
        <v>234</v>
      </c>
      <c r="J3431" s="36">
        <v>205123</v>
      </c>
      <c r="K3431" s="37">
        <v>117567</v>
      </c>
      <c r="L3431" s="37"/>
    </row>
    <row r="3432" spans="1:12" ht="18" customHeight="1" x14ac:dyDescent="0.2">
      <c r="A3432" s="37" t="s">
        <v>9234</v>
      </c>
      <c r="B3432" s="37" t="s">
        <v>9235</v>
      </c>
      <c r="C3432" s="37" t="s">
        <v>9236</v>
      </c>
      <c r="D3432" s="37" t="s">
        <v>9237</v>
      </c>
      <c r="E3432" s="37" t="s">
        <v>11119</v>
      </c>
      <c r="F3432" s="37" t="s">
        <v>23129</v>
      </c>
      <c r="G3432" s="37">
        <v>15601</v>
      </c>
      <c r="H3432" s="35">
        <v>10</v>
      </c>
      <c r="I3432" s="35">
        <v>191</v>
      </c>
      <c r="J3432" s="36">
        <v>54895</v>
      </c>
      <c r="K3432" s="37">
        <v>131776</v>
      </c>
      <c r="L3432" s="37"/>
    </row>
    <row r="3433" spans="1:12" ht="18" customHeight="1" x14ac:dyDescent="0.2">
      <c r="A3433" s="37" t="s">
        <v>9238</v>
      </c>
      <c r="B3433" s="37" t="s">
        <v>9239</v>
      </c>
      <c r="C3433" s="37" t="s">
        <v>9240</v>
      </c>
      <c r="D3433" s="37" t="s">
        <v>9241</v>
      </c>
      <c r="E3433" s="37" t="s">
        <v>9242</v>
      </c>
      <c r="F3433" s="37" t="s">
        <v>19662</v>
      </c>
      <c r="G3433" s="37">
        <v>60093</v>
      </c>
      <c r="H3433" s="35">
        <v>29</v>
      </c>
      <c r="I3433" s="35">
        <v>109</v>
      </c>
      <c r="J3433" s="36">
        <v>268385</v>
      </c>
      <c r="K3433" s="37">
        <v>132006</v>
      </c>
      <c r="L3433" s="37"/>
    </row>
    <row r="3434" spans="1:12" ht="18" customHeight="1" x14ac:dyDescent="0.2">
      <c r="A3434" s="37" t="s">
        <v>9243</v>
      </c>
      <c r="B3434" s="37" t="s">
        <v>9244</v>
      </c>
      <c r="C3434" s="37" t="s">
        <v>9245</v>
      </c>
      <c r="D3434" s="37" t="s">
        <v>9246</v>
      </c>
      <c r="E3434" s="37" t="s">
        <v>23408</v>
      </c>
      <c r="F3434" s="37" t="s">
        <v>19662</v>
      </c>
      <c r="G3434" s="37">
        <v>60201</v>
      </c>
      <c r="H3434" s="35">
        <v>10</v>
      </c>
      <c r="I3434" s="35">
        <v>21</v>
      </c>
      <c r="J3434" s="36">
        <v>472762</v>
      </c>
      <c r="K3434" s="37">
        <v>147362</v>
      </c>
      <c r="L3434" s="37" t="s">
        <v>9247</v>
      </c>
    </row>
    <row r="3435" spans="1:12" ht="18" customHeight="1" x14ac:dyDescent="0.2">
      <c r="A3435" s="37" t="s">
        <v>6548</v>
      </c>
      <c r="B3435" s="37" t="s">
        <v>6549</v>
      </c>
      <c r="C3435" s="37" t="s">
        <v>6550</v>
      </c>
      <c r="D3435" s="37"/>
      <c r="E3435" s="37"/>
      <c r="F3435" s="37" t="s">
        <v>23125</v>
      </c>
      <c r="G3435" s="37"/>
      <c r="H3435" s="35">
        <v>150</v>
      </c>
      <c r="I3435" s="35" t="s">
        <v>16742</v>
      </c>
      <c r="J3435" s="35" t="s">
        <v>16742</v>
      </c>
      <c r="K3435" s="37">
        <v>148910</v>
      </c>
      <c r="L3435" s="37"/>
    </row>
    <row r="3436" spans="1:12" ht="18" customHeight="1" x14ac:dyDescent="0.2">
      <c r="A3436" s="37" t="s">
        <v>6551</v>
      </c>
      <c r="B3436" s="37" t="s">
        <v>6552</v>
      </c>
      <c r="C3436" s="37" t="s">
        <v>6553</v>
      </c>
      <c r="D3436" s="37" t="s">
        <v>6554</v>
      </c>
      <c r="E3436" s="37" t="s">
        <v>6555</v>
      </c>
      <c r="F3436" s="37" t="s">
        <v>19677</v>
      </c>
      <c r="G3436" s="37">
        <v>3052</v>
      </c>
      <c r="H3436" s="35">
        <v>8</v>
      </c>
      <c r="I3436" s="35" t="s">
        <v>16742</v>
      </c>
      <c r="J3436" s="35" t="s">
        <v>16742</v>
      </c>
      <c r="K3436" s="37">
        <v>146738</v>
      </c>
      <c r="L3436" s="37"/>
    </row>
    <row r="3437" spans="1:12" ht="18" customHeight="1" x14ac:dyDescent="0.2">
      <c r="A3437" s="37" t="s">
        <v>6521</v>
      </c>
      <c r="B3437" s="37" t="s">
        <v>3838</v>
      </c>
      <c r="C3437" s="37" t="s">
        <v>3839</v>
      </c>
      <c r="D3437" s="37" t="s">
        <v>3840</v>
      </c>
      <c r="E3437" s="37" t="s">
        <v>20867</v>
      </c>
      <c r="F3437" s="37" t="s">
        <v>19675</v>
      </c>
      <c r="G3437" s="37">
        <v>28262</v>
      </c>
      <c r="H3437" s="35">
        <v>4</v>
      </c>
      <c r="I3437" s="35">
        <v>47</v>
      </c>
      <c r="J3437" s="36">
        <v>78723</v>
      </c>
      <c r="K3437" s="37">
        <v>132154</v>
      </c>
      <c r="L3437" s="37" t="s">
        <v>3841</v>
      </c>
    </row>
    <row r="3438" spans="1:12" ht="18" customHeight="1" x14ac:dyDescent="0.2">
      <c r="A3438" s="37" t="s">
        <v>3842</v>
      </c>
      <c r="B3438" s="37" t="s">
        <v>3843</v>
      </c>
      <c r="C3438" s="37" t="s">
        <v>3844</v>
      </c>
      <c r="D3438" s="37"/>
      <c r="E3438" s="37"/>
      <c r="F3438" s="37" t="s">
        <v>23125</v>
      </c>
      <c r="G3438" s="37"/>
      <c r="H3438" s="35">
        <v>4</v>
      </c>
      <c r="I3438" s="35">
        <v>31</v>
      </c>
      <c r="J3438" s="36">
        <v>129032</v>
      </c>
      <c r="K3438" s="37">
        <v>120333</v>
      </c>
      <c r="L3438" s="37"/>
    </row>
    <row r="3439" spans="1:12" ht="18" customHeight="1" x14ac:dyDescent="0.2">
      <c r="A3439" s="37" t="s">
        <v>3845</v>
      </c>
      <c r="B3439" s="37" t="s">
        <v>3846</v>
      </c>
      <c r="C3439" s="37" t="s">
        <v>3847</v>
      </c>
      <c r="D3439" s="37" t="s">
        <v>3848</v>
      </c>
      <c r="E3439" s="37" t="s">
        <v>21378</v>
      </c>
      <c r="F3439" s="37" t="s">
        <v>19670</v>
      </c>
      <c r="G3439" s="37">
        <v>48084</v>
      </c>
      <c r="H3439" s="35">
        <v>55</v>
      </c>
      <c r="I3439" s="35">
        <v>130</v>
      </c>
      <c r="J3439" s="36">
        <v>423077</v>
      </c>
      <c r="K3439" s="37">
        <v>107708</v>
      </c>
      <c r="L3439" s="37" t="s">
        <v>3849</v>
      </c>
    </row>
    <row r="3440" spans="1:12" ht="18" customHeight="1" x14ac:dyDescent="0.2">
      <c r="A3440" s="37" t="s">
        <v>3850</v>
      </c>
      <c r="B3440" s="37" t="s">
        <v>3851</v>
      </c>
      <c r="C3440" s="37" t="s">
        <v>3852</v>
      </c>
      <c r="D3440" s="37" t="s">
        <v>3853</v>
      </c>
      <c r="E3440" s="37" t="s">
        <v>3854</v>
      </c>
      <c r="F3440" s="37" t="s">
        <v>18740</v>
      </c>
      <c r="G3440" s="37">
        <v>33324</v>
      </c>
      <c r="H3440" s="35">
        <v>48</v>
      </c>
      <c r="I3440" s="35">
        <v>380</v>
      </c>
      <c r="J3440" s="36">
        <v>125320</v>
      </c>
      <c r="K3440" s="37">
        <v>131507</v>
      </c>
      <c r="L3440" s="37" t="s">
        <v>3855</v>
      </c>
    </row>
    <row r="3441" spans="1:12" ht="18" customHeight="1" x14ac:dyDescent="0.2">
      <c r="A3441" s="37" t="s">
        <v>3856</v>
      </c>
      <c r="B3441" s="37" t="s">
        <v>3857</v>
      </c>
      <c r="C3441" s="37" t="s">
        <v>3858</v>
      </c>
      <c r="D3441" s="37" t="s">
        <v>3859</v>
      </c>
      <c r="E3441" s="37" t="s">
        <v>15268</v>
      </c>
      <c r="F3441" s="37" t="s">
        <v>23134</v>
      </c>
      <c r="G3441" s="37">
        <v>77056</v>
      </c>
      <c r="H3441" s="35">
        <v>0</v>
      </c>
      <c r="I3441" s="35">
        <v>2</v>
      </c>
      <c r="J3441" s="36">
        <v>58500</v>
      </c>
      <c r="K3441" s="37">
        <v>144641</v>
      </c>
      <c r="L3441" s="37"/>
    </row>
    <row r="3442" spans="1:12" ht="18" customHeight="1" x14ac:dyDescent="0.2">
      <c r="A3442" s="37" t="s">
        <v>3860</v>
      </c>
      <c r="B3442" s="37" t="s">
        <v>3861</v>
      </c>
      <c r="C3442" s="37" t="s">
        <v>3862</v>
      </c>
      <c r="D3442" s="37" t="s">
        <v>3863</v>
      </c>
      <c r="E3442" s="37" t="s">
        <v>18093</v>
      </c>
      <c r="F3442" s="37" t="s">
        <v>23128</v>
      </c>
      <c r="G3442" s="37">
        <v>97223</v>
      </c>
      <c r="H3442" s="35">
        <v>740</v>
      </c>
      <c r="I3442" s="35">
        <v>931</v>
      </c>
      <c r="J3442" s="36">
        <v>794452</v>
      </c>
      <c r="K3442" s="37">
        <v>108091</v>
      </c>
      <c r="L3442" s="37"/>
    </row>
    <row r="3443" spans="1:12" ht="18" customHeight="1" x14ac:dyDescent="0.2">
      <c r="A3443" s="37" t="s">
        <v>3864</v>
      </c>
      <c r="B3443" s="37" t="s">
        <v>3865</v>
      </c>
      <c r="C3443" s="37" t="s">
        <v>3866</v>
      </c>
      <c r="D3443" s="37" t="s">
        <v>3867</v>
      </c>
      <c r="E3443" s="37" t="s">
        <v>20995</v>
      </c>
      <c r="F3443" s="37" t="s">
        <v>23138</v>
      </c>
      <c r="G3443" s="37">
        <v>98004</v>
      </c>
      <c r="H3443" s="35">
        <v>5</v>
      </c>
      <c r="I3443" s="35">
        <v>40</v>
      </c>
      <c r="J3443" s="36">
        <v>116250</v>
      </c>
      <c r="K3443" s="37">
        <v>132301</v>
      </c>
      <c r="L3443" s="37"/>
    </row>
    <row r="3444" spans="1:12" ht="18" customHeight="1" x14ac:dyDescent="0.2">
      <c r="A3444" s="37" t="s">
        <v>3868</v>
      </c>
      <c r="B3444" s="37" t="s">
        <v>3869</v>
      </c>
      <c r="C3444" s="37" t="s">
        <v>3870</v>
      </c>
      <c r="D3444" s="37" t="s">
        <v>3871</v>
      </c>
      <c r="E3444" s="37" t="s">
        <v>16741</v>
      </c>
      <c r="F3444" s="37" t="s">
        <v>19663</v>
      </c>
      <c r="G3444" s="37">
        <v>46260</v>
      </c>
      <c r="H3444" s="35">
        <v>124</v>
      </c>
      <c r="I3444" s="35">
        <v>378</v>
      </c>
      <c r="J3444" s="36">
        <v>327392</v>
      </c>
      <c r="K3444" s="37">
        <v>106805</v>
      </c>
      <c r="L3444" s="37"/>
    </row>
    <row r="3445" spans="1:12" ht="18" customHeight="1" x14ac:dyDescent="0.2">
      <c r="A3445" s="37" t="s">
        <v>3872</v>
      </c>
      <c r="B3445" s="37" t="s">
        <v>3873</v>
      </c>
      <c r="C3445" s="37" t="s">
        <v>3874</v>
      </c>
      <c r="D3445" s="37" t="s">
        <v>3875</v>
      </c>
      <c r="E3445" s="37" t="s">
        <v>19698</v>
      </c>
      <c r="F3445" s="37" t="s">
        <v>23138</v>
      </c>
      <c r="G3445" s="37">
        <v>99201</v>
      </c>
      <c r="H3445" s="35">
        <v>0</v>
      </c>
      <c r="I3445" s="35">
        <v>9</v>
      </c>
      <c r="J3445" s="36">
        <v>53385</v>
      </c>
      <c r="K3445" s="37">
        <v>109737</v>
      </c>
      <c r="L3445" s="37"/>
    </row>
    <row r="3446" spans="1:12" ht="18" customHeight="1" x14ac:dyDescent="0.2">
      <c r="A3446" s="37" t="s">
        <v>3876</v>
      </c>
      <c r="B3446" s="37" t="s">
        <v>3877</v>
      </c>
      <c r="C3446" s="37" t="s">
        <v>3878</v>
      </c>
      <c r="D3446" s="37" t="s">
        <v>3879</v>
      </c>
      <c r="E3446" s="37" t="s">
        <v>20871</v>
      </c>
      <c r="F3446" s="37" t="s">
        <v>23136</v>
      </c>
      <c r="G3446" s="37">
        <v>23510</v>
      </c>
      <c r="H3446" s="35">
        <v>52</v>
      </c>
      <c r="I3446" s="35">
        <v>175</v>
      </c>
      <c r="J3446" s="36">
        <v>298427</v>
      </c>
      <c r="K3446" s="37">
        <v>110398</v>
      </c>
      <c r="L3446" s="37"/>
    </row>
    <row r="3447" spans="1:12" ht="18" customHeight="1" x14ac:dyDescent="0.2">
      <c r="A3447" s="37" t="s">
        <v>3880</v>
      </c>
      <c r="B3447" s="37" t="s">
        <v>3881</v>
      </c>
      <c r="C3447" s="37" t="s">
        <v>3882</v>
      </c>
      <c r="D3447" s="37"/>
      <c r="E3447" s="37"/>
      <c r="F3447" s="37" t="s">
        <v>19667</v>
      </c>
      <c r="G3447" s="37"/>
      <c r="H3447" s="35">
        <v>8</v>
      </c>
      <c r="I3447" s="35" t="s">
        <v>16742</v>
      </c>
      <c r="J3447" s="35" t="s">
        <v>16742</v>
      </c>
      <c r="K3447" s="37">
        <v>147463</v>
      </c>
      <c r="L3447" s="37"/>
    </row>
    <row r="3448" spans="1:12" ht="18" customHeight="1" x14ac:dyDescent="0.2">
      <c r="A3448" s="37" t="s">
        <v>3883</v>
      </c>
      <c r="B3448" s="37" t="s">
        <v>3884</v>
      </c>
      <c r="C3448" s="37" t="s">
        <v>3885</v>
      </c>
      <c r="D3448" s="37"/>
      <c r="E3448" s="37"/>
      <c r="F3448" s="37" t="s">
        <v>19675</v>
      </c>
      <c r="G3448" s="37"/>
      <c r="H3448" s="35">
        <v>18</v>
      </c>
      <c r="I3448" s="35">
        <v>100</v>
      </c>
      <c r="J3448" s="36">
        <v>180000</v>
      </c>
      <c r="K3448" s="37">
        <v>143521</v>
      </c>
      <c r="L3448" s="37" t="s">
        <v>3886</v>
      </c>
    </row>
    <row r="3449" spans="1:12" ht="18" customHeight="1" x14ac:dyDescent="0.2">
      <c r="A3449" s="37" t="s">
        <v>3887</v>
      </c>
      <c r="B3449" s="37" t="s">
        <v>3888</v>
      </c>
      <c r="C3449" s="37" t="s">
        <v>3889</v>
      </c>
      <c r="D3449" s="37" t="s">
        <v>3890</v>
      </c>
      <c r="E3449" s="37" t="s">
        <v>21680</v>
      </c>
      <c r="F3449" s="37" t="s">
        <v>23715</v>
      </c>
      <c r="G3449" s="37">
        <v>80210</v>
      </c>
      <c r="H3449" s="35">
        <v>92</v>
      </c>
      <c r="I3449" s="35">
        <v>858</v>
      </c>
      <c r="J3449" s="36">
        <v>107583</v>
      </c>
      <c r="K3449" s="37">
        <v>117897</v>
      </c>
      <c r="L3449" s="37"/>
    </row>
    <row r="3450" spans="1:12" ht="18" customHeight="1" x14ac:dyDescent="0.2">
      <c r="A3450" s="37" t="s">
        <v>6627</v>
      </c>
      <c r="B3450" s="37" t="s">
        <v>6628</v>
      </c>
      <c r="C3450" s="37" t="s">
        <v>6629</v>
      </c>
      <c r="D3450" s="37" t="s">
        <v>6630</v>
      </c>
      <c r="E3450" s="37" t="s">
        <v>19505</v>
      </c>
      <c r="F3450" s="37" t="s">
        <v>23125</v>
      </c>
      <c r="G3450" s="37">
        <v>10036</v>
      </c>
      <c r="H3450" s="35">
        <v>70</v>
      </c>
      <c r="I3450" s="35">
        <v>69</v>
      </c>
      <c r="J3450" s="36">
        <v>1020511</v>
      </c>
      <c r="K3450" s="37">
        <v>114673</v>
      </c>
      <c r="L3450" s="37" t="s">
        <v>6631</v>
      </c>
    </row>
    <row r="3451" spans="1:12" ht="18" customHeight="1" x14ac:dyDescent="0.2">
      <c r="A3451" s="37" t="s">
        <v>6632</v>
      </c>
      <c r="B3451" s="37" t="s">
        <v>6633</v>
      </c>
      <c r="C3451" s="37" t="s">
        <v>6634</v>
      </c>
      <c r="D3451" s="37" t="s">
        <v>6635</v>
      </c>
      <c r="E3451" s="37" t="s">
        <v>16643</v>
      </c>
      <c r="F3451" s="37" t="s">
        <v>23714</v>
      </c>
      <c r="G3451" s="37">
        <v>91505</v>
      </c>
      <c r="H3451" s="35">
        <v>106</v>
      </c>
      <c r="I3451" s="35">
        <v>684</v>
      </c>
      <c r="J3451" s="36">
        <v>155257</v>
      </c>
      <c r="K3451" s="37">
        <v>137743</v>
      </c>
      <c r="L3451" s="37"/>
    </row>
    <row r="3452" spans="1:12" ht="18" customHeight="1" x14ac:dyDescent="0.2">
      <c r="A3452" s="37" t="s">
        <v>3828</v>
      </c>
      <c r="B3452" s="37" t="s">
        <v>3829</v>
      </c>
      <c r="C3452" s="37" t="s">
        <v>3830</v>
      </c>
      <c r="D3452" s="37" t="s">
        <v>3831</v>
      </c>
      <c r="E3452" s="37" t="s">
        <v>21680</v>
      </c>
      <c r="F3452" s="37" t="s">
        <v>23715</v>
      </c>
      <c r="G3452" s="37">
        <v>80202</v>
      </c>
      <c r="H3452" s="35">
        <v>103</v>
      </c>
      <c r="I3452" s="35">
        <v>320</v>
      </c>
      <c r="J3452" s="36">
        <v>320664</v>
      </c>
      <c r="K3452" s="37">
        <v>7425</v>
      </c>
      <c r="L3452" s="37"/>
    </row>
    <row r="3453" spans="1:12" ht="18" customHeight="1" x14ac:dyDescent="0.2">
      <c r="A3453" s="37" t="s">
        <v>3832</v>
      </c>
      <c r="B3453" s="37" t="s">
        <v>3833</v>
      </c>
      <c r="C3453" s="37" t="s">
        <v>3834</v>
      </c>
      <c r="D3453" s="37" t="s">
        <v>3835</v>
      </c>
      <c r="E3453" s="37" t="s">
        <v>18227</v>
      </c>
      <c r="F3453" s="37" t="s">
        <v>19668</v>
      </c>
      <c r="G3453" s="37">
        <v>21075</v>
      </c>
      <c r="H3453" s="35">
        <v>8</v>
      </c>
      <c r="I3453" s="35" t="s">
        <v>16742</v>
      </c>
      <c r="J3453" s="35" t="s">
        <v>16742</v>
      </c>
      <c r="K3453" s="37">
        <v>136771</v>
      </c>
      <c r="L3453" s="37"/>
    </row>
    <row r="3454" spans="1:12" ht="18" customHeight="1" x14ac:dyDescent="0.2">
      <c r="A3454" s="37" t="s">
        <v>3836</v>
      </c>
      <c r="B3454" s="37" t="s">
        <v>3837</v>
      </c>
      <c r="C3454" s="37" t="s">
        <v>1812</v>
      </c>
      <c r="D3454" s="37" t="s">
        <v>1813</v>
      </c>
      <c r="E3454" s="37" t="s">
        <v>18093</v>
      </c>
      <c r="F3454" s="37" t="s">
        <v>19669</v>
      </c>
      <c r="G3454" s="37">
        <v>4101</v>
      </c>
      <c r="H3454" s="35">
        <v>13</v>
      </c>
      <c r="I3454" s="35">
        <v>160</v>
      </c>
      <c r="J3454" s="36">
        <v>80625</v>
      </c>
      <c r="K3454" s="37">
        <v>146618</v>
      </c>
      <c r="L3454" s="37"/>
    </row>
    <row r="3455" spans="1:12" ht="18" customHeight="1" x14ac:dyDescent="0.2">
      <c r="A3455" s="37" t="s">
        <v>1814</v>
      </c>
      <c r="B3455" s="37" t="s">
        <v>1815</v>
      </c>
      <c r="C3455" s="37" t="s">
        <v>1816</v>
      </c>
      <c r="D3455" s="37" t="s">
        <v>6320</v>
      </c>
      <c r="E3455" s="37" t="s">
        <v>19715</v>
      </c>
      <c r="F3455" s="37" t="s">
        <v>19677</v>
      </c>
      <c r="G3455" s="37">
        <v>3032</v>
      </c>
      <c r="H3455" s="35">
        <v>10</v>
      </c>
      <c r="I3455" s="35">
        <v>36</v>
      </c>
      <c r="J3455" s="36">
        <v>270392</v>
      </c>
      <c r="K3455" s="37">
        <v>117419</v>
      </c>
      <c r="L3455" s="37"/>
    </row>
    <row r="3456" spans="1:12" ht="18" customHeight="1" x14ac:dyDescent="0.2">
      <c r="A3456" s="37" t="s">
        <v>6321</v>
      </c>
      <c r="B3456" s="37" t="s">
        <v>6322</v>
      </c>
      <c r="C3456" s="37" t="s">
        <v>6323</v>
      </c>
      <c r="D3456" s="37" t="s">
        <v>6324</v>
      </c>
      <c r="E3456" s="37" t="s">
        <v>17220</v>
      </c>
      <c r="F3456" s="37" t="s">
        <v>23126</v>
      </c>
      <c r="G3456" s="37">
        <v>43015</v>
      </c>
      <c r="H3456" s="35">
        <v>47</v>
      </c>
      <c r="I3456" s="35">
        <v>92</v>
      </c>
      <c r="J3456" s="36">
        <v>511867</v>
      </c>
      <c r="K3456" s="37">
        <v>139758</v>
      </c>
      <c r="L3456" s="37"/>
    </row>
    <row r="3457" spans="1:12" ht="18" customHeight="1" x14ac:dyDescent="0.2">
      <c r="A3457" s="37" t="s">
        <v>6325</v>
      </c>
      <c r="B3457" s="37" t="s">
        <v>6326</v>
      </c>
      <c r="C3457" s="37" t="s">
        <v>6327</v>
      </c>
      <c r="D3457" s="37" t="s">
        <v>6328</v>
      </c>
      <c r="E3457" s="37" t="s">
        <v>16723</v>
      </c>
      <c r="F3457" s="37" t="s">
        <v>23714</v>
      </c>
      <c r="G3457" s="37">
        <v>94104</v>
      </c>
      <c r="H3457" s="35">
        <v>15</v>
      </c>
      <c r="I3457" s="35">
        <v>66</v>
      </c>
      <c r="J3457" s="36">
        <v>227273</v>
      </c>
      <c r="K3457" s="37">
        <v>124186</v>
      </c>
      <c r="L3457" s="37"/>
    </row>
    <row r="3458" spans="1:12" ht="18" customHeight="1" x14ac:dyDescent="0.2">
      <c r="A3458" s="37" t="s">
        <v>6329</v>
      </c>
      <c r="B3458" s="37" t="s">
        <v>6330</v>
      </c>
      <c r="C3458" s="37" t="s">
        <v>6331</v>
      </c>
      <c r="D3458" s="37" t="s">
        <v>6332</v>
      </c>
      <c r="E3458" s="37" t="s">
        <v>6333</v>
      </c>
      <c r="F3458" s="37" t="s">
        <v>23716</v>
      </c>
      <c r="G3458" s="37">
        <v>6010</v>
      </c>
      <c r="H3458" s="35">
        <v>1</v>
      </c>
      <c r="I3458" s="35">
        <v>17</v>
      </c>
      <c r="J3458" s="36">
        <v>60259</v>
      </c>
      <c r="K3458" s="37">
        <v>146120</v>
      </c>
      <c r="L3458" s="37"/>
    </row>
    <row r="3459" spans="1:12" ht="18" customHeight="1" x14ac:dyDescent="0.2">
      <c r="A3459" s="37" t="s">
        <v>6334</v>
      </c>
      <c r="B3459" s="37" t="s">
        <v>6335</v>
      </c>
      <c r="C3459" s="37" t="s">
        <v>6336</v>
      </c>
      <c r="D3459" s="37" t="s">
        <v>1839</v>
      </c>
      <c r="E3459" s="37" t="s">
        <v>23429</v>
      </c>
      <c r="F3459" s="37" t="s">
        <v>23716</v>
      </c>
      <c r="G3459" s="37">
        <v>6905</v>
      </c>
      <c r="H3459" s="35">
        <v>198</v>
      </c>
      <c r="I3459" s="35">
        <v>793</v>
      </c>
      <c r="J3459" s="36">
        <v>250151</v>
      </c>
      <c r="K3459" s="37">
        <v>106293</v>
      </c>
      <c r="L3459" s="37"/>
    </row>
    <row r="3460" spans="1:12" ht="18" customHeight="1" x14ac:dyDescent="0.2">
      <c r="A3460" s="37" t="s">
        <v>1840</v>
      </c>
      <c r="B3460" s="37" t="s">
        <v>1841</v>
      </c>
      <c r="C3460" s="37" t="s">
        <v>1842</v>
      </c>
      <c r="D3460" s="37" t="s">
        <v>6339</v>
      </c>
      <c r="E3460" s="37" t="s">
        <v>6340</v>
      </c>
      <c r="F3460" s="37" t="s">
        <v>23129</v>
      </c>
      <c r="G3460" s="37">
        <v>19453</v>
      </c>
      <c r="H3460" s="35">
        <v>9</v>
      </c>
      <c r="I3460" s="35">
        <v>8</v>
      </c>
      <c r="J3460" s="36">
        <v>1064212</v>
      </c>
      <c r="K3460" s="37">
        <v>121360</v>
      </c>
      <c r="L3460" s="37"/>
    </row>
    <row r="3461" spans="1:12" ht="18" customHeight="1" x14ac:dyDescent="0.2">
      <c r="A3461" s="37" t="s">
        <v>6341</v>
      </c>
      <c r="B3461" s="37" t="s">
        <v>11701</v>
      </c>
      <c r="C3461" s="37" t="s">
        <v>6342</v>
      </c>
      <c r="D3461" s="37" t="s">
        <v>6343</v>
      </c>
      <c r="E3461" s="37" t="s">
        <v>6344</v>
      </c>
      <c r="F3461" s="37" t="s">
        <v>23714</v>
      </c>
      <c r="G3461" s="37">
        <v>94550</v>
      </c>
      <c r="H3461" s="35">
        <v>21</v>
      </c>
      <c r="I3461" s="35">
        <v>369</v>
      </c>
      <c r="J3461" s="36">
        <v>55789</v>
      </c>
      <c r="K3461" s="37">
        <v>18126</v>
      </c>
      <c r="L3461" s="37" t="s">
        <v>11705</v>
      </c>
    </row>
    <row r="3462" spans="1:12" ht="18" customHeight="1" x14ac:dyDescent="0.2">
      <c r="A3462" s="37" t="s">
        <v>6345</v>
      </c>
      <c r="B3462" s="37" t="s">
        <v>6346</v>
      </c>
      <c r="C3462" s="37" t="s">
        <v>6347</v>
      </c>
      <c r="D3462" s="37" t="s">
        <v>6348</v>
      </c>
      <c r="E3462" s="37" t="s">
        <v>6349</v>
      </c>
      <c r="F3462" s="37" t="s">
        <v>19667</v>
      </c>
      <c r="G3462" s="37">
        <v>2052</v>
      </c>
      <c r="H3462" s="35">
        <v>20</v>
      </c>
      <c r="I3462" s="35">
        <v>229</v>
      </c>
      <c r="J3462" s="36">
        <v>87336</v>
      </c>
      <c r="K3462" s="37">
        <v>123236</v>
      </c>
      <c r="L3462" s="37"/>
    </row>
    <row r="3463" spans="1:12" ht="18" customHeight="1" x14ac:dyDescent="0.2">
      <c r="A3463" s="37" t="s">
        <v>6350</v>
      </c>
      <c r="B3463" s="37" t="s">
        <v>6351</v>
      </c>
      <c r="C3463" s="37" t="s">
        <v>6352</v>
      </c>
      <c r="D3463" s="37" t="s">
        <v>6353</v>
      </c>
      <c r="E3463" s="37" t="s">
        <v>21718</v>
      </c>
      <c r="F3463" s="37" t="s">
        <v>23134</v>
      </c>
      <c r="G3463" s="37">
        <v>75070</v>
      </c>
      <c r="H3463" s="35">
        <v>16</v>
      </c>
      <c r="I3463" s="35">
        <v>75</v>
      </c>
      <c r="J3463" s="36">
        <v>213333</v>
      </c>
      <c r="K3463" s="37">
        <v>115291</v>
      </c>
      <c r="L3463" s="37"/>
    </row>
    <row r="3464" spans="1:12" ht="18" customHeight="1" x14ac:dyDescent="0.2">
      <c r="A3464" s="37" t="s">
        <v>6026</v>
      </c>
      <c r="B3464" s="37" t="s">
        <v>6027</v>
      </c>
      <c r="C3464" s="37" t="s">
        <v>6028</v>
      </c>
      <c r="D3464" s="37" t="s">
        <v>6029</v>
      </c>
      <c r="E3464" s="37" t="s">
        <v>21746</v>
      </c>
      <c r="F3464" s="37" t="s">
        <v>19668</v>
      </c>
      <c r="G3464" s="37">
        <v>21210</v>
      </c>
      <c r="H3464" s="35">
        <v>35</v>
      </c>
      <c r="I3464" s="35">
        <v>44</v>
      </c>
      <c r="J3464" s="36">
        <v>795455</v>
      </c>
      <c r="K3464" s="37">
        <v>28116</v>
      </c>
      <c r="L3464" s="37" t="s">
        <v>8717</v>
      </c>
    </row>
    <row r="3465" spans="1:12" ht="18" customHeight="1" x14ac:dyDescent="0.2">
      <c r="A3465" s="37" t="s">
        <v>8718</v>
      </c>
      <c r="B3465" s="37" t="s">
        <v>8719</v>
      </c>
      <c r="C3465" s="37" t="s">
        <v>8720</v>
      </c>
      <c r="D3465" s="37" t="s">
        <v>8721</v>
      </c>
      <c r="E3465" s="37" t="s">
        <v>23153</v>
      </c>
      <c r="F3465" s="37" t="s">
        <v>23713</v>
      </c>
      <c r="G3465" s="37">
        <v>85730</v>
      </c>
      <c r="H3465" s="35">
        <v>2</v>
      </c>
      <c r="I3465" s="35">
        <v>47</v>
      </c>
      <c r="J3465" s="36">
        <v>42764</v>
      </c>
      <c r="K3465" s="37">
        <v>142434</v>
      </c>
      <c r="L3465" s="37"/>
    </row>
    <row r="3466" spans="1:12" ht="18" customHeight="1" x14ac:dyDescent="0.2">
      <c r="A3466" s="37" t="s">
        <v>8722</v>
      </c>
      <c r="B3466" s="37" t="s">
        <v>8723</v>
      </c>
      <c r="C3466" s="37" t="s">
        <v>8724</v>
      </c>
      <c r="D3466" s="37" t="s">
        <v>8725</v>
      </c>
      <c r="E3466" s="37" t="s">
        <v>22606</v>
      </c>
      <c r="F3466" s="37" t="s">
        <v>19663</v>
      </c>
      <c r="G3466" s="37">
        <v>46635</v>
      </c>
      <c r="H3466" s="35">
        <v>7</v>
      </c>
      <c r="I3466" s="35">
        <v>10</v>
      </c>
      <c r="J3466" s="36">
        <v>680000</v>
      </c>
      <c r="K3466" s="37">
        <v>142782</v>
      </c>
      <c r="L3466" s="37"/>
    </row>
    <row r="3467" spans="1:12" ht="18" customHeight="1" x14ac:dyDescent="0.2">
      <c r="A3467" s="37" t="s">
        <v>8726</v>
      </c>
      <c r="B3467" s="37" t="s">
        <v>8727</v>
      </c>
      <c r="C3467" s="37" t="s">
        <v>8728</v>
      </c>
      <c r="D3467" s="37" t="s">
        <v>8729</v>
      </c>
      <c r="E3467" s="37" t="s">
        <v>17690</v>
      </c>
      <c r="F3467" s="37" t="s">
        <v>23715</v>
      </c>
      <c r="G3467" s="37">
        <v>80111</v>
      </c>
      <c r="H3467" s="35">
        <v>14</v>
      </c>
      <c r="I3467" s="35">
        <v>143</v>
      </c>
      <c r="J3467" s="36">
        <v>95462</v>
      </c>
      <c r="K3467" s="37">
        <v>123589</v>
      </c>
      <c r="L3467" s="37" t="s">
        <v>8730</v>
      </c>
    </row>
    <row r="3468" spans="1:12" ht="18" customHeight="1" x14ac:dyDescent="0.2">
      <c r="A3468" s="37" t="s">
        <v>8731</v>
      </c>
      <c r="B3468" s="37" t="s">
        <v>5878</v>
      </c>
      <c r="C3468" s="37" t="s">
        <v>5879</v>
      </c>
      <c r="D3468" s="37" t="s">
        <v>5876</v>
      </c>
      <c r="E3468" s="37" t="s">
        <v>20191</v>
      </c>
      <c r="F3468" s="37" t="s">
        <v>23125</v>
      </c>
      <c r="G3468" s="37">
        <v>14203</v>
      </c>
      <c r="H3468" s="35">
        <v>8</v>
      </c>
      <c r="I3468" s="35">
        <v>0</v>
      </c>
      <c r="J3468" s="35" t="s">
        <v>16742</v>
      </c>
      <c r="K3468" s="37">
        <v>134005</v>
      </c>
      <c r="L3468" s="37"/>
    </row>
    <row r="3469" spans="1:12" ht="18" customHeight="1" x14ac:dyDescent="0.2">
      <c r="A3469" s="37" t="s">
        <v>5877</v>
      </c>
      <c r="B3469" s="37" t="s">
        <v>3922</v>
      </c>
      <c r="C3469" s="37" t="s">
        <v>3923</v>
      </c>
      <c r="D3469" s="37" t="s">
        <v>3924</v>
      </c>
      <c r="E3469" s="37" t="s">
        <v>22175</v>
      </c>
      <c r="F3469" s="37" t="s">
        <v>23714</v>
      </c>
      <c r="G3469" s="37">
        <v>91403</v>
      </c>
      <c r="H3469" s="35">
        <v>5</v>
      </c>
      <c r="I3469" s="35">
        <v>46</v>
      </c>
      <c r="J3469" s="36">
        <v>106180</v>
      </c>
      <c r="K3469" s="37">
        <v>133462</v>
      </c>
      <c r="L3469" s="37" t="s">
        <v>3925</v>
      </c>
    </row>
    <row r="3470" spans="1:12" ht="18" customHeight="1" x14ac:dyDescent="0.2">
      <c r="A3470" s="37" t="s">
        <v>3926</v>
      </c>
      <c r="B3470" s="37" t="s">
        <v>3927</v>
      </c>
      <c r="C3470" s="37" t="s">
        <v>3928</v>
      </c>
      <c r="D3470" s="37" t="s">
        <v>6617</v>
      </c>
      <c r="E3470" s="37" t="s">
        <v>23348</v>
      </c>
      <c r="F3470" s="37" t="s">
        <v>23126</v>
      </c>
      <c r="G3470" s="37">
        <v>43220</v>
      </c>
      <c r="H3470" s="35">
        <v>12</v>
      </c>
      <c r="I3470" s="35">
        <v>75</v>
      </c>
      <c r="J3470" s="36">
        <v>159867</v>
      </c>
      <c r="K3470" s="37">
        <v>135992</v>
      </c>
      <c r="L3470" s="37"/>
    </row>
    <row r="3471" spans="1:12" ht="18" customHeight="1" x14ac:dyDescent="0.2">
      <c r="A3471" s="37" t="s">
        <v>6618</v>
      </c>
      <c r="B3471" s="37" t="s">
        <v>6619</v>
      </c>
      <c r="C3471" s="37" t="s">
        <v>6620</v>
      </c>
      <c r="D3471" s="37"/>
      <c r="E3471" s="37"/>
      <c r="F3471" s="37" t="s">
        <v>19678</v>
      </c>
      <c r="G3471" s="37"/>
      <c r="H3471" s="35">
        <v>8</v>
      </c>
      <c r="I3471" s="35" t="s">
        <v>16742</v>
      </c>
      <c r="J3471" s="35" t="s">
        <v>16742</v>
      </c>
      <c r="K3471" s="37">
        <v>148092</v>
      </c>
      <c r="L3471" s="37" t="s">
        <v>6656</v>
      </c>
    </row>
    <row r="3472" spans="1:12" ht="18" customHeight="1" x14ac:dyDescent="0.2">
      <c r="A3472" s="37" t="s">
        <v>6376</v>
      </c>
      <c r="B3472" s="37" t="s">
        <v>6377</v>
      </c>
      <c r="C3472" s="37" t="s">
        <v>6378</v>
      </c>
      <c r="D3472" s="37" t="s">
        <v>6379</v>
      </c>
      <c r="E3472" s="37" t="s">
        <v>6380</v>
      </c>
      <c r="F3472" s="37" t="s">
        <v>18743</v>
      </c>
      <c r="G3472" s="37">
        <v>52175</v>
      </c>
      <c r="H3472" s="35">
        <v>4</v>
      </c>
      <c r="I3472" s="35">
        <v>78</v>
      </c>
      <c r="J3472" s="36">
        <v>51282</v>
      </c>
      <c r="K3472" s="37">
        <v>115159</v>
      </c>
      <c r="L3472" s="37"/>
    </row>
    <row r="3473" spans="1:12" ht="18" customHeight="1" x14ac:dyDescent="0.2">
      <c r="A3473" s="37" t="s">
        <v>3695</v>
      </c>
      <c r="B3473" s="37" t="s">
        <v>3696</v>
      </c>
      <c r="C3473" s="37" t="s">
        <v>3697</v>
      </c>
      <c r="D3473" s="37" t="s">
        <v>3698</v>
      </c>
      <c r="E3473" s="37" t="s">
        <v>3699</v>
      </c>
      <c r="F3473" s="37" t="s">
        <v>19669</v>
      </c>
      <c r="G3473" s="37">
        <v>3903</v>
      </c>
      <c r="H3473" s="35">
        <v>3</v>
      </c>
      <c r="I3473" s="35">
        <v>11</v>
      </c>
      <c r="J3473" s="36">
        <v>272727</v>
      </c>
      <c r="K3473" s="37">
        <v>144502</v>
      </c>
      <c r="L3473" s="37" t="s">
        <v>3700</v>
      </c>
    </row>
    <row r="3474" spans="1:12" ht="18" customHeight="1" x14ac:dyDescent="0.2">
      <c r="A3474" s="37" t="s">
        <v>3701</v>
      </c>
      <c r="B3474" s="37" t="s">
        <v>3702</v>
      </c>
      <c r="C3474" s="37" t="s">
        <v>3703</v>
      </c>
      <c r="D3474" s="37" t="s">
        <v>3704</v>
      </c>
      <c r="E3474" s="37" t="s">
        <v>16766</v>
      </c>
      <c r="F3474" s="37" t="s">
        <v>23136</v>
      </c>
      <c r="G3474" s="37">
        <v>23113</v>
      </c>
      <c r="H3474" s="35">
        <v>7</v>
      </c>
      <c r="I3474" s="35">
        <v>23</v>
      </c>
      <c r="J3474" s="36">
        <v>297118</v>
      </c>
      <c r="K3474" s="37">
        <v>147401</v>
      </c>
      <c r="L3474" s="37" t="s">
        <v>3705</v>
      </c>
    </row>
    <row r="3475" spans="1:12" ht="18" customHeight="1" x14ac:dyDescent="0.2">
      <c r="A3475" s="37" t="s">
        <v>6394</v>
      </c>
      <c r="B3475" s="37" t="s">
        <v>12048</v>
      </c>
      <c r="C3475" s="37" t="s">
        <v>12049</v>
      </c>
      <c r="D3475" s="37" t="s">
        <v>9350</v>
      </c>
      <c r="E3475" s="37" t="s">
        <v>24375</v>
      </c>
      <c r="F3475" s="37" t="s">
        <v>19667</v>
      </c>
      <c r="G3475" s="37">
        <v>2138</v>
      </c>
      <c r="H3475" s="35">
        <v>231</v>
      </c>
      <c r="I3475" s="36">
        <v>1162</v>
      </c>
      <c r="J3475" s="36">
        <v>198464</v>
      </c>
      <c r="K3475" s="37">
        <v>105336</v>
      </c>
      <c r="L3475" s="37"/>
    </row>
    <row r="3476" spans="1:12" ht="18" customHeight="1" x14ac:dyDescent="0.2">
      <c r="A3476" s="37" t="s">
        <v>9351</v>
      </c>
      <c r="B3476" s="37" t="s">
        <v>9352</v>
      </c>
      <c r="C3476" s="37" t="s">
        <v>9353</v>
      </c>
      <c r="D3476" s="37" t="s">
        <v>9354</v>
      </c>
      <c r="E3476" s="37" t="s">
        <v>406</v>
      </c>
      <c r="F3476" s="37" t="s">
        <v>23138</v>
      </c>
      <c r="G3476" s="37">
        <v>98052</v>
      </c>
      <c r="H3476" s="35">
        <v>5</v>
      </c>
      <c r="I3476" s="35">
        <v>35</v>
      </c>
      <c r="J3476" s="36">
        <v>128571</v>
      </c>
      <c r="K3476" s="37">
        <v>121157</v>
      </c>
      <c r="L3476" s="37" t="s">
        <v>9355</v>
      </c>
    </row>
    <row r="3477" spans="1:12" ht="18" customHeight="1" x14ac:dyDescent="0.2">
      <c r="A3477" s="37" t="s">
        <v>9356</v>
      </c>
      <c r="B3477" s="37" t="s">
        <v>9357</v>
      </c>
      <c r="C3477" s="37" t="s">
        <v>9358</v>
      </c>
      <c r="D3477" s="37" t="s">
        <v>9359</v>
      </c>
      <c r="E3477" s="37" t="s">
        <v>9360</v>
      </c>
      <c r="F3477" s="37" t="s">
        <v>23125</v>
      </c>
      <c r="G3477" s="37">
        <v>11804</v>
      </c>
      <c r="H3477" s="35">
        <v>3</v>
      </c>
      <c r="I3477" s="35">
        <v>12</v>
      </c>
      <c r="J3477" s="36">
        <v>229167</v>
      </c>
      <c r="K3477" s="37">
        <v>142141</v>
      </c>
      <c r="L3477" s="37" t="s">
        <v>9361</v>
      </c>
    </row>
    <row r="3478" spans="1:12" ht="18" customHeight="1" x14ac:dyDescent="0.2">
      <c r="A3478" s="37" t="s">
        <v>9362</v>
      </c>
      <c r="B3478" s="37" t="s">
        <v>9363</v>
      </c>
      <c r="C3478" s="37" t="s">
        <v>9364</v>
      </c>
      <c r="D3478" s="37" t="s">
        <v>9365</v>
      </c>
      <c r="E3478" s="37" t="s">
        <v>9366</v>
      </c>
      <c r="F3478" s="37" t="s">
        <v>19678</v>
      </c>
      <c r="G3478" s="37">
        <v>7732</v>
      </c>
      <c r="H3478" s="35">
        <v>1</v>
      </c>
      <c r="I3478" s="35">
        <v>4</v>
      </c>
      <c r="J3478" s="36">
        <v>250000</v>
      </c>
      <c r="K3478" s="37">
        <v>150273</v>
      </c>
      <c r="L3478" s="37"/>
    </row>
    <row r="3479" spans="1:12" ht="18" customHeight="1" x14ac:dyDescent="0.2">
      <c r="A3479" s="37" t="s">
        <v>12089</v>
      </c>
      <c r="B3479" s="37" t="s">
        <v>12090</v>
      </c>
      <c r="C3479" s="37" t="s">
        <v>12091</v>
      </c>
      <c r="D3479" s="37" t="s">
        <v>12092</v>
      </c>
      <c r="E3479" s="37" t="s">
        <v>20862</v>
      </c>
      <c r="F3479" s="37" t="s">
        <v>23136</v>
      </c>
      <c r="G3479" s="37">
        <v>22102</v>
      </c>
      <c r="H3479" s="35">
        <v>170</v>
      </c>
      <c r="I3479" s="35">
        <v>391</v>
      </c>
      <c r="J3479" s="36">
        <v>434180</v>
      </c>
      <c r="K3479" s="37">
        <v>107335</v>
      </c>
      <c r="L3479" s="37" t="s">
        <v>12093</v>
      </c>
    </row>
    <row r="3480" spans="1:12" ht="18" customHeight="1" x14ac:dyDescent="0.2">
      <c r="A3480" s="37" t="s">
        <v>12094</v>
      </c>
      <c r="B3480" s="37" t="s">
        <v>12095</v>
      </c>
      <c r="C3480" s="37" t="s">
        <v>12096</v>
      </c>
      <c r="D3480" s="37" t="s">
        <v>12097</v>
      </c>
      <c r="E3480" s="37" t="s">
        <v>21284</v>
      </c>
      <c r="F3480" s="37" t="s">
        <v>23716</v>
      </c>
      <c r="G3480" s="37">
        <v>6110</v>
      </c>
      <c r="H3480" s="35">
        <v>224</v>
      </c>
      <c r="I3480" s="35">
        <v>566</v>
      </c>
      <c r="J3480" s="36">
        <v>396114</v>
      </c>
      <c r="K3480" s="37">
        <v>23757</v>
      </c>
      <c r="L3480" s="37" t="s">
        <v>12098</v>
      </c>
    </row>
    <row r="3481" spans="1:12" ht="18" customHeight="1" x14ac:dyDescent="0.2">
      <c r="A3481" s="37" t="s">
        <v>12099</v>
      </c>
      <c r="B3481" s="37" t="s">
        <v>12100</v>
      </c>
      <c r="C3481" s="37" t="s">
        <v>12101</v>
      </c>
      <c r="D3481" s="37" t="s">
        <v>12102</v>
      </c>
      <c r="E3481" s="37" t="s">
        <v>19564</v>
      </c>
      <c r="F3481" s="37" t="s">
        <v>23714</v>
      </c>
      <c r="G3481" s="37">
        <v>94903</v>
      </c>
      <c r="H3481" s="35">
        <v>40</v>
      </c>
      <c r="I3481" s="35">
        <v>220</v>
      </c>
      <c r="J3481" s="36">
        <v>181818</v>
      </c>
      <c r="K3481" s="37">
        <v>127435</v>
      </c>
      <c r="L3481" s="37"/>
    </row>
    <row r="3482" spans="1:12" ht="18" customHeight="1" x14ac:dyDescent="0.2">
      <c r="A3482" s="37" t="s">
        <v>9418</v>
      </c>
      <c r="B3482" s="37" t="s">
        <v>9419</v>
      </c>
      <c r="C3482" s="37" t="s">
        <v>9420</v>
      </c>
      <c r="D3482" s="37" t="s">
        <v>9421</v>
      </c>
      <c r="E3482" s="37" t="s">
        <v>23403</v>
      </c>
      <c r="F3482" s="37" t="s">
        <v>19675</v>
      </c>
      <c r="G3482" s="37">
        <v>28403</v>
      </c>
      <c r="H3482" s="35">
        <v>50</v>
      </c>
      <c r="I3482" s="35">
        <v>400</v>
      </c>
      <c r="J3482" s="36">
        <v>125000</v>
      </c>
      <c r="K3482" s="37">
        <v>148659</v>
      </c>
      <c r="L3482" s="37"/>
    </row>
    <row r="3483" spans="1:12" ht="18" customHeight="1" x14ac:dyDescent="0.2">
      <c r="A3483" s="37" t="s">
        <v>12115</v>
      </c>
      <c r="B3483" s="37" t="s">
        <v>12116</v>
      </c>
      <c r="C3483" s="37" t="s">
        <v>12117</v>
      </c>
      <c r="D3483" s="37" t="s">
        <v>12118</v>
      </c>
      <c r="E3483" s="37" t="s">
        <v>12119</v>
      </c>
      <c r="F3483" s="37" t="s">
        <v>19670</v>
      </c>
      <c r="G3483" s="37">
        <v>48116</v>
      </c>
      <c r="H3483" s="35">
        <v>38</v>
      </c>
      <c r="I3483" s="35">
        <v>187</v>
      </c>
      <c r="J3483" s="36">
        <v>202432</v>
      </c>
      <c r="K3483" s="37">
        <v>122500</v>
      </c>
      <c r="L3483" s="37" t="s">
        <v>12120</v>
      </c>
    </row>
    <row r="3484" spans="1:12" ht="18" customHeight="1" x14ac:dyDescent="0.2">
      <c r="A3484" s="37" t="s">
        <v>14828</v>
      </c>
      <c r="B3484" s="37" t="s">
        <v>14829</v>
      </c>
      <c r="C3484" s="37" t="s">
        <v>14830</v>
      </c>
      <c r="D3484" s="37" t="s">
        <v>14831</v>
      </c>
      <c r="E3484" s="37" t="s">
        <v>3537</v>
      </c>
      <c r="F3484" s="37" t="s">
        <v>19667</v>
      </c>
      <c r="G3484" s="37">
        <v>2482</v>
      </c>
      <c r="H3484" s="35">
        <v>8</v>
      </c>
      <c r="I3484" s="35" t="s">
        <v>16742</v>
      </c>
      <c r="J3484" s="35" t="s">
        <v>16742</v>
      </c>
      <c r="K3484" s="37">
        <v>123825</v>
      </c>
      <c r="L3484" s="37"/>
    </row>
    <row r="3485" spans="1:12" ht="18" customHeight="1" x14ac:dyDescent="0.2">
      <c r="A3485" s="37" t="s">
        <v>9396</v>
      </c>
      <c r="B3485" s="37" t="s">
        <v>9397</v>
      </c>
      <c r="C3485" s="37" t="s">
        <v>9398</v>
      </c>
      <c r="D3485" s="37" t="s">
        <v>9399</v>
      </c>
      <c r="E3485" s="37" t="s">
        <v>9400</v>
      </c>
      <c r="F3485" s="37" t="s">
        <v>19666</v>
      </c>
      <c r="G3485" s="37">
        <v>70056</v>
      </c>
      <c r="H3485" s="35">
        <v>15</v>
      </c>
      <c r="I3485" s="35">
        <v>165</v>
      </c>
      <c r="J3485" s="36">
        <v>91036</v>
      </c>
      <c r="K3485" s="37">
        <v>117423</v>
      </c>
      <c r="L3485" s="37"/>
    </row>
    <row r="3486" spans="1:12" ht="18" customHeight="1" x14ac:dyDescent="0.2">
      <c r="A3486" s="37" t="s">
        <v>9401</v>
      </c>
      <c r="B3486" s="37" t="s">
        <v>9402</v>
      </c>
      <c r="C3486" s="37" t="s">
        <v>9403</v>
      </c>
      <c r="D3486" s="37" t="s">
        <v>9404</v>
      </c>
      <c r="E3486" s="37" t="s">
        <v>15499</v>
      </c>
      <c r="F3486" s="37" t="s">
        <v>19672</v>
      </c>
      <c r="G3486" s="37">
        <v>65109</v>
      </c>
      <c r="H3486" s="35">
        <v>1</v>
      </c>
      <c r="I3486" s="35">
        <v>5</v>
      </c>
      <c r="J3486" s="36">
        <v>148827</v>
      </c>
      <c r="K3486" s="37">
        <v>115793</v>
      </c>
      <c r="L3486" s="37"/>
    </row>
    <row r="3487" spans="1:12" ht="18" customHeight="1" x14ac:dyDescent="0.2">
      <c r="A3487" s="37" t="s">
        <v>9405</v>
      </c>
      <c r="B3487" s="37" t="s">
        <v>9406</v>
      </c>
      <c r="C3487" s="37" t="s">
        <v>9407</v>
      </c>
      <c r="D3487" s="37" t="s">
        <v>9408</v>
      </c>
      <c r="E3487" s="37" t="s">
        <v>15504</v>
      </c>
      <c r="F3487" s="37" t="s">
        <v>23125</v>
      </c>
      <c r="G3487" s="37">
        <v>11375</v>
      </c>
      <c r="H3487" s="35">
        <v>1</v>
      </c>
      <c r="I3487" s="35">
        <v>1</v>
      </c>
      <c r="J3487" s="36">
        <v>1000000</v>
      </c>
      <c r="K3487" s="37">
        <v>147799</v>
      </c>
      <c r="L3487" s="37"/>
    </row>
    <row r="3488" spans="1:12" ht="18" customHeight="1" x14ac:dyDescent="0.2">
      <c r="A3488" s="37" t="s">
        <v>9409</v>
      </c>
      <c r="B3488" s="37" t="s">
        <v>9410</v>
      </c>
      <c r="C3488" s="37" t="s">
        <v>9411</v>
      </c>
      <c r="D3488" s="37" t="s">
        <v>9412</v>
      </c>
      <c r="E3488" s="37" t="s">
        <v>23104</v>
      </c>
      <c r="F3488" s="37" t="s">
        <v>18740</v>
      </c>
      <c r="G3488" s="37">
        <v>33647</v>
      </c>
      <c r="H3488" s="35">
        <v>33</v>
      </c>
      <c r="I3488" s="35">
        <v>105</v>
      </c>
      <c r="J3488" s="36">
        <v>313143</v>
      </c>
      <c r="K3488" s="37">
        <v>145101</v>
      </c>
      <c r="L3488" s="37" t="s">
        <v>9413</v>
      </c>
    </row>
    <row r="3489" spans="1:12" ht="18" customHeight="1" x14ac:dyDescent="0.2">
      <c r="A3489" s="37" t="s">
        <v>9414</v>
      </c>
      <c r="B3489" s="37" t="s">
        <v>9415</v>
      </c>
      <c r="C3489" s="37" t="s">
        <v>9416</v>
      </c>
      <c r="D3489" s="37" t="s">
        <v>9417</v>
      </c>
      <c r="E3489" s="37" t="s">
        <v>9429</v>
      </c>
      <c r="F3489" s="37" t="s">
        <v>19678</v>
      </c>
      <c r="G3489" s="37">
        <v>7052</v>
      </c>
      <c r="H3489" s="35">
        <v>22</v>
      </c>
      <c r="I3489" s="35">
        <v>376</v>
      </c>
      <c r="J3489" s="36">
        <v>57181</v>
      </c>
      <c r="K3489" s="37">
        <v>125851</v>
      </c>
      <c r="L3489" s="37"/>
    </row>
    <row r="3490" spans="1:12" ht="18" customHeight="1" x14ac:dyDescent="0.2">
      <c r="A3490" s="37" t="s">
        <v>9430</v>
      </c>
      <c r="B3490" s="37" t="s">
        <v>9431</v>
      </c>
      <c r="C3490" s="37" t="s">
        <v>9432</v>
      </c>
      <c r="D3490" s="37" t="s">
        <v>9433</v>
      </c>
      <c r="E3490" s="37" t="s">
        <v>15220</v>
      </c>
      <c r="F3490" s="37" t="s">
        <v>23135</v>
      </c>
      <c r="G3490" s="37">
        <v>84106</v>
      </c>
      <c r="H3490" s="35">
        <v>78</v>
      </c>
      <c r="I3490" s="35">
        <v>354</v>
      </c>
      <c r="J3490" s="36">
        <v>219172</v>
      </c>
      <c r="K3490" s="37">
        <v>110364</v>
      </c>
      <c r="L3490" s="37"/>
    </row>
    <row r="3491" spans="1:12" ht="18" customHeight="1" x14ac:dyDescent="0.2">
      <c r="A3491" s="37" t="s">
        <v>9434</v>
      </c>
      <c r="B3491" s="37" t="s">
        <v>9435</v>
      </c>
      <c r="C3491" s="37" t="s">
        <v>9436</v>
      </c>
      <c r="D3491" s="37" t="s">
        <v>9437</v>
      </c>
      <c r="E3491" s="37" t="s">
        <v>23104</v>
      </c>
      <c r="F3491" s="37" t="s">
        <v>18740</v>
      </c>
      <c r="G3491" s="37">
        <v>33609</v>
      </c>
      <c r="H3491" s="35">
        <v>29</v>
      </c>
      <c r="I3491" s="35">
        <v>164</v>
      </c>
      <c r="J3491" s="36">
        <v>176112</v>
      </c>
      <c r="K3491" s="37">
        <v>142404</v>
      </c>
      <c r="L3491" s="37" t="s">
        <v>9438</v>
      </c>
    </row>
    <row r="3492" spans="1:12" ht="18" customHeight="1" x14ac:dyDescent="0.2">
      <c r="A3492" s="37" t="s">
        <v>9439</v>
      </c>
      <c r="B3492" s="37" t="s">
        <v>9440</v>
      </c>
      <c r="C3492" s="37" t="s">
        <v>9441</v>
      </c>
      <c r="D3492" s="37" t="s">
        <v>9442</v>
      </c>
      <c r="E3492" s="37" t="s">
        <v>21680</v>
      </c>
      <c r="F3492" s="37" t="s">
        <v>23715</v>
      </c>
      <c r="G3492" s="37">
        <v>80202</v>
      </c>
      <c r="H3492" s="35">
        <v>120</v>
      </c>
      <c r="I3492" s="35">
        <v>50</v>
      </c>
      <c r="J3492" s="36">
        <v>2400000</v>
      </c>
      <c r="K3492" s="37">
        <v>143976</v>
      </c>
      <c r="L3492" s="37"/>
    </row>
    <row r="3493" spans="1:12" ht="18" customHeight="1" x14ac:dyDescent="0.2">
      <c r="A3493" s="37" t="s">
        <v>9443</v>
      </c>
      <c r="B3493" s="37" t="s">
        <v>12121</v>
      </c>
      <c r="C3493" s="37" t="s">
        <v>12122</v>
      </c>
      <c r="D3493" s="37" t="s">
        <v>218</v>
      </c>
      <c r="E3493" s="37" t="s">
        <v>24351</v>
      </c>
      <c r="F3493" s="37" t="s">
        <v>23714</v>
      </c>
      <c r="G3493" s="37">
        <v>94960</v>
      </c>
      <c r="H3493" s="35">
        <v>8</v>
      </c>
      <c r="I3493" s="35" t="s">
        <v>16742</v>
      </c>
      <c r="J3493" s="35" t="s">
        <v>16742</v>
      </c>
      <c r="K3493" s="37">
        <v>146079</v>
      </c>
      <c r="L3493" s="37" t="s">
        <v>219</v>
      </c>
    </row>
    <row r="3494" spans="1:12" ht="18" customHeight="1" x14ac:dyDescent="0.2">
      <c r="A3494" s="37" t="s">
        <v>220</v>
      </c>
      <c r="B3494" s="37" t="s">
        <v>9444</v>
      </c>
      <c r="C3494" s="37" t="s">
        <v>9445</v>
      </c>
      <c r="D3494" s="37" t="s">
        <v>9446</v>
      </c>
      <c r="E3494" s="37" t="s">
        <v>9447</v>
      </c>
      <c r="F3494" s="37" t="s">
        <v>23126</v>
      </c>
      <c r="G3494" s="37">
        <v>44408</v>
      </c>
      <c r="H3494" s="35">
        <v>4</v>
      </c>
      <c r="I3494" s="35">
        <v>110</v>
      </c>
      <c r="J3494" s="36">
        <v>39838</v>
      </c>
      <c r="K3494" s="37">
        <v>112622</v>
      </c>
      <c r="L3494" s="37" t="s">
        <v>9448</v>
      </c>
    </row>
    <row r="3495" spans="1:12" ht="18" customHeight="1" x14ac:dyDescent="0.2">
      <c r="A3495" s="37" t="s">
        <v>9449</v>
      </c>
      <c r="B3495" s="37" t="s">
        <v>9450</v>
      </c>
      <c r="C3495" s="37" t="s">
        <v>9451</v>
      </c>
      <c r="D3495" s="37" t="s">
        <v>9452</v>
      </c>
      <c r="E3495" s="37" t="s">
        <v>9453</v>
      </c>
      <c r="F3495" s="37" t="s">
        <v>18741</v>
      </c>
      <c r="G3495" s="37">
        <v>30038</v>
      </c>
      <c r="H3495" s="35">
        <v>23</v>
      </c>
      <c r="I3495" s="35">
        <v>110</v>
      </c>
      <c r="J3495" s="36">
        <v>204545</v>
      </c>
      <c r="K3495" s="37">
        <v>150312</v>
      </c>
      <c r="L3495" s="37"/>
    </row>
    <row r="3496" spans="1:12" ht="18" customHeight="1" x14ac:dyDescent="0.2">
      <c r="A3496" s="37" t="s">
        <v>9454</v>
      </c>
      <c r="B3496" s="37" t="s">
        <v>12187</v>
      </c>
      <c r="C3496" s="37" t="s">
        <v>12188</v>
      </c>
      <c r="D3496" s="37" t="s">
        <v>12189</v>
      </c>
      <c r="E3496" s="37" t="s">
        <v>21832</v>
      </c>
      <c r="F3496" s="37" t="s">
        <v>23126</v>
      </c>
      <c r="G3496" s="37">
        <v>45242</v>
      </c>
      <c r="H3496" s="35">
        <v>12</v>
      </c>
      <c r="I3496" s="35">
        <v>82</v>
      </c>
      <c r="J3496" s="36">
        <v>147561</v>
      </c>
      <c r="K3496" s="37">
        <v>119295</v>
      </c>
      <c r="L3496" s="37"/>
    </row>
    <row r="3497" spans="1:12" ht="18" customHeight="1" x14ac:dyDescent="0.2">
      <c r="A3497" s="37" t="s">
        <v>12190</v>
      </c>
      <c r="B3497" s="37" t="s">
        <v>12191</v>
      </c>
      <c r="C3497" s="37" t="s">
        <v>12192</v>
      </c>
      <c r="D3497" s="37" t="s">
        <v>12193</v>
      </c>
      <c r="E3497" s="37" t="s">
        <v>17896</v>
      </c>
      <c r="F3497" s="37" t="s">
        <v>23142</v>
      </c>
      <c r="G3497" s="37">
        <v>82501</v>
      </c>
      <c r="H3497" s="35">
        <v>1</v>
      </c>
      <c r="I3497" s="35">
        <v>104</v>
      </c>
      <c r="J3497" s="36">
        <v>12119</v>
      </c>
      <c r="K3497" s="37">
        <v>124247</v>
      </c>
      <c r="L3497" s="37"/>
    </row>
    <row r="3498" spans="1:12" ht="18" customHeight="1" x14ac:dyDescent="0.2">
      <c r="A3498" s="37" t="s">
        <v>12194</v>
      </c>
      <c r="B3498" s="37" t="s">
        <v>12195</v>
      </c>
      <c r="C3498" s="37" t="s">
        <v>12196</v>
      </c>
      <c r="D3498" s="37" t="s">
        <v>14897</v>
      </c>
      <c r="E3498" s="37" t="s">
        <v>18216</v>
      </c>
      <c r="F3498" s="37" t="s">
        <v>23127</v>
      </c>
      <c r="G3498" s="37">
        <v>73105</v>
      </c>
      <c r="H3498" s="35">
        <v>11</v>
      </c>
      <c r="I3498" s="35">
        <v>150</v>
      </c>
      <c r="J3498" s="36">
        <v>73333</v>
      </c>
      <c r="K3498" s="37">
        <v>116508</v>
      </c>
      <c r="L3498" s="37" t="s">
        <v>14898</v>
      </c>
    </row>
    <row r="3499" spans="1:12" ht="18" customHeight="1" x14ac:dyDescent="0.2">
      <c r="A3499" s="37" t="s">
        <v>14899</v>
      </c>
      <c r="B3499" s="37" t="s">
        <v>14900</v>
      </c>
      <c r="C3499" s="37" t="s">
        <v>14901</v>
      </c>
      <c r="D3499" s="37" t="s">
        <v>14902</v>
      </c>
      <c r="E3499" s="37" t="s">
        <v>24224</v>
      </c>
      <c r="F3499" s="37" t="s">
        <v>23709</v>
      </c>
      <c r="G3499" s="37">
        <v>83404</v>
      </c>
      <c r="H3499" s="35">
        <v>22</v>
      </c>
      <c r="I3499" s="35">
        <v>160</v>
      </c>
      <c r="J3499" s="36">
        <v>135625</v>
      </c>
      <c r="K3499" s="37">
        <v>134881</v>
      </c>
      <c r="L3499" s="37" t="s">
        <v>14903</v>
      </c>
    </row>
    <row r="3500" spans="1:12" ht="18" customHeight="1" x14ac:dyDescent="0.2">
      <c r="A3500" s="37" t="s">
        <v>14904</v>
      </c>
      <c r="B3500" s="37" t="s">
        <v>14905</v>
      </c>
      <c r="C3500" s="37" t="s">
        <v>17635</v>
      </c>
      <c r="D3500" s="37" t="s">
        <v>17636</v>
      </c>
      <c r="E3500" s="37" t="s">
        <v>15337</v>
      </c>
      <c r="F3500" s="37" t="s">
        <v>19675</v>
      </c>
      <c r="G3500" s="37">
        <v>27513</v>
      </c>
      <c r="H3500" s="35">
        <v>8</v>
      </c>
      <c r="I3500" s="35" t="s">
        <v>16742</v>
      </c>
      <c r="J3500" s="35" t="s">
        <v>16742</v>
      </c>
      <c r="K3500" s="37">
        <v>122195</v>
      </c>
      <c r="L3500" s="37"/>
    </row>
    <row r="3501" spans="1:12" ht="18" customHeight="1" x14ac:dyDescent="0.2">
      <c r="A3501" s="37" t="s">
        <v>17649</v>
      </c>
      <c r="B3501" s="37" t="s">
        <v>17650</v>
      </c>
      <c r="C3501" s="37" t="s">
        <v>17651</v>
      </c>
      <c r="D3501" s="37" t="s">
        <v>17652</v>
      </c>
      <c r="E3501" s="37" t="s">
        <v>22740</v>
      </c>
      <c r="F3501" s="37" t="s">
        <v>19662</v>
      </c>
      <c r="G3501" s="37">
        <v>60523</v>
      </c>
      <c r="H3501" s="35">
        <v>10</v>
      </c>
      <c r="I3501" s="35">
        <v>200</v>
      </c>
      <c r="J3501" s="36">
        <v>50000</v>
      </c>
      <c r="K3501" s="37">
        <v>123173</v>
      </c>
      <c r="L3501" s="37"/>
    </row>
    <row r="3502" spans="1:12" ht="18" customHeight="1" x14ac:dyDescent="0.2">
      <c r="A3502" s="37" t="s">
        <v>9520</v>
      </c>
      <c r="B3502" s="37" t="s">
        <v>9521</v>
      </c>
      <c r="C3502" s="37" t="s">
        <v>9522</v>
      </c>
      <c r="D3502" s="37" t="s">
        <v>9523</v>
      </c>
      <c r="E3502" s="37" t="s">
        <v>19505</v>
      </c>
      <c r="F3502" s="37" t="s">
        <v>23125</v>
      </c>
      <c r="G3502" s="37">
        <v>10019</v>
      </c>
      <c r="H3502" s="35">
        <v>68</v>
      </c>
      <c r="I3502" s="35">
        <v>210</v>
      </c>
      <c r="J3502" s="36">
        <v>322982</v>
      </c>
      <c r="K3502" s="37">
        <v>15168</v>
      </c>
      <c r="L3502" s="37"/>
    </row>
    <row r="3503" spans="1:12" ht="18" customHeight="1" x14ac:dyDescent="0.2">
      <c r="A3503" s="37" t="s">
        <v>9524</v>
      </c>
      <c r="B3503" s="37" t="s">
        <v>9525</v>
      </c>
      <c r="C3503" s="37" t="s">
        <v>12197</v>
      </c>
      <c r="D3503" s="37" t="s">
        <v>12198</v>
      </c>
      <c r="E3503" s="37" t="s">
        <v>19505</v>
      </c>
      <c r="F3503" s="37" t="s">
        <v>23125</v>
      </c>
      <c r="G3503" s="37">
        <v>10030</v>
      </c>
      <c r="H3503" s="35">
        <v>0</v>
      </c>
      <c r="I3503" s="35">
        <v>19</v>
      </c>
      <c r="J3503" s="36">
        <v>1053</v>
      </c>
      <c r="K3503" s="37">
        <v>135261</v>
      </c>
      <c r="L3503" s="37"/>
    </row>
    <row r="3504" spans="1:12" ht="18" customHeight="1" x14ac:dyDescent="0.2">
      <c r="A3504" s="37" t="s">
        <v>12199</v>
      </c>
      <c r="B3504" s="37" t="s">
        <v>17637</v>
      </c>
      <c r="C3504" s="37" t="s">
        <v>17638</v>
      </c>
      <c r="D3504" s="37"/>
      <c r="E3504" s="37"/>
      <c r="F3504" s="37" t="s">
        <v>23714</v>
      </c>
      <c r="G3504" s="37"/>
      <c r="H3504" s="35">
        <v>1</v>
      </c>
      <c r="I3504" s="35">
        <v>3</v>
      </c>
      <c r="J3504" s="36">
        <v>416667</v>
      </c>
      <c r="K3504" s="37">
        <v>135907</v>
      </c>
      <c r="L3504" s="37" t="s">
        <v>17639</v>
      </c>
    </row>
    <row r="3505" spans="1:12" ht="18" customHeight="1" x14ac:dyDescent="0.2">
      <c r="A3505" s="37" t="s">
        <v>17640</v>
      </c>
      <c r="B3505" s="37" t="s">
        <v>17641</v>
      </c>
      <c r="C3505" s="37" t="s">
        <v>17642</v>
      </c>
      <c r="D3505" s="37" t="s">
        <v>17643</v>
      </c>
      <c r="E3505" s="37" t="s">
        <v>17644</v>
      </c>
      <c r="F3505" s="37" t="s">
        <v>19675</v>
      </c>
      <c r="G3505" s="37">
        <v>28677</v>
      </c>
      <c r="H3505" s="35">
        <v>17</v>
      </c>
      <c r="I3505" s="35">
        <v>70</v>
      </c>
      <c r="J3505" s="36">
        <v>242857</v>
      </c>
      <c r="K3505" s="37">
        <v>118742</v>
      </c>
      <c r="L3505" s="37"/>
    </row>
    <row r="3506" spans="1:12" ht="18" customHeight="1" x14ac:dyDescent="0.2">
      <c r="A3506" s="37" t="s">
        <v>17645</v>
      </c>
      <c r="B3506" s="37" t="s">
        <v>17646</v>
      </c>
      <c r="C3506" s="37" t="s">
        <v>14919</v>
      </c>
      <c r="D3506" s="37" t="s">
        <v>14920</v>
      </c>
      <c r="E3506" s="37" t="s">
        <v>19505</v>
      </c>
      <c r="F3506" s="37" t="s">
        <v>23125</v>
      </c>
      <c r="G3506" s="37">
        <v>10013</v>
      </c>
      <c r="H3506" s="35">
        <v>9</v>
      </c>
      <c r="I3506" s="35">
        <v>80</v>
      </c>
      <c r="J3506" s="36">
        <v>118728</v>
      </c>
      <c r="K3506" s="37">
        <v>140238</v>
      </c>
      <c r="L3506" s="37"/>
    </row>
    <row r="3507" spans="1:12" ht="18" customHeight="1" x14ac:dyDescent="0.2">
      <c r="A3507" s="37" t="s">
        <v>14921</v>
      </c>
      <c r="B3507" s="37" t="s">
        <v>14922</v>
      </c>
      <c r="C3507" s="37" t="s">
        <v>14923</v>
      </c>
      <c r="D3507" s="37" t="s">
        <v>14924</v>
      </c>
      <c r="E3507" s="37" t="s">
        <v>19200</v>
      </c>
      <c r="F3507" s="37" t="s">
        <v>23128</v>
      </c>
      <c r="G3507" s="37">
        <v>97501</v>
      </c>
      <c r="H3507" s="35">
        <v>29</v>
      </c>
      <c r="I3507" s="35">
        <v>142</v>
      </c>
      <c r="J3507" s="36">
        <v>207066</v>
      </c>
      <c r="K3507" s="37">
        <v>110176</v>
      </c>
      <c r="L3507" s="37" t="s">
        <v>14925</v>
      </c>
    </row>
    <row r="3508" spans="1:12" ht="18" customHeight="1" x14ac:dyDescent="0.2">
      <c r="A3508" s="37" t="s">
        <v>14926</v>
      </c>
      <c r="B3508" s="37" t="s">
        <v>14927</v>
      </c>
      <c r="C3508" s="37" t="s">
        <v>14928</v>
      </c>
      <c r="D3508" s="37" t="s">
        <v>14929</v>
      </c>
      <c r="E3508" s="37" t="s">
        <v>21785</v>
      </c>
      <c r="F3508" s="37" t="s">
        <v>23714</v>
      </c>
      <c r="G3508" s="37">
        <v>92013</v>
      </c>
      <c r="H3508" s="35">
        <v>2</v>
      </c>
      <c r="I3508" s="35">
        <v>17</v>
      </c>
      <c r="J3508" s="36">
        <v>135456</v>
      </c>
      <c r="K3508" s="37">
        <v>141789</v>
      </c>
      <c r="L3508" s="37"/>
    </row>
    <row r="3509" spans="1:12" ht="18" customHeight="1" x14ac:dyDescent="0.2">
      <c r="A3509" s="37" t="s">
        <v>14930</v>
      </c>
      <c r="B3509" s="37" t="s">
        <v>14931</v>
      </c>
      <c r="C3509" s="37" t="s">
        <v>14932</v>
      </c>
      <c r="D3509" s="37" t="s">
        <v>14933</v>
      </c>
      <c r="E3509" s="37" t="s">
        <v>23347</v>
      </c>
      <c r="F3509" s="37" t="s">
        <v>23134</v>
      </c>
      <c r="G3509" s="37">
        <v>78727</v>
      </c>
      <c r="H3509" s="35">
        <v>1</v>
      </c>
      <c r="I3509" s="35">
        <v>12</v>
      </c>
      <c r="J3509" s="36">
        <v>45783</v>
      </c>
      <c r="K3509" s="37">
        <v>134163</v>
      </c>
      <c r="L3509" s="37" t="s">
        <v>14934</v>
      </c>
    </row>
    <row r="3510" spans="1:12" ht="18" customHeight="1" x14ac:dyDescent="0.2">
      <c r="A3510" s="37" t="s">
        <v>14935</v>
      </c>
      <c r="B3510" s="37" t="s">
        <v>12296</v>
      </c>
      <c r="C3510" s="37" t="s">
        <v>12297</v>
      </c>
      <c r="D3510" s="37" t="s">
        <v>15088</v>
      </c>
      <c r="E3510" s="37" t="s">
        <v>19065</v>
      </c>
      <c r="F3510" s="37" t="s">
        <v>19667</v>
      </c>
      <c r="G3510" s="37">
        <v>1929</v>
      </c>
      <c r="H3510" s="35">
        <v>20</v>
      </c>
      <c r="I3510" s="35">
        <v>210</v>
      </c>
      <c r="J3510" s="36">
        <v>92857</v>
      </c>
      <c r="K3510" s="37">
        <v>113425</v>
      </c>
      <c r="L3510" s="37"/>
    </row>
    <row r="3511" spans="1:12" ht="18" customHeight="1" x14ac:dyDescent="0.2">
      <c r="A3511" s="37" t="s">
        <v>15089</v>
      </c>
      <c r="B3511" s="37" t="s">
        <v>15090</v>
      </c>
      <c r="C3511" s="37" t="s">
        <v>15091</v>
      </c>
      <c r="D3511" s="37" t="s">
        <v>15092</v>
      </c>
      <c r="E3511" s="37" t="s">
        <v>22832</v>
      </c>
      <c r="F3511" s="37" t="s">
        <v>18742</v>
      </c>
      <c r="G3511" s="37">
        <v>96816</v>
      </c>
      <c r="H3511" s="35">
        <v>25</v>
      </c>
      <c r="I3511" s="35">
        <v>200</v>
      </c>
      <c r="J3511" s="36">
        <v>127048</v>
      </c>
      <c r="K3511" s="37">
        <v>127711</v>
      </c>
      <c r="L3511" s="37"/>
    </row>
    <row r="3512" spans="1:12" ht="18" customHeight="1" x14ac:dyDescent="0.2">
      <c r="A3512" s="37" t="s">
        <v>15093</v>
      </c>
      <c r="B3512" s="37" t="s">
        <v>15094</v>
      </c>
      <c r="C3512" s="37" t="s">
        <v>15095</v>
      </c>
      <c r="D3512" s="37" t="s">
        <v>15096</v>
      </c>
      <c r="E3512" s="37" t="s">
        <v>15097</v>
      </c>
      <c r="F3512" s="37" t="s">
        <v>19678</v>
      </c>
      <c r="G3512" s="37">
        <v>8244</v>
      </c>
      <c r="H3512" s="35">
        <v>3</v>
      </c>
      <c r="I3512" s="35">
        <v>3</v>
      </c>
      <c r="J3512" s="36">
        <v>866667</v>
      </c>
      <c r="K3512" s="37">
        <v>149044</v>
      </c>
      <c r="L3512" s="37" t="s">
        <v>15098</v>
      </c>
    </row>
    <row r="3513" spans="1:12" ht="18" customHeight="1" x14ac:dyDescent="0.2">
      <c r="A3513" s="37" t="s">
        <v>15099</v>
      </c>
      <c r="B3513" s="37" t="s">
        <v>15100</v>
      </c>
      <c r="C3513" s="37" t="s">
        <v>15101</v>
      </c>
      <c r="D3513" s="37" t="s">
        <v>15102</v>
      </c>
      <c r="E3513" s="37" t="s">
        <v>15103</v>
      </c>
      <c r="F3513" s="37" t="s">
        <v>23136</v>
      </c>
      <c r="G3513" s="37">
        <v>20186</v>
      </c>
      <c r="H3513" s="35">
        <v>0</v>
      </c>
      <c r="I3513" s="35">
        <v>4</v>
      </c>
      <c r="J3513" s="36">
        <v>37742</v>
      </c>
      <c r="K3513" s="37">
        <v>112303</v>
      </c>
      <c r="L3513" s="37"/>
    </row>
    <row r="3514" spans="1:12" ht="18" customHeight="1" x14ac:dyDescent="0.2">
      <c r="A3514" s="37" t="s">
        <v>17838</v>
      </c>
      <c r="B3514" s="37" t="s">
        <v>17839</v>
      </c>
      <c r="C3514" s="37" t="s">
        <v>17840</v>
      </c>
      <c r="D3514" s="37" t="s">
        <v>17841</v>
      </c>
      <c r="E3514" s="37" t="s">
        <v>18032</v>
      </c>
      <c r="F3514" s="37" t="s">
        <v>19667</v>
      </c>
      <c r="G3514" s="37">
        <v>2109</v>
      </c>
      <c r="H3514" s="35">
        <v>148</v>
      </c>
      <c r="I3514" s="35">
        <v>96</v>
      </c>
      <c r="J3514" s="36">
        <v>1541667</v>
      </c>
      <c r="K3514" s="37">
        <v>132481</v>
      </c>
      <c r="L3514" s="37"/>
    </row>
    <row r="3515" spans="1:12" ht="18" customHeight="1" x14ac:dyDescent="0.2">
      <c r="A3515" s="37" t="s">
        <v>17842</v>
      </c>
      <c r="B3515" s="37" t="s">
        <v>17843</v>
      </c>
      <c r="C3515" s="37" t="s">
        <v>17844</v>
      </c>
      <c r="D3515" s="37" t="s">
        <v>17845</v>
      </c>
      <c r="E3515" s="37" t="s">
        <v>15113</v>
      </c>
      <c r="F3515" s="37" t="s">
        <v>19670</v>
      </c>
      <c r="G3515" s="37">
        <v>48236</v>
      </c>
      <c r="H3515" s="35">
        <v>15</v>
      </c>
      <c r="I3515" s="35">
        <v>26</v>
      </c>
      <c r="J3515" s="36">
        <v>576923</v>
      </c>
      <c r="K3515" s="37">
        <v>119774</v>
      </c>
      <c r="L3515" s="37"/>
    </row>
    <row r="3516" spans="1:12" ht="18" customHeight="1" x14ac:dyDescent="0.2">
      <c r="A3516" s="37" t="s">
        <v>17848</v>
      </c>
      <c r="B3516" s="37" t="s">
        <v>17849</v>
      </c>
      <c r="C3516" s="37" t="s">
        <v>17850</v>
      </c>
      <c r="D3516" s="37" t="s">
        <v>17851</v>
      </c>
      <c r="E3516" s="37" t="s">
        <v>14247</v>
      </c>
      <c r="F3516" s="37" t="s">
        <v>23134</v>
      </c>
      <c r="G3516" s="37">
        <v>77904</v>
      </c>
      <c r="H3516" s="35">
        <v>5</v>
      </c>
      <c r="I3516" s="35">
        <v>45</v>
      </c>
      <c r="J3516" s="36">
        <v>100000</v>
      </c>
      <c r="K3516" s="37">
        <v>115379</v>
      </c>
      <c r="L3516" s="37"/>
    </row>
    <row r="3517" spans="1:12" ht="18" customHeight="1" x14ac:dyDescent="0.2">
      <c r="A3517" s="37" t="s">
        <v>17852</v>
      </c>
      <c r="B3517" s="37" t="s">
        <v>17853</v>
      </c>
      <c r="C3517" s="37" t="s">
        <v>17854</v>
      </c>
      <c r="D3517" s="37" t="s">
        <v>17855</v>
      </c>
      <c r="E3517" s="37" t="s">
        <v>20862</v>
      </c>
      <c r="F3517" s="37" t="s">
        <v>23136</v>
      </c>
      <c r="G3517" s="37">
        <v>22102</v>
      </c>
      <c r="H3517" s="35">
        <v>10</v>
      </c>
      <c r="I3517" s="35">
        <v>20</v>
      </c>
      <c r="J3517" s="36">
        <v>485640</v>
      </c>
      <c r="K3517" s="37">
        <v>127814</v>
      </c>
      <c r="L3517" s="37" t="s">
        <v>17856</v>
      </c>
    </row>
    <row r="3518" spans="1:12" ht="18" customHeight="1" x14ac:dyDescent="0.2">
      <c r="A3518" s="37" t="s">
        <v>17857</v>
      </c>
      <c r="B3518" s="37" t="s">
        <v>17858</v>
      </c>
      <c r="C3518" s="37" t="s">
        <v>17859</v>
      </c>
      <c r="D3518" s="37" t="s">
        <v>17860</v>
      </c>
      <c r="E3518" s="37" t="s">
        <v>23104</v>
      </c>
      <c r="F3518" s="37" t="s">
        <v>18740</v>
      </c>
      <c r="G3518" s="37">
        <v>33618</v>
      </c>
      <c r="H3518" s="35">
        <v>5</v>
      </c>
      <c r="I3518" s="35">
        <v>30</v>
      </c>
      <c r="J3518" s="36">
        <v>171600</v>
      </c>
      <c r="K3518" s="37">
        <v>139553</v>
      </c>
      <c r="L3518" s="37"/>
    </row>
    <row r="3519" spans="1:12" ht="18" customHeight="1" x14ac:dyDescent="0.2">
      <c r="A3519" s="37" t="s">
        <v>17861</v>
      </c>
      <c r="B3519" s="37" t="s">
        <v>12304</v>
      </c>
      <c r="C3519" s="37" t="s">
        <v>12305</v>
      </c>
      <c r="D3519" s="37" t="s">
        <v>15114</v>
      </c>
      <c r="E3519" s="37" t="s">
        <v>16728</v>
      </c>
      <c r="F3519" s="37" t="s">
        <v>23714</v>
      </c>
      <c r="G3519" s="37">
        <v>92109</v>
      </c>
      <c r="H3519" s="35">
        <v>3</v>
      </c>
      <c r="I3519" s="35">
        <v>37</v>
      </c>
      <c r="J3519" s="36">
        <v>89189</v>
      </c>
      <c r="K3519" s="37">
        <v>144394</v>
      </c>
      <c r="L3519" s="37"/>
    </row>
    <row r="3520" spans="1:12" ht="18" customHeight="1" x14ac:dyDescent="0.2">
      <c r="A3520" s="37" t="s">
        <v>15115</v>
      </c>
      <c r="B3520" s="37" t="s">
        <v>15116</v>
      </c>
      <c r="C3520" s="37" t="s">
        <v>15117</v>
      </c>
      <c r="D3520" s="37" t="s">
        <v>15118</v>
      </c>
      <c r="E3520" s="37" t="s">
        <v>15268</v>
      </c>
      <c r="F3520" s="37" t="s">
        <v>23134</v>
      </c>
      <c r="G3520" s="37">
        <v>77027</v>
      </c>
      <c r="H3520" s="35">
        <v>12</v>
      </c>
      <c r="I3520" s="35">
        <v>51</v>
      </c>
      <c r="J3520" s="36">
        <v>232751</v>
      </c>
      <c r="K3520" s="37">
        <v>117740</v>
      </c>
      <c r="L3520" s="37"/>
    </row>
    <row r="3521" spans="1:12" ht="18" customHeight="1" x14ac:dyDescent="0.2">
      <c r="A3521" s="37" t="s">
        <v>15119</v>
      </c>
      <c r="B3521" s="37" t="s">
        <v>15120</v>
      </c>
      <c r="C3521" s="37" t="s">
        <v>15121</v>
      </c>
      <c r="D3521" s="37"/>
      <c r="E3521" s="37"/>
      <c r="F3521" s="37" t="s">
        <v>23125</v>
      </c>
      <c r="G3521" s="37"/>
      <c r="H3521" s="35">
        <v>1</v>
      </c>
      <c r="I3521" s="35">
        <v>2</v>
      </c>
      <c r="J3521" s="36">
        <v>300000</v>
      </c>
      <c r="K3521" s="37">
        <v>147412</v>
      </c>
      <c r="L3521" s="37" t="s">
        <v>15122</v>
      </c>
    </row>
    <row r="3522" spans="1:12" ht="18" customHeight="1" x14ac:dyDescent="0.2">
      <c r="A3522" s="37" t="s">
        <v>15123</v>
      </c>
      <c r="B3522" s="37" t="s">
        <v>15124</v>
      </c>
      <c r="C3522" s="37" t="s">
        <v>15125</v>
      </c>
      <c r="D3522" s="37" t="s">
        <v>15126</v>
      </c>
      <c r="E3522" s="37" t="s">
        <v>15127</v>
      </c>
      <c r="F3522" s="37" t="s">
        <v>19666</v>
      </c>
      <c r="G3522" s="37">
        <v>70433</v>
      </c>
      <c r="H3522" s="35">
        <v>3</v>
      </c>
      <c r="I3522" s="35">
        <v>70</v>
      </c>
      <c r="J3522" s="36">
        <v>40000</v>
      </c>
      <c r="K3522" s="37">
        <v>117510</v>
      </c>
      <c r="L3522" s="37"/>
    </row>
    <row r="3523" spans="1:12" ht="18" customHeight="1" x14ac:dyDescent="0.2">
      <c r="A3523" s="37" t="s">
        <v>15128</v>
      </c>
      <c r="B3523" s="37" t="s">
        <v>15129</v>
      </c>
      <c r="C3523" s="37" t="s">
        <v>15130</v>
      </c>
      <c r="D3523" s="37" t="s">
        <v>15131</v>
      </c>
      <c r="E3523" s="37" t="s">
        <v>15132</v>
      </c>
      <c r="F3523" s="37" t="s">
        <v>23714</v>
      </c>
      <c r="G3523" s="37">
        <v>95945</v>
      </c>
      <c r="H3523" s="35">
        <v>139</v>
      </c>
      <c r="I3523" s="36">
        <v>3535</v>
      </c>
      <c r="J3523" s="36">
        <v>39283</v>
      </c>
      <c r="K3523" s="37">
        <v>110064</v>
      </c>
      <c r="L3523" s="37"/>
    </row>
    <row r="3524" spans="1:12" ht="18" customHeight="1" x14ac:dyDescent="0.2">
      <c r="A3524" s="37" t="s">
        <v>15133</v>
      </c>
      <c r="B3524" s="37" t="s">
        <v>15134</v>
      </c>
      <c r="C3524" s="37" t="s">
        <v>15135</v>
      </c>
      <c r="D3524" s="37" t="s">
        <v>15136</v>
      </c>
      <c r="E3524" s="37" t="s">
        <v>19915</v>
      </c>
      <c r="F3524" s="37" t="s">
        <v>18740</v>
      </c>
      <c r="G3524" s="37">
        <v>32501</v>
      </c>
      <c r="H3524" s="35">
        <v>136</v>
      </c>
      <c r="I3524" s="35">
        <v>190</v>
      </c>
      <c r="J3524" s="36">
        <v>715033</v>
      </c>
      <c r="K3524" s="37">
        <v>128000</v>
      </c>
      <c r="L3524" s="37"/>
    </row>
    <row r="3525" spans="1:12" ht="18" customHeight="1" x14ac:dyDescent="0.2">
      <c r="A3525" s="37" t="s">
        <v>15137</v>
      </c>
      <c r="B3525" s="37" t="s">
        <v>15138</v>
      </c>
      <c r="C3525" s="37" t="s">
        <v>15139</v>
      </c>
      <c r="D3525" s="37" t="s">
        <v>15140</v>
      </c>
      <c r="E3525" s="37" t="s">
        <v>15141</v>
      </c>
      <c r="F3525" s="37" t="s">
        <v>23710</v>
      </c>
      <c r="G3525" s="37">
        <v>99901</v>
      </c>
      <c r="H3525" s="35">
        <v>15</v>
      </c>
      <c r="I3525" s="35">
        <v>274</v>
      </c>
      <c r="J3525" s="36">
        <v>56351</v>
      </c>
      <c r="K3525" s="37">
        <v>125591</v>
      </c>
      <c r="L3525" s="37"/>
    </row>
    <row r="3526" spans="1:12" ht="18" customHeight="1" x14ac:dyDescent="0.2">
      <c r="A3526" s="37" t="s">
        <v>15142</v>
      </c>
      <c r="B3526" s="37" t="s">
        <v>15143</v>
      </c>
      <c r="C3526" s="37" t="s">
        <v>15144</v>
      </c>
      <c r="D3526" s="37" t="s">
        <v>15145</v>
      </c>
      <c r="E3526" s="37" t="s">
        <v>20782</v>
      </c>
      <c r="F3526" s="37" t="s">
        <v>23710</v>
      </c>
      <c r="G3526" s="37">
        <v>99503</v>
      </c>
      <c r="H3526" s="35">
        <v>21</v>
      </c>
      <c r="I3526" s="35">
        <v>49</v>
      </c>
      <c r="J3526" s="36">
        <v>435043</v>
      </c>
      <c r="K3526" s="37">
        <v>133179</v>
      </c>
      <c r="L3526" s="37"/>
    </row>
    <row r="3527" spans="1:12" ht="18" customHeight="1" x14ac:dyDescent="0.2">
      <c r="A3527" s="37" t="s">
        <v>15146</v>
      </c>
      <c r="B3527" s="37" t="s">
        <v>15147</v>
      </c>
      <c r="C3527" s="37" t="s">
        <v>15148</v>
      </c>
      <c r="D3527" s="37" t="s">
        <v>15149</v>
      </c>
      <c r="E3527" s="37" t="s">
        <v>21680</v>
      </c>
      <c r="F3527" s="37" t="s">
        <v>23715</v>
      </c>
      <c r="G3527" s="37">
        <v>80206</v>
      </c>
      <c r="H3527" s="35">
        <v>1</v>
      </c>
      <c r="I3527" s="35">
        <v>18</v>
      </c>
      <c r="J3527" s="36">
        <v>50000</v>
      </c>
      <c r="K3527" s="37">
        <v>133183</v>
      </c>
      <c r="L3527" s="37"/>
    </row>
    <row r="3528" spans="1:12" ht="18" customHeight="1" x14ac:dyDescent="0.2">
      <c r="A3528" s="37" t="s">
        <v>12406</v>
      </c>
      <c r="B3528" s="37" t="s">
        <v>12315</v>
      </c>
      <c r="C3528" s="37" t="s">
        <v>12316</v>
      </c>
      <c r="D3528" s="37" t="s">
        <v>12317</v>
      </c>
      <c r="E3528" s="37" t="s">
        <v>20191</v>
      </c>
      <c r="F3528" s="37" t="s">
        <v>23125</v>
      </c>
      <c r="G3528" s="37">
        <v>14202</v>
      </c>
      <c r="H3528" s="35">
        <v>3</v>
      </c>
      <c r="I3528" s="35">
        <v>100</v>
      </c>
      <c r="J3528" s="36">
        <v>26002</v>
      </c>
      <c r="K3528" s="37">
        <v>43870</v>
      </c>
      <c r="L3528" s="37"/>
    </row>
    <row r="3529" spans="1:12" ht="18" customHeight="1" x14ac:dyDescent="0.2">
      <c r="A3529" s="37" t="s">
        <v>12318</v>
      </c>
      <c r="B3529" s="37" t="s">
        <v>9605</v>
      </c>
      <c r="C3529" s="37" t="s">
        <v>9606</v>
      </c>
      <c r="D3529" s="37" t="s">
        <v>12331</v>
      </c>
      <c r="E3529" s="37" t="s">
        <v>12332</v>
      </c>
      <c r="F3529" s="37" t="s">
        <v>23125</v>
      </c>
      <c r="G3529" s="37">
        <v>11577</v>
      </c>
      <c r="H3529" s="35">
        <v>169</v>
      </c>
      <c r="I3529" s="35">
        <v>225</v>
      </c>
      <c r="J3529" s="36">
        <v>750436</v>
      </c>
      <c r="K3529" s="37">
        <v>2185</v>
      </c>
      <c r="L3529" s="37" t="s">
        <v>12333</v>
      </c>
    </row>
    <row r="3530" spans="1:12" ht="18" customHeight="1" x14ac:dyDescent="0.2">
      <c r="A3530" s="37" t="s">
        <v>12334</v>
      </c>
      <c r="B3530" s="37" t="s">
        <v>12335</v>
      </c>
      <c r="C3530" s="37" t="s">
        <v>12336</v>
      </c>
      <c r="D3530" s="37" t="s">
        <v>12337</v>
      </c>
      <c r="E3530" s="37" t="s">
        <v>21843</v>
      </c>
      <c r="F3530" s="37" t="s">
        <v>23139</v>
      </c>
      <c r="G3530" s="37">
        <v>53005</v>
      </c>
      <c r="H3530" s="35">
        <v>3</v>
      </c>
      <c r="I3530" s="35">
        <v>42</v>
      </c>
      <c r="J3530" s="36">
        <v>75405</v>
      </c>
      <c r="K3530" s="37">
        <v>140317</v>
      </c>
      <c r="L3530" s="37"/>
    </row>
    <row r="3531" spans="1:12" ht="18" customHeight="1" x14ac:dyDescent="0.2">
      <c r="A3531" s="37" t="s">
        <v>12338</v>
      </c>
      <c r="B3531" s="37" t="s">
        <v>12339</v>
      </c>
      <c r="C3531" s="37" t="s">
        <v>12340</v>
      </c>
      <c r="D3531" s="37" t="s">
        <v>12341</v>
      </c>
      <c r="E3531" s="37" t="s">
        <v>13221</v>
      </c>
      <c r="F3531" s="37" t="s">
        <v>23134</v>
      </c>
      <c r="G3531" s="37">
        <v>75007</v>
      </c>
      <c r="H3531" s="35">
        <v>8</v>
      </c>
      <c r="I3531" s="35" t="s">
        <v>16742</v>
      </c>
      <c r="J3531" s="35" t="s">
        <v>16742</v>
      </c>
      <c r="K3531" s="37">
        <v>114433</v>
      </c>
      <c r="L3531" s="37"/>
    </row>
    <row r="3532" spans="1:12" ht="18" customHeight="1" x14ac:dyDescent="0.2">
      <c r="A3532" s="37" t="s">
        <v>12362</v>
      </c>
      <c r="B3532" s="37" t="s">
        <v>12363</v>
      </c>
      <c r="C3532" s="37" t="s">
        <v>12364</v>
      </c>
      <c r="D3532" s="37" t="s">
        <v>12365</v>
      </c>
      <c r="E3532" s="37" t="s">
        <v>22734</v>
      </c>
      <c r="F3532" s="37" t="s">
        <v>19662</v>
      </c>
      <c r="G3532" s="37">
        <v>62656</v>
      </c>
      <c r="H3532" s="35">
        <v>25</v>
      </c>
      <c r="I3532" s="35">
        <v>88</v>
      </c>
      <c r="J3532" s="36">
        <v>286834</v>
      </c>
      <c r="K3532" s="37">
        <v>123287</v>
      </c>
      <c r="L3532" s="37"/>
    </row>
    <row r="3533" spans="1:12" ht="18" customHeight="1" x14ac:dyDescent="0.2">
      <c r="A3533" s="37" t="s">
        <v>12366</v>
      </c>
      <c r="B3533" s="37" t="s">
        <v>12367</v>
      </c>
      <c r="C3533" s="37" t="s">
        <v>12368</v>
      </c>
      <c r="D3533" s="37" t="s">
        <v>12369</v>
      </c>
      <c r="E3533" s="37" t="s">
        <v>12370</v>
      </c>
      <c r="F3533" s="37" t="s">
        <v>23714</v>
      </c>
      <c r="G3533" s="37">
        <v>94027</v>
      </c>
      <c r="H3533" s="35">
        <v>137</v>
      </c>
      <c r="I3533" s="35">
        <v>314</v>
      </c>
      <c r="J3533" s="36">
        <v>434883</v>
      </c>
      <c r="K3533" s="37">
        <v>105583</v>
      </c>
      <c r="L3533" s="37"/>
    </row>
    <row r="3534" spans="1:12" ht="18" customHeight="1" x14ac:dyDescent="0.2">
      <c r="A3534" s="37" t="s">
        <v>12371</v>
      </c>
      <c r="B3534" s="37" t="s">
        <v>12372</v>
      </c>
      <c r="C3534" s="37" t="s">
        <v>12373</v>
      </c>
      <c r="D3534" s="37" t="s">
        <v>12374</v>
      </c>
      <c r="E3534" s="37" t="s">
        <v>21358</v>
      </c>
      <c r="F3534" s="37" t="s">
        <v>23714</v>
      </c>
      <c r="G3534" s="37">
        <v>94583</v>
      </c>
      <c r="H3534" s="35">
        <v>8</v>
      </c>
      <c r="I3534" s="35">
        <v>35</v>
      </c>
      <c r="J3534" s="36">
        <v>222688</v>
      </c>
      <c r="K3534" s="37">
        <v>131626</v>
      </c>
      <c r="L3534" s="37"/>
    </row>
    <row r="3535" spans="1:12" ht="18" customHeight="1" x14ac:dyDescent="0.2">
      <c r="A3535" s="37" t="s">
        <v>12375</v>
      </c>
      <c r="B3535" s="37" t="s">
        <v>12376</v>
      </c>
      <c r="C3535" s="37" t="s">
        <v>12377</v>
      </c>
      <c r="D3535" s="37" t="s">
        <v>9616</v>
      </c>
      <c r="E3535" s="37" t="s">
        <v>21358</v>
      </c>
      <c r="F3535" s="37" t="s">
        <v>23714</v>
      </c>
      <c r="G3535" s="37">
        <v>94583</v>
      </c>
      <c r="H3535" s="35">
        <v>248</v>
      </c>
      <c r="I3535" s="35">
        <v>806</v>
      </c>
      <c r="J3535" s="36">
        <v>307161</v>
      </c>
      <c r="K3535" s="37">
        <v>104557</v>
      </c>
      <c r="L3535" s="37"/>
    </row>
    <row r="3536" spans="1:12" ht="18" customHeight="1" x14ac:dyDescent="0.2">
      <c r="A3536" s="37" t="s">
        <v>9617</v>
      </c>
      <c r="B3536" s="37" t="s">
        <v>12342</v>
      </c>
      <c r="C3536" s="37" t="s">
        <v>12343</v>
      </c>
      <c r="D3536" s="37" t="s">
        <v>12344</v>
      </c>
      <c r="E3536" s="37" t="s">
        <v>3021</v>
      </c>
      <c r="F3536" s="37" t="s">
        <v>23714</v>
      </c>
      <c r="G3536" s="37">
        <v>92656</v>
      </c>
      <c r="H3536" s="35">
        <v>72</v>
      </c>
      <c r="I3536" s="35">
        <v>327</v>
      </c>
      <c r="J3536" s="36">
        <v>221236</v>
      </c>
      <c r="K3536" s="37">
        <v>132314</v>
      </c>
      <c r="L3536" s="37" t="s">
        <v>12345</v>
      </c>
    </row>
    <row r="3537" spans="1:12" ht="18" customHeight="1" x14ac:dyDescent="0.2">
      <c r="A3537" s="37" t="s">
        <v>12346</v>
      </c>
      <c r="B3537" s="37" t="s">
        <v>12347</v>
      </c>
      <c r="C3537" s="37" t="s">
        <v>12348</v>
      </c>
      <c r="D3537" s="37" t="s">
        <v>12349</v>
      </c>
      <c r="E3537" s="37" t="s">
        <v>5796</v>
      </c>
      <c r="F3537" s="37" t="s">
        <v>23714</v>
      </c>
      <c r="G3537" s="37">
        <v>95066</v>
      </c>
      <c r="H3537" s="35">
        <v>28</v>
      </c>
      <c r="I3537" s="35">
        <v>303</v>
      </c>
      <c r="J3537" s="36">
        <v>92948</v>
      </c>
      <c r="K3537" s="37">
        <v>112822</v>
      </c>
      <c r="L3537" s="37"/>
    </row>
    <row r="3538" spans="1:12" ht="18" customHeight="1" x14ac:dyDescent="0.2">
      <c r="A3538" s="37" t="s">
        <v>12350</v>
      </c>
      <c r="B3538" s="37" t="s">
        <v>12351</v>
      </c>
      <c r="C3538" s="37" t="s">
        <v>12352</v>
      </c>
      <c r="D3538" s="37" t="s">
        <v>12353</v>
      </c>
      <c r="E3538" s="37" t="s">
        <v>16728</v>
      </c>
      <c r="F3538" s="37" t="s">
        <v>23714</v>
      </c>
      <c r="G3538" s="37">
        <v>92103</v>
      </c>
      <c r="H3538" s="35">
        <v>8</v>
      </c>
      <c r="I3538" s="35" t="s">
        <v>16742</v>
      </c>
      <c r="J3538" s="35" t="s">
        <v>16742</v>
      </c>
      <c r="K3538" s="37">
        <v>130041</v>
      </c>
      <c r="L3538" s="37"/>
    </row>
    <row r="3539" spans="1:12" ht="18" customHeight="1" x14ac:dyDescent="0.2">
      <c r="A3539" s="37" t="s">
        <v>12354</v>
      </c>
      <c r="B3539" s="37" t="s">
        <v>12355</v>
      </c>
      <c r="C3539" s="37" t="s">
        <v>12356</v>
      </c>
      <c r="D3539" s="37" t="s">
        <v>12357</v>
      </c>
      <c r="E3539" s="37" t="s">
        <v>17615</v>
      </c>
      <c r="F3539" s="37" t="s">
        <v>23714</v>
      </c>
      <c r="G3539" s="37">
        <v>92691</v>
      </c>
      <c r="H3539" s="35">
        <v>83</v>
      </c>
      <c r="I3539" s="35">
        <v>29</v>
      </c>
      <c r="J3539" s="36">
        <v>2873476</v>
      </c>
      <c r="K3539" s="37">
        <v>136054</v>
      </c>
      <c r="L3539" s="37"/>
    </row>
    <row r="3540" spans="1:12" ht="18" customHeight="1" x14ac:dyDescent="0.2">
      <c r="A3540" s="37" t="s">
        <v>12358</v>
      </c>
      <c r="B3540" s="37" t="s">
        <v>12359</v>
      </c>
      <c r="C3540" s="37" t="s">
        <v>12360</v>
      </c>
      <c r="D3540" s="37" t="s">
        <v>12361</v>
      </c>
      <c r="E3540" s="37" t="s">
        <v>18967</v>
      </c>
      <c r="F3540" s="37" t="s">
        <v>23134</v>
      </c>
      <c r="G3540" s="37">
        <v>78216</v>
      </c>
      <c r="H3540" s="35">
        <v>10</v>
      </c>
      <c r="I3540" s="35">
        <v>37</v>
      </c>
      <c r="J3540" s="36">
        <v>279870</v>
      </c>
      <c r="K3540" s="37">
        <v>115250</v>
      </c>
      <c r="L3540" s="37" t="s">
        <v>9632</v>
      </c>
    </row>
    <row r="3541" spans="1:12" ht="18" customHeight="1" x14ac:dyDescent="0.2">
      <c r="A3541" s="37" t="s">
        <v>9633</v>
      </c>
      <c r="B3541" s="37" t="s">
        <v>9634</v>
      </c>
      <c r="C3541" s="37" t="s">
        <v>9635</v>
      </c>
      <c r="D3541" s="37" t="s">
        <v>9636</v>
      </c>
      <c r="E3541" s="37" t="s">
        <v>20057</v>
      </c>
      <c r="F3541" s="37" t="s">
        <v>23713</v>
      </c>
      <c r="G3541" s="37">
        <v>85282</v>
      </c>
      <c r="H3541" s="35">
        <v>12</v>
      </c>
      <c r="I3541" s="35">
        <v>17</v>
      </c>
      <c r="J3541" s="36">
        <v>732615</v>
      </c>
      <c r="K3541" s="37">
        <v>117256</v>
      </c>
      <c r="L3541" s="37"/>
    </row>
    <row r="3542" spans="1:12" ht="18" customHeight="1" x14ac:dyDescent="0.2">
      <c r="A3542" s="37" t="s">
        <v>9637</v>
      </c>
      <c r="B3542" s="37" t="s">
        <v>9638</v>
      </c>
      <c r="C3542" s="37" t="s">
        <v>9639</v>
      </c>
      <c r="D3542" s="37" t="s">
        <v>9640</v>
      </c>
      <c r="E3542" s="37" t="s">
        <v>20912</v>
      </c>
      <c r="F3542" s="37" t="s">
        <v>23139</v>
      </c>
      <c r="G3542" s="37">
        <v>53018</v>
      </c>
      <c r="H3542" s="35">
        <v>8</v>
      </c>
      <c r="I3542" s="35">
        <v>0</v>
      </c>
      <c r="J3542" s="35" t="s">
        <v>16742</v>
      </c>
      <c r="K3542" s="37">
        <v>132024</v>
      </c>
      <c r="L3542" s="37"/>
    </row>
    <row r="3543" spans="1:12" ht="18" customHeight="1" x14ac:dyDescent="0.2">
      <c r="A3543" s="37" t="s">
        <v>9641</v>
      </c>
      <c r="B3543" s="37" t="s">
        <v>6981</v>
      </c>
      <c r="C3543" s="37" t="s">
        <v>6982</v>
      </c>
      <c r="D3543" s="37" t="s">
        <v>6991</v>
      </c>
      <c r="E3543" s="37" t="s">
        <v>6992</v>
      </c>
      <c r="F3543" s="37" t="s">
        <v>23125</v>
      </c>
      <c r="G3543" s="37">
        <v>10583</v>
      </c>
      <c r="H3543" s="35">
        <v>723</v>
      </c>
      <c r="I3543" s="35">
        <v>92</v>
      </c>
      <c r="J3543" s="36">
        <v>7855459</v>
      </c>
      <c r="K3543" s="37">
        <v>109134</v>
      </c>
      <c r="L3543" s="37"/>
    </row>
    <row r="3544" spans="1:12" ht="18" customHeight="1" x14ac:dyDescent="0.2">
      <c r="A3544" s="37" t="s">
        <v>6993</v>
      </c>
      <c r="B3544" s="37" t="s">
        <v>6994</v>
      </c>
      <c r="C3544" s="37" t="s">
        <v>6995</v>
      </c>
      <c r="D3544" s="37" t="s">
        <v>6996</v>
      </c>
      <c r="E3544" s="37" t="s">
        <v>6997</v>
      </c>
      <c r="F3544" s="37" t="s">
        <v>23712</v>
      </c>
      <c r="G3544" s="37">
        <v>72903</v>
      </c>
      <c r="H3544" s="35">
        <v>4</v>
      </c>
      <c r="I3544" s="35">
        <v>105</v>
      </c>
      <c r="J3544" s="36">
        <v>34004</v>
      </c>
      <c r="K3544" s="37">
        <v>109870</v>
      </c>
      <c r="L3544" s="37" t="s">
        <v>6998</v>
      </c>
    </row>
    <row r="3545" spans="1:12" ht="18" customHeight="1" x14ac:dyDescent="0.2">
      <c r="A3545" s="37" t="s">
        <v>6999</v>
      </c>
      <c r="B3545" s="37" t="s">
        <v>4279</v>
      </c>
      <c r="C3545" s="37" t="s">
        <v>4280</v>
      </c>
      <c r="D3545" s="37" t="s">
        <v>4281</v>
      </c>
      <c r="E3545" s="37" t="s">
        <v>18189</v>
      </c>
      <c r="F3545" s="37" t="s">
        <v>18740</v>
      </c>
      <c r="G3545" s="37">
        <v>33406</v>
      </c>
      <c r="H3545" s="35">
        <v>23</v>
      </c>
      <c r="I3545" s="35">
        <v>47</v>
      </c>
      <c r="J3545" s="36">
        <v>482912</v>
      </c>
      <c r="K3545" s="37">
        <v>142275</v>
      </c>
      <c r="L3545" s="37"/>
    </row>
    <row r="3546" spans="1:12" ht="18" customHeight="1" x14ac:dyDescent="0.2">
      <c r="A3546" s="37" t="s">
        <v>4282</v>
      </c>
      <c r="B3546" s="37" t="s">
        <v>4283</v>
      </c>
      <c r="C3546" s="37" t="s">
        <v>4284</v>
      </c>
      <c r="D3546" s="37" t="s">
        <v>4285</v>
      </c>
      <c r="E3546" s="37" t="s">
        <v>4286</v>
      </c>
      <c r="F3546" s="37" t="s">
        <v>19665</v>
      </c>
      <c r="G3546" s="37">
        <v>41042</v>
      </c>
      <c r="H3546" s="35">
        <v>17</v>
      </c>
      <c r="I3546" s="35">
        <v>75</v>
      </c>
      <c r="J3546" s="36">
        <v>222667</v>
      </c>
      <c r="K3546" s="37">
        <v>113548</v>
      </c>
      <c r="L3546" s="37"/>
    </row>
    <row r="3547" spans="1:12" ht="18" customHeight="1" x14ac:dyDescent="0.2">
      <c r="A3547" s="37" t="s">
        <v>4287</v>
      </c>
      <c r="B3547" s="37" t="s">
        <v>4288</v>
      </c>
      <c r="C3547" s="37" t="s">
        <v>4289</v>
      </c>
      <c r="D3547" s="37" t="s">
        <v>4290</v>
      </c>
      <c r="E3547" s="37" t="s">
        <v>24112</v>
      </c>
      <c r="F3547" s="37" t="s">
        <v>23131</v>
      </c>
      <c r="G3547" s="37">
        <v>29910</v>
      </c>
      <c r="H3547" s="35">
        <v>83</v>
      </c>
      <c r="I3547" s="35">
        <v>171</v>
      </c>
      <c r="J3547" s="36">
        <v>483716</v>
      </c>
      <c r="K3547" s="37">
        <v>110418</v>
      </c>
      <c r="L3547" s="37" t="s">
        <v>4291</v>
      </c>
    </row>
    <row r="3548" spans="1:12" ht="18" customHeight="1" x14ac:dyDescent="0.2">
      <c r="A3548" s="37" t="s">
        <v>4316</v>
      </c>
      <c r="B3548" s="37" t="s">
        <v>4316</v>
      </c>
      <c r="C3548" s="37" t="s">
        <v>4317</v>
      </c>
      <c r="D3548" s="37" t="s">
        <v>4318</v>
      </c>
      <c r="E3548" s="37" t="s">
        <v>18552</v>
      </c>
      <c r="F3548" s="37" t="s">
        <v>23714</v>
      </c>
      <c r="G3548" s="37">
        <v>95678</v>
      </c>
      <c r="H3548" s="35">
        <v>10</v>
      </c>
      <c r="I3548" s="35">
        <v>146</v>
      </c>
      <c r="J3548" s="36">
        <v>65863</v>
      </c>
      <c r="K3548" s="37">
        <v>137651</v>
      </c>
      <c r="L3548" s="37"/>
    </row>
    <row r="3549" spans="1:12" ht="18" customHeight="1" x14ac:dyDescent="0.2">
      <c r="A3549" s="37" t="s">
        <v>4319</v>
      </c>
      <c r="B3549" s="37" t="s">
        <v>4320</v>
      </c>
      <c r="C3549" s="37" t="s">
        <v>4321</v>
      </c>
      <c r="D3549" s="37" t="s">
        <v>4322</v>
      </c>
      <c r="E3549" s="37" t="s">
        <v>4323</v>
      </c>
      <c r="F3549" s="37" t="s">
        <v>19667</v>
      </c>
      <c r="G3549" s="37">
        <v>1033</v>
      </c>
      <c r="H3549" s="35">
        <v>4</v>
      </c>
      <c r="I3549" s="35">
        <v>20</v>
      </c>
      <c r="J3549" s="36">
        <v>190000</v>
      </c>
      <c r="K3549" s="37">
        <v>126503</v>
      </c>
      <c r="L3549" s="37" t="s">
        <v>2755</v>
      </c>
    </row>
    <row r="3550" spans="1:12" ht="18" customHeight="1" x14ac:dyDescent="0.2">
      <c r="A3550" s="37" t="s">
        <v>2756</v>
      </c>
      <c r="B3550" s="37" t="s">
        <v>2757</v>
      </c>
      <c r="C3550" s="37" t="s">
        <v>2758</v>
      </c>
      <c r="D3550" s="37" t="s">
        <v>2759</v>
      </c>
      <c r="E3550" s="37" t="s">
        <v>18967</v>
      </c>
      <c r="F3550" s="37" t="s">
        <v>23134</v>
      </c>
      <c r="G3550" s="37">
        <v>78230</v>
      </c>
      <c r="H3550" s="35">
        <v>7</v>
      </c>
      <c r="I3550" s="35">
        <v>111</v>
      </c>
      <c r="J3550" s="36">
        <v>66174</v>
      </c>
      <c r="K3550" s="37">
        <v>114324</v>
      </c>
      <c r="L3550" s="37" t="s">
        <v>2760</v>
      </c>
    </row>
    <row r="3551" spans="1:12" ht="18" customHeight="1" x14ac:dyDescent="0.2">
      <c r="A3551" s="37" t="s">
        <v>2761</v>
      </c>
      <c r="B3551" s="37" t="s">
        <v>2762</v>
      </c>
      <c r="C3551" s="37" t="s">
        <v>2763</v>
      </c>
      <c r="D3551" s="37"/>
      <c r="E3551" s="37"/>
      <c r="F3551" s="37" t="s">
        <v>23133</v>
      </c>
      <c r="G3551" s="37"/>
      <c r="H3551" s="35">
        <v>0</v>
      </c>
      <c r="I3551" s="35">
        <v>2</v>
      </c>
      <c r="J3551" s="36">
        <v>147122</v>
      </c>
      <c r="K3551" s="37">
        <v>145707</v>
      </c>
      <c r="L3551" s="37"/>
    </row>
    <row r="3552" spans="1:12" ht="18" customHeight="1" x14ac:dyDescent="0.2">
      <c r="A3552" s="37" t="s">
        <v>2764</v>
      </c>
      <c r="B3552" s="37" t="s">
        <v>2765</v>
      </c>
      <c r="C3552" s="37" t="s">
        <v>2766</v>
      </c>
      <c r="D3552" s="37" t="s">
        <v>2767</v>
      </c>
      <c r="E3552" s="37" t="s">
        <v>19872</v>
      </c>
      <c r="F3552" s="37" t="s">
        <v>19667</v>
      </c>
      <c r="G3552" s="37">
        <v>1886</v>
      </c>
      <c r="H3552" s="35">
        <v>0</v>
      </c>
      <c r="I3552" s="35">
        <v>1</v>
      </c>
      <c r="J3552" s="36">
        <v>120000</v>
      </c>
      <c r="K3552" s="37">
        <v>128641</v>
      </c>
      <c r="L3552" s="37"/>
    </row>
    <row r="3553" spans="1:12" ht="18" customHeight="1" x14ac:dyDescent="0.2">
      <c r="A3553" s="37" t="s">
        <v>2768</v>
      </c>
      <c r="B3553" s="37" t="s">
        <v>2769</v>
      </c>
      <c r="C3553" s="37" t="s">
        <v>2770</v>
      </c>
      <c r="D3553" s="37" t="s">
        <v>2771</v>
      </c>
      <c r="E3553" s="37" t="s">
        <v>23803</v>
      </c>
      <c r="F3553" s="37" t="s">
        <v>19672</v>
      </c>
      <c r="G3553" s="37">
        <v>63131</v>
      </c>
      <c r="H3553" s="35">
        <v>79</v>
      </c>
      <c r="I3553" s="35">
        <v>106</v>
      </c>
      <c r="J3553" s="36">
        <v>741776</v>
      </c>
      <c r="K3553" s="37">
        <v>108090</v>
      </c>
      <c r="L3553" s="37"/>
    </row>
    <row r="3554" spans="1:12" ht="18" customHeight="1" x14ac:dyDescent="0.2">
      <c r="A3554" s="37" t="s">
        <v>2772</v>
      </c>
      <c r="B3554" s="37" t="s">
        <v>2773</v>
      </c>
      <c r="C3554" s="37" t="s">
        <v>2774</v>
      </c>
      <c r="D3554" s="37" t="s">
        <v>2775</v>
      </c>
      <c r="E3554" s="37" t="s">
        <v>24431</v>
      </c>
      <c r="F3554" s="37" t="s">
        <v>18740</v>
      </c>
      <c r="G3554" s="37">
        <v>33130</v>
      </c>
      <c r="H3554" s="35">
        <v>5</v>
      </c>
      <c r="I3554" s="35">
        <v>10</v>
      </c>
      <c r="J3554" s="36">
        <v>500000</v>
      </c>
      <c r="K3554" s="37">
        <v>143281</v>
      </c>
      <c r="L3554" s="37" t="s">
        <v>2776</v>
      </c>
    </row>
    <row r="3555" spans="1:12" ht="18" customHeight="1" x14ac:dyDescent="0.2">
      <c r="A3555" s="37" t="s">
        <v>2777</v>
      </c>
      <c r="B3555" s="37" t="s">
        <v>2778</v>
      </c>
      <c r="C3555" s="37" t="s">
        <v>2770</v>
      </c>
      <c r="D3555" s="37" t="s">
        <v>2771</v>
      </c>
      <c r="E3555" s="37" t="s">
        <v>23803</v>
      </c>
      <c r="F3555" s="37" t="s">
        <v>19672</v>
      </c>
      <c r="G3555" s="37">
        <v>63131</v>
      </c>
      <c r="H3555" s="35">
        <v>46</v>
      </c>
      <c r="I3555" s="35">
        <v>107</v>
      </c>
      <c r="J3555" s="36">
        <v>432626</v>
      </c>
      <c r="K3555" s="37">
        <v>117388</v>
      </c>
      <c r="L3555" s="37"/>
    </row>
    <row r="3556" spans="1:12" ht="18" customHeight="1" x14ac:dyDescent="0.2">
      <c r="A3556" s="37" t="s">
        <v>2779</v>
      </c>
      <c r="B3556" s="37" t="s">
        <v>2780</v>
      </c>
      <c r="C3556" s="37" t="s">
        <v>2781</v>
      </c>
      <c r="D3556" s="37" t="s">
        <v>2782</v>
      </c>
      <c r="E3556" s="37" t="s">
        <v>2783</v>
      </c>
      <c r="F3556" s="37" t="s">
        <v>23134</v>
      </c>
      <c r="G3556" s="37">
        <v>77845</v>
      </c>
      <c r="H3556" s="35">
        <v>35</v>
      </c>
      <c r="I3556" s="35">
        <v>172</v>
      </c>
      <c r="J3556" s="36">
        <v>202206</v>
      </c>
      <c r="K3556" s="37">
        <v>143721</v>
      </c>
      <c r="L3556" s="37"/>
    </row>
    <row r="3557" spans="1:12" ht="18" customHeight="1" x14ac:dyDescent="0.2">
      <c r="A3557" s="37" t="s">
        <v>2784</v>
      </c>
      <c r="B3557" s="37" t="s">
        <v>2785</v>
      </c>
      <c r="C3557" s="37" t="s">
        <v>2786</v>
      </c>
      <c r="D3557" s="37" t="s">
        <v>2787</v>
      </c>
      <c r="E3557" s="37" t="s">
        <v>21680</v>
      </c>
      <c r="F3557" s="37" t="s">
        <v>23715</v>
      </c>
      <c r="G3557" s="37">
        <v>80202</v>
      </c>
      <c r="H3557" s="35">
        <v>498</v>
      </c>
      <c r="I3557" s="35">
        <v>604</v>
      </c>
      <c r="J3557" s="36">
        <v>825137</v>
      </c>
      <c r="K3557" s="37">
        <v>105147</v>
      </c>
      <c r="L3557" s="37" t="s">
        <v>2788</v>
      </c>
    </row>
    <row r="3558" spans="1:12" ht="18" customHeight="1" x14ac:dyDescent="0.2">
      <c r="A3558" s="37" t="s">
        <v>2789</v>
      </c>
      <c r="B3558" s="37" t="s">
        <v>2790</v>
      </c>
      <c r="C3558" s="37" t="s">
        <v>2791</v>
      </c>
      <c r="D3558" s="37" t="s">
        <v>2024</v>
      </c>
      <c r="E3558" s="37" t="s">
        <v>21462</v>
      </c>
      <c r="F3558" s="37" t="s">
        <v>19667</v>
      </c>
      <c r="G3558" s="37">
        <v>2461</v>
      </c>
      <c r="H3558" s="35">
        <v>1</v>
      </c>
      <c r="I3558" s="35">
        <v>5</v>
      </c>
      <c r="J3558" s="36">
        <v>200000</v>
      </c>
      <c r="K3558" s="37">
        <v>133856</v>
      </c>
      <c r="L3558" s="37"/>
    </row>
    <row r="3559" spans="1:12" ht="18" customHeight="1" x14ac:dyDescent="0.2">
      <c r="A3559" s="37" t="s">
        <v>2789</v>
      </c>
      <c r="B3559" s="37" t="s">
        <v>2025</v>
      </c>
      <c r="C3559" s="37"/>
      <c r="D3559" s="37" t="s">
        <v>2026</v>
      </c>
      <c r="E3559" s="37" t="s">
        <v>20876</v>
      </c>
      <c r="F3559" s="37" t="s">
        <v>19667</v>
      </c>
      <c r="G3559" s="37">
        <v>2458</v>
      </c>
      <c r="H3559" s="35">
        <v>5</v>
      </c>
      <c r="I3559" s="35">
        <v>42</v>
      </c>
      <c r="J3559" s="36">
        <v>119048</v>
      </c>
      <c r="K3559" s="37">
        <v>116668</v>
      </c>
      <c r="L3559" s="37"/>
    </row>
    <row r="3560" spans="1:12" ht="18" customHeight="1" x14ac:dyDescent="0.2">
      <c r="A3560" s="37" t="s">
        <v>4293</v>
      </c>
      <c r="B3560" s="37" t="s">
        <v>4294</v>
      </c>
      <c r="C3560" s="37" t="s">
        <v>4295</v>
      </c>
      <c r="D3560" s="37" t="s">
        <v>4296</v>
      </c>
      <c r="E3560" s="37" t="s">
        <v>16723</v>
      </c>
      <c r="F3560" s="37" t="s">
        <v>23714</v>
      </c>
      <c r="G3560" s="37">
        <v>94111</v>
      </c>
      <c r="H3560" s="35">
        <v>60</v>
      </c>
      <c r="I3560" s="35">
        <v>231</v>
      </c>
      <c r="J3560" s="36">
        <v>258972</v>
      </c>
      <c r="K3560" s="37">
        <v>140800</v>
      </c>
      <c r="L3560" s="37"/>
    </row>
    <row r="3561" spans="1:12" ht="18" customHeight="1" x14ac:dyDescent="0.2">
      <c r="A3561" s="37" t="s">
        <v>4297</v>
      </c>
      <c r="B3561" s="37" t="s">
        <v>4298</v>
      </c>
      <c r="C3561" s="37" t="s">
        <v>4299</v>
      </c>
      <c r="D3561" s="37" t="s">
        <v>2027</v>
      </c>
      <c r="E3561" s="37" t="s">
        <v>24286</v>
      </c>
      <c r="F3561" s="37" t="s">
        <v>23134</v>
      </c>
      <c r="G3561" s="37">
        <v>75206</v>
      </c>
      <c r="H3561" s="35">
        <v>300</v>
      </c>
      <c r="I3561" s="35">
        <v>400</v>
      </c>
      <c r="J3561" s="36">
        <v>750000</v>
      </c>
      <c r="K3561" s="37">
        <v>133361</v>
      </c>
      <c r="L3561" s="37" t="s">
        <v>3175</v>
      </c>
    </row>
    <row r="3562" spans="1:12" ht="18" customHeight="1" x14ac:dyDescent="0.2">
      <c r="A3562" s="37" t="s">
        <v>3176</v>
      </c>
      <c r="B3562" s="37" t="s">
        <v>3177</v>
      </c>
      <c r="C3562" s="37" t="s">
        <v>3178</v>
      </c>
      <c r="D3562" s="37" t="s">
        <v>3179</v>
      </c>
      <c r="E3562" s="37" t="s">
        <v>8519</v>
      </c>
      <c r="F3562" s="37" t="s">
        <v>19671</v>
      </c>
      <c r="G3562" s="37">
        <v>55420</v>
      </c>
      <c r="H3562" s="35">
        <v>4</v>
      </c>
      <c r="I3562" s="35">
        <v>59</v>
      </c>
      <c r="J3562" s="36">
        <v>70017</v>
      </c>
      <c r="K3562" s="37">
        <v>137103</v>
      </c>
      <c r="L3562" s="37"/>
    </row>
    <row r="3563" spans="1:12" ht="18" customHeight="1" x14ac:dyDescent="0.2">
      <c r="A3563" s="37" t="s">
        <v>4307</v>
      </c>
      <c r="B3563" s="37" t="s">
        <v>4308</v>
      </c>
      <c r="C3563" s="37" t="s">
        <v>4309</v>
      </c>
      <c r="D3563" s="37" t="s">
        <v>4310</v>
      </c>
      <c r="E3563" s="37" t="s">
        <v>21241</v>
      </c>
      <c r="F3563" s="37" t="s">
        <v>23143</v>
      </c>
      <c r="G3563" s="37">
        <v>966</v>
      </c>
      <c r="H3563" s="35">
        <v>37</v>
      </c>
      <c r="I3563" s="35">
        <v>15</v>
      </c>
      <c r="J3563" s="36">
        <v>2466667</v>
      </c>
      <c r="K3563" s="37">
        <v>146622</v>
      </c>
      <c r="L3563" s="37"/>
    </row>
    <row r="3564" spans="1:12" ht="18" customHeight="1" x14ac:dyDescent="0.2">
      <c r="A3564" s="37" t="s">
        <v>4311</v>
      </c>
      <c r="B3564" s="37" t="s">
        <v>4312</v>
      </c>
      <c r="C3564" s="37" t="s">
        <v>4313</v>
      </c>
      <c r="D3564" s="37" t="s">
        <v>4314</v>
      </c>
      <c r="E3564" s="37" t="s">
        <v>16732</v>
      </c>
      <c r="F3564" s="37" t="s">
        <v>19670</v>
      </c>
      <c r="G3564" s="37">
        <v>48101</v>
      </c>
      <c r="H3564" s="35">
        <v>2</v>
      </c>
      <c r="I3564" s="35">
        <v>10</v>
      </c>
      <c r="J3564" s="36">
        <v>150000</v>
      </c>
      <c r="K3564" s="37">
        <v>120010</v>
      </c>
      <c r="L3564" s="37"/>
    </row>
    <row r="3565" spans="1:12" ht="18" customHeight="1" x14ac:dyDescent="0.2">
      <c r="A3565" s="37" t="s">
        <v>4315</v>
      </c>
      <c r="B3565" s="37" t="s">
        <v>3168</v>
      </c>
      <c r="C3565" s="37" t="s">
        <v>3169</v>
      </c>
      <c r="D3565" s="37" t="s">
        <v>3170</v>
      </c>
      <c r="E3565" s="37" t="s">
        <v>21321</v>
      </c>
      <c r="F3565" s="37" t="s">
        <v>23136</v>
      </c>
      <c r="G3565" s="37">
        <v>22180</v>
      </c>
      <c r="H3565" s="35">
        <v>1</v>
      </c>
      <c r="I3565" s="35" t="s">
        <v>16742</v>
      </c>
      <c r="J3565" s="35" t="s">
        <v>16742</v>
      </c>
      <c r="K3565" s="37">
        <v>149656</v>
      </c>
      <c r="L3565" s="37" t="s">
        <v>3171</v>
      </c>
    </row>
    <row r="3566" spans="1:12" ht="18" customHeight="1" x14ac:dyDescent="0.2">
      <c r="A3566" s="37" t="s">
        <v>3172</v>
      </c>
      <c r="B3566" s="37" t="s">
        <v>3173</v>
      </c>
      <c r="C3566" s="37" t="s">
        <v>3174</v>
      </c>
      <c r="D3566" s="37" t="s">
        <v>3278</v>
      </c>
      <c r="E3566" s="37" t="s">
        <v>19505</v>
      </c>
      <c r="F3566" s="37" t="s">
        <v>23125</v>
      </c>
      <c r="G3566" s="37">
        <v>10022</v>
      </c>
      <c r="H3566" s="35">
        <v>8</v>
      </c>
      <c r="I3566" s="35" t="s">
        <v>16742</v>
      </c>
      <c r="J3566" s="35" t="s">
        <v>16742</v>
      </c>
      <c r="K3566" s="37">
        <v>147820</v>
      </c>
      <c r="L3566" s="37"/>
    </row>
    <row r="3567" spans="1:12" ht="18" customHeight="1" x14ac:dyDescent="0.2">
      <c r="A3567" s="37" t="s">
        <v>3279</v>
      </c>
      <c r="B3567" s="37" t="s">
        <v>3280</v>
      </c>
      <c r="C3567" s="37" t="s">
        <v>3281</v>
      </c>
      <c r="D3567" s="37" t="s">
        <v>3282</v>
      </c>
      <c r="E3567" s="37" t="s">
        <v>3283</v>
      </c>
      <c r="F3567" s="37" t="s">
        <v>23138</v>
      </c>
      <c r="G3567" s="37">
        <v>98383</v>
      </c>
      <c r="H3567" s="35">
        <v>2</v>
      </c>
      <c r="I3567" s="35">
        <v>24</v>
      </c>
      <c r="J3567" s="36">
        <v>62500</v>
      </c>
      <c r="K3567" s="37">
        <v>144293</v>
      </c>
      <c r="L3567" s="37"/>
    </row>
    <row r="3568" spans="1:12" ht="18" customHeight="1" x14ac:dyDescent="0.2">
      <c r="A3568" s="37" t="s">
        <v>3284</v>
      </c>
      <c r="B3568" s="37" t="s">
        <v>3206</v>
      </c>
      <c r="C3568" s="37" t="s">
        <v>3207</v>
      </c>
      <c r="D3568" s="37"/>
      <c r="E3568" s="37"/>
      <c r="F3568" s="37" t="s">
        <v>23716</v>
      </c>
      <c r="G3568" s="37"/>
      <c r="H3568" s="35">
        <v>8</v>
      </c>
      <c r="I3568" s="35" t="s">
        <v>16742</v>
      </c>
      <c r="J3568" s="35" t="s">
        <v>16742</v>
      </c>
      <c r="K3568" s="37">
        <v>144867</v>
      </c>
      <c r="L3568" s="37" t="s">
        <v>3208</v>
      </c>
    </row>
    <row r="3569" spans="1:12" ht="18" customHeight="1" x14ac:dyDescent="0.2">
      <c r="A3569" s="37" t="s">
        <v>1148</v>
      </c>
      <c r="B3569" s="37" t="s">
        <v>1149</v>
      </c>
      <c r="C3569" s="37" t="s">
        <v>1150</v>
      </c>
      <c r="D3569" s="37" t="s">
        <v>1151</v>
      </c>
      <c r="E3569" s="37" t="s">
        <v>9453</v>
      </c>
      <c r="F3569" s="37" t="s">
        <v>18741</v>
      </c>
      <c r="G3569" s="37">
        <v>30038</v>
      </c>
      <c r="H3569" s="35">
        <v>8</v>
      </c>
      <c r="I3569" s="35" t="s">
        <v>16742</v>
      </c>
      <c r="J3569" s="35" t="s">
        <v>16742</v>
      </c>
      <c r="K3569" s="37">
        <v>143821</v>
      </c>
      <c r="L3569" s="37" t="s">
        <v>1152</v>
      </c>
    </row>
    <row r="3570" spans="1:12" ht="18" customHeight="1" x14ac:dyDescent="0.2">
      <c r="A3570" s="37" t="s">
        <v>1153</v>
      </c>
      <c r="B3570" s="37" t="s">
        <v>1154</v>
      </c>
      <c r="C3570" s="37" t="s">
        <v>1155</v>
      </c>
      <c r="D3570" s="37" t="s">
        <v>1156</v>
      </c>
      <c r="E3570" s="37" t="s">
        <v>23833</v>
      </c>
      <c r="F3570" s="37" t="s">
        <v>19668</v>
      </c>
      <c r="G3570" s="37">
        <v>20814</v>
      </c>
      <c r="H3570" s="35">
        <v>100</v>
      </c>
      <c r="I3570" s="35" t="s">
        <v>16742</v>
      </c>
      <c r="J3570" s="35" t="s">
        <v>16742</v>
      </c>
      <c r="K3570" s="37">
        <v>150310</v>
      </c>
      <c r="L3570" s="37"/>
    </row>
    <row r="3571" spans="1:12" ht="18" customHeight="1" x14ac:dyDescent="0.2">
      <c r="A3571" s="37" t="s">
        <v>1157</v>
      </c>
      <c r="B3571" s="37" t="s">
        <v>1158</v>
      </c>
      <c r="C3571" s="37" t="s">
        <v>1159</v>
      </c>
      <c r="D3571" s="37" t="s">
        <v>1160</v>
      </c>
      <c r="E3571" s="37" t="s">
        <v>21680</v>
      </c>
      <c r="F3571" s="37" t="s">
        <v>23715</v>
      </c>
      <c r="G3571" s="37">
        <v>80222</v>
      </c>
      <c r="H3571" s="35">
        <v>17</v>
      </c>
      <c r="I3571" s="35">
        <v>95</v>
      </c>
      <c r="J3571" s="36">
        <v>177839</v>
      </c>
      <c r="K3571" s="37">
        <v>107224</v>
      </c>
      <c r="L3571" s="37"/>
    </row>
    <row r="3572" spans="1:12" ht="18" customHeight="1" x14ac:dyDescent="0.2">
      <c r="A3572" s="37" t="s">
        <v>1161</v>
      </c>
      <c r="B3572" s="37" t="s">
        <v>1162</v>
      </c>
      <c r="C3572" s="37" t="s">
        <v>1163</v>
      </c>
      <c r="D3572" s="37" t="s">
        <v>1164</v>
      </c>
      <c r="E3572" s="37" t="s">
        <v>15268</v>
      </c>
      <c r="F3572" s="37" t="s">
        <v>23134</v>
      </c>
      <c r="G3572" s="37">
        <v>77005</v>
      </c>
      <c r="H3572" s="35">
        <v>97</v>
      </c>
      <c r="I3572" s="35">
        <v>725</v>
      </c>
      <c r="J3572" s="36">
        <v>133307</v>
      </c>
      <c r="K3572" s="37">
        <v>112786</v>
      </c>
      <c r="L3572" s="37"/>
    </row>
    <row r="3573" spans="1:12" ht="18" customHeight="1" x14ac:dyDescent="0.2">
      <c r="A3573" s="37" t="s">
        <v>1165</v>
      </c>
      <c r="B3573" s="37" t="s">
        <v>1166</v>
      </c>
      <c r="C3573" s="37" t="s">
        <v>3113</v>
      </c>
      <c r="D3573" s="37" t="s">
        <v>3114</v>
      </c>
      <c r="E3573" s="37" t="s">
        <v>16723</v>
      </c>
      <c r="F3573" s="37" t="s">
        <v>23714</v>
      </c>
      <c r="G3573" s="37">
        <v>94111</v>
      </c>
      <c r="H3573" s="35">
        <v>403</v>
      </c>
      <c r="I3573" s="35">
        <v>101</v>
      </c>
      <c r="J3573" s="36">
        <v>3990099</v>
      </c>
      <c r="K3573" s="37">
        <v>130046</v>
      </c>
      <c r="L3573" s="37"/>
    </row>
    <row r="3574" spans="1:12" ht="18" customHeight="1" x14ac:dyDescent="0.2">
      <c r="A3574" s="37" t="s">
        <v>3115</v>
      </c>
      <c r="B3574" s="37" t="s">
        <v>3116</v>
      </c>
      <c r="C3574" s="37" t="s">
        <v>3117</v>
      </c>
      <c r="D3574" s="37" t="s">
        <v>3118</v>
      </c>
      <c r="E3574" s="37" t="s">
        <v>3119</v>
      </c>
      <c r="F3574" s="37" t="s">
        <v>23125</v>
      </c>
      <c r="G3574" s="37">
        <v>12533</v>
      </c>
      <c r="H3574" s="35">
        <v>5</v>
      </c>
      <c r="I3574" s="35">
        <v>7</v>
      </c>
      <c r="J3574" s="36">
        <v>685714</v>
      </c>
      <c r="K3574" s="37">
        <v>139618</v>
      </c>
      <c r="L3574" s="37" t="s">
        <v>3120</v>
      </c>
    </row>
    <row r="3575" spans="1:12" ht="18" customHeight="1" x14ac:dyDescent="0.2">
      <c r="A3575" s="37" t="s">
        <v>3121</v>
      </c>
      <c r="B3575" s="37" t="s">
        <v>3122</v>
      </c>
      <c r="C3575" s="37" t="s">
        <v>3123</v>
      </c>
      <c r="D3575" s="37" t="s">
        <v>1672</v>
      </c>
      <c r="E3575" s="37" t="s">
        <v>11232</v>
      </c>
      <c r="F3575" s="37" t="s">
        <v>23715</v>
      </c>
      <c r="G3575" s="37">
        <v>80016</v>
      </c>
      <c r="H3575" s="35">
        <v>7</v>
      </c>
      <c r="I3575" s="35">
        <v>9</v>
      </c>
      <c r="J3575" s="36">
        <v>734812</v>
      </c>
      <c r="K3575" s="37">
        <v>118126</v>
      </c>
      <c r="L3575" s="37" t="s">
        <v>1673</v>
      </c>
    </row>
    <row r="3576" spans="1:12" ht="18" customHeight="1" x14ac:dyDescent="0.2">
      <c r="A3576" s="37" t="s">
        <v>1674</v>
      </c>
      <c r="B3576" s="37"/>
      <c r="C3576" s="37" t="s">
        <v>1675</v>
      </c>
      <c r="D3576" s="37"/>
      <c r="E3576" s="37"/>
      <c r="F3576" s="37" t="s">
        <v>19662</v>
      </c>
      <c r="G3576" s="37"/>
      <c r="H3576" s="35">
        <v>17</v>
      </c>
      <c r="I3576" s="35">
        <v>190</v>
      </c>
      <c r="J3576" s="36">
        <v>91053</v>
      </c>
      <c r="K3576" s="37">
        <v>111965</v>
      </c>
      <c r="L3576" s="37"/>
    </row>
    <row r="3577" spans="1:12" ht="18" customHeight="1" x14ac:dyDescent="0.2">
      <c r="A3577" s="37" t="s">
        <v>1676</v>
      </c>
      <c r="B3577" s="37" t="s">
        <v>1677</v>
      </c>
      <c r="C3577" s="37" t="s">
        <v>1678</v>
      </c>
      <c r="D3577" s="37" t="s">
        <v>1679</v>
      </c>
      <c r="E3577" s="37" t="s">
        <v>24097</v>
      </c>
      <c r="F3577" s="37" t="s">
        <v>19662</v>
      </c>
      <c r="G3577" s="37">
        <v>61108</v>
      </c>
      <c r="H3577" s="35">
        <v>37</v>
      </c>
      <c r="I3577" s="35">
        <v>427</v>
      </c>
      <c r="J3577" s="36">
        <v>87089</v>
      </c>
      <c r="K3577" s="37">
        <v>122768</v>
      </c>
      <c r="L3577" s="37" t="s">
        <v>1680</v>
      </c>
    </row>
    <row r="3578" spans="1:12" ht="18" customHeight="1" x14ac:dyDescent="0.2">
      <c r="A3578" s="37" t="s">
        <v>1705</v>
      </c>
      <c r="B3578" s="37" t="s">
        <v>1706</v>
      </c>
      <c r="C3578" s="37" t="s">
        <v>1707</v>
      </c>
      <c r="D3578" s="37" t="s">
        <v>1708</v>
      </c>
      <c r="E3578" s="37" t="s">
        <v>20970</v>
      </c>
      <c r="F3578" s="37" t="s">
        <v>18742</v>
      </c>
      <c r="G3578" s="37">
        <v>96734</v>
      </c>
      <c r="H3578" s="35">
        <v>9</v>
      </c>
      <c r="I3578" s="35">
        <v>36</v>
      </c>
      <c r="J3578" s="36">
        <v>255171</v>
      </c>
      <c r="K3578" s="37">
        <v>129391</v>
      </c>
      <c r="L3578" s="37"/>
    </row>
    <row r="3579" spans="1:12" ht="18" customHeight="1" x14ac:dyDescent="0.2">
      <c r="A3579" s="37" t="s">
        <v>1709</v>
      </c>
      <c r="B3579" s="37" t="s">
        <v>1710</v>
      </c>
      <c r="C3579" s="37" t="s">
        <v>1711</v>
      </c>
      <c r="D3579" s="37" t="s">
        <v>1712</v>
      </c>
      <c r="E3579" s="37" t="s">
        <v>17911</v>
      </c>
      <c r="F3579" s="37" t="s">
        <v>23137</v>
      </c>
      <c r="G3579" s="37">
        <v>5401</v>
      </c>
      <c r="H3579" s="35">
        <v>112</v>
      </c>
      <c r="I3579" s="35">
        <v>223</v>
      </c>
      <c r="J3579" s="36">
        <v>501222</v>
      </c>
      <c r="K3579" s="37">
        <v>124801</v>
      </c>
      <c r="L3579" s="37" t="s">
        <v>1713</v>
      </c>
    </row>
    <row r="3580" spans="1:12" ht="18" customHeight="1" x14ac:dyDescent="0.2">
      <c r="A3580" s="37" t="s">
        <v>1500</v>
      </c>
      <c r="B3580" s="37" t="s">
        <v>1501</v>
      </c>
      <c r="C3580" s="37" t="s">
        <v>1502</v>
      </c>
      <c r="D3580" s="37" t="s">
        <v>1186</v>
      </c>
      <c r="E3580" s="37" t="s">
        <v>1187</v>
      </c>
      <c r="F3580" s="37" t="s">
        <v>19673</v>
      </c>
      <c r="G3580" s="37">
        <v>39601</v>
      </c>
      <c r="H3580" s="35">
        <v>2</v>
      </c>
      <c r="I3580" s="35">
        <v>44</v>
      </c>
      <c r="J3580" s="36">
        <v>50000</v>
      </c>
      <c r="K3580" s="37">
        <v>117051</v>
      </c>
      <c r="L3580" s="37"/>
    </row>
    <row r="3581" spans="1:12" ht="18" customHeight="1" x14ac:dyDescent="0.2">
      <c r="A3581" s="37" t="s">
        <v>1188</v>
      </c>
      <c r="B3581" s="37" t="s">
        <v>1189</v>
      </c>
      <c r="C3581" s="37" t="s">
        <v>1190</v>
      </c>
      <c r="D3581" s="37"/>
      <c r="E3581" s="37"/>
      <c r="F3581" s="37" t="s">
        <v>19675</v>
      </c>
      <c r="G3581" s="37"/>
      <c r="H3581" s="35">
        <v>6</v>
      </c>
      <c r="I3581" s="35">
        <v>25</v>
      </c>
      <c r="J3581" s="36">
        <v>231360</v>
      </c>
      <c r="K3581" s="37">
        <v>117858</v>
      </c>
      <c r="L3581" s="37"/>
    </row>
    <row r="3582" spans="1:12" ht="18" customHeight="1" x14ac:dyDescent="0.2">
      <c r="A3582" s="37" t="s">
        <v>1681</v>
      </c>
      <c r="B3582" s="37" t="s">
        <v>1682</v>
      </c>
      <c r="C3582" s="37" t="s">
        <v>1683</v>
      </c>
      <c r="D3582" s="37" t="s">
        <v>1684</v>
      </c>
      <c r="E3582" s="37" t="s">
        <v>23153</v>
      </c>
      <c r="F3582" s="37" t="s">
        <v>23713</v>
      </c>
      <c r="G3582" s="37">
        <v>85712</v>
      </c>
      <c r="H3582" s="35">
        <v>122</v>
      </c>
      <c r="I3582" s="35">
        <v>177</v>
      </c>
      <c r="J3582" s="36">
        <v>686995</v>
      </c>
      <c r="K3582" s="37">
        <v>127960</v>
      </c>
      <c r="L3582" s="37" t="s">
        <v>1685</v>
      </c>
    </row>
    <row r="3583" spans="1:12" ht="18" customHeight="1" x14ac:dyDescent="0.2">
      <c r="A3583" s="37" t="s">
        <v>1686</v>
      </c>
      <c r="B3583" s="37" t="s">
        <v>1686</v>
      </c>
      <c r="C3583" s="37" t="s">
        <v>1687</v>
      </c>
      <c r="D3583" s="37" t="s">
        <v>1688</v>
      </c>
      <c r="E3583" s="37" t="s">
        <v>21933</v>
      </c>
      <c r="F3583" s="37" t="s">
        <v>23125</v>
      </c>
      <c r="G3583" s="37">
        <v>10022</v>
      </c>
      <c r="H3583" s="35">
        <v>0</v>
      </c>
      <c r="I3583" s="35">
        <v>25</v>
      </c>
      <c r="J3583" s="36">
        <v>18000</v>
      </c>
      <c r="K3583" s="37">
        <v>142565</v>
      </c>
      <c r="L3583" s="37" t="s">
        <v>1689</v>
      </c>
    </row>
    <row r="3584" spans="1:12" ht="18" customHeight="1" x14ac:dyDescent="0.2">
      <c r="A3584" s="37" t="s">
        <v>1690</v>
      </c>
      <c r="B3584" s="37" t="s">
        <v>1691</v>
      </c>
      <c r="C3584" s="37" t="s">
        <v>1692</v>
      </c>
      <c r="D3584" s="37" t="s">
        <v>1693</v>
      </c>
      <c r="E3584" s="37" t="s">
        <v>23828</v>
      </c>
      <c r="F3584" s="37" t="s">
        <v>23126</v>
      </c>
      <c r="G3584" s="37">
        <v>45011</v>
      </c>
      <c r="H3584" s="35">
        <v>8</v>
      </c>
      <c r="I3584" s="35">
        <v>39</v>
      </c>
      <c r="J3584" s="36">
        <v>217848</v>
      </c>
      <c r="K3584" s="37">
        <v>119872</v>
      </c>
      <c r="L3584" s="37"/>
    </row>
    <row r="3585" spans="1:12" ht="18" customHeight="1" x14ac:dyDescent="0.2">
      <c r="A3585" s="37" t="s">
        <v>1694</v>
      </c>
      <c r="B3585" s="37" t="s">
        <v>1695</v>
      </c>
      <c r="C3585" s="37" t="s">
        <v>1696</v>
      </c>
      <c r="D3585" s="37" t="s">
        <v>1697</v>
      </c>
      <c r="E3585" s="37" t="s">
        <v>15268</v>
      </c>
      <c r="F3585" s="37" t="s">
        <v>23134</v>
      </c>
      <c r="G3585" s="37">
        <v>77084</v>
      </c>
      <c r="H3585" s="35">
        <v>3</v>
      </c>
      <c r="I3585" s="35">
        <v>12</v>
      </c>
      <c r="J3585" s="36">
        <v>224289</v>
      </c>
      <c r="K3585" s="37">
        <v>118751</v>
      </c>
      <c r="L3585" s="37"/>
    </row>
    <row r="3586" spans="1:12" ht="18" customHeight="1" x14ac:dyDescent="0.2">
      <c r="A3586" s="37" t="s">
        <v>6819</v>
      </c>
      <c r="B3586" s="37" t="s">
        <v>6820</v>
      </c>
      <c r="C3586" s="37" t="s">
        <v>6821</v>
      </c>
      <c r="D3586" s="37" t="s">
        <v>6822</v>
      </c>
      <c r="E3586" s="37" t="s">
        <v>20066</v>
      </c>
      <c r="F3586" s="37" t="s">
        <v>23133</v>
      </c>
      <c r="G3586" s="37">
        <v>37932</v>
      </c>
      <c r="H3586" s="35">
        <v>178</v>
      </c>
      <c r="I3586" s="36">
        <v>3129</v>
      </c>
      <c r="J3586" s="36">
        <v>57023</v>
      </c>
      <c r="K3586" s="37">
        <v>112155</v>
      </c>
      <c r="L3586" s="37"/>
    </row>
    <row r="3587" spans="1:12" ht="18" customHeight="1" x14ac:dyDescent="0.2">
      <c r="A3587" s="37" t="s">
        <v>6823</v>
      </c>
      <c r="B3587" s="37" t="s">
        <v>6824</v>
      </c>
      <c r="C3587" s="37" t="s">
        <v>6825</v>
      </c>
      <c r="D3587" s="37" t="s">
        <v>6826</v>
      </c>
      <c r="E3587" s="37" t="s">
        <v>6827</v>
      </c>
      <c r="F3587" s="37" t="s">
        <v>19668</v>
      </c>
      <c r="G3587" s="37">
        <v>20657</v>
      </c>
      <c r="H3587" s="35">
        <v>4</v>
      </c>
      <c r="I3587" s="35">
        <v>10</v>
      </c>
      <c r="J3587" s="36">
        <v>350000</v>
      </c>
      <c r="K3587" s="37">
        <v>121805</v>
      </c>
      <c r="L3587" s="37"/>
    </row>
    <row r="3588" spans="1:12" ht="18" customHeight="1" x14ac:dyDescent="0.2">
      <c r="A3588" s="37" t="s">
        <v>6828</v>
      </c>
      <c r="B3588" s="37" t="s">
        <v>6829</v>
      </c>
      <c r="C3588" s="37" t="s">
        <v>6830</v>
      </c>
      <c r="D3588" s="37" t="s">
        <v>6831</v>
      </c>
      <c r="E3588" s="37" t="s">
        <v>22275</v>
      </c>
      <c r="F3588" s="37" t="s">
        <v>23714</v>
      </c>
      <c r="G3588" s="37">
        <v>94566</v>
      </c>
      <c r="H3588" s="35">
        <v>11</v>
      </c>
      <c r="I3588" s="35">
        <v>12</v>
      </c>
      <c r="J3588" s="36">
        <v>933333</v>
      </c>
      <c r="K3588" s="37">
        <v>138820</v>
      </c>
      <c r="L3588" s="37"/>
    </row>
    <row r="3589" spans="1:12" ht="18" customHeight="1" x14ac:dyDescent="0.2">
      <c r="A3589" s="37" t="s">
        <v>6832</v>
      </c>
      <c r="B3589" s="37" t="s">
        <v>6833</v>
      </c>
      <c r="C3589" s="37" t="s">
        <v>9398</v>
      </c>
      <c r="D3589" s="37" t="s">
        <v>6834</v>
      </c>
      <c r="E3589" s="37" t="s">
        <v>9400</v>
      </c>
      <c r="F3589" s="37" t="s">
        <v>19666</v>
      </c>
      <c r="G3589" s="37">
        <v>70056</v>
      </c>
      <c r="H3589" s="35">
        <v>5</v>
      </c>
      <c r="I3589" s="35">
        <v>44</v>
      </c>
      <c r="J3589" s="36">
        <v>114697</v>
      </c>
      <c r="K3589" s="37">
        <v>132341</v>
      </c>
      <c r="L3589" s="37"/>
    </row>
    <row r="3590" spans="1:12" ht="18" customHeight="1" x14ac:dyDescent="0.2">
      <c r="A3590" s="37" t="s">
        <v>6835</v>
      </c>
      <c r="B3590" s="37" t="s">
        <v>6835</v>
      </c>
      <c r="C3590" s="37" t="s">
        <v>6836</v>
      </c>
      <c r="D3590" s="37" t="s">
        <v>4134</v>
      </c>
      <c r="E3590" s="37" t="s">
        <v>4135</v>
      </c>
      <c r="F3590" s="37" t="s">
        <v>23714</v>
      </c>
      <c r="G3590" s="37">
        <v>91376</v>
      </c>
      <c r="H3590" s="35">
        <v>1</v>
      </c>
      <c r="I3590" s="35">
        <v>1</v>
      </c>
      <c r="J3590" s="36">
        <v>736955</v>
      </c>
      <c r="K3590" s="37">
        <v>140809</v>
      </c>
      <c r="L3590" s="37" t="s">
        <v>4136</v>
      </c>
    </row>
    <row r="3591" spans="1:12" ht="18" customHeight="1" x14ac:dyDescent="0.2">
      <c r="A3591" s="37" t="s">
        <v>4137</v>
      </c>
      <c r="B3591" s="37" t="s">
        <v>4138</v>
      </c>
      <c r="C3591" s="37" t="s">
        <v>4139</v>
      </c>
      <c r="D3591" s="37" t="s">
        <v>4140</v>
      </c>
      <c r="E3591" s="37" t="s">
        <v>4141</v>
      </c>
      <c r="F3591" s="37" t="s">
        <v>23130</v>
      </c>
      <c r="G3591" s="37">
        <v>2818</v>
      </c>
      <c r="H3591" s="35">
        <v>125</v>
      </c>
      <c r="I3591" s="35">
        <v>122</v>
      </c>
      <c r="J3591" s="36">
        <v>1024590</v>
      </c>
      <c r="K3591" s="37">
        <v>31338</v>
      </c>
      <c r="L3591" s="37" t="s">
        <v>4142</v>
      </c>
    </row>
    <row r="3592" spans="1:12" ht="18" customHeight="1" x14ac:dyDescent="0.2">
      <c r="A3592" s="37" t="s">
        <v>4143</v>
      </c>
      <c r="B3592" s="37" t="s">
        <v>4144</v>
      </c>
      <c r="C3592" s="37" t="s">
        <v>4145</v>
      </c>
      <c r="D3592" s="37" t="s">
        <v>1550</v>
      </c>
      <c r="E3592" s="37" t="s">
        <v>22787</v>
      </c>
      <c r="F3592" s="37" t="s">
        <v>23129</v>
      </c>
      <c r="G3592" s="37">
        <v>19425</v>
      </c>
      <c r="H3592" s="35">
        <v>3</v>
      </c>
      <c r="I3592" s="35">
        <v>4</v>
      </c>
      <c r="J3592" s="36">
        <v>872000</v>
      </c>
      <c r="K3592" s="37">
        <v>138346</v>
      </c>
      <c r="L3592" s="37" t="s">
        <v>1551</v>
      </c>
    </row>
    <row r="3593" spans="1:12" ht="18" customHeight="1" x14ac:dyDescent="0.2">
      <c r="A3593" s="37" t="s">
        <v>1552</v>
      </c>
      <c r="B3593" s="37" t="s">
        <v>1553</v>
      </c>
      <c r="C3593" s="37" t="s">
        <v>1554</v>
      </c>
      <c r="D3593" s="37" t="s">
        <v>1555</v>
      </c>
      <c r="E3593" s="37" t="s">
        <v>23347</v>
      </c>
      <c r="F3593" s="37" t="s">
        <v>23134</v>
      </c>
      <c r="G3593" s="37">
        <v>78731</v>
      </c>
      <c r="H3593" s="35">
        <v>25</v>
      </c>
      <c r="I3593" s="35">
        <v>104</v>
      </c>
      <c r="J3593" s="36">
        <v>243823</v>
      </c>
      <c r="K3593" s="37">
        <v>113510</v>
      </c>
      <c r="L3593" s="37"/>
    </row>
    <row r="3594" spans="1:12" ht="18" customHeight="1" x14ac:dyDescent="0.2">
      <c r="A3594" s="37" t="s">
        <v>1556</v>
      </c>
      <c r="B3594" s="37" t="s">
        <v>4107</v>
      </c>
      <c r="C3594" s="37" t="s">
        <v>4108</v>
      </c>
      <c r="D3594" s="37" t="s">
        <v>4109</v>
      </c>
      <c r="E3594" s="37" t="s">
        <v>15227</v>
      </c>
      <c r="F3594" s="37" t="s">
        <v>18741</v>
      </c>
      <c r="G3594" s="37">
        <v>30339</v>
      </c>
      <c r="H3594" s="35">
        <v>7</v>
      </c>
      <c r="I3594" s="35">
        <v>46</v>
      </c>
      <c r="J3594" s="36">
        <v>151829</v>
      </c>
      <c r="K3594" s="37">
        <v>126418</v>
      </c>
      <c r="L3594" s="37"/>
    </row>
    <row r="3595" spans="1:12" ht="18" customHeight="1" x14ac:dyDescent="0.2">
      <c r="A3595" s="37" t="s">
        <v>4110</v>
      </c>
      <c r="B3595" s="37" t="s">
        <v>4111</v>
      </c>
      <c r="C3595" s="37" t="s">
        <v>4112</v>
      </c>
      <c r="D3595" s="37" t="s">
        <v>4113</v>
      </c>
      <c r="E3595" s="37" t="s">
        <v>4114</v>
      </c>
      <c r="F3595" s="37" t="s">
        <v>23136</v>
      </c>
      <c r="G3595" s="37">
        <v>22401</v>
      </c>
      <c r="H3595" s="35">
        <v>38</v>
      </c>
      <c r="I3595" s="35">
        <v>429</v>
      </c>
      <c r="J3595" s="36">
        <v>89742</v>
      </c>
      <c r="K3595" s="37">
        <v>115013</v>
      </c>
      <c r="L3595" s="37"/>
    </row>
    <row r="3596" spans="1:12" ht="18" customHeight="1" x14ac:dyDescent="0.2">
      <c r="A3596" s="37" t="s">
        <v>4115</v>
      </c>
      <c r="B3596" s="37" t="s">
        <v>4116</v>
      </c>
      <c r="C3596" s="37" t="s">
        <v>4117</v>
      </c>
      <c r="D3596" s="37" t="s">
        <v>4118</v>
      </c>
      <c r="E3596" s="37" t="s">
        <v>19505</v>
      </c>
      <c r="F3596" s="37" t="s">
        <v>23125</v>
      </c>
      <c r="G3596" s="37">
        <v>10001</v>
      </c>
      <c r="H3596" s="35">
        <v>50</v>
      </c>
      <c r="I3596" s="35">
        <v>14</v>
      </c>
      <c r="J3596" s="36">
        <v>3579229</v>
      </c>
      <c r="K3596" s="37">
        <v>147880</v>
      </c>
      <c r="L3596" s="37"/>
    </row>
    <row r="3597" spans="1:12" ht="18" customHeight="1" x14ac:dyDescent="0.2">
      <c r="A3597" s="37" t="s">
        <v>4119</v>
      </c>
      <c r="B3597" s="37" t="s">
        <v>4120</v>
      </c>
      <c r="C3597" s="37" t="s">
        <v>4121</v>
      </c>
      <c r="D3597" s="37" t="s">
        <v>4122</v>
      </c>
      <c r="E3597" s="37" t="s">
        <v>4239</v>
      </c>
      <c r="F3597" s="37" t="s">
        <v>23134</v>
      </c>
      <c r="G3597" s="37">
        <v>78655</v>
      </c>
      <c r="H3597" s="35">
        <v>8</v>
      </c>
      <c r="I3597" s="35" t="s">
        <v>16742</v>
      </c>
      <c r="J3597" s="35" t="s">
        <v>16742</v>
      </c>
      <c r="K3597" s="37">
        <v>146997</v>
      </c>
      <c r="L3597" s="37" t="s">
        <v>4240</v>
      </c>
    </row>
    <row r="3598" spans="1:12" ht="18" customHeight="1" x14ac:dyDescent="0.2">
      <c r="A3598" s="37" t="s">
        <v>4241</v>
      </c>
      <c r="B3598" s="37" t="s">
        <v>4242</v>
      </c>
      <c r="C3598" s="37" t="s">
        <v>4243</v>
      </c>
      <c r="D3598" s="37" t="s">
        <v>4244</v>
      </c>
      <c r="E3598" s="37" t="s">
        <v>24375</v>
      </c>
      <c r="F3598" s="37" t="s">
        <v>19667</v>
      </c>
      <c r="G3598" s="37">
        <v>2238</v>
      </c>
      <c r="H3598" s="35">
        <v>0</v>
      </c>
      <c r="I3598" s="35">
        <v>2</v>
      </c>
      <c r="J3598" s="36">
        <v>52500</v>
      </c>
      <c r="K3598" s="37">
        <v>143644</v>
      </c>
      <c r="L3598" s="37"/>
    </row>
    <row r="3599" spans="1:12" ht="18" customHeight="1" x14ac:dyDescent="0.2">
      <c r="A3599" s="37" t="s">
        <v>4245</v>
      </c>
      <c r="B3599" s="37" t="s">
        <v>4246</v>
      </c>
      <c r="C3599" s="37" t="s">
        <v>4247</v>
      </c>
      <c r="D3599" s="37" t="s">
        <v>4248</v>
      </c>
      <c r="E3599" s="37" t="s">
        <v>5408</v>
      </c>
      <c r="F3599" s="37" t="s">
        <v>19667</v>
      </c>
      <c r="G3599" s="37">
        <v>2472</v>
      </c>
      <c r="H3599" s="35">
        <v>1</v>
      </c>
      <c r="I3599" s="35">
        <v>4</v>
      </c>
      <c r="J3599" s="36">
        <v>225000</v>
      </c>
      <c r="K3599" s="37">
        <v>130882</v>
      </c>
      <c r="L3599" s="37"/>
    </row>
    <row r="3600" spans="1:12" ht="18" customHeight="1" x14ac:dyDescent="0.2">
      <c r="A3600" s="37" t="s">
        <v>1582</v>
      </c>
      <c r="B3600" s="37" t="s">
        <v>1583</v>
      </c>
      <c r="C3600" s="37" t="s">
        <v>1584</v>
      </c>
      <c r="D3600" s="37" t="s">
        <v>1585</v>
      </c>
      <c r="E3600" s="37" t="s">
        <v>15227</v>
      </c>
      <c r="F3600" s="37" t="s">
        <v>18741</v>
      </c>
      <c r="G3600" s="37">
        <v>30305</v>
      </c>
      <c r="H3600" s="35">
        <v>26</v>
      </c>
      <c r="I3600" s="35">
        <v>23</v>
      </c>
      <c r="J3600" s="36">
        <v>1139130</v>
      </c>
      <c r="K3600" s="37">
        <v>25590</v>
      </c>
      <c r="L3600" s="37" t="s">
        <v>1586</v>
      </c>
    </row>
    <row r="3601" spans="1:12" ht="18" customHeight="1" x14ac:dyDescent="0.2">
      <c r="A3601" s="37" t="s">
        <v>598</v>
      </c>
      <c r="B3601" s="37" t="s">
        <v>599</v>
      </c>
      <c r="C3601" s="37" t="s">
        <v>600</v>
      </c>
      <c r="D3601" s="37" t="s">
        <v>601</v>
      </c>
      <c r="E3601" s="37" t="s">
        <v>15292</v>
      </c>
      <c r="F3601" s="37" t="s">
        <v>23715</v>
      </c>
      <c r="G3601" s="37">
        <v>80027</v>
      </c>
      <c r="H3601" s="35">
        <v>133</v>
      </c>
      <c r="I3601" s="35">
        <v>266</v>
      </c>
      <c r="J3601" s="36">
        <v>498722</v>
      </c>
      <c r="K3601" s="37">
        <v>106944</v>
      </c>
      <c r="L3601" s="37"/>
    </row>
    <row r="3602" spans="1:12" ht="18" customHeight="1" x14ac:dyDescent="0.2">
      <c r="A3602" s="37" t="s">
        <v>602</v>
      </c>
      <c r="B3602" s="37" t="s">
        <v>4930</v>
      </c>
      <c r="C3602" s="37" t="s">
        <v>4931</v>
      </c>
      <c r="D3602" s="37" t="s">
        <v>4932</v>
      </c>
      <c r="E3602" s="37" t="s">
        <v>4933</v>
      </c>
      <c r="F3602" s="37" t="s">
        <v>18740</v>
      </c>
      <c r="G3602" s="37">
        <v>34957</v>
      </c>
      <c r="H3602" s="35">
        <v>1</v>
      </c>
      <c r="I3602" s="35">
        <v>25</v>
      </c>
      <c r="J3602" s="36">
        <v>32045</v>
      </c>
      <c r="K3602" s="37">
        <v>144600</v>
      </c>
      <c r="L3602" s="37" t="s">
        <v>4934</v>
      </c>
    </row>
    <row r="3603" spans="1:12" ht="18" customHeight="1" x14ac:dyDescent="0.2">
      <c r="A3603" s="37" t="s">
        <v>4935</v>
      </c>
      <c r="B3603" s="37" t="s">
        <v>4936</v>
      </c>
      <c r="C3603" s="37" t="s">
        <v>4937</v>
      </c>
      <c r="D3603" s="37" t="s">
        <v>4123</v>
      </c>
      <c r="E3603" s="37" t="s">
        <v>24422</v>
      </c>
      <c r="F3603" s="37" t="s">
        <v>19667</v>
      </c>
      <c r="G3603" s="37">
        <v>2451</v>
      </c>
      <c r="H3603" s="35">
        <v>214</v>
      </c>
      <c r="I3603" s="35">
        <v>705</v>
      </c>
      <c r="J3603" s="36">
        <v>303495</v>
      </c>
      <c r="K3603" s="37">
        <v>110559</v>
      </c>
      <c r="L3603" s="37" t="s">
        <v>4124</v>
      </c>
    </row>
    <row r="3604" spans="1:12" ht="18" customHeight="1" x14ac:dyDescent="0.2">
      <c r="A3604" s="37" t="s">
        <v>4125</v>
      </c>
      <c r="B3604" s="37" t="s">
        <v>1587</v>
      </c>
      <c r="C3604" s="37" t="s">
        <v>1588</v>
      </c>
      <c r="D3604" s="37" t="s">
        <v>1589</v>
      </c>
      <c r="E3604" s="37" t="s">
        <v>23148</v>
      </c>
      <c r="F3604" s="37" t="s">
        <v>23715</v>
      </c>
      <c r="G3604" s="37">
        <v>80919</v>
      </c>
      <c r="H3604" s="35">
        <v>17</v>
      </c>
      <c r="I3604" s="35">
        <v>154</v>
      </c>
      <c r="J3604" s="36">
        <v>108247</v>
      </c>
      <c r="K3604" s="37">
        <v>113967</v>
      </c>
      <c r="L3604" s="37" t="s">
        <v>1590</v>
      </c>
    </row>
    <row r="3605" spans="1:12" ht="18" customHeight="1" x14ac:dyDescent="0.2">
      <c r="A3605" s="37" t="s">
        <v>1591</v>
      </c>
      <c r="B3605" s="37"/>
      <c r="C3605" s="37" t="s">
        <v>1592</v>
      </c>
      <c r="D3605" s="37" t="s">
        <v>1593</v>
      </c>
      <c r="E3605" s="37" t="s">
        <v>18272</v>
      </c>
      <c r="F3605" s="37" t="s">
        <v>23715</v>
      </c>
      <c r="G3605" s="37">
        <v>80528</v>
      </c>
      <c r="H3605" s="35">
        <v>0</v>
      </c>
      <c r="I3605" s="35">
        <v>1</v>
      </c>
      <c r="J3605" s="36">
        <v>164000</v>
      </c>
      <c r="K3605" s="37">
        <v>138908</v>
      </c>
      <c r="L3605" s="37"/>
    </row>
    <row r="3606" spans="1:12" ht="18" customHeight="1" x14ac:dyDescent="0.2">
      <c r="A3606" s="37" t="s">
        <v>1594</v>
      </c>
      <c r="B3606" s="37" t="s">
        <v>1595</v>
      </c>
      <c r="C3606" s="37" t="s">
        <v>1596</v>
      </c>
      <c r="D3606" s="37" t="s">
        <v>1597</v>
      </c>
      <c r="E3606" s="37" t="s">
        <v>19968</v>
      </c>
      <c r="F3606" s="37" t="s">
        <v>18741</v>
      </c>
      <c r="G3606" s="37">
        <v>30076</v>
      </c>
      <c r="H3606" s="35">
        <v>25</v>
      </c>
      <c r="I3606" s="35" t="s">
        <v>16742</v>
      </c>
      <c r="J3606" s="35" t="s">
        <v>16742</v>
      </c>
      <c r="K3606" s="37">
        <v>150003</v>
      </c>
      <c r="L3606" s="37"/>
    </row>
    <row r="3607" spans="1:12" ht="18" customHeight="1" x14ac:dyDescent="0.2">
      <c r="A3607" s="37" t="s">
        <v>1598</v>
      </c>
      <c r="B3607" s="37" t="s">
        <v>553</v>
      </c>
      <c r="C3607" s="37" t="s">
        <v>554</v>
      </c>
      <c r="D3607" s="37" t="s">
        <v>555</v>
      </c>
      <c r="E3607" s="37" t="s">
        <v>21680</v>
      </c>
      <c r="F3607" s="37" t="s">
        <v>23715</v>
      </c>
      <c r="G3607" s="37">
        <v>80237</v>
      </c>
      <c r="H3607" s="35">
        <v>9</v>
      </c>
      <c r="I3607" s="35">
        <v>70</v>
      </c>
      <c r="J3607" s="36">
        <v>134788</v>
      </c>
      <c r="K3607" s="37">
        <v>107324</v>
      </c>
      <c r="L3607" s="37"/>
    </row>
    <row r="3608" spans="1:12" ht="18" customHeight="1" x14ac:dyDescent="0.2">
      <c r="A3608" s="37" t="s">
        <v>556</v>
      </c>
      <c r="B3608" s="37" t="s">
        <v>82</v>
      </c>
      <c r="C3608" s="37" t="s">
        <v>83</v>
      </c>
      <c r="D3608" s="37" t="s">
        <v>84</v>
      </c>
      <c r="E3608" s="37" t="s">
        <v>18093</v>
      </c>
      <c r="F3608" s="37" t="s">
        <v>23128</v>
      </c>
      <c r="G3608" s="37">
        <v>97206</v>
      </c>
      <c r="H3608" s="35">
        <v>1</v>
      </c>
      <c r="I3608" s="35">
        <v>15</v>
      </c>
      <c r="J3608" s="36">
        <v>96667</v>
      </c>
      <c r="K3608" s="37">
        <v>144917</v>
      </c>
      <c r="L3608" s="37"/>
    </row>
    <row r="3609" spans="1:12" ht="18" customHeight="1" x14ac:dyDescent="0.2">
      <c r="A3609" s="37" t="s">
        <v>85</v>
      </c>
      <c r="B3609" s="37" t="s">
        <v>86</v>
      </c>
      <c r="C3609" s="37" t="s">
        <v>87</v>
      </c>
      <c r="D3609" s="37" t="s">
        <v>88</v>
      </c>
      <c r="E3609" s="37" t="s">
        <v>89</v>
      </c>
      <c r="F3609" s="37" t="s">
        <v>19662</v>
      </c>
      <c r="G3609" s="37">
        <v>60558</v>
      </c>
      <c r="H3609" s="35">
        <v>8</v>
      </c>
      <c r="I3609" s="35" t="s">
        <v>16742</v>
      </c>
      <c r="J3609" s="35" t="s">
        <v>16742</v>
      </c>
      <c r="K3609" s="37">
        <v>145664</v>
      </c>
      <c r="L3609" s="37"/>
    </row>
    <row r="3610" spans="1:12" ht="18" customHeight="1" x14ac:dyDescent="0.2">
      <c r="A3610" s="37" t="s">
        <v>90</v>
      </c>
      <c r="B3610" s="37" t="s">
        <v>91</v>
      </c>
      <c r="C3610" s="37" t="s">
        <v>92</v>
      </c>
      <c r="D3610" s="37" t="s">
        <v>93</v>
      </c>
      <c r="E3610" s="37" t="s">
        <v>22451</v>
      </c>
      <c r="F3610" s="37" t="s">
        <v>23126</v>
      </c>
      <c r="G3610" s="37">
        <v>44131</v>
      </c>
      <c r="H3610" s="35">
        <v>14</v>
      </c>
      <c r="I3610" s="35">
        <v>139</v>
      </c>
      <c r="J3610" s="36">
        <v>102941</v>
      </c>
      <c r="K3610" s="37">
        <v>121055</v>
      </c>
      <c r="L3610" s="37"/>
    </row>
    <row r="3611" spans="1:12" ht="18" customHeight="1" x14ac:dyDescent="0.2">
      <c r="A3611" s="37" t="s">
        <v>94</v>
      </c>
      <c r="B3611" s="37" t="s">
        <v>109</v>
      </c>
      <c r="C3611" s="37" t="s">
        <v>110</v>
      </c>
      <c r="D3611" s="37" t="s">
        <v>111</v>
      </c>
      <c r="E3611" s="37" t="s">
        <v>20547</v>
      </c>
      <c r="F3611" s="37" t="s">
        <v>23129</v>
      </c>
      <c r="G3611" s="37">
        <v>19119</v>
      </c>
      <c r="H3611" s="35">
        <v>8</v>
      </c>
      <c r="I3611" s="35" t="s">
        <v>16742</v>
      </c>
      <c r="J3611" s="35" t="s">
        <v>16742</v>
      </c>
      <c r="K3611" s="37">
        <v>135461</v>
      </c>
      <c r="L3611" s="37" t="s">
        <v>112</v>
      </c>
    </row>
    <row r="3612" spans="1:12" ht="18" customHeight="1" x14ac:dyDescent="0.2">
      <c r="A3612" s="37" t="s">
        <v>113</v>
      </c>
      <c r="B3612" s="37" t="s">
        <v>114</v>
      </c>
      <c r="C3612" s="37" t="s">
        <v>115</v>
      </c>
      <c r="D3612" s="37" t="s">
        <v>17841</v>
      </c>
      <c r="E3612" s="37" t="s">
        <v>18032</v>
      </c>
      <c r="F3612" s="37" t="s">
        <v>19667</v>
      </c>
      <c r="G3612" s="37">
        <v>2109</v>
      </c>
      <c r="H3612" s="35">
        <v>288</v>
      </c>
      <c r="I3612" s="35">
        <v>103</v>
      </c>
      <c r="J3612" s="36">
        <v>2791566</v>
      </c>
      <c r="K3612" s="37">
        <v>115638</v>
      </c>
      <c r="L3612" s="37"/>
    </row>
    <row r="3613" spans="1:12" ht="18" customHeight="1" x14ac:dyDescent="0.2">
      <c r="A3613" s="37" t="s">
        <v>116</v>
      </c>
      <c r="B3613" s="37" t="s">
        <v>117</v>
      </c>
      <c r="C3613" s="37" t="s">
        <v>4994</v>
      </c>
      <c r="D3613" s="37" t="s">
        <v>4995</v>
      </c>
      <c r="E3613" s="37" t="s">
        <v>22689</v>
      </c>
      <c r="F3613" s="37" t="s">
        <v>23713</v>
      </c>
      <c r="G3613" s="37">
        <v>85254</v>
      </c>
      <c r="H3613" s="35">
        <v>10</v>
      </c>
      <c r="I3613" s="35">
        <v>85</v>
      </c>
      <c r="J3613" s="36">
        <v>119776</v>
      </c>
      <c r="K3613" s="37">
        <v>117679</v>
      </c>
      <c r="L3613" s="37" t="s">
        <v>4996</v>
      </c>
    </row>
    <row r="3614" spans="1:12" ht="18" customHeight="1" x14ac:dyDescent="0.2">
      <c r="A3614" s="37" t="s">
        <v>12730</v>
      </c>
      <c r="B3614" s="37" t="s">
        <v>12731</v>
      </c>
      <c r="C3614" s="37" t="s">
        <v>12732</v>
      </c>
      <c r="D3614" s="37" t="s">
        <v>12733</v>
      </c>
      <c r="E3614" s="37" t="s">
        <v>22828</v>
      </c>
      <c r="F3614" s="37" t="s">
        <v>23714</v>
      </c>
      <c r="G3614" s="37">
        <v>94025</v>
      </c>
      <c r="H3614" s="35">
        <v>12</v>
      </c>
      <c r="I3614" s="35">
        <v>11</v>
      </c>
      <c r="J3614" s="36">
        <v>1090909</v>
      </c>
      <c r="K3614" s="37">
        <v>146954</v>
      </c>
      <c r="L3614" s="37"/>
    </row>
    <row r="3615" spans="1:12" ht="18" customHeight="1" x14ac:dyDescent="0.2">
      <c r="A3615" s="37" t="s">
        <v>12734</v>
      </c>
      <c r="B3615" s="37" t="s">
        <v>15447</v>
      </c>
      <c r="C3615" s="37" t="s">
        <v>15448</v>
      </c>
      <c r="D3615" s="37" t="s">
        <v>15449</v>
      </c>
      <c r="E3615" s="37" t="s">
        <v>19992</v>
      </c>
      <c r="F3615" s="37" t="s">
        <v>19678</v>
      </c>
      <c r="G3615" s="37">
        <v>7450</v>
      </c>
      <c r="H3615" s="35">
        <v>9</v>
      </c>
      <c r="I3615" s="35">
        <v>76</v>
      </c>
      <c r="J3615" s="36">
        <v>118421</v>
      </c>
      <c r="K3615" s="37">
        <v>128872</v>
      </c>
      <c r="L3615" s="37"/>
    </row>
    <row r="3616" spans="1:12" ht="18" customHeight="1" x14ac:dyDescent="0.2">
      <c r="A3616" s="37" t="s">
        <v>15450</v>
      </c>
      <c r="B3616" s="37" t="s">
        <v>15451</v>
      </c>
      <c r="C3616" s="37" t="s">
        <v>15452</v>
      </c>
      <c r="D3616" s="37" t="s">
        <v>15453</v>
      </c>
      <c r="E3616" s="37" t="s">
        <v>12743</v>
      </c>
      <c r="F3616" s="37" t="s">
        <v>23129</v>
      </c>
      <c r="G3616" s="37">
        <v>18372</v>
      </c>
      <c r="H3616" s="35">
        <v>1</v>
      </c>
      <c r="I3616" s="35">
        <v>6</v>
      </c>
      <c r="J3616" s="36">
        <v>200000</v>
      </c>
      <c r="K3616" s="37">
        <v>123356</v>
      </c>
      <c r="L3616" s="37"/>
    </row>
    <row r="3617" spans="1:12" ht="18" customHeight="1" x14ac:dyDescent="0.2">
      <c r="A3617" s="37" t="s">
        <v>12744</v>
      </c>
      <c r="B3617" s="37" t="s">
        <v>12745</v>
      </c>
      <c r="C3617" s="37" t="s">
        <v>12746</v>
      </c>
      <c r="D3617" s="37" t="s">
        <v>12747</v>
      </c>
      <c r="E3617" s="37" t="s">
        <v>12748</v>
      </c>
      <c r="F3617" s="37" t="s">
        <v>23129</v>
      </c>
      <c r="G3617" s="37">
        <v>17754</v>
      </c>
      <c r="H3617" s="35">
        <v>15</v>
      </c>
      <c r="I3617" s="35">
        <v>125</v>
      </c>
      <c r="J3617" s="36">
        <v>120000</v>
      </c>
      <c r="K3617" s="37">
        <v>122794</v>
      </c>
      <c r="L3617" s="37"/>
    </row>
    <row r="3618" spans="1:12" ht="18" customHeight="1" x14ac:dyDescent="0.2">
      <c r="A3618" s="37" t="s">
        <v>18161</v>
      </c>
      <c r="B3618" s="37" t="s">
        <v>18162</v>
      </c>
      <c r="C3618" s="37" t="s">
        <v>18163</v>
      </c>
      <c r="D3618" s="37" t="s">
        <v>18164</v>
      </c>
      <c r="E3618" s="37" t="s">
        <v>8410</v>
      </c>
      <c r="F3618" s="37" t="s">
        <v>23716</v>
      </c>
      <c r="G3618" s="37">
        <v>6877</v>
      </c>
      <c r="H3618" s="35">
        <v>29</v>
      </c>
      <c r="I3618" s="35">
        <v>51</v>
      </c>
      <c r="J3618" s="36">
        <v>566692</v>
      </c>
      <c r="K3618" s="37">
        <v>111464</v>
      </c>
      <c r="L3618" s="37"/>
    </row>
    <row r="3619" spans="1:12" ht="18" customHeight="1" x14ac:dyDescent="0.2">
      <c r="A3619" s="37" t="s">
        <v>18165</v>
      </c>
      <c r="B3619" s="37" t="s">
        <v>15454</v>
      </c>
      <c r="C3619" s="37" t="s">
        <v>15455</v>
      </c>
      <c r="D3619" s="37" t="s">
        <v>15456</v>
      </c>
      <c r="E3619" s="37" t="s">
        <v>18577</v>
      </c>
      <c r="F3619" s="37" t="s">
        <v>23714</v>
      </c>
      <c r="G3619" s="37">
        <v>91105</v>
      </c>
      <c r="H3619" s="35">
        <v>192</v>
      </c>
      <c r="I3619" s="36">
        <v>1050</v>
      </c>
      <c r="J3619" s="36">
        <v>182857</v>
      </c>
      <c r="K3619" s="37">
        <v>148282</v>
      </c>
      <c r="L3619" s="37"/>
    </row>
    <row r="3620" spans="1:12" ht="18" customHeight="1" x14ac:dyDescent="0.2">
      <c r="A3620" s="37" t="s">
        <v>15457</v>
      </c>
      <c r="B3620" s="37" t="s">
        <v>15458</v>
      </c>
      <c r="C3620" s="37" t="s">
        <v>15459</v>
      </c>
      <c r="D3620" s="37" t="s">
        <v>15460</v>
      </c>
      <c r="E3620" s="37" t="s">
        <v>19340</v>
      </c>
      <c r="F3620" s="37" t="s">
        <v>18740</v>
      </c>
      <c r="G3620" s="37">
        <v>33432</v>
      </c>
      <c r="H3620" s="35">
        <v>6</v>
      </c>
      <c r="I3620" s="35">
        <v>6</v>
      </c>
      <c r="J3620" s="36">
        <v>1000000</v>
      </c>
      <c r="K3620" s="37">
        <v>148580</v>
      </c>
      <c r="L3620" s="37"/>
    </row>
    <row r="3621" spans="1:12" ht="18" customHeight="1" x14ac:dyDescent="0.2">
      <c r="A3621" s="37" t="s">
        <v>15461</v>
      </c>
      <c r="B3621" s="37" t="s">
        <v>15462</v>
      </c>
      <c r="C3621" s="37" t="s">
        <v>15463</v>
      </c>
      <c r="D3621" s="37" t="s">
        <v>12817</v>
      </c>
      <c r="E3621" s="37" t="s">
        <v>12818</v>
      </c>
      <c r="F3621" s="37" t="s">
        <v>23714</v>
      </c>
      <c r="G3621" s="37">
        <v>95670</v>
      </c>
      <c r="H3621" s="35">
        <v>120</v>
      </c>
      <c r="I3621" s="35">
        <v>418</v>
      </c>
      <c r="J3621" s="36">
        <v>287976</v>
      </c>
      <c r="K3621" s="37">
        <v>108478</v>
      </c>
      <c r="L3621" s="37"/>
    </row>
    <row r="3622" spans="1:12" ht="18" customHeight="1" x14ac:dyDescent="0.2">
      <c r="A3622" s="37" t="s">
        <v>12819</v>
      </c>
      <c r="B3622" s="37" t="s">
        <v>12820</v>
      </c>
      <c r="C3622" s="37" t="s">
        <v>12821</v>
      </c>
      <c r="D3622" s="37" t="s">
        <v>15487</v>
      </c>
      <c r="E3622" s="37" t="s">
        <v>16619</v>
      </c>
      <c r="F3622" s="37" t="s">
        <v>19671</v>
      </c>
      <c r="G3622" s="37">
        <v>55414</v>
      </c>
      <c r="H3622" s="35">
        <v>11</v>
      </c>
      <c r="I3622" s="35">
        <v>85</v>
      </c>
      <c r="J3622" s="36">
        <v>129412</v>
      </c>
      <c r="K3622" s="37">
        <v>116109</v>
      </c>
      <c r="L3622" s="37" t="s">
        <v>15488</v>
      </c>
    </row>
    <row r="3623" spans="1:12" ht="18" customHeight="1" x14ac:dyDescent="0.2">
      <c r="A3623" s="37" t="s">
        <v>15489</v>
      </c>
      <c r="B3623" s="37" t="s">
        <v>15490</v>
      </c>
      <c r="C3623" s="37" t="s">
        <v>15491</v>
      </c>
      <c r="D3623" s="37" t="s">
        <v>15492</v>
      </c>
      <c r="E3623" s="37" t="s">
        <v>21950</v>
      </c>
      <c r="F3623" s="37" t="s">
        <v>19672</v>
      </c>
      <c r="G3623" s="37">
        <v>63017</v>
      </c>
      <c r="H3623" s="35">
        <v>66</v>
      </c>
      <c r="I3623" s="35">
        <v>99</v>
      </c>
      <c r="J3623" s="36">
        <v>663636</v>
      </c>
      <c r="K3623" s="37">
        <v>110752</v>
      </c>
      <c r="L3623" s="37"/>
    </row>
    <row r="3624" spans="1:12" ht="18" customHeight="1" x14ac:dyDescent="0.2">
      <c r="A3624" s="37" t="s">
        <v>15493</v>
      </c>
      <c r="B3624" s="37" t="s">
        <v>15494</v>
      </c>
      <c r="C3624" s="37" t="s">
        <v>15495</v>
      </c>
      <c r="D3624" s="37" t="s">
        <v>15496</v>
      </c>
      <c r="E3624" s="37" t="s">
        <v>20598</v>
      </c>
      <c r="F3624" s="37" t="s">
        <v>23126</v>
      </c>
      <c r="G3624" s="37">
        <v>44145</v>
      </c>
      <c r="H3624" s="35">
        <v>60</v>
      </c>
      <c r="I3624" s="35">
        <v>600</v>
      </c>
      <c r="J3624" s="36">
        <v>100000</v>
      </c>
      <c r="K3624" s="37">
        <v>119480</v>
      </c>
      <c r="L3624" s="37" t="s">
        <v>15497</v>
      </c>
    </row>
    <row r="3625" spans="1:12" ht="18" customHeight="1" x14ac:dyDescent="0.2">
      <c r="A3625" s="37" t="s">
        <v>12800</v>
      </c>
      <c r="B3625" s="37" t="s">
        <v>12801</v>
      </c>
      <c r="C3625" s="37" t="s">
        <v>12802</v>
      </c>
      <c r="D3625" s="37" t="s">
        <v>12803</v>
      </c>
      <c r="E3625" s="37" t="s">
        <v>1837</v>
      </c>
      <c r="F3625" s="37" t="s">
        <v>23126</v>
      </c>
      <c r="G3625" s="37">
        <v>44685</v>
      </c>
      <c r="H3625" s="35">
        <v>58</v>
      </c>
      <c r="I3625" s="35">
        <v>273</v>
      </c>
      <c r="J3625" s="36">
        <v>212615</v>
      </c>
      <c r="K3625" s="37">
        <v>106022</v>
      </c>
      <c r="L3625" s="37" t="s">
        <v>12804</v>
      </c>
    </row>
    <row r="3626" spans="1:12" ht="18" customHeight="1" x14ac:dyDescent="0.2">
      <c r="A3626" s="37" t="s">
        <v>12805</v>
      </c>
      <c r="B3626" s="37" t="s">
        <v>12806</v>
      </c>
      <c r="C3626" s="37" t="s">
        <v>12807</v>
      </c>
      <c r="D3626" s="37" t="s">
        <v>12808</v>
      </c>
      <c r="E3626" s="37" t="s">
        <v>7911</v>
      </c>
      <c r="F3626" s="37" t="s">
        <v>23713</v>
      </c>
      <c r="G3626" s="37">
        <v>86336</v>
      </c>
      <c r="H3626" s="35">
        <v>24</v>
      </c>
      <c r="I3626" s="35">
        <v>34</v>
      </c>
      <c r="J3626" s="36">
        <v>705882</v>
      </c>
      <c r="K3626" s="37">
        <v>130048</v>
      </c>
      <c r="L3626" s="37"/>
    </row>
    <row r="3627" spans="1:12" ht="18" customHeight="1" x14ac:dyDescent="0.2">
      <c r="A3627" s="37" t="s">
        <v>10110</v>
      </c>
      <c r="B3627" s="37" t="s">
        <v>10111</v>
      </c>
      <c r="C3627" s="37" t="s">
        <v>10112</v>
      </c>
      <c r="D3627" s="37" t="s">
        <v>10113</v>
      </c>
      <c r="E3627" s="37" t="s">
        <v>18503</v>
      </c>
      <c r="F3627" s="37" t="s">
        <v>23713</v>
      </c>
      <c r="G3627" s="37">
        <v>86303</v>
      </c>
      <c r="H3627" s="35">
        <v>1</v>
      </c>
      <c r="I3627" s="35">
        <v>2</v>
      </c>
      <c r="J3627" s="36">
        <v>450000</v>
      </c>
      <c r="K3627" s="37">
        <v>150291</v>
      </c>
      <c r="L3627" s="37"/>
    </row>
    <row r="3628" spans="1:12" ht="18" customHeight="1" x14ac:dyDescent="0.2">
      <c r="A3628" s="37" t="s">
        <v>10114</v>
      </c>
      <c r="B3628" s="37" t="s">
        <v>10115</v>
      </c>
      <c r="C3628" s="37" t="s">
        <v>12822</v>
      </c>
      <c r="D3628" s="37" t="s">
        <v>12823</v>
      </c>
      <c r="E3628" s="37" t="s">
        <v>18577</v>
      </c>
      <c r="F3628" s="37" t="s">
        <v>23714</v>
      </c>
      <c r="G3628" s="37">
        <v>91106</v>
      </c>
      <c r="H3628" s="35">
        <v>25</v>
      </c>
      <c r="I3628" s="35">
        <v>121</v>
      </c>
      <c r="J3628" s="36">
        <v>202479</v>
      </c>
      <c r="K3628" s="37">
        <v>116174</v>
      </c>
      <c r="L3628" s="37" t="s">
        <v>15526</v>
      </c>
    </row>
    <row r="3629" spans="1:12" ht="18" customHeight="1" x14ac:dyDescent="0.2">
      <c r="A3629" s="37" t="s">
        <v>15527</v>
      </c>
      <c r="B3629" s="37" t="s">
        <v>15528</v>
      </c>
      <c r="C3629" s="37" t="s">
        <v>15529</v>
      </c>
      <c r="D3629" s="37"/>
      <c r="E3629" s="37"/>
      <c r="F3629" s="37" t="s">
        <v>19662</v>
      </c>
      <c r="G3629" s="37"/>
      <c r="H3629" s="35">
        <v>9</v>
      </c>
      <c r="I3629" s="35">
        <v>33</v>
      </c>
      <c r="J3629" s="36">
        <v>284107</v>
      </c>
      <c r="K3629" s="37">
        <v>123411</v>
      </c>
      <c r="L3629" s="37" t="s">
        <v>15530</v>
      </c>
    </row>
    <row r="3630" spans="1:12" ht="18" customHeight="1" x14ac:dyDescent="0.2">
      <c r="A3630" s="37" t="s">
        <v>15531</v>
      </c>
      <c r="B3630" s="37" t="s">
        <v>15532</v>
      </c>
      <c r="C3630" s="37" t="s">
        <v>15533</v>
      </c>
      <c r="D3630" s="37" t="s">
        <v>15534</v>
      </c>
      <c r="E3630" s="37" t="s">
        <v>15227</v>
      </c>
      <c r="F3630" s="37" t="s">
        <v>18741</v>
      </c>
      <c r="G3630" s="37">
        <v>30338</v>
      </c>
      <c r="H3630" s="35">
        <v>20</v>
      </c>
      <c r="I3630" s="35">
        <v>174</v>
      </c>
      <c r="J3630" s="36">
        <v>117574</v>
      </c>
      <c r="K3630" s="37">
        <v>126313</v>
      </c>
      <c r="L3630" s="37"/>
    </row>
    <row r="3631" spans="1:12" ht="18" customHeight="1" x14ac:dyDescent="0.2">
      <c r="A3631" s="37" t="s">
        <v>15535</v>
      </c>
      <c r="B3631" s="37" t="s">
        <v>12824</v>
      </c>
      <c r="C3631" s="37" t="s">
        <v>12825</v>
      </c>
      <c r="D3631" s="37" t="s">
        <v>12826</v>
      </c>
      <c r="E3631" s="37" t="s">
        <v>23682</v>
      </c>
      <c r="F3631" s="37" t="s">
        <v>18740</v>
      </c>
      <c r="G3631" s="37">
        <v>33743</v>
      </c>
      <c r="H3631" s="35">
        <v>6</v>
      </c>
      <c r="I3631" s="35">
        <v>35</v>
      </c>
      <c r="J3631" s="36">
        <v>171429</v>
      </c>
      <c r="K3631" s="37">
        <v>136619</v>
      </c>
      <c r="L3631" s="37"/>
    </row>
    <row r="3632" spans="1:12" ht="18" customHeight="1" x14ac:dyDescent="0.2">
      <c r="A3632" s="37" t="s">
        <v>12827</v>
      </c>
      <c r="B3632" s="37" t="s">
        <v>12828</v>
      </c>
      <c r="C3632" s="37" t="s">
        <v>12829</v>
      </c>
      <c r="D3632" s="37" t="s">
        <v>12830</v>
      </c>
      <c r="E3632" s="37" t="s">
        <v>21326</v>
      </c>
      <c r="F3632" s="37" t="s">
        <v>19678</v>
      </c>
      <c r="G3632" s="37">
        <v>7902</v>
      </c>
      <c r="H3632" s="35">
        <v>26</v>
      </c>
      <c r="I3632" s="35">
        <v>22</v>
      </c>
      <c r="J3632" s="36">
        <v>1193716</v>
      </c>
      <c r="K3632" s="37">
        <v>111969</v>
      </c>
      <c r="L3632" s="37"/>
    </row>
    <row r="3633" spans="1:12" ht="18" customHeight="1" x14ac:dyDescent="0.2">
      <c r="A3633" s="37" t="s">
        <v>12831</v>
      </c>
      <c r="B3633" s="37" t="s">
        <v>12832</v>
      </c>
      <c r="C3633" s="37" t="s">
        <v>12833</v>
      </c>
      <c r="D3633" s="37" t="s">
        <v>15546</v>
      </c>
      <c r="E3633" s="37" t="s">
        <v>11201</v>
      </c>
      <c r="F3633" s="37" t="s">
        <v>23715</v>
      </c>
      <c r="G3633" s="37">
        <v>80215</v>
      </c>
      <c r="H3633" s="35">
        <v>7</v>
      </c>
      <c r="I3633" s="35">
        <v>102</v>
      </c>
      <c r="J3633" s="36">
        <v>73341</v>
      </c>
      <c r="K3633" s="37">
        <v>112517</v>
      </c>
      <c r="L3633" s="37" t="s">
        <v>15547</v>
      </c>
    </row>
    <row r="3634" spans="1:12" ht="18" customHeight="1" x14ac:dyDescent="0.2">
      <c r="A3634" s="37" t="s">
        <v>15580</v>
      </c>
      <c r="B3634" s="37" t="s">
        <v>15581</v>
      </c>
      <c r="C3634" s="37" t="s">
        <v>15582</v>
      </c>
      <c r="D3634" s="37" t="s">
        <v>15583</v>
      </c>
      <c r="E3634" s="37" t="s">
        <v>22308</v>
      </c>
      <c r="F3634" s="37" t="s">
        <v>23715</v>
      </c>
      <c r="G3634" s="37">
        <v>80002</v>
      </c>
      <c r="H3634" s="35">
        <v>62</v>
      </c>
      <c r="I3634" s="35">
        <v>561</v>
      </c>
      <c r="J3634" s="36">
        <v>109830</v>
      </c>
      <c r="K3634" s="37">
        <v>127066</v>
      </c>
      <c r="L3634" s="37"/>
    </row>
    <row r="3635" spans="1:12" ht="18" customHeight="1" x14ac:dyDescent="0.2">
      <c r="A3635" s="37" t="s">
        <v>15584</v>
      </c>
      <c r="B3635" s="37" t="s">
        <v>10107</v>
      </c>
      <c r="C3635" s="37" t="s">
        <v>15582</v>
      </c>
      <c r="D3635" s="37" t="s">
        <v>10108</v>
      </c>
      <c r="E3635" s="37" t="s">
        <v>22308</v>
      </c>
      <c r="F3635" s="37" t="s">
        <v>23715</v>
      </c>
      <c r="G3635" s="37">
        <v>80002</v>
      </c>
      <c r="H3635" s="35">
        <v>13</v>
      </c>
      <c r="I3635" s="35" t="s">
        <v>16742</v>
      </c>
      <c r="J3635" s="35" t="s">
        <v>16742</v>
      </c>
      <c r="K3635" s="37">
        <v>113188</v>
      </c>
      <c r="L3635" s="37"/>
    </row>
    <row r="3636" spans="1:12" ht="18" customHeight="1" x14ac:dyDescent="0.2">
      <c r="A3636" s="37" t="s">
        <v>10109</v>
      </c>
      <c r="B3636" s="37" t="s">
        <v>7438</v>
      </c>
      <c r="C3636" s="37" t="s">
        <v>7439</v>
      </c>
      <c r="D3636" s="37" t="s">
        <v>7440</v>
      </c>
      <c r="E3636" s="37" t="s">
        <v>23429</v>
      </c>
      <c r="F3636" s="37" t="s">
        <v>23716</v>
      </c>
      <c r="G3636" s="37">
        <v>6905</v>
      </c>
      <c r="H3636" s="35">
        <v>142</v>
      </c>
      <c r="I3636" s="35">
        <v>172</v>
      </c>
      <c r="J3636" s="36">
        <v>823488</v>
      </c>
      <c r="K3636" s="37">
        <v>107838</v>
      </c>
      <c r="L3636" s="37"/>
    </row>
    <row r="3637" spans="1:12" ht="18" customHeight="1" x14ac:dyDescent="0.2">
      <c r="A3637" s="37" t="s">
        <v>10116</v>
      </c>
      <c r="B3637" s="37" t="s">
        <v>10117</v>
      </c>
      <c r="C3637" s="37" t="s">
        <v>10118</v>
      </c>
      <c r="D3637" s="37" t="s">
        <v>10119</v>
      </c>
      <c r="E3637" s="37" t="s">
        <v>15268</v>
      </c>
      <c r="F3637" s="37" t="s">
        <v>23134</v>
      </c>
      <c r="G3637" s="37">
        <v>77057</v>
      </c>
      <c r="H3637" s="35">
        <v>33</v>
      </c>
      <c r="I3637" s="35">
        <v>85</v>
      </c>
      <c r="J3637" s="36">
        <v>386340</v>
      </c>
      <c r="K3637" s="37">
        <v>105911</v>
      </c>
      <c r="L3637" s="37"/>
    </row>
    <row r="3638" spans="1:12" ht="18" customHeight="1" x14ac:dyDescent="0.2">
      <c r="A3638" s="37" t="s">
        <v>10116</v>
      </c>
      <c r="B3638" s="37" t="s">
        <v>10120</v>
      </c>
      <c r="C3638" s="37" t="s">
        <v>10121</v>
      </c>
      <c r="D3638" s="37" t="s">
        <v>10122</v>
      </c>
      <c r="E3638" s="37" t="s">
        <v>10123</v>
      </c>
      <c r="F3638" s="37" t="s">
        <v>23126</v>
      </c>
      <c r="G3638" s="37">
        <v>43147</v>
      </c>
      <c r="H3638" s="35">
        <v>14</v>
      </c>
      <c r="I3638" s="35">
        <v>208</v>
      </c>
      <c r="J3638" s="36">
        <v>69012</v>
      </c>
      <c r="K3638" s="37">
        <v>132716</v>
      </c>
      <c r="L3638" s="37"/>
    </row>
    <row r="3639" spans="1:12" ht="18" customHeight="1" x14ac:dyDescent="0.2">
      <c r="A3639" s="37" t="s">
        <v>10124</v>
      </c>
      <c r="B3639" s="37" t="s">
        <v>10125</v>
      </c>
      <c r="C3639" s="37" t="s">
        <v>10126</v>
      </c>
      <c r="D3639" s="37" t="s">
        <v>7420</v>
      </c>
      <c r="E3639" s="37" t="s">
        <v>15127</v>
      </c>
      <c r="F3639" s="37" t="s">
        <v>19666</v>
      </c>
      <c r="G3639" s="37">
        <v>70433</v>
      </c>
      <c r="H3639" s="35">
        <v>87</v>
      </c>
      <c r="I3639" s="35">
        <v>191</v>
      </c>
      <c r="J3639" s="36">
        <v>455497</v>
      </c>
      <c r="K3639" s="37">
        <v>118477</v>
      </c>
      <c r="L3639" s="37" t="s">
        <v>7421</v>
      </c>
    </row>
    <row r="3640" spans="1:12" ht="18" customHeight="1" x14ac:dyDescent="0.2">
      <c r="A3640" s="37" t="s">
        <v>7422</v>
      </c>
      <c r="B3640" s="37" t="s">
        <v>7423</v>
      </c>
      <c r="C3640" s="37" t="s">
        <v>7424</v>
      </c>
      <c r="D3640" s="37" t="s">
        <v>7425</v>
      </c>
      <c r="E3640" s="37" t="s">
        <v>7426</v>
      </c>
      <c r="F3640" s="37" t="s">
        <v>19670</v>
      </c>
      <c r="G3640" s="37">
        <v>48178</v>
      </c>
      <c r="H3640" s="35">
        <v>20</v>
      </c>
      <c r="I3640" s="35">
        <v>8</v>
      </c>
      <c r="J3640" s="36">
        <v>2450465</v>
      </c>
      <c r="K3640" s="37">
        <v>129813</v>
      </c>
      <c r="L3640" s="37"/>
    </row>
    <row r="3641" spans="1:12" ht="18" customHeight="1" x14ac:dyDescent="0.2">
      <c r="A3641" s="37" t="s">
        <v>7427</v>
      </c>
      <c r="B3641" s="37" t="s">
        <v>7428</v>
      </c>
      <c r="C3641" s="37" t="s">
        <v>12867</v>
      </c>
      <c r="D3641" s="37" t="s">
        <v>12868</v>
      </c>
      <c r="E3641" s="37" t="s">
        <v>12869</v>
      </c>
      <c r="F3641" s="37" t="s">
        <v>23125</v>
      </c>
      <c r="G3641" s="37">
        <v>14224</v>
      </c>
      <c r="H3641" s="35">
        <v>18</v>
      </c>
      <c r="I3641" s="35">
        <v>246</v>
      </c>
      <c r="J3641" s="36">
        <v>75075</v>
      </c>
      <c r="K3641" s="37">
        <v>125532</v>
      </c>
      <c r="L3641" s="37"/>
    </row>
    <row r="3642" spans="1:12" ht="18" customHeight="1" x14ac:dyDescent="0.2">
      <c r="A3642" s="37" t="s">
        <v>12870</v>
      </c>
      <c r="B3642" s="37" t="s">
        <v>12871</v>
      </c>
      <c r="C3642" s="37" t="s">
        <v>12872</v>
      </c>
      <c r="D3642" s="37" t="s">
        <v>12873</v>
      </c>
      <c r="E3642" s="37" t="s">
        <v>23538</v>
      </c>
      <c r="F3642" s="37" t="s">
        <v>23136</v>
      </c>
      <c r="G3642" s="37">
        <v>22902</v>
      </c>
      <c r="H3642" s="35">
        <v>2</v>
      </c>
      <c r="I3642" s="35">
        <v>8</v>
      </c>
      <c r="J3642" s="36">
        <v>259802</v>
      </c>
      <c r="K3642" s="37">
        <v>116352</v>
      </c>
      <c r="L3642" s="37"/>
    </row>
    <row r="3643" spans="1:12" ht="18" customHeight="1" x14ac:dyDescent="0.2">
      <c r="A3643" s="37" t="s">
        <v>12874</v>
      </c>
      <c r="B3643" s="37" t="s">
        <v>12875</v>
      </c>
      <c r="C3643" s="37" t="s">
        <v>12876</v>
      </c>
      <c r="D3643" s="37" t="s">
        <v>12877</v>
      </c>
      <c r="E3643" s="37" t="s">
        <v>5644</v>
      </c>
      <c r="F3643" s="37" t="s">
        <v>23711</v>
      </c>
      <c r="G3643" s="37">
        <v>36609</v>
      </c>
      <c r="H3643" s="35">
        <v>10</v>
      </c>
      <c r="I3643" s="35">
        <v>69</v>
      </c>
      <c r="J3643" s="36">
        <v>144928</v>
      </c>
      <c r="K3643" s="37">
        <v>118533</v>
      </c>
      <c r="L3643" s="37"/>
    </row>
    <row r="3644" spans="1:12" ht="18" customHeight="1" x14ac:dyDescent="0.2">
      <c r="A3644" s="37" t="s">
        <v>12878</v>
      </c>
      <c r="B3644" s="37" t="s">
        <v>12879</v>
      </c>
      <c r="C3644" s="37" t="s">
        <v>12880</v>
      </c>
      <c r="D3644" s="37" t="s">
        <v>12881</v>
      </c>
      <c r="E3644" s="37" t="s">
        <v>12882</v>
      </c>
      <c r="F3644" s="37" t="s">
        <v>19662</v>
      </c>
      <c r="G3644" s="37">
        <v>60015</v>
      </c>
      <c r="H3644" s="35">
        <v>110</v>
      </c>
      <c r="I3644" s="35">
        <v>233</v>
      </c>
      <c r="J3644" s="36">
        <v>472103</v>
      </c>
      <c r="K3644" s="37">
        <v>115605</v>
      </c>
      <c r="L3644" s="37" t="s">
        <v>12883</v>
      </c>
    </row>
    <row r="3645" spans="1:12" ht="18" customHeight="1" x14ac:dyDescent="0.2">
      <c r="A3645" s="37" t="s">
        <v>12878</v>
      </c>
      <c r="B3645" s="37" t="s">
        <v>12884</v>
      </c>
      <c r="C3645" s="37" t="s">
        <v>12885</v>
      </c>
      <c r="D3645" s="37" t="s">
        <v>12886</v>
      </c>
      <c r="E3645" s="37" t="s">
        <v>21344</v>
      </c>
      <c r="F3645" s="37" t="s">
        <v>23136</v>
      </c>
      <c r="G3645" s="37">
        <v>24018</v>
      </c>
      <c r="H3645" s="35">
        <v>8</v>
      </c>
      <c r="I3645" s="35">
        <v>45</v>
      </c>
      <c r="J3645" s="36">
        <v>188688</v>
      </c>
      <c r="K3645" s="37">
        <v>118589</v>
      </c>
      <c r="L3645" s="37"/>
    </row>
    <row r="3646" spans="1:12" ht="18" customHeight="1" x14ac:dyDescent="0.2">
      <c r="A3646" s="37" t="s">
        <v>18365</v>
      </c>
      <c r="B3646" s="37" t="s">
        <v>18366</v>
      </c>
      <c r="C3646" s="37" t="s">
        <v>18367</v>
      </c>
      <c r="D3646" s="37" t="s">
        <v>18368</v>
      </c>
      <c r="E3646" s="37" t="s">
        <v>18369</v>
      </c>
      <c r="F3646" s="37" t="s">
        <v>23127</v>
      </c>
      <c r="G3646" s="37">
        <v>74074</v>
      </c>
      <c r="H3646" s="35">
        <v>2</v>
      </c>
      <c r="I3646" s="35">
        <v>18</v>
      </c>
      <c r="J3646" s="36">
        <v>130894</v>
      </c>
      <c r="K3646" s="37">
        <v>115631</v>
      </c>
      <c r="L3646" s="37"/>
    </row>
    <row r="3647" spans="1:12" ht="18" customHeight="1" x14ac:dyDescent="0.2">
      <c r="A3647" s="37" t="s">
        <v>18365</v>
      </c>
      <c r="B3647" s="37" t="s">
        <v>18370</v>
      </c>
      <c r="C3647" s="37" t="s">
        <v>18371</v>
      </c>
      <c r="D3647" s="37" t="s">
        <v>18372</v>
      </c>
      <c r="E3647" s="37" t="s">
        <v>19555</v>
      </c>
      <c r="F3647" s="37" t="s">
        <v>23714</v>
      </c>
      <c r="G3647" s="37">
        <v>92649</v>
      </c>
      <c r="H3647" s="35">
        <v>0</v>
      </c>
      <c r="I3647" s="35">
        <v>1</v>
      </c>
      <c r="J3647" s="36">
        <v>496283</v>
      </c>
      <c r="K3647" s="37">
        <v>133749</v>
      </c>
      <c r="L3647" s="37"/>
    </row>
    <row r="3648" spans="1:12" ht="18" customHeight="1" x14ac:dyDescent="0.2">
      <c r="A3648" s="37" t="s">
        <v>18373</v>
      </c>
      <c r="B3648" s="37" t="s">
        <v>18374</v>
      </c>
      <c r="C3648" s="37" t="s">
        <v>18375</v>
      </c>
      <c r="D3648" s="37" t="s">
        <v>18376</v>
      </c>
      <c r="E3648" s="37" t="s">
        <v>19371</v>
      </c>
      <c r="F3648" s="37" t="s">
        <v>18741</v>
      </c>
      <c r="G3648" s="37">
        <v>30214</v>
      </c>
      <c r="H3648" s="35">
        <v>1</v>
      </c>
      <c r="I3648" s="35">
        <v>7</v>
      </c>
      <c r="J3648" s="36">
        <v>100995</v>
      </c>
      <c r="K3648" s="37">
        <v>127347</v>
      </c>
      <c r="L3648" s="37" t="s">
        <v>18377</v>
      </c>
    </row>
    <row r="3649" spans="1:12" ht="18" customHeight="1" x14ac:dyDescent="0.2">
      <c r="A3649" s="37" t="s">
        <v>18378</v>
      </c>
      <c r="B3649" s="37" t="s">
        <v>18379</v>
      </c>
      <c r="C3649" s="37" t="s">
        <v>18380</v>
      </c>
      <c r="D3649" s="37" t="s">
        <v>18381</v>
      </c>
      <c r="E3649" s="37" t="s">
        <v>406</v>
      </c>
      <c r="F3649" s="37" t="s">
        <v>23138</v>
      </c>
      <c r="G3649" s="37">
        <v>98052</v>
      </c>
      <c r="H3649" s="35">
        <v>289</v>
      </c>
      <c r="I3649" s="36">
        <v>2049</v>
      </c>
      <c r="J3649" s="36">
        <v>141104</v>
      </c>
      <c r="K3649" s="37">
        <v>107829</v>
      </c>
      <c r="L3649" s="37" t="s">
        <v>18382</v>
      </c>
    </row>
    <row r="3650" spans="1:12" ht="18" customHeight="1" x14ac:dyDescent="0.2">
      <c r="A3650" s="37" t="s">
        <v>18383</v>
      </c>
      <c r="B3650" s="37" t="s">
        <v>18384</v>
      </c>
      <c r="C3650" s="37" t="s">
        <v>18385</v>
      </c>
      <c r="D3650" s="37" t="s">
        <v>18386</v>
      </c>
      <c r="E3650" s="37" t="s">
        <v>18336</v>
      </c>
      <c r="F3650" s="37" t="s">
        <v>23134</v>
      </c>
      <c r="G3650" s="37">
        <v>76308</v>
      </c>
      <c r="H3650" s="35">
        <v>30</v>
      </c>
      <c r="I3650" s="35">
        <v>289</v>
      </c>
      <c r="J3650" s="36">
        <v>105484</v>
      </c>
      <c r="K3650" s="37">
        <v>112178</v>
      </c>
      <c r="L3650" s="37" t="s">
        <v>18387</v>
      </c>
    </row>
    <row r="3651" spans="1:12" ht="18" customHeight="1" x14ac:dyDescent="0.2">
      <c r="A3651" s="37" t="s">
        <v>18388</v>
      </c>
      <c r="B3651" s="37" t="s">
        <v>18389</v>
      </c>
      <c r="C3651" s="37" t="s">
        <v>18390</v>
      </c>
      <c r="D3651" s="37" t="s">
        <v>18391</v>
      </c>
      <c r="E3651" s="37" t="s">
        <v>14035</v>
      </c>
      <c r="F3651" s="37" t="s">
        <v>23713</v>
      </c>
      <c r="G3651" s="37">
        <v>85014</v>
      </c>
      <c r="H3651" s="35">
        <v>70</v>
      </c>
      <c r="I3651" s="35">
        <v>630</v>
      </c>
      <c r="J3651" s="36">
        <v>111622</v>
      </c>
      <c r="K3651" s="37">
        <v>127704</v>
      </c>
      <c r="L3651" s="37" t="s">
        <v>18392</v>
      </c>
    </row>
    <row r="3652" spans="1:12" ht="18" customHeight="1" x14ac:dyDescent="0.2">
      <c r="A3652" s="37" t="s">
        <v>18393</v>
      </c>
      <c r="B3652" s="37" t="s">
        <v>18394</v>
      </c>
      <c r="C3652" s="37" t="s">
        <v>18395</v>
      </c>
      <c r="D3652" s="37" t="s">
        <v>15676</v>
      </c>
      <c r="E3652" s="37" t="s">
        <v>24146</v>
      </c>
      <c r="F3652" s="37" t="s">
        <v>23709</v>
      </c>
      <c r="G3652" s="37">
        <v>83702</v>
      </c>
      <c r="H3652" s="35">
        <v>19</v>
      </c>
      <c r="I3652" s="35">
        <v>99</v>
      </c>
      <c r="J3652" s="36">
        <v>195960</v>
      </c>
      <c r="K3652" s="37">
        <v>140330</v>
      </c>
      <c r="L3652" s="37"/>
    </row>
    <row r="3653" spans="1:12" ht="18" customHeight="1" x14ac:dyDescent="0.2">
      <c r="A3653" s="37" t="s">
        <v>15677</v>
      </c>
      <c r="B3653" s="37" t="s">
        <v>15678</v>
      </c>
      <c r="C3653" s="37" t="s">
        <v>15679</v>
      </c>
      <c r="D3653" s="37" t="s">
        <v>15680</v>
      </c>
      <c r="E3653" s="37" t="s">
        <v>16366</v>
      </c>
      <c r="F3653" s="37" t="s">
        <v>23714</v>
      </c>
      <c r="G3653" s="37">
        <v>92845</v>
      </c>
      <c r="H3653" s="35">
        <v>2</v>
      </c>
      <c r="I3653" s="35">
        <v>26</v>
      </c>
      <c r="J3653" s="36">
        <v>69517</v>
      </c>
      <c r="K3653" s="37">
        <v>140026</v>
      </c>
      <c r="L3653" s="37"/>
    </row>
    <row r="3654" spans="1:12" ht="18" customHeight="1" x14ac:dyDescent="0.2">
      <c r="A3654" s="37" t="s">
        <v>15681</v>
      </c>
      <c r="B3654" s="37"/>
      <c r="C3654" s="37" t="s">
        <v>12899</v>
      </c>
      <c r="D3654" s="37" t="s">
        <v>12900</v>
      </c>
      <c r="E3654" s="37" t="s">
        <v>17890</v>
      </c>
      <c r="F3654" s="37" t="s">
        <v>19678</v>
      </c>
      <c r="G3654" s="37">
        <v>7438</v>
      </c>
      <c r="H3654" s="35">
        <v>8</v>
      </c>
      <c r="I3654" s="35" t="s">
        <v>16742</v>
      </c>
      <c r="J3654" s="35" t="s">
        <v>16742</v>
      </c>
      <c r="K3654" s="37">
        <v>122375</v>
      </c>
      <c r="L3654" s="37"/>
    </row>
    <row r="3655" spans="1:12" ht="18" customHeight="1" x14ac:dyDescent="0.2">
      <c r="A3655" s="37" t="s">
        <v>15630</v>
      </c>
      <c r="B3655" s="37" t="s">
        <v>15631</v>
      </c>
      <c r="C3655" s="37" t="s">
        <v>15632</v>
      </c>
      <c r="D3655" s="37" t="s">
        <v>15633</v>
      </c>
      <c r="E3655" s="37" t="s">
        <v>12869</v>
      </c>
      <c r="F3655" s="37" t="s">
        <v>23125</v>
      </c>
      <c r="G3655" s="37">
        <v>14224</v>
      </c>
      <c r="H3655" s="35">
        <v>3</v>
      </c>
      <c r="I3655" s="35">
        <v>48</v>
      </c>
      <c r="J3655" s="36">
        <v>62500</v>
      </c>
      <c r="K3655" s="37">
        <v>113278</v>
      </c>
      <c r="L3655" s="37" t="s">
        <v>15634</v>
      </c>
    </row>
    <row r="3656" spans="1:12" ht="18" customHeight="1" x14ac:dyDescent="0.2">
      <c r="A3656" s="37" t="s">
        <v>15635</v>
      </c>
      <c r="B3656" s="37" t="s">
        <v>15636</v>
      </c>
      <c r="C3656" s="37" t="s">
        <v>15637</v>
      </c>
      <c r="D3656" s="37" t="s">
        <v>15638</v>
      </c>
      <c r="E3656" s="37" t="s">
        <v>23148</v>
      </c>
      <c r="F3656" s="37" t="s">
        <v>23715</v>
      </c>
      <c r="G3656" s="37">
        <v>80907</v>
      </c>
      <c r="H3656" s="35">
        <v>1</v>
      </c>
      <c r="I3656" s="35">
        <v>8</v>
      </c>
      <c r="J3656" s="36">
        <v>67170</v>
      </c>
      <c r="K3656" s="37">
        <v>134305</v>
      </c>
      <c r="L3656" s="37"/>
    </row>
    <row r="3657" spans="1:12" ht="18" customHeight="1" x14ac:dyDescent="0.2">
      <c r="A3657" s="37" t="s">
        <v>15639</v>
      </c>
      <c r="B3657" s="37" t="s">
        <v>15640</v>
      </c>
      <c r="C3657" s="37" t="s">
        <v>15641</v>
      </c>
      <c r="D3657" s="37" t="s">
        <v>15642</v>
      </c>
      <c r="E3657" s="37" t="s">
        <v>23648</v>
      </c>
      <c r="F3657" s="37" t="s">
        <v>23138</v>
      </c>
      <c r="G3657" s="37">
        <v>99336</v>
      </c>
      <c r="H3657" s="35">
        <v>268</v>
      </c>
      <c r="I3657" s="35">
        <v>385</v>
      </c>
      <c r="J3657" s="36">
        <v>697347</v>
      </c>
      <c r="K3657" s="37">
        <v>110952</v>
      </c>
      <c r="L3657" s="37" t="s">
        <v>15643</v>
      </c>
    </row>
    <row r="3658" spans="1:12" ht="18" customHeight="1" x14ac:dyDescent="0.2">
      <c r="A3658" s="37" t="s">
        <v>15644</v>
      </c>
      <c r="B3658" s="37" t="s">
        <v>15645</v>
      </c>
      <c r="C3658" s="37" t="s">
        <v>10132</v>
      </c>
      <c r="D3658" s="37"/>
      <c r="E3658" s="37"/>
      <c r="F3658" s="37" t="s">
        <v>18740</v>
      </c>
      <c r="G3658" s="37"/>
      <c r="H3658" s="35">
        <v>2</v>
      </c>
      <c r="I3658" s="35">
        <v>11</v>
      </c>
      <c r="J3658" s="36">
        <v>151364</v>
      </c>
      <c r="K3658" s="37">
        <v>148303</v>
      </c>
      <c r="L3658" s="37"/>
    </row>
    <row r="3659" spans="1:12" ht="18" customHeight="1" x14ac:dyDescent="0.2">
      <c r="A3659" s="37" t="s">
        <v>10133</v>
      </c>
      <c r="B3659" s="37" t="s">
        <v>12834</v>
      </c>
      <c r="C3659" s="37" t="s">
        <v>12835</v>
      </c>
      <c r="D3659" s="37" t="s">
        <v>12836</v>
      </c>
      <c r="E3659" s="37" t="s">
        <v>24039</v>
      </c>
      <c r="F3659" s="37" t="s">
        <v>19663</v>
      </c>
      <c r="G3659" s="37">
        <v>47708</v>
      </c>
      <c r="H3659" s="35">
        <v>389</v>
      </c>
      <c r="I3659" s="35">
        <v>437</v>
      </c>
      <c r="J3659" s="36">
        <v>889627</v>
      </c>
      <c r="K3659" s="37">
        <v>109916</v>
      </c>
      <c r="L3659" s="37"/>
    </row>
    <row r="3660" spans="1:12" ht="18" customHeight="1" x14ac:dyDescent="0.2">
      <c r="A3660" s="37" t="s">
        <v>12837</v>
      </c>
      <c r="B3660" s="37" t="s">
        <v>12838</v>
      </c>
      <c r="C3660" s="37" t="s">
        <v>12839</v>
      </c>
      <c r="D3660" s="37" t="s">
        <v>12840</v>
      </c>
      <c r="E3660" s="37" t="s">
        <v>12841</v>
      </c>
      <c r="F3660" s="37" t="s">
        <v>19663</v>
      </c>
      <c r="G3660" s="37">
        <v>46767</v>
      </c>
      <c r="H3660" s="35">
        <v>10</v>
      </c>
      <c r="I3660" s="35" t="s">
        <v>16742</v>
      </c>
      <c r="J3660" s="35" t="s">
        <v>16742</v>
      </c>
      <c r="K3660" s="37">
        <v>149068</v>
      </c>
      <c r="L3660" s="37"/>
    </row>
    <row r="3661" spans="1:12" ht="18" customHeight="1" x14ac:dyDescent="0.2">
      <c r="A3661" s="37" t="s">
        <v>12842</v>
      </c>
      <c r="B3661" s="37" t="s">
        <v>12843</v>
      </c>
      <c r="C3661" s="37" t="s">
        <v>12844</v>
      </c>
      <c r="D3661" s="37" t="s">
        <v>12845</v>
      </c>
      <c r="E3661" s="37" t="s">
        <v>12846</v>
      </c>
      <c r="F3661" s="37" t="s">
        <v>19672</v>
      </c>
      <c r="G3661" s="37">
        <v>63303</v>
      </c>
      <c r="H3661" s="35">
        <v>70</v>
      </c>
      <c r="I3661" s="35">
        <v>4</v>
      </c>
      <c r="J3661" s="36">
        <v>17500000</v>
      </c>
      <c r="K3661" s="37">
        <v>148062</v>
      </c>
      <c r="L3661" s="37"/>
    </row>
    <row r="3662" spans="1:12" ht="18" customHeight="1" x14ac:dyDescent="0.2">
      <c r="A3662" s="37" t="s">
        <v>12847</v>
      </c>
      <c r="B3662" s="37" t="s">
        <v>12848</v>
      </c>
      <c r="C3662" s="37" t="s">
        <v>12849</v>
      </c>
      <c r="D3662" s="37" t="s">
        <v>12850</v>
      </c>
      <c r="E3662" s="37" t="s">
        <v>6642</v>
      </c>
      <c r="F3662" s="37" t="s">
        <v>18741</v>
      </c>
      <c r="G3662" s="37">
        <v>30328</v>
      </c>
      <c r="H3662" s="35">
        <v>90</v>
      </c>
      <c r="I3662" s="35">
        <v>381</v>
      </c>
      <c r="J3662" s="36">
        <v>235007</v>
      </c>
      <c r="K3662" s="37">
        <v>106390</v>
      </c>
      <c r="L3662" s="37"/>
    </row>
    <row r="3663" spans="1:12" ht="18" customHeight="1" x14ac:dyDescent="0.2">
      <c r="A3663" s="37" t="s">
        <v>12851</v>
      </c>
      <c r="B3663" s="37" t="s">
        <v>12852</v>
      </c>
      <c r="C3663" s="37" t="s">
        <v>12853</v>
      </c>
      <c r="D3663" s="37"/>
      <c r="E3663" s="37"/>
      <c r="F3663" s="37" t="s">
        <v>23134</v>
      </c>
      <c r="G3663" s="37"/>
      <c r="H3663" s="35">
        <v>1</v>
      </c>
      <c r="I3663" s="35">
        <v>6</v>
      </c>
      <c r="J3663" s="36">
        <v>116667</v>
      </c>
      <c r="K3663" s="37">
        <v>140467</v>
      </c>
      <c r="L3663" s="37" t="s">
        <v>12854</v>
      </c>
    </row>
    <row r="3664" spans="1:12" ht="18" customHeight="1" x14ac:dyDescent="0.2">
      <c r="A3664" s="37" t="s">
        <v>12855</v>
      </c>
      <c r="B3664" s="37" t="s">
        <v>12856</v>
      </c>
      <c r="C3664" s="37" t="s">
        <v>12857</v>
      </c>
      <c r="D3664" s="37" t="s">
        <v>10147</v>
      </c>
      <c r="E3664" s="37" t="s">
        <v>10148</v>
      </c>
      <c r="F3664" s="37" t="s">
        <v>23714</v>
      </c>
      <c r="G3664" s="37">
        <v>95008</v>
      </c>
      <c r="H3664" s="35">
        <v>174</v>
      </c>
      <c r="I3664" s="36">
        <v>1101</v>
      </c>
      <c r="J3664" s="36">
        <v>158214</v>
      </c>
      <c r="K3664" s="37">
        <v>119490</v>
      </c>
      <c r="L3664" s="37"/>
    </row>
    <row r="3665" spans="1:12" ht="18" customHeight="1" x14ac:dyDescent="0.2">
      <c r="A3665" s="37" t="s">
        <v>10149</v>
      </c>
      <c r="B3665" s="37" t="s">
        <v>10150</v>
      </c>
      <c r="C3665" s="37" t="s">
        <v>10151</v>
      </c>
      <c r="D3665" s="37" t="s">
        <v>10152</v>
      </c>
      <c r="E3665" s="37" t="s">
        <v>23459</v>
      </c>
      <c r="F3665" s="37" t="s">
        <v>23714</v>
      </c>
      <c r="G3665" s="37">
        <v>94704</v>
      </c>
      <c r="H3665" s="35">
        <v>0</v>
      </c>
      <c r="I3665" s="35">
        <v>1</v>
      </c>
      <c r="J3665" s="36">
        <v>300000</v>
      </c>
      <c r="K3665" s="37">
        <v>136319</v>
      </c>
      <c r="L3665" s="37" t="s">
        <v>10153</v>
      </c>
    </row>
    <row r="3666" spans="1:12" ht="18" customHeight="1" x14ac:dyDescent="0.2">
      <c r="A3666" s="37" t="s">
        <v>10154</v>
      </c>
      <c r="B3666" s="37" t="s">
        <v>10155</v>
      </c>
      <c r="C3666" s="37" t="s">
        <v>10156</v>
      </c>
      <c r="D3666" s="37" t="s">
        <v>10157</v>
      </c>
      <c r="E3666" s="37" t="s">
        <v>17905</v>
      </c>
      <c r="F3666" s="37" t="s">
        <v>19662</v>
      </c>
      <c r="G3666" s="37">
        <v>60089</v>
      </c>
      <c r="H3666" s="35">
        <v>41</v>
      </c>
      <c r="I3666" s="35">
        <v>507</v>
      </c>
      <c r="J3666" s="36">
        <v>81528</v>
      </c>
      <c r="K3666" s="37">
        <v>122959</v>
      </c>
      <c r="L3666" s="37"/>
    </row>
    <row r="3667" spans="1:12" ht="18" customHeight="1" x14ac:dyDescent="0.2">
      <c r="A3667" s="37" t="s">
        <v>10158</v>
      </c>
      <c r="B3667" s="37" t="s">
        <v>10159</v>
      </c>
      <c r="C3667" s="37" t="s">
        <v>10160</v>
      </c>
      <c r="D3667" s="37" t="s">
        <v>10161</v>
      </c>
      <c r="E3667" s="37" t="s">
        <v>16766</v>
      </c>
      <c r="F3667" s="37" t="s">
        <v>23136</v>
      </c>
      <c r="G3667" s="37">
        <v>23113</v>
      </c>
      <c r="H3667" s="35">
        <v>34</v>
      </c>
      <c r="I3667" s="35">
        <v>17</v>
      </c>
      <c r="J3667" s="36">
        <v>1996793</v>
      </c>
      <c r="K3667" s="37">
        <v>148127</v>
      </c>
      <c r="L3667" s="37"/>
    </row>
    <row r="3668" spans="1:12" ht="18" customHeight="1" x14ac:dyDescent="0.2">
      <c r="A3668" s="37" t="s">
        <v>10162</v>
      </c>
      <c r="B3668" s="37" t="s">
        <v>10163</v>
      </c>
      <c r="C3668" s="37" t="s">
        <v>10164</v>
      </c>
      <c r="D3668" s="37" t="s">
        <v>10165</v>
      </c>
      <c r="E3668" s="37" t="s">
        <v>20922</v>
      </c>
      <c r="F3668" s="37" t="s">
        <v>19667</v>
      </c>
      <c r="G3668" s="37">
        <v>2421</v>
      </c>
      <c r="H3668" s="35">
        <v>0</v>
      </c>
      <c r="I3668" s="35">
        <v>1</v>
      </c>
      <c r="J3668" s="36">
        <v>294353</v>
      </c>
      <c r="K3668" s="37">
        <v>130358</v>
      </c>
      <c r="L3668" s="37"/>
    </row>
    <row r="3669" spans="1:12" ht="18" customHeight="1" x14ac:dyDescent="0.2">
      <c r="A3669" s="37" t="s">
        <v>10166</v>
      </c>
      <c r="B3669" s="37" t="s">
        <v>10166</v>
      </c>
      <c r="C3669" s="37" t="s">
        <v>10167</v>
      </c>
      <c r="D3669" s="37" t="s">
        <v>10168</v>
      </c>
      <c r="E3669" s="37" t="s">
        <v>20589</v>
      </c>
      <c r="F3669" s="37" t="s">
        <v>23714</v>
      </c>
      <c r="G3669" s="37">
        <v>93101</v>
      </c>
      <c r="H3669" s="35">
        <v>16</v>
      </c>
      <c r="I3669" s="35">
        <v>23</v>
      </c>
      <c r="J3669" s="36">
        <v>715143</v>
      </c>
      <c r="K3669" s="37">
        <v>113271</v>
      </c>
      <c r="L3669" s="37" t="s">
        <v>10169</v>
      </c>
    </row>
    <row r="3670" spans="1:12" ht="18" customHeight="1" x14ac:dyDescent="0.2">
      <c r="A3670" s="37" t="s">
        <v>10170</v>
      </c>
      <c r="B3670" s="37" t="s">
        <v>10170</v>
      </c>
      <c r="C3670" s="37" t="s">
        <v>12901</v>
      </c>
      <c r="D3670" s="37" t="s">
        <v>12902</v>
      </c>
      <c r="E3670" s="37" t="s">
        <v>9310</v>
      </c>
      <c r="F3670" s="37" t="s">
        <v>23129</v>
      </c>
      <c r="G3670" s="37">
        <v>17022</v>
      </c>
      <c r="H3670" s="35">
        <v>8</v>
      </c>
      <c r="I3670" s="35" t="s">
        <v>16742</v>
      </c>
      <c r="J3670" s="35" t="s">
        <v>16742</v>
      </c>
      <c r="K3670" s="37">
        <v>144175</v>
      </c>
      <c r="L3670" s="37"/>
    </row>
    <row r="3671" spans="1:12" ht="18" customHeight="1" x14ac:dyDescent="0.2">
      <c r="A3671" s="37" t="s">
        <v>12903</v>
      </c>
      <c r="B3671" s="37" t="s">
        <v>12904</v>
      </c>
      <c r="C3671" s="37" t="s">
        <v>12905</v>
      </c>
      <c r="D3671" s="37" t="s">
        <v>12906</v>
      </c>
      <c r="E3671" s="37" t="s">
        <v>18037</v>
      </c>
      <c r="F3671" s="37" t="s">
        <v>18740</v>
      </c>
      <c r="G3671" s="37">
        <v>34236</v>
      </c>
      <c r="H3671" s="35">
        <v>15</v>
      </c>
      <c r="I3671" s="35">
        <v>12</v>
      </c>
      <c r="J3671" s="36">
        <v>1250000</v>
      </c>
      <c r="K3671" s="37">
        <v>143637</v>
      </c>
      <c r="L3671" s="37" t="s">
        <v>15667</v>
      </c>
    </row>
    <row r="3672" spans="1:12" ht="18" customHeight="1" x14ac:dyDescent="0.2">
      <c r="A3672" s="37" t="s">
        <v>15668</v>
      </c>
      <c r="B3672" s="37" t="s">
        <v>15669</v>
      </c>
      <c r="C3672" s="37" t="s">
        <v>15670</v>
      </c>
      <c r="D3672" s="37" t="s">
        <v>15671</v>
      </c>
      <c r="E3672" s="37" t="s">
        <v>15672</v>
      </c>
      <c r="F3672" s="37" t="s">
        <v>23142</v>
      </c>
      <c r="G3672" s="37">
        <v>82609</v>
      </c>
      <c r="H3672" s="35">
        <v>5</v>
      </c>
      <c r="I3672" s="35">
        <v>66</v>
      </c>
      <c r="J3672" s="36">
        <v>72727</v>
      </c>
      <c r="K3672" s="37">
        <v>126616</v>
      </c>
      <c r="L3672" s="37"/>
    </row>
    <row r="3673" spans="1:12" ht="18" customHeight="1" x14ac:dyDescent="0.2">
      <c r="A3673" s="37" t="s">
        <v>15673</v>
      </c>
      <c r="B3673" s="37" t="s">
        <v>15674</v>
      </c>
      <c r="C3673" s="37" t="s">
        <v>15675</v>
      </c>
      <c r="D3673" s="37" t="s">
        <v>12911</v>
      </c>
      <c r="E3673" s="37" t="s">
        <v>11123</v>
      </c>
      <c r="F3673" s="37" t="s">
        <v>19675</v>
      </c>
      <c r="G3673" s="37">
        <v>27517</v>
      </c>
      <c r="H3673" s="35">
        <v>83</v>
      </c>
      <c r="I3673" s="35">
        <v>255</v>
      </c>
      <c r="J3673" s="36">
        <v>326043</v>
      </c>
      <c r="K3673" s="37">
        <v>118412</v>
      </c>
      <c r="L3673" s="37" t="s">
        <v>12912</v>
      </c>
    </row>
    <row r="3674" spans="1:12" ht="18" customHeight="1" x14ac:dyDescent="0.2">
      <c r="A3674" s="37" t="s">
        <v>12913</v>
      </c>
      <c r="B3674" s="37"/>
      <c r="C3674" s="37" t="s">
        <v>12914</v>
      </c>
      <c r="D3674" s="37" t="s">
        <v>12915</v>
      </c>
      <c r="E3674" s="37" t="s">
        <v>12916</v>
      </c>
      <c r="F3674" s="37" t="s">
        <v>23714</v>
      </c>
      <c r="G3674" s="37">
        <v>94080</v>
      </c>
      <c r="H3674" s="35">
        <v>2</v>
      </c>
      <c r="I3674" s="35">
        <v>8</v>
      </c>
      <c r="J3674" s="36">
        <v>250000</v>
      </c>
      <c r="K3674" s="37">
        <v>136421</v>
      </c>
      <c r="L3674" s="37"/>
    </row>
    <row r="3675" spans="1:12" ht="18" customHeight="1" x14ac:dyDescent="0.2">
      <c r="A3675" s="37" t="s">
        <v>12917</v>
      </c>
      <c r="B3675" s="37" t="s">
        <v>12918</v>
      </c>
      <c r="C3675" s="37" t="s">
        <v>12919</v>
      </c>
      <c r="D3675" s="37" t="s">
        <v>12920</v>
      </c>
      <c r="E3675" s="37" t="s">
        <v>23736</v>
      </c>
      <c r="F3675" s="37" t="s">
        <v>19676</v>
      </c>
      <c r="G3675" s="37">
        <v>68144</v>
      </c>
      <c r="H3675" s="35">
        <v>25</v>
      </c>
      <c r="I3675" s="35">
        <v>99</v>
      </c>
      <c r="J3675" s="36">
        <v>250198</v>
      </c>
      <c r="K3675" s="37">
        <v>128807</v>
      </c>
      <c r="L3675" s="37" t="s">
        <v>12921</v>
      </c>
    </row>
    <row r="3676" spans="1:12" ht="18" customHeight="1" x14ac:dyDescent="0.2">
      <c r="A3676" s="37" t="s">
        <v>12922</v>
      </c>
      <c r="B3676" s="37" t="s">
        <v>12923</v>
      </c>
      <c r="C3676" s="37" t="s">
        <v>12924</v>
      </c>
      <c r="D3676" s="37" t="s">
        <v>12925</v>
      </c>
      <c r="E3676" s="37" t="s">
        <v>17983</v>
      </c>
      <c r="F3676" s="37" t="s">
        <v>19671</v>
      </c>
      <c r="G3676" s="37">
        <v>55102</v>
      </c>
      <c r="H3676" s="35">
        <v>5</v>
      </c>
      <c r="I3676" s="35">
        <v>50</v>
      </c>
      <c r="J3676" s="36">
        <v>96000</v>
      </c>
      <c r="K3676" s="37">
        <v>121799</v>
      </c>
      <c r="L3676" s="37"/>
    </row>
    <row r="3677" spans="1:12" ht="18" customHeight="1" x14ac:dyDescent="0.2">
      <c r="A3677" s="37" t="s">
        <v>12926</v>
      </c>
      <c r="B3677" s="37" t="s">
        <v>12927</v>
      </c>
      <c r="C3677" s="37" t="s">
        <v>12928</v>
      </c>
      <c r="D3677" s="37" t="s">
        <v>12929</v>
      </c>
      <c r="E3677" s="37" t="s">
        <v>12930</v>
      </c>
      <c r="F3677" s="37" t="s">
        <v>23129</v>
      </c>
      <c r="G3677" s="37">
        <v>17019</v>
      </c>
      <c r="H3677" s="35">
        <v>1</v>
      </c>
      <c r="I3677" s="35">
        <v>12</v>
      </c>
      <c r="J3677" s="36">
        <v>66667</v>
      </c>
      <c r="K3677" s="37">
        <v>142767</v>
      </c>
      <c r="L3677" s="37" t="s">
        <v>12931</v>
      </c>
    </row>
    <row r="3678" spans="1:12" ht="18" customHeight="1" x14ac:dyDescent="0.2">
      <c r="A3678" s="37" t="s">
        <v>12932</v>
      </c>
      <c r="B3678" s="37" t="s">
        <v>12933</v>
      </c>
      <c r="C3678" s="37" t="s">
        <v>12934</v>
      </c>
      <c r="D3678" s="37" t="s">
        <v>12935</v>
      </c>
      <c r="E3678" s="37" t="s">
        <v>22322</v>
      </c>
      <c r="F3678" s="37" t="s">
        <v>23136</v>
      </c>
      <c r="G3678" s="37">
        <v>20198</v>
      </c>
      <c r="H3678" s="35">
        <v>4</v>
      </c>
      <c r="I3678" s="35">
        <v>60</v>
      </c>
      <c r="J3678" s="36">
        <v>66667</v>
      </c>
      <c r="K3678" s="37">
        <v>143153</v>
      </c>
      <c r="L3678" s="37"/>
    </row>
    <row r="3679" spans="1:12" ht="18" customHeight="1" x14ac:dyDescent="0.2">
      <c r="A3679" s="37" t="s">
        <v>12936</v>
      </c>
      <c r="B3679" s="37" t="s">
        <v>12937</v>
      </c>
      <c r="C3679" s="37" t="s">
        <v>12938</v>
      </c>
      <c r="D3679" s="37" t="s">
        <v>12939</v>
      </c>
      <c r="E3679" s="37" t="s">
        <v>15220</v>
      </c>
      <c r="F3679" s="37" t="s">
        <v>23135</v>
      </c>
      <c r="G3679" s="37">
        <v>84121</v>
      </c>
      <c r="H3679" s="35">
        <v>4</v>
      </c>
      <c r="I3679" s="35">
        <v>61</v>
      </c>
      <c r="J3679" s="36">
        <v>66230</v>
      </c>
      <c r="K3679" s="37">
        <v>144437</v>
      </c>
      <c r="L3679" s="37"/>
    </row>
    <row r="3680" spans="1:12" ht="18" customHeight="1" x14ac:dyDescent="0.2">
      <c r="A3680" s="37" t="s">
        <v>12940</v>
      </c>
      <c r="B3680" s="37" t="s">
        <v>12941</v>
      </c>
      <c r="C3680" s="37" t="s">
        <v>12942</v>
      </c>
      <c r="D3680" s="37" t="s">
        <v>12943</v>
      </c>
      <c r="E3680" s="37" t="s">
        <v>12127</v>
      </c>
      <c r="F3680" s="37" t="s">
        <v>23126</v>
      </c>
      <c r="G3680" s="37">
        <v>44902</v>
      </c>
      <c r="H3680" s="35">
        <v>31</v>
      </c>
      <c r="I3680" s="35">
        <v>195</v>
      </c>
      <c r="J3680" s="36">
        <v>157071</v>
      </c>
      <c r="K3680" s="37">
        <v>119973</v>
      </c>
      <c r="L3680" s="37"/>
    </row>
    <row r="3681" spans="1:12" ht="18" customHeight="1" x14ac:dyDescent="0.2">
      <c r="A3681" s="37" t="s">
        <v>12944</v>
      </c>
      <c r="B3681" s="37" t="s">
        <v>12945</v>
      </c>
      <c r="C3681" s="37" t="s">
        <v>12946</v>
      </c>
      <c r="D3681" s="37" t="s">
        <v>12947</v>
      </c>
      <c r="E3681" s="37" t="s">
        <v>24422</v>
      </c>
      <c r="F3681" s="37" t="s">
        <v>19667</v>
      </c>
      <c r="G3681" s="37">
        <v>2451</v>
      </c>
      <c r="H3681" s="35">
        <v>529</v>
      </c>
      <c r="I3681" s="35">
        <v>700</v>
      </c>
      <c r="J3681" s="36">
        <v>755565</v>
      </c>
      <c r="K3681" s="37">
        <v>107191</v>
      </c>
      <c r="L3681" s="37"/>
    </row>
    <row r="3682" spans="1:12" ht="18" customHeight="1" x14ac:dyDescent="0.2">
      <c r="A3682" s="37" t="s">
        <v>12948</v>
      </c>
      <c r="B3682" s="37" t="s">
        <v>12949</v>
      </c>
      <c r="C3682" s="37" t="s">
        <v>12950</v>
      </c>
      <c r="D3682" s="37" t="s">
        <v>10223</v>
      </c>
      <c r="E3682" s="37" t="s">
        <v>19172</v>
      </c>
      <c r="F3682" s="37" t="s">
        <v>23714</v>
      </c>
      <c r="G3682" s="37">
        <v>94596</v>
      </c>
      <c r="H3682" s="35">
        <v>27</v>
      </c>
      <c r="I3682" s="35">
        <v>220</v>
      </c>
      <c r="J3682" s="36">
        <v>122056</v>
      </c>
      <c r="K3682" s="37">
        <v>22649</v>
      </c>
      <c r="L3682" s="37"/>
    </row>
    <row r="3683" spans="1:12" ht="18" customHeight="1" x14ac:dyDescent="0.2">
      <c r="A3683" s="37" t="s">
        <v>10224</v>
      </c>
      <c r="B3683" s="37" t="s">
        <v>10225</v>
      </c>
      <c r="C3683" s="37" t="s">
        <v>10226</v>
      </c>
      <c r="D3683" s="37" t="s">
        <v>10227</v>
      </c>
      <c r="E3683" s="37" t="s">
        <v>10228</v>
      </c>
      <c r="F3683" s="37" t="s">
        <v>23129</v>
      </c>
      <c r="G3683" s="37">
        <v>17331</v>
      </c>
      <c r="H3683" s="35">
        <v>15</v>
      </c>
      <c r="I3683" s="35">
        <v>305</v>
      </c>
      <c r="J3683" s="36">
        <v>50656</v>
      </c>
      <c r="K3683" s="37">
        <v>123088</v>
      </c>
      <c r="L3683" s="37" t="s">
        <v>7555</v>
      </c>
    </row>
    <row r="3684" spans="1:12" ht="18" customHeight="1" x14ac:dyDescent="0.2">
      <c r="A3684" s="37" t="s">
        <v>7556</v>
      </c>
      <c r="B3684" s="37" t="s">
        <v>7557</v>
      </c>
      <c r="C3684" s="37" t="s">
        <v>7558</v>
      </c>
      <c r="D3684" s="37" t="s">
        <v>7559</v>
      </c>
      <c r="E3684" s="37" t="s">
        <v>22068</v>
      </c>
      <c r="F3684" s="37" t="s">
        <v>23715</v>
      </c>
      <c r="G3684" s="37">
        <v>80161</v>
      </c>
      <c r="H3684" s="35">
        <v>4</v>
      </c>
      <c r="I3684" s="35">
        <v>107</v>
      </c>
      <c r="J3684" s="36">
        <v>40187</v>
      </c>
      <c r="K3684" s="37">
        <v>129387</v>
      </c>
      <c r="L3684" s="37"/>
    </row>
    <row r="3685" spans="1:12" ht="18" customHeight="1" x14ac:dyDescent="0.2">
      <c r="A3685" s="37" t="s">
        <v>7560</v>
      </c>
      <c r="B3685" s="37" t="s">
        <v>7561</v>
      </c>
      <c r="C3685" s="37" t="s">
        <v>7562</v>
      </c>
      <c r="D3685" s="37" t="s">
        <v>7563</v>
      </c>
      <c r="E3685" s="37" t="s">
        <v>7564</v>
      </c>
      <c r="F3685" s="37" t="s">
        <v>23127</v>
      </c>
      <c r="G3685" s="37">
        <v>74063</v>
      </c>
      <c r="H3685" s="35">
        <v>5</v>
      </c>
      <c r="I3685" s="35">
        <v>220</v>
      </c>
      <c r="J3685" s="36">
        <v>22955</v>
      </c>
      <c r="K3685" s="37">
        <v>118638</v>
      </c>
      <c r="L3685" s="37" t="s">
        <v>7565</v>
      </c>
    </row>
    <row r="3686" spans="1:12" ht="18" customHeight="1" x14ac:dyDescent="0.2">
      <c r="A3686" s="37" t="s">
        <v>7566</v>
      </c>
      <c r="B3686" s="37" t="s">
        <v>7567</v>
      </c>
      <c r="C3686" s="37" t="s">
        <v>7568</v>
      </c>
      <c r="D3686" s="37" t="s">
        <v>7569</v>
      </c>
      <c r="E3686" s="37" t="s">
        <v>21843</v>
      </c>
      <c r="F3686" s="37" t="s">
        <v>19667</v>
      </c>
      <c r="G3686" s="37">
        <v>1506</v>
      </c>
      <c r="H3686" s="35">
        <v>0</v>
      </c>
      <c r="I3686" s="35">
        <v>9</v>
      </c>
      <c r="J3686" s="36">
        <v>51111</v>
      </c>
      <c r="K3686" s="37">
        <v>143709</v>
      </c>
      <c r="L3686" s="37" t="s">
        <v>7570</v>
      </c>
    </row>
    <row r="3687" spans="1:12" ht="18" customHeight="1" x14ac:dyDescent="0.2">
      <c r="A3687" s="37" t="s">
        <v>7571</v>
      </c>
      <c r="B3687" s="37" t="s">
        <v>7572</v>
      </c>
      <c r="C3687" s="37" t="s">
        <v>7573</v>
      </c>
      <c r="D3687" s="37" t="s">
        <v>7574</v>
      </c>
      <c r="E3687" s="37" t="s">
        <v>21950</v>
      </c>
      <c r="F3687" s="37" t="s">
        <v>19672</v>
      </c>
      <c r="G3687" s="37">
        <v>63017</v>
      </c>
      <c r="H3687" s="35">
        <v>34</v>
      </c>
      <c r="I3687" s="35">
        <v>337</v>
      </c>
      <c r="J3687" s="36">
        <v>101780</v>
      </c>
      <c r="K3687" s="37">
        <v>108446</v>
      </c>
      <c r="L3687" s="37"/>
    </row>
    <row r="3688" spans="1:12" ht="18" customHeight="1" x14ac:dyDescent="0.2">
      <c r="A3688" s="37" t="s">
        <v>2135</v>
      </c>
      <c r="B3688" s="37" t="s">
        <v>2136</v>
      </c>
      <c r="C3688" s="37" t="s">
        <v>2137</v>
      </c>
      <c r="D3688" s="37" t="s">
        <v>2138</v>
      </c>
      <c r="E3688" s="37" t="s">
        <v>23803</v>
      </c>
      <c r="F3688" s="37" t="s">
        <v>19672</v>
      </c>
      <c r="G3688" s="37">
        <v>63141</v>
      </c>
      <c r="H3688" s="35">
        <v>26</v>
      </c>
      <c r="I3688" s="35">
        <v>68</v>
      </c>
      <c r="J3688" s="36">
        <v>378816</v>
      </c>
      <c r="K3688" s="37">
        <v>130487</v>
      </c>
      <c r="L3688" s="37"/>
    </row>
    <row r="3689" spans="1:12" ht="18" customHeight="1" x14ac:dyDescent="0.2">
      <c r="A3689" s="37" t="s">
        <v>2139</v>
      </c>
      <c r="B3689" s="37" t="s">
        <v>2140</v>
      </c>
      <c r="C3689" s="37" t="s">
        <v>2141</v>
      </c>
      <c r="D3689" s="37" t="s">
        <v>3363</v>
      </c>
      <c r="E3689" s="37" t="s">
        <v>3364</v>
      </c>
      <c r="F3689" s="37" t="s">
        <v>23127</v>
      </c>
      <c r="G3689" s="37">
        <v>74037</v>
      </c>
      <c r="H3689" s="35">
        <v>0</v>
      </c>
      <c r="I3689" s="35">
        <v>10</v>
      </c>
      <c r="J3689" s="36">
        <v>20000</v>
      </c>
      <c r="K3689" s="37">
        <v>144653</v>
      </c>
      <c r="L3689" s="37" t="s">
        <v>1272</v>
      </c>
    </row>
    <row r="3690" spans="1:12" ht="18" customHeight="1" x14ac:dyDescent="0.2">
      <c r="A3690" s="37" t="s">
        <v>2590</v>
      </c>
      <c r="B3690" s="37" t="s">
        <v>2591</v>
      </c>
      <c r="C3690" s="37" t="s">
        <v>2592</v>
      </c>
      <c r="D3690" s="37" t="s">
        <v>2593</v>
      </c>
      <c r="E3690" s="37" t="s">
        <v>22268</v>
      </c>
      <c r="F3690" s="37" t="s">
        <v>19672</v>
      </c>
      <c r="G3690" s="37">
        <v>65804</v>
      </c>
      <c r="H3690" s="35">
        <v>26</v>
      </c>
      <c r="I3690" s="35">
        <v>61</v>
      </c>
      <c r="J3690" s="36">
        <v>431189</v>
      </c>
      <c r="K3690" s="37">
        <v>145628</v>
      </c>
      <c r="L3690" s="37"/>
    </row>
    <row r="3691" spans="1:12" ht="18" customHeight="1" x14ac:dyDescent="0.2">
      <c r="A3691" s="37" t="s">
        <v>1045</v>
      </c>
      <c r="B3691" s="37" t="s">
        <v>1046</v>
      </c>
      <c r="C3691" s="37" t="s">
        <v>1047</v>
      </c>
      <c r="D3691" s="37" t="s">
        <v>1048</v>
      </c>
      <c r="E3691" s="37" t="s">
        <v>12715</v>
      </c>
      <c r="F3691" s="37" t="s">
        <v>19662</v>
      </c>
      <c r="G3691" s="37">
        <v>60558</v>
      </c>
      <c r="H3691" s="35">
        <v>100</v>
      </c>
      <c r="I3691" s="35">
        <v>125</v>
      </c>
      <c r="J3691" s="36">
        <v>803064</v>
      </c>
      <c r="K3691" s="37">
        <v>116600</v>
      </c>
      <c r="L3691" s="37" t="s">
        <v>1049</v>
      </c>
    </row>
    <row r="3692" spans="1:12" ht="18" customHeight="1" x14ac:dyDescent="0.2">
      <c r="A3692" s="37" t="s">
        <v>1050</v>
      </c>
      <c r="B3692" s="37" t="s">
        <v>1051</v>
      </c>
      <c r="C3692" s="37" t="s">
        <v>1052</v>
      </c>
      <c r="D3692" s="37" t="s">
        <v>1053</v>
      </c>
      <c r="E3692" s="37" t="s">
        <v>24039</v>
      </c>
      <c r="F3692" s="37" t="s">
        <v>19663</v>
      </c>
      <c r="G3692" s="37">
        <v>47714</v>
      </c>
      <c r="H3692" s="35">
        <v>3</v>
      </c>
      <c r="I3692" s="35">
        <v>9</v>
      </c>
      <c r="J3692" s="36">
        <v>373444</v>
      </c>
      <c r="K3692" s="37">
        <v>123895</v>
      </c>
      <c r="L3692" s="37"/>
    </row>
    <row r="3693" spans="1:12" ht="18" customHeight="1" x14ac:dyDescent="0.2">
      <c r="A3693" s="37" t="s">
        <v>1054</v>
      </c>
      <c r="B3693" s="37" t="s">
        <v>1055</v>
      </c>
      <c r="C3693" s="37" t="s">
        <v>1056</v>
      </c>
      <c r="D3693" s="37" t="s">
        <v>1057</v>
      </c>
      <c r="E3693" s="37" t="s">
        <v>1058</v>
      </c>
      <c r="F3693" s="37" t="s">
        <v>19675</v>
      </c>
      <c r="G3693" s="37">
        <v>28731</v>
      </c>
      <c r="H3693" s="35">
        <v>12</v>
      </c>
      <c r="I3693" s="35">
        <v>13</v>
      </c>
      <c r="J3693" s="36">
        <v>942986</v>
      </c>
      <c r="K3693" s="37">
        <v>118274</v>
      </c>
      <c r="L3693" s="37"/>
    </row>
    <row r="3694" spans="1:12" ht="18" customHeight="1" x14ac:dyDescent="0.2">
      <c r="A3694" s="37" t="s">
        <v>1059</v>
      </c>
      <c r="B3694" s="37" t="s">
        <v>1060</v>
      </c>
      <c r="C3694" s="37" t="s">
        <v>1061</v>
      </c>
      <c r="D3694" s="37" t="s">
        <v>1062</v>
      </c>
      <c r="E3694" s="37" t="s">
        <v>21740</v>
      </c>
      <c r="F3694" s="37" t="s">
        <v>23133</v>
      </c>
      <c r="G3694" s="37">
        <v>37201</v>
      </c>
      <c r="H3694" s="35">
        <v>160</v>
      </c>
      <c r="I3694" s="35">
        <v>65</v>
      </c>
      <c r="J3694" s="36">
        <v>2461538</v>
      </c>
      <c r="K3694" s="37">
        <v>132634</v>
      </c>
      <c r="L3694" s="37"/>
    </row>
    <row r="3695" spans="1:12" ht="18" customHeight="1" x14ac:dyDescent="0.2">
      <c r="A3695" s="37" t="s">
        <v>2157</v>
      </c>
      <c r="B3695" s="37" t="s">
        <v>2158</v>
      </c>
      <c r="C3695" s="37" t="s">
        <v>4561</v>
      </c>
      <c r="D3695" s="37" t="s">
        <v>4562</v>
      </c>
      <c r="E3695" s="37" t="s">
        <v>21270</v>
      </c>
      <c r="F3695" s="37" t="s">
        <v>23125</v>
      </c>
      <c r="G3695" s="37">
        <v>13204</v>
      </c>
      <c r="H3695" s="35">
        <v>30</v>
      </c>
      <c r="I3695" s="35">
        <v>131</v>
      </c>
      <c r="J3695" s="36">
        <v>227980</v>
      </c>
      <c r="K3695" s="37">
        <v>142910</v>
      </c>
      <c r="L3695" s="37"/>
    </row>
    <row r="3696" spans="1:12" ht="18" customHeight="1" x14ac:dyDescent="0.2">
      <c r="A3696" s="37" t="s">
        <v>4563</v>
      </c>
      <c r="B3696" s="37"/>
      <c r="C3696" s="37" t="s">
        <v>4564</v>
      </c>
      <c r="D3696" s="37" t="s">
        <v>4565</v>
      </c>
      <c r="E3696" s="37" t="s">
        <v>19564</v>
      </c>
      <c r="F3696" s="37" t="s">
        <v>23714</v>
      </c>
      <c r="G3696" s="37">
        <v>94901</v>
      </c>
      <c r="H3696" s="35">
        <v>13</v>
      </c>
      <c r="I3696" s="35">
        <v>129</v>
      </c>
      <c r="J3696" s="36">
        <v>102326</v>
      </c>
      <c r="K3696" s="37">
        <v>136331</v>
      </c>
      <c r="L3696" s="37"/>
    </row>
    <row r="3697" spans="1:12" ht="18" customHeight="1" x14ac:dyDescent="0.2">
      <c r="A3697" s="37" t="s">
        <v>4566</v>
      </c>
      <c r="B3697" s="37" t="s">
        <v>4567</v>
      </c>
      <c r="C3697" s="37" t="s">
        <v>4568</v>
      </c>
      <c r="D3697" s="37" t="s">
        <v>4569</v>
      </c>
      <c r="E3697" s="37" t="s">
        <v>22089</v>
      </c>
      <c r="F3697" s="37" t="s">
        <v>23138</v>
      </c>
      <c r="G3697" s="37">
        <v>98115</v>
      </c>
      <c r="H3697" s="35">
        <v>98</v>
      </c>
      <c r="I3697" s="35">
        <v>8</v>
      </c>
      <c r="J3697" s="36">
        <v>12214632</v>
      </c>
      <c r="K3697" s="37">
        <v>116636</v>
      </c>
      <c r="L3697" s="37" t="s">
        <v>4570</v>
      </c>
    </row>
    <row r="3698" spans="1:12" ht="18" customHeight="1" x14ac:dyDescent="0.2">
      <c r="A3698" s="37" t="s">
        <v>4571</v>
      </c>
      <c r="B3698" s="37" t="s">
        <v>12124</v>
      </c>
      <c r="C3698" s="37" t="s">
        <v>12125</v>
      </c>
      <c r="D3698" s="37" t="s">
        <v>12126</v>
      </c>
      <c r="E3698" s="37" t="s">
        <v>12127</v>
      </c>
      <c r="F3698" s="37" t="s">
        <v>23126</v>
      </c>
      <c r="G3698" s="37">
        <v>44902</v>
      </c>
      <c r="H3698" s="35">
        <v>326</v>
      </c>
      <c r="I3698" s="35">
        <v>424</v>
      </c>
      <c r="J3698" s="36">
        <v>768632</v>
      </c>
      <c r="K3698" s="37">
        <v>106817</v>
      </c>
      <c r="L3698" s="37"/>
    </row>
    <row r="3699" spans="1:12" ht="18" customHeight="1" x14ac:dyDescent="0.2">
      <c r="A3699" s="37" t="s">
        <v>4572</v>
      </c>
      <c r="B3699" s="37" t="s">
        <v>4170</v>
      </c>
      <c r="C3699" s="37" t="s">
        <v>4171</v>
      </c>
      <c r="D3699" s="37" t="s">
        <v>4172</v>
      </c>
      <c r="E3699" s="37" t="s">
        <v>18088</v>
      </c>
      <c r="F3699" s="37" t="s">
        <v>23711</v>
      </c>
      <c r="G3699" s="37">
        <v>35253</v>
      </c>
      <c r="H3699" s="35">
        <v>18</v>
      </c>
      <c r="I3699" s="35">
        <v>27</v>
      </c>
      <c r="J3699" s="36">
        <v>663567</v>
      </c>
      <c r="K3699" s="37">
        <v>122849</v>
      </c>
      <c r="L3699" s="37"/>
    </row>
    <row r="3700" spans="1:12" ht="18" customHeight="1" x14ac:dyDescent="0.2">
      <c r="A3700" s="37" t="s">
        <v>4173</v>
      </c>
      <c r="B3700" s="37" t="s">
        <v>4174</v>
      </c>
      <c r="C3700" s="37" t="s">
        <v>4175</v>
      </c>
      <c r="D3700" s="37"/>
      <c r="E3700" s="37"/>
      <c r="F3700" s="37" t="s">
        <v>19664</v>
      </c>
      <c r="G3700" s="37"/>
      <c r="H3700" s="35">
        <v>2</v>
      </c>
      <c r="I3700" s="35">
        <v>34</v>
      </c>
      <c r="J3700" s="36">
        <v>58824</v>
      </c>
      <c r="K3700" s="37">
        <v>118360</v>
      </c>
      <c r="L3700" s="37"/>
    </row>
    <row r="3701" spans="1:12" ht="18" customHeight="1" x14ac:dyDescent="0.2">
      <c r="A3701" s="37" t="s">
        <v>4176</v>
      </c>
      <c r="B3701" s="37" t="s">
        <v>4590</v>
      </c>
      <c r="C3701" s="37" t="s">
        <v>4591</v>
      </c>
      <c r="D3701" s="37" t="s">
        <v>4592</v>
      </c>
      <c r="E3701" s="37" t="s">
        <v>4593</v>
      </c>
      <c r="F3701" s="37" t="s">
        <v>19667</v>
      </c>
      <c r="G3701" s="37">
        <v>1075</v>
      </c>
      <c r="H3701" s="35">
        <v>2</v>
      </c>
      <c r="I3701" s="35">
        <v>13</v>
      </c>
      <c r="J3701" s="36">
        <v>123077</v>
      </c>
      <c r="K3701" s="37">
        <v>137940</v>
      </c>
      <c r="L3701" s="37" t="s">
        <v>4594</v>
      </c>
    </row>
    <row r="3702" spans="1:12" ht="18" customHeight="1" x14ac:dyDescent="0.2">
      <c r="A3702" s="37" t="s">
        <v>4595</v>
      </c>
      <c r="B3702" s="37" t="s">
        <v>4596</v>
      </c>
      <c r="C3702" s="37" t="s">
        <v>4597</v>
      </c>
      <c r="D3702" s="37" t="s">
        <v>4598</v>
      </c>
      <c r="E3702" s="37" t="s">
        <v>23347</v>
      </c>
      <c r="F3702" s="37" t="s">
        <v>23134</v>
      </c>
      <c r="G3702" s="37">
        <v>78701</v>
      </c>
      <c r="H3702" s="35">
        <v>4</v>
      </c>
      <c r="I3702" s="35">
        <v>130</v>
      </c>
      <c r="J3702" s="36">
        <v>30769</v>
      </c>
      <c r="K3702" s="37">
        <v>133429</v>
      </c>
      <c r="L3702" s="37"/>
    </row>
    <row r="3703" spans="1:12" ht="18" customHeight="1" x14ac:dyDescent="0.2">
      <c r="A3703" s="37" t="s">
        <v>4599</v>
      </c>
      <c r="B3703" s="37" t="s">
        <v>4600</v>
      </c>
      <c r="C3703" s="37" t="s">
        <v>4601</v>
      </c>
      <c r="D3703" s="37" t="s">
        <v>4602</v>
      </c>
      <c r="E3703" s="37" t="s">
        <v>19929</v>
      </c>
      <c r="F3703" s="37" t="s">
        <v>19675</v>
      </c>
      <c r="G3703" s="37">
        <v>28803</v>
      </c>
      <c r="H3703" s="35">
        <v>8</v>
      </c>
      <c r="I3703" s="35" t="s">
        <v>16742</v>
      </c>
      <c r="J3703" s="35" t="s">
        <v>16742</v>
      </c>
      <c r="K3703" s="37">
        <v>134580</v>
      </c>
      <c r="L3703" s="37"/>
    </row>
    <row r="3704" spans="1:12" ht="18" customHeight="1" x14ac:dyDescent="0.2">
      <c r="A3704" s="37" t="s">
        <v>10349</v>
      </c>
      <c r="B3704" s="37" t="s">
        <v>10350</v>
      </c>
      <c r="C3704" s="37" t="s">
        <v>10351</v>
      </c>
      <c r="D3704" s="37" t="s">
        <v>15793</v>
      </c>
      <c r="E3704" s="37" t="s">
        <v>12457</v>
      </c>
      <c r="F3704" s="37" t="s">
        <v>23125</v>
      </c>
      <c r="G3704" s="37">
        <v>11725</v>
      </c>
      <c r="H3704" s="35">
        <v>0</v>
      </c>
      <c r="I3704" s="35">
        <v>20</v>
      </c>
      <c r="J3704" s="36">
        <v>7500</v>
      </c>
      <c r="K3704" s="37">
        <v>143846</v>
      </c>
      <c r="L3704" s="37" t="s">
        <v>15794</v>
      </c>
    </row>
    <row r="3705" spans="1:12" ht="18" customHeight="1" x14ac:dyDescent="0.2">
      <c r="A3705" s="37" t="s">
        <v>15795</v>
      </c>
      <c r="B3705" s="37" t="s">
        <v>15796</v>
      </c>
      <c r="C3705" s="37" t="s">
        <v>15797</v>
      </c>
      <c r="D3705" s="37" t="s">
        <v>10383</v>
      </c>
      <c r="E3705" s="37" t="s">
        <v>10384</v>
      </c>
      <c r="F3705" s="37" t="s">
        <v>23716</v>
      </c>
      <c r="G3705" s="37">
        <v>6405</v>
      </c>
      <c r="H3705" s="35">
        <v>1</v>
      </c>
      <c r="I3705" s="35">
        <v>2</v>
      </c>
      <c r="J3705" s="36">
        <v>462378</v>
      </c>
      <c r="K3705" s="37">
        <v>127115</v>
      </c>
      <c r="L3705" s="37"/>
    </row>
    <row r="3706" spans="1:12" ht="18" customHeight="1" x14ac:dyDescent="0.2">
      <c r="A3706" s="37" t="s">
        <v>10385</v>
      </c>
      <c r="B3706" s="37" t="s">
        <v>10386</v>
      </c>
      <c r="C3706" s="37" t="s">
        <v>10387</v>
      </c>
      <c r="D3706" s="37" t="s">
        <v>13147</v>
      </c>
      <c r="E3706" s="37" t="s">
        <v>15268</v>
      </c>
      <c r="F3706" s="37" t="s">
        <v>23134</v>
      </c>
      <c r="G3706" s="37">
        <v>77019</v>
      </c>
      <c r="H3706" s="35">
        <v>0</v>
      </c>
      <c r="I3706" s="35">
        <v>4</v>
      </c>
      <c r="J3706" s="36">
        <v>62500</v>
      </c>
      <c r="K3706" s="37">
        <v>148324</v>
      </c>
      <c r="L3706" s="37"/>
    </row>
    <row r="3707" spans="1:12" ht="18" customHeight="1" x14ac:dyDescent="0.2">
      <c r="A3707" s="37" t="s">
        <v>13148</v>
      </c>
      <c r="B3707" s="37" t="s">
        <v>13149</v>
      </c>
      <c r="C3707" s="37" t="s">
        <v>13150</v>
      </c>
      <c r="D3707" s="37" t="s">
        <v>13151</v>
      </c>
      <c r="E3707" s="37" t="s">
        <v>13152</v>
      </c>
      <c r="F3707" s="37" t="s">
        <v>19670</v>
      </c>
      <c r="G3707" s="37">
        <v>49315</v>
      </c>
      <c r="H3707" s="35">
        <v>7</v>
      </c>
      <c r="I3707" s="35">
        <v>130</v>
      </c>
      <c r="J3707" s="36">
        <v>50000</v>
      </c>
      <c r="K3707" s="37">
        <v>122006</v>
      </c>
      <c r="L3707" s="37" t="s">
        <v>13153</v>
      </c>
    </row>
    <row r="3708" spans="1:12" ht="18" customHeight="1" x14ac:dyDescent="0.2">
      <c r="A3708" s="37" t="s">
        <v>13154</v>
      </c>
      <c r="B3708" s="37" t="s">
        <v>13155</v>
      </c>
      <c r="C3708" s="37" t="s">
        <v>13156</v>
      </c>
      <c r="D3708" s="37" t="s">
        <v>13157</v>
      </c>
      <c r="E3708" s="37" t="s">
        <v>13158</v>
      </c>
      <c r="F3708" s="37" t="s">
        <v>19671</v>
      </c>
      <c r="G3708" s="37">
        <v>56425</v>
      </c>
      <c r="H3708" s="35">
        <v>8</v>
      </c>
      <c r="I3708" s="35">
        <v>0</v>
      </c>
      <c r="J3708" s="35" t="s">
        <v>16742</v>
      </c>
      <c r="K3708" s="37">
        <v>138509</v>
      </c>
      <c r="L3708" s="37"/>
    </row>
    <row r="3709" spans="1:12" ht="18" customHeight="1" x14ac:dyDescent="0.2">
      <c r="A3709" s="37" t="s">
        <v>13159</v>
      </c>
      <c r="B3709" s="37" t="s">
        <v>13160</v>
      </c>
      <c r="C3709" s="37" t="s">
        <v>10423</v>
      </c>
      <c r="D3709" s="37" t="s">
        <v>7720</v>
      </c>
      <c r="E3709" s="37" t="s">
        <v>22902</v>
      </c>
      <c r="F3709" s="37" t="s">
        <v>19664</v>
      </c>
      <c r="G3709" s="37">
        <v>66603</v>
      </c>
      <c r="H3709" s="35">
        <v>27</v>
      </c>
      <c r="I3709" s="35">
        <v>190</v>
      </c>
      <c r="J3709" s="36">
        <v>140627</v>
      </c>
      <c r="K3709" s="37">
        <v>108588</v>
      </c>
      <c r="L3709" s="37" t="s">
        <v>7721</v>
      </c>
    </row>
    <row r="3710" spans="1:12" ht="18" customHeight="1" x14ac:dyDescent="0.2">
      <c r="A3710" s="37" t="s">
        <v>7722</v>
      </c>
      <c r="B3710" s="37" t="s">
        <v>7723</v>
      </c>
      <c r="C3710" s="37" t="s">
        <v>7724</v>
      </c>
      <c r="D3710" s="37" t="s">
        <v>7725</v>
      </c>
      <c r="E3710" s="37" t="s">
        <v>17933</v>
      </c>
      <c r="F3710" s="37" t="s">
        <v>19678</v>
      </c>
      <c r="G3710" s="37">
        <v>7821</v>
      </c>
      <c r="H3710" s="35">
        <v>1</v>
      </c>
      <c r="I3710" s="35">
        <v>4</v>
      </c>
      <c r="J3710" s="36">
        <v>300000</v>
      </c>
      <c r="K3710" s="37">
        <v>150292</v>
      </c>
      <c r="L3710" s="37"/>
    </row>
    <row r="3711" spans="1:12" ht="18" customHeight="1" x14ac:dyDescent="0.2">
      <c r="A3711" s="37" t="s">
        <v>7726</v>
      </c>
      <c r="B3711" s="37" t="s">
        <v>7727</v>
      </c>
      <c r="C3711" s="37" t="s">
        <v>10418</v>
      </c>
      <c r="D3711" s="37" t="s">
        <v>10381</v>
      </c>
      <c r="E3711" s="37" t="s">
        <v>10382</v>
      </c>
      <c r="F3711" s="37" t="s">
        <v>18741</v>
      </c>
      <c r="G3711" s="37">
        <v>30047</v>
      </c>
      <c r="H3711" s="35">
        <v>8</v>
      </c>
      <c r="I3711" s="35" t="s">
        <v>16742</v>
      </c>
      <c r="J3711" s="35" t="s">
        <v>16742</v>
      </c>
      <c r="K3711" s="37">
        <v>126552</v>
      </c>
      <c r="L3711" s="37" t="s">
        <v>10439</v>
      </c>
    </row>
    <row r="3712" spans="1:12" ht="18" customHeight="1" x14ac:dyDescent="0.2">
      <c r="A3712" s="37" t="s">
        <v>10440</v>
      </c>
      <c r="B3712" s="37" t="s">
        <v>10441</v>
      </c>
      <c r="C3712" s="37" t="s">
        <v>10442</v>
      </c>
      <c r="D3712" s="37" t="s">
        <v>10443</v>
      </c>
      <c r="E3712" s="37" t="s">
        <v>15233</v>
      </c>
      <c r="F3712" s="37" t="s">
        <v>23714</v>
      </c>
      <c r="G3712" s="37">
        <v>91302</v>
      </c>
      <c r="H3712" s="35">
        <v>52</v>
      </c>
      <c r="I3712" s="35">
        <v>105</v>
      </c>
      <c r="J3712" s="36">
        <v>491050</v>
      </c>
      <c r="K3712" s="37">
        <v>105986</v>
      </c>
      <c r="L3712" s="37"/>
    </row>
    <row r="3713" spans="1:12" ht="18" customHeight="1" x14ac:dyDescent="0.2">
      <c r="A3713" s="37" t="s">
        <v>10444</v>
      </c>
      <c r="B3713" s="37" t="s">
        <v>13140</v>
      </c>
      <c r="C3713" s="37" t="s">
        <v>13141</v>
      </c>
      <c r="D3713" s="37" t="s">
        <v>13142</v>
      </c>
      <c r="E3713" s="37" t="s">
        <v>13143</v>
      </c>
      <c r="F3713" s="37" t="s">
        <v>18740</v>
      </c>
      <c r="G3713" s="37">
        <v>33844</v>
      </c>
      <c r="H3713" s="35">
        <v>11</v>
      </c>
      <c r="I3713" s="35">
        <v>80</v>
      </c>
      <c r="J3713" s="36">
        <v>137500</v>
      </c>
      <c r="K3713" s="37">
        <v>141924</v>
      </c>
      <c r="L3713" s="37" t="s">
        <v>13144</v>
      </c>
    </row>
    <row r="3714" spans="1:12" ht="18" customHeight="1" x14ac:dyDescent="0.2">
      <c r="A3714" s="37" t="s">
        <v>10419</v>
      </c>
      <c r="B3714" s="37" t="s">
        <v>10420</v>
      </c>
      <c r="C3714" s="37" t="s">
        <v>10421</v>
      </c>
      <c r="D3714" s="37" t="s">
        <v>10422</v>
      </c>
      <c r="E3714" s="37" t="s">
        <v>16741</v>
      </c>
      <c r="F3714" s="37" t="s">
        <v>19663</v>
      </c>
      <c r="G3714" s="37">
        <v>46240</v>
      </c>
      <c r="H3714" s="35">
        <v>13</v>
      </c>
      <c r="I3714" s="35">
        <v>12</v>
      </c>
      <c r="J3714" s="36">
        <v>1062500</v>
      </c>
      <c r="K3714" s="37">
        <v>3050</v>
      </c>
      <c r="L3714" s="37" t="s">
        <v>7678</v>
      </c>
    </row>
    <row r="3715" spans="1:12" ht="18" customHeight="1" x14ac:dyDescent="0.2">
      <c r="A3715" s="37" t="s">
        <v>7679</v>
      </c>
      <c r="B3715" s="37" t="s">
        <v>7680</v>
      </c>
      <c r="C3715" s="37" t="s">
        <v>7681</v>
      </c>
      <c r="D3715" s="37" t="s">
        <v>10445</v>
      </c>
      <c r="E3715" s="37" t="s">
        <v>21270</v>
      </c>
      <c r="F3715" s="37" t="s">
        <v>23125</v>
      </c>
      <c r="G3715" s="37">
        <v>13202</v>
      </c>
      <c r="H3715" s="35">
        <v>1</v>
      </c>
      <c r="I3715" s="35">
        <v>2</v>
      </c>
      <c r="J3715" s="36">
        <v>293875</v>
      </c>
      <c r="K3715" s="37">
        <v>127363</v>
      </c>
      <c r="L3715" s="37"/>
    </row>
    <row r="3716" spans="1:12" ht="18" customHeight="1" x14ac:dyDescent="0.2">
      <c r="A3716" s="37" t="s">
        <v>10446</v>
      </c>
      <c r="B3716" s="37" t="s">
        <v>10447</v>
      </c>
      <c r="C3716" s="37" t="s">
        <v>10448</v>
      </c>
      <c r="D3716" s="37" t="s">
        <v>10449</v>
      </c>
      <c r="E3716" s="37" t="s">
        <v>22823</v>
      </c>
      <c r="F3716" s="37" t="s">
        <v>23714</v>
      </c>
      <c r="G3716" s="37">
        <v>90503</v>
      </c>
      <c r="H3716" s="35">
        <v>4</v>
      </c>
      <c r="I3716" s="35">
        <v>38</v>
      </c>
      <c r="J3716" s="36">
        <v>93684</v>
      </c>
      <c r="K3716" s="37">
        <v>113923</v>
      </c>
      <c r="L3716" s="37"/>
    </row>
    <row r="3717" spans="1:12" ht="18" customHeight="1" x14ac:dyDescent="0.2">
      <c r="A3717" s="37" t="s">
        <v>10450</v>
      </c>
      <c r="B3717" s="37" t="s">
        <v>10451</v>
      </c>
      <c r="C3717" s="37" t="s">
        <v>16047</v>
      </c>
      <c r="D3717" s="37" t="s">
        <v>16048</v>
      </c>
      <c r="E3717" s="37" t="s">
        <v>16049</v>
      </c>
      <c r="F3717" s="37" t="s">
        <v>23136</v>
      </c>
      <c r="G3717" s="37">
        <v>22314</v>
      </c>
      <c r="H3717" s="35">
        <v>5</v>
      </c>
      <c r="I3717" s="35">
        <v>10</v>
      </c>
      <c r="J3717" s="36">
        <v>488818</v>
      </c>
      <c r="K3717" s="37">
        <v>116998</v>
      </c>
      <c r="L3717" s="37" t="s">
        <v>10452</v>
      </c>
    </row>
    <row r="3718" spans="1:12" ht="18" customHeight="1" x14ac:dyDescent="0.2">
      <c r="A3718" s="37" t="s">
        <v>10453</v>
      </c>
      <c r="B3718" s="37" t="s">
        <v>7696</v>
      </c>
      <c r="C3718" s="37" t="s">
        <v>5015</v>
      </c>
      <c r="D3718" s="37" t="s">
        <v>5016</v>
      </c>
      <c r="E3718" s="37" t="s">
        <v>23148</v>
      </c>
      <c r="F3718" s="37" t="s">
        <v>23715</v>
      </c>
      <c r="G3718" s="37">
        <v>80918</v>
      </c>
      <c r="H3718" s="35">
        <v>45</v>
      </c>
      <c r="I3718" s="36">
        <v>2180</v>
      </c>
      <c r="J3718" s="36">
        <v>20677</v>
      </c>
      <c r="K3718" s="37">
        <v>113759</v>
      </c>
      <c r="L3718" s="37"/>
    </row>
    <row r="3719" spans="1:12" ht="18" customHeight="1" x14ac:dyDescent="0.2">
      <c r="A3719" s="37" t="s">
        <v>5017</v>
      </c>
      <c r="B3719" s="37" t="s">
        <v>5018</v>
      </c>
      <c r="C3719" s="37" t="s">
        <v>5019</v>
      </c>
      <c r="D3719" s="37" t="s">
        <v>5020</v>
      </c>
      <c r="E3719" s="37" t="s">
        <v>5021</v>
      </c>
      <c r="F3719" s="37" t="s">
        <v>23715</v>
      </c>
      <c r="G3719" s="37">
        <v>81003</v>
      </c>
      <c r="H3719" s="35">
        <v>5</v>
      </c>
      <c r="I3719" s="35">
        <v>100</v>
      </c>
      <c r="J3719" s="36">
        <v>48000</v>
      </c>
      <c r="K3719" s="37">
        <v>113274</v>
      </c>
      <c r="L3719" s="37"/>
    </row>
    <row r="3720" spans="1:12" ht="18" customHeight="1" x14ac:dyDescent="0.2">
      <c r="A3720" s="37" t="s">
        <v>5017</v>
      </c>
      <c r="B3720" s="37" t="s">
        <v>5022</v>
      </c>
      <c r="C3720" s="37" t="s">
        <v>5023</v>
      </c>
      <c r="D3720" s="37" t="s">
        <v>5024</v>
      </c>
      <c r="E3720" s="37" t="s">
        <v>21729</v>
      </c>
      <c r="F3720" s="37" t="s">
        <v>23129</v>
      </c>
      <c r="G3720" s="37">
        <v>17602</v>
      </c>
      <c r="H3720" s="35">
        <v>21</v>
      </c>
      <c r="I3720" s="35">
        <v>102</v>
      </c>
      <c r="J3720" s="36">
        <v>200980</v>
      </c>
      <c r="K3720" s="37">
        <v>117105</v>
      </c>
      <c r="L3720" s="37"/>
    </row>
    <row r="3721" spans="1:12" ht="18" customHeight="1" x14ac:dyDescent="0.2">
      <c r="A3721" s="37" t="s">
        <v>5025</v>
      </c>
      <c r="B3721" s="37" t="s">
        <v>5026</v>
      </c>
      <c r="C3721" s="37" t="s">
        <v>5027</v>
      </c>
      <c r="D3721" s="37" t="s">
        <v>5028</v>
      </c>
      <c r="E3721" s="37" t="s">
        <v>16728</v>
      </c>
      <c r="F3721" s="37" t="s">
        <v>23714</v>
      </c>
      <c r="G3721" s="37">
        <v>92130</v>
      </c>
      <c r="H3721" s="35">
        <v>9</v>
      </c>
      <c r="I3721" s="35" t="s">
        <v>16742</v>
      </c>
      <c r="J3721" s="35" t="s">
        <v>16742</v>
      </c>
      <c r="K3721" s="37">
        <v>139300</v>
      </c>
      <c r="L3721" s="37" t="s">
        <v>5029</v>
      </c>
    </row>
    <row r="3722" spans="1:12" ht="18" customHeight="1" x14ac:dyDescent="0.2">
      <c r="A3722" s="37" t="s">
        <v>5030</v>
      </c>
      <c r="B3722" s="37" t="s">
        <v>5031</v>
      </c>
      <c r="C3722" s="37" t="s">
        <v>5032</v>
      </c>
      <c r="D3722" s="37" t="s">
        <v>5033</v>
      </c>
      <c r="E3722" s="37" t="s">
        <v>15419</v>
      </c>
      <c r="F3722" s="37" t="s">
        <v>23129</v>
      </c>
      <c r="G3722" s="37">
        <v>15090</v>
      </c>
      <c r="H3722" s="35">
        <v>1</v>
      </c>
      <c r="I3722" s="35">
        <v>22</v>
      </c>
      <c r="J3722" s="36">
        <v>63636</v>
      </c>
      <c r="K3722" s="37">
        <v>138076</v>
      </c>
      <c r="L3722" s="37"/>
    </row>
    <row r="3723" spans="1:12" ht="18" customHeight="1" x14ac:dyDescent="0.2">
      <c r="A3723" s="37" t="s">
        <v>5034</v>
      </c>
      <c r="B3723" s="37" t="s">
        <v>7699</v>
      </c>
      <c r="C3723" s="37" t="s">
        <v>7700</v>
      </c>
      <c r="D3723" s="37" t="s">
        <v>7701</v>
      </c>
      <c r="E3723" s="37" t="s">
        <v>7702</v>
      </c>
      <c r="F3723" s="37" t="s">
        <v>19670</v>
      </c>
      <c r="G3723" s="37">
        <v>48152</v>
      </c>
      <c r="H3723" s="35">
        <v>15</v>
      </c>
      <c r="I3723" s="35">
        <v>253</v>
      </c>
      <c r="J3723" s="36">
        <v>58403</v>
      </c>
      <c r="K3723" s="37">
        <v>124347</v>
      </c>
      <c r="L3723" s="37"/>
    </row>
    <row r="3724" spans="1:12" ht="18" customHeight="1" x14ac:dyDescent="0.2">
      <c r="A3724" s="37" t="s">
        <v>7703</v>
      </c>
      <c r="B3724" s="37" t="s">
        <v>7704</v>
      </c>
      <c r="C3724" s="37" t="s">
        <v>7705</v>
      </c>
      <c r="D3724" s="37" t="s">
        <v>7706</v>
      </c>
      <c r="E3724" s="37" t="s">
        <v>23682</v>
      </c>
      <c r="F3724" s="37" t="s">
        <v>18740</v>
      </c>
      <c r="G3724" s="37">
        <v>33707</v>
      </c>
      <c r="H3724" s="35">
        <v>1</v>
      </c>
      <c r="I3724" s="35">
        <v>1</v>
      </c>
      <c r="J3724" s="36">
        <v>538311</v>
      </c>
      <c r="K3724" s="37">
        <v>120213</v>
      </c>
      <c r="L3724" s="37"/>
    </row>
    <row r="3725" spans="1:12" ht="18" customHeight="1" x14ac:dyDescent="0.2">
      <c r="A3725" s="37" t="s">
        <v>7707</v>
      </c>
      <c r="B3725" s="37" t="s">
        <v>7792</v>
      </c>
      <c r="C3725" s="37" t="s">
        <v>7793</v>
      </c>
      <c r="D3725" s="37" t="s">
        <v>7794</v>
      </c>
      <c r="E3725" s="37" t="s">
        <v>7795</v>
      </c>
      <c r="F3725" s="37" t="s">
        <v>23714</v>
      </c>
      <c r="G3725" s="37">
        <v>90293</v>
      </c>
      <c r="H3725" s="35">
        <v>8</v>
      </c>
      <c r="I3725" s="35" t="s">
        <v>16742</v>
      </c>
      <c r="J3725" s="35" t="s">
        <v>16742</v>
      </c>
      <c r="K3725" s="37">
        <v>119430</v>
      </c>
      <c r="L3725" s="37"/>
    </row>
    <row r="3726" spans="1:12" ht="18" customHeight="1" x14ac:dyDescent="0.2">
      <c r="A3726" s="37" t="s">
        <v>7796</v>
      </c>
      <c r="B3726" s="37" t="s">
        <v>7797</v>
      </c>
      <c r="C3726" s="37" t="s">
        <v>7798</v>
      </c>
      <c r="D3726" s="37" t="s">
        <v>7799</v>
      </c>
      <c r="E3726" s="37" t="s">
        <v>16035</v>
      </c>
      <c r="F3726" s="37" t="s">
        <v>19672</v>
      </c>
      <c r="G3726" s="37">
        <v>63105</v>
      </c>
      <c r="H3726" s="35">
        <v>273</v>
      </c>
      <c r="I3726" s="36">
        <v>1348</v>
      </c>
      <c r="J3726" s="36">
        <v>202160</v>
      </c>
      <c r="K3726" s="37">
        <v>109593</v>
      </c>
      <c r="L3726" s="37" t="s">
        <v>7800</v>
      </c>
    </row>
    <row r="3727" spans="1:12" ht="18" customHeight="1" x14ac:dyDescent="0.2">
      <c r="A3727" s="37" t="s">
        <v>7801</v>
      </c>
      <c r="B3727" s="37" t="s">
        <v>7802</v>
      </c>
      <c r="C3727" s="37" t="s">
        <v>7803</v>
      </c>
      <c r="D3727" s="37" t="s">
        <v>7804</v>
      </c>
      <c r="E3727" s="37" t="s">
        <v>22275</v>
      </c>
      <c r="F3727" s="37" t="s">
        <v>23714</v>
      </c>
      <c r="G3727" s="37">
        <v>94566</v>
      </c>
      <c r="H3727" s="35">
        <v>45</v>
      </c>
      <c r="I3727" s="35">
        <v>256</v>
      </c>
      <c r="J3727" s="36">
        <v>175528</v>
      </c>
      <c r="K3727" s="37">
        <v>132160</v>
      </c>
      <c r="L3727" s="37" t="s">
        <v>7744</v>
      </c>
    </row>
    <row r="3728" spans="1:12" ht="18" customHeight="1" x14ac:dyDescent="0.2">
      <c r="A3728" s="37" t="s">
        <v>7745</v>
      </c>
      <c r="B3728" s="37"/>
      <c r="C3728" s="37" t="s">
        <v>7746</v>
      </c>
      <c r="D3728" s="37" t="s">
        <v>7747</v>
      </c>
      <c r="E3728" s="37" t="s">
        <v>17354</v>
      </c>
      <c r="F3728" s="37" t="s">
        <v>23714</v>
      </c>
      <c r="G3728" s="37">
        <v>95128</v>
      </c>
      <c r="H3728" s="35">
        <v>0</v>
      </c>
      <c r="I3728" s="35">
        <v>1</v>
      </c>
      <c r="J3728" s="36">
        <v>430000</v>
      </c>
      <c r="K3728" s="37">
        <v>146413</v>
      </c>
      <c r="L3728" s="37"/>
    </row>
    <row r="3729" spans="1:12" ht="18" customHeight="1" x14ac:dyDescent="0.2">
      <c r="A3729" s="37" t="s">
        <v>7842</v>
      </c>
      <c r="B3729" s="37" t="s">
        <v>7843</v>
      </c>
      <c r="C3729" s="37" t="s">
        <v>7844</v>
      </c>
      <c r="D3729" s="37" t="s">
        <v>7845</v>
      </c>
      <c r="E3729" s="37" t="s">
        <v>19771</v>
      </c>
      <c r="F3729" s="37" t="s">
        <v>23714</v>
      </c>
      <c r="G3729" s="37">
        <v>92630</v>
      </c>
      <c r="H3729" s="35">
        <v>47</v>
      </c>
      <c r="I3729" s="35">
        <v>245</v>
      </c>
      <c r="J3729" s="36">
        <v>191837</v>
      </c>
      <c r="K3729" s="37">
        <v>111641</v>
      </c>
      <c r="L3729" s="37" t="s">
        <v>7846</v>
      </c>
    </row>
    <row r="3730" spans="1:12" ht="18" customHeight="1" x14ac:dyDescent="0.2">
      <c r="A3730" s="37" t="s">
        <v>7847</v>
      </c>
      <c r="B3730" s="37" t="s">
        <v>7848</v>
      </c>
      <c r="C3730" s="37" t="s">
        <v>7849</v>
      </c>
      <c r="D3730" s="37" t="s">
        <v>7850</v>
      </c>
      <c r="E3730" s="37" t="s">
        <v>7851</v>
      </c>
      <c r="F3730" s="37" t="s">
        <v>19668</v>
      </c>
      <c r="G3730" s="37">
        <v>20775</v>
      </c>
      <c r="H3730" s="35">
        <v>3</v>
      </c>
      <c r="I3730" s="35">
        <v>85</v>
      </c>
      <c r="J3730" s="36">
        <v>35294</v>
      </c>
      <c r="K3730" s="37">
        <v>121871</v>
      </c>
      <c r="L3730" s="37" t="s">
        <v>7852</v>
      </c>
    </row>
    <row r="3731" spans="1:12" ht="18" customHeight="1" x14ac:dyDescent="0.2">
      <c r="A3731" s="37" t="s">
        <v>7853</v>
      </c>
      <c r="B3731" s="37" t="s">
        <v>7854</v>
      </c>
      <c r="C3731" s="37" t="s">
        <v>7855</v>
      </c>
      <c r="D3731" s="37" t="s">
        <v>7856</v>
      </c>
      <c r="E3731" s="37" t="s">
        <v>15574</v>
      </c>
      <c r="F3731" s="37" t="s">
        <v>19668</v>
      </c>
      <c r="G3731" s="37">
        <v>20815</v>
      </c>
      <c r="H3731" s="35">
        <v>27</v>
      </c>
      <c r="I3731" s="35">
        <v>200</v>
      </c>
      <c r="J3731" s="36">
        <v>135000</v>
      </c>
      <c r="K3731" s="37">
        <v>127635</v>
      </c>
      <c r="L3731" s="37"/>
    </row>
    <row r="3732" spans="1:12" ht="18" customHeight="1" x14ac:dyDescent="0.2">
      <c r="A3732" s="37" t="s">
        <v>7857</v>
      </c>
      <c r="B3732" s="37" t="s">
        <v>7858</v>
      </c>
      <c r="C3732" s="37" t="s">
        <v>7859</v>
      </c>
      <c r="D3732" s="37" t="s">
        <v>7860</v>
      </c>
      <c r="E3732" s="37" t="s">
        <v>20851</v>
      </c>
      <c r="F3732" s="37" t="s">
        <v>23134</v>
      </c>
      <c r="G3732" s="37">
        <v>77406</v>
      </c>
      <c r="H3732" s="35">
        <v>1</v>
      </c>
      <c r="I3732" s="35" t="s">
        <v>16742</v>
      </c>
      <c r="J3732" s="35" t="s">
        <v>16742</v>
      </c>
      <c r="K3732" s="37">
        <v>150666</v>
      </c>
      <c r="L3732" s="37"/>
    </row>
    <row r="3733" spans="1:12" ht="18" customHeight="1" x14ac:dyDescent="0.2">
      <c r="A3733" s="37" t="s">
        <v>5200</v>
      </c>
      <c r="B3733" s="37" t="s">
        <v>5201</v>
      </c>
      <c r="C3733" s="37" t="s">
        <v>5202</v>
      </c>
      <c r="D3733" s="37" t="s">
        <v>7877</v>
      </c>
      <c r="E3733" s="37" t="s">
        <v>22268</v>
      </c>
      <c r="F3733" s="37" t="s">
        <v>19672</v>
      </c>
      <c r="G3733" s="37">
        <v>65804</v>
      </c>
      <c r="H3733" s="35">
        <v>6</v>
      </c>
      <c r="I3733" s="35">
        <v>30</v>
      </c>
      <c r="J3733" s="36">
        <v>183333</v>
      </c>
      <c r="K3733" s="37">
        <v>144643</v>
      </c>
      <c r="L3733" s="37"/>
    </row>
    <row r="3734" spans="1:12" ht="18" customHeight="1" x14ac:dyDescent="0.2">
      <c r="A3734" s="37" t="s">
        <v>7878</v>
      </c>
      <c r="B3734" s="37" t="s">
        <v>7879</v>
      </c>
      <c r="C3734" s="37" t="s">
        <v>7880</v>
      </c>
      <c r="D3734" s="37" t="s">
        <v>7881</v>
      </c>
      <c r="E3734" s="37" t="s">
        <v>8920</v>
      </c>
      <c r="F3734" s="37" t="s">
        <v>23134</v>
      </c>
      <c r="G3734" s="37">
        <v>77379</v>
      </c>
      <c r="H3734" s="35">
        <v>1</v>
      </c>
      <c r="I3734" s="35">
        <v>3</v>
      </c>
      <c r="J3734" s="36">
        <v>166667</v>
      </c>
      <c r="K3734" s="37">
        <v>135279</v>
      </c>
      <c r="L3734" s="37"/>
    </row>
    <row r="3735" spans="1:12" ht="18" customHeight="1" x14ac:dyDescent="0.2">
      <c r="A3735" s="37" t="s">
        <v>7882</v>
      </c>
      <c r="B3735" s="37" t="s">
        <v>7883</v>
      </c>
      <c r="C3735" s="37" t="s">
        <v>7884</v>
      </c>
      <c r="D3735" s="37" t="s">
        <v>7885</v>
      </c>
      <c r="E3735" s="37" t="s">
        <v>7886</v>
      </c>
      <c r="F3735" s="37" t="s">
        <v>23126</v>
      </c>
      <c r="G3735" s="37">
        <v>43065</v>
      </c>
      <c r="H3735" s="35">
        <v>1</v>
      </c>
      <c r="I3735" s="35">
        <v>10</v>
      </c>
      <c r="J3735" s="36">
        <v>124100</v>
      </c>
      <c r="K3735" s="37">
        <v>121155</v>
      </c>
      <c r="L3735" s="37"/>
    </row>
    <row r="3736" spans="1:12" ht="18" customHeight="1" x14ac:dyDescent="0.2">
      <c r="A3736" s="37" t="s">
        <v>7887</v>
      </c>
      <c r="B3736" s="37" t="s">
        <v>7888</v>
      </c>
      <c r="C3736" s="37" t="s">
        <v>7889</v>
      </c>
      <c r="D3736" s="37" t="s">
        <v>7890</v>
      </c>
      <c r="E3736" s="37" t="s">
        <v>13178</v>
      </c>
      <c r="F3736" s="37" t="s">
        <v>23139</v>
      </c>
      <c r="G3736" s="37">
        <v>53186</v>
      </c>
      <c r="H3736" s="35">
        <v>1</v>
      </c>
      <c r="I3736" s="35">
        <v>1</v>
      </c>
      <c r="J3736" s="36">
        <v>700000</v>
      </c>
      <c r="K3736" s="37">
        <v>118882</v>
      </c>
      <c r="L3736" s="37"/>
    </row>
    <row r="3737" spans="1:12" ht="18" customHeight="1" x14ac:dyDescent="0.2">
      <c r="A3737" s="37" t="s">
        <v>7891</v>
      </c>
      <c r="B3737" s="37" t="s">
        <v>7892</v>
      </c>
      <c r="C3737" s="37" t="s">
        <v>7893</v>
      </c>
      <c r="D3737" s="37" t="s">
        <v>7894</v>
      </c>
      <c r="E3737" s="37" t="s">
        <v>12427</v>
      </c>
      <c r="F3737" s="37" t="s">
        <v>23714</v>
      </c>
      <c r="G3737" s="37">
        <v>91007</v>
      </c>
      <c r="H3737" s="35">
        <v>1</v>
      </c>
      <c r="I3737" s="35">
        <v>4</v>
      </c>
      <c r="J3737" s="36">
        <v>337500</v>
      </c>
      <c r="K3737" s="37">
        <v>112731</v>
      </c>
      <c r="L3737" s="37" t="s">
        <v>7895</v>
      </c>
    </row>
    <row r="3738" spans="1:12" ht="18" customHeight="1" x14ac:dyDescent="0.2">
      <c r="A3738" s="37" t="s">
        <v>7896</v>
      </c>
      <c r="B3738" s="37" t="s">
        <v>7897</v>
      </c>
      <c r="C3738" s="37" t="s">
        <v>7898</v>
      </c>
      <c r="D3738" s="37" t="s">
        <v>7899</v>
      </c>
      <c r="E3738" s="37" t="s">
        <v>7900</v>
      </c>
      <c r="F3738" s="37" t="s">
        <v>19671</v>
      </c>
      <c r="G3738" s="37">
        <v>56701</v>
      </c>
      <c r="H3738" s="35">
        <v>179</v>
      </c>
      <c r="I3738" s="35">
        <v>940</v>
      </c>
      <c r="J3738" s="36">
        <v>190552</v>
      </c>
      <c r="K3738" s="37">
        <v>42847</v>
      </c>
      <c r="L3738" s="37" t="s">
        <v>7901</v>
      </c>
    </row>
    <row r="3739" spans="1:12" ht="18" customHeight="1" x14ac:dyDescent="0.2">
      <c r="A3739" s="37" t="s">
        <v>7902</v>
      </c>
      <c r="B3739" s="37" t="s">
        <v>7903</v>
      </c>
      <c r="C3739" s="37" t="s">
        <v>7904</v>
      </c>
      <c r="D3739" s="37" t="s">
        <v>7905</v>
      </c>
      <c r="E3739" s="37" t="s">
        <v>22089</v>
      </c>
      <c r="F3739" s="37" t="s">
        <v>23138</v>
      </c>
      <c r="G3739" s="37">
        <v>98125</v>
      </c>
      <c r="H3739" s="35">
        <v>90</v>
      </c>
      <c r="I3739" s="35">
        <v>75</v>
      </c>
      <c r="J3739" s="36">
        <v>1200000</v>
      </c>
      <c r="K3739" s="37">
        <v>114586</v>
      </c>
      <c r="L3739" s="37"/>
    </row>
    <row r="3740" spans="1:12" ht="18" customHeight="1" x14ac:dyDescent="0.2">
      <c r="A3740" s="37" t="s">
        <v>5214</v>
      </c>
      <c r="B3740" s="37" t="s">
        <v>5215</v>
      </c>
      <c r="C3740" s="37" t="s">
        <v>5179</v>
      </c>
      <c r="D3740" s="37" t="s">
        <v>5180</v>
      </c>
      <c r="E3740" s="37" t="s">
        <v>17117</v>
      </c>
      <c r="F3740" s="37" t="s">
        <v>19662</v>
      </c>
      <c r="G3740" s="37">
        <v>61873</v>
      </c>
      <c r="H3740" s="35">
        <v>1</v>
      </c>
      <c r="I3740" s="35">
        <v>20</v>
      </c>
      <c r="J3740" s="36">
        <v>38000</v>
      </c>
      <c r="K3740" s="37">
        <v>123035</v>
      </c>
      <c r="L3740" s="37" t="s">
        <v>5181</v>
      </c>
    </row>
    <row r="3741" spans="1:12" ht="18" customHeight="1" x14ac:dyDescent="0.2">
      <c r="A3741" s="37" t="s">
        <v>5182</v>
      </c>
      <c r="B3741" s="37" t="s">
        <v>5183</v>
      </c>
      <c r="C3741" s="37" t="s">
        <v>5184</v>
      </c>
      <c r="D3741" s="37" t="s">
        <v>5185</v>
      </c>
      <c r="E3741" s="37" t="s">
        <v>9852</v>
      </c>
      <c r="F3741" s="37" t="s">
        <v>23714</v>
      </c>
      <c r="G3741" s="37">
        <v>94925</v>
      </c>
      <c r="H3741" s="35">
        <v>96</v>
      </c>
      <c r="I3741" s="35">
        <v>200</v>
      </c>
      <c r="J3741" s="36">
        <v>480000</v>
      </c>
      <c r="K3741" s="37">
        <v>148520</v>
      </c>
      <c r="L3741" s="37"/>
    </row>
    <row r="3742" spans="1:12" ht="18" customHeight="1" x14ac:dyDescent="0.2">
      <c r="A3742" s="37" t="s">
        <v>5203</v>
      </c>
      <c r="B3742" s="37" t="s">
        <v>5204</v>
      </c>
      <c r="C3742" s="37" t="s">
        <v>5205</v>
      </c>
      <c r="D3742" s="37" t="s">
        <v>5206</v>
      </c>
      <c r="E3742" s="37" t="s">
        <v>23803</v>
      </c>
      <c r="F3742" s="37" t="s">
        <v>19672</v>
      </c>
      <c r="G3742" s="37">
        <v>63105</v>
      </c>
      <c r="H3742" s="35">
        <v>3</v>
      </c>
      <c r="I3742" s="35">
        <v>1</v>
      </c>
      <c r="J3742" s="36">
        <v>2556007</v>
      </c>
      <c r="K3742" s="37">
        <v>132843</v>
      </c>
      <c r="L3742" s="37"/>
    </row>
    <row r="3743" spans="1:12" ht="18" customHeight="1" x14ac:dyDescent="0.2">
      <c r="A3743" s="37" t="s">
        <v>5207</v>
      </c>
      <c r="B3743" s="37" t="s">
        <v>5208</v>
      </c>
      <c r="C3743" s="37" t="s">
        <v>5209</v>
      </c>
      <c r="D3743" s="37" t="s">
        <v>5210</v>
      </c>
      <c r="E3743" s="37" t="s">
        <v>5211</v>
      </c>
      <c r="F3743" s="37" t="s">
        <v>23134</v>
      </c>
      <c r="G3743" s="37">
        <v>75013</v>
      </c>
      <c r="H3743" s="35">
        <v>8</v>
      </c>
      <c r="I3743" s="35">
        <v>56</v>
      </c>
      <c r="J3743" s="36">
        <v>142857</v>
      </c>
      <c r="K3743" s="37">
        <v>144008</v>
      </c>
      <c r="L3743" s="37"/>
    </row>
    <row r="3744" spans="1:12" ht="18" customHeight="1" x14ac:dyDescent="0.2">
      <c r="A3744" s="37" t="s">
        <v>5212</v>
      </c>
      <c r="B3744" s="37" t="s">
        <v>5213</v>
      </c>
      <c r="C3744" s="37" t="s">
        <v>1092</v>
      </c>
      <c r="D3744" s="37" t="s">
        <v>1093</v>
      </c>
      <c r="E3744" s="37" t="s">
        <v>1094</v>
      </c>
      <c r="F3744" s="37" t="s">
        <v>23714</v>
      </c>
      <c r="G3744" s="37">
        <v>94019</v>
      </c>
      <c r="H3744" s="35">
        <v>40</v>
      </c>
      <c r="I3744" s="35">
        <v>303</v>
      </c>
      <c r="J3744" s="36">
        <v>131475</v>
      </c>
      <c r="K3744" s="37">
        <v>113439</v>
      </c>
      <c r="L3744" s="37" t="s">
        <v>1095</v>
      </c>
    </row>
    <row r="3745" spans="1:12" ht="18" customHeight="1" x14ac:dyDescent="0.2">
      <c r="A3745" s="37" t="s">
        <v>1096</v>
      </c>
      <c r="B3745" s="37" t="s">
        <v>1097</v>
      </c>
      <c r="C3745" s="37" t="s">
        <v>1098</v>
      </c>
      <c r="D3745" s="37" t="s">
        <v>1099</v>
      </c>
      <c r="E3745" s="37" t="s">
        <v>1100</v>
      </c>
      <c r="F3745" s="37" t="s">
        <v>23134</v>
      </c>
      <c r="G3745" s="37">
        <v>76092</v>
      </c>
      <c r="H3745" s="35">
        <v>1</v>
      </c>
      <c r="I3745" s="35">
        <v>10</v>
      </c>
      <c r="J3745" s="36">
        <v>98062</v>
      </c>
      <c r="K3745" s="37">
        <v>114250</v>
      </c>
      <c r="L3745" s="37" t="s">
        <v>1101</v>
      </c>
    </row>
    <row r="3746" spans="1:12" ht="18" customHeight="1" x14ac:dyDescent="0.2">
      <c r="A3746" s="37" t="s">
        <v>1102</v>
      </c>
      <c r="B3746" s="37" t="s">
        <v>1103</v>
      </c>
      <c r="C3746" s="37" t="s">
        <v>5186</v>
      </c>
      <c r="D3746" s="37" t="s">
        <v>5187</v>
      </c>
      <c r="E3746" s="37" t="s">
        <v>11213</v>
      </c>
      <c r="F3746" s="37" t="s">
        <v>23131</v>
      </c>
      <c r="G3746" s="37">
        <v>29201</v>
      </c>
      <c r="H3746" s="35">
        <v>8</v>
      </c>
      <c r="I3746" s="35">
        <v>31</v>
      </c>
      <c r="J3746" s="36">
        <v>258065</v>
      </c>
      <c r="K3746" s="37">
        <v>135466</v>
      </c>
      <c r="L3746" s="37"/>
    </row>
    <row r="3747" spans="1:12" ht="18" customHeight="1" x14ac:dyDescent="0.2">
      <c r="A3747" s="37" t="s">
        <v>5188</v>
      </c>
      <c r="B3747" s="37" t="s">
        <v>5189</v>
      </c>
      <c r="C3747" s="37" t="s">
        <v>5190</v>
      </c>
      <c r="D3747" s="37" t="s">
        <v>5191</v>
      </c>
      <c r="E3747" s="37" t="s">
        <v>11293</v>
      </c>
      <c r="F3747" s="37" t="s">
        <v>23129</v>
      </c>
      <c r="G3747" s="37">
        <v>16506</v>
      </c>
      <c r="H3747" s="35">
        <v>0</v>
      </c>
      <c r="I3747" s="35">
        <v>5</v>
      </c>
      <c r="J3747" s="36">
        <v>84000</v>
      </c>
      <c r="K3747" s="37">
        <v>142384</v>
      </c>
      <c r="L3747" s="37"/>
    </row>
    <row r="3748" spans="1:12" ht="18" customHeight="1" x14ac:dyDescent="0.2">
      <c r="A3748" s="37" t="s">
        <v>5192</v>
      </c>
      <c r="B3748" s="37" t="s">
        <v>5193</v>
      </c>
      <c r="C3748" s="37" t="s">
        <v>5194</v>
      </c>
      <c r="D3748" s="37" t="s">
        <v>5195</v>
      </c>
      <c r="E3748" s="37" t="s">
        <v>16049</v>
      </c>
      <c r="F3748" s="37" t="s">
        <v>23136</v>
      </c>
      <c r="G3748" s="37">
        <v>22304</v>
      </c>
      <c r="H3748" s="35">
        <v>28</v>
      </c>
      <c r="I3748" s="35">
        <v>67</v>
      </c>
      <c r="J3748" s="36">
        <v>416113</v>
      </c>
      <c r="K3748" s="37">
        <v>116011</v>
      </c>
      <c r="L3748" s="37"/>
    </row>
    <row r="3749" spans="1:12" ht="18" customHeight="1" x14ac:dyDescent="0.2">
      <c r="A3749" s="37" t="s">
        <v>5196</v>
      </c>
      <c r="B3749" s="37" t="s">
        <v>5197</v>
      </c>
      <c r="C3749" s="37" t="s">
        <v>5198</v>
      </c>
      <c r="D3749" s="37" t="s">
        <v>5199</v>
      </c>
      <c r="E3749" s="37" t="s">
        <v>20066</v>
      </c>
      <c r="F3749" s="37" t="s">
        <v>23133</v>
      </c>
      <c r="G3749" s="37">
        <v>37923</v>
      </c>
      <c r="H3749" s="35">
        <v>12</v>
      </c>
      <c r="I3749" s="35">
        <v>55</v>
      </c>
      <c r="J3749" s="36">
        <v>218182</v>
      </c>
      <c r="K3749" s="37">
        <v>118549</v>
      </c>
      <c r="L3749" s="37" t="s">
        <v>1112</v>
      </c>
    </row>
    <row r="3750" spans="1:12" ht="18" customHeight="1" x14ac:dyDescent="0.2">
      <c r="A3750" s="37" t="s">
        <v>1113</v>
      </c>
      <c r="B3750" s="37"/>
      <c r="C3750" s="37" t="s">
        <v>1114</v>
      </c>
      <c r="D3750" s="37" t="s">
        <v>1115</v>
      </c>
      <c r="E3750" s="37" t="s">
        <v>21268</v>
      </c>
      <c r="F3750" s="37" t="s">
        <v>19662</v>
      </c>
      <c r="G3750" s="37">
        <v>60173</v>
      </c>
      <c r="H3750" s="35">
        <v>4</v>
      </c>
      <c r="I3750" s="35">
        <v>44</v>
      </c>
      <c r="J3750" s="36">
        <v>93091</v>
      </c>
      <c r="K3750" s="37">
        <v>121867</v>
      </c>
      <c r="L3750" s="37"/>
    </row>
    <row r="3751" spans="1:12" ht="18" customHeight="1" x14ac:dyDescent="0.2">
      <c r="A3751" s="37" t="s">
        <v>7763</v>
      </c>
      <c r="B3751" s="37" t="s">
        <v>7764</v>
      </c>
      <c r="C3751" s="37" t="s">
        <v>7765</v>
      </c>
      <c r="D3751" s="37" t="s">
        <v>7766</v>
      </c>
      <c r="E3751" s="37" t="s">
        <v>20057</v>
      </c>
      <c r="F3751" s="37" t="s">
        <v>23713</v>
      </c>
      <c r="G3751" s="37">
        <v>85283</v>
      </c>
      <c r="H3751" s="35">
        <v>9</v>
      </c>
      <c r="I3751" s="35">
        <v>31</v>
      </c>
      <c r="J3751" s="36">
        <v>295935</v>
      </c>
      <c r="K3751" s="37">
        <v>116692</v>
      </c>
      <c r="L3751" s="37"/>
    </row>
    <row r="3752" spans="1:12" ht="18" customHeight="1" x14ac:dyDescent="0.2">
      <c r="A3752" s="37" t="s">
        <v>7767</v>
      </c>
      <c r="B3752" s="37" t="s">
        <v>7768</v>
      </c>
      <c r="C3752" s="37" t="s">
        <v>7769</v>
      </c>
      <c r="D3752" s="37" t="s">
        <v>7770</v>
      </c>
      <c r="E3752" s="37" t="s">
        <v>19540</v>
      </c>
      <c r="F3752" s="37" t="s">
        <v>23129</v>
      </c>
      <c r="G3752" s="37">
        <v>15222</v>
      </c>
      <c r="H3752" s="35">
        <v>10</v>
      </c>
      <c r="I3752" s="35">
        <v>15</v>
      </c>
      <c r="J3752" s="36">
        <v>666667</v>
      </c>
      <c r="K3752" s="37">
        <v>122372</v>
      </c>
      <c r="L3752" s="37"/>
    </row>
    <row r="3753" spans="1:12" ht="18" customHeight="1" x14ac:dyDescent="0.2">
      <c r="A3753" s="37" t="s">
        <v>7771</v>
      </c>
      <c r="B3753" s="37" t="s">
        <v>7772</v>
      </c>
      <c r="C3753" s="37" t="s">
        <v>7773</v>
      </c>
      <c r="D3753" s="37" t="s">
        <v>7774</v>
      </c>
      <c r="E3753" s="37" t="s">
        <v>24431</v>
      </c>
      <c r="F3753" s="37" t="s">
        <v>18740</v>
      </c>
      <c r="G3753" s="37">
        <v>33131</v>
      </c>
      <c r="H3753" s="35">
        <v>76</v>
      </c>
      <c r="I3753" s="35">
        <v>699</v>
      </c>
      <c r="J3753" s="36">
        <v>108733</v>
      </c>
      <c r="K3753" s="37">
        <v>144601</v>
      </c>
      <c r="L3753" s="37" t="s">
        <v>7775</v>
      </c>
    </row>
    <row r="3754" spans="1:12" ht="18" customHeight="1" x14ac:dyDescent="0.2">
      <c r="A3754" s="37" t="s">
        <v>7776</v>
      </c>
      <c r="B3754" s="37" t="s">
        <v>5102</v>
      </c>
      <c r="C3754" s="37" t="s">
        <v>5103</v>
      </c>
      <c r="D3754" s="37" t="s">
        <v>5104</v>
      </c>
      <c r="E3754" s="37" t="s">
        <v>18349</v>
      </c>
      <c r="F3754" s="37" t="s">
        <v>23714</v>
      </c>
      <c r="G3754" s="37">
        <v>92660</v>
      </c>
      <c r="H3754" s="35">
        <v>11</v>
      </c>
      <c r="I3754" s="35">
        <v>135</v>
      </c>
      <c r="J3754" s="36">
        <v>82222</v>
      </c>
      <c r="K3754" s="37">
        <v>123159</v>
      </c>
      <c r="L3754" s="37"/>
    </row>
    <row r="3755" spans="1:12" ht="18" customHeight="1" x14ac:dyDescent="0.2">
      <c r="A3755" s="37" t="s">
        <v>2365</v>
      </c>
      <c r="B3755" s="37" t="s">
        <v>2366</v>
      </c>
      <c r="C3755" s="37" t="s">
        <v>2367</v>
      </c>
      <c r="D3755" s="37" t="s">
        <v>2368</v>
      </c>
      <c r="E3755" s="37" t="s">
        <v>15347</v>
      </c>
      <c r="F3755" s="37" t="s">
        <v>23128</v>
      </c>
      <c r="G3755" s="37">
        <v>97006</v>
      </c>
      <c r="H3755" s="35">
        <v>18</v>
      </c>
      <c r="I3755" s="35">
        <v>23</v>
      </c>
      <c r="J3755" s="36">
        <v>791413</v>
      </c>
      <c r="K3755" s="37">
        <v>109285</v>
      </c>
      <c r="L3755" s="37"/>
    </row>
    <row r="3756" spans="1:12" ht="18" customHeight="1" x14ac:dyDescent="0.2">
      <c r="A3756" s="37" t="s">
        <v>2369</v>
      </c>
      <c r="B3756" s="37" t="s">
        <v>2878</v>
      </c>
      <c r="C3756" s="37" t="s">
        <v>2879</v>
      </c>
      <c r="D3756" s="37" t="s">
        <v>2880</v>
      </c>
      <c r="E3756" s="37" t="s">
        <v>3537</v>
      </c>
      <c r="F3756" s="37" t="s">
        <v>19667</v>
      </c>
      <c r="G3756" s="37">
        <v>2482</v>
      </c>
      <c r="H3756" s="35">
        <v>16</v>
      </c>
      <c r="I3756" s="35">
        <v>169</v>
      </c>
      <c r="J3756" s="36">
        <v>94695</v>
      </c>
      <c r="K3756" s="37">
        <v>133132</v>
      </c>
      <c r="L3756" s="37"/>
    </row>
    <row r="3757" spans="1:12" ht="18" customHeight="1" x14ac:dyDescent="0.2">
      <c r="A3757" s="37" t="s">
        <v>2881</v>
      </c>
      <c r="B3757" s="37" t="s">
        <v>2882</v>
      </c>
      <c r="C3757" s="37" t="s">
        <v>2883</v>
      </c>
      <c r="D3757" s="37" t="s">
        <v>2884</v>
      </c>
      <c r="E3757" s="37" t="s">
        <v>15347</v>
      </c>
      <c r="F3757" s="37" t="s">
        <v>23128</v>
      </c>
      <c r="G3757" s="37">
        <v>97005</v>
      </c>
      <c r="H3757" s="35">
        <v>10</v>
      </c>
      <c r="I3757" s="35">
        <v>60</v>
      </c>
      <c r="J3757" s="36">
        <v>166667</v>
      </c>
      <c r="K3757" s="37">
        <v>127371</v>
      </c>
      <c r="L3757" s="37"/>
    </row>
    <row r="3758" spans="1:12" ht="18" customHeight="1" x14ac:dyDescent="0.2">
      <c r="A3758" s="37" t="s">
        <v>2885</v>
      </c>
      <c r="B3758" s="37" t="s">
        <v>2886</v>
      </c>
      <c r="C3758" s="37" t="s">
        <v>2887</v>
      </c>
      <c r="D3758" s="37" t="s">
        <v>2888</v>
      </c>
      <c r="E3758" s="37" t="s">
        <v>15268</v>
      </c>
      <c r="F3758" s="37" t="s">
        <v>23134</v>
      </c>
      <c r="G3758" s="37">
        <v>77005</v>
      </c>
      <c r="H3758" s="35">
        <v>61</v>
      </c>
      <c r="I3758" s="35">
        <v>84</v>
      </c>
      <c r="J3758" s="36">
        <v>726071</v>
      </c>
      <c r="K3758" s="37">
        <v>122405</v>
      </c>
      <c r="L3758" s="37"/>
    </row>
    <row r="3759" spans="1:12" ht="18" customHeight="1" x14ac:dyDescent="0.2">
      <c r="A3759" s="37" t="s">
        <v>2889</v>
      </c>
      <c r="B3759" s="37" t="s">
        <v>1104</v>
      </c>
      <c r="C3759" s="37" t="s">
        <v>1105</v>
      </c>
      <c r="D3759" s="37" t="s">
        <v>1106</v>
      </c>
      <c r="E3759" s="37" t="s">
        <v>13875</v>
      </c>
      <c r="F3759" s="37" t="s">
        <v>19668</v>
      </c>
      <c r="G3759" s="37">
        <v>21401</v>
      </c>
      <c r="H3759" s="35">
        <v>2</v>
      </c>
      <c r="I3759" s="35">
        <v>3</v>
      </c>
      <c r="J3759" s="36">
        <v>611952</v>
      </c>
      <c r="K3759" s="37">
        <v>124858</v>
      </c>
      <c r="L3759" s="37" t="s">
        <v>1107</v>
      </c>
    </row>
    <row r="3760" spans="1:12" ht="18" customHeight="1" x14ac:dyDescent="0.2">
      <c r="A3760" s="37" t="s">
        <v>1108</v>
      </c>
      <c r="B3760" s="37" t="s">
        <v>1109</v>
      </c>
      <c r="C3760" s="37" t="s">
        <v>1110</v>
      </c>
      <c r="D3760" s="37" t="s">
        <v>1111</v>
      </c>
      <c r="E3760" s="37" t="s">
        <v>19505</v>
      </c>
      <c r="F3760" s="37" t="s">
        <v>23125</v>
      </c>
      <c r="G3760" s="37">
        <v>10020</v>
      </c>
      <c r="H3760" s="35">
        <v>3</v>
      </c>
      <c r="I3760" s="35">
        <v>44</v>
      </c>
      <c r="J3760" s="36">
        <v>64662</v>
      </c>
      <c r="K3760" s="37">
        <v>139735</v>
      </c>
      <c r="L3760" s="37" t="s">
        <v>2891</v>
      </c>
    </row>
    <row r="3761" spans="1:12" ht="18" customHeight="1" x14ac:dyDescent="0.2">
      <c r="A3761" s="37" t="s">
        <v>2892</v>
      </c>
      <c r="B3761" s="37" t="s">
        <v>2893</v>
      </c>
      <c r="C3761" s="37" t="s">
        <v>309</v>
      </c>
      <c r="D3761" s="37" t="s">
        <v>310</v>
      </c>
      <c r="E3761" s="37" t="s">
        <v>15939</v>
      </c>
      <c r="F3761" s="37" t="s">
        <v>19675</v>
      </c>
      <c r="G3761" s="37">
        <v>28374</v>
      </c>
      <c r="H3761" s="35">
        <v>24</v>
      </c>
      <c r="I3761" s="35">
        <v>35</v>
      </c>
      <c r="J3761" s="36">
        <v>680000</v>
      </c>
      <c r="K3761" s="37">
        <v>140181</v>
      </c>
      <c r="L3761" s="37" t="s">
        <v>311</v>
      </c>
    </row>
    <row r="3762" spans="1:12" ht="18" customHeight="1" x14ac:dyDescent="0.2">
      <c r="A3762" s="37" t="s">
        <v>312</v>
      </c>
      <c r="B3762" s="37" t="s">
        <v>313</v>
      </c>
      <c r="C3762" s="37" t="s">
        <v>314</v>
      </c>
      <c r="D3762" s="37" t="s">
        <v>315</v>
      </c>
      <c r="E3762" s="37" t="s">
        <v>1401</v>
      </c>
      <c r="F3762" s="37" t="s">
        <v>23141</v>
      </c>
      <c r="G3762" s="37">
        <v>58502</v>
      </c>
      <c r="H3762" s="35">
        <v>1</v>
      </c>
      <c r="I3762" s="35" t="s">
        <v>16742</v>
      </c>
      <c r="J3762" s="35" t="s">
        <v>16742</v>
      </c>
      <c r="K3762" s="37">
        <v>148973</v>
      </c>
      <c r="L3762" s="37"/>
    </row>
    <row r="3763" spans="1:12" ht="18" customHeight="1" x14ac:dyDescent="0.2">
      <c r="A3763" s="37" t="s">
        <v>1402</v>
      </c>
      <c r="B3763" s="37" t="s">
        <v>1403</v>
      </c>
      <c r="C3763" s="37" t="s">
        <v>1404</v>
      </c>
      <c r="D3763" s="37" t="s">
        <v>1405</v>
      </c>
      <c r="E3763" s="37" t="s">
        <v>1406</v>
      </c>
      <c r="F3763" s="37" t="s">
        <v>18740</v>
      </c>
      <c r="G3763" s="37">
        <v>33782</v>
      </c>
      <c r="H3763" s="35">
        <v>18</v>
      </c>
      <c r="I3763" s="35">
        <v>100</v>
      </c>
      <c r="J3763" s="36">
        <v>182400</v>
      </c>
      <c r="K3763" s="37">
        <v>142046</v>
      </c>
      <c r="L3763" s="37" t="s">
        <v>1407</v>
      </c>
    </row>
    <row r="3764" spans="1:12" ht="18" customHeight="1" x14ac:dyDescent="0.2">
      <c r="A3764" s="37" t="s">
        <v>1408</v>
      </c>
      <c r="B3764" s="37" t="s">
        <v>1409</v>
      </c>
      <c r="C3764" s="37" t="s">
        <v>1410</v>
      </c>
      <c r="D3764" s="37" t="s">
        <v>1411</v>
      </c>
      <c r="E3764" s="37" t="s">
        <v>1412</v>
      </c>
      <c r="F3764" s="37" t="s">
        <v>23126</v>
      </c>
      <c r="G3764" s="37">
        <v>44143</v>
      </c>
      <c r="H3764" s="35">
        <v>29</v>
      </c>
      <c r="I3764" s="35">
        <v>178</v>
      </c>
      <c r="J3764" s="36">
        <v>165332</v>
      </c>
      <c r="K3764" s="37">
        <v>110401</v>
      </c>
      <c r="L3764" s="37"/>
    </row>
    <row r="3765" spans="1:12" ht="18" customHeight="1" x14ac:dyDescent="0.2">
      <c r="A3765" s="37" t="s">
        <v>1413</v>
      </c>
      <c r="B3765" s="37" t="s">
        <v>1414</v>
      </c>
      <c r="C3765" s="37" t="s">
        <v>1415</v>
      </c>
      <c r="D3765" s="37"/>
      <c r="E3765" s="37"/>
      <c r="F3765" s="37" t="s">
        <v>18740</v>
      </c>
      <c r="G3765" s="37"/>
      <c r="H3765" s="35">
        <v>8</v>
      </c>
      <c r="I3765" s="35" t="s">
        <v>16742</v>
      </c>
      <c r="J3765" s="35" t="s">
        <v>16742</v>
      </c>
      <c r="K3765" s="37">
        <v>139320</v>
      </c>
      <c r="L3765" s="37" t="s">
        <v>1416</v>
      </c>
    </row>
    <row r="3766" spans="1:12" ht="18" customHeight="1" x14ac:dyDescent="0.2">
      <c r="A3766" s="37" t="s">
        <v>1417</v>
      </c>
      <c r="B3766" s="37" t="s">
        <v>1418</v>
      </c>
      <c r="C3766" s="37" t="s">
        <v>1419</v>
      </c>
      <c r="D3766" s="37" t="s">
        <v>1420</v>
      </c>
      <c r="E3766" s="37" t="s">
        <v>19968</v>
      </c>
      <c r="F3766" s="37" t="s">
        <v>18741</v>
      </c>
      <c r="G3766" s="37">
        <v>30076</v>
      </c>
      <c r="H3766" s="35">
        <v>56</v>
      </c>
      <c r="I3766" s="35">
        <v>104</v>
      </c>
      <c r="J3766" s="36">
        <v>541154</v>
      </c>
      <c r="K3766" s="37">
        <v>125930</v>
      </c>
      <c r="L3766" s="37" t="s">
        <v>7381</v>
      </c>
    </row>
    <row r="3767" spans="1:12" ht="18" customHeight="1" x14ac:dyDescent="0.2">
      <c r="A3767" s="37" t="s">
        <v>7382</v>
      </c>
      <c r="B3767" s="37" t="s">
        <v>7383</v>
      </c>
      <c r="C3767" s="37" t="s">
        <v>7384</v>
      </c>
      <c r="D3767" s="37" t="s">
        <v>7385</v>
      </c>
      <c r="E3767" s="37" t="s">
        <v>19599</v>
      </c>
      <c r="F3767" s="37" t="s">
        <v>23134</v>
      </c>
      <c r="G3767" s="37">
        <v>75093</v>
      </c>
      <c r="H3767" s="35">
        <v>55</v>
      </c>
      <c r="I3767" s="35">
        <v>114</v>
      </c>
      <c r="J3767" s="36">
        <v>479307</v>
      </c>
      <c r="K3767" s="37">
        <v>114832</v>
      </c>
      <c r="L3767" s="37"/>
    </row>
    <row r="3768" spans="1:12" ht="18" customHeight="1" x14ac:dyDescent="0.2">
      <c r="A3768" s="37" t="s">
        <v>7386</v>
      </c>
      <c r="B3768" s="37" t="s">
        <v>7387</v>
      </c>
      <c r="C3768" s="37" t="s">
        <v>7388</v>
      </c>
      <c r="D3768" s="37" t="s">
        <v>7389</v>
      </c>
      <c r="E3768" s="37" t="s">
        <v>12519</v>
      </c>
      <c r="F3768" s="37" t="s">
        <v>23139</v>
      </c>
      <c r="G3768" s="37">
        <v>54220</v>
      </c>
      <c r="H3768" s="35">
        <v>26</v>
      </c>
      <c r="I3768" s="35">
        <v>111</v>
      </c>
      <c r="J3768" s="36">
        <v>237080</v>
      </c>
      <c r="K3768" s="37">
        <v>144213</v>
      </c>
      <c r="L3768" s="37" t="s">
        <v>7390</v>
      </c>
    </row>
    <row r="3769" spans="1:12" ht="18" customHeight="1" x14ac:dyDescent="0.2">
      <c r="A3769" s="37" t="s">
        <v>7391</v>
      </c>
      <c r="B3769" s="37" t="s">
        <v>7392</v>
      </c>
      <c r="C3769" s="37" t="s">
        <v>7330</v>
      </c>
      <c r="D3769" s="37" t="s">
        <v>541</v>
      </c>
      <c r="E3769" s="37" t="s">
        <v>21424</v>
      </c>
      <c r="F3769" s="37" t="s">
        <v>23714</v>
      </c>
      <c r="G3769" s="37">
        <v>93923</v>
      </c>
      <c r="H3769" s="35">
        <v>42</v>
      </c>
      <c r="I3769" s="35">
        <v>148</v>
      </c>
      <c r="J3769" s="36">
        <v>283990</v>
      </c>
      <c r="K3769" s="37">
        <v>147814</v>
      </c>
      <c r="L3769" s="37"/>
    </row>
    <row r="3770" spans="1:12" ht="18" customHeight="1" x14ac:dyDescent="0.2">
      <c r="A3770" s="37" t="s">
        <v>542</v>
      </c>
      <c r="B3770" s="37" t="s">
        <v>543</v>
      </c>
      <c r="C3770" s="37" t="s">
        <v>544</v>
      </c>
      <c r="D3770" s="37" t="s">
        <v>545</v>
      </c>
      <c r="E3770" s="37" t="s">
        <v>546</v>
      </c>
      <c r="F3770" s="37" t="s">
        <v>23131</v>
      </c>
      <c r="G3770" s="37">
        <v>29690</v>
      </c>
      <c r="H3770" s="35">
        <v>28</v>
      </c>
      <c r="I3770" s="35">
        <v>27</v>
      </c>
      <c r="J3770" s="36">
        <v>1032944</v>
      </c>
      <c r="K3770" s="37">
        <v>123384</v>
      </c>
      <c r="L3770" s="37"/>
    </row>
    <row r="3771" spans="1:12" ht="18" customHeight="1" x14ac:dyDescent="0.2">
      <c r="A3771" s="37" t="s">
        <v>547</v>
      </c>
      <c r="B3771" s="37" t="s">
        <v>548</v>
      </c>
      <c r="C3771" s="37" t="s">
        <v>549</v>
      </c>
      <c r="D3771" s="37" t="s">
        <v>550</v>
      </c>
      <c r="E3771" s="37" t="s">
        <v>17983</v>
      </c>
      <c r="F3771" s="37" t="s">
        <v>19671</v>
      </c>
      <c r="G3771" s="37">
        <v>55101</v>
      </c>
      <c r="H3771" s="35">
        <v>90</v>
      </c>
      <c r="I3771" s="35">
        <v>502</v>
      </c>
      <c r="J3771" s="36">
        <v>179801</v>
      </c>
      <c r="K3771" s="37">
        <v>145743</v>
      </c>
      <c r="L3771" s="37"/>
    </row>
    <row r="3772" spans="1:12" ht="18" customHeight="1" x14ac:dyDescent="0.2">
      <c r="A3772" s="37" t="s">
        <v>551</v>
      </c>
      <c r="B3772" s="37" t="s">
        <v>40</v>
      </c>
      <c r="C3772" s="37" t="s">
        <v>41</v>
      </c>
      <c r="D3772" s="37" t="s">
        <v>42</v>
      </c>
      <c r="E3772" s="37" t="s">
        <v>7078</v>
      </c>
      <c r="F3772" s="37" t="s">
        <v>19678</v>
      </c>
      <c r="G3772" s="37">
        <v>7044</v>
      </c>
      <c r="H3772" s="35">
        <v>10</v>
      </c>
      <c r="I3772" s="35">
        <v>7</v>
      </c>
      <c r="J3772" s="36">
        <v>1428571</v>
      </c>
      <c r="K3772" s="37">
        <v>133811</v>
      </c>
      <c r="L3772" s="37"/>
    </row>
    <row r="3773" spans="1:12" ht="18" customHeight="1" x14ac:dyDescent="0.2">
      <c r="A3773" s="37" t="s">
        <v>43</v>
      </c>
      <c r="B3773" s="37" t="s">
        <v>44</v>
      </c>
      <c r="C3773" s="37" t="s">
        <v>45</v>
      </c>
      <c r="D3773" s="37" t="s">
        <v>2052</v>
      </c>
      <c r="E3773" s="37" t="s">
        <v>20829</v>
      </c>
      <c r="F3773" s="37" t="s">
        <v>19670</v>
      </c>
      <c r="G3773" s="37">
        <v>49503</v>
      </c>
      <c r="H3773" s="35">
        <v>10</v>
      </c>
      <c r="I3773" s="35" t="s">
        <v>16742</v>
      </c>
      <c r="J3773" s="35" t="s">
        <v>16742</v>
      </c>
      <c r="K3773" s="37">
        <v>147032</v>
      </c>
      <c r="L3773" s="37"/>
    </row>
    <row r="3774" spans="1:12" ht="18" customHeight="1" x14ac:dyDescent="0.2">
      <c r="A3774" s="37" t="s">
        <v>2053</v>
      </c>
      <c r="B3774" s="37" t="s">
        <v>2054</v>
      </c>
      <c r="C3774" s="37" t="s">
        <v>2055</v>
      </c>
      <c r="D3774" s="37" t="s">
        <v>2056</v>
      </c>
      <c r="E3774" s="37" t="s">
        <v>6242</v>
      </c>
      <c r="F3774" s="37" t="s">
        <v>19668</v>
      </c>
      <c r="G3774" s="37">
        <v>20850</v>
      </c>
      <c r="H3774" s="35">
        <v>28</v>
      </c>
      <c r="I3774" s="35">
        <v>196</v>
      </c>
      <c r="J3774" s="36">
        <v>143338</v>
      </c>
      <c r="K3774" s="37">
        <v>104572</v>
      </c>
      <c r="L3774" s="37"/>
    </row>
    <row r="3775" spans="1:12" ht="18" customHeight="1" x14ac:dyDescent="0.2">
      <c r="A3775" s="37" t="s">
        <v>2057</v>
      </c>
      <c r="B3775" s="37" t="s">
        <v>2058</v>
      </c>
      <c r="C3775" s="37" t="s">
        <v>2059</v>
      </c>
      <c r="D3775" s="37"/>
      <c r="E3775" s="37"/>
      <c r="F3775" s="37" t="s">
        <v>19668</v>
      </c>
      <c r="G3775" s="37"/>
      <c r="H3775" s="35">
        <v>6</v>
      </c>
      <c r="I3775" s="35">
        <v>7</v>
      </c>
      <c r="J3775" s="36">
        <v>921429</v>
      </c>
      <c r="K3775" s="37">
        <v>120716</v>
      </c>
      <c r="L3775" s="37" t="s">
        <v>2060</v>
      </c>
    </row>
    <row r="3776" spans="1:12" ht="18" customHeight="1" x14ac:dyDescent="0.2">
      <c r="A3776" s="37" t="s">
        <v>2061</v>
      </c>
      <c r="B3776" s="37" t="s">
        <v>2062</v>
      </c>
      <c r="C3776" s="37" t="s">
        <v>2063</v>
      </c>
      <c r="D3776" s="37" t="s">
        <v>4805</v>
      </c>
      <c r="E3776" s="37" t="s">
        <v>2005</v>
      </c>
      <c r="F3776" s="37" t="s">
        <v>19677</v>
      </c>
      <c r="G3776" s="37">
        <v>3043</v>
      </c>
      <c r="H3776" s="35">
        <v>8</v>
      </c>
      <c r="I3776" s="35">
        <v>78</v>
      </c>
      <c r="J3776" s="36">
        <v>105314</v>
      </c>
      <c r="K3776" s="37">
        <v>113672</v>
      </c>
      <c r="L3776" s="37"/>
    </row>
    <row r="3777" spans="1:12" ht="18" customHeight="1" x14ac:dyDescent="0.2">
      <c r="A3777" s="37" t="s">
        <v>2006</v>
      </c>
      <c r="B3777" s="37" t="s">
        <v>2007</v>
      </c>
      <c r="C3777" s="37" t="s">
        <v>2008</v>
      </c>
      <c r="D3777" s="37" t="s">
        <v>2009</v>
      </c>
      <c r="E3777" s="37" t="s">
        <v>15268</v>
      </c>
      <c r="F3777" s="37" t="s">
        <v>23134</v>
      </c>
      <c r="G3777" s="37">
        <v>77062</v>
      </c>
      <c r="H3777" s="35">
        <v>3</v>
      </c>
      <c r="I3777" s="35">
        <v>19</v>
      </c>
      <c r="J3777" s="36">
        <v>136842</v>
      </c>
      <c r="K3777" s="37">
        <v>142764</v>
      </c>
      <c r="L3777" s="37" t="s">
        <v>2010</v>
      </c>
    </row>
    <row r="3778" spans="1:12" ht="18" customHeight="1" x14ac:dyDescent="0.2">
      <c r="A3778" s="37" t="s">
        <v>2011</v>
      </c>
      <c r="B3778" s="37" t="s">
        <v>2012</v>
      </c>
      <c r="C3778" s="37" t="s">
        <v>2013</v>
      </c>
      <c r="D3778" s="37"/>
      <c r="E3778" s="37"/>
      <c r="F3778" s="37" t="s">
        <v>19678</v>
      </c>
      <c r="G3778" s="37"/>
      <c r="H3778" s="35">
        <v>3</v>
      </c>
      <c r="I3778" s="35">
        <v>6</v>
      </c>
      <c r="J3778" s="36">
        <v>500000</v>
      </c>
      <c r="K3778" s="37">
        <v>148290</v>
      </c>
      <c r="L3778" s="37"/>
    </row>
    <row r="3779" spans="1:12" ht="18" customHeight="1" x14ac:dyDescent="0.2">
      <c r="A3779" s="37" t="s">
        <v>2014</v>
      </c>
      <c r="B3779" s="37" t="s">
        <v>2015</v>
      </c>
      <c r="C3779" s="37" t="s">
        <v>2016</v>
      </c>
      <c r="D3779" s="37" t="s">
        <v>2017</v>
      </c>
      <c r="E3779" s="37" t="s">
        <v>17763</v>
      </c>
      <c r="F3779" s="37" t="s">
        <v>19670</v>
      </c>
      <c r="G3779" s="37">
        <v>48038</v>
      </c>
      <c r="H3779" s="35">
        <v>52</v>
      </c>
      <c r="I3779" s="35">
        <v>622</v>
      </c>
      <c r="J3779" s="36">
        <v>83396</v>
      </c>
      <c r="K3779" s="37">
        <v>122638</v>
      </c>
      <c r="L3779" s="37"/>
    </row>
    <row r="3780" spans="1:12" ht="18" customHeight="1" x14ac:dyDescent="0.2">
      <c r="A3780" s="37" t="s">
        <v>2018</v>
      </c>
      <c r="B3780" s="37" t="s">
        <v>2019</v>
      </c>
      <c r="C3780" s="37" t="s">
        <v>2020</v>
      </c>
      <c r="D3780" s="37" t="s">
        <v>2021</v>
      </c>
      <c r="E3780" s="37" t="s">
        <v>17146</v>
      </c>
      <c r="F3780" s="37" t="s">
        <v>19670</v>
      </c>
      <c r="G3780" s="37">
        <v>48124</v>
      </c>
      <c r="H3780" s="35">
        <v>5</v>
      </c>
      <c r="I3780" s="35">
        <v>27</v>
      </c>
      <c r="J3780" s="36">
        <v>196739</v>
      </c>
      <c r="K3780" s="37">
        <v>117466</v>
      </c>
      <c r="L3780" s="37"/>
    </row>
    <row r="3781" spans="1:12" ht="18" customHeight="1" x14ac:dyDescent="0.2">
      <c r="A3781" s="37" t="s">
        <v>2022</v>
      </c>
      <c r="B3781" s="37" t="s">
        <v>2538</v>
      </c>
      <c r="C3781" s="37" t="s">
        <v>2539</v>
      </c>
      <c r="D3781" s="37" t="s">
        <v>2540</v>
      </c>
      <c r="E3781" s="37" t="s">
        <v>2541</v>
      </c>
      <c r="F3781" s="37" t="s">
        <v>18741</v>
      </c>
      <c r="G3781" s="37">
        <v>30518</v>
      </c>
      <c r="H3781" s="35">
        <v>2</v>
      </c>
      <c r="I3781" s="35">
        <v>10</v>
      </c>
      <c r="J3781" s="36">
        <v>170000</v>
      </c>
      <c r="K3781" s="37">
        <v>125197</v>
      </c>
      <c r="L3781" s="37"/>
    </row>
    <row r="3782" spans="1:12" ht="18" customHeight="1" x14ac:dyDescent="0.2">
      <c r="A3782" s="37" t="s">
        <v>2542</v>
      </c>
      <c r="B3782" s="37" t="s">
        <v>2543</v>
      </c>
      <c r="C3782" s="37" t="s">
        <v>2544</v>
      </c>
      <c r="D3782" s="37" t="s">
        <v>2545</v>
      </c>
      <c r="E3782" s="37" t="s">
        <v>22976</v>
      </c>
      <c r="F3782" s="37" t="s">
        <v>23711</v>
      </c>
      <c r="G3782" s="37">
        <v>36526</v>
      </c>
      <c r="H3782" s="35">
        <v>1</v>
      </c>
      <c r="I3782" s="35">
        <v>12</v>
      </c>
      <c r="J3782" s="36">
        <v>56483</v>
      </c>
      <c r="K3782" s="37">
        <v>137426</v>
      </c>
      <c r="L3782" s="37"/>
    </row>
    <row r="3783" spans="1:12" ht="18" customHeight="1" x14ac:dyDescent="0.2">
      <c r="A3783" s="37" t="s">
        <v>2546</v>
      </c>
      <c r="B3783" s="37" t="s">
        <v>2547</v>
      </c>
      <c r="C3783" s="37" t="s">
        <v>2548</v>
      </c>
      <c r="D3783" s="37" t="s">
        <v>10717</v>
      </c>
      <c r="E3783" s="37" t="s">
        <v>10718</v>
      </c>
      <c r="F3783" s="37" t="s">
        <v>23714</v>
      </c>
      <c r="G3783" s="37">
        <v>95501</v>
      </c>
      <c r="H3783" s="35">
        <v>227</v>
      </c>
      <c r="I3783" s="35">
        <v>733</v>
      </c>
      <c r="J3783" s="36">
        <v>309311</v>
      </c>
      <c r="K3783" s="37">
        <v>107314</v>
      </c>
      <c r="L3783" s="37"/>
    </row>
    <row r="3784" spans="1:12" ht="18" customHeight="1" x14ac:dyDescent="0.2">
      <c r="A3784" s="37" t="s">
        <v>10719</v>
      </c>
      <c r="B3784" s="37" t="s">
        <v>10720</v>
      </c>
      <c r="C3784" s="37" t="s">
        <v>10721</v>
      </c>
      <c r="D3784" s="37" t="s">
        <v>10722</v>
      </c>
      <c r="E3784" s="37" t="s">
        <v>23413</v>
      </c>
      <c r="F3784" s="37" t="s">
        <v>18741</v>
      </c>
      <c r="G3784" s="37">
        <v>30097</v>
      </c>
      <c r="H3784" s="35">
        <v>2</v>
      </c>
      <c r="I3784" s="35">
        <v>6</v>
      </c>
      <c r="J3784" s="36">
        <v>266667</v>
      </c>
      <c r="K3784" s="37">
        <v>131894</v>
      </c>
      <c r="L3784" s="37" t="s">
        <v>10723</v>
      </c>
    </row>
    <row r="3785" spans="1:12" ht="18" customHeight="1" x14ac:dyDescent="0.2">
      <c r="A3785" s="37" t="s">
        <v>10724</v>
      </c>
      <c r="B3785" s="37" t="s">
        <v>10725</v>
      </c>
      <c r="C3785" s="37" t="s">
        <v>10726</v>
      </c>
      <c r="D3785" s="37" t="s">
        <v>10727</v>
      </c>
      <c r="E3785" s="37" t="s">
        <v>21950</v>
      </c>
      <c r="F3785" s="37" t="s">
        <v>19672</v>
      </c>
      <c r="G3785" s="37">
        <v>63017</v>
      </c>
      <c r="H3785" s="35">
        <v>6</v>
      </c>
      <c r="I3785" s="35">
        <v>60</v>
      </c>
      <c r="J3785" s="36">
        <v>100000</v>
      </c>
      <c r="K3785" s="37">
        <v>122078</v>
      </c>
      <c r="L3785" s="37" t="s">
        <v>10728</v>
      </c>
    </row>
    <row r="3786" spans="1:12" ht="18" customHeight="1" x14ac:dyDescent="0.2">
      <c r="A3786" s="37" t="s">
        <v>10729</v>
      </c>
      <c r="B3786" s="37" t="s">
        <v>10730</v>
      </c>
      <c r="C3786" s="37" t="s">
        <v>10731</v>
      </c>
      <c r="D3786" s="37" t="s">
        <v>16879</v>
      </c>
      <c r="E3786" s="37" t="s">
        <v>16880</v>
      </c>
      <c r="F3786" s="37" t="s">
        <v>23134</v>
      </c>
      <c r="G3786" s="37">
        <v>76116</v>
      </c>
      <c r="H3786" s="35">
        <v>0</v>
      </c>
      <c r="I3786" s="35">
        <v>2</v>
      </c>
      <c r="J3786" s="36">
        <v>25000</v>
      </c>
      <c r="K3786" s="37">
        <v>145253</v>
      </c>
      <c r="L3786" s="37"/>
    </row>
    <row r="3787" spans="1:12" ht="18" customHeight="1" x14ac:dyDescent="0.2">
      <c r="A3787" s="37" t="s">
        <v>10729</v>
      </c>
      <c r="B3787" s="37" t="s">
        <v>10732</v>
      </c>
      <c r="C3787" s="37" t="s">
        <v>10733</v>
      </c>
      <c r="D3787" s="37"/>
      <c r="E3787" s="37"/>
      <c r="F3787" s="37" t="s">
        <v>18740</v>
      </c>
      <c r="G3787" s="37"/>
      <c r="H3787" s="35">
        <v>22</v>
      </c>
      <c r="I3787" s="35">
        <v>75</v>
      </c>
      <c r="J3787" s="36">
        <v>293333</v>
      </c>
      <c r="K3787" s="37">
        <v>137856</v>
      </c>
      <c r="L3787" s="37"/>
    </row>
    <row r="3788" spans="1:12" ht="18" customHeight="1" x14ac:dyDescent="0.2">
      <c r="A3788" s="37" t="s">
        <v>10734</v>
      </c>
      <c r="B3788" s="37" t="s">
        <v>10735</v>
      </c>
      <c r="C3788" s="37" t="s">
        <v>10736</v>
      </c>
      <c r="D3788" s="37" t="s">
        <v>10737</v>
      </c>
      <c r="E3788" s="37" t="s">
        <v>21358</v>
      </c>
      <c r="F3788" s="37" t="s">
        <v>23714</v>
      </c>
      <c r="G3788" s="37">
        <v>94583</v>
      </c>
      <c r="H3788" s="35">
        <v>75</v>
      </c>
      <c r="I3788" s="35">
        <v>62</v>
      </c>
      <c r="J3788" s="36">
        <v>1209677</v>
      </c>
      <c r="K3788" s="37">
        <v>144589</v>
      </c>
      <c r="L3788" s="37"/>
    </row>
    <row r="3789" spans="1:12" ht="18" customHeight="1" x14ac:dyDescent="0.2">
      <c r="A3789" s="37" t="s">
        <v>10738</v>
      </c>
      <c r="B3789" s="37" t="s">
        <v>10739</v>
      </c>
      <c r="C3789" s="37" t="s">
        <v>10740</v>
      </c>
      <c r="D3789" s="37" t="s">
        <v>10741</v>
      </c>
      <c r="E3789" s="37" t="s">
        <v>23153</v>
      </c>
      <c r="F3789" s="37" t="s">
        <v>23713</v>
      </c>
      <c r="G3789" s="37">
        <v>85750</v>
      </c>
      <c r="H3789" s="35">
        <v>17</v>
      </c>
      <c r="I3789" s="35">
        <v>104</v>
      </c>
      <c r="J3789" s="36">
        <v>158654</v>
      </c>
      <c r="K3789" s="37">
        <v>116947</v>
      </c>
      <c r="L3789" s="37"/>
    </row>
    <row r="3790" spans="1:12" ht="18" customHeight="1" x14ac:dyDescent="0.2">
      <c r="A3790" s="37" t="s">
        <v>8063</v>
      </c>
      <c r="B3790" s="37" t="s">
        <v>8064</v>
      </c>
      <c r="C3790" s="37" t="s">
        <v>8065</v>
      </c>
      <c r="D3790" s="37" t="s">
        <v>8066</v>
      </c>
      <c r="E3790" s="37" t="s">
        <v>22981</v>
      </c>
      <c r="F3790" s="37" t="s">
        <v>23130</v>
      </c>
      <c r="G3790" s="37">
        <v>2906</v>
      </c>
      <c r="H3790" s="35">
        <v>7</v>
      </c>
      <c r="I3790" s="35">
        <v>55</v>
      </c>
      <c r="J3790" s="36">
        <v>118182</v>
      </c>
      <c r="K3790" s="37">
        <v>121531</v>
      </c>
      <c r="L3790" s="37"/>
    </row>
    <row r="3791" spans="1:12" ht="18" customHeight="1" x14ac:dyDescent="0.2">
      <c r="A3791" s="37" t="s">
        <v>8067</v>
      </c>
      <c r="B3791" s="37" t="s">
        <v>8068</v>
      </c>
      <c r="C3791" s="37" t="s">
        <v>8069</v>
      </c>
      <c r="D3791" s="37" t="s">
        <v>8070</v>
      </c>
      <c r="E3791" s="37" t="s">
        <v>22451</v>
      </c>
      <c r="F3791" s="37" t="s">
        <v>23126</v>
      </c>
      <c r="G3791" s="37">
        <v>44131</v>
      </c>
      <c r="H3791" s="35">
        <v>105</v>
      </c>
      <c r="I3791" s="35">
        <v>255</v>
      </c>
      <c r="J3791" s="36">
        <v>412684</v>
      </c>
      <c r="K3791" s="37">
        <v>111686</v>
      </c>
      <c r="L3791" s="37"/>
    </row>
    <row r="3792" spans="1:12" ht="18" customHeight="1" x14ac:dyDescent="0.2">
      <c r="A3792" s="37" t="s">
        <v>8071</v>
      </c>
      <c r="B3792" s="37" t="s">
        <v>8072</v>
      </c>
      <c r="C3792" s="37" t="s">
        <v>8073</v>
      </c>
      <c r="D3792" s="37" t="s">
        <v>8074</v>
      </c>
      <c r="E3792" s="37" t="s">
        <v>23289</v>
      </c>
      <c r="F3792" s="37" t="s">
        <v>23125</v>
      </c>
      <c r="G3792" s="37">
        <v>14456</v>
      </c>
      <c r="H3792" s="35">
        <v>3</v>
      </c>
      <c r="I3792" s="35">
        <v>42</v>
      </c>
      <c r="J3792" s="36">
        <v>75505</v>
      </c>
      <c r="K3792" s="37">
        <v>124544</v>
      </c>
      <c r="L3792" s="37" t="s">
        <v>8075</v>
      </c>
    </row>
    <row r="3793" spans="1:12" ht="18" customHeight="1" x14ac:dyDescent="0.2">
      <c r="A3793" s="37" t="s">
        <v>8076</v>
      </c>
      <c r="B3793" s="37" t="s">
        <v>8077</v>
      </c>
      <c r="C3793" s="37" t="s">
        <v>8078</v>
      </c>
      <c r="D3793" s="37" t="s">
        <v>8079</v>
      </c>
      <c r="E3793" s="37" t="s">
        <v>23833</v>
      </c>
      <c r="F3793" s="37" t="s">
        <v>19668</v>
      </c>
      <c r="G3793" s="37">
        <v>20814</v>
      </c>
      <c r="H3793" s="35">
        <v>49</v>
      </c>
      <c r="I3793" s="35">
        <v>74</v>
      </c>
      <c r="J3793" s="36">
        <v>663514</v>
      </c>
      <c r="K3793" s="37">
        <v>111498</v>
      </c>
      <c r="L3793" s="37"/>
    </row>
    <row r="3794" spans="1:12" ht="18" customHeight="1" x14ac:dyDescent="0.2">
      <c r="A3794" s="37" t="s">
        <v>8080</v>
      </c>
      <c r="B3794" s="37" t="s">
        <v>8081</v>
      </c>
      <c r="C3794" s="37"/>
      <c r="D3794" s="37" t="s">
        <v>8082</v>
      </c>
      <c r="E3794" s="37" t="s">
        <v>8083</v>
      </c>
      <c r="F3794" s="37" t="s">
        <v>23136</v>
      </c>
      <c r="G3794" s="37">
        <v>22101</v>
      </c>
      <c r="H3794" s="35">
        <v>2</v>
      </c>
      <c r="I3794" s="35">
        <v>3</v>
      </c>
      <c r="J3794" s="36">
        <v>666667</v>
      </c>
      <c r="K3794" s="37">
        <v>148087</v>
      </c>
      <c r="L3794" s="37"/>
    </row>
    <row r="3795" spans="1:12" ht="18" customHeight="1" x14ac:dyDescent="0.2">
      <c r="A3795" s="37" t="s">
        <v>8084</v>
      </c>
      <c r="B3795" s="37" t="s">
        <v>10767</v>
      </c>
      <c r="C3795" s="37" t="s">
        <v>10768</v>
      </c>
      <c r="D3795" s="37" t="s">
        <v>10769</v>
      </c>
      <c r="E3795" s="37" t="s">
        <v>19340</v>
      </c>
      <c r="F3795" s="37" t="s">
        <v>18740</v>
      </c>
      <c r="G3795" s="37">
        <v>33432</v>
      </c>
      <c r="H3795" s="35">
        <v>8</v>
      </c>
      <c r="I3795" s="35" t="s">
        <v>16742</v>
      </c>
      <c r="J3795" s="35" t="s">
        <v>16742</v>
      </c>
      <c r="K3795" s="37">
        <v>145178</v>
      </c>
      <c r="L3795" s="37" t="s">
        <v>10770</v>
      </c>
    </row>
    <row r="3796" spans="1:12" ht="18" customHeight="1" x14ac:dyDescent="0.2">
      <c r="A3796" s="37" t="s">
        <v>10771</v>
      </c>
      <c r="B3796" s="37" t="s">
        <v>8006</v>
      </c>
      <c r="C3796" s="37" t="s">
        <v>8007</v>
      </c>
      <c r="D3796" s="37" t="s">
        <v>8008</v>
      </c>
      <c r="E3796" s="37" t="s">
        <v>21763</v>
      </c>
      <c r="F3796" s="37" t="s">
        <v>18741</v>
      </c>
      <c r="G3796" s="37">
        <v>30601</v>
      </c>
      <c r="H3796" s="35">
        <v>21</v>
      </c>
      <c r="I3796" s="35">
        <v>84</v>
      </c>
      <c r="J3796" s="36">
        <v>254762</v>
      </c>
      <c r="K3796" s="37">
        <v>134213</v>
      </c>
      <c r="L3796" s="37" t="s">
        <v>8009</v>
      </c>
    </row>
    <row r="3797" spans="1:12" ht="18" customHeight="1" x14ac:dyDescent="0.2">
      <c r="A3797" s="37" t="s">
        <v>8010</v>
      </c>
      <c r="B3797" s="37" t="s">
        <v>8011</v>
      </c>
      <c r="C3797" s="37" t="s">
        <v>1419</v>
      </c>
      <c r="D3797" s="37" t="s">
        <v>8012</v>
      </c>
      <c r="E3797" s="37" t="s">
        <v>19968</v>
      </c>
      <c r="F3797" s="37" t="s">
        <v>18741</v>
      </c>
      <c r="G3797" s="37">
        <v>30076</v>
      </c>
      <c r="H3797" s="35">
        <v>64</v>
      </c>
      <c r="I3797" s="35">
        <v>218</v>
      </c>
      <c r="J3797" s="36">
        <v>295279</v>
      </c>
      <c r="K3797" s="37">
        <v>126069</v>
      </c>
      <c r="L3797" s="37"/>
    </row>
    <row r="3798" spans="1:12" ht="18" customHeight="1" x14ac:dyDescent="0.2">
      <c r="A3798" s="37" t="s">
        <v>5329</v>
      </c>
      <c r="B3798" s="37" t="s">
        <v>5330</v>
      </c>
      <c r="C3798" s="37" t="s">
        <v>5331</v>
      </c>
      <c r="D3798" s="37" t="s">
        <v>5332</v>
      </c>
      <c r="E3798" s="37" t="s">
        <v>23793</v>
      </c>
      <c r="F3798" s="37" t="s">
        <v>23714</v>
      </c>
      <c r="G3798" s="37">
        <v>95630</v>
      </c>
      <c r="H3798" s="35">
        <v>41</v>
      </c>
      <c r="I3798" s="35">
        <v>304</v>
      </c>
      <c r="J3798" s="36">
        <v>134893</v>
      </c>
      <c r="K3798" s="37">
        <v>148052</v>
      </c>
      <c r="L3798" s="37" t="s">
        <v>5333</v>
      </c>
    </row>
    <row r="3799" spans="1:12" ht="18" customHeight="1" x14ac:dyDescent="0.2">
      <c r="A3799" s="37" t="s">
        <v>5334</v>
      </c>
      <c r="B3799" s="37" t="s">
        <v>5335</v>
      </c>
      <c r="C3799" s="37" t="s">
        <v>5336</v>
      </c>
      <c r="D3799" s="37" t="s">
        <v>5337</v>
      </c>
      <c r="E3799" s="37" t="s">
        <v>20547</v>
      </c>
      <c r="F3799" s="37" t="s">
        <v>23129</v>
      </c>
      <c r="G3799" s="37">
        <v>19147</v>
      </c>
      <c r="H3799" s="35">
        <v>4</v>
      </c>
      <c r="I3799" s="35">
        <v>58</v>
      </c>
      <c r="J3799" s="36">
        <v>68966</v>
      </c>
      <c r="K3799" s="37">
        <v>141799</v>
      </c>
      <c r="L3799" s="37"/>
    </row>
    <row r="3800" spans="1:12" ht="18" customHeight="1" x14ac:dyDescent="0.2">
      <c r="A3800" s="37" t="s">
        <v>5338</v>
      </c>
      <c r="B3800" s="37" t="s">
        <v>5339</v>
      </c>
      <c r="C3800" s="37" t="s">
        <v>5340</v>
      </c>
      <c r="D3800" s="37" t="s">
        <v>5310</v>
      </c>
      <c r="E3800" s="37" t="s">
        <v>5311</v>
      </c>
      <c r="F3800" s="37" t="s">
        <v>19668</v>
      </c>
      <c r="G3800" s="37">
        <v>21701</v>
      </c>
      <c r="H3800" s="35">
        <v>2</v>
      </c>
      <c r="I3800" s="35">
        <v>1</v>
      </c>
      <c r="J3800" s="36">
        <v>1999552</v>
      </c>
      <c r="K3800" s="37">
        <v>143405</v>
      </c>
      <c r="L3800" s="37"/>
    </row>
    <row r="3801" spans="1:12" ht="18" customHeight="1" x14ac:dyDescent="0.2">
      <c r="A3801" s="37" t="s">
        <v>5312</v>
      </c>
      <c r="B3801" s="37" t="s">
        <v>5313</v>
      </c>
      <c r="C3801" s="37" t="s">
        <v>5314</v>
      </c>
      <c r="D3801" s="37" t="s">
        <v>5315</v>
      </c>
      <c r="E3801" s="37" t="s">
        <v>19720</v>
      </c>
      <c r="F3801" s="37" t="s">
        <v>23713</v>
      </c>
      <c r="G3801" s="37">
        <v>85207</v>
      </c>
      <c r="H3801" s="35">
        <v>0</v>
      </c>
      <c r="I3801" s="35">
        <v>4</v>
      </c>
      <c r="J3801" s="36">
        <v>35000</v>
      </c>
      <c r="K3801" s="37">
        <v>143934</v>
      </c>
      <c r="L3801" s="37"/>
    </row>
    <row r="3802" spans="1:12" ht="18" customHeight="1" x14ac:dyDescent="0.2">
      <c r="A3802" s="37" t="s">
        <v>5316</v>
      </c>
      <c r="B3802" s="37" t="s">
        <v>5317</v>
      </c>
      <c r="C3802" s="37" t="s">
        <v>5318</v>
      </c>
      <c r="D3802" s="37" t="s">
        <v>10802</v>
      </c>
      <c r="E3802" s="37" t="s">
        <v>24431</v>
      </c>
      <c r="F3802" s="37" t="s">
        <v>18740</v>
      </c>
      <c r="G3802" s="37">
        <v>33196</v>
      </c>
      <c r="H3802" s="35">
        <v>1</v>
      </c>
      <c r="I3802" s="35">
        <v>17</v>
      </c>
      <c r="J3802" s="36">
        <v>47350</v>
      </c>
      <c r="K3802" s="37">
        <v>131170</v>
      </c>
      <c r="L3802" s="37"/>
    </row>
    <row r="3803" spans="1:12" ht="18" customHeight="1" x14ac:dyDescent="0.2">
      <c r="A3803" s="37" t="s">
        <v>5316</v>
      </c>
      <c r="B3803" s="37" t="s">
        <v>10803</v>
      </c>
      <c r="C3803" s="37" t="s">
        <v>10804</v>
      </c>
      <c r="D3803" s="37" t="s">
        <v>10805</v>
      </c>
      <c r="E3803" s="37" t="s">
        <v>20547</v>
      </c>
      <c r="F3803" s="37" t="s">
        <v>23129</v>
      </c>
      <c r="G3803" s="37">
        <v>19130</v>
      </c>
      <c r="H3803" s="35">
        <v>45</v>
      </c>
      <c r="I3803" s="35">
        <v>125</v>
      </c>
      <c r="J3803" s="36">
        <v>361794</v>
      </c>
      <c r="K3803" s="37">
        <v>108210</v>
      </c>
      <c r="L3803" s="37"/>
    </row>
    <row r="3804" spans="1:12" ht="18" customHeight="1" x14ac:dyDescent="0.2">
      <c r="A3804" s="37" t="s">
        <v>10806</v>
      </c>
      <c r="B3804" s="37" t="s">
        <v>10807</v>
      </c>
      <c r="C3804" s="37" t="s">
        <v>10808</v>
      </c>
      <c r="D3804" s="37" t="s">
        <v>10809</v>
      </c>
      <c r="E3804" s="37" t="s">
        <v>18049</v>
      </c>
      <c r="F3804" s="37" t="s">
        <v>19664</v>
      </c>
      <c r="G3804" s="37">
        <v>66210</v>
      </c>
      <c r="H3804" s="35">
        <v>121</v>
      </c>
      <c r="I3804" s="35">
        <v>504</v>
      </c>
      <c r="J3804" s="36">
        <v>240079</v>
      </c>
      <c r="K3804" s="37">
        <v>112315</v>
      </c>
      <c r="L3804" s="37" t="s">
        <v>10810</v>
      </c>
    </row>
    <row r="3805" spans="1:12" ht="18" customHeight="1" x14ac:dyDescent="0.2">
      <c r="A3805" s="37" t="s">
        <v>10811</v>
      </c>
      <c r="B3805" s="37" t="s">
        <v>10812</v>
      </c>
      <c r="C3805" s="37" t="s">
        <v>10813</v>
      </c>
      <c r="D3805" s="37" t="s">
        <v>10814</v>
      </c>
      <c r="E3805" s="37" t="s">
        <v>23682</v>
      </c>
      <c r="F3805" s="37" t="s">
        <v>18740</v>
      </c>
      <c r="G3805" s="37">
        <v>33702</v>
      </c>
      <c r="H3805" s="35">
        <v>10</v>
      </c>
      <c r="I3805" s="35">
        <v>8</v>
      </c>
      <c r="J3805" s="36">
        <v>1262500</v>
      </c>
      <c r="K3805" s="37">
        <v>124651</v>
      </c>
      <c r="L3805" s="37" t="s">
        <v>10815</v>
      </c>
    </row>
    <row r="3806" spans="1:12" ht="18" customHeight="1" x14ac:dyDescent="0.2">
      <c r="A3806" s="37" t="s">
        <v>10816</v>
      </c>
      <c r="B3806" s="37" t="s">
        <v>10817</v>
      </c>
      <c r="C3806" s="37" t="s">
        <v>10818</v>
      </c>
      <c r="D3806" s="37" t="s">
        <v>10857</v>
      </c>
      <c r="E3806" s="37" t="s">
        <v>19505</v>
      </c>
      <c r="F3806" s="37" t="s">
        <v>23125</v>
      </c>
      <c r="G3806" s="37">
        <v>10036</v>
      </c>
      <c r="H3806" s="35">
        <v>1</v>
      </c>
      <c r="I3806" s="35">
        <v>23</v>
      </c>
      <c r="J3806" s="36">
        <v>52174</v>
      </c>
      <c r="K3806" s="37">
        <v>126688</v>
      </c>
      <c r="L3806" s="37"/>
    </row>
    <row r="3807" spans="1:12" ht="18" customHeight="1" x14ac:dyDescent="0.2">
      <c r="A3807" s="37" t="s">
        <v>10858</v>
      </c>
      <c r="B3807" s="37" t="s">
        <v>13557</v>
      </c>
      <c r="C3807" s="37" t="s">
        <v>13558</v>
      </c>
      <c r="D3807" s="37" t="s">
        <v>13559</v>
      </c>
      <c r="E3807" s="37" t="s">
        <v>20003</v>
      </c>
      <c r="F3807" s="37" t="s">
        <v>23134</v>
      </c>
      <c r="G3807" s="37">
        <v>77706</v>
      </c>
      <c r="H3807" s="35">
        <v>8</v>
      </c>
      <c r="I3807" s="35" t="s">
        <v>16742</v>
      </c>
      <c r="J3807" s="35" t="s">
        <v>16742</v>
      </c>
      <c r="K3807" s="37">
        <v>122614</v>
      </c>
      <c r="L3807" s="37" t="s">
        <v>13560</v>
      </c>
    </row>
    <row r="3808" spans="1:12" ht="18" customHeight="1" x14ac:dyDescent="0.2">
      <c r="A3808" s="37" t="s">
        <v>16272</v>
      </c>
      <c r="B3808" s="37" t="s">
        <v>5374</v>
      </c>
      <c r="C3808" s="37" t="s">
        <v>5375</v>
      </c>
      <c r="D3808" s="37" t="s">
        <v>5376</v>
      </c>
      <c r="E3808" s="37" t="s">
        <v>406</v>
      </c>
      <c r="F3808" s="37" t="s">
        <v>23138</v>
      </c>
      <c r="G3808" s="37">
        <v>98052</v>
      </c>
      <c r="H3808" s="35">
        <v>70</v>
      </c>
      <c r="I3808" s="35">
        <v>85</v>
      </c>
      <c r="J3808" s="36">
        <v>823529</v>
      </c>
      <c r="K3808" s="37">
        <v>111073</v>
      </c>
      <c r="L3808" s="37"/>
    </row>
    <row r="3809" spans="1:12" ht="18" customHeight="1" x14ac:dyDescent="0.2">
      <c r="A3809" s="37" t="s">
        <v>5377</v>
      </c>
      <c r="B3809" s="37" t="s">
        <v>5378</v>
      </c>
      <c r="C3809" s="37" t="s">
        <v>5379</v>
      </c>
      <c r="D3809" s="37" t="s">
        <v>5380</v>
      </c>
      <c r="E3809" s="37" t="s">
        <v>5381</v>
      </c>
      <c r="F3809" s="37" t="s">
        <v>23714</v>
      </c>
      <c r="G3809" s="37">
        <v>94945</v>
      </c>
      <c r="H3809" s="35">
        <v>8</v>
      </c>
      <c r="I3809" s="35" t="s">
        <v>16742</v>
      </c>
      <c r="J3809" s="35" t="s">
        <v>16742</v>
      </c>
      <c r="K3809" s="37">
        <v>143140</v>
      </c>
      <c r="L3809" s="37" t="s">
        <v>5382</v>
      </c>
    </row>
    <row r="3810" spans="1:12" ht="18" customHeight="1" x14ac:dyDescent="0.2">
      <c r="A3810" s="37" t="s">
        <v>5383</v>
      </c>
      <c r="B3810" s="37" t="s">
        <v>5384</v>
      </c>
      <c r="C3810" s="37" t="s">
        <v>5385</v>
      </c>
      <c r="D3810" s="37" t="s">
        <v>5386</v>
      </c>
      <c r="E3810" s="37" t="s">
        <v>24358</v>
      </c>
      <c r="F3810" s="37" t="s">
        <v>23134</v>
      </c>
      <c r="G3810" s="37">
        <v>77382</v>
      </c>
      <c r="H3810" s="35">
        <v>1</v>
      </c>
      <c r="I3810" s="35">
        <v>12</v>
      </c>
      <c r="J3810" s="36">
        <v>83333</v>
      </c>
      <c r="K3810" s="37">
        <v>142553</v>
      </c>
      <c r="L3810" s="37"/>
    </row>
    <row r="3811" spans="1:12" ht="18" customHeight="1" x14ac:dyDescent="0.2">
      <c r="A3811" s="37" t="s">
        <v>5387</v>
      </c>
      <c r="B3811" s="37" t="s">
        <v>5388</v>
      </c>
      <c r="C3811" s="37" t="s">
        <v>5389</v>
      </c>
      <c r="D3811" s="37" t="s">
        <v>5390</v>
      </c>
      <c r="E3811" s="37" t="s">
        <v>21859</v>
      </c>
      <c r="F3811" s="37" t="s">
        <v>19668</v>
      </c>
      <c r="G3811" s="37">
        <v>21146</v>
      </c>
      <c r="H3811" s="35">
        <v>95</v>
      </c>
      <c r="I3811" s="35">
        <v>380</v>
      </c>
      <c r="J3811" s="36">
        <v>250000</v>
      </c>
      <c r="K3811" s="37">
        <v>119130</v>
      </c>
      <c r="L3811" s="37"/>
    </row>
    <row r="3812" spans="1:12" ht="18" customHeight="1" x14ac:dyDescent="0.2">
      <c r="A3812" s="37" t="s">
        <v>8085</v>
      </c>
      <c r="B3812" s="37" t="s">
        <v>8086</v>
      </c>
      <c r="C3812" s="37" t="s">
        <v>8087</v>
      </c>
      <c r="D3812" s="37" t="s">
        <v>8088</v>
      </c>
      <c r="E3812" s="37" t="s">
        <v>8089</v>
      </c>
      <c r="F3812" s="37" t="s">
        <v>23134</v>
      </c>
      <c r="G3812" s="37">
        <v>78401</v>
      </c>
      <c r="H3812" s="35">
        <v>12</v>
      </c>
      <c r="I3812" s="35">
        <v>65</v>
      </c>
      <c r="J3812" s="36">
        <v>189866</v>
      </c>
      <c r="K3812" s="37">
        <v>118231</v>
      </c>
      <c r="L3812" s="37" t="s">
        <v>8090</v>
      </c>
    </row>
    <row r="3813" spans="1:12" ht="18" customHeight="1" x14ac:dyDescent="0.2">
      <c r="A3813" s="37" t="s">
        <v>8091</v>
      </c>
      <c r="B3813" s="37" t="s">
        <v>8092</v>
      </c>
      <c r="C3813" s="37" t="s">
        <v>8093</v>
      </c>
      <c r="D3813" s="37"/>
      <c r="E3813" s="37"/>
      <c r="F3813" s="37" t="s">
        <v>19662</v>
      </c>
      <c r="G3813" s="37"/>
      <c r="H3813" s="35">
        <v>15</v>
      </c>
      <c r="I3813" s="35">
        <v>20</v>
      </c>
      <c r="J3813" s="36">
        <v>750000</v>
      </c>
      <c r="K3813" s="37">
        <v>123687</v>
      </c>
      <c r="L3813" s="37"/>
    </row>
    <row r="3814" spans="1:12" ht="18" customHeight="1" x14ac:dyDescent="0.2">
      <c r="A3814" s="37" t="s">
        <v>8094</v>
      </c>
      <c r="B3814" s="37" t="s">
        <v>13726</v>
      </c>
      <c r="C3814" s="37" t="s">
        <v>13727</v>
      </c>
      <c r="D3814" s="37" t="s">
        <v>13728</v>
      </c>
      <c r="E3814" s="37" t="s">
        <v>13729</v>
      </c>
      <c r="F3814" s="37" t="s">
        <v>19667</v>
      </c>
      <c r="G3814" s="37">
        <v>1945</v>
      </c>
      <c r="H3814" s="35">
        <v>50</v>
      </c>
      <c r="I3814" s="35">
        <v>18</v>
      </c>
      <c r="J3814" s="36">
        <v>2777778</v>
      </c>
      <c r="K3814" s="37">
        <v>129027</v>
      </c>
      <c r="L3814" s="37"/>
    </row>
    <row r="3815" spans="1:12" ht="18" customHeight="1" x14ac:dyDescent="0.2">
      <c r="A3815" s="37" t="s">
        <v>13730</v>
      </c>
      <c r="B3815" s="37" t="s">
        <v>13731</v>
      </c>
      <c r="C3815" s="37" t="s">
        <v>13732</v>
      </c>
      <c r="D3815" s="37" t="s">
        <v>13733</v>
      </c>
      <c r="E3815" s="37" t="s">
        <v>24459</v>
      </c>
      <c r="F3815" s="37" t="s">
        <v>23714</v>
      </c>
      <c r="G3815" s="37">
        <v>94939</v>
      </c>
      <c r="H3815" s="35">
        <v>34</v>
      </c>
      <c r="I3815" s="35">
        <v>11</v>
      </c>
      <c r="J3815" s="36">
        <v>3069145</v>
      </c>
      <c r="K3815" s="37">
        <v>131900</v>
      </c>
      <c r="L3815" s="37"/>
    </row>
    <row r="3816" spans="1:12" ht="18" customHeight="1" x14ac:dyDescent="0.2">
      <c r="A3816" s="37" t="s">
        <v>13734</v>
      </c>
      <c r="B3816" s="37" t="s">
        <v>13735</v>
      </c>
      <c r="C3816" s="37" t="s">
        <v>13736</v>
      </c>
      <c r="D3816" s="37" t="s">
        <v>13737</v>
      </c>
      <c r="E3816" s="37" t="s">
        <v>14340</v>
      </c>
      <c r="F3816" s="37" t="s">
        <v>23714</v>
      </c>
      <c r="G3816" s="37">
        <v>92607</v>
      </c>
      <c r="H3816" s="35">
        <v>492</v>
      </c>
      <c r="I3816" s="36">
        <v>2195</v>
      </c>
      <c r="J3816" s="36">
        <v>224282</v>
      </c>
      <c r="K3816" s="37">
        <v>126927</v>
      </c>
      <c r="L3816" s="37" t="s">
        <v>13738</v>
      </c>
    </row>
    <row r="3817" spans="1:12" ht="18" customHeight="1" x14ac:dyDescent="0.2">
      <c r="A3817" s="37" t="s">
        <v>13734</v>
      </c>
      <c r="B3817" s="37" t="s">
        <v>13739</v>
      </c>
      <c r="C3817" s="37" t="s">
        <v>13740</v>
      </c>
      <c r="D3817" s="37" t="s">
        <v>13741</v>
      </c>
      <c r="E3817" s="37" t="s">
        <v>15966</v>
      </c>
      <c r="F3817" s="37" t="s">
        <v>23714</v>
      </c>
      <c r="G3817" s="37">
        <v>92672</v>
      </c>
      <c r="H3817" s="35">
        <v>2</v>
      </c>
      <c r="I3817" s="35">
        <v>1</v>
      </c>
      <c r="J3817" s="36">
        <v>2000000</v>
      </c>
      <c r="K3817" s="37">
        <v>130317</v>
      </c>
      <c r="L3817" s="37"/>
    </row>
    <row r="3818" spans="1:12" ht="18" customHeight="1" x14ac:dyDescent="0.2">
      <c r="A3818" s="37" t="s">
        <v>13742</v>
      </c>
      <c r="B3818" s="37" t="s">
        <v>13743</v>
      </c>
      <c r="C3818" s="37" t="s">
        <v>13744</v>
      </c>
      <c r="D3818" s="37" t="s">
        <v>16475</v>
      </c>
      <c r="E3818" s="37" t="s">
        <v>11223</v>
      </c>
      <c r="F3818" s="37" t="s">
        <v>18741</v>
      </c>
      <c r="G3818" s="37">
        <v>30004</v>
      </c>
      <c r="H3818" s="35">
        <v>6</v>
      </c>
      <c r="I3818" s="35">
        <v>65</v>
      </c>
      <c r="J3818" s="36">
        <v>92308</v>
      </c>
      <c r="K3818" s="37">
        <v>136268</v>
      </c>
      <c r="L3818" s="37"/>
    </row>
    <row r="3819" spans="1:12" ht="18" customHeight="1" x14ac:dyDescent="0.2">
      <c r="A3819" s="37" t="s">
        <v>16476</v>
      </c>
      <c r="B3819" s="37" t="s">
        <v>16477</v>
      </c>
      <c r="C3819" s="37" t="s">
        <v>16478</v>
      </c>
      <c r="D3819" s="37" t="s">
        <v>16479</v>
      </c>
      <c r="E3819" s="37" t="s">
        <v>24069</v>
      </c>
      <c r="F3819" s="37" t="s">
        <v>23133</v>
      </c>
      <c r="G3819" s="37">
        <v>38125</v>
      </c>
      <c r="H3819" s="35">
        <v>237</v>
      </c>
      <c r="I3819" s="35">
        <v>648</v>
      </c>
      <c r="J3819" s="36">
        <v>365434</v>
      </c>
      <c r="K3819" s="37">
        <v>120823</v>
      </c>
      <c r="L3819" s="37"/>
    </row>
    <row r="3820" spans="1:12" ht="18" customHeight="1" x14ac:dyDescent="0.2">
      <c r="A3820" s="37" t="s">
        <v>16480</v>
      </c>
      <c r="B3820" s="37" t="s">
        <v>16481</v>
      </c>
      <c r="C3820" s="37" t="s">
        <v>16482</v>
      </c>
      <c r="D3820" s="37" t="s">
        <v>16483</v>
      </c>
      <c r="E3820" s="37" t="s">
        <v>16484</v>
      </c>
      <c r="F3820" s="37" t="s">
        <v>19662</v>
      </c>
      <c r="G3820" s="37">
        <v>62269</v>
      </c>
      <c r="H3820" s="35">
        <v>11</v>
      </c>
      <c r="I3820" s="35">
        <v>101</v>
      </c>
      <c r="J3820" s="36">
        <v>111485</v>
      </c>
      <c r="K3820" s="37">
        <v>121665</v>
      </c>
      <c r="L3820" s="37"/>
    </row>
    <row r="3821" spans="1:12" ht="18" customHeight="1" x14ac:dyDescent="0.2">
      <c r="A3821" s="37" t="s">
        <v>16485</v>
      </c>
      <c r="B3821" s="37" t="s">
        <v>16486</v>
      </c>
      <c r="C3821" s="37" t="s">
        <v>16487</v>
      </c>
      <c r="D3821" s="37" t="s">
        <v>22046</v>
      </c>
      <c r="E3821" s="37" t="s">
        <v>22047</v>
      </c>
      <c r="F3821" s="37" t="s">
        <v>19678</v>
      </c>
      <c r="G3821" s="37">
        <v>8525</v>
      </c>
      <c r="H3821" s="35">
        <v>6</v>
      </c>
      <c r="I3821" s="35">
        <v>31</v>
      </c>
      <c r="J3821" s="36">
        <v>193927</v>
      </c>
      <c r="K3821" s="37">
        <v>143656</v>
      </c>
      <c r="L3821" s="37"/>
    </row>
    <row r="3822" spans="1:12" ht="18" customHeight="1" x14ac:dyDescent="0.2">
      <c r="A3822" s="37" t="s">
        <v>13686</v>
      </c>
      <c r="B3822" s="37" t="s">
        <v>13687</v>
      </c>
      <c r="C3822" s="37" t="s">
        <v>13688</v>
      </c>
      <c r="D3822" s="37" t="s">
        <v>13689</v>
      </c>
      <c r="E3822" s="37" t="s">
        <v>20922</v>
      </c>
      <c r="F3822" s="37" t="s">
        <v>19665</v>
      </c>
      <c r="G3822" s="37">
        <v>40509</v>
      </c>
      <c r="H3822" s="35">
        <v>29</v>
      </c>
      <c r="I3822" s="35">
        <v>68</v>
      </c>
      <c r="J3822" s="36">
        <v>424999</v>
      </c>
      <c r="K3822" s="37">
        <v>147332</v>
      </c>
      <c r="L3822" s="37"/>
    </row>
    <row r="3823" spans="1:12" ht="18" customHeight="1" x14ac:dyDescent="0.2">
      <c r="A3823" s="37" t="s">
        <v>13690</v>
      </c>
      <c r="B3823" s="37" t="s">
        <v>13691</v>
      </c>
      <c r="C3823" s="37" t="s">
        <v>13692</v>
      </c>
      <c r="D3823" s="37" t="s">
        <v>16488</v>
      </c>
      <c r="E3823" s="37" t="s">
        <v>20594</v>
      </c>
      <c r="F3823" s="37" t="s">
        <v>18741</v>
      </c>
      <c r="G3823" s="37">
        <v>30068</v>
      </c>
      <c r="H3823" s="35">
        <v>19</v>
      </c>
      <c r="I3823" s="35">
        <v>140</v>
      </c>
      <c r="J3823" s="36">
        <v>135714</v>
      </c>
      <c r="K3823" s="37">
        <v>142646</v>
      </c>
      <c r="L3823" s="37"/>
    </row>
    <row r="3824" spans="1:12" ht="18" customHeight="1" x14ac:dyDescent="0.2">
      <c r="A3824" s="37" t="s">
        <v>16489</v>
      </c>
      <c r="B3824" s="37" t="s">
        <v>16490</v>
      </c>
      <c r="C3824" s="37" t="s">
        <v>16491</v>
      </c>
      <c r="D3824" s="37" t="s">
        <v>16492</v>
      </c>
      <c r="E3824" s="37" t="s">
        <v>22880</v>
      </c>
      <c r="F3824" s="37" t="s">
        <v>23129</v>
      </c>
      <c r="G3824" s="37">
        <v>17403</v>
      </c>
      <c r="H3824" s="35">
        <v>3</v>
      </c>
      <c r="I3824" s="35">
        <v>46</v>
      </c>
      <c r="J3824" s="36">
        <v>65217</v>
      </c>
      <c r="K3824" s="37">
        <v>145641</v>
      </c>
      <c r="L3824" s="37"/>
    </row>
    <row r="3825" spans="1:12" ht="18" customHeight="1" x14ac:dyDescent="0.2">
      <c r="A3825" s="37" t="s">
        <v>16493</v>
      </c>
      <c r="B3825" s="37" t="s">
        <v>16494</v>
      </c>
      <c r="C3825" s="37" t="s">
        <v>16495</v>
      </c>
      <c r="D3825" s="37" t="s">
        <v>16496</v>
      </c>
      <c r="E3825" s="37" t="s">
        <v>24286</v>
      </c>
      <c r="F3825" s="37" t="s">
        <v>23134</v>
      </c>
      <c r="G3825" s="37">
        <v>75231</v>
      </c>
      <c r="H3825" s="35">
        <v>91</v>
      </c>
      <c r="I3825" s="35">
        <v>423</v>
      </c>
      <c r="J3825" s="36">
        <v>214892</v>
      </c>
      <c r="K3825" s="37">
        <v>121849</v>
      </c>
      <c r="L3825" s="37"/>
    </row>
    <row r="3826" spans="1:12" ht="18" customHeight="1" x14ac:dyDescent="0.2">
      <c r="A3826" s="37" t="s">
        <v>16497</v>
      </c>
      <c r="B3826" s="37" t="s">
        <v>10915</v>
      </c>
      <c r="C3826" s="37" t="s">
        <v>10916</v>
      </c>
      <c r="D3826" s="37" t="s">
        <v>10917</v>
      </c>
      <c r="E3826" s="37" t="s">
        <v>3537</v>
      </c>
      <c r="F3826" s="37" t="s">
        <v>19667</v>
      </c>
      <c r="G3826" s="37">
        <v>2482</v>
      </c>
      <c r="H3826" s="35">
        <v>124</v>
      </c>
      <c r="I3826" s="35">
        <v>196</v>
      </c>
      <c r="J3826" s="36">
        <v>635143</v>
      </c>
      <c r="K3826" s="37">
        <v>122021</v>
      </c>
      <c r="L3826" s="37" t="s">
        <v>10918</v>
      </c>
    </row>
    <row r="3827" spans="1:12" ht="18" customHeight="1" x14ac:dyDescent="0.2">
      <c r="A3827" s="37" t="s">
        <v>10919</v>
      </c>
      <c r="B3827" s="37" t="s">
        <v>10920</v>
      </c>
      <c r="C3827" s="37" t="s">
        <v>8226</v>
      </c>
      <c r="D3827" s="37" t="s">
        <v>8227</v>
      </c>
      <c r="E3827" s="37" t="s">
        <v>23698</v>
      </c>
      <c r="F3827" s="37" t="s">
        <v>23136</v>
      </c>
      <c r="G3827" s="37">
        <v>22664</v>
      </c>
      <c r="H3827" s="35">
        <v>3</v>
      </c>
      <c r="I3827" s="35">
        <v>10</v>
      </c>
      <c r="J3827" s="36">
        <v>300000</v>
      </c>
      <c r="K3827" s="37">
        <v>113238</v>
      </c>
      <c r="L3827" s="37"/>
    </row>
    <row r="3828" spans="1:12" ht="18" customHeight="1" x14ac:dyDescent="0.2">
      <c r="A3828" s="37" t="s">
        <v>8228</v>
      </c>
      <c r="B3828" s="37" t="s">
        <v>8229</v>
      </c>
      <c r="C3828" s="37" t="s">
        <v>1419</v>
      </c>
      <c r="D3828" s="37" t="s">
        <v>1420</v>
      </c>
      <c r="E3828" s="37" t="s">
        <v>19968</v>
      </c>
      <c r="F3828" s="37" t="s">
        <v>18741</v>
      </c>
      <c r="G3828" s="37">
        <v>30076</v>
      </c>
      <c r="H3828" s="35">
        <v>32</v>
      </c>
      <c r="I3828" s="35">
        <v>196</v>
      </c>
      <c r="J3828" s="36">
        <v>162332</v>
      </c>
      <c r="K3828" s="37">
        <v>126453</v>
      </c>
      <c r="L3828" s="37"/>
    </row>
    <row r="3829" spans="1:12" ht="18" customHeight="1" x14ac:dyDescent="0.2">
      <c r="A3829" s="37" t="s">
        <v>8230</v>
      </c>
      <c r="B3829" s="37" t="s">
        <v>8231</v>
      </c>
      <c r="C3829" s="37" t="s">
        <v>1419</v>
      </c>
      <c r="D3829" s="37" t="s">
        <v>8232</v>
      </c>
      <c r="E3829" s="37" t="s">
        <v>19968</v>
      </c>
      <c r="F3829" s="37" t="s">
        <v>18741</v>
      </c>
      <c r="G3829" s="37">
        <v>30076</v>
      </c>
      <c r="H3829" s="35">
        <v>119</v>
      </c>
      <c r="I3829" s="35">
        <v>505</v>
      </c>
      <c r="J3829" s="36">
        <v>234964</v>
      </c>
      <c r="K3829" s="37">
        <v>119236</v>
      </c>
      <c r="L3829" s="37"/>
    </row>
    <row r="3830" spans="1:12" ht="18" customHeight="1" x14ac:dyDescent="0.2">
      <c r="A3830" s="37" t="s">
        <v>8233</v>
      </c>
      <c r="B3830" s="37" t="s">
        <v>13693</v>
      </c>
      <c r="C3830" s="37" t="s">
        <v>13694</v>
      </c>
      <c r="D3830" s="37" t="s">
        <v>13695</v>
      </c>
      <c r="E3830" s="37" t="s">
        <v>8525</v>
      </c>
      <c r="F3830" s="37" t="s">
        <v>19670</v>
      </c>
      <c r="G3830" s="37">
        <v>48706</v>
      </c>
      <c r="H3830" s="35">
        <v>21</v>
      </c>
      <c r="I3830" s="35">
        <v>146</v>
      </c>
      <c r="J3830" s="36">
        <v>143836</v>
      </c>
      <c r="K3830" s="37">
        <v>124805</v>
      </c>
      <c r="L3830" s="37"/>
    </row>
    <row r="3831" spans="1:12" ht="18" customHeight="1" x14ac:dyDescent="0.2">
      <c r="A3831" s="37" t="s">
        <v>13696</v>
      </c>
      <c r="B3831" s="37" t="s">
        <v>13697</v>
      </c>
      <c r="C3831" s="37" t="s">
        <v>13698</v>
      </c>
      <c r="D3831" s="37" t="s">
        <v>13699</v>
      </c>
      <c r="E3831" s="37" t="s">
        <v>19720</v>
      </c>
      <c r="F3831" s="37" t="s">
        <v>23713</v>
      </c>
      <c r="G3831" s="37">
        <v>85275</v>
      </c>
      <c r="H3831" s="35">
        <v>3</v>
      </c>
      <c r="I3831" s="35">
        <v>14</v>
      </c>
      <c r="J3831" s="36">
        <v>240500</v>
      </c>
      <c r="K3831" s="37">
        <v>115076</v>
      </c>
      <c r="L3831" s="37" t="s">
        <v>13700</v>
      </c>
    </row>
    <row r="3832" spans="1:12" ht="18" customHeight="1" x14ac:dyDescent="0.2">
      <c r="A3832" s="37" t="s">
        <v>13701</v>
      </c>
      <c r="B3832" s="37" t="s">
        <v>13702</v>
      </c>
      <c r="C3832" s="37" t="s">
        <v>13703</v>
      </c>
      <c r="D3832" s="37" t="s">
        <v>13704</v>
      </c>
      <c r="E3832" s="37" t="s">
        <v>13705</v>
      </c>
      <c r="F3832" s="37" t="s">
        <v>23714</v>
      </c>
      <c r="G3832" s="37">
        <v>92675</v>
      </c>
      <c r="H3832" s="35">
        <v>70</v>
      </c>
      <c r="I3832" s="35">
        <v>300</v>
      </c>
      <c r="J3832" s="36">
        <v>233333</v>
      </c>
      <c r="K3832" s="37">
        <v>105296</v>
      </c>
      <c r="L3832" s="37"/>
    </row>
    <row r="3833" spans="1:12" ht="18" customHeight="1" x14ac:dyDescent="0.2">
      <c r="A3833" s="37" t="s">
        <v>13752</v>
      </c>
      <c r="B3833" s="37" t="s">
        <v>5572</v>
      </c>
      <c r="C3833" s="37" t="s">
        <v>5573</v>
      </c>
      <c r="D3833" s="37" t="s">
        <v>8234</v>
      </c>
      <c r="E3833" s="37" t="s">
        <v>7839</v>
      </c>
      <c r="F3833" s="37" t="s">
        <v>19676</v>
      </c>
      <c r="G3833" s="37">
        <v>69101</v>
      </c>
      <c r="H3833" s="35">
        <v>35</v>
      </c>
      <c r="I3833" s="35">
        <v>331</v>
      </c>
      <c r="J3833" s="36">
        <v>106818</v>
      </c>
      <c r="K3833" s="37">
        <v>124602</v>
      </c>
      <c r="L3833" s="37" t="s">
        <v>8235</v>
      </c>
    </row>
    <row r="3834" spans="1:12" ht="18" customHeight="1" x14ac:dyDescent="0.2">
      <c r="A3834" s="37" t="s">
        <v>13752</v>
      </c>
      <c r="B3834" s="37" t="s">
        <v>8236</v>
      </c>
      <c r="C3834" s="37" t="s">
        <v>8237</v>
      </c>
      <c r="D3834" s="37" t="s">
        <v>8238</v>
      </c>
      <c r="E3834" s="37" t="s">
        <v>8239</v>
      </c>
      <c r="F3834" s="37" t="s">
        <v>18743</v>
      </c>
      <c r="G3834" s="37">
        <v>51040</v>
      </c>
      <c r="H3834" s="35">
        <v>8</v>
      </c>
      <c r="I3834" s="35" t="s">
        <v>16742</v>
      </c>
      <c r="J3834" s="35" t="s">
        <v>16742</v>
      </c>
      <c r="K3834" s="37">
        <v>118677</v>
      </c>
      <c r="L3834" s="37"/>
    </row>
    <row r="3835" spans="1:12" ht="18" customHeight="1" x14ac:dyDescent="0.2">
      <c r="A3835" s="37" t="s">
        <v>8240</v>
      </c>
      <c r="B3835" s="37" t="s">
        <v>8241</v>
      </c>
      <c r="C3835" s="37" t="s">
        <v>8242</v>
      </c>
      <c r="D3835" s="37" t="s">
        <v>8243</v>
      </c>
      <c r="E3835" s="37" t="s">
        <v>8244</v>
      </c>
      <c r="F3835" s="37" t="s">
        <v>19680</v>
      </c>
      <c r="G3835" s="37">
        <v>89439</v>
      </c>
      <c r="H3835" s="35">
        <v>8</v>
      </c>
      <c r="I3835" s="35">
        <v>160</v>
      </c>
      <c r="J3835" s="36">
        <v>52019</v>
      </c>
      <c r="K3835" s="37">
        <v>125806</v>
      </c>
      <c r="L3835" s="37" t="s">
        <v>8245</v>
      </c>
    </row>
    <row r="3836" spans="1:12" ht="18" customHeight="1" x14ac:dyDescent="0.2">
      <c r="A3836" s="37" t="s">
        <v>8246</v>
      </c>
      <c r="B3836" s="37" t="s">
        <v>8247</v>
      </c>
      <c r="C3836" s="37" t="s">
        <v>8248</v>
      </c>
      <c r="D3836" s="37" t="s">
        <v>8249</v>
      </c>
      <c r="E3836" s="37" t="s">
        <v>13073</v>
      </c>
      <c r="F3836" s="37" t="s">
        <v>23139</v>
      </c>
      <c r="G3836" s="37">
        <v>53222</v>
      </c>
      <c r="H3836" s="35">
        <v>4</v>
      </c>
      <c r="I3836" s="35">
        <v>4</v>
      </c>
      <c r="J3836" s="36">
        <v>948923</v>
      </c>
      <c r="K3836" s="37">
        <v>117796</v>
      </c>
      <c r="L3836" s="37"/>
    </row>
    <row r="3837" spans="1:12" ht="18" customHeight="1" x14ac:dyDescent="0.2">
      <c r="A3837" s="37" t="s">
        <v>8250</v>
      </c>
      <c r="B3837" s="37" t="s">
        <v>8251</v>
      </c>
      <c r="C3837" s="37" t="s">
        <v>8252</v>
      </c>
      <c r="D3837" s="37" t="s">
        <v>8253</v>
      </c>
      <c r="E3837" s="37" t="s">
        <v>18648</v>
      </c>
      <c r="F3837" s="37" t="s">
        <v>23714</v>
      </c>
      <c r="G3837" s="37">
        <v>91360</v>
      </c>
      <c r="H3837" s="35">
        <v>87</v>
      </c>
      <c r="I3837" s="35">
        <v>493</v>
      </c>
      <c r="J3837" s="36">
        <v>176953</v>
      </c>
      <c r="K3837" s="37">
        <v>109561</v>
      </c>
      <c r="L3837" s="37"/>
    </row>
    <row r="3838" spans="1:12" ht="18" customHeight="1" x14ac:dyDescent="0.2">
      <c r="A3838" s="37" t="s">
        <v>8254</v>
      </c>
      <c r="B3838" s="37" t="s">
        <v>8255</v>
      </c>
      <c r="C3838" s="37" t="s">
        <v>1419</v>
      </c>
      <c r="D3838" s="37" t="s">
        <v>8232</v>
      </c>
      <c r="E3838" s="37" t="s">
        <v>19968</v>
      </c>
      <c r="F3838" s="37" t="s">
        <v>18741</v>
      </c>
      <c r="G3838" s="37">
        <v>30076</v>
      </c>
      <c r="H3838" s="35">
        <v>90</v>
      </c>
      <c r="I3838" s="35">
        <v>633</v>
      </c>
      <c r="J3838" s="36">
        <v>142724</v>
      </c>
      <c r="K3838" s="37">
        <v>126471</v>
      </c>
      <c r="L3838" s="37"/>
    </row>
    <row r="3839" spans="1:12" ht="18" customHeight="1" x14ac:dyDescent="0.2">
      <c r="A3839" s="37" t="s">
        <v>10939</v>
      </c>
      <c r="B3839" s="37" t="s">
        <v>10940</v>
      </c>
      <c r="C3839" s="37" t="s">
        <v>10941</v>
      </c>
      <c r="D3839" s="37" t="s">
        <v>10942</v>
      </c>
      <c r="E3839" s="37" t="s">
        <v>4905</v>
      </c>
      <c r="F3839" s="37" t="s">
        <v>23129</v>
      </c>
      <c r="G3839" s="37">
        <v>17011</v>
      </c>
      <c r="H3839" s="35">
        <v>8</v>
      </c>
      <c r="I3839" s="35" t="s">
        <v>16742</v>
      </c>
      <c r="J3839" s="35" t="s">
        <v>16742</v>
      </c>
      <c r="K3839" s="37">
        <v>121848</v>
      </c>
      <c r="L3839" s="37" t="s">
        <v>10943</v>
      </c>
    </row>
    <row r="3840" spans="1:12" ht="18" customHeight="1" x14ac:dyDescent="0.2">
      <c r="A3840" s="37" t="s">
        <v>10944</v>
      </c>
      <c r="B3840" s="37" t="s">
        <v>10945</v>
      </c>
      <c r="C3840" s="37" t="s">
        <v>10946</v>
      </c>
      <c r="D3840" s="37" t="s">
        <v>10947</v>
      </c>
      <c r="E3840" s="37" t="s">
        <v>19781</v>
      </c>
      <c r="F3840" s="37" t="s">
        <v>23714</v>
      </c>
      <c r="G3840" s="37">
        <v>91362</v>
      </c>
      <c r="H3840" s="35">
        <v>7</v>
      </c>
      <c r="I3840" s="35">
        <v>45</v>
      </c>
      <c r="J3840" s="36">
        <v>157753</v>
      </c>
      <c r="K3840" s="37">
        <v>112976</v>
      </c>
      <c r="L3840" s="37" t="s">
        <v>10948</v>
      </c>
    </row>
    <row r="3841" spans="1:12" ht="18" customHeight="1" x14ac:dyDescent="0.2">
      <c r="A3841" s="37" t="s">
        <v>10949</v>
      </c>
      <c r="B3841" s="37" t="s">
        <v>10950</v>
      </c>
      <c r="C3841" s="37" t="s">
        <v>10951</v>
      </c>
      <c r="D3841" s="37" t="s">
        <v>10952</v>
      </c>
      <c r="E3841" s="37" t="s">
        <v>24431</v>
      </c>
      <c r="F3841" s="37" t="s">
        <v>18740</v>
      </c>
      <c r="G3841" s="37">
        <v>33131</v>
      </c>
      <c r="H3841" s="35">
        <v>71</v>
      </c>
      <c r="I3841" s="35">
        <v>12</v>
      </c>
      <c r="J3841" s="36">
        <v>5949781</v>
      </c>
      <c r="K3841" s="37">
        <v>141588</v>
      </c>
      <c r="L3841" s="37" t="s">
        <v>10953</v>
      </c>
    </row>
    <row r="3842" spans="1:12" ht="18" customHeight="1" x14ac:dyDescent="0.2">
      <c r="A3842" s="37" t="s">
        <v>10964</v>
      </c>
      <c r="B3842" s="37" t="s">
        <v>10965</v>
      </c>
      <c r="C3842" s="37" t="s">
        <v>10966</v>
      </c>
      <c r="D3842" s="37" t="s">
        <v>10967</v>
      </c>
      <c r="E3842" s="37" t="s">
        <v>17723</v>
      </c>
      <c r="F3842" s="37" t="s">
        <v>23125</v>
      </c>
      <c r="G3842" s="37">
        <v>11747</v>
      </c>
      <c r="H3842" s="35">
        <v>13</v>
      </c>
      <c r="I3842" s="35">
        <v>150</v>
      </c>
      <c r="J3842" s="36">
        <v>86667</v>
      </c>
      <c r="K3842" s="37">
        <v>118728</v>
      </c>
      <c r="L3842" s="37" t="s">
        <v>10968</v>
      </c>
    </row>
    <row r="3843" spans="1:12" ht="18" customHeight="1" x14ac:dyDescent="0.2">
      <c r="A3843" s="37" t="s">
        <v>8277</v>
      </c>
      <c r="B3843" s="37" t="s">
        <v>8278</v>
      </c>
      <c r="C3843" s="37" t="s">
        <v>8279</v>
      </c>
      <c r="D3843" s="37" t="s">
        <v>10969</v>
      </c>
      <c r="E3843" s="37" t="s">
        <v>12577</v>
      </c>
      <c r="F3843" s="37" t="s">
        <v>23133</v>
      </c>
      <c r="G3843" s="37">
        <v>37402</v>
      </c>
      <c r="H3843" s="35">
        <v>109</v>
      </c>
      <c r="I3843" s="36">
        <v>5051</v>
      </c>
      <c r="J3843" s="36">
        <v>21493</v>
      </c>
      <c r="K3843" s="37">
        <v>119081</v>
      </c>
      <c r="L3843" s="37"/>
    </row>
    <row r="3844" spans="1:12" ht="18" customHeight="1" x14ac:dyDescent="0.2">
      <c r="A3844" s="37" t="s">
        <v>10970</v>
      </c>
      <c r="B3844" s="37" t="s">
        <v>10971</v>
      </c>
      <c r="C3844" s="37" t="s">
        <v>10972</v>
      </c>
      <c r="D3844" s="37" t="s">
        <v>10973</v>
      </c>
      <c r="E3844" s="37" t="s">
        <v>21766</v>
      </c>
      <c r="F3844" s="37" t="s">
        <v>23139</v>
      </c>
      <c r="G3844" s="37">
        <v>53140</v>
      </c>
      <c r="H3844" s="35">
        <v>45</v>
      </c>
      <c r="I3844" s="35">
        <v>183</v>
      </c>
      <c r="J3844" s="36">
        <v>245288</v>
      </c>
      <c r="K3844" s="37">
        <v>113481</v>
      </c>
      <c r="L3844" s="37" t="s">
        <v>10974</v>
      </c>
    </row>
    <row r="3845" spans="1:12" ht="18" customHeight="1" x14ac:dyDescent="0.2">
      <c r="A3845" s="37" t="s">
        <v>10975</v>
      </c>
      <c r="B3845" s="37" t="s">
        <v>10976</v>
      </c>
      <c r="C3845" s="37" t="s">
        <v>10977</v>
      </c>
      <c r="D3845" s="37" t="s">
        <v>10978</v>
      </c>
      <c r="E3845" s="37" t="s">
        <v>19836</v>
      </c>
      <c r="F3845" s="37" t="s">
        <v>23714</v>
      </c>
      <c r="G3845" s="37">
        <v>94024</v>
      </c>
      <c r="H3845" s="35">
        <v>24</v>
      </c>
      <c r="I3845" s="35">
        <v>49</v>
      </c>
      <c r="J3845" s="36">
        <v>489082</v>
      </c>
      <c r="K3845" s="37">
        <v>137329</v>
      </c>
      <c r="L3845" s="37"/>
    </row>
    <row r="3846" spans="1:12" ht="18" customHeight="1" x14ac:dyDescent="0.2">
      <c r="A3846" s="37" t="s">
        <v>10979</v>
      </c>
      <c r="B3846" s="37" t="s">
        <v>10980</v>
      </c>
      <c r="C3846" s="37" t="s">
        <v>10981</v>
      </c>
      <c r="D3846" s="37" t="s">
        <v>10982</v>
      </c>
      <c r="E3846" s="37" t="s">
        <v>14826</v>
      </c>
      <c r="F3846" s="37" t="s">
        <v>19667</v>
      </c>
      <c r="G3846" s="37">
        <v>2466</v>
      </c>
      <c r="H3846" s="35">
        <v>12</v>
      </c>
      <c r="I3846" s="35">
        <v>49</v>
      </c>
      <c r="J3846" s="36">
        <v>238866</v>
      </c>
      <c r="K3846" s="37">
        <v>120670</v>
      </c>
      <c r="L3846" s="37"/>
    </row>
    <row r="3847" spans="1:12" ht="18" customHeight="1" x14ac:dyDescent="0.2">
      <c r="A3847" s="37" t="s">
        <v>10983</v>
      </c>
      <c r="B3847" s="37" t="s">
        <v>10984</v>
      </c>
      <c r="C3847" s="37" t="s">
        <v>10985</v>
      </c>
      <c r="D3847" s="37" t="s">
        <v>10986</v>
      </c>
      <c r="E3847" s="37" t="s">
        <v>24146</v>
      </c>
      <c r="F3847" s="37" t="s">
        <v>23709</v>
      </c>
      <c r="G3847" s="37">
        <v>83713</v>
      </c>
      <c r="H3847" s="35">
        <v>31</v>
      </c>
      <c r="I3847" s="35">
        <v>204</v>
      </c>
      <c r="J3847" s="36">
        <v>152888</v>
      </c>
      <c r="K3847" s="37">
        <v>106364</v>
      </c>
      <c r="L3847" s="37"/>
    </row>
    <row r="3848" spans="1:12" ht="18" customHeight="1" x14ac:dyDescent="0.2">
      <c r="A3848" s="37" t="s">
        <v>10987</v>
      </c>
      <c r="B3848" s="37" t="s">
        <v>10988</v>
      </c>
      <c r="C3848" s="37" t="s">
        <v>10989</v>
      </c>
      <c r="D3848" s="37" t="s">
        <v>8292</v>
      </c>
      <c r="E3848" s="37" t="s">
        <v>16068</v>
      </c>
      <c r="F3848" s="37" t="s">
        <v>19664</v>
      </c>
      <c r="G3848" s="37">
        <v>66223</v>
      </c>
      <c r="H3848" s="35">
        <v>20</v>
      </c>
      <c r="I3848" s="35">
        <v>112</v>
      </c>
      <c r="J3848" s="36">
        <v>181773</v>
      </c>
      <c r="K3848" s="37">
        <v>124839</v>
      </c>
      <c r="L3848" s="37" t="s">
        <v>8293</v>
      </c>
    </row>
    <row r="3849" spans="1:12" ht="18" customHeight="1" x14ac:dyDescent="0.2">
      <c r="A3849" s="37" t="s">
        <v>8294</v>
      </c>
      <c r="B3849" s="37" t="s">
        <v>8295</v>
      </c>
      <c r="C3849" s="37" t="s">
        <v>8296</v>
      </c>
      <c r="D3849" s="37" t="s">
        <v>8297</v>
      </c>
      <c r="E3849" s="37" t="s">
        <v>20066</v>
      </c>
      <c r="F3849" s="37" t="s">
        <v>23133</v>
      </c>
      <c r="G3849" s="37">
        <v>37922</v>
      </c>
      <c r="H3849" s="35">
        <v>2</v>
      </c>
      <c r="I3849" s="35">
        <v>33</v>
      </c>
      <c r="J3849" s="36">
        <v>47474</v>
      </c>
      <c r="K3849" s="37">
        <v>144902</v>
      </c>
      <c r="L3849" s="37"/>
    </row>
    <row r="3850" spans="1:12" ht="18" customHeight="1" x14ac:dyDescent="0.2">
      <c r="A3850" s="37" t="s">
        <v>5629</v>
      </c>
      <c r="B3850" s="37" t="s">
        <v>5630</v>
      </c>
      <c r="C3850" s="37" t="s">
        <v>5631</v>
      </c>
      <c r="D3850" s="37" t="s">
        <v>5632</v>
      </c>
      <c r="E3850" s="37" t="s">
        <v>24286</v>
      </c>
      <c r="F3850" s="37" t="s">
        <v>23134</v>
      </c>
      <c r="G3850" s="37">
        <v>75219</v>
      </c>
      <c r="H3850" s="35">
        <v>20</v>
      </c>
      <c r="I3850" s="35">
        <v>45</v>
      </c>
      <c r="J3850" s="36">
        <v>444444</v>
      </c>
      <c r="K3850" s="37">
        <v>114550</v>
      </c>
      <c r="L3850" s="37"/>
    </row>
    <row r="3851" spans="1:12" ht="18" customHeight="1" x14ac:dyDescent="0.2">
      <c r="A3851" s="37" t="s">
        <v>5633</v>
      </c>
      <c r="B3851" s="37" t="s">
        <v>5634</v>
      </c>
      <c r="C3851" s="37" t="s">
        <v>5635</v>
      </c>
      <c r="D3851" s="37" t="s">
        <v>5636</v>
      </c>
      <c r="E3851" s="37" t="s">
        <v>17911</v>
      </c>
      <c r="F3851" s="37" t="s">
        <v>19675</v>
      </c>
      <c r="G3851" s="37">
        <v>27215</v>
      </c>
      <c r="H3851" s="35">
        <v>1</v>
      </c>
      <c r="I3851" s="35">
        <v>9</v>
      </c>
      <c r="J3851" s="36">
        <v>116688</v>
      </c>
      <c r="K3851" s="37">
        <v>145424</v>
      </c>
      <c r="L3851" s="37"/>
    </row>
    <row r="3852" spans="1:12" ht="18" customHeight="1" x14ac:dyDescent="0.2">
      <c r="A3852" s="37" t="s">
        <v>5637</v>
      </c>
      <c r="B3852" s="37" t="s">
        <v>5638</v>
      </c>
      <c r="C3852" s="37" t="s">
        <v>5639</v>
      </c>
      <c r="D3852" s="37" t="s">
        <v>5640</v>
      </c>
      <c r="E3852" s="37" t="s">
        <v>23811</v>
      </c>
      <c r="F3852" s="37" t="s">
        <v>23133</v>
      </c>
      <c r="G3852" s="37">
        <v>37027</v>
      </c>
      <c r="H3852" s="35">
        <v>54</v>
      </c>
      <c r="I3852" s="35">
        <v>95</v>
      </c>
      <c r="J3852" s="36">
        <v>568421</v>
      </c>
      <c r="K3852" s="37">
        <v>130417</v>
      </c>
      <c r="L3852" s="37"/>
    </row>
    <row r="3853" spans="1:12" ht="18" customHeight="1" x14ac:dyDescent="0.2">
      <c r="A3853" s="37" t="s">
        <v>8121</v>
      </c>
      <c r="B3853" s="37" t="s">
        <v>8122</v>
      </c>
      <c r="C3853" s="37" t="s">
        <v>8123</v>
      </c>
      <c r="D3853" s="37" t="s">
        <v>8124</v>
      </c>
      <c r="E3853" s="37" t="s">
        <v>24166</v>
      </c>
      <c r="F3853" s="37" t="s">
        <v>23714</v>
      </c>
      <c r="G3853" s="37">
        <v>94612</v>
      </c>
      <c r="H3853" s="35">
        <v>25</v>
      </c>
      <c r="I3853" s="35">
        <v>110</v>
      </c>
      <c r="J3853" s="36">
        <v>227273</v>
      </c>
      <c r="K3853" s="37">
        <v>136237</v>
      </c>
      <c r="L3853" s="37" t="s">
        <v>8125</v>
      </c>
    </row>
    <row r="3854" spans="1:12" ht="18" customHeight="1" x14ac:dyDescent="0.2">
      <c r="A3854" s="37" t="s">
        <v>8126</v>
      </c>
      <c r="B3854" s="37" t="s">
        <v>8127</v>
      </c>
      <c r="C3854" s="37" t="s">
        <v>8128</v>
      </c>
      <c r="D3854" s="37" t="s">
        <v>8129</v>
      </c>
      <c r="E3854" s="37" t="s">
        <v>8130</v>
      </c>
      <c r="F3854" s="37" t="s">
        <v>23714</v>
      </c>
      <c r="G3854" s="37">
        <v>95521</v>
      </c>
      <c r="H3854" s="35">
        <v>282</v>
      </c>
      <c r="I3854" s="35">
        <v>83</v>
      </c>
      <c r="J3854" s="36">
        <v>3397102</v>
      </c>
      <c r="K3854" s="37">
        <v>121922</v>
      </c>
      <c r="L3854" s="37"/>
    </row>
    <row r="3855" spans="1:12" ht="18" customHeight="1" x14ac:dyDescent="0.2">
      <c r="A3855" s="37" t="s">
        <v>8131</v>
      </c>
      <c r="B3855" s="37" t="s">
        <v>8132</v>
      </c>
      <c r="C3855" s="37" t="s">
        <v>8133</v>
      </c>
      <c r="D3855" s="37" t="s">
        <v>8134</v>
      </c>
      <c r="E3855" s="37" t="s">
        <v>8135</v>
      </c>
      <c r="F3855" s="37" t="s">
        <v>23714</v>
      </c>
      <c r="G3855" s="37">
        <v>92081</v>
      </c>
      <c r="H3855" s="35">
        <v>58</v>
      </c>
      <c r="I3855" s="35">
        <v>278</v>
      </c>
      <c r="J3855" s="36">
        <v>208633</v>
      </c>
      <c r="K3855" s="37">
        <v>127284</v>
      </c>
      <c r="L3855" s="37"/>
    </row>
    <row r="3856" spans="1:12" ht="18" customHeight="1" x14ac:dyDescent="0.2">
      <c r="A3856" s="37" t="s">
        <v>8136</v>
      </c>
      <c r="B3856" s="37" t="s">
        <v>8137</v>
      </c>
      <c r="C3856" s="37" t="s">
        <v>8138</v>
      </c>
      <c r="D3856" s="37" t="s">
        <v>8139</v>
      </c>
      <c r="E3856" s="37" t="s">
        <v>8140</v>
      </c>
      <c r="F3856" s="37" t="s">
        <v>23134</v>
      </c>
      <c r="G3856" s="37">
        <v>77316</v>
      </c>
      <c r="H3856" s="35">
        <v>8</v>
      </c>
      <c r="I3856" s="35" t="s">
        <v>16742</v>
      </c>
      <c r="J3856" s="35" t="s">
        <v>16742</v>
      </c>
      <c r="K3856" s="37">
        <v>145102</v>
      </c>
      <c r="L3856" s="37"/>
    </row>
    <row r="3857" spans="1:12" ht="18" customHeight="1" x14ac:dyDescent="0.2">
      <c r="A3857" s="37" t="s">
        <v>8141</v>
      </c>
      <c r="B3857" s="37" t="s">
        <v>8142</v>
      </c>
      <c r="C3857" s="37" t="s">
        <v>8143</v>
      </c>
      <c r="D3857" s="37" t="s">
        <v>5649</v>
      </c>
      <c r="E3857" s="37" t="s">
        <v>22478</v>
      </c>
      <c r="F3857" s="37" t="s">
        <v>19678</v>
      </c>
      <c r="G3857" s="37">
        <v>8054</v>
      </c>
      <c r="H3857" s="35">
        <v>13</v>
      </c>
      <c r="I3857" s="35">
        <v>50</v>
      </c>
      <c r="J3857" s="36">
        <v>260000</v>
      </c>
      <c r="K3857" s="37">
        <v>119307</v>
      </c>
      <c r="L3857" s="37"/>
    </row>
    <row r="3858" spans="1:12" ht="18" customHeight="1" x14ac:dyDescent="0.2">
      <c r="A3858" s="37" t="s">
        <v>5650</v>
      </c>
      <c r="B3858" s="37" t="s">
        <v>5651</v>
      </c>
      <c r="C3858" s="37" t="s">
        <v>5652</v>
      </c>
      <c r="D3858" s="37"/>
      <c r="E3858" s="37"/>
      <c r="F3858" s="37" t="s">
        <v>23134</v>
      </c>
      <c r="G3858" s="37"/>
      <c r="H3858" s="35">
        <v>8</v>
      </c>
      <c r="I3858" s="35" t="s">
        <v>16742</v>
      </c>
      <c r="J3858" s="35" t="s">
        <v>16742</v>
      </c>
      <c r="K3858" s="37">
        <v>139861</v>
      </c>
      <c r="L3858" s="37"/>
    </row>
    <row r="3859" spans="1:12" ht="18" customHeight="1" x14ac:dyDescent="0.2">
      <c r="A3859" s="37" t="s">
        <v>5653</v>
      </c>
      <c r="B3859" s="37" t="s">
        <v>5654</v>
      </c>
      <c r="C3859" s="37" t="s">
        <v>5655</v>
      </c>
      <c r="D3859" s="37" t="s">
        <v>5656</v>
      </c>
      <c r="E3859" s="37" t="s">
        <v>23552</v>
      </c>
      <c r="F3859" s="37" t="s">
        <v>19674</v>
      </c>
      <c r="G3859" s="37">
        <v>59401</v>
      </c>
      <c r="H3859" s="35">
        <v>2</v>
      </c>
      <c r="I3859" s="35">
        <v>17</v>
      </c>
      <c r="J3859" s="36">
        <v>114471</v>
      </c>
      <c r="K3859" s="37">
        <v>135479</v>
      </c>
      <c r="L3859" s="37"/>
    </row>
    <row r="3860" spans="1:12" ht="18" customHeight="1" x14ac:dyDescent="0.2">
      <c r="A3860" s="37" t="s">
        <v>5657</v>
      </c>
      <c r="B3860" s="37" t="s">
        <v>5658</v>
      </c>
      <c r="C3860" s="37" t="s">
        <v>5659</v>
      </c>
      <c r="D3860" s="37" t="s">
        <v>5660</v>
      </c>
      <c r="E3860" s="37" t="s">
        <v>16728</v>
      </c>
      <c r="F3860" s="37" t="s">
        <v>23714</v>
      </c>
      <c r="G3860" s="37">
        <v>92108</v>
      </c>
      <c r="H3860" s="35">
        <v>48</v>
      </c>
      <c r="I3860" s="35">
        <v>456</v>
      </c>
      <c r="J3860" s="36">
        <v>105049</v>
      </c>
      <c r="K3860" s="37">
        <v>144316</v>
      </c>
      <c r="L3860" s="37"/>
    </row>
    <row r="3861" spans="1:12" ht="18" customHeight="1" x14ac:dyDescent="0.2">
      <c r="A3861" s="37" t="s">
        <v>5661</v>
      </c>
      <c r="B3861" s="37" t="s">
        <v>5662</v>
      </c>
      <c r="C3861" s="37" t="s">
        <v>5663</v>
      </c>
      <c r="D3861" s="37" t="s">
        <v>5664</v>
      </c>
      <c r="E3861" s="37" t="s">
        <v>9300</v>
      </c>
      <c r="F3861" s="37" t="s">
        <v>23126</v>
      </c>
      <c r="G3861" s="37">
        <v>45036</v>
      </c>
      <c r="H3861" s="35">
        <v>33</v>
      </c>
      <c r="I3861" s="35">
        <v>194</v>
      </c>
      <c r="J3861" s="36">
        <v>169823</v>
      </c>
      <c r="K3861" s="37">
        <v>144829</v>
      </c>
      <c r="L3861" s="37"/>
    </row>
    <row r="3862" spans="1:12" ht="18" customHeight="1" x14ac:dyDescent="0.2">
      <c r="A3862" s="37" t="s">
        <v>2869</v>
      </c>
      <c r="B3862" s="37" t="s">
        <v>2870</v>
      </c>
      <c r="C3862" s="37" t="s">
        <v>2871</v>
      </c>
      <c r="D3862" s="37" t="s">
        <v>2872</v>
      </c>
      <c r="E3862" s="37" t="s">
        <v>2873</v>
      </c>
      <c r="F3862" s="37" t="s">
        <v>23126</v>
      </c>
      <c r="G3862" s="37">
        <v>44143</v>
      </c>
      <c r="H3862" s="35">
        <v>14</v>
      </c>
      <c r="I3862" s="35">
        <v>50</v>
      </c>
      <c r="J3862" s="36">
        <v>276929</v>
      </c>
      <c r="K3862" s="37">
        <v>133764</v>
      </c>
      <c r="L3862" s="37" t="s">
        <v>2874</v>
      </c>
    </row>
    <row r="3863" spans="1:12" ht="18" customHeight="1" x14ac:dyDescent="0.2">
      <c r="A3863" s="37" t="s">
        <v>2875</v>
      </c>
      <c r="B3863" s="37" t="s">
        <v>2876</v>
      </c>
      <c r="C3863" s="37" t="s">
        <v>2877</v>
      </c>
      <c r="D3863" s="37" t="s">
        <v>5581</v>
      </c>
      <c r="E3863" s="37" t="s">
        <v>18088</v>
      </c>
      <c r="F3863" s="37" t="s">
        <v>23711</v>
      </c>
      <c r="G3863" s="37">
        <v>35203</v>
      </c>
      <c r="H3863" s="35">
        <v>107</v>
      </c>
      <c r="I3863" s="35">
        <v>67</v>
      </c>
      <c r="J3863" s="36">
        <v>1594776</v>
      </c>
      <c r="K3863" s="37">
        <v>110876</v>
      </c>
      <c r="L3863" s="37"/>
    </row>
    <row r="3864" spans="1:12" ht="18" customHeight="1" x14ac:dyDescent="0.2">
      <c r="A3864" s="37" t="s">
        <v>3746</v>
      </c>
      <c r="B3864" s="37" t="s">
        <v>3747</v>
      </c>
      <c r="C3864" s="37" t="s">
        <v>3748</v>
      </c>
      <c r="D3864" s="37" t="s">
        <v>3749</v>
      </c>
      <c r="E3864" s="37" t="s">
        <v>3750</v>
      </c>
      <c r="F3864" s="37" t="s">
        <v>23714</v>
      </c>
      <c r="G3864" s="37">
        <v>94089</v>
      </c>
      <c r="H3864" s="35">
        <v>33</v>
      </c>
      <c r="I3864" s="35">
        <v>237</v>
      </c>
      <c r="J3864" s="36">
        <v>140068</v>
      </c>
      <c r="K3864" s="37">
        <v>133538</v>
      </c>
      <c r="L3864" s="37"/>
    </row>
    <row r="3865" spans="1:12" ht="18" customHeight="1" x14ac:dyDescent="0.2">
      <c r="A3865" s="37" t="s">
        <v>3751</v>
      </c>
      <c r="B3865" s="37" t="s">
        <v>3752</v>
      </c>
      <c r="C3865" s="37" t="s">
        <v>3753</v>
      </c>
      <c r="D3865" s="37" t="s">
        <v>3754</v>
      </c>
      <c r="E3865" s="37" t="s">
        <v>3755</v>
      </c>
      <c r="F3865" s="37" t="s">
        <v>19672</v>
      </c>
      <c r="G3865" s="37">
        <v>65613</v>
      </c>
      <c r="H3865" s="35">
        <v>3</v>
      </c>
      <c r="I3865" s="35">
        <v>17</v>
      </c>
      <c r="J3865" s="36">
        <v>188235</v>
      </c>
      <c r="K3865" s="37">
        <v>146527</v>
      </c>
      <c r="L3865" s="37" t="s">
        <v>3756</v>
      </c>
    </row>
    <row r="3866" spans="1:12" ht="18" customHeight="1" x14ac:dyDescent="0.2">
      <c r="A3866" s="37" t="s">
        <v>3757</v>
      </c>
      <c r="B3866" s="37" t="s">
        <v>3758</v>
      </c>
      <c r="C3866" s="37" t="s">
        <v>3759</v>
      </c>
      <c r="D3866" s="37" t="s">
        <v>3760</v>
      </c>
      <c r="E3866" s="37" t="s">
        <v>22828</v>
      </c>
      <c r="F3866" s="37" t="s">
        <v>23714</v>
      </c>
      <c r="G3866" s="37">
        <v>94025</v>
      </c>
      <c r="H3866" s="35">
        <v>6</v>
      </c>
      <c r="I3866" s="35">
        <v>40</v>
      </c>
      <c r="J3866" s="36">
        <v>147748</v>
      </c>
      <c r="K3866" s="37">
        <v>124844</v>
      </c>
      <c r="L3866" s="37" t="s">
        <v>3761</v>
      </c>
    </row>
    <row r="3867" spans="1:12" ht="18" customHeight="1" x14ac:dyDescent="0.2">
      <c r="A3867" s="37" t="s">
        <v>3762</v>
      </c>
      <c r="B3867" s="37" t="s">
        <v>5584</v>
      </c>
      <c r="C3867" s="37"/>
      <c r="D3867" s="37" t="s">
        <v>5926</v>
      </c>
      <c r="E3867" s="37" t="s">
        <v>5927</v>
      </c>
      <c r="F3867" s="37" t="s">
        <v>19668</v>
      </c>
      <c r="G3867" s="37">
        <v>20912</v>
      </c>
      <c r="H3867" s="35">
        <v>44</v>
      </c>
      <c r="I3867" s="35">
        <v>28</v>
      </c>
      <c r="J3867" s="36">
        <v>1554821</v>
      </c>
      <c r="K3867" s="37">
        <v>129601</v>
      </c>
      <c r="L3867" s="37" t="s">
        <v>5928</v>
      </c>
    </row>
    <row r="3868" spans="1:12" ht="18" customHeight="1" x14ac:dyDescent="0.2">
      <c r="A3868" s="37" t="s">
        <v>5929</v>
      </c>
      <c r="B3868" s="37" t="s">
        <v>5930</v>
      </c>
      <c r="C3868" s="37" t="s">
        <v>5931</v>
      </c>
      <c r="D3868" s="37" t="s">
        <v>5932</v>
      </c>
      <c r="E3868" s="37" t="s">
        <v>16693</v>
      </c>
      <c r="F3868" s="37" t="s">
        <v>19678</v>
      </c>
      <c r="G3868" s="37">
        <v>7042</v>
      </c>
      <c r="H3868" s="35">
        <v>148</v>
      </c>
      <c r="I3868" s="35">
        <v>293</v>
      </c>
      <c r="J3868" s="36">
        <v>504343</v>
      </c>
      <c r="K3868" s="37">
        <v>109952</v>
      </c>
      <c r="L3868" s="37"/>
    </row>
    <row r="3869" spans="1:12" ht="18" customHeight="1" x14ac:dyDescent="0.2">
      <c r="A3869" s="37" t="s">
        <v>5933</v>
      </c>
      <c r="B3869" s="37" t="s">
        <v>5934</v>
      </c>
      <c r="C3869" s="37" t="s">
        <v>5935</v>
      </c>
      <c r="D3869" s="37" t="s">
        <v>5936</v>
      </c>
      <c r="E3869" s="37" t="s">
        <v>21832</v>
      </c>
      <c r="F3869" s="37" t="s">
        <v>23126</v>
      </c>
      <c r="G3869" s="37">
        <v>45226</v>
      </c>
      <c r="H3869" s="35">
        <v>88</v>
      </c>
      <c r="I3869" s="35">
        <v>3</v>
      </c>
      <c r="J3869" s="36">
        <v>29300000</v>
      </c>
      <c r="K3869" s="37">
        <v>147253</v>
      </c>
      <c r="L3869" s="37"/>
    </row>
    <row r="3870" spans="1:12" ht="18" customHeight="1" x14ac:dyDescent="0.2">
      <c r="A3870" s="37" t="s">
        <v>5937</v>
      </c>
      <c r="B3870" s="37" t="s">
        <v>5938</v>
      </c>
      <c r="C3870" s="37" t="s">
        <v>5939</v>
      </c>
      <c r="D3870" s="37" t="s">
        <v>5940</v>
      </c>
      <c r="E3870" s="37" t="s">
        <v>17944</v>
      </c>
      <c r="F3870" s="37" t="s">
        <v>23714</v>
      </c>
      <c r="G3870" s="37">
        <v>92618</v>
      </c>
      <c r="H3870" s="35">
        <v>5</v>
      </c>
      <c r="I3870" s="35">
        <v>40</v>
      </c>
      <c r="J3870" s="36">
        <v>125000</v>
      </c>
      <c r="K3870" s="37">
        <v>147970</v>
      </c>
      <c r="L3870" s="37" t="s">
        <v>5941</v>
      </c>
    </row>
    <row r="3871" spans="1:12" ht="18" customHeight="1" x14ac:dyDescent="0.2">
      <c r="A3871" s="37" t="s">
        <v>5942</v>
      </c>
      <c r="B3871" s="37" t="s">
        <v>171</v>
      </c>
      <c r="C3871" s="37" t="s">
        <v>172</v>
      </c>
      <c r="D3871" s="37" t="s">
        <v>6132</v>
      </c>
      <c r="E3871" s="37" t="s">
        <v>6133</v>
      </c>
      <c r="F3871" s="37" t="s">
        <v>23133</v>
      </c>
      <c r="G3871" s="37">
        <v>37801</v>
      </c>
      <c r="H3871" s="35">
        <v>13</v>
      </c>
      <c r="I3871" s="35">
        <v>70</v>
      </c>
      <c r="J3871" s="36">
        <v>186680</v>
      </c>
      <c r="K3871" s="37">
        <v>118886</v>
      </c>
      <c r="L3871" s="37" t="s">
        <v>6134</v>
      </c>
    </row>
    <row r="3872" spans="1:12" ht="18" customHeight="1" x14ac:dyDescent="0.2">
      <c r="A3872" s="37" t="s">
        <v>3435</v>
      </c>
      <c r="B3872" s="37" t="s">
        <v>3436</v>
      </c>
      <c r="C3872" s="37" t="s">
        <v>3437</v>
      </c>
      <c r="D3872" s="37" t="s">
        <v>3438</v>
      </c>
      <c r="E3872" s="37" t="s">
        <v>20995</v>
      </c>
      <c r="F3872" s="37" t="s">
        <v>23138</v>
      </c>
      <c r="G3872" s="37">
        <v>98005</v>
      </c>
      <c r="H3872" s="35">
        <v>2</v>
      </c>
      <c r="I3872" s="35">
        <v>7</v>
      </c>
      <c r="J3872" s="36">
        <v>214286</v>
      </c>
      <c r="K3872" s="37">
        <v>116126</v>
      </c>
      <c r="L3872" s="37"/>
    </row>
    <row r="3873" spans="1:12" ht="18" customHeight="1" x14ac:dyDescent="0.2">
      <c r="A3873" s="37" t="s">
        <v>3439</v>
      </c>
      <c r="B3873" s="37" t="s">
        <v>3440</v>
      </c>
      <c r="C3873" s="37" t="s">
        <v>6155</v>
      </c>
      <c r="D3873" s="37" t="s">
        <v>6156</v>
      </c>
      <c r="E3873" s="37" t="s">
        <v>15268</v>
      </c>
      <c r="F3873" s="37" t="s">
        <v>23134</v>
      </c>
      <c r="G3873" s="37">
        <v>77088</v>
      </c>
      <c r="H3873" s="35">
        <v>1</v>
      </c>
      <c r="I3873" s="35">
        <v>43</v>
      </c>
      <c r="J3873" s="36">
        <v>19383</v>
      </c>
      <c r="K3873" s="37">
        <v>137366</v>
      </c>
      <c r="L3873" s="37"/>
    </row>
    <row r="3874" spans="1:12" ht="18" customHeight="1" x14ac:dyDescent="0.2">
      <c r="A3874" s="37" t="s">
        <v>6157</v>
      </c>
      <c r="B3874" s="37" t="s">
        <v>6158</v>
      </c>
      <c r="C3874" s="37" t="s">
        <v>6159</v>
      </c>
      <c r="D3874" s="37" t="s">
        <v>6160</v>
      </c>
      <c r="E3874" s="37" t="s">
        <v>6161</v>
      </c>
      <c r="F3874" s="37" t="s">
        <v>23714</v>
      </c>
      <c r="G3874" s="37">
        <v>94523</v>
      </c>
      <c r="H3874" s="35">
        <v>7</v>
      </c>
      <c r="I3874" s="35">
        <v>10</v>
      </c>
      <c r="J3874" s="36">
        <v>700000</v>
      </c>
      <c r="K3874" s="37">
        <v>136071</v>
      </c>
      <c r="L3874" s="37" t="s">
        <v>6162</v>
      </c>
    </row>
    <row r="3875" spans="1:12" ht="18" customHeight="1" x14ac:dyDescent="0.2">
      <c r="A3875" s="37" t="s">
        <v>6163</v>
      </c>
      <c r="B3875" s="37" t="s">
        <v>6164</v>
      </c>
      <c r="C3875" s="37" t="s">
        <v>6165</v>
      </c>
      <c r="D3875" s="37"/>
      <c r="E3875" s="37"/>
      <c r="F3875" s="37"/>
      <c r="G3875" s="37"/>
      <c r="H3875" s="35">
        <v>5</v>
      </c>
      <c r="I3875" s="35">
        <v>10</v>
      </c>
      <c r="J3875" s="36">
        <v>457386</v>
      </c>
      <c r="K3875" s="37">
        <v>144112</v>
      </c>
      <c r="L3875" s="37"/>
    </row>
    <row r="3876" spans="1:12" ht="18" customHeight="1" x14ac:dyDescent="0.2">
      <c r="A3876" s="37" t="s">
        <v>6166</v>
      </c>
      <c r="B3876" s="37" t="s">
        <v>6167</v>
      </c>
      <c r="C3876" s="37" t="s">
        <v>6168</v>
      </c>
      <c r="D3876" s="37" t="s">
        <v>6169</v>
      </c>
      <c r="E3876" s="37" t="s">
        <v>16741</v>
      </c>
      <c r="F3876" s="37" t="s">
        <v>19663</v>
      </c>
      <c r="G3876" s="37">
        <v>46236</v>
      </c>
      <c r="H3876" s="35">
        <v>2</v>
      </c>
      <c r="I3876" s="35">
        <v>5</v>
      </c>
      <c r="J3876" s="36">
        <v>420000</v>
      </c>
      <c r="K3876" s="37">
        <v>139743</v>
      </c>
      <c r="L3876" s="37" t="s">
        <v>6170</v>
      </c>
    </row>
    <row r="3877" spans="1:12" ht="18" customHeight="1" x14ac:dyDescent="0.2">
      <c r="A3877" s="37" t="s">
        <v>6171</v>
      </c>
      <c r="B3877" s="37" t="s">
        <v>6172</v>
      </c>
      <c r="C3877" s="37" t="s">
        <v>6173</v>
      </c>
      <c r="D3877" s="37" t="s">
        <v>6174</v>
      </c>
      <c r="E3877" s="37" t="s">
        <v>23793</v>
      </c>
      <c r="F3877" s="37" t="s">
        <v>23714</v>
      </c>
      <c r="G3877" s="37">
        <v>95630</v>
      </c>
      <c r="H3877" s="35">
        <v>8</v>
      </c>
      <c r="I3877" s="35" t="s">
        <v>16742</v>
      </c>
      <c r="J3877" s="35" t="s">
        <v>16742</v>
      </c>
      <c r="K3877" s="37">
        <v>147962</v>
      </c>
      <c r="L3877" s="37"/>
    </row>
    <row r="3878" spans="1:12" ht="18" customHeight="1" x14ac:dyDescent="0.2">
      <c r="A3878" s="37" t="s">
        <v>6175</v>
      </c>
      <c r="B3878" s="37" t="s">
        <v>6176</v>
      </c>
      <c r="C3878" s="37" t="s">
        <v>6177</v>
      </c>
      <c r="D3878" s="37" t="s">
        <v>6178</v>
      </c>
      <c r="E3878" s="37" t="s">
        <v>18049</v>
      </c>
      <c r="F3878" s="37" t="s">
        <v>19664</v>
      </c>
      <c r="G3878" s="37">
        <v>66210</v>
      </c>
      <c r="H3878" s="35">
        <v>20</v>
      </c>
      <c r="I3878" s="35">
        <v>100</v>
      </c>
      <c r="J3878" s="36">
        <v>200000</v>
      </c>
      <c r="K3878" s="37">
        <v>138112</v>
      </c>
      <c r="L3878" s="37"/>
    </row>
    <row r="3879" spans="1:12" ht="18" customHeight="1" x14ac:dyDescent="0.2">
      <c r="A3879" s="37" t="s">
        <v>6179</v>
      </c>
      <c r="B3879" s="37" t="s">
        <v>6180</v>
      </c>
      <c r="C3879" s="37">
        <v>3149660033700</v>
      </c>
      <c r="D3879" s="37" t="s">
        <v>6181</v>
      </c>
      <c r="E3879" s="37" t="s">
        <v>23803</v>
      </c>
      <c r="F3879" s="37" t="s">
        <v>19672</v>
      </c>
      <c r="G3879" s="37">
        <v>63122</v>
      </c>
      <c r="H3879" s="35">
        <v>7</v>
      </c>
      <c r="I3879" s="35">
        <v>25</v>
      </c>
      <c r="J3879" s="36">
        <v>280000</v>
      </c>
      <c r="K3879" s="37">
        <v>121036</v>
      </c>
      <c r="L3879" s="37"/>
    </row>
    <row r="3880" spans="1:12" ht="18" customHeight="1" x14ac:dyDescent="0.2">
      <c r="A3880" s="37" t="s">
        <v>6182</v>
      </c>
      <c r="B3880" s="37" t="s">
        <v>5286</v>
      </c>
      <c r="C3880" s="37" t="s">
        <v>5287</v>
      </c>
      <c r="D3880" s="37" t="s">
        <v>5288</v>
      </c>
      <c r="E3880" s="37" t="s">
        <v>23609</v>
      </c>
      <c r="F3880" s="37" t="s">
        <v>23126</v>
      </c>
      <c r="G3880" s="37">
        <v>45069</v>
      </c>
      <c r="H3880" s="35">
        <v>10</v>
      </c>
      <c r="I3880" s="35">
        <v>43</v>
      </c>
      <c r="J3880" s="36">
        <v>225579</v>
      </c>
      <c r="K3880" s="37">
        <v>120441</v>
      </c>
      <c r="L3880" s="37"/>
    </row>
    <row r="3881" spans="1:12" ht="18" customHeight="1" x14ac:dyDescent="0.2">
      <c r="A3881" s="37" t="s">
        <v>5289</v>
      </c>
      <c r="B3881" s="37" t="s">
        <v>5290</v>
      </c>
      <c r="C3881" s="37" t="s">
        <v>5291</v>
      </c>
      <c r="D3881" s="37" t="s">
        <v>5292</v>
      </c>
      <c r="E3881" s="37" t="s">
        <v>24286</v>
      </c>
      <c r="F3881" s="37" t="s">
        <v>23134</v>
      </c>
      <c r="G3881" s="37">
        <v>75225</v>
      </c>
      <c r="H3881" s="35">
        <v>569</v>
      </c>
      <c r="I3881" s="36">
        <v>3197</v>
      </c>
      <c r="J3881" s="36">
        <v>178044</v>
      </c>
      <c r="K3881" s="37">
        <v>114690</v>
      </c>
      <c r="L3881" s="37"/>
    </row>
    <row r="3882" spans="1:12" ht="18" customHeight="1" x14ac:dyDescent="0.2">
      <c r="A3882" s="37" t="s">
        <v>2594</v>
      </c>
      <c r="B3882" s="37" t="s">
        <v>2595</v>
      </c>
      <c r="C3882" s="37" t="s">
        <v>2596</v>
      </c>
      <c r="D3882" s="37" t="s">
        <v>2597</v>
      </c>
      <c r="E3882" s="37" t="s">
        <v>2598</v>
      </c>
      <c r="F3882" s="37" t="s">
        <v>19667</v>
      </c>
      <c r="G3882" s="37">
        <v>1940</v>
      </c>
      <c r="H3882" s="35">
        <v>22</v>
      </c>
      <c r="I3882" s="35">
        <v>65</v>
      </c>
      <c r="J3882" s="36">
        <v>341538</v>
      </c>
      <c r="K3882" s="37">
        <v>132940</v>
      </c>
      <c r="L3882" s="37"/>
    </row>
    <row r="3883" spans="1:12" ht="18" customHeight="1" x14ac:dyDescent="0.2">
      <c r="A3883" s="37" t="s">
        <v>2594</v>
      </c>
      <c r="B3883" s="37" t="s">
        <v>2599</v>
      </c>
      <c r="C3883" s="37" t="s">
        <v>2600</v>
      </c>
      <c r="D3883" s="37" t="s">
        <v>2601</v>
      </c>
      <c r="E3883" s="37" t="s">
        <v>2602</v>
      </c>
      <c r="F3883" s="37" t="s">
        <v>23714</v>
      </c>
      <c r="G3883" s="37">
        <v>93455</v>
      </c>
      <c r="H3883" s="35">
        <v>10</v>
      </c>
      <c r="I3883" s="35">
        <v>25</v>
      </c>
      <c r="J3883" s="36">
        <v>400000</v>
      </c>
      <c r="K3883" s="37">
        <v>133548</v>
      </c>
      <c r="L3883" s="37" t="s">
        <v>2603</v>
      </c>
    </row>
    <row r="3884" spans="1:12" ht="18" customHeight="1" x14ac:dyDescent="0.2">
      <c r="A3884" s="37" t="s">
        <v>2604</v>
      </c>
      <c r="B3884" s="37" t="s">
        <v>3498</v>
      </c>
      <c r="C3884" s="37" t="s">
        <v>3499</v>
      </c>
      <c r="D3884" s="37" t="s">
        <v>3500</v>
      </c>
      <c r="E3884" s="37" t="s">
        <v>24330</v>
      </c>
      <c r="F3884" s="37" t="s">
        <v>19678</v>
      </c>
      <c r="G3884" s="37">
        <v>7054</v>
      </c>
      <c r="H3884" s="35">
        <v>6</v>
      </c>
      <c r="I3884" s="35">
        <v>16</v>
      </c>
      <c r="J3884" s="36">
        <v>399659</v>
      </c>
      <c r="K3884" s="37">
        <v>129256</v>
      </c>
      <c r="L3884" s="37"/>
    </row>
    <row r="3885" spans="1:12" ht="18" customHeight="1" x14ac:dyDescent="0.2">
      <c r="A3885" s="37" t="s">
        <v>3501</v>
      </c>
      <c r="B3885" s="37" t="s">
        <v>3502</v>
      </c>
      <c r="C3885" s="37" t="s">
        <v>3503</v>
      </c>
      <c r="D3885" s="37" t="s">
        <v>691</v>
      </c>
      <c r="E3885" s="37" t="s">
        <v>21307</v>
      </c>
      <c r="F3885" s="37" t="s">
        <v>18741</v>
      </c>
      <c r="G3885" s="37">
        <v>30269</v>
      </c>
      <c r="H3885" s="35">
        <v>12</v>
      </c>
      <c r="I3885" s="35">
        <v>19</v>
      </c>
      <c r="J3885" s="36">
        <v>631579</v>
      </c>
      <c r="K3885" s="37">
        <v>144704</v>
      </c>
      <c r="L3885" s="37" t="s">
        <v>692</v>
      </c>
    </row>
    <row r="3886" spans="1:12" ht="18" customHeight="1" x14ac:dyDescent="0.2">
      <c r="A3886" s="37" t="s">
        <v>693</v>
      </c>
      <c r="B3886" s="37" t="s">
        <v>694</v>
      </c>
      <c r="C3886" s="37" t="s">
        <v>695</v>
      </c>
      <c r="D3886" s="37" t="s">
        <v>696</v>
      </c>
      <c r="E3886" s="37" t="s">
        <v>24146</v>
      </c>
      <c r="F3886" s="37" t="s">
        <v>23709</v>
      </c>
      <c r="G3886" s="37">
        <v>83711</v>
      </c>
      <c r="H3886" s="35">
        <v>3</v>
      </c>
      <c r="I3886" s="35">
        <v>42</v>
      </c>
      <c r="J3886" s="36">
        <v>67857</v>
      </c>
      <c r="K3886" s="37">
        <v>130240</v>
      </c>
      <c r="L3886" s="37"/>
    </row>
    <row r="3887" spans="1:12" ht="18" customHeight="1" x14ac:dyDescent="0.2">
      <c r="A3887" s="37" t="s">
        <v>2903</v>
      </c>
      <c r="B3887" s="37" t="s">
        <v>2904</v>
      </c>
      <c r="C3887" s="37" t="s">
        <v>2905</v>
      </c>
      <c r="D3887" s="37" t="s">
        <v>2906</v>
      </c>
      <c r="E3887" s="37" t="s">
        <v>12516</v>
      </c>
      <c r="F3887" s="37" t="s">
        <v>23715</v>
      </c>
      <c r="G3887" s="37">
        <v>80111</v>
      </c>
      <c r="H3887" s="35">
        <v>2</v>
      </c>
      <c r="I3887" s="35">
        <v>18</v>
      </c>
      <c r="J3887" s="36">
        <v>94444</v>
      </c>
      <c r="K3887" s="37">
        <v>125252</v>
      </c>
      <c r="L3887" s="37"/>
    </row>
    <row r="3888" spans="1:12" ht="18" customHeight="1" x14ac:dyDescent="0.2">
      <c r="A3888" s="37" t="s">
        <v>2907</v>
      </c>
      <c r="B3888" s="37" t="s">
        <v>2908</v>
      </c>
      <c r="C3888" s="37" t="s">
        <v>2909</v>
      </c>
      <c r="D3888" s="37" t="s">
        <v>2910</v>
      </c>
      <c r="E3888" s="37" t="s">
        <v>21680</v>
      </c>
      <c r="F3888" s="37" t="s">
        <v>23715</v>
      </c>
      <c r="G3888" s="37">
        <v>80222</v>
      </c>
      <c r="H3888" s="35">
        <v>5</v>
      </c>
      <c r="I3888" s="35">
        <v>61</v>
      </c>
      <c r="J3888" s="36">
        <v>81967</v>
      </c>
      <c r="K3888" s="37">
        <v>45760</v>
      </c>
      <c r="L3888" s="37"/>
    </row>
    <row r="3889" spans="1:12" ht="18" customHeight="1" x14ac:dyDescent="0.2">
      <c r="A3889" s="37" t="s">
        <v>2911</v>
      </c>
      <c r="B3889" s="37" t="s">
        <v>2912</v>
      </c>
      <c r="C3889" s="37" t="s">
        <v>2913</v>
      </c>
      <c r="D3889" s="37" t="s">
        <v>2914</v>
      </c>
      <c r="E3889" s="37" t="s">
        <v>2915</v>
      </c>
      <c r="F3889" s="37" t="s">
        <v>18740</v>
      </c>
      <c r="G3889" s="37">
        <v>34953</v>
      </c>
      <c r="H3889" s="35">
        <v>1</v>
      </c>
      <c r="I3889" s="35">
        <v>30</v>
      </c>
      <c r="J3889" s="36">
        <v>43333</v>
      </c>
      <c r="K3889" s="37">
        <v>126770</v>
      </c>
      <c r="L3889" s="37"/>
    </row>
    <row r="3890" spans="1:12" ht="18" customHeight="1" x14ac:dyDescent="0.2">
      <c r="A3890" s="37" t="s">
        <v>2916</v>
      </c>
      <c r="B3890" s="37" t="s">
        <v>2917</v>
      </c>
      <c r="C3890" s="37" t="s">
        <v>2918</v>
      </c>
      <c r="D3890" s="37" t="s">
        <v>2919</v>
      </c>
      <c r="E3890" s="37" t="s">
        <v>2920</v>
      </c>
      <c r="F3890" s="37" t="s">
        <v>23134</v>
      </c>
      <c r="G3890" s="37">
        <v>77619</v>
      </c>
      <c r="H3890" s="35">
        <v>18</v>
      </c>
      <c r="I3890" s="35">
        <v>176</v>
      </c>
      <c r="J3890" s="36">
        <v>102273</v>
      </c>
      <c r="K3890" s="37">
        <v>114644</v>
      </c>
      <c r="L3890" s="37"/>
    </row>
    <row r="3891" spans="1:12" ht="18" customHeight="1" x14ac:dyDescent="0.2">
      <c r="A3891" s="37" t="s">
        <v>2921</v>
      </c>
      <c r="B3891" s="37" t="s">
        <v>2922</v>
      </c>
      <c r="C3891" s="37" t="s">
        <v>2923</v>
      </c>
      <c r="D3891" s="37" t="s">
        <v>326</v>
      </c>
      <c r="E3891" s="37" t="s">
        <v>18049</v>
      </c>
      <c r="F3891" s="37" t="s">
        <v>19664</v>
      </c>
      <c r="G3891" s="37">
        <v>66212</v>
      </c>
      <c r="H3891" s="35">
        <v>5</v>
      </c>
      <c r="I3891" s="35">
        <v>11</v>
      </c>
      <c r="J3891" s="36">
        <v>445455</v>
      </c>
      <c r="K3891" s="37">
        <v>132435</v>
      </c>
      <c r="L3891" s="37" t="s">
        <v>327</v>
      </c>
    </row>
    <row r="3892" spans="1:12" ht="18" customHeight="1" x14ac:dyDescent="0.2">
      <c r="A3892" s="37" t="s">
        <v>2284</v>
      </c>
      <c r="B3892" s="37" t="s">
        <v>2285</v>
      </c>
      <c r="C3892" s="37" t="s">
        <v>2286</v>
      </c>
      <c r="D3892" s="37" t="s">
        <v>2287</v>
      </c>
      <c r="E3892" s="37" t="s">
        <v>23833</v>
      </c>
      <c r="F3892" s="37" t="s">
        <v>19668</v>
      </c>
      <c r="G3892" s="37">
        <v>20817</v>
      </c>
      <c r="H3892" s="35">
        <v>23</v>
      </c>
      <c r="I3892" s="35">
        <v>27</v>
      </c>
      <c r="J3892" s="36">
        <v>842029</v>
      </c>
      <c r="K3892" s="37">
        <v>122229</v>
      </c>
      <c r="L3892" s="37" t="s">
        <v>2288</v>
      </c>
    </row>
    <row r="3893" spans="1:12" ht="18" customHeight="1" x14ac:dyDescent="0.2">
      <c r="A3893" s="37" t="s">
        <v>2289</v>
      </c>
      <c r="B3893" s="37" t="s">
        <v>2290</v>
      </c>
      <c r="C3893" s="37" t="s">
        <v>2291</v>
      </c>
      <c r="D3893" s="37" t="s">
        <v>19479</v>
      </c>
      <c r="E3893" s="37" t="s">
        <v>21763</v>
      </c>
      <c r="F3893" s="37" t="s">
        <v>23126</v>
      </c>
      <c r="G3893" s="37">
        <v>45701</v>
      </c>
      <c r="H3893" s="35">
        <v>9</v>
      </c>
      <c r="I3893" s="35">
        <v>82</v>
      </c>
      <c r="J3893" s="36">
        <v>115051</v>
      </c>
      <c r="K3893" s="37">
        <v>119943</v>
      </c>
      <c r="L3893" s="37" t="s">
        <v>2292</v>
      </c>
    </row>
    <row r="3894" spans="1:12" ht="18" customHeight="1" x14ac:dyDescent="0.2">
      <c r="A3894" s="37" t="s">
        <v>2293</v>
      </c>
      <c r="B3894" s="37" t="s">
        <v>2294</v>
      </c>
      <c r="C3894" s="37" t="s">
        <v>2295</v>
      </c>
      <c r="D3894" s="37" t="s">
        <v>2296</v>
      </c>
      <c r="E3894" s="37" t="s">
        <v>19505</v>
      </c>
      <c r="F3894" s="37" t="s">
        <v>23125</v>
      </c>
      <c r="G3894" s="37">
        <v>10004</v>
      </c>
      <c r="H3894" s="35">
        <v>29</v>
      </c>
      <c r="I3894" s="35">
        <v>26</v>
      </c>
      <c r="J3894" s="36">
        <v>1096154</v>
      </c>
      <c r="K3894" s="37">
        <v>2498</v>
      </c>
      <c r="L3894" s="37"/>
    </row>
    <row r="3895" spans="1:12" ht="18" customHeight="1" x14ac:dyDescent="0.2">
      <c r="A3895" s="37" t="s">
        <v>2297</v>
      </c>
      <c r="B3895" s="37" t="s">
        <v>2298</v>
      </c>
      <c r="C3895" s="37" t="s">
        <v>2299</v>
      </c>
      <c r="D3895" s="37" t="s">
        <v>2300</v>
      </c>
      <c r="E3895" s="37" t="s">
        <v>19430</v>
      </c>
      <c r="F3895" s="37" t="s">
        <v>19666</v>
      </c>
      <c r="G3895" s="37">
        <v>70806</v>
      </c>
      <c r="H3895" s="35">
        <v>15</v>
      </c>
      <c r="I3895" s="35">
        <v>23</v>
      </c>
      <c r="J3895" s="36">
        <v>652174</v>
      </c>
      <c r="K3895" s="37">
        <v>117002</v>
      </c>
      <c r="L3895" s="37"/>
    </row>
    <row r="3896" spans="1:12" ht="18" customHeight="1" x14ac:dyDescent="0.2">
      <c r="A3896" s="37" t="s">
        <v>2301</v>
      </c>
      <c r="B3896" s="37" t="s">
        <v>2302</v>
      </c>
      <c r="C3896" s="37" t="s">
        <v>2303</v>
      </c>
      <c r="D3896" s="37" t="s">
        <v>1911</v>
      </c>
      <c r="E3896" s="37" t="s">
        <v>1912</v>
      </c>
      <c r="F3896" s="37" t="s">
        <v>19669</v>
      </c>
      <c r="G3896" s="37">
        <v>4021</v>
      </c>
      <c r="H3896" s="35">
        <v>2</v>
      </c>
      <c r="I3896" s="35">
        <v>7</v>
      </c>
      <c r="J3896" s="36">
        <v>257143</v>
      </c>
      <c r="K3896" s="37">
        <v>122365</v>
      </c>
      <c r="L3896" s="37"/>
    </row>
    <row r="3897" spans="1:12" ht="18" customHeight="1" x14ac:dyDescent="0.2">
      <c r="A3897" s="37" t="s">
        <v>1913</v>
      </c>
      <c r="B3897" s="37" t="s">
        <v>1914</v>
      </c>
      <c r="C3897" s="37" t="s">
        <v>1915</v>
      </c>
      <c r="D3897" s="37" t="s">
        <v>1916</v>
      </c>
      <c r="E3897" s="37" t="s">
        <v>21326</v>
      </c>
      <c r="F3897" s="37" t="s">
        <v>19678</v>
      </c>
      <c r="G3897" s="37">
        <v>7901</v>
      </c>
      <c r="H3897" s="35">
        <v>29</v>
      </c>
      <c r="I3897" s="35">
        <v>91</v>
      </c>
      <c r="J3897" s="36">
        <v>318096</v>
      </c>
      <c r="K3897" s="37">
        <v>14974</v>
      </c>
      <c r="L3897" s="37"/>
    </row>
    <row r="3898" spans="1:12" ht="18" customHeight="1" x14ac:dyDescent="0.2">
      <c r="A3898" s="37" t="s">
        <v>1917</v>
      </c>
      <c r="B3898" s="37" t="s">
        <v>1918</v>
      </c>
      <c r="C3898" s="37" t="s">
        <v>1919</v>
      </c>
      <c r="D3898" s="37" t="s">
        <v>1920</v>
      </c>
      <c r="E3898" s="37" t="s">
        <v>1921</v>
      </c>
      <c r="F3898" s="37" t="s">
        <v>18740</v>
      </c>
      <c r="G3898" s="37">
        <v>33140</v>
      </c>
      <c r="H3898" s="35">
        <v>34</v>
      </c>
      <c r="I3898" s="35">
        <v>140</v>
      </c>
      <c r="J3898" s="36">
        <v>244068</v>
      </c>
      <c r="K3898" s="37">
        <v>113060</v>
      </c>
      <c r="L3898" s="37" t="s">
        <v>5324</v>
      </c>
    </row>
    <row r="3899" spans="1:12" ht="18" customHeight="1" x14ac:dyDescent="0.2">
      <c r="A3899" s="37" t="s">
        <v>5325</v>
      </c>
      <c r="B3899" s="37" t="s">
        <v>5326</v>
      </c>
      <c r="C3899" s="37" t="s">
        <v>5327</v>
      </c>
      <c r="D3899" s="37" t="s">
        <v>5328</v>
      </c>
      <c r="E3899" s="37" t="s">
        <v>21270</v>
      </c>
      <c r="F3899" s="37" t="s">
        <v>23125</v>
      </c>
      <c r="G3899" s="37">
        <v>13202</v>
      </c>
      <c r="H3899" s="35">
        <v>40</v>
      </c>
      <c r="I3899" s="35">
        <v>125</v>
      </c>
      <c r="J3899" s="36">
        <v>320000</v>
      </c>
      <c r="K3899" s="37">
        <v>143462</v>
      </c>
      <c r="L3899" s="37"/>
    </row>
    <row r="3900" spans="1:12" ht="18" customHeight="1" x14ac:dyDescent="0.2">
      <c r="A3900" s="37" t="s">
        <v>2623</v>
      </c>
      <c r="B3900" s="37" t="s">
        <v>2624</v>
      </c>
      <c r="C3900" s="37" t="s">
        <v>2625</v>
      </c>
      <c r="D3900" s="37" t="s">
        <v>2626</v>
      </c>
      <c r="E3900" s="37" t="s">
        <v>18638</v>
      </c>
      <c r="F3900" s="37" t="s">
        <v>19672</v>
      </c>
      <c r="G3900" s="37">
        <v>63755</v>
      </c>
      <c r="H3900" s="35">
        <v>0</v>
      </c>
      <c r="I3900" s="35">
        <v>7</v>
      </c>
      <c r="J3900" s="36">
        <v>25000</v>
      </c>
      <c r="K3900" s="37">
        <v>146167</v>
      </c>
      <c r="L3900" s="37"/>
    </row>
    <row r="3901" spans="1:12" ht="18" customHeight="1" x14ac:dyDescent="0.2">
      <c r="A3901" s="37" t="s">
        <v>2627</v>
      </c>
      <c r="B3901" s="37" t="s">
        <v>1302</v>
      </c>
      <c r="C3901" s="37" t="s">
        <v>1303</v>
      </c>
      <c r="D3901" s="37" t="s">
        <v>1304</v>
      </c>
      <c r="E3901" s="37" t="s">
        <v>19505</v>
      </c>
      <c r="F3901" s="37" t="s">
        <v>23125</v>
      </c>
      <c r="G3901" s="37">
        <v>10018</v>
      </c>
      <c r="H3901" s="35">
        <v>14</v>
      </c>
      <c r="I3901" s="35">
        <v>38</v>
      </c>
      <c r="J3901" s="36">
        <v>371143</v>
      </c>
      <c r="K3901" s="37">
        <v>119315</v>
      </c>
      <c r="L3901" s="37"/>
    </row>
    <row r="3902" spans="1:12" ht="18" customHeight="1" x14ac:dyDescent="0.2">
      <c r="A3902" s="37" t="s">
        <v>1922</v>
      </c>
      <c r="B3902" s="37" t="s">
        <v>1923</v>
      </c>
      <c r="C3902" s="37" t="s">
        <v>1924</v>
      </c>
      <c r="D3902" s="37" t="s">
        <v>1925</v>
      </c>
      <c r="E3902" s="37" t="s">
        <v>21777</v>
      </c>
      <c r="F3902" s="37" t="s">
        <v>19664</v>
      </c>
      <c r="G3902" s="37">
        <v>66049</v>
      </c>
      <c r="H3902" s="35">
        <v>25</v>
      </c>
      <c r="I3902" s="35">
        <v>293</v>
      </c>
      <c r="J3902" s="36">
        <v>87006</v>
      </c>
      <c r="K3902" s="37">
        <v>114067</v>
      </c>
      <c r="L3902" s="37"/>
    </row>
    <row r="3903" spans="1:12" ht="18" customHeight="1" x14ac:dyDescent="0.2">
      <c r="A3903" s="37" t="s">
        <v>1926</v>
      </c>
      <c r="B3903" s="37" t="s">
        <v>1927</v>
      </c>
      <c r="C3903" s="37" t="s">
        <v>1928</v>
      </c>
      <c r="D3903" s="37"/>
      <c r="E3903" s="37"/>
      <c r="F3903" s="37" t="s">
        <v>19670</v>
      </c>
      <c r="G3903" s="37"/>
      <c r="H3903" s="35">
        <v>1</v>
      </c>
      <c r="I3903" s="35">
        <v>7</v>
      </c>
      <c r="J3903" s="36">
        <v>86028</v>
      </c>
      <c r="K3903" s="37">
        <v>147315</v>
      </c>
      <c r="L3903" s="37" t="s">
        <v>1929</v>
      </c>
    </row>
    <row r="3904" spans="1:12" ht="18" customHeight="1" x14ac:dyDescent="0.2">
      <c r="A3904" s="37" t="s">
        <v>1930</v>
      </c>
      <c r="B3904" s="37" t="s">
        <v>1931</v>
      </c>
      <c r="C3904" s="37" t="s">
        <v>1932</v>
      </c>
      <c r="D3904" s="37" t="s">
        <v>1933</v>
      </c>
      <c r="E3904" s="37" t="s">
        <v>17314</v>
      </c>
      <c r="F3904" s="37" t="s">
        <v>19662</v>
      </c>
      <c r="G3904" s="37">
        <v>60611</v>
      </c>
      <c r="H3904" s="35">
        <v>4</v>
      </c>
      <c r="I3904" s="35">
        <v>50</v>
      </c>
      <c r="J3904" s="36">
        <v>80000</v>
      </c>
      <c r="K3904" s="37">
        <v>122923</v>
      </c>
      <c r="L3904" s="37"/>
    </row>
    <row r="3905" spans="1:12" ht="18" customHeight="1" x14ac:dyDescent="0.2">
      <c r="A3905" s="37" t="s">
        <v>1934</v>
      </c>
      <c r="B3905" s="37" t="s">
        <v>1935</v>
      </c>
      <c r="C3905" s="37" t="s">
        <v>1936</v>
      </c>
      <c r="D3905" s="37" t="s">
        <v>1937</v>
      </c>
      <c r="E3905" s="37" t="s">
        <v>2598</v>
      </c>
      <c r="F3905" s="37" t="s">
        <v>19667</v>
      </c>
      <c r="G3905" s="37">
        <v>1940</v>
      </c>
      <c r="H3905" s="35">
        <v>4</v>
      </c>
      <c r="I3905" s="35">
        <v>100</v>
      </c>
      <c r="J3905" s="36">
        <v>36718</v>
      </c>
      <c r="K3905" s="37">
        <v>128596</v>
      </c>
      <c r="L3905" s="37"/>
    </row>
    <row r="3906" spans="1:12" ht="18" customHeight="1" x14ac:dyDescent="0.2">
      <c r="A3906" s="37" t="s">
        <v>1938</v>
      </c>
      <c r="B3906" s="37" t="s">
        <v>2635</v>
      </c>
      <c r="C3906" s="37" t="s">
        <v>2636</v>
      </c>
      <c r="D3906" s="37" t="s">
        <v>4849</v>
      </c>
      <c r="E3906" s="37" t="s">
        <v>4850</v>
      </c>
      <c r="F3906" s="37" t="s">
        <v>23125</v>
      </c>
      <c r="G3906" s="37">
        <v>14150</v>
      </c>
      <c r="H3906" s="35">
        <v>1</v>
      </c>
      <c r="I3906" s="35">
        <v>5</v>
      </c>
      <c r="J3906" s="36">
        <v>200000</v>
      </c>
      <c r="K3906" s="37">
        <v>126302</v>
      </c>
      <c r="L3906" s="37"/>
    </row>
    <row r="3907" spans="1:12" ht="18" customHeight="1" x14ac:dyDescent="0.2">
      <c r="A3907" s="37" t="s">
        <v>4851</v>
      </c>
      <c r="B3907" s="37" t="s">
        <v>4852</v>
      </c>
      <c r="C3907" s="37" t="s">
        <v>4853</v>
      </c>
      <c r="D3907" s="37" t="s">
        <v>4854</v>
      </c>
      <c r="E3907" s="37" t="s">
        <v>13964</v>
      </c>
      <c r="F3907" s="37" t="s">
        <v>23126</v>
      </c>
      <c r="G3907" s="37">
        <v>44126</v>
      </c>
      <c r="H3907" s="35">
        <v>1</v>
      </c>
      <c r="I3907" s="35">
        <v>0</v>
      </c>
      <c r="J3907" s="35" t="s">
        <v>16742</v>
      </c>
      <c r="K3907" s="37">
        <v>143497</v>
      </c>
      <c r="L3907" s="37" t="s">
        <v>4855</v>
      </c>
    </row>
    <row r="3908" spans="1:12" ht="18" customHeight="1" x14ac:dyDescent="0.2">
      <c r="A3908" s="37" t="s">
        <v>4856</v>
      </c>
      <c r="B3908" s="37" t="s">
        <v>4857</v>
      </c>
      <c r="C3908" s="37" t="s">
        <v>4780</v>
      </c>
      <c r="D3908" s="37" t="s">
        <v>4781</v>
      </c>
      <c r="E3908" s="37" t="s">
        <v>22089</v>
      </c>
      <c r="F3908" s="37" t="s">
        <v>23138</v>
      </c>
      <c r="G3908" s="37">
        <v>98103</v>
      </c>
      <c r="H3908" s="35">
        <v>59</v>
      </c>
      <c r="I3908" s="35">
        <v>330</v>
      </c>
      <c r="J3908" s="36">
        <v>178788</v>
      </c>
      <c r="K3908" s="37">
        <v>122314</v>
      </c>
      <c r="L3908" s="37"/>
    </row>
    <row r="3909" spans="1:12" ht="18" customHeight="1" x14ac:dyDescent="0.2">
      <c r="A3909" s="37" t="s">
        <v>4782</v>
      </c>
      <c r="B3909" s="37" t="s">
        <v>4783</v>
      </c>
      <c r="C3909" s="37" t="s">
        <v>1939</v>
      </c>
      <c r="D3909" s="37" t="s">
        <v>2641</v>
      </c>
      <c r="E3909" s="37" t="s">
        <v>23148</v>
      </c>
      <c r="F3909" s="37" t="s">
        <v>23715</v>
      </c>
      <c r="G3909" s="37">
        <v>80906</v>
      </c>
      <c r="H3909" s="35">
        <v>54</v>
      </c>
      <c r="I3909" s="35">
        <v>98</v>
      </c>
      <c r="J3909" s="36">
        <v>547008</v>
      </c>
      <c r="K3909" s="37">
        <v>108325</v>
      </c>
      <c r="L3909" s="37"/>
    </row>
    <row r="3910" spans="1:12" ht="18" customHeight="1" x14ac:dyDescent="0.2">
      <c r="A3910" s="37" t="s">
        <v>2642</v>
      </c>
      <c r="B3910" s="37" t="s">
        <v>2643</v>
      </c>
      <c r="C3910" s="37" t="s">
        <v>2644</v>
      </c>
      <c r="D3910" s="37" t="s">
        <v>2645</v>
      </c>
      <c r="E3910" s="37" t="s">
        <v>7149</v>
      </c>
      <c r="F3910" s="37" t="s">
        <v>23138</v>
      </c>
      <c r="G3910" s="37">
        <v>98057</v>
      </c>
      <c r="H3910" s="35">
        <v>5</v>
      </c>
      <c r="I3910" s="35">
        <v>15</v>
      </c>
      <c r="J3910" s="36">
        <v>345402</v>
      </c>
      <c r="K3910" s="37">
        <v>133974</v>
      </c>
      <c r="L3910" s="37"/>
    </row>
    <row r="3911" spans="1:12" ht="18" customHeight="1" x14ac:dyDescent="0.2">
      <c r="A3911" s="37" t="s">
        <v>2646</v>
      </c>
      <c r="B3911" s="37" t="s">
        <v>2647</v>
      </c>
      <c r="C3911" s="37" t="s">
        <v>2648</v>
      </c>
      <c r="D3911" s="37" t="s">
        <v>2649</v>
      </c>
      <c r="E3911" s="37" t="s">
        <v>2650</v>
      </c>
      <c r="F3911" s="37" t="s">
        <v>19670</v>
      </c>
      <c r="G3911" s="37">
        <v>49322</v>
      </c>
      <c r="H3911" s="35">
        <v>8</v>
      </c>
      <c r="I3911" s="35" t="s">
        <v>16742</v>
      </c>
      <c r="J3911" s="35" t="s">
        <v>16742</v>
      </c>
      <c r="K3911" s="37">
        <v>124041</v>
      </c>
      <c r="L3911" s="37" t="s">
        <v>2651</v>
      </c>
    </row>
    <row r="3912" spans="1:12" ht="18" customHeight="1" x14ac:dyDescent="0.2">
      <c r="A3912" s="37" t="s">
        <v>2652</v>
      </c>
      <c r="B3912" s="37" t="s">
        <v>2652</v>
      </c>
      <c r="C3912" s="37" t="s">
        <v>2653</v>
      </c>
      <c r="D3912" s="37" t="s">
        <v>2654</v>
      </c>
      <c r="E3912" s="37" t="s">
        <v>19599</v>
      </c>
      <c r="F3912" s="37" t="s">
        <v>23134</v>
      </c>
      <c r="G3912" s="37">
        <v>75023</v>
      </c>
      <c r="H3912" s="35">
        <v>3</v>
      </c>
      <c r="I3912" s="35">
        <v>45</v>
      </c>
      <c r="J3912" s="36">
        <v>71111</v>
      </c>
      <c r="K3912" s="37">
        <v>131086</v>
      </c>
      <c r="L3912" s="37"/>
    </row>
    <row r="3913" spans="1:12" ht="18" customHeight="1" x14ac:dyDescent="0.2">
      <c r="A3913" s="37" t="s">
        <v>2655</v>
      </c>
      <c r="B3913" s="37" t="s">
        <v>2656</v>
      </c>
      <c r="C3913" s="37" t="s">
        <v>2657</v>
      </c>
      <c r="D3913" s="37" t="s">
        <v>2658</v>
      </c>
      <c r="E3913" s="37" t="s">
        <v>2659</v>
      </c>
      <c r="F3913" s="37" t="s">
        <v>18740</v>
      </c>
      <c r="G3913" s="37">
        <v>32953</v>
      </c>
      <c r="H3913" s="35">
        <v>13</v>
      </c>
      <c r="I3913" s="35">
        <v>52</v>
      </c>
      <c r="J3913" s="36">
        <v>249021</v>
      </c>
      <c r="K3913" s="37">
        <v>132827</v>
      </c>
      <c r="L3913" s="37" t="s">
        <v>2660</v>
      </c>
    </row>
    <row r="3914" spans="1:12" ht="18" customHeight="1" x14ac:dyDescent="0.2">
      <c r="A3914" s="37" t="s">
        <v>2661</v>
      </c>
      <c r="B3914" s="37" t="s">
        <v>2661</v>
      </c>
      <c r="C3914" s="37" t="s">
        <v>2662</v>
      </c>
      <c r="D3914" s="37" t="s">
        <v>1962</v>
      </c>
      <c r="E3914" s="37" t="s">
        <v>23429</v>
      </c>
      <c r="F3914" s="37" t="s">
        <v>23716</v>
      </c>
      <c r="G3914" s="37">
        <v>6902</v>
      </c>
      <c r="H3914" s="35">
        <v>2</v>
      </c>
      <c r="I3914" s="35">
        <v>50</v>
      </c>
      <c r="J3914" s="36">
        <v>30000</v>
      </c>
      <c r="K3914" s="37">
        <v>128237</v>
      </c>
      <c r="L3914" s="37" t="s">
        <v>1963</v>
      </c>
    </row>
    <row r="3915" spans="1:12" ht="18" customHeight="1" x14ac:dyDescent="0.2">
      <c r="A3915" s="37" t="s">
        <v>5396</v>
      </c>
      <c r="B3915" s="37" t="s">
        <v>5397</v>
      </c>
      <c r="C3915" s="37" t="s">
        <v>5398</v>
      </c>
      <c r="D3915" s="37" t="s">
        <v>5399</v>
      </c>
      <c r="E3915" s="37" t="s">
        <v>23527</v>
      </c>
      <c r="F3915" s="37" t="s">
        <v>23134</v>
      </c>
      <c r="G3915" s="37">
        <v>76205</v>
      </c>
      <c r="H3915" s="35">
        <v>1</v>
      </c>
      <c r="I3915" s="35">
        <v>25</v>
      </c>
      <c r="J3915" s="36">
        <v>26800</v>
      </c>
      <c r="K3915" s="37">
        <v>139080</v>
      </c>
      <c r="L3915" s="37" t="s">
        <v>1990</v>
      </c>
    </row>
    <row r="3916" spans="1:12" ht="18" customHeight="1" x14ac:dyDescent="0.2">
      <c r="A3916" s="37" t="s">
        <v>1991</v>
      </c>
      <c r="B3916" s="37" t="s">
        <v>1992</v>
      </c>
      <c r="C3916" s="37" t="s">
        <v>464</v>
      </c>
      <c r="D3916" s="37" t="s">
        <v>923</v>
      </c>
      <c r="E3916" s="37" t="s">
        <v>21843</v>
      </c>
      <c r="F3916" s="37" t="s">
        <v>23139</v>
      </c>
      <c r="G3916" s="37">
        <v>53045</v>
      </c>
      <c r="H3916" s="35">
        <v>35</v>
      </c>
      <c r="I3916" s="35">
        <v>469</v>
      </c>
      <c r="J3916" s="36">
        <v>74806</v>
      </c>
      <c r="K3916" s="37">
        <v>130919</v>
      </c>
      <c r="L3916" s="37" t="s">
        <v>924</v>
      </c>
    </row>
    <row r="3917" spans="1:12" ht="18" customHeight="1" x14ac:dyDescent="0.2">
      <c r="A3917" s="37" t="s">
        <v>925</v>
      </c>
      <c r="B3917" s="37" t="s">
        <v>8688</v>
      </c>
      <c r="C3917" s="37" t="s">
        <v>8689</v>
      </c>
      <c r="D3917" s="37" t="s">
        <v>8690</v>
      </c>
      <c r="E3917" s="37" t="s">
        <v>22981</v>
      </c>
      <c r="F3917" s="37" t="s">
        <v>23130</v>
      </c>
      <c r="G3917" s="37">
        <v>2903</v>
      </c>
      <c r="H3917" s="35">
        <v>16</v>
      </c>
      <c r="I3917" s="35">
        <v>284</v>
      </c>
      <c r="J3917" s="36">
        <v>55282</v>
      </c>
      <c r="K3917" s="37">
        <v>134804</v>
      </c>
      <c r="L3917" s="37"/>
    </row>
    <row r="3918" spans="1:12" ht="18" customHeight="1" x14ac:dyDescent="0.2">
      <c r="A3918" s="37" t="s">
        <v>8691</v>
      </c>
      <c r="B3918" s="37" t="s">
        <v>8692</v>
      </c>
      <c r="C3918" s="37" t="s">
        <v>8693</v>
      </c>
      <c r="D3918" s="37" t="s">
        <v>8694</v>
      </c>
      <c r="E3918" s="37" t="s">
        <v>23811</v>
      </c>
      <c r="F3918" s="37" t="s">
        <v>23714</v>
      </c>
      <c r="G3918" s="37">
        <v>94513</v>
      </c>
      <c r="H3918" s="35">
        <v>8</v>
      </c>
      <c r="I3918" s="35" t="s">
        <v>16742</v>
      </c>
      <c r="J3918" s="35" t="s">
        <v>16742</v>
      </c>
      <c r="K3918" s="37">
        <v>145407</v>
      </c>
      <c r="L3918" s="37" t="s">
        <v>8695</v>
      </c>
    </row>
    <row r="3919" spans="1:12" ht="18" customHeight="1" x14ac:dyDescent="0.2">
      <c r="A3919" s="37" t="s">
        <v>11381</v>
      </c>
      <c r="B3919" s="37" t="s">
        <v>11382</v>
      </c>
      <c r="C3919" s="37" t="s">
        <v>11383</v>
      </c>
      <c r="D3919" s="37" t="s">
        <v>11384</v>
      </c>
      <c r="E3919" s="37" t="s">
        <v>8484</v>
      </c>
      <c r="F3919" s="37" t="s">
        <v>23714</v>
      </c>
      <c r="G3919" s="37">
        <v>95926</v>
      </c>
      <c r="H3919" s="35">
        <v>8</v>
      </c>
      <c r="I3919" s="35" t="s">
        <v>16742</v>
      </c>
      <c r="J3919" s="35" t="s">
        <v>16742</v>
      </c>
      <c r="K3919" s="37">
        <v>142729</v>
      </c>
      <c r="L3919" s="37"/>
    </row>
    <row r="3920" spans="1:12" ht="18" customHeight="1" x14ac:dyDescent="0.2">
      <c r="A3920" s="37" t="s">
        <v>11385</v>
      </c>
      <c r="B3920" s="37" t="s">
        <v>11386</v>
      </c>
      <c r="C3920" s="37" t="s">
        <v>11387</v>
      </c>
      <c r="D3920" s="37" t="s">
        <v>11388</v>
      </c>
      <c r="E3920" s="37" t="s">
        <v>7096</v>
      </c>
      <c r="F3920" s="37" t="s">
        <v>23714</v>
      </c>
      <c r="G3920" s="37">
        <v>95650</v>
      </c>
      <c r="H3920" s="35">
        <v>5</v>
      </c>
      <c r="I3920" s="35">
        <v>36</v>
      </c>
      <c r="J3920" s="36">
        <v>144444</v>
      </c>
      <c r="K3920" s="37">
        <v>128903</v>
      </c>
      <c r="L3920" s="37"/>
    </row>
    <row r="3921" spans="1:12" ht="18" customHeight="1" x14ac:dyDescent="0.2">
      <c r="A3921" s="37" t="s">
        <v>11389</v>
      </c>
      <c r="B3921" s="37" t="s">
        <v>11390</v>
      </c>
      <c r="C3921" s="37" t="s">
        <v>11391</v>
      </c>
      <c r="D3921" s="37" t="s">
        <v>11392</v>
      </c>
      <c r="E3921" s="37" t="s">
        <v>12666</v>
      </c>
      <c r="F3921" s="37" t="s">
        <v>23714</v>
      </c>
      <c r="G3921" s="37">
        <v>95404</v>
      </c>
      <c r="H3921" s="35">
        <v>31</v>
      </c>
      <c r="I3921" s="35">
        <v>42</v>
      </c>
      <c r="J3921" s="36">
        <v>746754</v>
      </c>
      <c r="K3921" s="37">
        <v>114654</v>
      </c>
      <c r="L3921" s="37" t="s">
        <v>11393</v>
      </c>
    </row>
    <row r="3922" spans="1:12" ht="18" customHeight="1" x14ac:dyDescent="0.2">
      <c r="A3922" s="37" t="s">
        <v>11394</v>
      </c>
      <c r="B3922" s="37" t="s">
        <v>11395</v>
      </c>
      <c r="C3922" s="37" t="s">
        <v>11396</v>
      </c>
      <c r="D3922" s="37" t="s">
        <v>11397</v>
      </c>
      <c r="E3922" s="37" t="s">
        <v>15729</v>
      </c>
      <c r="F3922" s="37" t="s">
        <v>23138</v>
      </c>
      <c r="G3922" s="37">
        <v>98366</v>
      </c>
      <c r="H3922" s="35">
        <v>1</v>
      </c>
      <c r="I3922" s="35">
        <v>10</v>
      </c>
      <c r="J3922" s="36">
        <v>115000</v>
      </c>
      <c r="K3922" s="37">
        <v>117283</v>
      </c>
      <c r="L3922" s="37"/>
    </row>
    <row r="3923" spans="1:12" ht="18" customHeight="1" x14ac:dyDescent="0.2">
      <c r="A3923" s="37" t="s">
        <v>11398</v>
      </c>
      <c r="B3923" s="37" t="s">
        <v>14102</v>
      </c>
      <c r="C3923" s="37" t="s">
        <v>14103</v>
      </c>
      <c r="D3923" s="37" t="s">
        <v>14104</v>
      </c>
      <c r="E3923" s="37" t="s">
        <v>14105</v>
      </c>
      <c r="F3923" s="37" t="s">
        <v>18740</v>
      </c>
      <c r="G3923" s="37">
        <v>32082</v>
      </c>
      <c r="H3923" s="35">
        <v>8</v>
      </c>
      <c r="I3923" s="35" t="s">
        <v>16742</v>
      </c>
      <c r="J3923" s="35" t="s">
        <v>16742</v>
      </c>
      <c r="K3923" s="37">
        <v>146065</v>
      </c>
      <c r="L3923" s="37" t="s">
        <v>14106</v>
      </c>
    </row>
    <row r="3924" spans="1:12" ht="18" customHeight="1" x14ac:dyDescent="0.2">
      <c r="A3924" s="37" t="s">
        <v>14107</v>
      </c>
      <c r="B3924" s="37" t="s">
        <v>11400</v>
      </c>
      <c r="C3924" s="37" t="s">
        <v>11401</v>
      </c>
      <c r="D3924" s="37" t="s">
        <v>11402</v>
      </c>
      <c r="E3924" s="37" t="s">
        <v>17314</v>
      </c>
      <c r="F3924" s="37" t="s">
        <v>19662</v>
      </c>
      <c r="G3924" s="37">
        <v>60660</v>
      </c>
      <c r="H3924" s="35">
        <v>54</v>
      </c>
      <c r="I3924" s="35">
        <v>114</v>
      </c>
      <c r="J3924" s="36">
        <v>471766</v>
      </c>
      <c r="K3924" s="37">
        <v>123259</v>
      </c>
      <c r="L3924" s="37"/>
    </row>
    <row r="3925" spans="1:12" ht="18" customHeight="1" x14ac:dyDescent="0.2">
      <c r="A3925" s="37" t="s">
        <v>16844</v>
      </c>
      <c r="B3925" s="37" t="s">
        <v>16845</v>
      </c>
      <c r="C3925" s="37" t="s">
        <v>16846</v>
      </c>
      <c r="D3925" s="37" t="s">
        <v>16847</v>
      </c>
      <c r="E3925" s="37" t="s">
        <v>18695</v>
      </c>
      <c r="F3925" s="37" t="s">
        <v>19675</v>
      </c>
      <c r="G3925" s="37">
        <v>28027</v>
      </c>
      <c r="H3925" s="35">
        <v>8</v>
      </c>
      <c r="I3925" s="35" t="s">
        <v>16742</v>
      </c>
      <c r="J3925" s="35" t="s">
        <v>16742</v>
      </c>
      <c r="K3925" s="37">
        <v>144611</v>
      </c>
      <c r="L3925" s="37"/>
    </row>
    <row r="3926" spans="1:12" ht="18" customHeight="1" x14ac:dyDescent="0.2">
      <c r="A3926" s="37" t="s">
        <v>16848</v>
      </c>
      <c r="B3926" s="37" t="s">
        <v>16849</v>
      </c>
      <c r="C3926" s="37" t="s">
        <v>16850</v>
      </c>
      <c r="D3926" s="37" t="s">
        <v>16851</v>
      </c>
      <c r="E3926" s="37" t="s">
        <v>23736</v>
      </c>
      <c r="F3926" s="37" t="s">
        <v>19676</v>
      </c>
      <c r="G3926" s="37">
        <v>68130</v>
      </c>
      <c r="H3926" s="35">
        <v>6</v>
      </c>
      <c r="I3926" s="35">
        <v>61</v>
      </c>
      <c r="J3926" s="36">
        <v>95600</v>
      </c>
      <c r="K3926" s="37">
        <v>117324</v>
      </c>
      <c r="L3926" s="37"/>
    </row>
    <row r="3927" spans="1:12" ht="18" customHeight="1" x14ac:dyDescent="0.2">
      <c r="A3927" s="37" t="s">
        <v>16852</v>
      </c>
      <c r="B3927" s="37" t="s">
        <v>16853</v>
      </c>
      <c r="C3927" s="37" t="s">
        <v>16854</v>
      </c>
      <c r="D3927" s="37" t="s">
        <v>16855</v>
      </c>
      <c r="E3927" s="37" t="s">
        <v>23408</v>
      </c>
      <c r="F3927" s="37" t="s">
        <v>19662</v>
      </c>
      <c r="G3927" s="37">
        <v>60201</v>
      </c>
      <c r="H3927" s="35">
        <v>8</v>
      </c>
      <c r="I3927" s="35" t="s">
        <v>16742</v>
      </c>
      <c r="J3927" s="35" t="s">
        <v>16742</v>
      </c>
      <c r="K3927" s="37">
        <v>146289</v>
      </c>
      <c r="L3927" s="37" t="s">
        <v>16856</v>
      </c>
    </row>
    <row r="3928" spans="1:12" ht="18" customHeight="1" x14ac:dyDescent="0.2">
      <c r="A3928" s="37" t="s">
        <v>16857</v>
      </c>
      <c r="B3928" s="37" t="s">
        <v>16858</v>
      </c>
      <c r="C3928" s="37" t="s">
        <v>16859</v>
      </c>
      <c r="D3928" s="37" t="s">
        <v>16860</v>
      </c>
      <c r="E3928" s="37" t="s">
        <v>22268</v>
      </c>
      <c r="F3928" s="37" t="s">
        <v>19662</v>
      </c>
      <c r="G3928" s="37">
        <v>62702</v>
      </c>
      <c r="H3928" s="35">
        <v>1</v>
      </c>
      <c r="I3928" s="35">
        <v>3</v>
      </c>
      <c r="J3928" s="36">
        <v>267764</v>
      </c>
      <c r="K3928" s="37">
        <v>123701</v>
      </c>
      <c r="L3928" s="37"/>
    </row>
    <row r="3929" spans="1:12" ht="18" customHeight="1" x14ac:dyDescent="0.2">
      <c r="A3929" s="37" t="s">
        <v>16861</v>
      </c>
      <c r="B3929" s="37" t="s">
        <v>14143</v>
      </c>
      <c r="C3929" s="37" t="s">
        <v>14144</v>
      </c>
      <c r="D3929" s="37" t="s">
        <v>14145</v>
      </c>
      <c r="E3929" s="37" t="s">
        <v>22828</v>
      </c>
      <c r="F3929" s="37" t="s">
        <v>23714</v>
      </c>
      <c r="G3929" s="37">
        <v>94025</v>
      </c>
      <c r="H3929" s="35">
        <v>2</v>
      </c>
      <c r="I3929" s="35">
        <v>9</v>
      </c>
      <c r="J3929" s="36">
        <v>205449</v>
      </c>
      <c r="K3929" s="37">
        <v>134241</v>
      </c>
      <c r="L3929" s="37" t="s">
        <v>14146</v>
      </c>
    </row>
    <row r="3930" spans="1:12" ht="18" customHeight="1" x14ac:dyDescent="0.2">
      <c r="A3930" s="37" t="s">
        <v>14147</v>
      </c>
      <c r="B3930" s="37" t="s">
        <v>14148</v>
      </c>
      <c r="C3930" s="37" t="s">
        <v>14149</v>
      </c>
      <c r="D3930" s="37" t="s">
        <v>14150</v>
      </c>
      <c r="E3930" s="37" t="s">
        <v>22068</v>
      </c>
      <c r="F3930" s="37" t="s">
        <v>23715</v>
      </c>
      <c r="G3930" s="37">
        <v>80111</v>
      </c>
      <c r="H3930" s="35">
        <v>1</v>
      </c>
      <c r="I3930" s="35">
        <v>5</v>
      </c>
      <c r="J3930" s="36">
        <v>100000</v>
      </c>
      <c r="K3930" s="37">
        <v>116424</v>
      </c>
      <c r="L3930" s="37"/>
    </row>
    <row r="3931" spans="1:12" ht="18" customHeight="1" x14ac:dyDescent="0.2">
      <c r="A3931" s="37" t="s">
        <v>14151</v>
      </c>
      <c r="B3931" s="37" t="s">
        <v>14152</v>
      </c>
      <c r="C3931" s="37" t="s">
        <v>14153</v>
      </c>
      <c r="D3931" s="37" t="s">
        <v>20715</v>
      </c>
      <c r="E3931" s="37" t="s">
        <v>24459</v>
      </c>
      <c r="F3931" s="37" t="s">
        <v>23714</v>
      </c>
      <c r="G3931" s="37">
        <v>94939</v>
      </c>
      <c r="H3931" s="35">
        <v>83</v>
      </c>
      <c r="I3931" s="35">
        <v>76</v>
      </c>
      <c r="J3931" s="36">
        <v>1088060</v>
      </c>
      <c r="K3931" s="37">
        <v>118034</v>
      </c>
      <c r="L3931" s="37"/>
    </row>
    <row r="3932" spans="1:12" ht="18" customHeight="1" x14ac:dyDescent="0.2">
      <c r="A3932" s="37" t="s">
        <v>11460</v>
      </c>
      <c r="B3932" s="37" t="s">
        <v>11461</v>
      </c>
      <c r="C3932" s="37" t="s">
        <v>11462</v>
      </c>
      <c r="D3932" s="37" t="s">
        <v>11463</v>
      </c>
      <c r="E3932" s="37" t="s">
        <v>23833</v>
      </c>
      <c r="F3932" s="37" t="s">
        <v>19668</v>
      </c>
      <c r="G3932" s="37">
        <v>20814</v>
      </c>
      <c r="H3932" s="35">
        <v>8</v>
      </c>
      <c r="I3932" s="35" t="s">
        <v>16742</v>
      </c>
      <c r="J3932" s="35" t="s">
        <v>16742</v>
      </c>
      <c r="K3932" s="37">
        <v>115554</v>
      </c>
      <c r="L3932" s="37" t="s">
        <v>11464</v>
      </c>
    </row>
    <row r="3933" spans="1:12" ht="18" customHeight="1" x14ac:dyDescent="0.2">
      <c r="A3933" s="37" t="s">
        <v>11465</v>
      </c>
      <c r="B3933" s="37" t="s">
        <v>11466</v>
      </c>
      <c r="C3933" s="37" t="s">
        <v>11467</v>
      </c>
      <c r="D3933" s="37" t="s">
        <v>11468</v>
      </c>
      <c r="E3933" s="37" t="s">
        <v>15227</v>
      </c>
      <c r="F3933" s="37" t="s">
        <v>18741</v>
      </c>
      <c r="G3933" s="37">
        <v>30350</v>
      </c>
      <c r="H3933" s="35">
        <v>0</v>
      </c>
      <c r="I3933" s="35">
        <v>1</v>
      </c>
      <c r="J3933" s="36">
        <v>200000</v>
      </c>
      <c r="K3933" s="37">
        <v>125885</v>
      </c>
      <c r="L3933" s="37"/>
    </row>
    <row r="3934" spans="1:12" ht="18" customHeight="1" x14ac:dyDescent="0.2">
      <c r="A3934" s="37" t="s">
        <v>11469</v>
      </c>
      <c r="B3934" s="37" t="s">
        <v>11470</v>
      </c>
      <c r="C3934" s="37" t="s">
        <v>11471</v>
      </c>
      <c r="D3934" s="37" t="s">
        <v>11472</v>
      </c>
      <c r="E3934" s="37" t="s">
        <v>16723</v>
      </c>
      <c r="F3934" s="37" t="s">
        <v>23714</v>
      </c>
      <c r="G3934" s="37">
        <v>94111</v>
      </c>
      <c r="H3934" s="35">
        <v>8</v>
      </c>
      <c r="I3934" s="35" t="s">
        <v>16742</v>
      </c>
      <c r="J3934" s="35" t="s">
        <v>16742</v>
      </c>
      <c r="K3934" s="37">
        <v>144659</v>
      </c>
      <c r="L3934" s="37"/>
    </row>
    <row r="3935" spans="1:12" ht="18" customHeight="1" x14ac:dyDescent="0.2">
      <c r="A3935" s="37" t="s">
        <v>11473</v>
      </c>
      <c r="B3935" s="37" t="s">
        <v>8765</v>
      </c>
      <c r="C3935" s="37" t="s">
        <v>8766</v>
      </c>
      <c r="D3935" s="37" t="s">
        <v>8767</v>
      </c>
      <c r="E3935" s="37" t="s">
        <v>21740</v>
      </c>
      <c r="F3935" s="37" t="s">
        <v>23133</v>
      </c>
      <c r="G3935" s="37">
        <v>37215</v>
      </c>
      <c r="H3935" s="35">
        <v>23</v>
      </c>
      <c r="I3935" s="35">
        <v>245</v>
      </c>
      <c r="J3935" s="36">
        <v>95878</v>
      </c>
      <c r="K3935" s="37">
        <v>145264</v>
      </c>
      <c r="L3935" s="37"/>
    </row>
    <row r="3936" spans="1:12" ht="18" customHeight="1" x14ac:dyDescent="0.2">
      <c r="A3936" s="37" t="s">
        <v>8768</v>
      </c>
      <c r="B3936" s="37" t="s">
        <v>11481</v>
      </c>
      <c r="C3936" s="37" t="s">
        <v>11482</v>
      </c>
      <c r="D3936" s="37" t="s">
        <v>11483</v>
      </c>
      <c r="E3936" s="37" t="s">
        <v>18526</v>
      </c>
      <c r="F3936" s="37" t="s">
        <v>23716</v>
      </c>
      <c r="G3936" s="37">
        <v>6830</v>
      </c>
      <c r="H3936" s="35">
        <v>90</v>
      </c>
      <c r="I3936" s="35">
        <v>65</v>
      </c>
      <c r="J3936" s="36">
        <v>1383537</v>
      </c>
      <c r="K3936" s="37">
        <v>135305</v>
      </c>
      <c r="L3936" s="37"/>
    </row>
    <row r="3937" spans="1:12" ht="18" customHeight="1" x14ac:dyDescent="0.2">
      <c r="A3937" s="37" t="s">
        <v>11484</v>
      </c>
      <c r="B3937" s="37" t="s">
        <v>11485</v>
      </c>
      <c r="C3937" s="37" t="s">
        <v>11486</v>
      </c>
      <c r="D3937" s="37" t="s">
        <v>11487</v>
      </c>
      <c r="E3937" s="37" t="s">
        <v>20711</v>
      </c>
      <c r="F3937" s="37" t="s">
        <v>18740</v>
      </c>
      <c r="G3937" s="37">
        <v>33760</v>
      </c>
      <c r="H3937" s="35">
        <v>8</v>
      </c>
      <c r="I3937" s="35" t="s">
        <v>16742</v>
      </c>
      <c r="J3937" s="35" t="s">
        <v>16742</v>
      </c>
      <c r="K3937" s="37">
        <v>144687</v>
      </c>
      <c r="L3937" s="37" t="s">
        <v>14182</v>
      </c>
    </row>
    <row r="3938" spans="1:12" ht="18" customHeight="1" x14ac:dyDescent="0.2">
      <c r="A3938" s="37" t="s">
        <v>14183</v>
      </c>
      <c r="B3938" s="37" t="s">
        <v>8757</v>
      </c>
      <c r="C3938" s="37" t="s">
        <v>8758</v>
      </c>
      <c r="D3938" s="37" t="s">
        <v>8759</v>
      </c>
      <c r="E3938" s="37" t="s">
        <v>23153</v>
      </c>
      <c r="F3938" s="37" t="s">
        <v>23713</v>
      </c>
      <c r="G3938" s="37">
        <v>85750</v>
      </c>
      <c r="H3938" s="35">
        <v>9</v>
      </c>
      <c r="I3938" s="35">
        <v>33</v>
      </c>
      <c r="J3938" s="36">
        <v>272727</v>
      </c>
      <c r="K3938" s="37">
        <v>116780</v>
      </c>
      <c r="L3938" s="37"/>
    </row>
    <row r="3939" spans="1:12" ht="18" customHeight="1" x14ac:dyDescent="0.2">
      <c r="A3939" s="37" t="s">
        <v>8760</v>
      </c>
      <c r="B3939" s="37" t="s">
        <v>14138</v>
      </c>
      <c r="C3939" s="37" t="s">
        <v>14139</v>
      </c>
      <c r="D3939" s="37" t="s">
        <v>14140</v>
      </c>
      <c r="E3939" s="37" t="s">
        <v>18037</v>
      </c>
      <c r="F3939" s="37" t="s">
        <v>18740</v>
      </c>
      <c r="G3939" s="37">
        <v>34236</v>
      </c>
      <c r="H3939" s="35">
        <v>30</v>
      </c>
      <c r="I3939" s="35">
        <v>100</v>
      </c>
      <c r="J3939" s="36">
        <v>300000</v>
      </c>
      <c r="K3939" s="37">
        <v>149094</v>
      </c>
      <c r="L3939" s="37" t="s">
        <v>14141</v>
      </c>
    </row>
    <row r="3940" spans="1:12" ht="18" customHeight="1" x14ac:dyDescent="0.2">
      <c r="A3940" s="37" t="s">
        <v>14142</v>
      </c>
      <c r="B3940" s="37" t="s">
        <v>11432</v>
      </c>
      <c r="C3940" s="37" t="s">
        <v>11433</v>
      </c>
      <c r="D3940" s="37" t="s">
        <v>11434</v>
      </c>
      <c r="E3940" s="37" t="s">
        <v>15419</v>
      </c>
      <c r="F3940" s="37" t="s">
        <v>23129</v>
      </c>
      <c r="G3940" s="37">
        <v>15090</v>
      </c>
      <c r="H3940" s="35">
        <v>3</v>
      </c>
      <c r="I3940" s="35">
        <v>35</v>
      </c>
      <c r="J3940" s="36">
        <v>91429</v>
      </c>
      <c r="K3940" s="37">
        <v>121342</v>
      </c>
      <c r="L3940" s="37"/>
    </row>
    <row r="3941" spans="1:12" ht="18" customHeight="1" x14ac:dyDescent="0.2">
      <c r="A3941" s="37" t="s">
        <v>11435</v>
      </c>
      <c r="B3941" s="37" t="s">
        <v>11436</v>
      </c>
      <c r="C3941" s="37" t="s">
        <v>11437</v>
      </c>
      <c r="D3941" s="37" t="s">
        <v>11438</v>
      </c>
      <c r="E3941" s="37" t="s">
        <v>11439</v>
      </c>
      <c r="F3941" s="37" t="s">
        <v>19678</v>
      </c>
      <c r="G3941" s="37">
        <v>8037</v>
      </c>
      <c r="H3941" s="35">
        <v>9</v>
      </c>
      <c r="I3941" s="35">
        <v>95</v>
      </c>
      <c r="J3941" s="36">
        <v>96842</v>
      </c>
      <c r="K3941" s="37">
        <v>144939</v>
      </c>
      <c r="L3941" s="37"/>
    </row>
    <row r="3942" spans="1:12" ht="18" customHeight="1" x14ac:dyDescent="0.2">
      <c r="A3942" s="37" t="s">
        <v>11440</v>
      </c>
      <c r="B3942" s="37" t="s">
        <v>11441</v>
      </c>
      <c r="C3942" s="37" t="s">
        <v>11442</v>
      </c>
      <c r="D3942" s="37" t="s">
        <v>11443</v>
      </c>
      <c r="E3942" s="37" t="s">
        <v>15539</v>
      </c>
      <c r="F3942" s="37" t="s">
        <v>23714</v>
      </c>
      <c r="G3942" s="37">
        <v>91355</v>
      </c>
      <c r="H3942" s="35">
        <v>1</v>
      </c>
      <c r="I3942" s="35">
        <v>8</v>
      </c>
      <c r="J3942" s="36">
        <v>77592</v>
      </c>
      <c r="K3942" s="37">
        <v>111954</v>
      </c>
      <c r="L3942" s="37" t="s">
        <v>11444</v>
      </c>
    </row>
    <row r="3943" spans="1:12" ht="18" customHeight="1" x14ac:dyDescent="0.2">
      <c r="A3943" s="37" t="s">
        <v>11445</v>
      </c>
      <c r="B3943" s="37" t="s">
        <v>11446</v>
      </c>
      <c r="C3943" s="37" t="s">
        <v>11447</v>
      </c>
      <c r="D3943" s="37" t="s">
        <v>11448</v>
      </c>
      <c r="E3943" s="37" t="s">
        <v>11449</v>
      </c>
      <c r="F3943" s="37" t="s">
        <v>23141</v>
      </c>
      <c r="G3943" s="37">
        <v>58104</v>
      </c>
      <c r="H3943" s="35">
        <v>8</v>
      </c>
      <c r="I3943" s="35">
        <v>320</v>
      </c>
      <c r="J3943" s="36">
        <v>25938</v>
      </c>
      <c r="K3943" s="37">
        <v>128518</v>
      </c>
      <c r="L3943" s="37"/>
    </row>
    <row r="3944" spans="1:12" ht="18" customHeight="1" x14ac:dyDescent="0.2">
      <c r="A3944" s="37" t="s">
        <v>11450</v>
      </c>
      <c r="B3944" s="37" t="s">
        <v>8752</v>
      </c>
      <c r="C3944" s="37" t="s">
        <v>6079</v>
      </c>
      <c r="D3944" s="37" t="s">
        <v>6080</v>
      </c>
      <c r="E3944" s="37" t="s">
        <v>6081</v>
      </c>
      <c r="F3944" s="37" t="s">
        <v>23125</v>
      </c>
      <c r="G3944" s="37">
        <v>10989</v>
      </c>
      <c r="H3944" s="35">
        <v>45</v>
      </c>
      <c r="I3944" s="35">
        <v>86</v>
      </c>
      <c r="J3944" s="36">
        <v>519291</v>
      </c>
      <c r="K3944" s="37">
        <v>125768</v>
      </c>
      <c r="L3944" s="37" t="s">
        <v>6082</v>
      </c>
    </row>
    <row r="3945" spans="1:12" ht="18" customHeight="1" x14ac:dyDescent="0.2">
      <c r="A3945" s="37" t="s">
        <v>6083</v>
      </c>
      <c r="B3945" s="37" t="s">
        <v>6084</v>
      </c>
      <c r="C3945" s="37" t="s">
        <v>6085</v>
      </c>
      <c r="D3945" s="37" t="s">
        <v>6086</v>
      </c>
      <c r="E3945" s="37" t="s">
        <v>17462</v>
      </c>
      <c r="F3945" s="37" t="s">
        <v>23138</v>
      </c>
      <c r="G3945" s="37">
        <v>98501</v>
      </c>
      <c r="H3945" s="35">
        <v>1</v>
      </c>
      <c r="I3945" s="35">
        <v>5</v>
      </c>
      <c r="J3945" s="36">
        <v>145000</v>
      </c>
      <c r="K3945" s="37">
        <v>117655</v>
      </c>
      <c r="L3945" s="37"/>
    </row>
    <row r="3946" spans="1:12" ht="18" customHeight="1" x14ac:dyDescent="0.2">
      <c r="A3946" s="37" t="s">
        <v>6087</v>
      </c>
      <c r="B3946" s="37" t="s">
        <v>6088</v>
      </c>
      <c r="C3946" s="37" t="s">
        <v>6089</v>
      </c>
      <c r="D3946" s="37" t="s">
        <v>6090</v>
      </c>
      <c r="E3946" s="37" t="s">
        <v>19599</v>
      </c>
      <c r="F3946" s="37" t="s">
        <v>23134</v>
      </c>
      <c r="G3946" s="37">
        <v>75024</v>
      </c>
      <c r="H3946" s="35">
        <v>100</v>
      </c>
      <c r="I3946" s="35" t="s">
        <v>16742</v>
      </c>
      <c r="J3946" s="35" t="s">
        <v>16742</v>
      </c>
      <c r="K3946" s="37">
        <v>150280</v>
      </c>
      <c r="L3946" s="37" t="s">
        <v>6091</v>
      </c>
    </row>
    <row r="3947" spans="1:12" ht="18" customHeight="1" x14ac:dyDescent="0.2">
      <c r="A3947" s="37" t="s">
        <v>6092</v>
      </c>
      <c r="B3947" s="37" t="s">
        <v>6093</v>
      </c>
      <c r="C3947" s="37" t="s">
        <v>6094</v>
      </c>
      <c r="D3947" s="37" t="s">
        <v>6095</v>
      </c>
      <c r="E3947" s="37" t="s">
        <v>23347</v>
      </c>
      <c r="F3947" s="37" t="s">
        <v>23134</v>
      </c>
      <c r="G3947" s="37">
        <v>78729</v>
      </c>
      <c r="H3947" s="35">
        <v>7</v>
      </c>
      <c r="I3947" s="35">
        <v>50</v>
      </c>
      <c r="J3947" s="36">
        <v>140000</v>
      </c>
      <c r="K3947" s="37">
        <v>144560</v>
      </c>
      <c r="L3947" s="37"/>
    </row>
    <row r="3948" spans="1:12" ht="18" customHeight="1" x14ac:dyDescent="0.2">
      <c r="A3948" s="37" t="s">
        <v>6070</v>
      </c>
      <c r="B3948" s="37" t="s">
        <v>6071</v>
      </c>
      <c r="C3948" s="37" t="s">
        <v>6072</v>
      </c>
      <c r="D3948" s="37" t="s">
        <v>6073</v>
      </c>
      <c r="E3948" s="37" t="s">
        <v>18049</v>
      </c>
      <c r="F3948" s="37" t="s">
        <v>19664</v>
      </c>
      <c r="G3948" s="37">
        <v>66210</v>
      </c>
      <c r="H3948" s="35">
        <v>0</v>
      </c>
      <c r="I3948" s="35">
        <v>3</v>
      </c>
      <c r="J3948" s="36">
        <v>85333</v>
      </c>
      <c r="K3948" s="37">
        <v>146257</v>
      </c>
      <c r="L3948" s="37"/>
    </row>
    <row r="3949" spans="1:12" ht="18" customHeight="1" x14ac:dyDescent="0.2">
      <c r="A3949" s="37" t="s">
        <v>6074</v>
      </c>
      <c r="B3949" s="37" t="s">
        <v>6075</v>
      </c>
      <c r="C3949" s="37" t="s">
        <v>6076</v>
      </c>
      <c r="D3949" s="37" t="s">
        <v>6077</v>
      </c>
      <c r="E3949" s="37" t="s">
        <v>6078</v>
      </c>
      <c r="F3949" s="37" t="s">
        <v>19671</v>
      </c>
      <c r="G3949" s="37">
        <v>55746</v>
      </c>
      <c r="H3949" s="35">
        <v>5</v>
      </c>
      <c r="I3949" s="35">
        <v>31</v>
      </c>
      <c r="J3949" s="36">
        <v>158065</v>
      </c>
      <c r="K3949" s="37">
        <v>121855</v>
      </c>
      <c r="L3949" s="37" t="s">
        <v>6100</v>
      </c>
    </row>
    <row r="3950" spans="1:12" ht="18" customHeight="1" x14ac:dyDescent="0.2">
      <c r="A3950" s="37" t="s">
        <v>8772</v>
      </c>
      <c r="B3950" s="37" t="s">
        <v>8773</v>
      </c>
      <c r="C3950" s="37" t="s">
        <v>8774</v>
      </c>
      <c r="D3950" s="37" t="s">
        <v>8775</v>
      </c>
      <c r="E3950" s="37" t="s">
        <v>23798</v>
      </c>
      <c r="F3950" s="37" t="s">
        <v>19680</v>
      </c>
      <c r="G3950" s="37">
        <v>89119</v>
      </c>
      <c r="H3950" s="35">
        <v>28</v>
      </c>
      <c r="I3950" s="35">
        <v>131</v>
      </c>
      <c r="J3950" s="36">
        <v>213740</v>
      </c>
      <c r="K3950" s="37">
        <v>134562</v>
      </c>
      <c r="L3950" s="37"/>
    </row>
    <row r="3951" spans="1:12" ht="18" customHeight="1" x14ac:dyDescent="0.2">
      <c r="A3951" s="37" t="s">
        <v>8776</v>
      </c>
      <c r="B3951" s="37" t="s">
        <v>8777</v>
      </c>
      <c r="C3951" s="37" t="s">
        <v>8778</v>
      </c>
      <c r="D3951" s="37" t="s">
        <v>8779</v>
      </c>
      <c r="E3951" s="37" t="s">
        <v>16619</v>
      </c>
      <c r="F3951" s="37" t="s">
        <v>19671</v>
      </c>
      <c r="G3951" s="37">
        <v>55439</v>
      </c>
      <c r="H3951" s="35">
        <v>27</v>
      </c>
      <c r="I3951" s="35">
        <v>431</v>
      </c>
      <c r="J3951" s="36">
        <v>62944</v>
      </c>
      <c r="K3951" s="37">
        <v>146616</v>
      </c>
      <c r="L3951" s="37"/>
    </row>
    <row r="3952" spans="1:12" ht="18" customHeight="1" x14ac:dyDescent="0.2">
      <c r="A3952" s="37" t="s">
        <v>8780</v>
      </c>
      <c r="B3952" s="37" t="s">
        <v>8781</v>
      </c>
      <c r="C3952" s="37" t="s">
        <v>11488</v>
      </c>
      <c r="D3952" s="37" t="s">
        <v>14194</v>
      </c>
      <c r="E3952" s="37" t="s">
        <v>23104</v>
      </c>
      <c r="F3952" s="37" t="s">
        <v>18740</v>
      </c>
      <c r="G3952" s="37">
        <v>33607</v>
      </c>
      <c r="H3952" s="35">
        <v>26</v>
      </c>
      <c r="I3952" s="35">
        <v>473</v>
      </c>
      <c r="J3952" s="36">
        <v>55847</v>
      </c>
      <c r="K3952" s="37">
        <v>144586</v>
      </c>
      <c r="L3952" s="37"/>
    </row>
    <row r="3953" spans="1:12" ht="18" customHeight="1" x14ac:dyDescent="0.2">
      <c r="A3953" s="37" t="s">
        <v>14195</v>
      </c>
      <c r="B3953" s="37" t="s">
        <v>14196</v>
      </c>
      <c r="C3953" s="37" t="s">
        <v>14197</v>
      </c>
      <c r="D3953" s="37" t="s">
        <v>14198</v>
      </c>
      <c r="E3953" s="37" t="s">
        <v>12666</v>
      </c>
      <c r="F3953" s="37" t="s">
        <v>23714</v>
      </c>
      <c r="G3953" s="37">
        <v>95401</v>
      </c>
      <c r="H3953" s="35">
        <v>5</v>
      </c>
      <c r="I3953" s="35">
        <v>10</v>
      </c>
      <c r="J3953" s="36">
        <v>510000</v>
      </c>
      <c r="K3953" s="37">
        <v>134345</v>
      </c>
      <c r="L3953" s="37" t="s">
        <v>14199</v>
      </c>
    </row>
    <row r="3954" spans="1:12" ht="18" customHeight="1" x14ac:dyDescent="0.2">
      <c r="A3954" s="37" t="s">
        <v>17020</v>
      </c>
      <c r="B3954" s="37" t="s">
        <v>17021</v>
      </c>
      <c r="C3954" s="37" t="s">
        <v>17022</v>
      </c>
      <c r="D3954" s="37" t="s">
        <v>17023</v>
      </c>
      <c r="E3954" s="37" t="s">
        <v>19564</v>
      </c>
      <c r="F3954" s="37" t="s">
        <v>23714</v>
      </c>
      <c r="G3954" s="37">
        <v>94903</v>
      </c>
      <c r="H3954" s="35">
        <v>22</v>
      </c>
      <c r="I3954" s="35">
        <v>55</v>
      </c>
      <c r="J3954" s="36">
        <v>400000</v>
      </c>
      <c r="K3954" s="37">
        <v>119798</v>
      </c>
      <c r="L3954" s="37" t="s">
        <v>17024</v>
      </c>
    </row>
    <row r="3955" spans="1:12" ht="18" customHeight="1" x14ac:dyDescent="0.2">
      <c r="A3955" s="37" t="s">
        <v>17025</v>
      </c>
      <c r="B3955" s="37" t="s">
        <v>17026</v>
      </c>
      <c r="C3955" s="37" t="s">
        <v>17027</v>
      </c>
      <c r="D3955" s="37" t="s">
        <v>20196</v>
      </c>
      <c r="E3955" s="37" t="s">
        <v>11223</v>
      </c>
      <c r="F3955" s="37" t="s">
        <v>18741</v>
      </c>
      <c r="G3955" s="37">
        <v>30022</v>
      </c>
      <c r="H3955" s="35">
        <v>62</v>
      </c>
      <c r="I3955" s="35">
        <v>897</v>
      </c>
      <c r="J3955" s="36">
        <v>69458</v>
      </c>
      <c r="K3955" s="37">
        <v>148284</v>
      </c>
      <c r="L3955" s="37"/>
    </row>
    <row r="3956" spans="1:12" ht="18" customHeight="1" x14ac:dyDescent="0.2">
      <c r="A3956" s="37" t="s">
        <v>17028</v>
      </c>
      <c r="B3956" s="37" t="s">
        <v>17029</v>
      </c>
      <c r="C3956" s="37" t="s">
        <v>17030</v>
      </c>
      <c r="D3956" s="37" t="s">
        <v>17031</v>
      </c>
      <c r="E3956" s="37" t="s">
        <v>16728</v>
      </c>
      <c r="F3956" s="37" t="s">
        <v>23714</v>
      </c>
      <c r="G3956" s="37">
        <v>92123</v>
      </c>
      <c r="H3956" s="35">
        <v>11</v>
      </c>
      <c r="I3956" s="35">
        <v>42</v>
      </c>
      <c r="J3956" s="36">
        <v>254762</v>
      </c>
      <c r="K3956" s="37">
        <v>143020</v>
      </c>
      <c r="L3956" s="37"/>
    </row>
    <row r="3957" spans="1:12" ht="18" customHeight="1" x14ac:dyDescent="0.2">
      <c r="A3957" s="37" t="s">
        <v>17032</v>
      </c>
      <c r="B3957" s="37" t="s">
        <v>17033</v>
      </c>
      <c r="C3957" s="37" t="s">
        <v>17034</v>
      </c>
      <c r="D3957" s="37" t="s">
        <v>17035</v>
      </c>
      <c r="E3957" s="37" t="s">
        <v>18049</v>
      </c>
      <c r="F3957" s="37" t="s">
        <v>19664</v>
      </c>
      <c r="G3957" s="37">
        <v>66210</v>
      </c>
      <c r="H3957" s="35">
        <v>8</v>
      </c>
      <c r="I3957" s="35">
        <v>56</v>
      </c>
      <c r="J3957" s="36">
        <v>144643</v>
      </c>
      <c r="K3957" s="37">
        <v>140167</v>
      </c>
      <c r="L3957" s="37"/>
    </row>
    <row r="3958" spans="1:12" ht="18" customHeight="1" x14ac:dyDescent="0.2">
      <c r="A3958" s="37" t="s">
        <v>17036</v>
      </c>
      <c r="B3958" s="37" t="s">
        <v>17037</v>
      </c>
      <c r="C3958" s="37" t="s">
        <v>17038</v>
      </c>
      <c r="D3958" s="37" t="s">
        <v>17039</v>
      </c>
      <c r="E3958" s="37" t="s">
        <v>23348</v>
      </c>
      <c r="F3958" s="37" t="s">
        <v>23126</v>
      </c>
      <c r="G3958" s="37">
        <v>43214</v>
      </c>
      <c r="H3958" s="35">
        <v>7</v>
      </c>
      <c r="I3958" s="35">
        <v>13</v>
      </c>
      <c r="J3958" s="36">
        <v>538000</v>
      </c>
      <c r="K3958" s="37">
        <v>120568</v>
      </c>
      <c r="L3958" s="37" t="s">
        <v>17040</v>
      </c>
    </row>
    <row r="3959" spans="1:12" ht="18" customHeight="1" x14ac:dyDescent="0.2">
      <c r="A3959" s="37" t="s">
        <v>14211</v>
      </c>
      <c r="B3959" s="37" t="s">
        <v>11515</v>
      </c>
      <c r="C3959" s="37" t="s">
        <v>11516</v>
      </c>
      <c r="D3959" s="37" t="s">
        <v>11517</v>
      </c>
      <c r="E3959" s="37" t="s">
        <v>11518</v>
      </c>
      <c r="F3959" s="37" t="s">
        <v>19670</v>
      </c>
      <c r="G3959" s="37">
        <v>49349</v>
      </c>
      <c r="H3959" s="35">
        <v>0</v>
      </c>
      <c r="I3959" s="35">
        <v>1</v>
      </c>
      <c r="J3959" s="36">
        <v>50000</v>
      </c>
      <c r="K3959" s="37">
        <v>147207</v>
      </c>
      <c r="L3959" s="37"/>
    </row>
    <row r="3960" spans="1:12" ht="18" customHeight="1" x14ac:dyDescent="0.2">
      <c r="A3960" s="37" t="s">
        <v>11519</v>
      </c>
      <c r="B3960" s="37" t="s">
        <v>11520</v>
      </c>
      <c r="C3960" s="37" t="s">
        <v>11521</v>
      </c>
      <c r="D3960" s="37" t="s">
        <v>14208</v>
      </c>
      <c r="E3960" s="37" t="s">
        <v>15998</v>
      </c>
      <c r="F3960" s="37" t="s">
        <v>23714</v>
      </c>
      <c r="G3960" s="37">
        <v>92626</v>
      </c>
      <c r="H3960" s="35">
        <v>20</v>
      </c>
      <c r="I3960" s="35">
        <v>55</v>
      </c>
      <c r="J3960" s="36">
        <v>370909</v>
      </c>
      <c r="K3960" s="37">
        <v>126068</v>
      </c>
      <c r="L3960" s="37" t="s">
        <v>14209</v>
      </c>
    </row>
    <row r="3961" spans="1:12" ht="18" customHeight="1" x14ac:dyDescent="0.2">
      <c r="A3961" s="37" t="s">
        <v>14210</v>
      </c>
      <c r="B3961" s="37" t="s">
        <v>8786</v>
      </c>
      <c r="C3961" s="37" t="s">
        <v>8787</v>
      </c>
      <c r="D3961" s="37" t="s">
        <v>8788</v>
      </c>
      <c r="E3961" s="37" t="s">
        <v>20867</v>
      </c>
      <c r="F3961" s="37" t="s">
        <v>19675</v>
      </c>
      <c r="G3961" s="37">
        <v>28204</v>
      </c>
      <c r="H3961" s="35">
        <v>1</v>
      </c>
      <c r="I3961" s="35">
        <v>8</v>
      </c>
      <c r="J3961" s="36">
        <v>73877</v>
      </c>
      <c r="K3961" s="37">
        <v>140903</v>
      </c>
      <c r="L3961" s="37"/>
    </row>
    <row r="3962" spans="1:12" ht="18" customHeight="1" x14ac:dyDescent="0.2">
      <c r="A3962" s="37" t="s">
        <v>8789</v>
      </c>
      <c r="B3962" s="37" t="s">
        <v>8790</v>
      </c>
      <c r="C3962" s="37" t="s">
        <v>8791</v>
      </c>
      <c r="D3962" s="37" t="s">
        <v>8792</v>
      </c>
      <c r="E3962" s="37" t="s">
        <v>20673</v>
      </c>
      <c r="F3962" s="37" t="s">
        <v>19671</v>
      </c>
      <c r="G3962" s="37">
        <v>55416</v>
      </c>
      <c r="H3962" s="35">
        <v>39</v>
      </c>
      <c r="I3962" s="35">
        <v>219</v>
      </c>
      <c r="J3962" s="36">
        <v>178526</v>
      </c>
      <c r="K3962" s="37">
        <v>121868</v>
      </c>
      <c r="L3962" s="37"/>
    </row>
    <row r="3963" spans="1:12" ht="18" customHeight="1" x14ac:dyDescent="0.2">
      <c r="A3963" s="37" t="s">
        <v>8793</v>
      </c>
      <c r="B3963" s="37" t="s">
        <v>8794</v>
      </c>
      <c r="C3963" s="37" t="s">
        <v>8795</v>
      </c>
      <c r="D3963" s="37" t="s">
        <v>8796</v>
      </c>
      <c r="E3963" s="37" t="s">
        <v>14411</v>
      </c>
      <c r="F3963" s="37" t="s">
        <v>23714</v>
      </c>
      <c r="G3963" s="37">
        <v>91202</v>
      </c>
      <c r="H3963" s="35">
        <v>2</v>
      </c>
      <c r="I3963" s="35">
        <v>85</v>
      </c>
      <c r="J3963" s="36">
        <v>21569</v>
      </c>
      <c r="K3963" s="37">
        <v>139892</v>
      </c>
      <c r="L3963" s="37"/>
    </row>
    <row r="3964" spans="1:12" ht="18" customHeight="1" x14ac:dyDescent="0.2">
      <c r="A3964" s="37" t="s">
        <v>11489</v>
      </c>
      <c r="B3964" s="37" t="s">
        <v>11490</v>
      </c>
      <c r="C3964" s="37" t="s">
        <v>11491</v>
      </c>
      <c r="D3964" s="37" t="s">
        <v>11492</v>
      </c>
      <c r="E3964" s="37" t="s">
        <v>15227</v>
      </c>
      <c r="F3964" s="37" t="s">
        <v>18741</v>
      </c>
      <c r="G3964" s="37">
        <v>30326</v>
      </c>
      <c r="H3964" s="35">
        <v>32</v>
      </c>
      <c r="I3964" s="35">
        <v>138</v>
      </c>
      <c r="J3964" s="36">
        <v>234800</v>
      </c>
      <c r="K3964" s="37">
        <v>143884</v>
      </c>
      <c r="L3964" s="37"/>
    </row>
    <row r="3965" spans="1:12" ht="18" customHeight="1" x14ac:dyDescent="0.2">
      <c r="A3965" s="37" t="s">
        <v>11493</v>
      </c>
      <c r="B3965" s="37" t="s">
        <v>11494</v>
      </c>
      <c r="C3965" s="37" t="s">
        <v>11495</v>
      </c>
      <c r="D3965" s="37" t="s">
        <v>11496</v>
      </c>
      <c r="E3965" s="37" t="s">
        <v>11497</v>
      </c>
      <c r="F3965" s="37" t="s">
        <v>23131</v>
      </c>
      <c r="G3965" s="37">
        <v>29307</v>
      </c>
      <c r="H3965" s="35">
        <v>5</v>
      </c>
      <c r="I3965" s="35">
        <v>20</v>
      </c>
      <c r="J3965" s="36">
        <v>250000</v>
      </c>
      <c r="K3965" s="37">
        <v>117296</v>
      </c>
      <c r="L3965" s="37"/>
    </row>
    <row r="3966" spans="1:12" ht="18" customHeight="1" x14ac:dyDescent="0.2">
      <c r="A3966" s="37" t="s">
        <v>11498</v>
      </c>
      <c r="B3966" s="37" t="s">
        <v>11499</v>
      </c>
      <c r="C3966" s="37" t="s">
        <v>11500</v>
      </c>
      <c r="D3966" s="37" t="s">
        <v>11501</v>
      </c>
      <c r="E3966" s="37" t="s">
        <v>17768</v>
      </c>
      <c r="F3966" s="37" t="s">
        <v>19670</v>
      </c>
      <c r="G3966" s="37">
        <v>48911</v>
      </c>
      <c r="H3966" s="35">
        <v>338</v>
      </c>
      <c r="I3966" s="36">
        <v>2342</v>
      </c>
      <c r="J3966" s="36">
        <v>144480</v>
      </c>
      <c r="K3966" s="37">
        <v>123047</v>
      </c>
      <c r="L3966" s="37"/>
    </row>
    <row r="3967" spans="1:12" ht="18" customHeight="1" x14ac:dyDescent="0.2">
      <c r="A3967" s="37" t="s">
        <v>11502</v>
      </c>
      <c r="B3967" s="37" t="s">
        <v>11503</v>
      </c>
      <c r="C3967" s="37" t="s">
        <v>11504</v>
      </c>
      <c r="D3967" s="37" t="s">
        <v>11505</v>
      </c>
      <c r="E3967" s="37" t="s">
        <v>23742</v>
      </c>
      <c r="F3967" s="37" t="s">
        <v>23134</v>
      </c>
      <c r="G3967" s="37">
        <v>76016</v>
      </c>
      <c r="H3967" s="35">
        <v>22</v>
      </c>
      <c r="I3967" s="35">
        <v>89</v>
      </c>
      <c r="J3967" s="36">
        <v>242902</v>
      </c>
      <c r="K3967" s="37">
        <v>120828</v>
      </c>
      <c r="L3967" s="37"/>
    </row>
    <row r="3968" spans="1:12" ht="18" customHeight="1" x14ac:dyDescent="0.2">
      <c r="A3968" s="37" t="s">
        <v>11506</v>
      </c>
      <c r="B3968" s="37" t="s">
        <v>11507</v>
      </c>
      <c r="C3968" s="37" t="s">
        <v>11508</v>
      </c>
      <c r="D3968" s="37" t="s">
        <v>11509</v>
      </c>
      <c r="E3968" s="37" t="s">
        <v>4337</v>
      </c>
      <c r="F3968" s="37" t="s">
        <v>19671</v>
      </c>
      <c r="G3968" s="37">
        <v>55347</v>
      </c>
      <c r="H3968" s="35">
        <v>27</v>
      </c>
      <c r="I3968" s="35">
        <v>75</v>
      </c>
      <c r="J3968" s="36">
        <v>365150</v>
      </c>
      <c r="K3968" s="37">
        <v>128457</v>
      </c>
      <c r="L3968" s="37"/>
    </row>
    <row r="3969" spans="1:12" ht="18" customHeight="1" x14ac:dyDescent="0.2">
      <c r="A3969" s="37" t="s">
        <v>11510</v>
      </c>
      <c r="B3969" s="37" t="s">
        <v>11511</v>
      </c>
      <c r="C3969" s="37" t="s">
        <v>11512</v>
      </c>
      <c r="D3969" s="37" t="s">
        <v>11513</v>
      </c>
      <c r="E3969" s="37" t="s">
        <v>8522</v>
      </c>
      <c r="F3969" s="37" t="s">
        <v>23714</v>
      </c>
      <c r="G3969" s="37">
        <v>92037</v>
      </c>
      <c r="H3969" s="35">
        <v>79</v>
      </c>
      <c r="I3969" s="35">
        <v>287</v>
      </c>
      <c r="J3969" s="36">
        <v>274316</v>
      </c>
      <c r="K3969" s="37">
        <v>126800</v>
      </c>
      <c r="L3969" s="37"/>
    </row>
    <row r="3970" spans="1:12" ht="18" customHeight="1" x14ac:dyDescent="0.2">
      <c r="A3970" s="37" t="s">
        <v>11514</v>
      </c>
      <c r="B3970" s="37" t="s">
        <v>8805</v>
      </c>
      <c r="C3970" s="37" t="s">
        <v>8806</v>
      </c>
      <c r="D3970" s="37" t="s">
        <v>8807</v>
      </c>
      <c r="E3970" s="37" t="s">
        <v>8808</v>
      </c>
      <c r="F3970" s="37" t="s">
        <v>19663</v>
      </c>
      <c r="G3970" s="37">
        <v>46528</v>
      </c>
      <c r="H3970" s="35">
        <v>6</v>
      </c>
      <c r="I3970" s="35">
        <v>13</v>
      </c>
      <c r="J3970" s="36">
        <v>438949</v>
      </c>
      <c r="K3970" s="37">
        <v>146717</v>
      </c>
      <c r="L3970" s="37"/>
    </row>
    <row r="3971" spans="1:12" ht="18" customHeight="1" x14ac:dyDescent="0.2">
      <c r="A3971" s="37" t="s">
        <v>8809</v>
      </c>
      <c r="B3971" s="37" t="s">
        <v>8810</v>
      </c>
      <c r="C3971" s="37" t="s">
        <v>8811</v>
      </c>
      <c r="D3971" s="37" t="s">
        <v>8812</v>
      </c>
      <c r="E3971" s="37" t="s">
        <v>11152</v>
      </c>
      <c r="F3971" s="37" t="s">
        <v>19675</v>
      </c>
      <c r="G3971" s="37">
        <v>27705</v>
      </c>
      <c r="H3971" s="35">
        <v>14</v>
      </c>
      <c r="I3971" s="35">
        <v>116</v>
      </c>
      <c r="J3971" s="36">
        <v>120108</v>
      </c>
      <c r="K3971" s="37">
        <v>118395</v>
      </c>
      <c r="L3971" s="37"/>
    </row>
    <row r="3972" spans="1:12" ht="18" customHeight="1" x14ac:dyDescent="0.2">
      <c r="A3972" s="37" t="s">
        <v>8813</v>
      </c>
      <c r="B3972" s="37" t="s">
        <v>8814</v>
      </c>
      <c r="C3972" s="37" t="s">
        <v>8815</v>
      </c>
      <c r="D3972" s="37" t="s">
        <v>8816</v>
      </c>
      <c r="E3972" s="37" t="s">
        <v>23104</v>
      </c>
      <c r="F3972" s="37" t="s">
        <v>18740</v>
      </c>
      <c r="G3972" s="37">
        <v>33602</v>
      </c>
      <c r="H3972" s="35">
        <v>26</v>
      </c>
      <c r="I3972" s="35">
        <v>114</v>
      </c>
      <c r="J3972" s="36">
        <v>230175</v>
      </c>
      <c r="K3972" s="37">
        <v>149354</v>
      </c>
      <c r="L3972" s="37" t="s">
        <v>8817</v>
      </c>
    </row>
    <row r="3973" spans="1:12" ht="18" customHeight="1" x14ac:dyDescent="0.2">
      <c r="A3973" s="37" t="s">
        <v>8818</v>
      </c>
      <c r="B3973" s="37" t="s">
        <v>8819</v>
      </c>
      <c r="C3973" s="37" t="s">
        <v>11548</v>
      </c>
      <c r="D3973" s="37" t="s">
        <v>11549</v>
      </c>
      <c r="E3973" s="37" t="s">
        <v>18232</v>
      </c>
      <c r="F3973" s="37" t="s">
        <v>19671</v>
      </c>
      <c r="G3973" s="37">
        <v>55044</v>
      </c>
      <c r="H3973" s="35">
        <v>7</v>
      </c>
      <c r="I3973" s="35">
        <v>7</v>
      </c>
      <c r="J3973" s="36">
        <v>1000000</v>
      </c>
      <c r="K3973" s="37">
        <v>126390</v>
      </c>
      <c r="L3973" s="37"/>
    </row>
    <row r="3974" spans="1:12" ht="18" customHeight="1" x14ac:dyDescent="0.2">
      <c r="A3974" s="37" t="s">
        <v>11550</v>
      </c>
      <c r="B3974" s="37" t="s">
        <v>14273</v>
      </c>
      <c r="C3974" s="37" t="s">
        <v>14274</v>
      </c>
      <c r="D3974" s="37" t="s">
        <v>14275</v>
      </c>
      <c r="E3974" s="37" t="s">
        <v>17777</v>
      </c>
      <c r="F3974" s="37" t="s">
        <v>18740</v>
      </c>
      <c r="G3974" s="37">
        <v>32708</v>
      </c>
      <c r="H3974" s="35">
        <v>10</v>
      </c>
      <c r="I3974" s="35">
        <v>149</v>
      </c>
      <c r="J3974" s="36">
        <v>67114</v>
      </c>
      <c r="K3974" s="37">
        <v>141931</v>
      </c>
      <c r="L3974" s="37"/>
    </row>
    <row r="3975" spans="1:12" ht="18" customHeight="1" x14ac:dyDescent="0.2">
      <c r="A3975" s="37" t="s">
        <v>14276</v>
      </c>
      <c r="B3975" s="37" t="s">
        <v>14277</v>
      </c>
      <c r="C3975" s="37" t="s">
        <v>14278</v>
      </c>
      <c r="D3975" s="37" t="s">
        <v>11558</v>
      </c>
      <c r="E3975" s="37" t="s">
        <v>16484</v>
      </c>
      <c r="F3975" s="37" t="s">
        <v>19672</v>
      </c>
      <c r="G3975" s="37">
        <v>63366</v>
      </c>
      <c r="H3975" s="35">
        <v>10</v>
      </c>
      <c r="I3975" s="35">
        <v>400</v>
      </c>
      <c r="J3975" s="36">
        <v>25000</v>
      </c>
      <c r="K3975" s="37">
        <v>115337</v>
      </c>
      <c r="L3975" s="37" t="s">
        <v>11559</v>
      </c>
    </row>
    <row r="3976" spans="1:12" ht="18" customHeight="1" x14ac:dyDescent="0.2">
      <c r="A3976" s="37" t="s">
        <v>11560</v>
      </c>
      <c r="B3976" s="37" t="s">
        <v>11561</v>
      </c>
      <c r="C3976" s="37" t="s">
        <v>11562</v>
      </c>
      <c r="D3976" s="37" t="s">
        <v>11563</v>
      </c>
      <c r="E3976" s="37" t="s">
        <v>11564</v>
      </c>
      <c r="F3976" s="37" t="s">
        <v>19667</v>
      </c>
      <c r="G3976" s="37">
        <v>1950</v>
      </c>
      <c r="H3976" s="35">
        <v>36</v>
      </c>
      <c r="I3976" s="35">
        <v>88</v>
      </c>
      <c r="J3976" s="36">
        <v>409091</v>
      </c>
      <c r="K3976" s="37">
        <v>125739</v>
      </c>
      <c r="L3976" s="37"/>
    </row>
    <row r="3977" spans="1:12" ht="18" customHeight="1" x14ac:dyDescent="0.2">
      <c r="A3977" s="37" t="s">
        <v>11565</v>
      </c>
      <c r="B3977" s="37" t="s">
        <v>11566</v>
      </c>
      <c r="C3977" s="37" t="s">
        <v>11567</v>
      </c>
      <c r="D3977" s="37" t="s">
        <v>11568</v>
      </c>
      <c r="E3977" s="37" t="s">
        <v>11569</v>
      </c>
      <c r="F3977" s="37" t="s">
        <v>19665</v>
      </c>
      <c r="G3977" s="37">
        <v>41017</v>
      </c>
      <c r="H3977" s="35">
        <v>12</v>
      </c>
      <c r="I3977" s="35">
        <v>39</v>
      </c>
      <c r="J3977" s="36">
        <v>319169</v>
      </c>
      <c r="K3977" s="37">
        <v>116014</v>
      </c>
      <c r="L3977" s="37"/>
    </row>
    <row r="3978" spans="1:12" ht="18" customHeight="1" x14ac:dyDescent="0.2">
      <c r="A3978" s="37" t="s">
        <v>11570</v>
      </c>
      <c r="B3978" s="37" t="s">
        <v>11571</v>
      </c>
      <c r="C3978" s="37" t="s">
        <v>11572</v>
      </c>
      <c r="D3978" s="37" t="s">
        <v>11573</v>
      </c>
      <c r="E3978" s="37" t="s">
        <v>20579</v>
      </c>
      <c r="F3978" s="37" t="s">
        <v>19662</v>
      </c>
      <c r="G3978" s="37">
        <v>60091</v>
      </c>
      <c r="H3978" s="35">
        <v>50</v>
      </c>
      <c r="I3978" s="35">
        <v>251</v>
      </c>
      <c r="J3978" s="36">
        <v>199203</v>
      </c>
      <c r="K3978" s="37">
        <v>119833</v>
      </c>
      <c r="L3978" s="37"/>
    </row>
    <row r="3979" spans="1:12" ht="18" customHeight="1" x14ac:dyDescent="0.2">
      <c r="A3979" s="37" t="s">
        <v>11574</v>
      </c>
      <c r="B3979" s="37" t="s">
        <v>11575</v>
      </c>
      <c r="C3979" s="37" t="s">
        <v>11576</v>
      </c>
      <c r="D3979" s="37" t="s">
        <v>11577</v>
      </c>
      <c r="E3979" s="37" t="s">
        <v>21635</v>
      </c>
      <c r="F3979" s="37" t="s">
        <v>19675</v>
      </c>
      <c r="G3979" s="37">
        <v>28601</v>
      </c>
      <c r="H3979" s="35">
        <v>44</v>
      </c>
      <c r="I3979" s="35">
        <v>163</v>
      </c>
      <c r="J3979" s="36">
        <v>268170</v>
      </c>
      <c r="K3979" s="37">
        <v>114288</v>
      </c>
      <c r="L3979" s="37"/>
    </row>
    <row r="3980" spans="1:12" ht="18" customHeight="1" x14ac:dyDescent="0.2">
      <c r="A3980" s="37" t="s">
        <v>11578</v>
      </c>
      <c r="B3980" s="37" t="s">
        <v>11579</v>
      </c>
      <c r="C3980" s="37" t="s">
        <v>11580</v>
      </c>
      <c r="D3980" s="37" t="s">
        <v>11581</v>
      </c>
      <c r="E3980" s="37" t="s">
        <v>23976</v>
      </c>
      <c r="F3980" s="37" t="s">
        <v>23130</v>
      </c>
      <c r="G3980" s="37">
        <v>2879</v>
      </c>
      <c r="H3980" s="35">
        <v>2</v>
      </c>
      <c r="I3980" s="35">
        <v>12</v>
      </c>
      <c r="J3980" s="36">
        <v>187250</v>
      </c>
      <c r="K3980" s="37">
        <v>140615</v>
      </c>
      <c r="L3980" s="37" t="s">
        <v>11582</v>
      </c>
    </row>
    <row r="3981" spans="1:12" ht="18" customHeight="1" x14ac:dyDescent="0.2">
      <c r="A3981" s="37" t="s">
        <v>11583</v>
      </c>
      <c r="B3981" s="37" t="s">
        <v>11584</v>
      </c>
      <c r="C3981" s="37" t="s">
        <v>11585</v>
      </c>
      <c r="D3981" s="37" t="s">
        <v>11586</v>
      </c>
      <c r="E3981" s="37" t="s">
        <v>21257</v>
      </c>
      <c r="F3981" s="37" t="s">
        <v>19670</v>
      </c>
      <c r="G3981" s="37">
        <v>48025</v>
      </c>
      <c r="H3981" s="35">
        <v>4</v>
      </c>
      <c r="I3981" s="35">
        <v>13</v>
      </c>
      <c r="J3981" s="36">
        <v>338462</v>
      </c>
      <c r="K3981" s="37">
        <v>132583</v>
      </c>
      <c r="L3981" s="37" t="s">
        <v>11587</v>
      </c>
    </row>
    <row r="3982" spans="1:12" ht="18" customHeight="1" x14ac:dyDescent="0.2">
      <c r="A3982" s="37" t="s">
        <v>11588</v>
      </c>
      <c r="B3982" s="37" t="s">
        <v>11589</v>
      </c>
      <c r="C3982" s="37" t="s">
        <v>11590</v>
      </c>
      <c r="D3982" s="37" t="s">
        <v>11591</v>
      </c>
      <c r="E3982" s="37" t="s">
        <v>15843</v>
      </c>
      <c r="F3982" s="37" t="s">
        <v>18743</v>
      </c>
      <c r="G3982" s="37">
        <v>50325</v>
      </c>
      <c r="H3982" s="35">
        <v>8</v>
      </c>
      <c r="I3982" s="35" t="s">
        <v>16742</v>
      </c>
      <c r="J3982" s="35" t="s">
        <v>16742</v>
      </c>
      <c r="K3982" s="37">
        <v>140257</v>
      </c>
      <c r="L3982" s="37"/>
    </row>
    <row r="3983" spans="1:12" ht="18" customHeight="1" x14ac:dyDescent="0.2">
      <c r="A3983" s="37" t="s">
        <v>11592</v>
      </c>
      <c r="B3983" s="37" t="s">
        <v>11593</v>
      </c>
      <c r="C3983" s="37" t="s">
        <v>8882</v>
      </c>
      <c r="D3983" s="37" t="s">
        <v>8883</v>
      </c>
      <c r="E3983" s="37" t="s">
        <v>8884</v>
      </c>
      <c r="F3983" s="37" t="s">
        <v>23129</v>
      </c>
      <c r="G3983" s="37">
        <v>15367</v>
      </c>
      <c r="H3983" s="35">
        <v>56</v>
      </c>
      <c r="I3983" s="35">
        <v>151</v>
      </c>
      <c r="J3983" s="36">
        <v>368807</v>
      </c>
      <c r="K3983" s="37">
        <v>122460</v>
      </c>
      <c r="L3983" s="37"/>
    </row>
    <row r="3984" spans="1:12" ht="18" customHeight="1" x14ac:dyDescent="0.2">
      <c r="A3984" s="37" t="s">
        <v>11592</v>
      </c>
      <c r="B3984" s="37" t="s">
        <v>8885</v>
      </c>
      <c r="C3984" s="37" t="s">
        <v>8886</v>
      </c>
      <c r="D3984" s="37" t="s">
        <v>8887</v>
      </c>
      <c r="E3984" s="37" t="s">
        <v>5644</v>
      </c>
      <c r="F3984" s="37" t="s">
        <v>23711</v>
      </c>
      <c r="G3984" s="37">
        <v>36609</v>
      </c>
      <c r="H3984" s="35">
        <v>35</v>
      </c>
      <c r="I3984" s="35">
        <v>122</v>
      </c>
      <c r="J3984" s="36">
        <v>283346</v>
      </c>
      <c r="K3984" s="37">
        <v>122122</v>
      </c>
      <c r="L3984" s="37"/>
    </row>
    <row r="3985" spans="1:12" ht="18" customHeight="1" x14ac:dyDescent="0.2">
      <c r="A3985" s="37" t="s">
        <v>8888</v>
      </c>
      <c r="B3985" s="37" t="s">
        <v>8889</v>
      </c>
      <c r="C3985" s="37" t="s">
        <v>8890</v>
      </c>
      <c r="D3985" s="37" t="s">
        <v>8891</v>
      </c>
      <c r="E3985" s="37" t="s">
        <v>18908</v>
      </c>
      <c r="F3985" s="37" t="s">
        <v>19671</v>
      </c>
      <c r="G3985" s="37">
        <v>56379</v>
      </c>
      <c r="H3985" s="35">
        <v>3</v>
      </c>
      <c r="I3985" s="35">
        <v>5</v>
      </c>
      <c r="J3985" s="36">
        <v>560000</v>
      </c>
      <c r="K3985" s="37">
        <v>143764</v>
      </c>
      <c r="L3985" s="37" t="s">
        <v>8892</v>
      </c>
    </row>
    <row r="3986" spans="1:12" ht="18" customHeight="1" x14ac:dyDescent="0.2">
      <c r="A3986" s="37" t="s">
        <v>8893</v>
      </c>
      <c r="B3986" s="37" t="s">
        <v>8894</v>
      </c>
      <c r="C3986" s="37" t="s">
        <v>731</v>
      </c>
      <c r="D3986" s="37" t="s">
        <v>2064</v>
      </c>
      <c r="E3986" s="37" t="s">
        <v>23742</v>
      </c>
      <c r="F3986" s="37" t="s">
        <v>23134</v>
      </c>
      <c r="G3986" s="37">
        <v>76017</v>
      </c>
      <c r="H3986" s="35">
        <v>167</v>
      </c>
      <c r="I3986" s="35">
        <v>110</v>
      </c>
      <c r="J3986" s="36">
        <v>1514022</v>
      </c>
      <c r="K3986" s="37">
        <v>109161</v>
      </c>
      <c r="L3986" s="37"/>
    </row>
    <row r="3987" spans="1:12" ht="18" customHeight="1" x14ac:dyDescent="0.2">
      <c r="A3987" s="37" t="s">
        <v>2065</v>
      </c>
      <c r="B3987" s="37" t="s">
        <v>2066</v>
      </c>
      <c r="C3987" s="37" t="s">
        <v>2067</v>
      </c>
      <c r="D3987" s="37" t="s">
        <v>2068</v>
      </c>
      <c r="E3987" s="37" t="s">
        <v>2069</v>
      </c>
      <c r="F3987" s="37" t="s">
        <v>23128</v>
      </c>
      <c r="G3987" s="37">
        <v>97224</v>
      </c>
      <c r="H3987" s="35">
        <v>1</v>
      </c>
      <c r="I3987" s="35">
        <v>25</v>
      </c>
      <c r="J3987" s="36">
        <v>22741</v>
      </c>
      <c r="K3987" s="37">
        <v>147064</v>
      </c>
      <c r="L3987" s="37" t="s">
        <v>4741</v>
      </c>
    </row>
    <row r="3988" spans="1:12" ht="18" customHeight="1" x14ac:dyDescent="0.2">
      <c r="A3988" s="37" t="s">
        <v>2076</v>
      </c>
      <c r="B3988" s="37" t="s">
        <v>6803</v>
      </c>
      <c r="C3988" s="37" t="s">
        <v>6804</v>
      </c>
      <c r="D3988" s="37" t="s">
        <v>6805</v>
      </c>
      <c r="E3988" s="37" t="s">
        <v>20156</v>
      </c>
      <c r="F3988" s="37" t="s">
        <v>23129</v>
      </c>
      <c r="G3988" s="37">
        <v>17110</v>
      </c>
      <c r="H3988" s="35">
        <v>18</v>
      </c>
      <c r="I3988" s="35">
        <v>82</v>
      </c>
      <c r="J3988" s="36">
        <v>223171</v>
      </c>
      <c r="K3988" s="37">
        <v>145733</v>
      </c>
      <c r="L3988" s="37" t="s">
        <v>6806</v>
      </c>
    </row>
    <row r="3989" spans="1:12" ht="18" customHeight="1" x14ac:dyDescent="0.2">
      <c r="A3989" s="37" t="s">
        <v>6807</v>
      </c>
      <c r="B3989" s="37" t="s">
        <v>6808</v>
      </c>
      <c r="C3989" s="37" t="s">
        <v>6809</v>
      </c>
      <c r="D3989" s="37" t="s">
        <v>6810</v>
      </c>
      <c r="E3989" s="37" t="s">
        <v>16152</v>
      </c>
      <c r="F3989" s="37" t="s">
        <v>23716</v>
      </c>
      <c r="G3989" s="37">
        <v>6820</v>
      </c>
      <c r="H3989" s="35">
        <v>31</v>
      </c>
      <c r="I3989" s="35">
        <v>77</v>
      </c>
      <c r="J3989" s="36">
        <v>401853</v>
      </c>
      <c r="K3989" s="37">
        <v>128174</v>
      </c>
      <c r="L3989" s="37"/>
    </row>
    <row r="3990" spans="1:12" ht="18" customHeight="1" x14ac:dyDescent="0.2">
      <c r="A3990" s="37" t="s">
        <v>6811</v>
      </c>
      <c r="B3990" s="37" t="s">
        <v>6812</v>
      </c>
      <c r="C3990" s="37" t="s">
        <v>6813</v>
      </c>
      <c r="D3990" s="37" t="s">
        <v>653</v>
      </c>
      <c r="E3990" s="37" t="s">
        <v>22617</v>
      </c>
      <c r="F3990" s="37" t="s">
        <v>23716</v>
      </c>
      <c r="G3990" s="37">
        <v>6880</v>
      </c>
      <c r="H3990" s="35">
        <v>329</v>
      </c>
      <c r="I3990" s="35">
        <v>699</v>
      </c>
      <c r="J3990" s="36">
        <v>470285</v>
      </c>
      <c r="K3990" s="37">
        <v>106067</v>
      </c>
      <c r="L3990" s="37"/>
    </row>
    <row r="3991" spans="1:12" ht="18" customHeight="1" x14ac:dyDescent="0.2">
      <c r="A3991" s="37" t="s">
        <v>654</v>
      </c>
      <c r="B3991" s="37" t="s">
        <v>655</v>
      </c>
      <c r="C3991" s="37" t="s">
        <v>656</v>
      </c>
      <c r="D3991" s="37" t="s">
        <v>657</v>
      </c>
      <c r="E3991" s="37" t="s">
        <v>658</v>
      </c>
      <c r="F3991" s="37" t="s">
        <v>19667</v>
      </c>
      <c r="G3991" s="37">
        <v>1752</v>
      </c>
      <c r="H3991" s="35">
        <v>8</v>
      </c>
      <c r="I3991" s="35">
        <v>19</v>
      </c>
      <c r="J3991" s="36">
        <v>418402</v>
      </c>
      <c r="K3991" s="37">
        <v>123892</v>
      </c>
      <c r="L3991" s="37" t="s">
        <v>659</v>
      </c>
    </row>
    <row r="3992" spans="1:12" ht="18" customHeight="1" x14ac:dyDescent="0.2">
      <c r="A3992" s="37" t="s">
        <v>660</v>
      </c>
      <c r="B3992" s="37" t="s">
        <v>661</v>
      </c>
      <c r="C3992" s="37" t="s">
        <v>662</v>
      </c>
      <c r="D3992" s="37" t="s">
        <v>663</v>
      </c>
      <c r="E3992" s="37" t="s">
        <v>664</v>
      </c>
      <c r="F3992" s="37" t="s">
        <v>23716</v>
      </c>
      <c r="G3992" s="37">
        <v>6078</v>
      </c>
      <c r="H3992" s="35">
        <v>1</v>
      </c>
      <c r="I3992" s="35">
        <v>3</v>
      </c>
      <c r="J3992" s="36">
        <v>333535</v>
      </c>
      <c r="K3992" s="37">
        <v>144980</v>
      </c>
      <c r="L3992" s="37" t="s">
        <v>665</v>
      </c>
    </row>
    <row r="3993" spans="1:12" ht="18" customHeight="1" x14ac:dyDescent="0.2">
      <c r="A3993" s="37" t="s">
        <v>666</v>
      </c>
      <c r="B3993" s="37" t="s">
        <v>667</v>
      </c>
      <c r="C3993" s="37" t="s">
        <v>668</v>
      </c>
      <c r="D3993" s="37" t="s">
        <v>669</v>
      </c>
      <c r="E3993" s="37" t="s">
        <v>670</v>
      </c>
      <c r="F3993" s="37" t="s">
        <v>18740</v>
      </c>
      <c r="G3993" s="37">
        <v>32173</v>
      </c>
      <c r="H3993" s="35">
        <v>8</v>
      </c>
      <c r="I3993" s="35" t="s">
        <v>16742</v>
      </c>
      <c r="J3993" s="35" t="s">
        <v>16742</v>
      </c>
      <c r="K3993" s="37">
        <v>141416</v>
      </c>
      <c r="L3993" s="37"/>
    </row>
    <row r="3994" spans="1:12" ht="18" customHeight="1" x14ac:dyDescent="0.2">
      <c r="A3994" s="37" t="s">
        <v>671</v>
      </c>
      <c r="B3994" s="37" t="s">
        <v>672</v>
      </c>
      <c r="C3994" s="37" t="s">
        <v>673</v>
      </c>
      <c r="D3994" s="37" t="s">
        <v>674</v>
      </c>
      <c r="E3994" s="37" t="s">
        <v>18216</v>
      </c>
      <c r="F3994" s="37" t="s">
        <v>23127</v>
      </c>
      <c r="G3994" s="37">
        <v>73112</v>
      </c>
      <c r="H3994" s="35">
        <v>285</v>
      </c>
      <c r="I3994" s="35">
        <v>854</v>
      </c>
      <c r="J3994" s="36">
        <v>333984</v>
      </c>
      <c r="K3994" s="37">
        <v>106316</v>
      </c>
      <c r="L3994" s="37"/>
    </row>
    <row r="3995" spans="1:12" ht="18" customHeight="1" x14ac:dyDescent="0.2">
      <c r="A3995" s="37" t="s">
        <v>2283</v>
      </c>
      <c r="B3995" s="37" t="s">
        <v>1249</v>
      </c>
      <c r="C3995" s="37" t="s">
        <v>1250</v>
      </c>
      <c r="D3995" s="37" t="s">
        <v>1251</v>
      </c>
      <c r="E3995" s="37" t="s">
        <v>16728</v>
      </c>
      <c r="F3995" s="37" t="s">
        <v>23714</v>
      </c>
      <c r="G3995" s="37">
        <v>92127</v>
      </c>
      <c r="H3995" s="35">
        <v>0</v>
      </c>
      <c r="I3995" s="35">
        <v>4</v>
      </c>
      <c r="J3995" s="36">
        <v>113633</v>
      </c>
      <c r="K3995" s="37">
        <v>143227</v>
      </c>
      <c r="L3995" s="37" t="s">
        <v>1252</v>
      </c>
    </row>
    <row r="3996" spans="1:12" ht="18" customHeight="1" x14ac:dyDescent="0.2">
      <c r="A3996" s="37" t="s">
        <v>1253</v>
      </c>
      <c r="B3996" s="37" t="s">
        <v>1254</v>
      </c>
      <c r="C3996" s="37" t="s">
        <v>1255</v>
      </c>
      <c r="D3996" s="37" t="s">
        <v>1256</v>
      </c>
      <c r="E3996" s="37" t="s">
        <v>23153</v>
      </c>
      <c r="F3996" s="37" t="s">
        <v>23713</v>
      </c>
      <c r="G3996" s="37">
        <v>85704</v>
      </c>
      <c r="H3996" s="35">
        <v>0</v>
      </c>
      <c r="I3996" s="35">
        <v>5</v>
      </c>
      <c r="J3996" s="36">
        <v>15200</v>
      </c>
      <c r="K3996" s="37">
        <v>146931</v>
      </c>
      <c r="L3996" s="37" t="s">
        <v>1257</v>
      </c>
    </row>
    <row r="3997" spans="1:12" ht="18" customHeight="1" x14ac:dyDescent="0.2">
      <c r="A3997" s="37" t="s">
        <v>1608</v>
      </c>
      <c r="B3997" s="37" t="s">
        <v>1609</v>
      </c>
      <c r="C3997" s="37" t="s">
        <v>1610</v>
      </c>
      <c r="D3997" s="37" t="s">
        <v>1611</v>
      </c>
      <c r="E3997" s="37" t="s">
        <v>22740</v>
      </c>
      <c r="F3997" s="37" t="s">
        <v>19662</v>
      </c>
      <c r="G3997" s="37">
        <v>60523</v>
      </c>
      <c r="H3997" s="35">
        <v>12</v>
      </c>
      <c r="I3997" s="35">
        <v>350</v>
      </c>
      <c r="J3997" s="36">
        <v>34286</v>
      </c>
      <c r="K3997" s="37">
        <v>123441</v>
      </c>
      <c r="L3997" s="37"/>
    </row>
    <row r="3998" spans="1:12" ht="18" customHeight="1" x14ac:dyDescent="0.2">
      <c r="A3998" s="37" t="s">
        <v>1612</v>
      </c>
      <c r="B3998" s="37" t="s">
        <v>1613</v>
      </c>
      <c r="C3998" s="37" t="s">
        <v>1614</v>
      </c>
      <c r="D3998" s="37" t="s">
        <v>1615</v>
      </c>
      <c r="E3998" s="37" t="s">
        <v>24177</v>
      </c>
      <c r="F3998" s="37" t="s">
        <v>18741</v>
      </c>
      <c r="G3998" s="37">
        <v>30030</v>
      </c>
      <c r="H3998" s="35">
        <v>2</v>
      </c>
      <c r="I3998" s="35">
        <v>20</v>
      </c>
      <c r="J3998" s="36">
        <v>105000</v>
      </c>
      <c r="K3998" s="37">
        <v>136296</v>
      </c>
      <c r="L3998" s="37" t="s">
        <v>1616</v>
      </c>
    </row>
    <row r="3999" spans="1:12" ht="18" customHeight="1" x14ac:dyDescent="0.2">
      <c r="A3999" s="37" t="s">
        <v>1617</v>
      </c>
      <c r="B3999" s="37" t="s">
        <v>1618</v>
      </c>
      <c r="C3999" s="37" t="s">
        <v>1619</v>
      </c>
      <c r="D3999" s="37" t="s">
        <v>1620</v>
      </c>
      <c r="E3999" s="37" t="s">
        <v>1621</v>
      </c>
      <c r="F3999" s="37" t="s">
        <v>23136</v>
      </c>
      <c r="G3999" s="37">
        <v>22124</v>
      </c>
      <c r="H3999" s="35">
        <v>75</v>
      </c>
      <c r="I3999" s="35">
        <v>125</v>
      </c>
      <c r="J3999" s="36">
        <v>600000</v>
      </c>
      <c r="K3999" s="37">
        <v>115446</v>
      </c>
      <c r="L3999" s="37"/>
    </row>
    <row r="4000" spans="1:12" ht="18" customHeight="1" x14ac:dyDescent="0.2">
      <c r="A4000" s="37" t="s">
        <v>1622</v>
      </c>
      <c r="B4000" s="37" t="s">
        <v>1623</v>
      </c>
      <c r="C4000" s="37" t="s">
        <v>1624</v>
      </c>
      <c r="D4000" s="37" t="s">
        <v>1625</v>
      </c>
      <c r="E4000" s="37" t="s">
        <v>11899</v>
      </c>
      <c r="F4000" s="37" t="s">
        <v>23139</v>
      </c>
      <c r="G4000" s="37">
        <v>53562</v>
      </c>
      <c r="H4000" s="35">
        <v>10</v>
      </c>
      <c r="I4000" s="35">
        <v>42</v>
      </c>
      <c r="J4000" s="36">
        <v>238095</v>
      </c>
      <c r="K4000" s="37">
        <v>132118</v>
      </c>
      <c r="L4000" s="37"/>
    </row>
    <row r="4001" spans="1:12" ht="18" customHeight="1" x14ac:dyDescent="0.2">
      <c r="A4001" s="37" t="s">
        <v>1626</v>
      </c>
      <c r="B4001" s="37" t="s">
        <v>675</v>
      </c>
      <c r="C4001" s="37" t="s">
        <v>676</v>
      </c>
      <c r="D4001" s="37" t="s">
        <v>677</v>
      </c>
      <c r="E4001" s="37" t="s">
        <v>19510</v>
      </c>
      <c r="F4001" s="37" t="s">
        <v>23128</v>
      </c>
      <c r="G4001" s="37">
        <v>97520</v>
      </c>
      <c r="H4001" s="35">
        <v>156</v>
      </c>
      <c r="I4001" s="36">
        <v>1009</v>
      </c>
      <c r="J4001" s="36">
        <v>154609</v>
      </c>
      <c r="K4001" s="37">
        <v>139358</v>
      </c>
      <c r="L4001" s="37"/>
    </row>
    <row r="4002" spans="1:12" ht="18" customHeight="1" x14ac:dyDescent="0.2">
      <c r="A4002" s="37" t="s">
        <v>678</v>
      </c>
      <c r="B4002" s="37" t="s">
        <v>679</v>
      </c>
      <c r="C4002" s="37" t="s">
        <v>680</v>
      </c>
      <c r="D4002" s="37" t="s">
        <v>681</v>
      </c>
      <c r="E4002" s="37" t="s">
        <v>18638</v>
      </c>
      <c r="F4002" s="37" t="s">
        <v>19670</v>
      </c>
      <c r="G4002" s="37">
        <v>49202</v>
      </c>
      <c r="H4002" s="35">
        <v>9</v>
      </c>
      <c r="I4002" s="35">
        <v>35</v>
      </c>
      <c r="J4002" s="36">
        <v>257143</v>
      </c>
      <c r="K4002" s="37">
        <v>138160</v>
      </c>
      <c r="L4002" s="37" t="s">
        <v>682</v>
      </c>
    </row>
    <row r="4003" spans="1:12" ht="18" customHeight="1" x14ac:dyDescent="0.2">
      <c r="A4003" s="37" t="s">
        <v>1631</v>
      </c>
      <c r="B4003" s="37" t="s">
        <v>1632</v>
      </c>
      <c r="C4003" s="37" t="s">
        <v>11717</v>
      </c>
      <c r="D4003" s="37" t="s">
        <v>11718</v>
      </c>
      <c r="E4003" s="37" t="s">
        <v>21950</v>
      </c>
      <c r="F4003" s="37" t="s">
        <v>19672</v>
      </c>
      <c r="G4003" s="37">
        <v>63005</v>
      </c>
      <c r="H4003" s="35">
        <v>1</v>
      </c>
      <c r="I4003" s="35">
        <v>5</v>
      </c>
      <c r="J4003" s="36">
        <v>168572</v>
      </c>
      <c r="K4003" s="37">
        <v>145882</v>
      </c>
      <c r="L4003" s="37"/>
    </row>
    <row r="4004" spans="1:12" ht="18" customHeight="1" x14ac:dyDescent="0.2">
      <c r="A4004" s="37" t="s">
        <v>11719</v>
      </c>
      <c r="B4004" s="37" t="s">
        <v>11720</v>
      </c>
      <c r="C4004" s="37" t="s">
        <v>11721</v>
      </c>
      <c r="D4004" s="37" t="s">
        <v>11722</v>
      </c>
      <c r="E4004" s="37" t="s">
        <v>15746</v>
      </c>
      <c r="F4004" s="37" t="s">
        <v>23134</v>
      </c>
      <c r="G4004" s="37">
        <v>79912</v>
      </c>
      <c r="H4004" s="35">
        <v>8</v>
      </c>
      <c r="I4004" s="35" t="s">
        <v>16742</v>
      </c>
      <c r="J4004" s="35" t="s">
        <v>16742</v>
      </c>
      <c r="K4004" s="37">
        <v>142428</v>
      </c>
      <c r="L4004" s="37"/>
    </row>
    <row r="4005" spans="1:12" ht="18" customHeight="1" x14ac:dyDescent="0.2">
      <c r="A4005" s="37" t="s">
        <v>11723</v>
      </c>
      <c r="B4005" s="37" t="s">
        <v>11724</v>
      </c>
      <c r="C4005" s="37" t="s">
        <v>11725</v>
      </c>
      <c r="D4005" s="37" t="s">
        <v>11726</v>
      </c>
      <c r="E4005" s="37" t="s">
        <v>11727</v>
      </c>
      <c r="F4005" s="37" t="s">
        <v>19666</v>
      </c>
      <c r="G4005" s="37">
        <v>70062</v>
      </c>
      <c r="H4005" s="35">
        <v>8</v>
      </c>
      <c r="I4005" s="35" t="s">
        <v>16742</v>
      </c>
      <c r="J4005" s="35" t="s">
        <v>16742</v>
      </c>
      <c r="K4005" s="37">
        <v>146666</v>
      </c>
      <c r="L4005" s="37"/>
    </row>
    <row r="4006" spans="1:12" ht="18" customHeight="1" x14ac:dyDescent="0.2">
      <c r="A4006" s="37" t="s">
        <v>11728</v>
      </c>
      <c r="B4006" s="37" t="s">
        <v>11729</v>
      </c>
      <c r="C4006" s="37" t="s">
        <v>11730</v>
      </c>
      <c r="D4006" s="37" t="s">
        <v>11731</v>
      </c>
      <c r="E4006" s="37" t="s">
        <v>21785</v>
      </c>
      <c r="F4006" s="37" t="s">
        <v>23714</v>
      </c>
      <c r="G4006" s="37">
        <v>92008</v>
      </c>
      <c r="H4006" s="35">
        <v>30</v>
      </c>
      <c r="I4006" s="35">
        <v>138</v>
      </c>
      <c r="J4006" s="36">
        <v>219534</v>
      </c>
      <c r="K4006" s="37">
        <v>120986</v>
      </c>
      <c r="L4006" s="37" t="s">
        <v>11732</v>
      </c>
    </row>
    <row r="4007" spans="1:12" ht="18" customHeight="1" x14ac:dyDescent="0.2">
      <c r="A4007" s="37" t="s">
        <v>11733</v>
      </c>
      <c r="B4007" s="37" t="s">
        <v>11734</v>
      </c>
      <c r="C4007" s="37" t="s">
        <v>11735</v>
      </c>
      <c r="D4007" s="37" t="s">
        <v>11736</v>
      </c>
      <c r="E4007" s="37" t="s">
        <v>11232</v>
      </c>
      <c r="F4007" s="37" t="s">
        <v>23715</v>
      </c>
      <c r="G4007" s="37">
        <v>80014</v>
      </c>
      <c r="H4007" s="35">
        <v>0</v>
      </c>
      <c r="I4007" s="35">
        <v>1</v>
      </c>
      <c r="J4007" s="36">
        <v>95000</v>
      </c>
      <c r="K4007" s="37">
        <v>116454</v>
      </c>
      <c r="L4007" s="37" t="s">
        <v>11747</v>
      </c>
    </row>
    <row r="4008" spans="1:12" ht="18" customHeight="1" x14ac:dyDescent="0.2">
      <c r="A4008" s="37" t="s">
        <v>11748</v>
      </c>
      <c r="B4008" s="37" t="s">
        <v>11749</v>
      </c>
      <c r="C4008" s="37" t="s">
        <v>11750</v>
      </c>
      <c r="D4008" s="37" t="s">
        <v>11751</v>
      </c>
      <c r="E4008" s="37" t="s">
        <v>20922</v>
      </c>
      <c r="F4008" s="37" t="s">
        <v>19665</v>
      </c>
      <c r="G4008" s="37">
        <v>40508</v>
      </c>
      <c r="H4008" s="35">
        <v>4</v>
      </c>
      <c r="I4008" s="35">
        <v>100</v>
      </c>
      <c r="J4008" s="36">
        <v>40000</v>
      </c>
      <c r="K4008" s="37">
        <v>145285</v>
      </c>
      <c r="L4008" s="37" t="s">
        <v>11752</v>
      </c>
    </row>
    <row r="4009" spans="1:12" ht="18" customHeight="1" x14ac:dyDescent="0.2">
      <c r="A4009" s="37" t="s">
        <v>11753</v>
      </c>
      <c r="B4009" s="37" t="s">
        <v>11754</v>
      </c>
      <c r="C4009" s="37" t="s">
        <v>11755</v>
      </c>
      <c r="D4009" s="37" t="s">
        <v>11756</v>
      </c>
      <c r="E4009" s="37" t="s">
        <v>6161</v>
      </c>
      <c r="F4009" s="37" t="s">
        <v>23714</v>
      </c>
      <c r="G4009" s="37">
        <v>94523</v>
      </c>
      <c r="H4009" s="35">
        <v>8</v>
      </c>
      <c r="I4009" s="35" t="s">
        <v>16742</v>
      </c>
      <c r="J4009" s="35" t="s">
        <v>16742</v>
      </c>
      <c r="K4009" s="37">
        <v>126557</v>
      </c>
      <c r="L4009" s="37" t="s">
        <v>11757</v>
      </c>
    </row>
    <row r="4010" spans="1:12" ht="18" customHeight="1" x14ac:dyDescent="0.2">
      <c r="A4010" s="37" t="s">
        <v>11758</v>
      </c>
      <c r="B4010" s="37" t="s">
        <v>11759</v>
      </c>
      <c r="C4010" s="37" t="s">
        <v>14526</v>
      </c>
      <c r="D4010" s="37" t="s">
        <v>14527</v>
      </c>
      <c r="E4010" s="37" t="s">
        <v>14528</v>
      </c>
      <c r="F4010" s="37" t="s">
        <v>19670</v>
      </c>
      <c r="G4010" s="37">
        <v>49428</v>
      </c>
      <c r="H4010" s="35">
        <v>79</v>
      </c>
      <c r="I4010" s="35">
        <v>495</v>
      </c>
      <c r="J4010" s="36">
        <v>159545</v>
      </c>
      <c r="K4010" s="37">
        <v>137658</v>
      </c>
      <c r="L4010" s="37"/>
    </row>
    <row r="4011" spans="1:12" ht="18" customHeight="1" x14ac:dyDescent="0.2">
      <c r="A4011" s="37" t="s">
        <v>14529</v>
      </c>
      <c r="B4011" s="37" t="s">
        <v>14530</v>
      </c>
      <c r="C4011" s="37" t="s">
        <v>14531</v>
      </c>
      <c r="D4011" s="37" t="s">
        <v>9075</v>
      </c>
      <c r="E4011" s="37" t="s">
        <v>15292</v>
      </c>
      <c r="F4011" s="37" t="s">
        <v>19665</v>
      </c>
      <c r="G4011" s="37">
        <v>40243</v>
      </c>
      <c r="H4011" s="35">
        <v>5</v>
      </c>
      <c r="I4011" s="35">
        <v>175</v>
      </c>
      <c r="J4011" s="36">
        <v>28571</v>
      </c>
      <c r="K4011" s="37">
        <v>142724</v>
      </c>
      <c r="L4011" s="37" t="s">
        <v>9076</v>
      </c>
    </row>
    <row r="4012" spans="1:12" ht="18" customHeight="1" x14ac:dyDescent="0.2">
      <c r="A4012" s="37" t="s">
        <v>9077</v>
      </c>
      <c r="B4012" s="37" t="s">
        <v>9050</v>
      </c>
      <c r="C4012" s="37" t="s">
        <v>9051</v>
      </c>
      <c r="D4012" s="37" t="s">
        <v>9052</v>
      </c>
      <c r="E4012" s="37" t="s">
        <v>22094</v>
      </c>
      <c r="F4012" s="37" t="s">
        <v>23134</v>
      </c>
      <c r="G4012" s="37">
        <v>77401</v>
      </c>
      <c r="H4012" s="35">
        <v>26</v>
      </c>
      <c r="I4012" s="35">
        <v>47</v>
      </c>
      <c r="J4012" s="36">
        <v>549000</v>
      </c>
      <c r="K4012" s="37">
        <v>128227</v>
      </c>
      <c r="L4012" s="37"/>
    </row>
    <row r="4013" spans="1:12" ht="18" customHeight="1" x14ac:dyDescent="0.2">
      <c r="A4013" s="37" t="s">
        <v>9053</v>
      </c>
      <c r="B4013" s="37" t="s">
        <v>9054</v>
      </c>
      <c r="C4013" s="37" t="s">
        <v>11760</v>
      </c>
      <c r="D4013" s="37" t="s">
        <v>11261</v>
      </c>
      <c r="E4013" s="37" t="s">
        <v>16723</v>
      </c>
      <c r="F4013" s="37" t="s">
        <v>23714</v>
      </c>
      <c r="G4013" s="37">
        <v>94104</v>
      </c>
      <c r="H4013" s="35">
        <v>13</v>
      </c>
      <c r="I4013" s="35">
        <v>40</v>
      </c>
      <c r="J4013" s="36">
        <v>325000</v>
      </c>
      <c r="K4013" s="37">
        <v>134493</v>
      </c>
      <c r="L4013" s="37" t="s">
        <v>11761</v>
      </c>
    </row>
    <row r="4014" spans="1:12" ht="18" customHeight="1" x14ac:dyDescent="0.2">
      <c r="A4014" s="37" t="s">
        <v>11762</v>
      </c>
      <c r="B4014" s="37" t="s">
        <v>11763</v>
      </c>
      <c r="C4014" s="37" t="s">
        <v>11764</v>
      </c>
      <c r="D4014" s="37" t="s">
        <v>13241</v>
      </c>
      <c r="E4014" s="37" t="s">
        <v>13242</v>
      </c>
      <c r="F4014" s="37" t="s">
        <v>23127</v>
      </c>
      <c r="G4014" s="37">
        <v>73072</v>
      </c>
      <c r="H4014" s="35">
        <v>2</v>
      </c>
      <c r="I4014" s="35">
        <v>28</v>
      </c>
      <c r="J4014" s="36">
        <v>53571</v>
      </c>
      <c r="K4014" s="37">
        <v>118529</v>
      </c>
      <c r="L4014" s="37"/>
    </row>
    <row r="4015" spans="1:12" ht="18" customHeight="1" x14ac:dyDescent="0.2">
      <c r="A4015" s="37" t="s">
        <v>9073</v>
      </c>
      <c r="B4015" s="37" t="s">
        <v>9074</v>
      </c>
      <c r="C4015" s="37" t="s">
        <v>9041</v>
      </c>
      <c r="D4015" s="37" t="s">
        <v>9042</v>
      </c>
      <c r="E4015" s="37" t="s">
        <v>9043</v>
      </c>
      <c r="F4015" s="37" t="s">
        <v>19678</v>
      </c>
      <c r="G4015" s="37">
        <v>8086</v>
      </c>
      <c r="H4015" s="35">
        <v>2</v>
      </c>
      <c r="I4015" s="35">
        <v>5</v>
      </c>
      <c r="J4015" s="36">
        <v>400000</v>
      </c>
      <c r="K4015" s="37">
        <v>125161</v>
      </c>
      <c r="L4015" s="37"/>
    </row>
    <row r="4016" spans="1:12" ht="18" customHeight="1" x14ac:dyDescent="0.2">
      <c r="A4016" s="37" t="s">
        <v>11740</v>
      </c>
      <c r="B4016" s="37" t="s">
        <v>11741</v>
      </c>
      <c r="C4016" s="37" t="s">
        <v>11742</v>
      </c>
      <c r="D4016" s="37" t="s">
        <v>6386</v>
      </c>
      <c r="E4016" s="37" t="s">
        <v>22371</v>
      </c>
      <c r="F4016" s="37" t="s">
        <v>19670</v>
      </c>
      <c r="G4016" s="37">
        <v>48858</v>
      </c>
      <c r="H4016" s="35">
        <v>41</v>
      </c>
      <c r="I4016" s="35">
        <v>496</v>
      </c>
      <c r="J4016" s="36">
        <v>83197</v>
      </c>
      <c r="K4016" s="37">
        <v>124468</v>
      </c>
      <c r="L4016" s="37"/>
    </row>
    <row r="4017" spans="1:12" ht="18" customHeight="1" x14ac:dyDescent="0.2">
      <c r="A4017" s="37" t="s">
        <v>6387</v>
      </c>
      <c r="B4017" s="37" t="s">
        <v>6388</v>
      </c>
      <c r="C4017" s="37" t="s">
        <v>6389</v>
      </c>
      <c r="D4017" s="37" t="s">
        <v>9071</v>
      </c>
      <c r="E4017" s="37" t="s">
        <v>22689</v>
      </c>
      <c r="F4017" s="37" t="s">
        <v>23713</v>
      </c>
      <c r="G4017" s="37">
        <v>85251</v>
      </c>
      <c r="H4017" s="35">
        <v>220</v>
      </c>
      <c r="I4017" s="36">
        <v>1100</v>
      </c>
      <c r="J4017" s="36">
        <v>200000</v>
      </c>
      <c r="K4017" s="37">
        <v>135696</v>
      </c>
      <c r="L4017" s="37" t="s">
        <v>9072</v>
      </c>
    </row>
    <row r="4018" spans="1:12" ht="18" customHeight="1" x14ac:dyDescent="0.2">
      <c r="A4018" s="37" t="s">
        <v>6381</v>
      </c>
      <c r="B4018" s="37" t="s">
        <v>6382</v>
      </c>
      <c r="C4018" s="37" t="s">
        <v>6383</v>
      </c>
      <c r="D4018" s="37" t="s">
        <v>6384</v>
      </c>
      <c r="E4018" s="37" t="s">
        <v>19172</v>
      </c>
      <c r="F4018" s="37" t="s">
        <v>23714</v>
      </c>
      <c r="G4018" s="37">
        <v>94596</v>
      </c>
      <c r="H4018" s="35">
        <v>9</v>
      </c>
      <c r="I4018" s="35">
        <v>36</v>
      </c>
      <c r="J4018" s="36">
        <v>255306</v>
      </c>
      <c r="K4018" s="37">
        <v>136918</v>
      </c>
      <c r="L4018" s="37"/>
    </row>
    <row r="4019" spans="1:12" ht="18" customHeight="1" x14ac:dyDescent="0.2">
      <c r="A4019" s="37" t="s">
        <v>6385</v>
      </c>
      <c r="B4019" s="37" t="s">
        <v>9102</v>
      </c>
      <c r="C4019" s="37" t="s">
        <v>9103</v>
      </c>
      <c r="D4019" s="37" t="s">
        <v>9104</v>
      </c>
      <c r="E4019" s="37" t="s">
        <v>9105</v>
      </c>
      <c r="F4019" s="37" t="s">
        <v>19678</v>
      </c>
      <c r="G4019" s="37">
        <v>7006</v>
      </c>
      <c r="H4019" s="35">
        <v>35</v>
      </c>
      <c r="I4019" s="35">
        <v>281</v>
      </c>
      <c r="J4019" s="36">
        <v>123185</v>
      </c>
      <c r="K4019" s="37">
        <v>129174</v>
      </c>
      <c r="L4019" s="37"/>
    </row>
    <row r="4020" spans="1:12" ht="18" customHeight="1" x14ac:dyDescent="0.2">
      <c r="A4020" s="37" t="s">
        <v>9106</v>
      </c>
      <c r="B4020" s="37" t="s">
        <v>9107</v>
      </c>
      <c r="C4020" s="37" t="s">
        <v>9108</v>
      </c>
      <c r="D4020" s="37" t="s">
        <v>9109</v>
      </c>
      <c r="E4020" s="37" t="s">
        <v>21107</v>
      </c>
      <c r="F4020" s="37" t="s">
        <v>18740</v>
      </c>
      <c r="G4020" s="37">
        <v>33410</v>
      </c>
      <c r="H4020" s="35">
        <v>3</v>
      </c>
      <c r="I4020" s="35">
        <v>9</v>
      </c>
      <c r="J4020" s="36">
        <v>384893</v>
      </c>
      <c r="K4020" s="37">
        <v>151313</v>
      </c>
      <c r="L4020" s="37"/>
    </row>
    <row r="4021" spans="1:12" ht="18" customHeight="1" x14ac:dyDescent="0.2">
      <c r="A4021" s="37" t="s">
        <v>9110</v>
      </c>
      <c r="B4021" s="37" t="s">
        <v>9111</v>
      </c>
      <c r="C4021" s="37" t="s">
        <v>9112</v>
      </c>
      <c r="D4021" s="37" t="s">
        <v>9113</v>
      </c>
      <c r="E4021" s="37" t="s">
        <v>9861</v>
      </c>
      <c r="F4021" s="37" t="s">
        <v>23140</v>
      </c>
      <c r="G4021" s="37">
        <v>25701</v>
      </c>
      <c r="H4021" s="35">
        <v>8</v>
      </c>
      <c r="I4021" s="35" t="s">
        <v>16742</v>
      </c>
      <c r="J4021" s="35" t="s">
        <v>16742</v>
      </c>
      <c r="K4021" s="37">
        <v>130551</v>
      </c>
      <c r="L4021" s="37" t="s">
        <v>9114</v>
      </c>
    </row>
    <row r="4022" spans="1:12" ht="18" customHeight="1" x14ac:dyDescent="0.2">
      <c r="A4022" s="37" t="s">
        <v>9115</v>
      </c>
      <c r="B4022" s="37" t="s">
        <v>872</v>
      </c>
      <c r="C4022" s="37" t="s">
        <v>873</v>
      </c>
      <c r="D4022" s="37" t="s">
        <v>9098</v>
      </c>
      <c r="E4022" s="37" t="s">
        <v>18129</v>
      </c>
      <c r="F4022" s="37" t="s">
        <v>23714</v>
      </c>
      <c r="G4022" s="37">
        <v>94502</v>
      </c>
      <c r="H4022" s="35">
        <v>19</v>
      </c>
      <c r="I4022" s="35">
        <v>199</v>
      </c>
      <c r="J4022" s="36">
        <v>93868</v>
      </c>
      <c r="K4022" s="37">
        <v>124694</v>
      </c>
      <c r="L4022" s="37"/>
    </row>
    <row r="4023" spans="1:12" ht="18" customHeight="1" x14ac:dyDescent="0.2">
      <c r="A4023" s="37" t="s">
        <v>9099</v>
      </c>
      <c r="B4023" s="37" t="s">
        <v>9100</v>
      </c>
      <c r="C4023" s="37" t="s">
        <v>9101</v>
      </c>
      <c r="D4023" s="37" t="s">
        <v>3209</v>
      </c>
      <c r="E4023" s="37" t="s">
        <v>16728</v>
      </c>
      <c r="F4023" s="37" t="s">
        <v>23714</v>
      </c>
      <c r="G4023" s="37">
        <v>92130</v>
      </c>
      <c r="H4023" s="35">
        <v>8</v>
      </c>
      <c r="I4023" s="35" t="s">
        <v>16742</v>
      </c>
      <c r="J4023" s="35" t="s">
        <v>16742</v>
      </c>
      <c r="K4023" s="37">
        <v>140766</v>
      </c>
      <c r="L4023" s="37"/>
    </row>
    <row r="4024" spans="1:12" ht="18" customHeight="1" x14ac:dyDescent="0.2">
      <c r="A4024" s="37" t="s">
        <v>6446</v>
      </c>
      <c r="B4024" s="37" t="s">
        <v>6447</v>
      </c>
      <c r="C4024" s="37" t="s">
        <v>6448</v>
      </c>
      <c r="D4024" s="37" t="s">
        <v>6449</v>
      </c>
      <c r="E4024" s="37" t="s">
        <v>21358</v>
      </c>
      <c r="F4024" s="37" t="s">
        <v>23714</v>
      </c>
      <c r="G4024" s="37">
        <v>94583</v>
      </c>
      <c r="H4024" s="35">
        <v>18</v>
      </c>
      <c r="I4024" s="35">
        <v>64</v>
      </c>
      <c r="J4024" s="36">
        <v>287694</v>
      </c>
      <c r="K4024" s="37">
        <v>40056</v>
      </c>
      <c r="L4024" s="37"/>
    </row>
    <row r="4025" spans="1:12" ht="18" customHeight="1" x14ac:dyDescent="0.2">
      <c r="A4025" s="37" t="s">
        <v>6450</v>
      </c>
      <c r="B4025" s="37" t="s">
        <v>6451</v>
      </c>
      <c r="C4025" s="37" t="s">
        <v>6452</v>
      </c>
      <c r="D4025" s="37"/>
      <c r="E4025" s="37"/>
      <c r="F4025" s="37" t="s">
        <v>19663</v>
      </c>
      <c r="G4025" s="37"/>
      <c r="H4025" s="35">
        <v>150</v>
      </c>
      <c r="I4025" s="35" t="s">
        <v>16742</v>
      </c>
      <c r="J4025" s="35" t="s">
        <v>16742</v>
      </c>
      <c r="K4025" s="37">
        <v>148725</v>
      </c>
      <c r="L4025" s="37"/>
    </row>
    <row r="4026" spans="1:12" ht="18" customHeight="1" x14ac:dyDescent="0.2">
      <c r="A4026" s="37" t="s">
        <v>6453</v>
      </c>
      <c r="B4026" s="37" t="s">
        <v>6454</v>
      </c>
      <c r="C4026" s="37" t="s">
        <v>6455</v>
      </c>
      <c r="D4026" s="37" t="s">
        <v>6456</v>
      </c>
      <c r="E4026" s="37" t="s">
        <v>20763</v>
      </c>
      <c r="F4026" s="37" t="s">
        <v>19670</v>
      </c>
      <c r="G4026" s="37">
        <v>48315</v>
      </c>
      <c r="H4026" s="35">
        <v>7</v>
      </c>
      <c r="I4026" s="35">
        <v>21</v>
      </c>
      <c r="J4026" s="36">
        <v>309524</v>
      </c>
      <c r="K4026" s="37">
        <v>123694</v>
      </c>
      <c r="L4026" s="37"/>
    </row>
    <row r="4027" spans="1:12" ht="18" customHeight="1" x14ac:dyDescent="0.2">
      <c r="A4027" s="37" t="s">
        <v>6457</v>
      </c>
      <c r="B4027" s="37" t="s">
        <v>6458</v>
      </c>
      <c r="C4027" s="37" t="s">
        <v>6459</v>
      </c>
      <c r="D4027" s="37" t="s">
        <v>6460</v>
      </c>
      <c r="E4027" s="37" t="s">
        <v>20417</v>
      </c>
      <c r="F4027" s="37" t="s">
        <v>23714</v>
      </c>
      <c r="G4027" s="37">
        <v>92708</v>
      </c>
      <c r="H4027" s="35">
        <v>30</v>
      </c>
      <c r="I4027" s="35">
        <v>59</v>
      </c>
      <c r="J4027" s="36">
        <v>509766</v>
      </c>
      <c r="K4027" s="37">
        <v>112542</v>
      </c>
      <c r="L4027" s="37" t="s">
        <v>6461</v>
      </c>
    </row>
    <row r="4028" spans="1:12" ht="18" customHeight="1" x14ac:dyDescent="0.2">
      <c r="A4028" s="37" t="s">
        <v>6462</v>
      </c>
      <c r="B4028" s="37" t="s">
        <v>6463</v>
      </c>
      <c r="C4028" s="37" t="s">
        <v>6464</v>
      </c>
      <c r="D4028" s="37" t="s">
        <v>6465</v>
      </c>
      <c r="E4028" s="37" t="s">
        <v>21156</v>
      </c>
      <c r="F4028" s="37" t="s">
        <v>23714</v>
      </c>
      <c r="G4028" s="37">
        <v>92701</v>
      </c>
      <c r="H4028" s="35">
        <v>1</v>
      </c>
      <c r="I4028" s="35">
        <v>4</v>
      </c>
      <c r="J4028" s="36">
        <v>262500</v>
      </c>
      <c r="K4028" s="37">
        <v>138237</v>
      </c>
      <c r="L4028" s="37" t="s">
        <v>6466</v>
      </c>
    </row>
    <row r="4029" spans="1:12" ht="18" customHeight="1" x14ac:dyDescent="0.2">
      <c r="A4029" s="37" t="s">
        <v>6467</v>
      </c>
      <c r="B4029" s="37" t="s">
        <v>9181</v>
      </c>
      <c r="C4029" s="37" t="s">
        <v>9182</v>
      </c>
      <c r="D4029" s="37" t="s">
        <v>6488</v>
      </c>
      <c r="E4029" s="37" t="s">
        <v>6489</v>
      </c>
      <c r="F4029" s="37" t="s">
        <v>23714</v>
      </c>
      <c r="G4029" s="37">
        <v>95608</v>
      </c>
      <c r="H4029" s="35">
        <v>85</v>
      </c>
      <c r="I4029" s="35">
        <v>226</v>
      </c>
      <c r="J4029" s="36">
        <v>376106</v>
      </c>
      <c r="K4029" s="37">
        <v>112239</v>
      </c>
      <c r="L4029" s="37" t="s">
        <v>6490</v>
      </c>
    </row>
    <row r="4030" spans="1:12" ht="18" customHeight="1" x14ac:dyDescent="0.2">
      <c r="A4030" s="37" t="s">
        <v>6491</v>
      </c>
      <c r="B4030" s="37" t="s">
        <v>6492</v>
      </c>
      <c r="C4030" s="37" t="s">
        <v>6493</v>
      </c>
      <c r="D4030" s="37" t="s">
        <v>6494</v>
      </c>
      <c r="E4030" s="37" t="s">
        <v>24166</v>
      </c>
      <c r="F4030" s="37" t="s">
        <v>23714</v>
      </c>
      <c r="G4030" s="37">
        <v>94611</v>
      </c>
      <c r="H4030" s="35">
        <v>1</v>
      </c>
      <c r="I4030" s="35">
        <v>12</v>
      </c>
      <c r="J4030" s="36">
        <v>117500</v>
      </c>
      <c r="K4030" s="37">
        <v>134737</v>
      </c>
      <c r="L4030" s="37"/>
    </row>
    <row r="4031" spans="1:12" ht="18" customHeight="1" x14ac:dyDescent="0.2">
      <c r="A4031" s="37" t="s">
        <v>6495</v>
      </c>
      <c r="B4031" s="37" t="s">
        <v>6496</v>
      </c>
      <c r="C4031" s="37" t="s">
        <v>6497</v>
      </c>
      <c r="D4031" s="37" t="s">
        <v>6498</v>
      </c>
      <c r="E4031" s="37" t="s">
        <v>6499</v>
      </c>
      <c r="F4031" s="37" t="s">
        <v>19668</v>
      </c>
      <c r="G4031" s="37">
        <v>21012</v>
      </c>
      <c r="H4031" s="35">
        <v>1</v>
      </c>
      <c r="I4031" s="35">
        <v>10</v>
      </c>
      <c r="J4031" s="36">
        <v>60000</v>
      </c>
      <c r="K4031" s="37">
        <v>139031</v>
      </c>
      <c r="L4031" s="37"/>
    </row>
    <row r="4032" spans="1:12" ht="18" customHeight="1" x14ac:dyDescent="0.2">
      <c r="A4032" s="37" t="s">
        <v>6500</v>
      </c>
      <c r="B4032" s="37" t="s">
        <v>6501</v>
      </c>
      <c r="C4032" s="37" t="s">
        <v>6502</v>
      </c>
      <c r="D4032" s="37" t="s">
        <v>6503</v>
      </c>
      <c r="E4032" s="37" t="s">
        <v>24265</v>
      </c>
      <c r="F4032" s="37" t="s">
        <v>23714</v>
      </c>
      <c r="G4032" s="37">
        <v>90064</v>
      </c>
      <c r="H4032" s="35">
        <v>16</v>
      </c>
      <c r="I4032" s="35">
        <v>16</v>
      </c>
      <c r="J4032" s="36">
        <v>1000000</v>
      </c>
      <c r="K4032" s="37">
        <v>112830</v>
      </c>
      <c r="L4032" s="37" t="s">
        <v>6504</v>
      </c>
    </row>
    <row r="4033" spans="1:12" ht="18" customHeight="1" x14ac:dyDescent="0.2">
      <c r="A4033" s="37" t="s">
        <v>6505</v>
      </c>
      <c r="B4033" s="37" t="s">
        <v>6506</v>
      </c>
      <c r="C4033" s="37" t="s">
        <v>6507</v>
      </c>
      <c r="D4033" s="37" t="s">
        <v>6508</v>
      </c>
      <c r="E4033" s="37" t="s">
        <v>23278</v>
      </c>
      <c r="F4033" s="37" t="s">
        <v>18741</v>
      </c>
      <c r="G4033" s="37">
        <v>30907</v>
      </c>
      <c r="H4033" s="35">
        <v>1</v>
      </c>
      <c r="I4033" s="35">
        <v>16</v>
      </c>
      <c r="J4033" s="36">
        <v>75000</v>
      </c>
      <c r="K4033" s="37">
        <v>125178</v>
      </c>
      <c r="L4033" s="37" t="s">
        <v>6509</v>
      </c>
    </row>
    <row r="4034" spans="1:12" ht="18" customHeight="1" x14ac:dyDescent="0.2">
      <c r="A4034" s="37" t="s">
        <v>6510</v>
      </c>
      <c r="B4034" s="37" t="s">
        <v>6511</v>
      </c>
      <c r="C4034" s="37" t="s">
        <v>6512</v>
      </c>
      <c r="D4034" s="37" t="s">
        <v>6513</v>
      </c>
      <c r="E4034" s="37" t="s">
        <v>6514</v>
      </c>
      <c r="F4034" s="37" t="s">
        <v>19669</v>
      </c>
      <c r="G4034" s="37">
        <v>3908</v>
      </c>
      <c r="H4034" s="35">
        <v>6</v>
      </c>
      <c r="I4034" s="35">
        <v>18</v>
      </c>
      <c r="J4034" s="36">
        <v>308889</v>
      </c>
      <c r="K4034" s="37">
        <v>116939</v>
      </c>
      <c r="L4034" s="37" t="s">
        <v>6515</v>
      </c>
    </row>
    <row r="4035" spans="1:12" ht="18" customHeight="1" x14ac:dyDescent="0.2">
      <c r="A4035" s="37" t="s">
        <v>6534</v>
      </c>
      <c r="B4035" s="37" t="s">
        <v>6535</v>
      </c>
      <c r="C4035" s="37" t="s">
        <v>6536</v>
      </c>
      <c r="D4035" s="37" t="s">
        <v>6537</v>
      </c>
      <c r="E4035" s="37" t="s">
        <v>6538</v>
      </c>
      <c r="F4035" s="37" t="s">
        <v>23714</v>
      </c>
      <c r="G4035" s="37">
        <v>91325</v>
      </c>
      <c r="H4035" s="35">
        <v>4</v>
      </c>
      <c r="I4035" s="35">
        <v>5</v>
      </c>
      <c r="J4035" s="36">
        <v>730000</v>
      </c>
      <c r="K4035" s="37">
        <v>134360</v>
      </c>
      <c r="L4035" s="37" t="s">
        <v>6539</v>
      </c>
    </row>
    <row r="4036" spans="1:12" ht="18" customHeight="1" x14ac:dyDescent="0.2">
      <c r="A4036" s="37" t="s">
        <v>6540</v>
      </c>
      <c r="B4036" s="37" t="s">
        <v>6541</v>
      </c>
      <c r="C4036" s="37" t="s">
        <v>6542</v>
      </c>
      <c r="D4036" s="37" t="s">
        <v>6543</v>
      </c>
      <c r="E4036" s="37" t="s">
        <v>20763</v>
      </c>
      <c r="F4036" s="37" t="s">
        <v>19670</v>
      </c>
      <c r="G4036" s="37">
        <v>48316</v>
      </c>
      <c r="H4036" s="35">
        <v>4</v>
      </c>
      <c r="I4036" s="35">
        <v>12</v>
      </c>
      <c r="J4036" s="36">
        <v>312500</v>
      </c>
      <c r="K4036" s="37">
        <v>124305</v>
      </c>
      <c r="L4036" s="37"/>
    </row>
    <row r="4037" spans="1:12" ht="18" customHeight="1" x14ac:dyDescent="0.2">
      <c r="A4037" s="37" t="s">
        <v>6544</v>
      </c>
      <c r="B4037" s="37" t="s">
        <v>6545</v>
      </c>
      <c r="C4037" s="37" t="s">
        <v>17111</v>
      </c>
      <c r="D4037" s="37" t="s">
        <v>17112</v>
      </c>
      <c r="E4037" s="37" t="s">
        <v>23278</v>
      </c>
      <c r="F4037" s="37" t="s">
        <v>18741</v>
      </c>
      <c r="G4037" s="37">
        <v>30907</v>
      </c>
      <c r="H4037" s="35">
        <v>78</v>
      </c>
      <c r="I4037" s="36">
        <v>1227</v>
      </c>
      <c r="J4037" s="36">
        <v>63916</v>
      </c>
      <c r="K4037" s="37">
        <v>126124</v>
      </c>
      <c r="L4037" s="37" t="s">
        <v>6546</v>
      </c>
    </row>
    <row r="4038" spans="1:12" ht="18" customHeight="1" x14ac:dyDescent="0.2">
      <c r="A4038" s="37" t="s">
        <v>6547</v>
      </c>
      <c r="B4038" s="37" t="s">
        <v>6314</v>
      </c>
      <c r="C4038" s="37" t="s">
        <v>6315</v>
      </c>
      <c r="D4038" s="37" t="s">
        <v>6316</v>
      </c>
      <c r="E4038" s="37" t="s">
        <v>6317</v>
      </c>
      <c r="F4038" s="37" t="s">
        <v>23142</v>
      </c>
      <c r="G4038" s="37">
        <v>82941</v>
      </c>
      <c r="H4038" s="35">
        <v>0</v>
      </c>
      <c r="I4038" s="35">
        <v>2</v>
      </c>
      <c r="J4038" s="36">
        <v>125000</v>
      </c>
      <c r="K4038" s="37">
        <v>130731</v>
      </c>
      <c r="L4038" s="37"/>
    </row>
    <row r="4039" spans="1:12" ht="18" customHeight="1" x14ac:dyDescent="0.2">
      <c r="A4039" s="37" t="s">
        <v>6318</v>
      </c>
      <c r="B4039" s="37" t="s">
        <v>6319</v>
      </c>
      <c r="C4039" s="37" t="s">
        <v>3804</v>
      </c>
      <c r="D4039" s="37" t="s">
        <v>3805</v>
      </c>
      <c r="E4039" s="37" t="s">
        <v>24265</v>
      </c>
      <c r="F4039" s="37" t="s">
        <v>23714</v>
      </c>
      <c r="G4039" s="37">
        <v>90067</v>
      </c>
      <c r="H4039" s="35">
        <v>45</v>
      </c>
      <c r="I4039" s="35">
        <v>6</v>
      </c>
      <c r="J4039" s="36">
        <v>7500000</v>
      </c>
      <c r="K4039" s="37">
        <v>139896</v>
      </c>
      <c r="L4039" s="37"/>
    </row>
    <row r="4040" spans="1:12" ht="18" customHeight="1" x14ac:dyDescent="0.2">
      <c r="A4040" s="37" t="s">
        <v>3806</v>
      </c>
      <c r="B4040" s="37" t="s">
        <v>3807</v>
      </c>
      <c r="C4040" s="37" t="s">
        <v>3808</v>
      </c>
      <c r="D4040" s="37" t="s">
        <v>3809</v>
      </c>
      <c r="E4040" s="37" t="s">
        <v>3810</v>
      </c>
      <c r="F4040" s="37" t="s">
        <v>19667</v>
      </c>
      <c r="G4040" s="37">
        <v>2053</v>
      </c>
      <c r="H4040" s="35">
        <v>26</v>
      </c>
      <c r="I4040" s="35">
        <v>266</v>
      </c>
      <c r="J4040" s="36">
        <v>97444</v>
      </c>
      <c r="K4040" s="37">
        <v>130715</v>
      </c>
      <c r="L4040" s="37"/>
    </row>
    <row r="4041" spans="1:12" ht="18" customHeight="1" x14ac:dyDescent="0.2">
      <c r="A4041" s="37" t="s">
        <v>3811</v>
      </c>
      <c r="B4041" s="37" t="s">
        <v>3812</v>
      </c>
      <c r="C4041" s="37" t="s">
        <v>3813</v>
      </c>
      <c r="D4041" s="37" t="s">
        <v>3814</v>
      </c>
      <c r="E4041" s="37" t="s">
        <v>23347</v>
      </c>
      <c r="F4041" s="37" t="s">
        <v>23134</v>
      </c>
      <c r="G4041" s="37">
        <v>78717</v>
      </c>
      <c r="H4041" s="35">
        <v>3</v>
      </c>
      <c r="I4041" s="35">
        <v>28</v>
      </c>
      <c r="J4041" s="36">
        <v>92461</v>
      </c>
      <c r="K4041" s="37">
        <v>141331</v>
      </c>
      <c r="L4041" s="37"/>
    </row>
    <row r="4042" spans="1:12" ht="18" customHeight="1" x14ac:dyDescent="0.2">
      <c r="A4042" s="37" t="s">
        <v>3815</v>
      </c>
      <c r="B4042" s="37" t="s">
        <v>3816</v>
      </c>
      <c r="C4042" s="37" t="s">
        <v>3817</v>
      </c>
      <c r="D4042" s="37" t="s">
        <v>3818</v>
      </c>
      <c r="E4042" s="37" t="s">
        <v>22689</v>
      </c>
      <c r="F4042" s="37" t="s">
        <v>23713</v>
      </c>
      <c r="G4042" s="37">
        <v>85251</v>
      </c>
      <c r="H4042" s="35">
        <v>18</v>
      </c>
      <c r="I4042" s="35">
        <v>46</v>
      </c>
      <c r="J4042" s="36">
        <v>396236</v>
      </c>
      <c r="K4042" s="37">
        <v>114104</v>
      </c>
      <c r="L4042" s="37"/>
    </row>
    <row r="4043" spans="1:12" ht="18" customHeight="1" x14ac:dyDescent="0.2">
      <c r="A4043" s="37" t="s">
        <v>3819</v>
      </c>
      <c r="B4043" s="37" t="s">
        <v>3820</v>
      </c>
      <c r="C4043" s="37" t="s">
        <v>3821</v>
      </c>
      <c r="D4043" s="37" t="s">
        <v>3822</v>
      </c>
      <c r="E4043" s="37" t="s">
        <v>23698</v>
      </c>
      <c r="F4043" s="37" t="s">
        <v>18741</v>
      </c>
      <c r="G4043" s="37">
        <v>30189</v>
      </c>
      <c r="H4043" s="35">
        <v>50</v>
      </c>
      <c r="I4043" s="35" t="s">
        <v>16742</v>
      </c>
      <c r="J4043" s="35" t="s">
        <v>16742</v>
      </c>
      <c r="K4043" s="37">
        <v>127200</v>
      </c>
      <c r="L4043" s="37" t="s">
        <v>3823</v>
      </c>
    </row>
    <row r="4044" spans="1:12" ht="18" customHeight="1" x14ac:dyDescent="0.2">
      <c r="A4044" s="37" t="s">
        <v>6516</v>
      </c>
      <c r="B4044" s="37" t="s">
        <v>6517</v>
      </c>
      <c r="C4044" s="37">
        <v>61056381589</v>
      </c>
      <c r="D4044" s="37" t="s">
        <v>6518</v>
      </c>
      <c r="E4044" s="37" t="s">
        <v>6519</v>
      </c>
      <c r="F4044" s="37" t="s">
        <v>23129</v>
      </c>
      <c r="G4044" s="37">
        <v>19395</v>
      </c>
      <c r="H4044" s="35">
        <v>10</v>
      </c>
      <c r="I4044" s="35">
        <v>60</v>
      </c>
      <c r="J4044" s="36">
        <v>158833</v>
      </c>
      <c r="K4044" s="37">
        <v>121920</v>
      </c>
      <c r="L4044" s="37"/>
    </row>
    <row r="4045" spans="1:12" ht="18" customHeight="1" x14ac:dyDescent="0.2">
      <c r="A4045" s="37" t="s">
        <v>6520</v>
      </c>
      <c r="B4045" s="37" t="s">
        <v>2319</v>
      </c>
      <c r="C4045" s="37" t="s">
        <v>2320</v>
      </c>
      <c r="D4045" s="37" t="s">
        <v>2321</v>
      </c>
      <c r="E4045" s="37" t="s">
        <v>366</v>
      </c>
      <c r="F4045" s="37" t="s">
        <v>23135</v>
      </c>
      <c r="G4045" s="37">
        <v>84058</v>
      </c>
      <c r="H4045" s="35">
        <v>74</v>
      </c>
      <c r="I4045" s="35">
        <v>528</v>
      </c>
      <c r="J4045" s="36">
        <v>140720</v>
      </c>
      <c r="K4045" s="37">
        <v>120253</v>
      </c>
      <c r="L4045" s="37" t="s">
        <v>2322</v>
      </c>
    </row>
    <row r="4046" spans="1:12" ht="18" customHeight="1" x14ac:dyDescent="0.2">
      <c r="A4046" s="37" t="s">
        <v>2323</v>
      </c>
      <c r="B4046" s="37" t="s">
        <v>2324</v>
      </c>
      <c r="C4046" s="37" t="s">
        <v>2325</v>
      </c>
      <c r="D4046" s="37" t="s">
        <v>2326</v>
      </c>
      <c r="E4046" s="37" t="s">
        <v>20738</v>
      </c>
      <c r="F4046" s="37" t="s">
        <v>23715</v>
      </c>
      <c r="G4046" s="37">
        <v>80443</v>
      </c>
      <c r="H4046" s="35">
        <v>10</v>
      </c>
      <c r="I4046" s="35">
        <v>15</v>
      </c>
      <c r="J4046" s="36">
        <v>666667</v>
      </c>
      <c r="K4046" s="37">
        <v>129508</v>
      </c>
      <c r="L4046" s="37" t="s">
        <v>2327</v>
      </c>
    </row>
    <row r="4047" spans="1:12" ht="18" customHeight="1" x14ac:dyDescent="0.2">
      <c r="A4047" s="37" t="s">
        <v>2328</v>
      </c>
      <c r="B4047" s="37" t="s">
        <v>247</v>
      </c>
      <c r="C4047" s="37" t="s">
        <v>248</v>
      </c>
      <c r="D4047" s="37" t="s">
        <v>249</v>
      </c>
      <c r="E4047" s="37" t="s">
        <v>11681</v>
      </c>
      <c r="F4047" s="37" t="s">
        <v>23714</v>
      </c>
      <c r="G4047" s="37">
        <v>93908</v>
      </c>
      <c r="H4047" s="35">
        <v>3</v>
      </c>
      <c r="I4047" s="35">
        <v>70</v>
      </c>
      <c r="J4047" s="36">
        <v>35714</v>
      </c>
      <c r="K4047" s="37">
        <v>131826</v>
      </c>
      <c r="L4047" s="37" t="s">
        <v>250</v>
      </c>
    </row>
    <row r="4048" spans="1:12" ht="18" customHeight="1" x14ac:dyDescent="0.2">
      <c r="A4048" s="37" t="s">
        <v>251</v>
      </c>
      <c r="B4048" s="37" t="s">
        <v>252</v>
      </c>
      <c r="C4048" s="37" t="s">
        <v>253</v>
      </c>
      <c r="D4048" s="37" t="s">
        <v>254</v>
      </c>
      <c r="E4048" s="37" t="s">
        <v>16880</v>
      </c>
      <c r="F4048" s="37" t="s">
        <v>23134</v>
      </c>
      <c r="G4048" s="37">
        <v>76102</v>
      </c>
      <c r="H4048" s="35">
        <v>46</v>
      </c>
      <c r="I4048" s="35">
        <v>641</v>
      </c>
      <c r="J4048" s="36">
        <v>72430</v>
      </c>
      <c r="K4048" s="37">
        <v>145734</v>
      </c>
      <c r="L4048" s="37" t="s">
        <v>1789</v>
      </c>
    </row>
    <row r="4049" spans="1:12" ht="18" customHeight="1" x14ac:dyDescent="0.2">
      <c r="A4049" s="37" t="s">
        <v>1790</v>
      </c>
      <c r="B4049" s="37" t="s">
        <v>1791</v>
      </c>
      <c r="C4049" s="37" t="s">
        <v>1792</v>
      </c>
      <c r="D4049" s="37" t="s">
        <v>1793</v>
      </c>
      <c r="E4049" s="37" t="s">
        <v>13311</v>
      </c>
      <c r="F4049" s="37" t="s">
        <v>19678</v>
      </c>
      <c r="G4049" s="37">
        <v>7405</v>
      </c>
      <c r="H4049" s="35">
        <v>13</v>
      </c>
      <c r="I4049" s="35" t="s">
        <v>16742</v>
      </c>
      <c r="J4049" s="35" t="s">
        <v>16742</v>
      </c>
      <c r="K4049" s="37">
        <v>127685</v>
      </c>
      <c r="L4049" s="37"/>
    </row>
    <row r="4050" spans="1:12" ht="18" customHeight="1" x14ac:dyDescent="0.2">
      <c r="A4050" s="37" t="s">
        <v>1794</v>
      </c>
      <c r="B4050" s="37" t="s">
        <v>1795</v>
      </c>
      <c r="C4050" s="37" t="s">
        <v>1796</v>
      </c>
      <c r="D4050" s="37" t="s">
        <v>1797</v>
      </c>
      <c r="E4050" s="37" t="s">
        <v>20867</v>
      </c>
      <c r="F4050" s="37" t="s">
        <v>19675</v>
      </c>
      <c r="G4050" s="37">
        <v>28202</v>
      </c>
      <c r="H4050" s="35">
        <v>204</v>
      </c>
      <c r="I4050" s="35">
        <v>834</v>
      </c>
      <c r="J4050" s="36">
        <v>244381</v>
      </c>
      <c r="K4050" s="37">
        <v>107236</v>
      </c>
      <c r="L4050" s="37"/>
    </row>
    <row r="4051" spans="1:12" ht="18" customHeight="1" x14ac:dyDescent="0.2">
      <c r="A4051" s="37" t="s">
        <v>1798</v>
      </c>
      <c r="B4051" s="37" t="s">
        <v>1799</v>
      </c>
      <c r="C4051" s="37" t="s">
        <v>1800</v>
      </c>
      <c r="D4051" s="37" t="s">
        <v>1801</v>
      </c>
      <c r="E4051" s="37" t="s">
        <v>24233</v>
      </c>
      <c r="F4051" s="37" t="s">
        <v>18740</v>
      </c>
      <c r="G4051" s="37">
        <v>32082</v>
      </c>
      <c r="H4051" s="35">
        <v>7</v>
      </c>
      <c r="I4051" s="35">
        <v>21</v>
      </c>
      <c r="J4051" s="36">
        <v>314448</v>
      </c>
      <c r="K4051" s="37">
        <v>142080</v>
      </c>
      <c r="L4051" s="37" t="s">
        <v>1802</v>
      </c>
    </row>
    <row r="4052" spans="1:12" ht="18" customHeight="1" x14ac:dyDescent="0.2">
      <c r="A4052" s="37" t="s">
        <v>1803</v>
      </c>
      <c r="B4052" s="37" t="s">
        <v>1804</v>
      </c>
      <c r="C4052" s="37" t="s">
        <v>1805</v>
      </c>
      <c r="D4052" s="37" t="s">
        <v>3824</v>
      </c>
      <c r="E4052" s="37" t="s">
        <v>6333</v>
      </c>
      <c r="F4052" s="37" t="s">
        <v>23716</v>
      </c>
      <c r="G4052" s="37">
        <v>6010</v>
      </c>
      <c r="H4052" s="35">
        <v>25</v>
      </c>
      <c r="I4052" s="35">
        <v>386</v>
      </c>
      <c r="J4052" s="36">
        <v>65984</v>
      </c>
      <c r="K4052" s="37">
        <v>42043</v>
      </c>
      <c r="L4052" s="37"/>
    </row>
    <row r="4053" spans="1:12" ht="18" customHeight="1" x14ac:dyDescent="0.2">
      <c r="A4053" s="37" t="s">
        <v>3825</v>
      </c>
      <c r="B4053" s="37" t="s">
        <v>3826</v>
      </c>
      <c r="C4053" s="37" t="s">
        <v>3827</v>
      </c>
      <c r="D4053" s="37" t="s">
        <v>1788</v>
      </c>
      <c r="E4053" s="37" t="s">
        <v>4451</v>
      </c>
      <c r="F4053" s="37" t="s">
        <v>19669</v>
      </c>
      <c r="G4053" s="37">
        <v>4401</v>
      </c>
      <c r="H4053" s="35">
        <v>8</v>
      </c>
      <c r="I4053" s="35" t="s">
        <v>16742</v>
      </c>
      <c r="J4053" s="35" t="s">
        <v>16742</v>
      </c>
      <c r="K4053" s="37">
        <v>123419</v>
      </c>
      <c r="L4053" s="37"/>
    </row>
    <row r="4054" spans="1:12" ht="18" customHeight="1" x14ac:dyDescent="0.2">
      <c r="A4054" s="37" t="s">
        <v>4452</v>
      </c>
      <c r="B4054" s="37" t="s">
        <v>4453</v>
      </c>
      <c r="C4054" s="37" t="s">
        <v>4454</v>
      </c>
      <c r="D4054" s="37" t="s">
        <v>4455</v>
      </c>
      <c r="E4054" s="37" t="s">
        <v>9967</v>
      </c>
      <c r="F4054" s="37" t="s">
        <v>23714</v>
      </c>
      <c r="G4054" s="37">
        <v>94941</v>
      </c>
      <c r="H4054" s="35">
        <v>3</v>
      </c>
      <c r="I4054" s="35">
        <v>5</v>
      </c>
      <c r="J4054" s="36">
        <v>636000</v>
      </c>
      <c r="K4054" s="37">
        <v>123233</v>
      </c>
      <c r="L4054" s="37"/>
    </row>
    <row r="4055" spans="1:12" ht="18" customHeight="1" x14ac:dyDescent="0.2">
      <c r="A4055" s="37" t="s">
        <v>4456</v>
      </c>
      <c r="B4055" s="37" t="s">
        <v>1806</v>
      </c>
      <c r="C4055" s="37" t="s">
        <v>1807</v>
      </c>
      <c r="D4055" s="37" t="s">
        <v>1808</v>
      </c>
      <c r="E4055" s="37" t="s">
        <v>1809</v>
      </c>
      <c r="F4055" s="37" t="s">
        <v>23709</v>
      </c>
      <c r="G4055" s="37">
        <v>83835</v>
      </c>
      <c r="H4055" s="35">
        <v>6</v>
      </c>
      <c r="I4055" s="35">
        <v>83</v>
      </c>
      <c r="J4055" s="36">
        <v>68373</v>
      </c>
      <c r="K4055" s="37">
        <v>117784</v>
      </c>
      <c r="L4055" s="37"/>
    </row>
    <row r="4056" spans="1:12" ht="18" customHeight="1" x14ac:dyDescent="0.2">
      <c r="A4056" s="37" t="s">
        <v>1810</v>
      </c>
      <c r="B4056" s="37" t="s">
        <v>1811</v>
      </c>
      <c r="C4056" s="37" t="s">
        <v>4460</v>
      </c>
      <c r="D4056" s="37" t="s">
        <v>4461</v>
      </c>
      <c r="E4056" s="37" t="s">
        <v>11123</v>
      </c>
      <c r="F4056" s="37" t="s">
        <v>19675</v>
      </c>
      <c r="G4056" s="37">
        <v>27514</v>
      </c>
      <c r="H4056" s="35">
        <v>19</v>
      </c>
      <c r="I4056" s="35">
        <v>241</v>
      </c>
      <c r="J4056" s="36">
        <v>78843</v>
      </c>
      <c r="K4056" s="37">
        <v>118516</v>
      </c>
      <c r="L4056" s="37"/>
    </row>
    <row r="4057" spans="1:12" ht="18" customHeight="1" x14ac:dyDescent="0.2">
      <c r="A4057" s="37" t="s">
        <v>4462</v>
      </c>
      <c r="B4057" s="37" t="s">
        <v>4463</v>
      </c>
      <c r="C4057" s="37" t="s">
        <v>4464</v>
      </c>
      <c r="D4057" s="37" t="s">
        <v>4465</v>
      </c>
      <c r="E4057" s="37" t="s">
        <v>24201</v>
      </c>
      <c r="F4057" s="37" t="s">
        <v>18740</v>
      </c>
      <c r="G4057" s="37">
        <v>32207</v>
      </c>
      <c r="H4057" s="35">
        <v>88</v>
      </c>
      <c r="I4057" s="35">
        <v>287</v>
      </c>
      <c r="J4057" s="36">
        <v>305908</v>
      </c>
      <c r="K4057" s="37">
        <v>109079</v>
      </c>
      <c r="L4057" s="37"/>
    </row>
    <row r="4058" spans="1:12" ht="18" customHeight="1" x14ac:dyDescent="0.2">
      <c r="A4058" s="37" t="s">
        <v>4466</v>
      </c>
      <c r="B4058" s="37" t="s">
        <v>4467</v>
      </c>
      <c r="C4058" s="37" t="s">
        <v>4468</v>
      </c>
      <c r="D4058" s="37" t="s">
        <v>4469</v>
      </c>
      <c r="E4058" s="37" t="s">
        <v>23347</v>
      </c>
      <c r="F4058" s="37" t="s">
        <v>23134</v>
      </c>
      <c r="G4058" s="37">
        <v>78731</v>
      </c>
      <c r="H4058" s="35">
        <v>62</v>
      </c>
      <c r="I4058" s="35">
        <v>570</v>
      </c>
      <c r="J4058" s="36">
        <v>108200</v>
      </c>
      <c r="K4058" s="37">
        <v>40418</v>
      </c>
      <c r="L4058" s="37"/>
    </row>
    <row r="4059" spans="1:12" ht="18" customHeight="1" x14ac:dyDescent="0.2">
      <c r="A4059" s="37" t="s">
        <v>4470</v>
      </c>
      <c r="B4059" s="37" t="s">
        <v>4471</v>
      </c>
      <c r="C4059" s="37" t="s">
        <v>4472</v>
      </c>
      <c r="D4059" s="37" t="s">
        <v>4473</v>
      </c>
      <c r="E4059" s="37" t="s">
        <v>18032</v>
      </c>
      <c r="F4059" s="37" t="s">
        <v>19667</v>
      </c>
      <c r="G4059" s="37">
        <v>2110</v>
      </c>
      <c r="H4059" s="35">
        <v>83</v>
      </c>
      <c r="I4059" s="35">
        <v>381</v>
      </c>
      <c r="J4059" s="36">
        <v>218651</v>
      </c>
      <c r="K4059" s="37">
        <v>140377</v>
      </c>
      <c r="L4059" s="37"/>
    </row>
    <row r="4060" spans="1:12" ht="18" customHeight="1" x14ac:dyDescent="0.2">
      <c r="A4060" s="37" t="s">
        <v>4474</v>
      </c>
      <c r="B4060" s="37" t="s">
        <v>4475</v>
      </c>
      <c r="C4060" s="37" t="s">
        <v>4476</v>
      </c>
      <c r="D4060" s="37" t="s">
        <v>274</v>
      </c>
      <c r="E4060" s="37" t="s">
        <v>19430</v>
      </c>
      <c r="F4060" s="37" t="s">
        <v>19666</v>
      </c>
      <c r="G4060" s="37">
        <v>70816</v>
      </c>
      <c r="H4060" s="35">
        <v>1</v>
      </c>
      <c r="I4060" s="35">
        <v>10</v>
      </c>
      <c r="J4060" s="36">
        <v>50000</v>
      </c>
      <c r="K4060" s="37">
        <v>119971</v>
      </c>
      <c r="L4060" s="37"/>
    </row>
    <row r="4061" spans="1:12" ht="18" customHeight="1" x14ac:dyDescent="0.2">
      <c r="A4061" s="37" t="s">
        <v>275</v>
      </c>
      <c r="B4061" s="37" t="s">
        <v>276</v>
      </c>
      <c r="C4061" s="37" t="s">
        <v>277</v>
      </c>
      <c r="D4061" s="37" t="s">
        <v>278</v>
      </c>
      <c r="E4061" s="37" t="s">
        <v>14411</v>
      </c>
      <c r="F4061" s="37" t="s">
        <v>23713</v>
      </c>
      <c r="G4061" s="37">
        <v>85318</v>
      </c>
      <c r="H4061" s="35">
        <v>3</v>
      </c>
      <c r="I4061" s="35">
        <v>34</v>
      </c>
      <c r="J4061" s="36">
        <v>79412</v>
      </c>
      <c r="K4061" s="37">
        <v>125676</v>
      </c>
      <c r="L4061" s="37"/>
    </row>
    <row r="4062" spans="1:12" ht="18" customHeight="1" x14ac:dyDescent="0.2">
      <c r="A4062" s="37" t="s">
        <v>279</v>
      </c>
      <c r="B4062" s="37" t="s">
        <v>280</v>
      </c>
      <c r="C4062" s="37" t="s">
        <v>281</v>
      </c>
      <c r="D4062" s="37" t="s">
        <v>282</v>
      </c>
      <c r="E4062" s="37" t="s">
        <v>283</v>
      </c>
      <c r="F4062" s="37" t="s">
        <v>23714</v>
      </c>
      <c r="G4062" s="37">
        <v>91030</v>
      </c>
      <c r="H4062" s="35">
        <v>6</v>
      </c>
      <c r="I4062" s="35">
        <v>13</v>
      </c>
      <c r="J4062" s="36">
        <v>428129</v>
      </c>
      <c r="K4062" s="37">
        <v>8425</v>
      </c>
      <c r="L4062" s="37" t="s">
        <v>284</v>
      </c>
    </row>
    <row r="4063" spans="1:12" ht="18" customHeight="1" x14ac:dyDescent="0.2">
      <c r="A4063" s="37" t="s">
        <v>285</v>
      </c>
      <c r="B4063" s="37" t="s">
        <v>286</v>
      </c>
      <c r="C4063" s="37" t="s">
        <v>287</v>
      </c>
      <c r="D4063" s="37" t="s">
        <v>1838</v>
      </c>
      <c r="E4063" s="37" t="s">
        <v>11266</v>
      </c>
      <c r="F4063" s="37" t="s">
        <v>23125</v>
      </c>
      <c r="G4063" s="37">
        <v>12054</v>
      </c>
      <c r="H4063" s="35">
        <v>16</v>
      </c>
      <c r="I4063" s="35">
        <v>124</v>
      </c>
      <c r="J4063" s="36">
        <v>126307</v>
      </c>
      <c r="K4063" s="37">
        <v>126480</v>
      </c>
      <c r="L4063" s="37"/>
    </row>
    <row r="4064" spans="1:12" ht="18" customHeight="1" x14ac:dyDescent="0.2">
      <c r="A4064" s="37" t="s">
        <v>6017</v>
      </c>
      <c r="B4064" s="37" t="s">
        <v>6018</v>
      </c>
      <c r="C4064" s="37" t="s">
        <v>6019</v>
      </c>
      <c r="D4064" s="37"/>
      <c r="E4064" s="37" t="s">
        <v>17354</v>
      </c>
      <c r="F4064" s="37" t="s">
        <v>23714</v>
      </c>
      <c r="G4064" s="37">
        <v>95101</v>
      </c>
      <c r="H4064" s="35">
        <v>19</v>
      </c>
      <c r="I4064" s="35">
        <v>171</v>
      </c>
      <c r="J4064" s="36">
        <v>110604</v>
      </c>
      <c r="K4064" s="37">
        <v>135142</v>
      </c>
      <c r="L4064" s="37" t="s">
        <v>6020</v>
      </c>
    </row>
    <row r="4065" spans="1:12" ht="18" customHeight="1" x14ac:dyDescent="0.2">
      <c r="A4065" s="37" t="s">
        <v>6021</v>
      </c>
      <c r="B4065" s="37" t="s">
        <v>6022</v>
      </c>
      <c r="C4065" s="37" t="s">
        <v>6023</v>
      </c>
      <c r="D4065" s="37" t="s">
        <v>6024</v>
      </c>
      <c r="E4065" s="37" t="s">
        <v>23609</v>
      </c>
      <c r="F4065" s="37" t="s">
        <v>23129</v>
      </c>
      <c r="G4065" s="37">
        <v>19382</v>
      </c>
      <c r="H4065" s="35">
        <v>73</v>
      </c>
      <c r="I4065" s="35">
        <v>68</v>
      </c>
      <c r="J4065" s="36">
        <v>1071406</v>
      </c>
      <c r="K4065" s="37">
        <v>106129</v>
      </c>
      <c r="L4065" s="37"/>
    </row>
    <row r="4066" spans="1:12" ht="18" customHeight="1" x14ac:dyDescent="0.2">
      <c r="A4066" s="37" t="s">
        <v>6025</v>
      </c>
      <c r="B4066" s="37" t="s">
        <v>6015</v>
      </c>
      <c r="C4066" s="37" t="s">
        <v>6016</v>
      </c>
      <c r="D4066" s="37" t="s">
        <v>1021</v>
      </c>
      <c r="E4066" s="37" t="s">
        <v>1022</v>
      </c>
      <c r="F4066" s="37" t="s">
        <v>23134</v>
      </c>
      <c r="G4066" s="37">
        <v>75082</v>
      </c>
      <c r="H4066" s="35">
        <v>33</v>
      </c>
      <c r="I4066" s="35">
        <v>163</v>
      </c>
      <c r="J4066" s="36">
        <v>200623</v>
      </c>
      <c r="K4066" s="37">
        <v>125009</v>
      </c>
      <c r="L4066" s="37" t="s">
        <v>1023</v>
      </c>
    </row>
    <row r="4067" spans="1:12" ht="18" customHeight="1" x14ac:dyDescent="0.2">
      <c r="A4067" s="37" t="s">
        <v>1024</v>
      </c>
      <c r="B4067" s="37" t="s">
        <v>1025</v>
      </c>
      <c r="C4067" s="37" t="s">
        <v>1026</v>
      </c>
      <c r="D4067" s="37" t="s">
        <v>5862</v>
      </c>
      <c r="E4067" s="37" t="s">
        <v>19651</v>
      </c>
      <c r="F4067" s="37" t="s">
        <v>19670</v>
      </c>
      <c r="G4067" s="37">
        <v>48507</v>
      </c>
      <c r="H4067" s="35">
        <v>33</v>
      </c>
      <c r="I4067" s="35">
        <v>451</v>
      </c>
      <c r="J4067" s="36">
        <v>73476</v>
      </c>
      <c r="K4067" s="37">
        <v>127962</v>
      </c>
      <c r="L4067" s="37" t="s">
        <v>5863</v>
      </c>
    </row>
    <row r="4068" spans="1:12" ht="18" customHeight="1" x14ac:dyDescent="0.2">
      <c r="A4068" s="37" t="s">
        <v>5864</v>
      </c>
      <c r="B4068" s="37" t="s">
        <v>5865</v>
      </c>
      <c r="C4068" s="37" t="s">
        <v>5866</v>
      </c>
      <c r="D4068" s="37" t="s">
        <v>5867</v>
      </c>
      <c r="E4068" s="37" t="s">
        <v>9856</v>
      </c>
      <c r="F4068" s="37" t="s">
        <v>23716</v>
      </c>
      <c r="G4068" s="37">
        <v>6470</v>
      </c>
      <c r="H4068" s="35">
        <v>3</v>
      </c>
      <c r="I4068" s="35">
        <v>12</v>
      </c>
      <c r="J4068" s="36">
        <v>209917</v>
      </c>
      <c r="K4068" s="37">
        <v>125914</v>
      </c>
      <c r="L4068" s="37"/>
    </row>
    <row r="4069" spans="1:12" ht="18" customHeight="1" x14ac:dyDescent="0.2">
      <c r="A4069" s="37" t="s">
        <v>5868</v>
      </c>
      <c r="B4069" s="37" t="s">
        <v>6030</v>
      </c>
      <c r="C4069" s="37" t="s">
        <v>6031</v>
      </c>
      <c r="D4069" s="37" t="s">
        <v>6032</v>
      </c>
      <c r="E4069" s="37" t="s">
        <v>16667</v>
      </c>
      <c r="F4069" s="37" t="s">
        <v>23712</v>
      </c>
      <c r="G4069" s="37">
        <v>72205</v>
      </c>
      <c r="H4069" s="35">
        <v>5</v>
      </c>
      <c r="I4069" s="35">
        <v>8</v>
      </c>
      <c r="J4069" s="36">
        <v>624110</v>
      </c>
      <c r="K4069" s="37">
        <v>116857</v>
      </c>
      <c r="L4069" s="37"/>
    </row>
    <row r="4070" spans="1:12" ht="18" customHeight="1" x14ac:dyDescent="0.2">
      <c r="A4070" s="37" t="s">
        <v>6033</v>
      </c>
      <c r="B4070" s="37" t="s">
        <v>6034</v>
      </c>
      <c r="C4070" s="37" t="s">
        <v>6035</v>
      </c>
      <c r="D4070" s="37" t="s">
        <v>6036</v>
      </c>
      <c r="E4070" s="37" t="s">
        <v>6037</v>
      </c>
      <c r="F4070" s="37" t="s">
        <v>23714</v>
      </c>
      <c r="G4070" s="37">
        <v>95618</v>
      </c>
      <c r="H4070" s="35">
        <v>3</v>
      </c>
      <c r="I4070" s="35">
        <v>54</v>
      </c>
      <c r="J4070" s="36">
        <v>59206</v>
      </c>
      <c r="K4070" s="37">
        <v>144821</v>
      </c>
      <c r="L4070" s="37"/>
    </row>
    <row r="4071" spans="1:12" ht="18" customHeight="1" x14ac:dyDescent="0.2">
      <c r="A4071" s="37" t="s">
        <v>6038</v>
      </c>
      <c r="B4071" s="37" t="s">
        <v>6039</v>
      </c>
      <c r="C4071" s="37" t="s">
        <v>6040</v>
      </c>
      <c r="D4071" s="37" t="s">
        <v>6041</v>
      </c>
      <c r="E4071" s="37" t="s">
        <v>21680</v>
      </c>
      <c r="F4071" s="37" t="s">
        <v>23715</v>
      </c>
      <c r="G4071" s="37">
        <v>80203</v>
      </c>
      <c r="H4071" s="35">
        <v>2</v>
      </c>
      <c r="I4071" s="35">
        <v>8</v>
      </c>
      <c r="J4071" s="36">
        <v>264544</v>
      </c>
      <c r="K4071" s="37">
        <v>47274</v>
      </c>
      <c r="L4071" s="37"/>
    </row>
    <row r="4072" spans="1:12" ht="18" customHeight="1" x14ac:dyDescent="0.2">
      <c r="A4072" s="37" t="s">
        <v>6042</v>
      </c>
      <c r="B4072" s="37"/>
      <c r="C4072" s="37" t="s">
        <v>6043</v>
      </c>
      <c r="D4072" s="37" t="s">
        <v>6044</v>
      </c>
      <c r="E4072" s="37" t="s">
        <v>18730</v>
      </c>
      <c r="F4072" s="37" t="s">
        <v>19675</v>
      </c>
      <c r="G4072" s="37">
        <v>27262</v>
      </c>
      <c r="H4072" s="35">
        <v>3</v>
      </c>
      <c r="I4072" s="35">
        <v>15</v>
      </c>
      <c r="J4072" s="36">
        <v>202612</v>
      </c>
      <c r="K4072" s="37">
        <v>122220</v>
      </c>
      <c r="L4072" s="37"/>
    </row>
    <row r="4073" spans="1:12" ht="18" customHeight="1" x14ac:dyDescent="0.2">
      <c r="A4073" s="37" t="s">
        <v>6045</v>
      </c>
      <c r="B4073" s="37" t="s">
        <v>6046</v>
      </c>
      <c r="C4073" s="37" t="s">
        <v>6047</v>
      </c>
      <c r="D4073" s="37" t="s">
        <v>6048</v>
      </c>
      <c r="E4073" s="37" t="s">
        <v>6049</v>
      </c>
      <c r="F4073" s="37" t="s">
        <v>23714</v>
      </c>
      <c r="G4073" s="37">
        <v>95037</v>
      </c>
      <c r="H4073" s="35">
        <v>103</v>
      </c>
      <c r="I4073" s="35">
        <v>430</v>
      </c>
      <c r="J4073" s="36">
        <v>238408</v>
      </c>
      <c r="K4073" s="37">
        <v>113354</v>
      </c>
      <c r="L4073" s="37" t="s">
        <v>5869</v>
      </c>
    </row>
    <row r="4074" spans="1:12" ht="18" customHeight="1" x14ac:dyDescent="0.2">
      <c r="A4074" s="37" t="s">
        <v>5870</v>
      </c>
      <c r="B4074" s="37" t="s">
        <v>5871</v>
      </c>
      <c r="C4074" s="37" t="s">
        <v>5872</v>
      </c>
      <c r="D4074" s="37" t="s">
        <v>5873</v>
      </c>
      <c r="E4074" s="37" t="s">
        <v>24265</v>
      </c>
      <c r="F4074" s="37" t="s">
        <v>23714</v>
      </c>
      <c r="G4074" s="37">
        <v>90036</v>
      </c>
      <c r="H4074" s="35">
        <v>8</v>
      </c>
      <c r="I4074" s="35" t="s">
        <v>16742</v>
      </c>
      <c r="J4074" s="35" t="s">
        <v>16742</v>
      </c>
      <c r="K4074" s="37">
        <v>143893</v>
      </c>
      <c r="L4074" s="37"/>
    </row>
    <row r="4075" spans="1:12" ht="18" customHeight="1" x14ac:dyDescent="0.2">
      <c r="A4075" s="37" t="s">
        <v>5874</v>
      </c>
      <c r="B4075" s="37" t="s">
        <v>5875</v>
      </c>
      <c r="C4075" s="37" t="s">
        <v>3977</v>
      </c>
      <c r="D4075" s="37" t="s">
        <v>3978</v>
      </c>
      <c r="E4075" s="37" t="s">
        <v>18972</v>
      </c>
      <c r="F4075" s="37" t="s">
        <v>23714</v>
      </c>
      <c r="G4075" s="37">
        <v>94402</v>
      </c>
      <c r="H4075" s="35">
        <v>6</v>
      </c>
      <c r="I4075" s="35">
        <v>88</v>
      </c>
      <c r="J4075" s="36">
        <v>73134</v>
      </c>
      <c r="K4075" s="37">
        <v>134128</v>
      </c>
      <c r="L4075" s="37" t="s">
        <v>3979</v>
      </c>
    </row>
    <row r="4076" spans="1:12" ht="18" customHeight="1" x14ac:dyDescent="0.2">
      <c r="A4076" s="37" t="s">
        <v>3980</v>
      </c>
      <c r="B4076" s="37" t="s">
        <v>3981</v>
      </c>
      <c r="C4076" s="37" t="s">
        <v>3982</v>
      </c>
      <c r="D4076" s="37" t="s">
        <v>3983</v>
      </c>
      <c r="E4076" s="37" t="s">
        <v>22089</v>
      </c>
      <c r="F4076" s="37" t="s">
        <v>23138</v>
      </c>
      <c r="G4076" s="37">
        <v>98101</v>
      </c>
      <c r="H4076" s="35">
        <v>4</v>
      </c>
      <c r="I4076" s="35">
        <v>3</v>
      </c>
      <c r="J4076" s="36">
        <v>1266667</v>
      </c>
      <c r="K4076" s="37">
        <v>122686</v>
      </c>
      <c r="L4076" s="37"/>
    </row>
    <row r="4077" spans="1:12" ht="18" customHeight="1" x14ac:dyDescent="0.2">
      <c r="A4077" s="37" t="s">
        <v>3984</v>
      </c>
      <c r="B4077" s="37" t="s">
        <v>3984</v>
      </c>
      <c r="C4077" s="37" t="s">
        <v>3985</v>
      </c>
      <c r="D4077" s="37" t="s">
        <v>3986</v>
      </c>
      <c r="E4077" s="37" t="s">
        <v>19651</v>
      </c>
      <c r="F4077" s="37" t="s">
        <v>19670</v>
      </c>
      <c r="G4077" s="37">
        <v>48507</v>
      </c>
      <c r="H4077" s="35">
        <v>18</v>
      </c>
      <c r="I4077" s="35">
        <v>285</v>
      </c>
      <c r="J4077" s="36">
        <v>64386</v>
      </c>
      <c r="K4077" s="37">
        <v>21335</v>
      </c>
      <c r="L4077" s="37"/>
    </row>
    <row r="4078" spans="1:12" ht="18" customHeight="1" x14ac:dyDescent="0.2">
      <c r="A4078" s="37" t="s">
        <v>3987</v>
      </c>
      <c r="B4078" s="37" t="s">
        <v>3988</v>
      </c>
      <c r="C4078" s="37" t="s">
        <v>3989</v>
      </c>
      <c r="D4078" s="37" t="s">
        <v>3990</v>
      </c>
      <c r="E4078" s="37" t="s">
        <v>3991</v>
      </c>
      <c r="F4078" s="37" t="s">
        <v>23714</v>
      </c>
      <c r="G4078" s="37">
        <v>95448</v>
      </c>
      <c r="H4078" s="35">
        <v>20</v>
      </c>
      <c r="I4078" s="35">
        <v>55</v>
      </c>
      <c r="J4078" s="36">
        <v>358182</v>
      </c>
      <c r="K4078" s="37">
        <v>134695</v>
      </c>
      <c r="L4078" s="37" t="s">
        <v>3992</v>
      </c>
    </row>
    <row r="4079" spans="1:12" ht="18" customHeight="1" x14ac:dyDescent="0.2">
      <c r="A4079" s="37" t="s">
        <v>6621</v>
      </c>
      <c r="B4079" s="37" t="s">
        <v>6622</v>
      </c>
      <c r="C4079" s="37" t="s">
        <v>6623</v>
      </c>
      <c r="D4079" s="37" t="s">
        <v>6624</v>
      </c>
      <c r="E4079" s="37" t="s">
        <v>23104</v>
      </c>
      <c r="F4079" s="37" t="s">
        <v>18740</v>
      </c>
      <c r="G4079" s="37">
        <v>33629</v>
      </c>
      <c r="H4079" s="35">
        <v>1</v>
      </c>
      <c r="I4079" s="35">
        <v>5</v>
      </c>
      <c r="J4079" s="36">
        <v>102000</v>
      </c>
      <c r="K4079" s="37">
        <v>142192</v>
      </c>
      <c r="L4079" s="37" t="s">
        <v>3940</v>
      </c>
    </row>
    <row r="4080" spans="1:12" ht="18" customHeight="1" x14ac:dyDescent="0.2">
      <c r="A4080" s="37" t="s">
        <v>3941</v>
      </c>
      <c r="B4080" s="37" t="s">
        <v>3942</v>
      </c>
      <c r="C4080" s="37" t="s">
        <v>3943</v>
      </c>
      <c r="D4080" s="37" t="s">
        <v>3944</v>
      </c>
      <c r="E4080" s="37" t="s">
        <v>3945</v>
      </c>
      <c r="F4080" s="37" t="s">
        <v>23714</v>
      </c>
      <c r="G4080" s="37">
        <v>94591</v>
      </c>
      <c r="H4080" s="35">
        <v>6</v>
      </c>
      <c r="I4080" s="35">
        <v>29</v>
      </c>
      <c r="J4080" s="36">
        <v>189655</v>
      </c>
      <c r="K4080" s="37">
        <v>130303</v>
      </c>
      <c r="L4080" s="37" t="s">
        <v>3946</v>
      </c>
    </row>
    <row r="4081" spans="1:12" ht="18" customHeight="1" x14ac:dyDescent="0.2">
      <c r="A4081" s="37" t="s">
        <v>3947</v>
      </c>
      <c r="B4081" s="37" t="s">
        <v>3947</v>
      </c>
      <c r="C4081" s="37" t="s">
        <v>3948</v>
      </c>
      <c r="D4081" s="37" t="s">
        <v>3949</v>
      </c>
      <c r="E4081" s="37" t="s">
        <v>23323</v>
      </c>
      <c r="F4081" s="37" t="s">
        <v>19670</v>
      </c>
      <c r="G4081" s="37">
        <v>48104</v>
      </c>
      <c r="H4081" s="35">
        <v>8</v>
      </c>
      <c r="I4081" s="35" t="s">
        <v>16742</v>
      </c>
      <c r="J4081" s="35" t="s">
        <v>16742</v>
      </c>
      <c r="K4081" s="37">
        <v>129674</v>
      </c>
      <c r="L4081" s="37" t="s">
        <v>3950</v>
      </c>
    </row>
    <row r="4082" spans="1:12" ht="18" customHeight="1" x14ac:dyDescent="0.2">
      <c r="A4082" s="37" t="s">
        <v>3951</v>
      </c>
      <c r="B4082" s="37" t="s">
        <v>3952</v>
      </c>
      <c r="C4082" s="37" t="s">
        <v>3953</v>
      </c>
      <c r="D4082" s="37" t="s">
        <v>5908</v>
      </c>
      <c r="E4082" s="37" t="s">
        <v>6482</v>
      </c>
      <c r="F4082" s="37" t="s">
        <v>23714</v>
      </c>
      <c r="G4082" s="37">
        <v>95032</v>
      </c>
      <c r="H4082" s="35">
        <v>8</v>
      </c>
      <c r="I4082" s="35" t="s">
        <v>16742</v>
      </c>
      <c r="J4082" s="35" t="s">
        <v>16742</v>
      </c>
      <c r="K4082" s="37">
        <v>28859</v>
      </c>
      <c r="L4082" s="37"/>
    </row>
    <row r="4083" spans="1:12" ht="18" customHeight="1" x14ac:dyDescent="0.2">
      <c r="A4083" s="37" t="s">
        <v>5909</v>
      </c>
      <c r="B4083" s="37" t="s">
        <v>5910</v>
      </c>
      <c r="C4083" s="37" t="s">
        <v>5911</v>
      </c>
      <c r="D4083" s="37" t="s">
        <v>5912</v>
      </c>
      <c r="E4083" s="37" t="s">
        <v>18088</v>
      </c>
      <c r="F4083" s="37" t="s">
        <v>23711</v>
      </c>
      <c r="G4083" s="37">
        <v>35223</v>
      </c>
      <c r="H4083" s="35">
        <v>15</v>
      </c>
      <c r="I4083" s="35">
        <v>16</v>
      </c>
      <c r="J4083" s="36">
        <v>928826</v>
      </c>
      <c r="K4083" s="37">
        <v>119383</v>
      </c>
      <c r="L4083" s="37" t="s">
        <v>5913</v>
      </c>
    </row>
    <row r="4084" spans="1:12" ht="18" customHeight="1" x14ac:dyDescent="0.2">
      <c r="A4084" s="37" t="s">
        <v>5914</v>
      </c>
      <c r="B4084" s="37" t="s">
        <v>3397</v>
      </c>
      <c r="C4084" s="37" t="s">
        <v>3398</v>
      </c>
      <c r="D4084" s="37" t="s">
        <v>9367</v>
      </c>
      <c r="E4084" s="37" t="s">
        <v>19340</v>
      </c>
      <c r="F4084" s="37" t="s">
        <v>18740</v>
      </c>
      <c r="G4084" s="37">
        <v>33434</v>
      </c>
      <c r="H4084" s="35">
        <v>1</v>
      </c>
      <c r="I4084" s="35">
        <v>21</v>
      </c>
      <c r="J4084" s="36">
        <v>50674</v>
      </c>
      <c r="K4084" s="37">
        <v>142134</v>
      </c>
      <c r="L4084" s="37"/>
    </row>
    <row r="4085" spans="1:12" ht="18" customHeight="1" x14ac:dyDescent="0.2">
      <c r="A4085" s="37" t="s">
        <v>9368</v>
      </c>
      <c r="B4085" s="37" t="s">
        <v>9369</v>
      </c>
      <c r="C4085" s="37" t="s">
        <v>9370</v>
      </c>
      <c r="D4085" s="37" t="s">
        <v>9371</v>
      </c>
      <c r="E4085" s="37" t="s">
        <v>22268</v>
      </c>
      <c r="F4085" s="37" t="s">
        <v>19662</v>
      </c>
      <c r="G4085" s="37">
        <v>62704</v>
      </c>
      <c r="H4085" s="35">
        <v>62</v>
      </c>
      <c r="I4085" s="36">
        <v>1021</v>
      </c>
      <c r="J4085" s="36">
        <v>60628</v>
      </c>
      <c r="K4085" s="37">
        <v>106037</v>
      </c>
      <c r="L4085" s="37"/>
    </row>
    <row r="4086" spans="1:12" ht="18" customHeight="1" x14ac:dyDescent="0.2">
      <c r="A4086" s="37" t="s">
        <v>9372</v>
      </c>
      <c r="B4086" s="37" t="s">
        <v>9373</v>
      </c>
      <c r="C4086" s="37" t="s">
        <v>9374</v>
      </c>
      <c r="D4086" s="37" t="s">
        <v>9375</v>
      </c>
      <c r="E4086" s="37" t="s">
        <v>20464</v>
      </c>
      <c r="F4086" s="37" t="s">
        <v>19678</v>
      </c>
      <c r="G4086" s="37">
        <v>7701</v>
      </c>
      <c r="H4086" s="35">
        <v>113</v>
      </c>
      <c r="I4086" s="35">
        <v>278</v>
      </c>
      <c r="J4086" s="36">
        <v>407437</v>
      </c>
      <c r="K4086" s="37">
        <v>105563</v>
      </c>
      <c r="L4086" s="37"/>
    </row>
    <row r="4087" spans="1:12" ht="18" customHeight="1" x14ac:dyDescent="0.2">
      <c r="A4087" s="37" t="s">
        <v>9376</v>
      </c>
      <c r="B4087" s="37" t="s">
        <v>9377</v>
      </c>
      <c r="C4087" s="37" t="s">
        <v>9378</v>
      </c>
      <c r="D4087" s="37"/>
      <c r="E4087" s="37"/>
      <c r="F4087" s="37" t="s">
        <v>23715</v>
      </c>
      <c r="G4087" s="37"/>
      <c r="H4087" s="35">
        <v>0</v>
      </c>
      <c r="I4087" s="35">
        <v>2</v>
      </c>
      <c r="J4087" s="36">
        <v>177820</v>
      </c>
      <c r="K4087" s="37">
        <v>148093</v>
      </c>
      <c r="L4087" s="37" t="s">
        <v>9379</v>
      </c>
    </row>
    <row r="4088" spans="1:12" ht="18" customHeight="1" x14ac:dyDescent="0.2">
      <c r="A4088" s="37" t="s">
        <v>9380</v>
      </c>
      <c r="B4088" s="37" t="s">
        <v>9381</v>
      </c>
      <c r="C4088" s="37" t="s">
        <v>9382</v>
      </c>
      <c r="D4088" s="37" t="s">
        <v>9383</v>
      </c>
      <c r="E4088" s="37" t="s">
        <v>11913</v>
      </c>
      <c r="F4088" s="37" t="s">
        <v>23138</v>
      </c>
      <c r="G4088" s="37">
        <v>98012</v>
      </c>
      <c r="H4088" s="35">
        <v>8</v>
      </c>
      <c r="I4088" s="35">
        <v>35</v>
      </c>
      <c r="J4088" s="36">
        <v>239672</v>
      </c>
      <c r="K4088" s="37">
        <v>116282</v>
      </c>
      <c r="L4088" s="37"/>
    </row>
    <row r="4089" spans="1:12" ht="18" customHeight="1" x14ac:dyDescent="0.2">
      <c r="A4089" s="37" t="s">
        <v>9384</v>
      </c>
      <c r="B4089" s="37" t="s">
        <v>9385</v>
      </c>
      <c r="C4089" s="37" t="s">
        <v>9386</v>
      </c>
      <c r="D4089" s="37" t="s">
        <v>9387</v>
      </c>
      <c r="E4089" s="37" t="s">
        <v>15268</v>
      </c>
      <c r="F4089" s="37" t="s">
        <v>23134</v>
      </c>
      <c r="G4089" s="37">
        <v>77082</v>
      </c>
      <c r="H4089" s="35">
        <v>3</v>
      </c>
      <c r="I4089" s="35">
        <v>50</v>
      </c>
      <c r="J4089" s="36">
        <v>60710</v>
      </c>
      <c r="K4089" s="37">
        <v>117964</v>
      </c>
      <c r="L4089" s="37"/>
    </row>
    <row r="4090" spans="1:12" ht="18" customHeight="1" x14ac:dyDescent="0.2">
      <c r="A4090" s="37" t="s">
        <v>9388</v>
      </c>
      <c r="B4090" s="37" t="s">
        <v>9389</v>
      </c>
      <c r="C4090" s="37" t="s">
        <v>9390</v>
      </c>
      <c r="D4090" s="37" t="s">
        <v>9391</v>
      </c>
      <c r="E4090" s="37" t="s">
        <v>22268</v>
      </c>
      <c r="F4090" s="37" t="s">
        <v>19662</v>
      </c>
      <c r="G4090" s="37">
        <v>62711</v>
      </c>
      <c r="H4090" s="35">
        <v>5</v>
      </c>
      <c r="I4090" s="35">
        <v>19</v>
      </c>
      <c r="J4090" s="36">
        <v>246179</v>
      </c>
      <c r="K4090" s="37">
        <v>122981</v>
      </c>
      <c r="L4090" s="37" t="s">
        <v>9392</v>
      </c>
    </row>
    <row r="4091" spans="1:12" ht="18" customHeight="1" x14ac:dyDescent="0.2">
      <c r="A4091" s="37" t="s">
        <v>9393</v>
      </c>
      <c r="B4091" s="37" t="s">
        <v>9394</v>
      </c>
      <c r="C4091" s="37" t="s">
        <v>9395</v>
      </c>
      <c r="D4091" s="37" t="s">
        <v>6700</v>
      </c>
      <c r="E4091" s="37" t="s">
        <v>23033</v>
      </c>
      <c r="F4091" s="37" t="s">
        <v>23714</v>
      </c>
      <c r="G4091" s="37">
        <v>94010</v>
      </c>
      <c r="H4091" s="35">
        <v>8</v>
      </c>
      <c r="I4091" s="35">
        <v>19</v>
      </c>
      <c r="J4091" s="36">
        <v>400000</v>
      </c>
      <c r="K4091" s="37">
        <v>136218</v>
      </c>
      <c r="L4091" s="37" t="s">
        <v>6701</v>
      </c>
    </row>
    <row r="4092" spans="1:12" ht="18" customHeight="1" x14ac:dyDescent="0.2">
      <c r="A4092" s="37" t="s">
        <v>6702</v>
      </c>
      <c r="B4092" s="37" t="s">
        <v>6703</v>
      </c>
      <c r="C4092" s="37" t="s">
        <v>6704</v>
      </c>
      <c r="D4092" s="37" t="s">
        <v>6705</v>
      </c>
      <c r="E4092" s="37" t="s">
        <v>6706</v>
      </c>
      <c r="F4092" s="37" t="s">
        <v>19667</v>
      </c>
      <c r="G4092" s="37">
        <v>2375</v>
      </c>
      <c r="H4092" s="35">
        <v>23</v>
      </c>
      <c r="I4092" s="35">
        <v>190</v>
      </c>
      <c r="J4092" s="36">
        <v>121053</v>
      </c>
      <c r="K4092" s="37">
        <v>128218</v>
      </c>
      <c r="L4092" s="37"/>
    </row>
    <row r="4093" spans="1:12" ht="18" customHeight="1" x14ac:dyDescent="0.2">
      <c r="A4093" s="37" t="s">
        <v>6707</v>
      </c>
      <c r="B4093" s="37" t="s">
        <v>6708</v>
      </c>
      <c r="C4093" s="37" t="s">
        <v>6709</v>
      </c>
      <c r="D4093" s="37" t="s">
        <v>6710</v>
      </c>
      <c r="E4093" s="37" t="s">
        <v>16379</v>
      </c>
      <c r="F4093" s="37" t="s">
        <v>19667</v>
      </c>
      <c r="G4093" s="37">
        <v>1970</v>
      </c>
      <c r="H4093" s="35">
        <v>3</v>
      </c>
      <c r="I4093" s="35">
        <v>8</v>
      </c>
      <c r="J4093" s="36">
        <v>312500</v>
      </c>
      <c r="K4093" s="37">
        <v>127627</v>
      </c>
      <c r="L4093" s="37"/>
    </row>
    <row r="4094" spans="1:12" ht="18" customHeight="1" x14ac:dyDescent="0.2">
      <c r="A4094" s="37" t="s">
        <v>6711</v>
      </c>
      <c r="B4094" s="37" t="s">
        <v>6712</v>
      </c>
      <c r="C4094" s="37" t="s">
        <v>6713</v>
      </c>
      <c r="D4094" s="37" t="s">
        <v>23019</v>
      </c>
      <c r="E4094" s="37" t="s">
        <v>24166</v>
      </c>
      <c r="F4094" s="37" t="s">
        <v>23714</v>
      </c>
      <c r="G4094" s="37">
        <v>94612</v>
      </c>
      <c r="H4094" s="35">
        <v>5</v>
      </c>
      <c r="I4094" s="35">
        <v>8</v>
      </c>
      <c r="J4094" s="36">
        <v>625000</v>
      </c>
      <c r="K4094" s="37">
        <v>29581</v>
      </c>
      <c r="L4094" s="37"/>
    </row>
    <row r="4095" spans="1:12" ht="18" customHeight="1" x14ac:dyDescent="0.2">
      <c r="A4095" s="37" t="s">
        <v>6714</v>
      </c>
      <c r="B4095" s="37" t="s">
        <v>6715</v>
      </c>
      <c r="C4095" s="37" t="s">
        <v>6716</v>
      </c>
      <c r="D4095" s="37" t="s">
        <v>6717</v>
      </c>
      <c r="E4095" s="37" t="s">
        <v>5672</v>
      </c>
      <c r="F4095" s="37" t="s">
        <v>23126</v>
      </c>
      <c r="G4095" s="37">
        <v>43081</v>
      </c>
      <c r="H4095" s="35">
        <v>1</v>
      </c>
      <c r="I4095" s="35">
        <v>6</v>
      </c>
      <c r="J4095" s="36">
        <v>166667</v>
      </c>
      <c r="K4095" s="37">
        <v>142140</v>
      </c>
      <c r="L4095" s="37"/>
    </row>
    <row r="4096" spans="1:12" ht="18" customHeight="1" x14ac:dyDescent="0.2">
      <c r="A4096" s="37" t="s">
        <v>6718</v>
      </c>
      <c r="B4096" s="37" t="s">
        <v>6719</v>
      </c>
      <c r="C4096" s="37"/>
      <c r="D4096" s="37" t="s">
        <v>6720</v>
      </c>
      <c r="E4096" s="37" t="s">
        <v>19500</v>
      </c>
      <c r="F4096" s="37" t="s">
        <v>23138</v>
      </c>
      <c r="G4096" s="37">
        <v>98033</v>
      </c>
      <c r="H4096" s="35">
        <v>51</v>
      </c>
      <c r="I4096" s="35">
        <v>313</v>
      </c>
      <c r="J4096" s="36">
        <v>161342</v>
      </c>
      <c r="K4096" s="37">
        <v>143417</v>
      </c>
      <c r="L4096" s="37"/>
    </row>
    <row r="4097" spans="1:12" ht="18" customHeight="1" x14ac:dyDescent="0.2">
      <c r="A4097" s="37" t="s">
        <v>6721</v>
      </c>
      <c r="B4097" s="37" t="s">
        <v>6722</v>
      </c>
      <c r="C4097" s="37" t="s">
        <v>6723</v>
      </c>
      <c r="D4097" s="37" t="s">
        <v>6724</v>
      </c>
      <c r="E4097" s="37" t="s">
        <v>6725</v>
      </c>
      <c r="F4097" s="37" t="s">
        <v>23716</v>
      </c>
      <c r="G4097" s="37">
        <v>6851</v>
      </c>
      <c r="H4097" s="35">
        <v>1</v>
      </c>
      <c r="I4097" s="35">
        <v>1</v>
      </c>
      <c r="J4097" s="36">
        <v>836983</v>
      </c>
      <c r="K4097" s="37">
        <v>120451</v>
      </c>
      <c r="L4097" s="37"/>
    </row>
    <row r="4098" spans="1:12" ht="18" customHeight="1" x14ac:dyDescent="0.2">
      <c r="A4098" s="37" t="s">
        <v>6726</v>
      </c>
      <c r="B4098" s="37" t="s">
        <v>6727</v>
      </c>
      <c r="C4098" s="37" t="s">
        <v>6728</v>
      </c>
      <c r="D4098" s="37" t="s">
        <v>6729</v>
      </c>
      <c r="E4098" s="37" t="s">
        <v>22161</v>
      </c>
      <c r="F4098" s="37" t="s">
        <v>19678</v>
      </c>
      <c r="G4098" s="37">
        <v>8550</v>
      </c>
      <c r="H4098" s="35">
        <v>15</v>
      </c>
      <c r="I4098" s="35">
        <v>25</v>
      </c>
      <c r="J4098" s="36">
        <v>600000</v>
      </c>
      <c r="K4098" s="37">
        <v>133604</v>
      </c>
      <c r="L4098" s="37"/>
    </row>
    <row r="4099" spans="1:12" ht="18" customHeight="1" x14ac:dyDescent="0.2">
      <c r="A4099" s="37" t="s">
        <v>6730</v>
      </c>
      <c r="B4099" s="37" t="s">
        <v>6731</v>
      </c>
      <c r="C4099" s="37" t="s">
        <v>6732</v>
      </c>
      <c r="D4099" s="37" t="s">
        <v>6733</v>
      </c>
      <c r="E4099" s="37" t="s">
        <v>22280</v>
      </c>
      <c r="F4099" s="37" t="s">
        <v>23125</v>
      </c>
      <c r="G4099" s="37">
        <v>14534</v>
      </c>
      <c r="H4099" s="35">
        <v>69</v>
      </c>
      <c r="I4099" s="35">
        <v>240</v>
      </c>
      <c r="J4099" s="36">
        <v>288579</v>
      </c>
      <c r="K4099" s="37">
        <v>107956</v>
      </c>
      <c r="L4099" s="37" t="s">
        <v>6734</v>
      </c>
    </row>
    <row r="4100" spans="1:12" ht="18" customHeight="1" x14ac:dyDescent="0.2">
      <c r="A4100" s="37" t="s">
        <v>6735</v>
      </c>
      <c r="B4100" s="37" t="s">
        <v>6736</v>
      </c>
      <c r="C4100" s="37" t="s">
        <v>9422</v>
      </c>
      <c r="D4100" s="37" t="s">
        <v>9423</v>
      </c>
      <c r="E4100" s="37" t="s">
        <v>9424</v>
      </c>
      <c r="F4100" s="37" t="s">
        <v>19667</v>
      </c>
      <c r="G4100" s="37">
        <v>2067</v>
      </c>
      <c r="H4100" s="35">
        <v>10</v>
      </c>
      <c r="I4100" s="35">
        <v>100</v>
      </c>
      <c r="J4100" s="36">
        <v>100000</v>
      </c>
      <c r="K4100" s="37">
        <v>149657</v>
      </c>
      <c r="L4100" s="37"/>
    </row>
    <row r="4101" spans="1:12" ht="18" customHeight="1" x14ac:dyDescent="0.2">
      <c r="A4101" s="37" t="s">
        <v>9425</v>
      </c>
      <c r="B4101" s="37" t="s">
        <v>9426</v>
      </c>
      <c r="C4101" s="37" t="s">
        <v>9427</v>
      </c>
      <c r="D4101" s="37" t="s">
        <v>9428</v>
      </c>
      <c r="E4101" s="37" t="s">
        <v>16619</v>
      </c>
      <c r="F4101" s="37" t="s">
        <v>19671</v>
      </c>
      <c r="G4101" s="37">
        <v>55419</v>
      </c>
      <c r="H4101" s="35">
        <v>8</v>
      </c>
      <c r="I4101" s="35">
        <v>11</v>
      </c>
      <c r="J4101" s="36">
        <v>695473</v>
      </c>
      <c r="K4101" s="37">
        <v>115106</v>
      </c>
      <c r="L4101" s="37"/>
    </row>
    <row r="4102" spans="1:12" ht="18" customHeight="1" x14ac:dyDescent="0.2">
      <c r="A4102" s="37" t="s">
        <v>202</v>
      </c>
      <c r="B4102" s="37" t="s">
        <v>203</v>
      </c>
      <c r="C4102" s="37" t="s">
        <v>204</v>
      </c>
      <c r="D4102" s="37" t="s">
        <v>205</v>
      </c>
      <c r="E4102" s="37" t="s">
        <v>22976</v>
      </c>
      <c r="F4102" s="37" t="s">
        <v>23711</v>
      </c>
      <c r="G4102" s="37">
        <v>36527</v>
      </c>
      <c r="H4102" s="35">
        <v>18</v>
      </c>
      <c r="I4102" s="35">
        <v>131</v>
      </c>
      <c r="J4102" s="36">
        <v>137734</v>
      </c>
      <c r="K4102" s="37">
        <v>134810</v>
      </c>
      <c r="L4102" s="37"/>
    </row>
    <row r="4103" spans="1:12" ht="18" customHeight="1" x14ac:dyDescent="0.2">
      <c r="A4103" s="37" t="s">
        <v>206</v>
      </c>
      <c r="B4103" s="37" t="s">
        <v>207</v>
      </c>
      <c r="C4103" s="37" t="s">
        <v>208</v>
      </c>
      <c r="D4103" s="37" t="s">
        <v>209</v>
      </c>
      <c r="E4103" s="37" t="s">
        <v>6482</v>
      </c>
      <c r="F4103" s="37" t="s">
        <v>23714</v>
      </c>
      <c r="G4103" s="37">
        <v>95031</v>
      </c>
      <c r="H4103" s="35">
        <v>8</v>
      </c>
      <c r="I4103" s="35" t="s">
        <v>16742</v>
      </c>
      <c r="J4103" s="35" t="s">
        <v>16742</v>
      </c>
      <c r="K4103" s="37">
        <v>142819</v>
      </c>
      <c r="L4103" s="37" t="s">
        <v>210</v>
      </c>
    </row>
    <row r="4104" spans="1:12" ht="18" customHeight="1" x14ac:dyDescent="0.2">
      <c r="A4104" s="37" t="s">
        <v>211</v>
      </c>
      <c r="B4104" s="37" t="s">
        <v>212</v>
      </c>
      <c r="C4104" s="37" t="s">
        <v>213</v>
      </c>
      <c r="D4104" s="37" t="s">
        <v>214</v>
      </c>
      <c r="E4104" s="37" t="s">
        <v>22190</v>
      </c>
      <c r="F4104" s="37" t="s">
        <v>23715</v>
      </c>
      <c r="G4104" s="37">
        <v>81620</v>
      </c>
      <c r="H4104" s="35">
        <v>40</v>
      </c>
      <c r="I4104" s="35">
        <v>225</v>
      </c>
      <c r="J4104" s="36">
        <v>177778</v>
      </c>
      <c r="K4104" s="37">
        <v>114507</v>
      </c>
      <c r="L4104" s="37"/>
    </row>
    <row r="4105" spans="1:12" ht="18" customHeight="1" x14ac:dyDescent="0.2">
      <c r="A4105" s="37" t="s">
        <v>9455</v>
      </c>
      <c r="B4105" s="37" t="s">
        <v>9456</v>
      </c>
      <c r="C4105" s="37" t="s">
        <v>9457</v>
      </c>
      <c r="D4105" s="37" t="s">
        <v>9458</v>
      </c>
      <c r="E4105" s="37" t="s">
        <v>23260</v>
      </c>
      <c r="F4105" s="37" t="s">
        <v>19674</v>
      </c>
      <c r="G4105" s="37">
        <v>59101</v>
      </c>
      <c r="H4105" s="35">
        <v>0</v>
      </c>
      <c r="I4105" s="35">
        <v>1</v>
      </c>
      <c r="J4105" s="36">
        <v>395000</v>
      </c>
      <c r="K4105" s="37">
        <v>115149</v>
      </c>
      <c r="L4105" s="37"/>
    </row>
    <row r="4106" spans="1:12" ht="18" customHeight="1" x14ac:dyDescent="0.2">
      <c r="A4106" s="37" t="s">
        <v>9459</v>
      </c>
      <c r="B4106" s="37" t="s">
        <v>9460</v>
      </c>
      <c r="C4106" s="37" t="s">
        <v>9461</v>
      </c>
      <c r="D4106" s="37" t="s">
        <v>9462</v>
      </c>
      <c r="E4106" s="37" t="s">
        <v>24436</v>
      </c>
      <c r="F4106" s="37" t="s">
        <v>18740</v>
      </c>
      <c r="G4106" s="37">
        <v>33801</v>
      </c>
      <c r="H4106" s="35">
        <v>0</v>
      </c>
      <c r="I4106" s="35">
        <v>5</v>
      </c>
      <c r="J4106" s="36">
        <v>40000</v>
      </c>
      <c r="K4106" s="37">
        <v>143370</v>
      </c>
      <c r="L4106" s="37" t="s">
        <v>17653</v>
      </c>
    </row>
    <row r="4107" spans="1:12" ht="18" customHeight="1" x14ac:dyDescent="0.2">
      <c r="A4107" s="37" t="s">
        <v>14942</v>
      </c>
      <c r="B4107" s="37" t="s">
        <v>9487</v>
      </c>
      <c r="C4107" s="37" t="s">
        <v>9488</v>
      </c>
      <c r="D4107" s="37" t="s">
        <v>9489</v>
      </c>
      <c r="E4107" s="37" t="s">
        <v>9490</v>
      </c>
      <c r="F4107" s="37" t="s">
        <v>18740</v>
      </c>
      <c r="G4107" s="37">
        <v>34695</v>
      </c>
      <c r="H4107" s="35">
        <v>130</v>
      </c>
      <c r="I4107" s="36">
        <v>1600</v>
      </c>
      <c r="J4107" s="36">
        <v>81250</v>
      </c>
      <c r="K4107" s="37">
        <v>42762</v>
      </c>
      <c r="L4107" s="37" t="s">
        <v>9491</v>
      </c>
    </row>
    <row r="4108" spans="1:12" ht="18" customHeight="1" x14ac:dyDescent="0.2">
      <c r="A4108" s="37" t="s">
        <v>9492</v>
      </c>
      <c r="B4108" s="37" t="s">
        <v>9493</v>
      </c>
      <c r="C4108" s="37" t="s">
        <v>9494</v>
      </c>
      <c r="D4108" s="37" t="s">
        <v>9495</v>
      </c>
      <c r="E4108" s="37" t="s">
        <v>20594</v>
      </c>
      <c r="F4108" s="37" t="s">
        <v>18741</v>
      </c>
      <c r="G4108" s="37">
        <v>30067</v>
      </c>
      <c r="H4108" s="35">
        <v>20</v>
      </c>
      <c r="I4108" s="35">
        <v>7</v>
      </c>
      <c r="J4108" s="36">
        <v>2857143</v>
      </c>
      <c r="K4108" s="37">
        <v>127229</v>
      </c>
      <c r="L4108" s="37" t="s">
        <v>9496</v>
      </c>
    </row>
    <row r="4109" spans="1:12" ht="18" customHeight="1" x14ac:dyDescent="0.2">
      <c r="A4109" s="37" t="s">
        <v>9497</v>
      </c>
      <c r="B4109" s="37" t="s">
        <v>9498</v>
      </c>
      <c r="C4109" s="37" t="s">
        <v>9499</v>
      </c>
      <c r="D4109" s="37" t="s">
        <v>9500</v>
      </c>
      <c r="E4109" s="37" t="s">
        <v>9501</v>
      </c>
      <c r="F4109" s="37" t="s">
        <v>23128</v>
      </c>
      <c r="G4109" s="37">
        <v>97526</v>
      </c>
      <c r="H4109" s="35">
        <v>10</v>
      </c>
      <c r="I4109" s="35">
        <v>113</v>
      </c>
      <c r="J4109" s="36">
        <v>87611</v>
      </c>
      <c r="K4109" s="37">
        <v>132105</v>
      </c>
      <c r="L4109" s="37"/>
    </row>
    <row r="4110" spans="1:12" ht="18" customHeight="1" x14ac:dyDescent="0.2">
      <c r="A4110" s="37" t="s">
        <v>9502</v>
      </c>
      <c r="B4110" s="37" t="s">
        <v>9503</v>
      </c>
      <c r="C4110" s="37" t="s">
        <v>9504</v>
      </c>
      <c r="D4110" s="37" t="s">
        <v>9505</v>
      </c>
      <c r="E4110" s="37" t="s">
        <v>22890</v>
      </c>
      <c r="F4110" s="37" t="s">
        <v>23138</v>
      </c>
      <c r="G4110" s="37">
        <v>98613</v>
      </c>
      <c r="H4110" s="35">
        <v>1</v>
      </c>
      <c r="I4110" s="35">
        <v>2</v>
      </c>
      <c r="J4110" s="36">
        <v>350000</v>
      </c>
      <c r="K4110" s="37">
        <v>147501</v>
      </c>
      <c r="L4110" s="37"/>
    </row>
    <row r="4111" spans="1:12" ht="18" customHeight="1" x14ac:dyDescent="0.2">
      <c r="A4111" s="37" t="s">
        <v>9506</v>
      </c>
      <c r="B4111" s="37" t="s">
        <v>9507</v>
      </c>
      <c r="C4111" s="37" t="s">
        <v>9508</v>
      </c>
      <c r="D4111" s="37" t="s">
        <v>9509</v>
      </c>
      <c r="E4111" s="37" t="s">
        <v>9510</v>
      </c>
      <c r="F4111" s="37" t="s">
        <v>23135</v>
      </c>
      <c r="G4111" s="37">
        <v>84042</v>
      </c>
      <c r="H4111" s="35">
        <v>37</v>
      </c>
      <c r="I4111" s="35">
        <v>581</v>
      </c>
      <c r="J4111" s="36">
        <v>63683</v>
      </c>
      <c r="K4111" s="37">
        <v>116966</v>
      </c>
      <c r="L4111" s="37"/>
    </row>
    <row r="4112" spans="1:12" ht="18" customHeight="1" x14ac:dyDescent="0.2">
      <c r="A4112" s="37" t="s">
        <v>3893</v>
      </c>
      <c r="B4112" s="37" t="s">
        <v>3894</v>
      </c>
      <c r="C4112" s="37" t="s">
        <v>3895</v>
      </c>
      <c r="D4112" s="37" t="s">
        <v>3896</v>
      </c>
      <c r="E4112" s="37" t="s">
        <v>19968</v>
      </c>
      <c r="F4112" s="37" t="s">
        <v>18741</v>
      </c>
      <c r="G4112" s="37">
        <v>30076</v>
      </c>
      <c r="H4112" s="35">
        <v>25</v>
      </c>
      <c r="I4112" s="35">
        <v>150</v>
      </c>
      <c r="J4112" s="36">
        <v>167500</v>
      </c>
      <c r="K4112" s="37">
        <v>143560</v>
      </c>
      <c r="L4112" s="37" t="s">
        <v>3897</v>
      </c>
    </row>
    <row r="4113" spans="1:12" ht="18" customHeight="1" x14ac:dyDescent="0.2">
      <c r="A4113" s="37" t="s">
        <v>3898</v>
      </c>
      <c r="B4113" s="37" t="s">
        <v>3899</v>
      </c>
      <c r="C4113" s="37" t="s">
        <v>3900</v>
      </c>
      <c r="D4113" s="37" t="s">
        <v>3901</v>
      </c>
      <c r="E4113" s="37" t="s">
        <v>23803</v>
      </c>
      <c r="F4113" s="37" t="s">
        <v>19672</v>
      </c>
      <c r="G4113" s="37">
        <v>63141</v>
      </c>
      <c r="H4113" s="35">
        <v>81</v>
      </c>
      <c r="I4113" s="35">
        <v>224</v>
      </c>
      <c r="J4113" s="36">
        <v>363516</v>
      </c>
      <c r="K4113" s="37">
        <v>104771</v>
      </c>
      <c r="L4113" s="37"/>
    </row>
    <row r="4114" spans="1:12" ht="18" customHeight="1" x14ac:dyDescent="0.2">
      <c r="A4114" s="37" t="s">
        <v>3902</v>
      </c>
      <c r="B4114" s="37" t="s">
        <v>3903</v>
      </c>
      <c r="C4114" s="37" t="s">
        <v>3904</v>
      </c>
      <c r="D4114" s="37" t="s">
        <v>3905</v>
      </c>
      <c r="E4114" s="37" t="s">
        <v>23408</v>
      </c>
      <c r="F4114" s="37" t="s">
        <v>19662</v>
      </c>
      <c r="G4114" s="37">
        <v>60201</v>
      </c>
      <c r="H4114" s="35">
        <v>369</v>
      </c>
      <c r="I4114" s="36">
        <v>1001</v>
      </c>
      <c r="J4114" s="36">
        <v>368483</v>
      </c>
      <c r="K4114" s="37">
        <v>3215</v>
      </c>
      <c r="L4114" s="37"/>
    </row>
    <row r="4115" spans="1:12" ht="18" customHeight="1" x14ac:dyDescent="0.2">
      <c r="A4115" s="37" t="s">
        <v>12298</v>
      </c>
      <c r="B4115" s="37" t="s">
        <v>12299</v>
      </c>
      <c r="C4115" s="37" t="s">
        <v>12300</v>
      </c>
      <c r="D4115" s="37" t="s">
        <v>12301</v>
      </c>
      <c r="E4115" s="37" t="s">
        <v>12302</v>
      </c>
      <c r="F4115" s="37" t="s">
        <v>19665</v>
      </c>
      <c r="G4115" s="37">
        <v>42001</v>
      </c>
      <c r="H4115" s="35">
        <v>31</v>
      </c>
      <c r="I4115" s="35">
        <v>58</v>
      </c>
      <c r="J4115" s="36">
        <v>531217</v>
      </c>
      <c r="K4115" s="37">
        <v>144174</v>
      </c>
      <c r="L4115" s="37"/>
    </row>
    <row r="4116" spans="1:12" ht="18" customHeight="1" x14ac:dyDescent="0.2">
      <c r="A4116" s="37" t="s">
        <v>12303</v>
      </c>
      <c r="B4116" s="37" t="s">
        <v>14991</v>
      </c>
      <c r="C4116" s="37" t="s">
        <v>14992</v>
      </c>
      <c r="D4116" s="37" t="s">
        <v>14993</v>
      </c>
      <c r="E4116" s="37" t="s">
        <v>14994</v>
      </c>
      <c r="F4116" s="37" t="s">
        <v>23128</v>
      </c>
      <c r="G4116" s="37">
        <v>97140</v>
      </c>
      <c r="H4116" s="35">
        <v>2</v>
      </c>
      <c r="I4116" s="35">
        <v>2</v>
      </c>
      <c r="J4116" s="36">
        <v>1101157</v>
      </c>
      <c r="K4116" s="37">
        <v>123083</v>
      </c>
      <c r="L4116" s="37" t="s">
        <v>15104</v>
      </c>
    </row>
    <row r="4117" spans="1:12" ht="18" customHeight="1" x14ac:dyDescent="0.2">
      <c r="A4117" s="37" t="s">
        <v>15105</v>
      </c>
      <c r="B4117" s="37"/>
      <c r="C4117" s="37" t="s">
        <v>15106</v>
      </c>
      <c r="D4117" s="37" t="s">
        <v>15107</v>
      </c>
      <c r="E4117" s="37" t="s">
        <v>24265</v>
      </c>
      <c r="F4117" s="37" t="s">
        <v>23714</v>
      </c>
      <c r="G4117" s="37">
        <v>90049</v>
      </c>
      <c r="H4117" s="35">
        <v>9</v>
      </c>
      <c r="I4117" s="35">
        <v>18</v>
      </c>
      <c r="J4117" s="36">
        <v>500000</v>
      </c>
      <c r="K4117" s="37">
        <v>137373</v>
      </c>
      <c r="L4117" s="37"/>
    </row>
    <row r="4118" spans="1:12" ht="18" customHeight="1" x14ac:dyDescent="0.2">
      <c r="A4118" s="37" t="s">
        <v>15044</v>
      </c>
      <c r="B4118" s="37" t="s">
        <v>15044</v>
      </c>
      <c r="C4118" s="37" t="s">
        <v>15045</v>
      </c>
      <c r="D4118" s="37" t="s">
        <v>15046</v>
      </c>
      <c r="E4118" s="37" t="s">
        <v>16619</v>
      </c>
      <c r="F4118" s="37" t="s">
        <v>19671</v>
      </c>
      <c r="G4118" s="37">
        <v>55439</v>
      </c>
      <c r="H4118" s="35">
        <v>4</v>
      </c>
      <c r="I4118" s="35">
        <v>15</v>
      </c>
      <c r="J4118" s="36">
        <v>266667</v>
      </c>
      <c r="K4118" s="37">
        <v>115183</v>
      </c>
      <c r="L4118" s="37"/>
    </row>
    <row r="4119" spans="1:12" ht="18" customHeight="1" x14ac:dyDescent="0.2">
      <c r="A4119" s="37" t="s">
        <v>15047</v>
      </c>
      <c r="B4119" s="37" t="s">
        <v>15048</v>
      </c>
      <c r="C4119" s="37" t="s">
        <v>15049</v>
      </c>
      <c r="D4119" s="37" t="s">
        <v>15050</v>
      </c>
      <c r="E4119" s="37" t="s">
        <v>22801</v>
      </c>
      <c r="F4119" s="37" t="s">
        <v>18741</v>
      </c>
      <c r="G4119" s="37">
        <v>30044</v>
      </c>
      <c r="H4119" s="35">
        <v>10</v>
      </c>
      <c r="I4119" s="35" t="s">
        <v>16742</v>
      </c>
      <c r="J4119" s="35" t="s">
        <v>16742</v>
      </c>
      <c r="K4119" s="37">
        <v>142045</v>
      </c>
      <c r="L4119" s="37" t="s">
        <v>15051</v>
      </c>
    </row>
    <row r="4120" spans="1:12" ht="18" customHeight="1" x14ac:dyDescent="0.2">
      <c r="A4120" s="37" t="s">
        <v>15052</v>
      </c>
      <c r="B4120" s="37" t="s">
        <v>15053</v>
      </c>
      <c r="C4120" s="37" t="s">
        <v>15054</v>
      </c>
      <c r="D4120" s="37" t="s">
        <v>15055</v>
      </c>
      <c r="E4120" s="37" t="s">
        <v>20156</v>
      </c>
      <c r="F4120" s="37" t="s">
        <v>23129</v>
      </c>
      <c r="G4120" s="37">
        <v>17101</v>
      </c>
      <c r="H4120" s="35">
        <v>128</v>
      </c>
      <c r="I4120" s="35">
        <v>102</v>
      </c>
      <c r="J4120" s="36">
        <v>1252941</v>
      </c>
      <c r="K4120" s="37">
        <v>117969</v>
      </c>
      <c r="L4120" s="37"/>
    </row>
    <row r="4121" spans="1:12" ht="18" customHeight="1" x14ac:dyDescent="0.2">
      <c r="A4121" s="37" t="s">
        <v>15056</v>
      </c>
      <c r="B4121" s="37" t="s">
        <v>15111</v>
      </c>
      <c r="C4121" s="37" t="s">
        <v>15112</v>
      </c>
      <c r="D4121" s="37" t="s">
        <v>9584</v>
      </c>
      <c r="E4121" s="37" t="s">
        <v>9585</v>
      </c>
      <c r="F4121" s="37" t="s">
        <v>23126</v>
      </c>
      <c r="G4121" s="37">
        <v>43812</v>
      </c>
      <c r="H4121" s="35">
        <v>11</v>
      </c>
      <c r="I4121" s="35">
        <v>34</v>
      </c>
      <c r="J4121" s="36">
        <v>311895</v>
      </c>
      <c r="K4121" s="37">
        <v>120248</v>
      </c>
      <c r="L4121" s="37"/>
    </row>
    <row r="4122" spans="1:12" ht="18" customHeight="1" x14ac:dyDescent="0.2">
      <c r="A4122" s="37" t="s">
        <v>9586</v>
      </c>
      <c r="B4122" s="37" t="s">
        <v>9587</v>
      </c>
      <c r="C4122" s="37" t="s">
        <v>9588</v>
      </c>
      <c r="D4122" s="37" t="s">
        <v>9589</v>
      </c>
      <c r="E4122" s="37" t="s">
        <v>22268</v>
      </c>
      <c r="F4122" s="37" t="s">
        <v>23129</v>
      </c>
      <c r="G4122" s="37">
        <v>19064</v>
      </c>
      <c r="H4122" s="35">
        <v>5</v>
      </c>
      <c r="I4122" s="35">
        <v>25</v>
      </c>
      <c r="J4122" s="36">
        <v>209622</v>
      </c>
      <c r="K4122" s="37">
        <v>141671</v>
      </c>
      <c r="L4122" s="37"/>
    </row>
    <row r="4123" spans="1:12" ht="18" customHeight="1" x14ac:dyDescent="0.2">
      <c r="A4123" s="37" t="s">
        <v>9590</v>
      </c>
      <c r="B4123" s="37" t="s">
        <v>9591</v>
      </c>
      <c r="C4123" s="37" t="s">
        <v>9592</v>
      </c>
      <c r="D4123" s="37" t="s">
        <v>9593</v>
      </c>
      <c r="E4123" s="37" t="s">
        <v>20851</v>
      </c>
      <c r="F4123" s="37" t="s">
        <v>23136</v>
      </c>
      <c r="G4123" s="37">
        <v>23219</v>
      </c>
      <c r="H4123" s="35">
        <v>51</v>
      </c>
      <c r="I4123" s="35">
        <v>70</v>
      </c>
      <c r="J4123" s="36">
        <v>724514</v>
      </c>
      <c r="K4123" s="37">
        <v>137604</v>
      </c>
      <c r="L4123" s="37"/>
    </row>
    <row r="4124" spans="1:12" ht="18" customHeight="1" x14ac:dyDescent="0.2">
      <c r="A4124" s="37" t="s">
        <v>9594</v>
      </c>
      <c r="B4124" s="37" t="s">
        <v>9595</v>
      </c>
      <c r="C4124" s="37" t="s">
        <v>9596</v>
      </c>
      <c r="D4124" s="37" t="s">
        <v>9578</v>
      </c>
      <c r="E4124" s="37" t="s">
        <v>9579</v>
      </c>
      <c r="F4124" s="37" t="s">
        <v>18741</v>
      </c>
      <c r="G4124" s="37">
        <v>31204</v>
      </c>
      <c r="H4124" s="35">
        <v>33</v>
      </c>
      <c r="I4124" s="35">
        <v>125</v>
      </c>
      <c r="J4124" s="36">
        <v>263200</v>
      </c>
      <c r="K4124" s="37">
        <v>123585</v>
      </c>
      <c r="L4124" s="37" t="s">
        <v>9580</v>
      </c>
    </row>
    <row r="4125" spans="1:12" ht="18" customHeight="1" x14ac:dyDescent="0.2">
      <c r="A4125" s="37" t="s">
        <v>9581</v>
      </c>
      <c r="B4125" s="37" t="s">
        <v>9582</v>
      </c>
      <c r="C4125" s="37" t="s">
        <v>9583</v>
      </c>
      <c r="D4125" s="37" t="s">
        <v>6891</v>
      </c>
      <c r="E4125" s="37" t="s">
        <v>14035</v>
      </c>
      <c r="F4125" s="37" t="s">
        <v>23713</v>
      </c>
      <c r="G4125" s="37">
        <v>85008</v>
      </c>
      <c r="H4125" s="35">
        <v>100</v>
      </c>
      <c r="I4125" s="36">
        <v>1200</v>
      </c>
      <c r="J4125" s="36">
        <v>83333</v>
      </c>
      <c r="K4125" s="37">
        <v>116781</v>
      </c>
      <c r="L4125" s="37" t="s">
        <v>6892</v>
      </c>
    </row>
    <row r="4126" spans="1:12" ht="18" customHeight="1" x14ac:dyDescent="0.2">
      <c r="A4126" s="37" t="s">
        <v>6893</v>
      </c>
      <c r="B4126" s="37" t="s">
        <v>6894</v>
      </c>
      <c r="C4126" s="37" t="s">
        <v>6895</v>
      </c>
      <c r="D4126" s="37" t="s">
        <v>9563</v>
      </c>
      <c r="E4126" s="37" t="s">
        <v>9564</v>
      </c>
      <c r="F4126" s="37" t="s">
        <v>18741</v>
      </c>
      <c r="G4126" s="37">
        <v>31088</v>
      </c>
      <c r="H4126" s="35">
        <v>66</v>
      </c>
      <c r="I4126" s="35">
        <v>400</v>
      </c>
      <c r="J4126" s="36">
        <v>164999</v>
      </c>
      <c r="K4126" s="37">
        <v>119314</v>
      </c>
      <c r="L4126" s="37" t="s">
        <v>6901</v>
      </c>
    </row>
    <row r="4127" spans="1:12" ht="18" customHeight="1" x14ac:dyDescent="0.2">
      <c r="A4127" s="37" t="s">
        <v>6902</v>
      </c>
      <c r="B4127" s="37" t="s">
        <v>6903</v>
      </c>
      <c r="C4127" s="37" t="s">
        <v>6904</v>
      </c>
      <c r="D4127" s="37" t="s">
        <v>6905</v>
      </c>
      <c r="E4127" s="37" t="s">
        <v>17314</v>
      </c>
      <c r="F4127" s="37" t="s">
        <v>19662</v>
      </c>
      <c r="G4127" s="37">
        <v>60606</v>
      </c>
      <c r="H4127" s="35">
        <v>8</v>
      </c>
      <c r="I4127" s="35" t="s">
        <v>16742</v>
      </c>
      <c r="J4127" s="35" t="s">
        <v>16742</v>
      </c>
      <c r="K4127" s="37">
        <v>120724</v>
      </c>
      <c r="L4127" s="37" t="s">
        <v>6906</v>
      </c>
    </row>
    <row r="4128" spans="1:12" ht="18" customHeight="1" x14ac:dyDescent="0.2">
      <c r="A4128" s="37" t="s">
        <v>6907</v>
      </c>
      <c r="B4128" s="37" t="s">
        <v>6908</v>
      </c>
      <c r="C4128" s="37" t="s">
        <v>12306</v>
      </c>
      <c r="D4128" s="37" t="s">
        <v>12307</v>
      </c>
      <c r="E4128" s="37" t="s">
        <v>22155</v>
      </c>
      <c r="F4128" s="37" t="s">
        <v>23714</v>
      </c>
      <c r="G4128" s="37">
        <v>93405</v>
      </c>
      <c r="H4128" s="35">
        <v>1</v>
      </c>
      <c r="I4128" s="35">
        <v>8</v>
      </c>
      <c r="J4128" s="36">
        <v>125000</v>
      </c>
      <c r="K4128" s="37">
        <v>121821</v>
      </c>
      <c r="L4128" s="37" t="s">
        <v>12308</v>
      </c>
    </row>
    <row r="4129" spans="1:12" ht="18" customHeight="1" x14ac:dyDescent="0.2">
      <c r="A4129" s="37" t="s">
        <v>12309</v>
      </c>
      <c r="B4129" s="37" t="s">
        <v>12310</v>
      </c>
      <c r="C4129" s="37" t="s">
        <v>12311</v>
      </c>
      <c r="D4129" s="37" t="s">
        <v>12312</v>
      </c>
      <c r="E4129" s="37" t="s">
        <v>12313</v>
      </c>
      <c r="F4129" s="37" t="s">
        <v>19677</v>
      </c>
      <c r="G4129" s="37">
        <v>3053</v>
      </c>
      <c r="H4129" s="35">
        <v>4</v>
      </c>
      <c r="I4129" s="35">
        <v>58</v>
      </c>
      <c r="J4129" s="36">
        <v>74825</v>
      </c>
      <c r="K4129" s="37">
        <v>126079</v>
      </c>
      <c r="L4129" s="37" t="s">
        <v>12314</v>
      </c>
    </row>
    <row r="4130" spans="1:12" ht="18" customHeight="1" x14ac:dyDescent="0.2">
      <c r="A4130" s="37" t="s">
        <v>6870</v>
      </c>
      <c r="B4130" s="37" t="s">
        <v>6871</v>
      </c>
      <c r="C4130" s="37" t="s">
        <v>6872</v>
      </c>
      <c r="D4130" s="37" t="s">
        <v>6873</v>
      </c>
      <c r="E4130" s="37" t="s">
        <v>19505</v>
      </c>
      <c r="F4130" s="37" t="s">
        <v>23125</v>
      </c>
      <c r="G4130" s="37">
        <v>10022</v>
      </c>
      <c r="H4130" s="35">
        <v>8</v>
      </c>
      <c r="I4130" s="35" t="s">
        <v>16742</v>
      </c>
      <c r="J4130" s="35" t="s">
        <v>16742</v>
      </c>
      <c r="K4130" s="37">
        <v>143292</v>
      </c>
      <c r="L4130" s="37"/>
    </row>
    <row r="4131" spans="1:12" ht="18" customHeight="1" x14ac:dyDescent="0.2">
      <c r="A4131" s="37" t="s">
        <v>6874</v>
      </c>
      <c r="B4131" s="37" t="s">
        <v>6875</v>
      </c>
      <c r="C4131" s="37" t="s">
        <v>6876</v>
      </c>
      <c r="D4131" s="37" t="s">
        <v>6877</v>
      </c>
      <c r="E4131" s="37" t="s">
        <v>14881</v>
      </c>
      <c r="F4131" s="37" t="s">
        <v>23129</v>
      </c>
      <c r="G4131" s="37">
        <v>15146</v>
      </c>
      <c r="H4131" s="35">
        <v>18</v>
      </c>
      <c r="I4131" s="35">
        <v>15</v>
      </c>
      <c r="J4131" s="36">
        <v>1220533</v>
      </c>
      <c r="K4131" s="37">
        <v>118418</v>
      </c>
      <c r="L4131" s="37"/>
    </row>
    <row r="4132" spans="1:12" ht="18" customHeight="1" x14ac:dyDescent="0.2">
      <c r="A4132" s="37" t="s">
        <v>6878</v>
      </c>
      <c r="B4132" s="37" t="s">
        <v>6879</v>
      </c>
      <c r="C4132" s="37" t="s">
        <v>6880</v>
      </c>
      <c r="D4132" s="37" t="s">
        <v>6881</v>
      </c>
      <c r="E4132" s="37" t="s">
        <v>6882</v>
      </c>
      <c r="F4132" s="37" t="s">
        <v>18740</v>
      </c>
      <c r="G4132" s="37">
        <v>33914</v>
      </c>
      <c r="H4132" s="35">
        <v>50</v>
      </c>
      <c r="I4132" s="35">
        <v>17</v>
      </c>
      <c r="J4132" s="36">
        <v>2941176</v>
      </c>
      <c r="K4132" s="37">
        <v>147561</v>
      </c>
      <c r="L4132" s="37" t="s">
        <v>6883</v>
      </c>
    </row>
    <row r="4133" spans="1:12" ht="18" customHeight="1" x14ac:dyDescent="0.2">
      <c r="A4133" s="37" t="s">
        <v>6884</v>
      </c>
      <c r="B4133" s="37" t="s">
        <v>6885</v>
      </c>
      <c r="C4133" s="37" t="s">
        <v>6886</v>
      </c>
      <c r="D4133" s="37" t="s">
        <v>6887</v>
      </c>
      <c r="E4133" s="37" t="s">
        <v>4099</v>
      </c>
      <c r="F4133" s="37" t="s">
        <v>19676</v>
      </c>
      <c r="G4133" s="37">
        <v>68801</v>
      </c>
      <c r="H4133" s="35">
        <v>2</v>
      </c>
      <c r="I4133" s="35">
        <v>28</v>
      </c>
      <c r="J4133" s="36">
        <v>88249</v>
      </c>
      <c r="K4133" s="37">
        <v>139492</v>
      </c>
      <c r="L4133" s="37"/>
    </row>
    <row r="4134" spans="1:12" ht="18" customHeight="1" x14ac:dyDescent="0.2">
      <c r="A4134" s="37" t="s">
        <v>6888</v>
      </c>
      <c r="B4134" s="37" t="s">
        <v>6889</v>
      </c>
      <c r="C4134" s="37" t="s">
        <v>6890</v>
      </c>
      <c r="D4134" s="37" t="s">
        <v>6897</v>
      </c>
      <c r="E4134" s="37" t="s">
        <v>6898</v>
      </c>
      <c r="F4134" s="37" t="s">
        <v>23125</v>
      </c>
      <c r="G4134" s="37">
        <v>10956</v>
      </c>
      <c r="H4134" s="35">
        <v>4</v>
      </c>
      <c r="I4134" s="35">
        <v>34</v>
      </c>
      <c r="J4134" s="36">
        <v>108824</v>
      </c>
      <c r="K4134" s="37">
        <v>142079</v>
      </c>
      <c r="L4134" s="37"/>
    </row>
    <row r="4135" spans="1:12" ht="18" customHeight="1" x14ac:dyDescent="0.2">
      <c r="A4135" s="37" t="s">
        <v>6899</v>
      </c>
      <c r="B4135" s="37" t="s">
        <v>6900</v>
      </c>
      <c r="C4135" s="37" t="s">
        <v>4212</v>
      </c>
      <c r="D4135" s="37" t="s">
        <v>4213</v>
      </c>
      <c r="E4135" s="37" t="s">
        <v>4214</v>
      </c>
      <c r="F4135" s="37" t="s">
        <v>23136</v>
      </c>
      <c r="G4135" s="37">
        <v>24063</v>
      </c>
      <c r="H4135" s="35">
        <v>23</v>
      </c>
      <c r="I4135" s="35">
        <v>76</v>
      </c>
      <c r="J4135" s="36">
        <v>305605</v>
      </c>
      <c r="K4135" s="37">
        <v>115635</v>
      </c>
      <c r="L4135" s="37"/>
    </row>
    <row r="4136" spans="1:12" ht="18" customHeight="1" x14ac:dyDescent="0.2">
      <c r="A4136" s="37" t="s">
        <v>4215</v>
      </c>
      <c r="B4136" s="37" t="s">
        <v>4216</v>
      </c>
      <c r="C4136" s="37" t="s">
        <v>4217</v>
      </c>
      <c r="D4136" s="37" t="s">
        <v>6909</v>
      </c>
      <c r="E4136" s="37" t="s">
        <v>6910</v>
      </c>
      <c r="F4136" s="37" t="s">
        <v>23714</v>
      </c>
      <c r="G4136" s="37">
        <v>92586</v>
      </c>
      <c r="H4136" s="35">
        <v>22</v>
      </c>
      <c r="I4136" s="35">
        <v>202</v>
      </c>
      <c r="J4136" s="36">
        <v>108180</v>
      </c>
      <c r="K4136" s="37">
        <v>111192</v>
      </c>
      <c r="L4136" s="37" t="s">
        <v>6911</v>
      </c>
    </row>
    <row r="4137" spans="1:12" ht="18" customHeight="1" x14ac:dyDescent="0.2">
      <c r="A4137" s="37" t="s">
        <v>6912</v>
      </c>
      <c r="B4137" s="37" t="s">
        <v>6913</v>
      </c>
      <c r="C4137" s="37" t="s">
        <v>6914</v>
      </c>
      <c r="D4137" s="37" t="s">
        <v>6915</v>
      </c>
      <c r="E4137" s="37" t="s">
        <v>22432</v>
      </c>
      <c r="F4137" s="37" t="s">
        <v>18741</v>
      </c>
      <c r="G4137" s="37">
        <v>30082</v>
      </c>
      <c r="H4137" s="35">
        <v>2</v>
      </c>
      <c r="I4137" s="35">
        <v>28</v>
      </c>
      <c r="J4137" s="36">
        <v>53571</v>
      </c>
      <c r="K4137" s="37">
        <v>126645</v>
      </c>
      <c r="L4137" s="37" t="s">
        <v>6916</v>
      </c>
    </row>
    <row r="4138" spans="1:12" ht="18" customHeight="1" x14ac:dyDescent="0.2">
      <c r="A4138" s="37" t="s">
        <v>6917</v>
      </c>
      <c r="B4138" s="37"/>
      <c r="C4138" s="37" t="s">
        <v>6918</v>
      </c>
      <c r="D4138" s="37" t="s">
        <v>6919</v>
      </c>
      <c r="E4138" s="37" t="s">
        <v>22359</v>
      </c>
      <c r="F4138" s="37" t="s">
        <v>19662</v>
      </c>
      <c r="G4138" s="37">
        <v>60174</v>
      </c>
      <c r="H4138" s="35">
        <v>40</v>
      </c>
      <c r="I4138" s="35">
        <v>26</v>
      </c>
      <c r="J4138" s="36">
        <v>1538462</v>
      </c>
      <c r="K4138" s="37">
        <v>128340</v>
      </c>
      <c r="L4138" s="37"/>
    </row>
    <row r="4139" spans="1:12" ht="18" customHeight="1" x14ac:dyDescent="0.2">
      <c r="A4139" s="37" t="s">
        <v>6920</v>
      </c>
      <c r="B4139" s="37" t="s">
        <v>6921</v>
      </c>
      <c r="C4139" s="37" t="s">
        <v>6922</v>
      </c>
      <c r="D4139" s="37" t="s">
        <v>6923</v>
      </c>
      <c r="E4139" s="37" t="s">
        <v>18349</v>
      </c>
      <c r="F4139" s="37" t="s">
        <v>23714</v>
      </c>
      <c r="G4139" s="37">
        <v>92660</v>
      </c>
      <c r="H4139" s="35">
        <v>6</v>
      </c>
      <c r="I4139" s="35">
        <v>44</v>
      </c>
      <c r="J4139" s="36">
        <v>143867</v>
      </c>
      <c r="K4139" s="37">
        <v>111339</v>
      </c>
      <c r="L4139" s="37"/>
    </row>
    <row r="4140" spans="1:12" ht="18" customHeight="1" x14ac:dyDescent="0.2">
      <c r="A4140" s="37" t="s">
        <v>6924</v>
      </c>
      <c r="B4140" s="37" t="s">
        <v>6925</v>
      </c>
      <c r="C4140" s="37" t="s">
        <v>6926</v>
      </c>
      <c r="D4140" s="37" t="s">
        <v>9597</v>
      </c>
      <c r="E4140" s="37" t="s">
        <v>18122</v>
      </c>
      <c r="F4140" s="37" t="s">
        <v>18740</v>
      </c>
      <c r="G4140" s="37">
        <v>32750</v>
      </c>
      <c r="H4140" s="35">
        <v>17</v>
      </c>
      <c r="I4140" s="35">
        <v>470</v>
      </c>
      <c r="J4140" s="36">
        <v>36170</v>
      </c>
      <c r="K4140" s="37">
        <v>142335</v>
      </c>
      <c r="L4140" s="37" t="s">
        <v>9598</v>
      </c>
    </row>
    <row r="4141" spans="1:12" ht="18" customHeight="1" x14ac:dyDescent="0.2">
      <c r="A4141" s="37" t="s">
        <v>9599</v>
      </c>
      <c r="B4141" s="37" t="s">
        <v>9600</v>
      </c>
      <c r="C4141" s="37" t="s">
        <v>9601</v>
      </c>
      <c r="D4141" s="37" t="s">
        <v>9602</v>
      </c>
      <c r="E4141" s="37" t="s">
        <v>20037</v>
      </c>
      <c r="F4141" s="37" t="s">
        <v>23136</v>
      </c>
      <c r="G4141" s="37">
        <v>24502</v>
      </c>
      <c r="H4141" s="35">
        <v>6</v>
      </c>
      <c r="I4141" s="35">
        <v>109</v>
      </c>
      <c r="J4141" s="36">
        <v>50567</v>
      </c>
      <c r="K4141" s="37">
        <v>147636</v>
      </c>
      <c r="L4141" s="37"/>
    </row>
    <row r="4142" spans="1:12" ht="18" customHeight="1" x14ac:dyDescent="0.2">
      <c r="A4142" s="37" t="s">
        <v>9603</v>
      </c>
      <c r="B4142" s="37" t="s">
        <v>9604</v>
      </c>
      <c r="C4142" s="37" t="s">
        <v>6940</v>
      </c>
      <c r="D4142" s="37" t="s">
        <v>6941</v>
      </c>
      <c r="E4142" s="37" t="s">
        <v>6942</v>
      </c>
      <c r="F4142" s="37" t="s">
        <v>19669</v>
      </c>
      <c r="G4142" s="37">
        <v>3911</v>
      </c>
      <c r="H4142" s="35">
        <v>19</v>
      </c>
      <c r="I4142" s="35">
        <v>135</v>
      </c>
      <c r="J4142" s="36">
        <v>140344</v>
      </c>
      <c r="K4142" s="37">
        <v>121702</v>
      </c>
      <c r="L4142" s="37" t="s">
        <v>6943</v>
      </c>
    </row>
    <row r="4143" spans="1:12" ht="18" customHeight="1" x14ac:dyDescent="0.2">
      <c r="A4143" s="37" t="s">
        <v>6944</v>
      </c>
      <c r="B4143" s="37" t="s">
        <v>6945</v>
      </c>
      <c r="C4143" s="37" t="s">
        <v>6983</v>
      </c>
      <c r="D4143" s="37" t="s">
        <v>6984</v>
      </c>
      <c r="E4143" s="37" t="s">
        <v>6985</v>
      </c>
      <c r="F4143" s="37" t="s">
        <v>23129</v>
      </c>
      <c r="G4143" s="37">
        <v>18354</v>
      </c>
      <c r="H4143" s="35">
        <v>69</v>
      </c>
      <c r="I4143" s="35">
        <v>653</v>
      </c>
      <c r="J4143" s="36">
        <v>104938</v>
      </c>
      <c r="K4143" s="37">
        <v>112884</v>
      </c>
      <c r="L4143" s="37" t="s">
        <v>6961</v>
      </c>
    </row>
    <row r="4144" spans="1:12" ht="18" customHeight="1" x14ac:dyDescent="0.2">
      <c r="A4144" s="37" t="s">
        <v>6962</v>
      </c>
      <c r="B4144" s="37" t="s">
        <v>6963</v>
      </c>
      <c r="C4144" s="37" t="s">
        <v>6964</v>
      </c>
      <c r="D4144" s="37" t="s">
        <v>6965</v>
      </c>
      <c r="E4144" s="37" t="s">
        <v>18349</v>
      </c>
      <c r="F4144" s="37" t="s">
        <v>23714</v>
      </c>
      <c r="G4144" s="37">
        <v>92660</v>
      </c>
      <c r="H4144" s="35">
        <v>119</v>
      </c>
      <c r="I4144" s="35">
        <v>92</v>
      </c>
      <c r="J4144" s="36">
        <v>1289643</v>
      </c>
      <c r="K4144" s="37">
        <v>105415</v>
      </c>
      <c r="L4144" s="37"/>
    </row>
    <row r="4145" spans="1:12" ht="18" customHeight="1" x14ac:dyDescent="0.2">
      <c r="A4145" s="37" t="s">
        <v>9618</v>
      </c>
      <c r="B4145" s="37" t="s">
        <v>9619</v>
      </c>
      <c r="C4145" s="37" t="s">
        <v>9620</v>
      </c>
      <c r="D4145" s="37" t="s">
        <v>9621</v>
      </c>
      <c r="E4145" s="37" t="s">
        <v>11349</v>
      </c>
      <c r="F4145" s="37" t="s">
        <v>23714</v>
      </c>
      <c r="G4145" s="37">
        <v>95219</v>
      </c>
      <c r="H4145" s="35">
        <v>4</v>
      </c>
      <c r="I4145" s="35">
        <v>17</v>
      </c>
      <c r="J4145" s="36">
        <v>235294</v>
      </c>
      <c r="K4145" s="37">
        <v>136849</v>
      </c>
      <c r="L4145" s="37"/>
    </row>
    <row r="4146" spans="1:12" ht="18" customHeight="1" x14ac:dyDescent="0.2">
      <c r="A4146" s="37" t="s">
        <v>9622</v>
      </c>
      <c r="B4146" s="37" t="s">
        <v>9623</v>
      </c>
      <c r="C4146" s="37" t="s">
        <v>9624</v>
      </c>
      <c r="D4146" s="37" t="s">
        <v>9625</v>
      </c>
      <c r="E4146" s="37" t="s">
        <v>10542</v>
      </c>
      <c r="F4146" s="37" t="s">
        <v>19671</v>
      </c>
      <c r="G4146" s="37">
        <v>55121</v>
      </c>
      <c r="H4146" s="35">
        <v>3</v>
      </c>
      <c r="I4146" s="35">
        <v>35</v>
      </c>
      <c r="J4146" s="36">
        <v>81429</v>
      </c>
      <c r="K4146" s="37">
        <v>138853</v>
      </c>
      <c r="L4146" s="37"/>
    </row>
    <row r="4147" spans="1:12" ht="18" customHeight="1" x14ac:dyDescent="0.2">
      <c r="A4147" s="37" t="s">
        <v>9626</v>
      </c>
      <c r="B4147" s="37" t="s">
        <v>9627</v>
      </c>
      <c r="C4147" s="37" t="s">
        <v>9628</v>
      </c>
      <c r="D4147" s="37" t="s">
        <v>9629</v>
      </c>
      <c r="E4147" s="37" t="s">
        <v>24286</v>
      </c>
      <c r="F4147" s="37" t="s">
        <v>23134</v>
      </c>
      <c r="G4147" s="37">
        <v>75254</v>
      </c>
      <c r="H4147" s="35">
        <v>200</v>
      </c>
      <c r="I4147" s="35">
        <v>82</v>
      </c>
      <c r="J4147" s="36">
        <v>2439024</v>
      </c>
      <c r="K4147" s="37">
        <v>109934</v>
      </c>
      <c r="L4147" s="37"/>
    </row>
    <row r="4148" spans="1:12" ht="18" customHeight="1" x14ac:dyDescent="0.2">
      <c r="A4148" s="37" t="s">
        <v>9630</v>
      </c>
      <c r="B4148" s="37" t="s">
        <v>9631</v>
      </c>
      <c r="C4148" s="37" t="s">
        <v>6966</v>
      </c>
      <c r="D4148" s="37" t="s">
        <v>6967</v>
      </c>
      <c r="E4148" s="37" t="s">
        <v>19172</v>
      </c>
      <c r="F4148" s="37" t="s">
        <v>23714</v>
      </c>
      <c r="G4148" s="37">
        <v>94596</v>
      </c>
      <c r="H4148" s="35">
        <v>22</v>
      </c>
      <c r="I4148" s="35">
        <v>390</v>
      </c>
      <c r="J4148" s="36">
        <v>56410</v>
      </c>
      <c r="K4148" s="37">
        <v>109652</v>
      </c>
      <c r="L4148" s="37" t="s">
        <v>6968</v>
      </c>
    </row>
    <row r="4149" spans="1:12" ht="18" customHeight="1" x14ac:dyDescent="0.2">
      <c r="A4149" s="37" t="s">
        <v>6969</v>
      </c>
      <c r="B4149" s="37" t="s">
        <v>6970</v>
      </c>
      <c r="C4149" s="37" t="s">
        <v>6971</v>
      </c>
      <c r="D4149" s="37" t="s">
        <v>6972</v>
      </c>
      <c r="E4149" s="37" t="s">
        <v>13260</v>
      </c>
      <c r="F4149" s="37" t="s">
        <v>23129</v>
      </c>
      <c r="G4149" s="37">
        <v>19004</v>
      </c>
      <c r="H4149" s="35">
        <v>139</v>
      </c>
      <c r="I4149" s="35">
        <v>429</v>
      </c>
      <c r="J4149" s="36">
        <v>323450</v>
      </c>
      <c r="K4149" s="37">
        <v>40130</v>
      </c>
      <c r="L4149" s="37"/>
    </row>
    <row r="4150" spans="1:12" ht="18" customHeight="1" x14ac:dyDescent="0.2">
      <c r="A4150" s="37" t="s">
        <v>6973</v>
      </c>
      <c r="B4150" s="37" t="s">
        <v>6974</v>
      </c>
      <c r="C4150" s="37" t="s">
        <v>6975</v>
      </c>
      <c r="D4150" s="37"/>
      <c r="E4150" s="37"/>
      <c r="F4150" s="37" t="s">
        <v>23714</v>
      </c>
      <c r="G4150" s="37"/>
      <c r="H4150" s="35">
        <v>1</v>
      </c>
      <c r="I4150" s="35">
        <v>24</v>
      </c>
      <c r="J4150" s="36">
        <v>29167</v>
      </c>
      <c r="K4150" s="37">
        <v>118803</v>
      </c>
      <c r="L4150" s="37" t="s">
        <v>6976</v>
      </c>
    </row>
    <row r="4151" spans="1:12" ht="18" customHeight="1" x14ac:dyDescent="0.2">
      <c r="A4151" s="37" t="s">
        <v>6977</v>
      </c>
      <c r="B4151" s="37" t="s">
        <v>6978</v>
      </c>
      <c r="C4151" s="37" t="s">
        <v>6979</v>
      </c>
      <c r="D4151" s="37" t="s">
        <v>6980</v>
      </c>
      <c r="E4151" s="37" t="s">
        <v>22828</v>
      </c>
      <c r="F4151" s="37" t="s">
        <v>23714</v>
      </c>
      <c r="G4151" s="37">
        <v>94025</v>
      </c>
      <c r="H4151" s="35">
        <v>0</v>
      </c>
      <c r="I4151" s="35">
        <v>1</v>
      </c>
      <c r="J4151" s="36">
        <v>360000</v>
      </c>
      <c r="K4151" s="37">
        <v>147310</v>
      </c>
      <c r="L4151" s="37"/>
    </row>
    <row r="4152" spans="1:12" ht="18" customHeight="1" x14ac:dyDescent="0.2">
      <c r="A4152" s="37" t="s">
        <v>4278</v>
      </c>
      <c r="B4152" s="37" t="s">
        <v>3218</v>
      </c>
      <c r="C4152" s="37" t="s">
        <v>3219</v>
      </c>
      <c r="D4152" s="37" t="s">
        <v>3220</v>
      </c>
      <c r="E4152" s="37" t="s">
        <v>16619</v>
      </c>
      <c r="F4152" s="37" t="s">
        <v>19671</v>
      </c>
      <c r="G4152" s="37">
        <v>55413</v>
      </c>
      <c r="H4152" s="35">
        <v>13</v>
      </c>
      <c r="I4152" s="35">
        <v>175</v>
      </c>
      <c r="J4152" s="36">
        <v>71429</v>
      </c>
      <c r="K4152" s="37">
        <v>117752</v>
      </c>
      <c r="L4152" s="37"/>
    </row>
    <row r="4153" spans="1:12" ht="18" customHeight="1" x14ac:dyDescent="0.2">
      <c r="A4153" s="37" t="s">
        <v>3221</v>
      </c>
      <c r="B4153" s="37" t="s">
        <v>3222</v>
      </c>
      <c r="C4153" s="37" t="s">
        <v>3223</v>
      </c>
      <c r="D4153" s="37" t="s">
        <v>3224</v>
      </c>
      <c r="E4153" s="37" t="s">
        <v>22227</v>
      </c>
      <c r="F4153" s="37" t="s">
        <v>23713</v>
      </c>
      <c r="G4153" s="37">
        <v>85269</v>
      </c>
      <c r="H4153" s="35">
        <v>18</v>
      </c>
      <c r="I4153" s="35">
        <v>23</v>
      </c>
      <c r="J4153" s="36">
        <v>782609</v>
      </c>
      <c r="K4153" s="37">
        <v>114045</v>
      </c>
      <c r="L4153" s="37"/>
    </row>
    <row r="4154" spans="1:12" ht="18" customHeight="1" x14ac:dyDescent="0.2">
      <c r="A4154" s="37" t="s">
        <v>3225</v>
      </c>
      <c r="B4154" s="37" t="s">
        <v>3226</v>
      </c>
      <c r="C4154" s="37" t="s">
        <v>3227</v>
      </c>
      <c r="D4154" s="37" t="s">
        <v>3228</v>
      </c>
      <c r="E4154" s="37" t="s">
        <v>16643</v>
      </c>
      <c r="F4154" s="37" t="s">
        <v>23714</v>
      </c>
      <c r="G4154" s="37">
        <v>91505</v>
      </c>
      <c r="H4154" s="35">
        <v>3</v>
      </c>
      <c r="I4154" s="35">
        <v>10</v>
      </c>
      <c r="J4154" s="36">
        <v>320000</v>
      </c>
      <c r="K4154" s="37">
        <v>134840</v>
      </c>
      <c r="L4154" s="37" t="s">
        <v>3229</v>
      </c>
    </row>
    <row r="4155" spans="1:12" ht="18" customHeight="1" x14ac:dyDescent="0.2">
      <c r="A4155" s="37" t="s">
        <v>3230</v>
      </c>
      <c r="B4155" s="37" t="s">
        <v>3231</v>
      </c>
      <c r="C4155" s="37" t="s">
        <v>3232</v>
      </c>
      <c r="D4155" s="37" t="s">
        <v>3233</v>
      </c>
      <c r="E4155" s="37" t="s">
        <v>21208</v>
      </c>
      <c r="F4155" s="37" t="s">
        <v>23125</v>
      </c>
      <c r="G4155" s="37">
        <v>13901</v>
      </c>
      <c r="H4155" s="35">
        <v>22</v>
      </c>
      <c r="I4155" s="35">
        <v>161</v>
      </c>
      <c r="J4155" s="36">
        <v>136646</v>
      </c>
      <c r="K4155" s="37">
        <v>112076</v>
      </c>
      <c r="L4155" s="37"/>
    </row>
    <row r="4156" spans="1:12" ht="18" customHeight="1" x14ac:dyDescent="0.2">
      <c r="A4156" s="37" t="s">
        <v>3234</v>
      </c>
      <c r="B4156" s="37" t="s">
        <v>3235</v>
      </c>
      <c r="C4156" s="37" t="s">
        <v>3236</v>
      </c>
      <c r="D4156" s="37" t="s">
        <v>3237</v>
      </c>
      <c r="E4156" s="37" t="s">
        <v>21832</v>
      </c>
      <c r="F4156" s="37" t="s">
        <v>23126</v>
      </c>
      <c r="G4156" s="37">
        <v>45231</v>
      </c>
      <c r="H4156" s="35">
        <v>5</v>
      </c>
      <c r="I4156" s="35">
        <v>18</v>
      </c>
      <c r="J4156" s="36">
        <v>262667</v>
      </c>
      <c r="K4156" s="37">
        <v>107164</v>
      </c>
      <c r="L4156" s="37" t="s">
        <v>3238</v>
      </c>
    </row>
    <row r="4157" spans="1:12" ht="18" customHeight="1" x14ac:dyDescent="0.2">
      <c r="A4157" s="37" t="s">
        <v>3239</v>
      </c>
      <c r="B4157" s="37" t="s">
        <v>3240</v>
      </c>
      <c r="C4157" s="37" t="s">
        <v>3241</v>
      </c>
      <c r="D4157" s="37" t="s">
        <v>3242</v>
      </c>
      <c r="E4157" s="37" t="s">
        <v>21857</v>
      </c>
      <c r="F4157" s="37" t="s">
        <v>23126</v>
      </c>
      <c r="G4157" s="37">
        <v>43623</v>
      </c>
      <c r="H4157" s="35">
        <v>12</v>
      </c>
      <c r="I4157" s="35" t="s">
        <v>16742</v>
      </c>
      <c r="J4157" s="35" t="s">
        <v>16742</v>
      </c>
      <c r="K4157" s="37">
        <v>143226</v>
      </c>
      <c r="L4157" s="37"/>
    </row>
    <row r="4158" spans="1:12" ht="18" customHeight="1" x14ac:dyDescent="0.2">
      <c r="A4158" s="37" t="s">
        <v>3243</v>
      </c>
      <c r="B4158" s="37" t="s">
        <v>3244</v>
      </c>
      <c r="C4158" s="37" t="s">
        <v>3245</v>
      </c>
      <c r="D4158" s="37" t="s">
        <v>3246</v>
      </c>
      <c r="E4158" s="37" t="s">
        <v>17905</v>
      </c>
      <c r="F4158" s="37" t="s">
        <v>19662</v>
      </c>
      <c r="G4158" s="37">
        <v>60089</v>
      </c>
      <c r="H4158" s="35">
        <v>8</v>
      </c>
      <c r="I4158" s="35" t="s">
        <v>16742</v>
      </c>
      <c r="J4158" s="35" t="s">
        <v>16742</v>
      </c>
      <c r="K4158" s="37">
        <v>142975</v>
      </c>
      <c r="L4158" s="37" t="s">
        <v>4292</v>
      </c>
    </row>
    <row r="4159" spans="1:12" ht="18" customHeight="1" x14ac:dyDescent="0.2">
      <c r="A4159" s="37" t="s">
        <v>2508</v>
      </c>
      <c r="B4159" s="37" t="s">
        <v>2509</v>
      </c>
      <c r="C4159" s="37" t="s">
        <v>2510</v>
      </c>
      <c r="D4159" s="37" t="s">
        <v>2511</v>
      </c>
      <c r="E4159" s="37" t="s">
        <v>16938</v>
      </c>
      <c r="F4159" s="37" t="s">
        <v>23129</v>
      </c>
      <c r="G4159" s="37">
        <v>17068</v>
      </c>
      <c r="H4159" s="35">
        <v>14</v>
      </c>
      <c r="I4159" s="35">
        <v>210</v>
      </c>
      <c r="J4159" s="36">
        <v>65714</v>
      </c>
      <c r="K4159" s="37">
        <v>130468</v>
      </c>
      <c r="L4159" s="37"/>
    </row>
    <row r="4160" spans="1:12" ht="18" customHeight="1" x14ac:dyDescent="0.2">
      <c r="A4160" s="37" t="s">
        <v>2512</v>
      </c>
      <c r="B4160" s="37" t="s">
        <v>2513</v>
      </c>
      <c r="C4160" s="37" t="s">
        <v>2514</v>
      </c>
      <c r="D4160" s="37" t="s">
        <v>2515</v>
      </c>
      <c r="E4160" s="37" t="s">
        <v>7702</v>
      </c>
      <c r="F4160" s="37" t="s">
        <v>19670</v>
      </c>
      <c r="G4160" s="37">
        <v>48150</v>
      </c>
      <c r="H4160" s="35">
        <v>5</v>
      </c>
      <c r="I4160" s="35">
        <v>20</v>
      </c>
      <c r="J4160" s="36">
        <v>255181</v>
      </c>
      <c r="K4160" s="37">
        <v>124251</v>
      </c>
      <c r="L4160" s="37" t="s">
        <v>2516</v>
      </c>
    </row>
    <row r="4161" spans="1:12" ht="18" customHeight="1" x14ac:dyDescent="0.2">
      <c r="A4161" s="37" t="s">
        <v>2517</v>
      </c>
      <c r="B4161" s="37" t="s">
        <v>2517</v>
      </c>
      <c r="C4161" s="37" t="s">
        <v>2518</v>
      </c>
      <c r="D4161" s="37" t="s">
        <v>2519</v>
      </c>
      <c r="E4161" s="37" t="s">
        <v>7950</v>
      </c>
      <c r="F4161" s="37" t="s">
        <v>23128</v>
      </c>
      <c r="G4161" s="37">
        <v>97405</v>
      </c>
      <c r="H4161" s="35">
        <v>20</v>
      </c>
      <c r="I4161" s="35">
        <v>132</v>
      </c>
      <c r="J4161" s="36">
        <v>151515</v>
      </c>
      <c r="K4161" s="37">
        <v>146958</v>
      </c>
      <c r="L4161" s="37"/>
    </row>
    <row r="4162" spans="1:12" ht="18" customHeight="1" x14ac:dyDescent="0.2">
      <c r="A4162" s="37" t="s">
        <v>2520</v>
      </c>
      <c r="B4162" s="37" t="s">
        <v>2521</v>
      </c>
      <c r="C4162" s="37" t="s">
        <v>2522</v>
      </c>
      <c r="D4162" s="37"/>
      <c r="E4162" s="37"/>
      <c r="F4162" s="37" t="s">
        <v>23136</v>
      </c>
      <c r="G4162" s="37"/>
      <c r="H4162" s="35">
        <v>5</v>
      </c>
      <c r="I4162" s="35">
        <v>27</v>
      </c>
      <c r="J4162" s="36">
        <v>185185</v>
      </c>
      <c r="K4162" s="37">
        <v>137924</v>
      </c>
      <c r="L4162" s="37"/>
    </row>
    <row r="4163" spans="1:12" ht="18" customHeight="1" x14ac:dyDescent="0.2">
      <c r="A4163" s="37" t="s">
        <v>2523</v>
      </c>
      <c r="B4163" s="37" t="s">
        <v>2524</v>
      </c>
      <c r="C4163" s="37" t="s">
        <v>2525</v>
      </c>
      <c r="D4163" s="37" t="s">
        <v>4300</v>
      </c>
      <c r="E4163" s="37" t="s">
        <v>13295</v>
      </c>
      <c r="F4163" s="37" t="s">
        <v>23129</v>
      </c>
      <c r="G4163" s="37">
        <v>18411</v>
      </c>
      <c r="H4163" s="35">
        <v>1</v>
      </c>
      <c r="I4163" s="35">
        <v>2</v>
      </c>
      <c r="J4163" s="36">
        <v>360000</v>
      </c>
      <c r="K4163" s="37">
        <v>124889</v>
      </c>
      <c r="L4163" s="37"/>
    </row>
    <row r="4164" spans="1:12" ht="18" customHeight="1" x14ac:dyDescent="0.2">
      <c r="A4164" s="37" t="s">
        <v>4301</v>
      </c>
      <c r="B4164" s="37" t="s">
        <v>4302</v>
      </c>
      <c r="C4164" s="37" t="s">
        <v>4303</v>
      </c>
      <c r="D4164" s="37" t="s">
        <v>4304</v>
      </c>
      <c r="E4164" s="37" t="s">
        <v>22089</v>
      </c>
      <c r="F4164" s="37" t="s">
        <v>23138</v>
      </c>
      <c r="G4164" s="37">
        <v>98127</v>
      </c>
      <c r="H4164" s="35">
        <v>1</v>
      </c>
      <c r="I4164" s="35">
        <v>43</v>
      </c>
      <c r="J4164" s="36">
        <v>31410</v>
      </c>
      <c r="K4164" s="37">
        <v>115768</v>
      </c>
      <c r="L4164" s="37"/>
    </row>
    <row r="4165" spans="1:12" ht="18" customHeight="1" x14ac:dyDescent="0.2">
      <c r="A4165" s="37" t="s">
        <v>4305</v>
      </c>
      <c r="B4165" s="37" t="s">
        <v>4306</v>
      </c>
      <c r="C4165" s="37" t="s">
        <v>3263</v>
      </c>
      <c r="D4165" s="37" t="s">
        <v>3264</v>
      </c>
      <c r="E4165" s="37" t="s">
        <v>16723</v>
      </c>
      <c r="F4165" s="37" t="s">
        <v>23714</v>
      </c>
      <c r="G4165" s="37">
        <v>94109</v>
      </c>
      <c r="H4165" s="35">
        <v>7</v>
      </c>
      <c r="I4165" s="35">
        <v>104</v>
      </c>
      <c r="J4165" s="36">
        <v>66050</v>
      </c>
      <c r="K4165" s="37">
        <v>142732</v>
      </c>
      <c r="L4165" s="37" t="s">
        <v>3265</v>
      </c>
    </row>
    <row r="4166" spans="1:12" ht="18" customHeight="1" x14ac:dyDescent="0.2">
      <c r="A4166" s="37" t="s">
        <v>3266</v>
      </c>
      <c r="B4166" s="37" t="s">
        <v>3267</v>
      </c>
      <c r="C4166" s="37" t="s">
        <v>3268</v>
      </c>
      <c r="D4166" s="37" t="s">
        <v>3269</v>
      </c>
      <c r="E4166" s="37" t="s">
        <v>24286</v>
      </c>
      <c r="F4166" s="37" t="s">
        <v>23134</v>
      </c>
      <c r="G4166" s="37">
        <v>75230</v>
      </c>
      <c r="H4166" s="35">
        <v>18</v>
      </c>
      <c r="I4166" s="35">
        <v>30</v>
      </c>
      <c r="J4166" s="36">
        <v>600000</v>
      </c>
      <c r="K4166" s="37">
        <v>18421</v>
      </c>
      <c r="L4166" s="37"/>
    </row>
    <row r="4167" spans="1:12" ht="18" customHeight="1" x14ac:dyDescent="0.2">
      <c r="A4167" s="37" t="s">
        <v>3270</v>
      </c>
      <c r="B4167" s="37" t="s">
        <v>3271</v>
      </c>
      <c r="C4167" s="37" t="s">
        <v>3272</v>
      </c>
      <c r="D4167" s="37" t="s">
        <v>3273</v>
      </c>
      <c r="E4167" s="37" t="s">
        <v>11271</v>
      </c>
      <c r="F4167" s="37" t="s">
        <v>23126</v>
      </c>
      <c r="G4167" s="37">
        <v>44718</v>
      </c>
      <c r="H4167" s="35">
        <v>10</v>
      </c>
      <c r="I4167" s="35">
        <v>189</v>
      </c>
      <c r="J4167" s="36">
        <v>50350</v>
      </c>
      <c r="K4167" s="37">
        <v>120614</v>
      </c>
      <c r="L4167" s="37" t="s">
        <v>3274</v>
      </c>
    </row>
    <row r="4168" spans="1:12" ht="18" customHeight="1" x14ac:dyDescent="0.2">
      <c r="A4168" s="37" t="s">
        <v>3275</v>
      </c>
      <c r="B4168" s="37" t="s">
        <v>3276</v>
      </c>
      <c r="C4168" s="37" t="s">
        <v>3277</v>
      </c>
      <c r="D4168" s="37" t="s">
        <v>7505</v>
      </c>
      <c r="E4168" s="37" t="s">
        <v>7506</v>
      </c>
      <c r="F4168" s="37" t="s">
        <v>23138</v>
      </c>
      <c r="G4168" s="37">
        <v>98040</v>
      </c>
      <c r="H4168" s="35">
        <v>65</v>
      </c>
      <c r="I4168" s="35">
        <v>386</v>
      </c>
      <c r="J4168" s="36">
        <v>169243</v>
      </c>
      <c r="K4168" s="37">
        <v>105864</v>
      </c>
      <c r="L4168" s="37"/>
    </row>
    <row r="4169" spans="1:12" ht="18" customHeight="1" x14ac:dyDescent="0.2">
      <c r="A4169" s="37" t="s">
        <v>7507</v>
      </c>
      <c r="B4169" s="37" t="s">
        <v>7508</v>
      </c>
      <c r="C4169" s="37" t="s">
        <v>3285</v>
      </c>
      <c r="D4169" s="37" t="s">
        <v>3286</v>
      </c>
      <c r="E4169" s="37" t="s">
        <v>3287</v>
      </c>
      <c r="F4169" s="37" t="s">
        <v>23126</v>
      </c>
      <c r="G4169" s="37">
        <v>44256</v>
      </c>
      <c r="H4169" s="35">
        <v>25</v>
      </c>
      <c r="I4169" s="35">
        <v>165</v>
      </c>
      <c r="J4169" s="36">
        <v>153419</v>
      </c>
      <c r="K4169" s="37">
        <v>121666</v>
      </c>
      <c r="L4169" s="37"/>
    </row>
    <row r="4170" spans="1:12" ht="18" customHeight="1" x14ac:dyDescent="0.2">
      <c r="A4170" s="37" t="s">
        <v>3288</v>
      </c>
      <c r="B4170" s="37" t="s">
        <v>3289</v>
      </c>
      <c r="C4170" s="37" t="s">
        <v>3290</v>
      </c>
      <c r="D4170" s="37" t="s">
        <v>3291</v>
      </c>
      <c r="E4170" s="37" t="s">
        <v>3292</v>
      </c>
      <c r="F4170" s="37" t="s">
        <v>19678</v>
      </c>
      <c r="G4170" s="37">
        <v>7458</v>
      </c>
      <c r="H4170" s="35">
        <v>11</v>
      </c>
      <c r="I4170" s="35">
        <v>131</v>
      </c>
      <c r="J4170" s="36">
        <v>80153</v>
      </c>
      <c r="K4170" s="37">
        <v>128909</v>
      </c>
      <c r="L4170" s="37"/>
    </row>
    <row r="4171" spans="1:12" ht="18" customHeight="1" x14ac:dyDescent="0.2">
      <c r="A4171" s="37" t="s">
        <v>3293</v>
      </c>
      <c r="B4171" s="37" t="s">
        <v>3294</v>
      </c>
      <c r="C4171" s="37" t="s">
        <v>3295</v>
      </c>
      <c r="D4171" s="37"/>
      <c r="E4171" s="37"/>
      <c r="F4171" s="37" t="s">
        <v>23134</v>
      </c>
      <c r="G4171" s="37"/>
      <c r="H4171" s="35">
        <v>8</v>
      </c>
      <c r="I4171" s="35">
        <v>0</v>
      </c>
      <c r="J4171" s="35" t="s">
        <v>16742</v>
      </c>
      <c r="K4171" s="37">
        <v>142716</v>
      </c>
      <c r="L4171" s="37"/>
    </row>
    <row r="4172" spans="1:12" ht="18" customHeight="1" x14ac:dyDescent="0.2">
      <c r="A4172" s="37" t="s">
        <v>3296</v>
      </c>
      <c r="B4172" s="37" t="s">
        <v>3297</v>
      </c>
      <c r="C4172" s="37" t="s">
        <v>3298</v>
      </c>
      <c r="D4172" s="37" t="s">
        <v>3299</v>
      </c>
      <c r="E4172" s="37" t="s">
        <v>322</v>
      </c>
      <c r="F4172" s="37" t="s">
        <v>23125</v>
      </c>
      <c r="G4172" s="37">
        <v>10708</v>
      </c>
      <c r="H4172" s="35">
        <v>11</v>
      </c>
      <c r="I4172" s="35">
        <v>57</v>
      </c>
      <c r="J4172" s="36">
        <v>192982</v>
      </c>
      <c r="K4172" s="37">
        <v>126441</v>
      </c>
      <c r="L4172" s="37"/>
    </row>
    <row r="4173" spans="1:12" ht="18" customHeight="1" x14ac:dyDescent="0.2">
      <c r="A4173" s="37" t="s">
        <v>3300</v>
      </c>
      <c r="B4173" s="37" t="s">
        <v>3301</v>
      </c>
      <c r="C4173" s="37" t="s">
        <v>3302</v>
      </c>
      <c r="D4173" s="37" t="s">
        <v>3303</v>
      </c>
      <c r="E4173" s="37" t="s">
        <v>3304</v>
      </c>
      <c r="F4173" s="37" t="s">
        <v>19678</v>
      </c>
      <c r="G4173" s="37">
        <v>7950</v>
      </c>
      <c r="H4173" s="35">
        <v>8</v>
      </c>
      <c r="I4173" s="35" t="s">
        <v>16742</v>
      </c>
      <c r="J4173" s="35" t="s">
        <v>16742</v>
      </c>
      <c r="K4173" s="37">
        <v>133396</v>
      </c>
      <c r="L4173" s="37"/>
    </row>
    <row r="4174" spans="1:12" ht="18" customHeight="1" x14ac:dyDescent="0.2">
      <c r="A4174" s="37" t="s">
        <v>3305</v>
      </c>
      <c r="B4174" s="37" t="s">
        <v>3306</v>
      </c>
      <c r="C4174" s="37" t="s">
        <v>3454</v>
      </c>
      <c r="D4174" s="37" t="s">
        <v>10656</v>
      </c>
      <c r="E4174" s="37" t="s">
        <v>19641</v>
      </c>
      <c r="F4174" s="37" t="s">
        <v>23714</v>
      </c>
      <c r="G4174" s="37">
        <v>92881</v>
      </c>
      <c r="H4174" s="35">
        <v>6</v>
      </c>
      <c r="I4174" s="35">
        <v>84</v>
      </c>
      <c r="J4174" s="36">
        <v>67879</v>
      </c>
      <c r="K4174" s="37">
        <v>146132</v>
      </c>
      <c r="L4174" s="37"/>
    </row>
    <row r="4175" spans="1:12" ht="18" customHeight="1" x14ac:dyDescent="0.2">
      <c r="A4175" s="37" t="s">
        <v>3455</v>
      </c>
      <c r="B4175" s="37" t="s">
        <v>3456</v>
      </c>
      <c r="C4175" s="37" t="s">
        <v>3457</v>
      </c>
      <c r="D4175" s="37" t="s">
        <v>16737</v>
      </c>
      <c r="E4175" s="37" t="s">
        <v>13964</v>
      </c>
      <c r="F4175" s="37" t="s">
        <v>23126</v>
      </c>
      <c r="G4175" s="37">
        <v>44122</v>
      </c>
      <c r="H4175" s="35">
        <v>35</v>
      </c>
      <c r="I4175" s="35">
        <v>90</v>
      </c>
      <c r="J4175" s="36">
        <v>389678</v>
      </c>
      <c r="K4175" s="37">
        <v>31256</v>
      </c>
      <c r="L4175" s="37"/>
    </row>
    <row r="4176" spans="1:12" ht="18" customHeight="1" x14ac:dyDescent="0.2">
      <c r="A4176" s="37" t="s">
        <v>3458</v>
      </c>
      <c r="B4176" s="37" t="s">
        <v>3459</v>
      </c>
      <c r="C4176" s="37" t="s">
        <v>3460</v>
      </c>
      <c r="D4176" s="37" t="s">
        <v>3461</v>
      </c>
      <c r="E4176" s="37" t="s">
        <v>21540</v>
      </c>
      <c r="F4176" s="37" t="s">
        <v>18740</v>
      </c>
      <c r="G4176" s="37">
        <v>33065</v>
      </c>
      <c r="H4176" s="35">
        <v>1</v>
      </c>
      <c r="I4176" s="35">
        <v>11</v>
      </c>
      <c r="J4176" s="36">
        <v>76902</v>
      </c>
      <c r="K4176" s="37">
        <v>143918</v>
      </c>
      <c r="L4176" s="37"/>
    </row>
    <row r="4177" spans="1:12" ht="18" customHeight="1" x14ac:dyDescent="0.2">
      <c r="A4177" s="37" t="s">
        <v>3462</v>
      </c>
      <c r="B4177" s="37" t="s">
        <v>3463</v>
      </c>
      <c r="C4177" s="37" t="s">
        <v>3464</v>
      </c>
      <c r="D4177" s="37" t="s">
        <v>3465</v>
      </c>
      <c r="E4177" s="37" t="s">
        <v>19420</v>
      </c>
      <c r="F4177" s="37" t="s">
        <v>23125</v>
      </c>
      <c r="G4177" s="37">
        <v>12204</v>
      </c>
      <c r="H4177" s="35">
        <v>47</v>
      </c>
      <c r="I4177" s="35">
        <v>65</v>
      </c>
      <c r="J4177" s="36">
        <v>730378</v>
      </c>
      <c r="K4177" s="37">
        <v>143680</v>
      </c>
      <c r="L4177" s="37"/>
    </row>
    <row r="4178" spans="1:12" ht="18" customHeight="1" x14ac:dyDescent="0.2">
      <c r="A4178" s="37" t="s">
        <v>3466</v>
      </c>
      <c r="B4178" s="37" t="s">
        <v>3467</v>
      </c>
      <c r="C4178" s="37" t="s">
        <v>3468</v>
      </c>
      <c r="D4178" s="37" t="s">
        <v>3469</v>
      </c>
      <c r="E4178" s="37" t="s">
        <v>3470</v>
      </c>
      <c r="F4178" s="37" t="s">
        <v>23709</v>
      </c>
      <c r="G4178" s="37">
        <v>83301</v>
      </c>
      <c r="H4178" s="35">
        <v>6</v>
      </c>
      <c r="I4178" s="35">
        <v>41</v>
      </c>
      <c r="J4178" s="36">
        <v>139908</v>
      </c>
      <c r="K4178" s="37">
        <v>117184</v>
      </c>
      <c r="L4178" s="37"/>
    </row>
    <row r="4179" spans="1:12" ht="18" customHeight="1" x14ac:dyDescent="0.2">
      <c r="A4179" s="37" t="s">
        <v>3471</v>
      </c>
      <c r="B4179" s="37" t="s">
        <v>3472</v>
      </c>
      <c r="C4179" s="37" t="s">
        <v>3473</v>
      </c>
      <c r="D4179" s="37" t="s">
        <v>3474</v>
      </c>
      <c r="E4179" s="37" t="s">
        <v>23104</v>
      </c>
      <c r="F4179" s="37" t="s">
        <v>18740</v>
      </c>
      <c r="G4179" s="37">
        <v>33629</v>
      </c>
      <c r="H4179" s="35">
        <v>8</v>
      </c>
      <c r="I4179" s="35" t="s">
        <v>16742</v>
      </c>
      <c r="J4179" s="35" t="s">
        <v>16742</v>
      </c>
      <c r="K4179" s="37">
        <v>125020</v>
      </c>
      <c r="L4179" s="37"/>
    </row>
    <row r="4180" spans="1:12" ht="18" customHeight="1" x14ac:dyDescent="0.2">
      <c r="A4180" s="37" t="s">
        <v>1167</v>
      </c>
      <c r="B4180" s="37" t="s">
        <v>1168</v>
      </c>
      <c r="C4180" s="37" t="s">
        <v>1169</v>
      </c>
      <c r="D4180" s="37" t="s">
        <v>23892</v>
      </c>
      <c r="E4180" s="37" t="s">
        <v>19505</v>
      </c>
      <c r="F4180" s="37" t="s">
        <v>23125</v>
      </c>
      <c r="G4180" s="37">
        <v>10168</v>
      </c>
      <c r="H4180" s="35">
        <v>409</v>
      </c>
      <c r="I4180" s="35">
        <v>115</v>
      </c>
      <c r="J4180" s="36">
        <v>3555259</v>
      </c>
      <c r="K4180" s="37">
        <v>108547</v>
      </c>
      <c r="L4180" s="37"/>
    </row>
    <row r="4181" spans="1:12" ht="18" customHeight="1" x14ac:dyDescent="0.2">
      <c r="A4181" s="37" t="s">
        <v>1170</v>
      </c>
      <c r="B4181" s="37" t="s">
        <v>1171</v>
      </c>
      <c r="C4181" s="37" t="s">
        <v>1172</v>
      </c>
      <c r="D4181" s="37" t="s">
        <v>1173</v>
      </c>
      <c r="E4181" s="37" t="s">
        <v>18093</v>
      </c>
      <c r="F4181" s="37" t="s">
        <v>23128</v>
      </c>
      <c r="G4181" s="37">
        <v>97239</v>
      </c>
      <c r="H4181" s="35">
        <v>3</v>
      </c>
      <c r="I4181" s="35">
        <v>59</v>
      </c>
      <c r="J4181" s="36">
        <v>50234</v>
      </c>
      <c r="K4181" s="37">
        <v>117729</v>
      </c>
      <c r="L4181" s="37"/>
    </row>
    <row r="4182" spans="1:12" ht="18" customHeight="1" x14ac:dyDescent="0.2">
      <c r="A4182" s="37" t="s">
        <v>1174</v>
      </c>
      <c r="B4182" s="37" t="s">
        <v>1175</v>
      </c>
      <c r="C4182" s="37" t="s">
        <v>1176</v>
      </c>
      <c r="D4182" s="37" t="s">
        <v>1177</v>
      </c>
      <c r="E4182" s="37" t="s">
        <v>23562</v>
      </c>
      <c r="F4182" s="37" t="s">
        <v>23125</v>
      </c>
      <c r="G4182" s="37">
        <v>14453</v>
      </c>
      <c r="H4182" s="35">
        <v>14</v>
      </c>
      <c r="I4182" s="35">
        <v>86</v>
      </c>
      <c r="J4182" s="36">
        <v>160961</v>
      </c>
      <c r="K4182" s="37">
        <v>135510</v>
      </c>
      <c r="L4182" s="37"/>
    </row>
    <row r="4183" spans="1:12" ht="18" customHeight="1" x14ac:dyDescent="0.2">
      <c r="A4183" s="37" t="s">
        <v>1178</v>
      </c>
      <c r="B4183" s="37" t="s">
        <v>1179</v>
      </c>
      <c r="C4183" s="37" t="s">
        <v>3464</v>
      </c>
      <c r="D4183" s="37" t="s">
        <v>3465</v>
      </c>
      <c r="E4183" s="37" t="s">
        <v>19420</v>
      </c>
      <c r="F4183" s="37" t="s">
        <v>23125</v>
      </c>
      <c r="G4183" s="37">
        <v>12204</v>
      </c>
      <c r="H4183" s="35">
        <v>42</v>
      </c>
      <c r="I4183" s="35">
        <v>11</v>
      </c>
      <c r="J4183" s="36">
        <v>3778261</v>
      </c>
      <c r="K4183" s="37">
        <v>149365</v>
      </c>
      <c r="L4183" s="37"/>
    </row>
    <row r="4184" spans="1:12" ht="18" customHeight="1" x14ac:dyDescent="0.2">
      <c r="A4184" s="37" t="s">
        <v>1180</v>
      </c>
      <c r="B4184" s="37" t="s">
        <v>1181</v>
      </c>
      <c r="C4184" s="37" t="s">
        <v>1182</v>
      </c>
      <c r="D4184" s="37" t="s">
        <v>1183</v>
      </c>
      <c r="E4184" s="37" t="s">
        <v>9879</v>
      </c>
      <c r="F4184" s="37" t="s">
        <v>23715</v>
      </c>
      <c r="G4184" s="37">
        <v>80439</v>
      </c>
      <c r="H4184" s="35">
        <v>13</v>
      </c>
      <c r="I4184" s="35">
        <v>218</v>
      </c>
      <c r="J4184" s="36">
        <v>58138</v>
      </c>
      <c r="K4184" s="37">
        <v>122202</v>
      </c>
      <c r="L4184" s="37"/>
    </row>
    <row r="4185" spans="1:12" ht="18" customHeight="1" x14ac:dyDescent="0.2">
      <c r="A4185" s="37" t="s">
        <v>1184</v>
      </c>
      <c r="B4185" s="37" t="s">
        <v>1185</v>
      </c>
      <c r="C4185" s="37" t="s">
        <v>4867</v>
      </c>
      <c r="D4185" s="37" t="s">
        <v>4868</v>
      </c>
      <c r="E4185" s="37" t="s">
        <v>16299</v>
      </c>
      <c r="F4185" s="37" t="s">
        <v>19667</v>
      </c>
      <c r="G4185" s="37">
        <v>2738</v>
      </c>
      <c r="H4185" s="35">
        <v>21</v>
      </c>
      <c r="I4185" s="35">
        <v>118</v>
      </c>
      <c r="J4185" s="36">
        <v>181431</v>
      </c>
      <c r="K4185" s="37">
        <v>128997</v>
      </c>
      <c r="L4185" s="37"/>
    </row>
    <row r="4186" spans="1:12" ht="18" customHeight="1" x14ac:dyDescent="0.2">
      <c r="A4186" s="37" t="s">
        <v>4869</v>
      </c>
      <c r="B4186" s="37" t="s">
        <v>4870</v>
      </c>
      <c r="C4186" s="37" t="s">
        <v>4871</v>
      </c>
      <c r="D4186" s="37" t="s">
        <v>4872</v>
      </c>
      <c r="E4186" s="37" t="s">
        <v>4873</v>
      </c>
      <c r="F4186" s="37" t="s">
        <v>23125</v>
      </c>
      <c r="G4186" s="37">
        <v>10469</v>
      </c>
      <c r="H4186" s="35">
        <v>8</v>
      </c>
      <c r="I4186" s="35" t="s">
        <v>16742</v>
      </c>
      <c r="J4186" s="35" t="s">
        <v>16742</v>
      </c>
      <c r="K4186" s="37">
        <v>143959</v>
      </c>
      <c r="L4186" s="37"/>
    </row>
    <row r="4187" spans="1:12" ht="18" customHeight="1" x14ac:dyDescent="0.2">
      <c r="A4187" s="37" t="s">
        <v>4874</v>
      </c>
      <c r="B4187" s="37" t="s">
        <v>4875</v>
      </c>
      <c r="C4187" s="37" t="s">
        <v>1191</v>
      </c>
      <c r="D4187" s="37" t="s">
        <v>1192</v>
      </c>
      <c r="E4187" s="37" t="s">
        <v>23811</v>
      </c>
      <c r="F4187" s="37" t="s">
        <v>23133</v>
      </c>
      <c r="G4187" s="37">
        <v>37027</v>
      </c>
      <c r="H4187" s="35">
        <v>88</v>
      </c>
      <c r="I4187" s="35">
        <v>459</v>
      </c>
      <c r="J4187" s="36">
        <v>191818</v>
      </c>
      <c r="K4187" s="37">
        <v>127411</v>
      </c>
      <c r="L4187" s="37"/>
    </row>
    <row r="4188" spans="1:12" ht="18" customHeight="1" x14ac:dyDescent="0.2">
      <c r="A4188" s="37" t="s">
        <v>1193</v>
      </c>
      <c r="B4188" s="37" t="s">
        <v>1194</v>
      </c>
      <c r="C4188" s="37" t="s">
        <v>1195</v>
      </c>
      <c r="D4188" s="37" t="s">
        <v>3932</v>
      </c>
      <c r="E4188" s="37" t="s">
        <v>21330</v>
      </c>
      <c r="F4188" s="37" t="s">
        <v>19662</v>
      </c>
      <c r="G4188" s="37">
        <v>62234</v>
      </c>
      <c r="H4188" s="35">
        <v>28</v>
      </c>
      <c r="I4188" s="35">
        <v>90</v>
      </c>
      <c r="J4188" s="36">
        <v>314055</v>
      </c>
      <c r="K4188" s="37">
        <v>107101</v>
      </c>
      <c r="L4188" s="37"/>
    </row>
    <row r="4189" spans="1:12" ht="18" customHeight="1" x14ac:dyDescent="0.2">
      <c r="A4189" s="37" t="s">
        <v>3933</v>
      </c>
      <c r="B4189" s="37" t="s">
        <v>3934</v>
      </c>
      <c r="C4189" s="37" t="s">
        <v>3935</v>
      </c>
      <c r="D4189" s="37" t="s">
        <v>3124</v>
      </c>
      <c r="E4189" s="37" t="s">
        <v>23475</v>
      </c>
      <c r="F4189" s="37" t="s">
        <v>19667</v>
      </c>
      <c r="G4189" s="37">
        <v>1915</v>
      </c>
      <c r="H4189" s="35">
        <v>12</v>
      </c>
      <c r="I4189" s="35">
        <v>125</v>
      </c>
      <c r="J4189" s="36">
        <v>96000</v>
      </c>
      <c r="K4189" s="37">
        <v>129268</v>
      </c>
      <c r="L4189" s="37"/>
    </row>
    <row r="4190" spans="1:12" ht="18" customHeight="1" x14ac:dyDescent="0.2">
      <c r="A4190" s="37" t="s">
        <v>3125</v>
      </c>
      <c r="B4190" s="37" t="s">
        <v>3126</v>
      </c>
      <c r="C4190" s="37" t="s">
        <v>1571</v>
      </c>
      <c r="D4190" s="37" t="s">
        <v>1572</v>
      </c>
      <c r="E4190" s="37" t="s">
        <v>1573</v>
      </c>
      <c r="F4190" s="37" t="s">
        <v>23714</v>
      </c>
      <c r="G4190" s="37">
        <v>91436</v>
      </c>
      <c r="H4190" s="35">
        <v>8</v>
      </c>
      <c r="I4190" s="35" t="s">
        <v>16742</v>
      </c>
      <c r="J4190" s="35" t="s">
        <v>16742</v>
      </c>
      <c r="K4190" s="37">
        <v>120377</v>
      </c>
      <c r="L4190" s="37"/>
    </row>
    <row r="4191" spans="1:12" ht="18" customHeight="1" x14ac:dyDescent="0.2">
      <c r="A4191" s="37" t="s">
        <v>5044</v>
      </c>
      <c r="B4191" s="37" t="s">
        <v>5045</v>
      </c>
      <c r="C4191" s="37" t="s">
        <v>5046</v>
      </c>
      <c r="D4191" s="37"/>
      <c r="E4191" s="37"/>
      <c r="F4191" s="37" t="s">
        <v>23125</v>
      </c>
      <c r="G4191" s="37"/>
      <c r="H4191" s="35">
        <v>26</v>
      </c>
      <c r="I4191" s="35">
        <v>24</v>
      </c>
      <c r="J4191" s="36">
        <v>1083333</v>
      </c>
      <c r="K4191" s="37">
        <v>134309</v>
      </c>
      <c r="L4191" s="37"/>
    </row>
    <row r="4192" spans="1:12" ht="18" customHeight="1" x14ac:dyDescent="0.2">
      <c r="A4192" s="37" t="s">
        <v>2370</v>
      </c>
      <c r="B4192" s="37" t="s">
        <v>2371</v>
      </c>
      <c r="C4192" s="37" t="s">
        <v>2372</v>
      </c>
      <c r="D4192" s="37" t="s">
        <v>2373</v>
      </c>
      <c r="E4192" s="37" t="s">
        <v>2204</v>
      </c>
      <c r="F4192" s="37" t="s">
        <v>23716</v>
      </c>
      <c r="G4192" s="37">
        <v>6611</v>
      </c>
      <c r="H4192" s="35">
        <v>8</v>
      </c>
      <c r="I4192" s="35" t="s">
        <v>16742</v>
      </c>
      <c r="J4192" s="35" t="s">
        <v>16742</v>
      </c>
      <c r="K4192" s="37">
        <v>127339</v>
      </c>
      <c r="L4192" s="37"/>
    </row>
    <row r="4193" spans="1:12" ht="18" customHeight="1" x14ac:dyDescent="0.2">
      <c r="A4193" s="37" t="s">
        <v>2374</v>
      </c>
      <c r="B4193" s="37" t="s">
        <v>2375</v>
      </c>
      <c r="C4193" s="37" t="s">
        <v>2376</v>
      </c>
      <c r="D4193" s="37" t="s">
        <v>2377</v>
      </c>
      <c r="E4193" s="37" t="s">
        <v>20552</v>
      </c>
      <c r="F4193" s="37" t="s">
        <v>19671</v>
      </c>
      <c r="G4193" s="37">
        <v>55345</v>
      </c>
      <c r="H4193" s="35">
        <v>3</v>
      </c>
      <c r="I4193" s="35">
        <v>20</v>
      </c>
      <c r="J4193" s="36">
        <v>127925</v>
      </c>
      <c r="K4193" s="37">
        <v>115601</v>
      </c>
      <c r="L4193" s="37"/>
    </row>
    <row r="4194" spans="1:12" ht="18" customHeight="1" x14ac:dyDescent="0.2">
      <c r="A4194" s="37" t="s">
        <v>2378</v>
      </c>
      <c r="B4194" s="37" t="s">
        <v>2379</v>
      </c>
      <c r="C4194" s="37" t="s">
        <v>2380</v>
      </c>
      <c r="D4194" s="37" t="s">
        <v>2381</v>
      </c>
      <c r="E4194" s="37" t="s">
        <v>2382</v>
      </c>
      <c r="F4194" s="37" t="s">
        <v>23127</v>
      </c>
      <c r="G4194" s="37">
        <v>74801</v>
      </c>
      <c r="H4194" s="35">
        <v>10</v>
      </c>
      <c r="I4194" s="35">
        <v>15</v>
      </c>
      <c r="J4194" s="36">
        <v>633333</v>
      </c>
      <c r="K4194" s="37">
        <v>116951</v>
      </c>
      <c r="L4194" s="37" t="s">
        <v>5062</v>
      </c>
    </row>
    <row r="4195" spans="1:12" ht="18" customHeight="1" x14ac:dyDescent="0.2">
      <c r="A4195" s="37" t="s">
        <v>5063</v>
      </c>
      <c r="B4195" s="37" t="s">
        <v>5064</v>
      </c>
      <c r="C4195" s="37" t="s">
        <v>5065</v>
      </c>
      <c r="D4195" s="37"/>
      <c r="E4195" s="37"/>
      <c r="F4195" s="37" t="s">
        <v>19680</v>
      </c>
      <c r="G4195" s="37"/>
      <c r="H4195" s="35">
        <v>5</v>
      </c>
      <c r="I4195" s="35">
        <v>44</v>
      </c>
      <c r="J4195" s="36">
        <v>111168</v>
      </c>
      <c r="K4195" s="37">
        <v>131217</v>
      </c>
      <c r="L4195" s="37"/>
    </row>
    <row r="4196" spans="1:12" ht="18" customHeight="1" x14ac:dyDescent="0.2">
      <c r="A4196" s="37" t="s">
        <v>5066</v>
      </c>
      <c r="B4196" s="37"/>
      <c r="C4196" s="37" t="s">
        <v>5067</v>
      </c>
      <c r="D4196" s="37" t="s">
        <v>5068</v>
      </c>
      <c r="E4196" s="37" t="s">
        <v>5069</v>
      </c>
      <c r="F4196" s="37" t="s">
        <v>18740</v>
      </c>
      <c r="G4196" s="37">
        <v>34655</v>
      </c>
      <c r="H4196" s="35">
        <v>1</v>
      </c>
      <c r="I4196" s="35">
        <v>23</v>
      </c>
      <c r="J4196" s="36">
        <v>52174</v>
      </c>
      <c r="K4196" s="37">
        <v>141655</v>
      </c>
      <c r="L4196" s="37"/>
    </row>
    <row r="4197" spans="1:12" ht="18" customHeight="1" x14ac:dyDescent="0.2">
      <c r="A4197" s="37" t="s">
        <v>5070</v>
      </c>
      <c r="B4197" s="37" t="s">
        <v>5071</v>
      </c>
      <c r="C4197" s="37" t="s">
        <v>5072</v>
      </c>
      <c r="D4197" s="37" t="s">
        <v>5073</v>
      </c>
      <c r="E4197" s="37" t="s">
        <v>17808</v>
      </c>
      <c r="F4197" s="37" t="s">
        <v>23715</v>
      </c>
      <c r="G4197" s="37">
        <v>80120</v>
      </c>
      <c r="H4197" s="35">
        <v>3</v>
      </c>
      <c r="I4197" s="35">
        <v>3</v>
      </c>
      <c r="J4197" s="36">
        <v>833333</v>
      </c>
      <c r="K4197" s="37">
        <v>134101</v>
      </c>
      <c r="L4197" s="37"/>
    </row>
    <row r="4198" spans="1:12" ht="18" customHeight="1" x14ac:dyDescent="0.2">
      <c r="A4198" s="37" t="s">
        <v>5074</v>
      </c>
      <c r="B4198" s="37" t="s">
        <v>5075</v>
      </c>
      <c r="C4198" s="37" t="s">
        <v>5076</v>
      </c>
      <c r="D4198" s="37" t="s">
        <v>5077</v>
      </c>
      <c r="E4198" s="37" t="s">
        <v>16152</v>
      </c>
      <c r="F4198" s="37" t="s">
        <v>23716</v>
      </c>
      <c r="G4198" s="37">
        <v>6820</v>
      </c>
      <c r="H4198" s="35">
        <v>87</v>
      </c>
      <c r="I4198" s="35">
        <v>270</v>
      </c>
      <c r="J4198" s="36">
        <v>322444</v>
      </c>
      <c r="K4198" s="37">
        <v>145716</v>
      </c>
      <c r="L4198" s="37"/>
    </row>
    <row r="4199" spans="1:12" ht="18" customHeight="1" x14ac:dyDescent="0.2">
      <c r="A4199" s="37" t="s">
        <v>4146</v>
      </c>
      <c r="B4199" s="37" t="s">
        <v>4147</v>
      </c>
      <c r="C4199" s="37" t="s">
        <v>4148</v>
      </c>
      <c r="D4199" s="37" t="s">
        <v>4149</v>
      </c>
      <c r="E4199" s="37" t="s">
        <v>19599</v>
      </c>
      <c r="F4199" s="37" t="s">
        <v>23134</v>
      </c>
      <c r="G4199" s="37">
        <v>75074</v>
      </c>
      <c r="H4199" s="35">
        <v>0</v>
      </c>
      <c r="I4199" s="35">
        <v>4</v>
      </c>
      <c r="J4199" s="36">
        <v>55097</v>
      </c>
      <c r="K4199" s="37">
        <v>144323</v>
      </c>
      <c r="L4199" s="37"/>
    </row>
    <row r="4200" spans="1:12" ht="18" customHeight="1" x14ac:dyDescent="0.2">
      <c r="A4200" s="37" t="s">
        <v>4150</v>
      </c>
      <c r="B4200" s="37" t="s">
        <v>4151</v>
      </c>
      <c r="C4200" s="37" t="s">
        <v>1196</v>
      </c>
      <c r="D4200" s="37" t="s">
        <v>2222</v>
      </c>
      <c r="E4200" s="37" t="s">
        <v>11143</v>
      </c>
      <c r="F4200" s="37" t="s">
        <v>23710</v>
      </c>
      <c r="G4200" s="37">
        <v>99801</v>
      </c>
      <c r="H4200" s="35">
        <v>42</v>
      </c>
      <c r="I4200" s="35">
        <v>117</v>
      </c>
      <c r="J4200" s="36">
        <v>360624</v>
      </c>
      <c r="K4200" s="37">
        <v>116383</v>
      </c>
      <c r="L4200" s="37"/>
    </row>
    <row r="4201" spans="1:12" ht="18" customHeight="1" x14ac:dyDescent="0.2">
      <c r="A4201" s="37" t="s">
        <v>2223</v>
      </c>
      <c r="B4201" s="37" t="s">
        <v>4103</v>
      </c>
      <c r="C4201" s="37" t="s">
        <v>4104</v>
      </c>
      <c r="D4201" s="37" t="s">
        <v>4105</v>
      </c>
      <c r="E4201" s="37" t="s">
        <v>20862</v>
      </c>
      <c r="F4201" s="37" t="s">
        <v>23136</v>
      </c>
      <c r="G4201" s="37">
        <v>22102</v>
      </c>
      <c r="H4201" s="35">
        <v>10</v>
      </c>
      <c r="I4201" s="35">
        <v>65</v>
      </c>
      <c r="J4201" s="36">
        <v>146154</v>
      </c>
      <c r="K4201" s="37">
        <v>139898</v>
      </c>
      <c r="L4201" s="37"/>
    </row>
    <row r="4202" spans="1:12" ht="18" customHeight="1" x14ac:dyDescent="0.2">
      <c r="A4202" s="37" t="s">
        <v>4106</v>
      </c>
      <c r="B4202" s="37" t="s">
        <v>5093</v>
      </c>
      <c r="C4202" s="37" t="s">
        <v>5094</v>
      </c>
      <c r="D4202" s="37" t="s">
        <v>5095</v>
      </c>
      <c r="E4202" s="37" t="s">
        <v>18001</v>
      </c>
      <c r="F4202" s="37" t="s">
        <v>18741</v>
      </c>
      <c r="G4202" s="37">
        <v>30092</v>
      </c>
      <c r="H4202" s="35">
        <v>133</v>
      </c>
      <c r="I4202" s="35">
        <v>663</v>
      </c>
      <c r="J4202" s="36">
        <v>200112</v>
      </c>
      <c r="K4202" s="37">
        <v>107464</v>
      </c>
      <c r="L4202" s="37" t="s">
        <v>5096</v>
      </c>
    </row>
    <row r="4203" spans="1:12" ht="18" customHeight="1" x14ac:dyDescent="0.2">
      <c r="A4203" s="37" t="s">
        <v>2224</v>
      </c>
      <c r="B4203" s="37" t="s">
        <v>2225</v>
      </c>
      <c r="C4203" s="37" t="s">
        <v>2226</v>
      </c>
      <c r="D4203" s="37" t="s">
        <v>2227</v>
      </c>
      <c r="E4203" s="37" t="s">
        <v>16169</v>
      </c>
      <c r="F4203" s="37" t="s">
        <v>23125</v>
      </c>
      <c r="G4203" s="37">
        <v>10591</v>
      </c>
      <c r="H4203" s="35">
        <v>8</v>
      </c>
      <c r="I4203" s="35">
        <v>0</v>
      </c>
      <c r="J4203" s="35" t="s">
        <v>16742</v>
      </c>
      <c r="K4203" s="37">
        <v>136506</v>
      </c>
      <c r="L4203" s="37"/>
    </row>
    <row r="4204" spans="1:12" ht="18" customHeight="1" x14ac:dyDescent="0.2">
      <c r="A4204" s="37" t="s">
        <v>2228</v>
      </c>
      <c r="B4204" s="37" t="s">
        <v>2229</v>
      </c>
      <c r="C4204" s="37" t="s">
        <v>2230</v>
      </c>
      <c r="D4204" s="37" t="s">
        <v>2231</v>
      </c>
      <c r="E4204" s="37" t="s">
        <v>21348</v>
      </c>
      <c r="F4204" s="37" t="s">
        <v>23709</v>
      </c>
      <c r="G4204" s="37">
        <v>83616</v>
      </c>
      <c r="H4204" s="35">
        <v>2</v>
      </c>
      <c r="I4204" s="35">
        <v>16</v>
      </c>
      <c r="J4204" s="36">
        <v>105066</v>
      </c>
      <c r="K4204" s="37">
        <v>135119</v>
      </c>
      <c r="L4204" s="37" t="s">
        <v>2232</v>
      </c>
    </row>
    <row r="4205" spans="1:12" ht="18" customHeight="1" x14ac:dyDescent="0.2">
      <c r="A4205" s="37" t="s">
        <v>2233</v>
      </c>
      <c r="B4205" s="37" t="s">
        <v>2234</v>
      </c>
      <c r="C4205" s="37" t="s">
        <v>2235</v>
      </c>
      <c r="D4205" s="37" t="s">
        <v>2236</v>
      </c>
      <c r="E4205" s="37" t="s">
        <v>17314</v>
      </c>
      <c r="F4205" s="37" t="s">
        <v>19662</v>
      </c>
      <c r="G4205" s="37">
        <v>60611</v>
      </c>
      <c r="H4205" s="35">
        <v>15</v>
      </c>
      <c r="I4205" s="35">
        <v>350</v>
      </c>
      <c r="J4205" s="36">
        <v>42857</v>
      </c>
      <c r="K4205" s="37">
        <v>113727</v>
      </c>
      <c r="L4205" s="37" t="s">
        <v>2237</v>
      </c>
    </row>
    <row r="4206" spans="1:12" ht="18" customHeight="1" x14ac:dyDescent="0.2">
      <c r="A4206" s="37" t="s">
        <v>2238</v>
      </c>
      <c r="B4206" s="37" t="s">
        <v>2239</v>
      </c>
      <c r="C4206" s="37" t="s">
        <v>2240</v>
      </c>
      <c r="D4206" s="37" t="s">
        <v>2241</v>
      </c>
      <c r="E4206" s="37" t="s">
        <v>19172</v>
      </c>
      <c r="F4206" s="37" t="s">
        <v>23714</v>
      </c>
      <c r="G4206" s="37">
        <v>94596</v>
      </c>
      <c r="H4206" s="35">
        <v>8</v>
      </c>
      <c r="I4206" s="35" t="s">
        <v>16742</v>
      </c>
      <c r="J4206" s="35" t="s">
        <v>16742</v>
      </c>
      <c r="K4206" s="37">
        <v>146953</v>
      </c>
      <c r="L4206" s="37"/>
    </row>
    <row r="4207" spans="1:12" ht="18" customHeight="1" x14ac:dyDescent="0.2">
      <c r="A4207" s="37" t="s">
        <v>2242</v>
      </c>
      <c r="B4207" s="37" t="s">
        <v>2243</v>
      </c>
      <c r="C4207" s="37" t="s">
        <v>5625</v>
      </c>
      <c r="D4207" s="37" t="s">
        <v>5626</v>
      </c>
      <c r="E4207" s="37" t="s">
        <v>18967</v>
      </c>
      <c r="F4207" s="37" t="s">
        <v>23134</v>
      </c>
      <c r="G4207" s="37">
        <v>78213</v>
      </c>
      <c r="H4207" s="35">
        <v>9</v>
      </c>
      <c r="I4207" s="35">
        <v>27</v>
      </c>
      <c r="J4207" s="36">
        <v>325926</v>
      </c>
      <c r="K4207" s="37">
        <v>130053</v>
      </c>
      <c r="L4207" s="37" t="s">
        <v>5627</v>
      </c>
    </row>
    <row r="4208" spans="1:12" ht="18" customHeight="1" x14ac:dyDescent="0.2">
      <c r="A4208" s="37" t="s">
        <v>5628</v>
      </c>
      <c r="B4208" s="37" t="s">
        <v>2924</v>
      </c>
      <c r="C4208" s="37" t="s">
        <v>2925</v>
      </c>
      <c r="D4208" s="37" t="s">
        <v>2926</v>
      </c>
      <c r="E4208" s="37" t="s">
        <v>14881</v>
      </c>
      <c r="F4208" s="37" t="s">
        <v>23129</v>
      </c>
      <c r="G4208" s="37">
        <v>15146</v>
      </c>
      <c r="H4208" s="35">
        <v>47</v>
      </c>
      <c r="I4208" s="36">
        <v>1167</v>
      </c>
      <c r="J4208" s="36">
        <v>39988</v>
      </c>
      <c r="K4208" s="37">
        <v>105978</v>
      </c>
      <c r="L4208" s="37"/>
    </row>
    <row r="4209" spans="1:12" ht="18" customHeight="1" x14ac:dyDescent="0.2">
      <c r="A4209" s="37" t="s">
        <v>2927</v>
      </c>
      <c r="B4209" s="37" t="s">
        <v>2928</v>
      </c>
      <c r="C4209" s="37" t="s">
        <v>2929</v>
      </c>
      <c r="D4209" s="37"/>
      <c r="E4209" s="37" t="s">
        <v>16723</v>
      </c>
      <c r="F4209" s="37" t="s">
        <v>23714</v>
      </c>
      <c r="G4209" s="37"/>
      <c r="H4209" s="35">
        <v>8</v>
      </c>
      <c r="I4209" s="35" t="s">
        <v>16742</v>
      </c>
      <c r="J4209" s="35" t="s">
        <v>16742</v>
      </c>
      <c r="K4209" s="37">
        <v>143147</v>
      </c>
      <c r="L4209" s="37"/>
    </row>
    <row r="4210" spans="1:12" ht="18" customHeight="1" x14ac:dyDescent="0.2">
      <c r="A4210" s="37" t="s">
        <v>2930</v>
      </c>
      <c r="B4210" s="37" t="s">
        <v>2931</v>
      </c>
      <c r="C4210" s="37" t="s">
        <v>2932</v>
      </c>
      <c r="D4210" s="37" t="s">
        <v>2933</v>
      </c>
      <c r="E4210" s="37" t="s">
        <v>19505</v>
      </c>
      <c r="F4210" s="37" t="s">
        <v>23125</v>
      </c>
      <c r="G4210" s="37">
        <v>10165</v>
      </c>
      <c r="H4210" s="35">
        <v>28</v>
      </c>
      <c r="I4210" s="35">
        <v>175</v>
      </c>
      <c r="J4210" s="36">
        <v>157143</v>
      </c>
      <c r="K4210" s="37">
        <v>119514</v>
      </c>
      <c r="L4210" s="37"/>
    </row>
    <row r="4211" spans="1:12" ht="18" customHeight="1" x14ac:dyDescent="0.2">
      <c r="A4211" s="37" t="s">
        <v>2934</v>
      </c>
      <c r="B4211" s="37" t="s">
        <v>2935</v>
      </c>
      <c r="C4211" s="37" t="s">
        <v>2936</v>
      </c>
      <c r="D4211" s="37" t="s">
        <v>2937</v>
      </c>
      <c r="E4211" s="37" t="s">
        <v>20558</v>
      </c>
      <c r="F4211" s="37" t="s">
        <v>23125</v>
      </c>
      <c r="G4211" s="37">
        <v>14620</v>
      </c>
      <c r="H4211" s="35">
        <v>26</v>
      </c>
      <c r="I4211" s="35">
        <v>245</v>
      </c>
      <c r="J4211" s="36">
        <v>104083</v>
      </c>
      <c r="K4211" s="37">
        <v>113579</v>
      </c>
      <c r="L4211" s="37" t="s">
        <v>2938</v>
      </c>
    </row>
    <row r="4212" spans="1:12" ht="18" customHeight="1" x14ac:dyDescent="0.2">
      <c r="A4212" s="37" t="s">
        <v>4126</v>
      </c>
      <c r="B4212" s="37" t="s">
        <v>4127</v>
      </c>
      <c r="C4212" s="37" t="s">
        <v>4128</v>
      </c>
      <c r="D4212" s="37" t="s">
        <v>4129</v>
      </c>
      <c r="E4212" s="37" t="s">
        <v>10700</v>
      </c>
      <c r="F4212" s="37" t="s">
        <v>23125</v>
      </c>
      <c r="G4212" s="37">
        <v>12866</v>
      </c>
      <c r="H4212" s="35">
        <v>15</v>
      </c>
      <c r="I4212" s="35">
        <v>36</v>
      </c>
      <c r="J4212" s="36">
        <v>416667</v>
      </c>
      <c r="K4212" s="37">
        <v>124949</v>
      </c>
      <c r="L4212" s="37" t="s">
        <v>4130</v>
      </c>
    </row>
    <row r="4213" spans="1:12" ht="18" customHeight="1" x14ac:dyDescent="0.2">
      <c r="A4213" s="37" t="s">
        <v>4131</v>
      </c>
      <c r="B4213" s="37" t="s">
        <v>4132</v>
      </c>
      <c r="C4213" s="37" t="s">
        <v>4133</v>
      </c>
      <c r="D4213" s="37" t="s">
        <v>68</v>
      </c>
      <c r="E4213" s="37" t="s">
        <v>15227</v>
      </c>
      <c r="F4213" s="37" t="s">
        <v>18741</v>
      </c>
      <c r="G4213" s="37">
        <v>30342</v>
      </c>
      <c r="H4213" s="35">
        <v>65</v>
      </c>
      <c r="I4213" s="35">
        <v>800</v>
      </c>
      <c r="J4213" s="36">
        <v>81250</v>
      </c>
      <c r="K4213" s="37">
        <v>123457</v>
      </c>
      <c r="L4213" s="37"/>
    </row>
    <row r="4214" spans="1:12" ht="18" customHeight="1" x14ac:dyDescent="0.2">
      <c r="A4214" s="37" t="s">
        <v>69</v>
      </c>
      <c r="B4214" s="37" t="s">
        <v>70</v>
      </c>
      <c r="C4214" s="37" t="s">
        <v>71</v>
      </c>
      <c r="D4214" s="37" t="s">
        <v>72</v>
      </c>
      <c r="E4214" s="37" t="s">
        <v>13255</v>
      </c>
      <c r="F4214" s="37" t="s">
        <v>18741</v>
      </c>
      <c r="G4214" s="37">
        <v>30041</v>
      </c>
      <c r="H4214" s="35">
        <v>3</v>
      </c>
      <c r="I4214" s="35">
        <v>52</v>
      </c>
      <c r="J4214" s="36">
        <v>62654</v>
      </c>
      <c r="K4214" s="37">
        <v>125817</v>
      </c>
      <c r="L4214" s="37"/>
    </row>
    <row r="4215" spans="1:12" ht="18" customHeight="1" x14ac:dyDescent="0.2">
      <c r="A4215" s="37" t="s">
        <v>73</v>
      </c>
      <c r="B4215" s="37" t="s">
        <v>74</v>
      </c>
      <c r="C4215" s="37" t="s">
        <v>75</v>
      </c>
      <c r="D4215" s="37" t="s">
        <v>76</v>
      </c>
      <c r="E4215" s="37" t="s">
        <v>14247</v>
      </c>
      <c r="F4215" s="37" t="s">
        <v>23134</v>
      </c>
      <c r="G4215" s="37">
        <v>77901</v>
      </c>
      <c r="H4215" s="35">
        <v>126</v>
      </c>
      <c r="I4215" s="35">
        <v>611</v>
      </c>
      <c r="J4215" s="36">
        <v>206362</v>
      </c>
      <c r="K4215" s="37">
        <v>109344</v>
      </c>
      <c r="L4215" s="37" t="s">
        <v>77</v>
      </c>
    </row>
    <row r="4216" spans="1:12" ht="18" customHeight="1" x14ac:dyDescent="0.2">
      <c r="A4216" s="37" t="s">
        <v>78</v>
      </c>
      <c r="B4216" s="37" t="s">
        <v>79</v>
      </c>
      <c r="C4216" s="37" t="s">
        <v>80</v>
      </c>
      <c r="D4216" s="37" t="s">
        <v>81</v>
      </c>
      <c r="E4216" s="37" t="s">
        <v>19559</v>
      </c>
      <c r="F4216" s="37" t="s">
        <v>23125</v>
      </c>
      <c r="G4216" s="37">
        <v>14094</v>
      </c>
      <c r="H4216" s="35">
        <v>81</v>
      </c>
      <c r="I4216" s="35">
        <v>180</v>
      </c>
      <c r="J4216" s="36">
        <v>447494</v>
      </c>
      <c r="K4216" s="37">
        <v>106317</v>
      </c>
      <c r="L4216" s="37"/>
    </row>
    <row r="4217" spans="1:12" ht="18" customHeight="1" x14ac:dyDescent="0.2">
      <c r="A4217" s="37" t="s">
        <v>221</v>
      </c>
      <c r="B4217" s="37" t="s">
        <v>222</v>
      </c>
      <c r="C4217" s="37" t="s">
        <v>6152</v>
      </c>
      <c r="D4217" s="37" t="s">
        <v>95</v>
      </c>
      <c r="E4217" s="37" t="s">
        <v>20851</v>
      </c>
      <c r="F4217" s="37" t="s">
        <v>23136</v>
      </c>
      <c r="G4217" s="37">
        <v>23225</v>
      </c>
      <c r="H4217" s="35">
        <v>25</v>
      </c>
      <c r="I4217" s="35">
        <v>110</v>
      </c>
      <c r="J4217" s="36">
        <v>227273</v>
      </c>
      <c r="K4217" s="37">
        <v>35041</v>
      </c>
      <c r="L4217" s="37"/>
    </row>
    <row r="4218" spans="1:12" ht="18" customHeight="1" x14ac:dyDescent="0.2">
      <c r="A4218" s="37" t="s">
        <v>96</v>
      </c>
      <c r="B4218" s="37" t="s">
        <v>97</v>
      </c>
      <c r="C4218" s="37" t="s">
        <v>98</v>
      </c>
      <c r="D4218" s="37" t="s">
        <v>99</v>
      </c>
      <c r="E4218" s="37" t="s">
        <v>21857</v>
      </c>
      <c r="F4218" s="37" t="s">
        <v>23126</v>
      </c>
      <c r="G4218" s="37">
        <v>43623</v>
      </c>
      <c r="H4218" s="35">
        <v>4</v>
      </c>
      <c r="I4218" s="35">
        <v>12</v>
      </c>
      <c r="J4218" s="36">
        <v>372258</v>
      </c>
      <c r="K4218" s="37">
        <v>119705</v>
      </c>
      <c r="L4218" s="37" t="s">
        <v>100</v>
      </c>
    </row>
    <row r="4219" spans="1:12" ht="18" customHeight="1" x14ac:dyDescent="0.2">
      <c r="A4219" s="37" t="s">
        <v>101</v>
      </c>
      <c r="B4219" s="37" t="s">
        <v>102</v>
      </c>
      <c r="C4219" s="37" t="s">
        <v>103</v>
      </c>
      <c r="D4219" s="37" t="s">
        <v>104</v>
      </c>
      <c r="E4219" s="37" t="s">
        <v>105</v>
      </c>
      <c r="F4219" s="37" t="s">
        <v>19662</v>
      </c>
      <c r="G4219" s="37">
        <v>60430</v>
      </c>
      <c r="H4219" s="35">
        <v>18</v>
      </c>
      <c r="I4219" s="35">
        <v>67</v>
      </c>
      <c r="J4219" s="36">
        <v>268657</v>
      </c>
      <c r="K4219" s="37">
        <v>121794</v>
      </c>
      <c r="L4219" s="37"/>
    </row>
    <row r="4220" spans="1:12" ht="18" customHeight="1" x14ac:dyDescent="0.2">
      <c r="A4220" s="37" t="s">
        <v>106</v>
      </c>
      <c r="B4220" s="37" t="s">
        <v>107</v>
      </c>
      <c r="C4220" s="37" t="s">
        <v>108</v>
      </c>
      <c r="D4220" s="37" t="s">
        <v>4987</v>
      </c>
      <c r="E4220" s="37" t="s">
        <v>23803</v>
      </c>
      <c r="F4220" s="37" t="s">
        <v>19672</v>
      </c>
      <c r="G4220" s="37">
        <v>63119</v>
      </c>
      <c r="H4220" s="35">
        <v>29</v>
      </c>
      <c r="I4220" s="35">
        <v>191</v>
      </c>
      <c r="J4220" s="36">
        <v>153322</v>
      </c>
      <c r="K4220" s="37">
        <v>122692</v>
      </c>
      <c r="L4220" s="37"/>
    </row>
    <row r="4221" spans="1:12" ht="18" customHeight="1" x14ac:dyDescent="0.2">
      <c r="A4221" s="37" t="s">
        <v>4988</v>
      </c>
      <c r="B4221" s="37" t="s">
        <v>4989</v>
      </c>
      <c r="C4221" s="37" t="s">
        <v>4990</v>
      </c>
      <c r="D4221" s="37" t="s">
        <v>4991</v>
      </c>
      <c r="E4221" s="37" t="s">
        <v>22689</v>
      </c>
      <c r="F4221" s="37" t="s">
        <v>23713</v>
      </c>
      <c r="G4221" s="37">
        <v>85260</v>
      </c>
      <c r="H4221" s="35">
        <v>22</v>
      </c>
      <c r="I4221" s="35">
        <v>63</v>
      </c>
      <c r="J4221" s="36">
        <v>349206</v>
      </c>
      <c r="K4221" s="37">
        <v>127012</v>
      </c>
      <c r="L4221" s="37" t="s">
        <v>4992</v>
      </c>
    </row>
    <row r="4222" spans="1:12" ht="18" customHeight="1" x14ac:dyDescent="0.2">
      <c r="A4222" s="37" t="s">
        <v>4997</v>
      </c>
      <c r="B4222" s="37" t="s">
        <v>4998</v>
      </c>
      <c r="C4222" s="37" t="s">
        <v>4999</v>
      </c>
      <c r="D4222" s="37" t="s">
        <v>5000</v>
      </c>
      <c r="E4222" s="37" t="s">
        <v>23347</v>
      </c>
      <c r="F4222" s="37" t="s">
        <v>23134</v>
      </c>
      <c r="G4222" s="37">
        <v>78731</v>
      </c>
      <c r="H4222" s="35">
        <v>3</v>
      </c>
      <c r="I4222" s="35">
        <v>70</v>
      </c>
      <c r="J4222" s="36">
        <v>42857</v>
      </c>
      <c r="K4222" s="37">
        <v>133491</v>
      </c>
      <c r="L4222" s="37"/>
    </row>
    <row r="4223" spans="1:12" ht="18" customHeight="1" x14ac:dyDescent="0.2">
      <c r="A4223" s="37" t="s">
        <v>5001</v>
      </c>
      <c r="B4223" s="37" t="s">
        <v>5002</v>
      </c>
      <c r="C4223" s="37" t="s">
        <v>5003</v>
      </c>
      <c r="D4223" s="37" t="s">
        <v>5004</v>
      </c>
      <c r="E4223" s="37" t="s">
        <v>21581</v>
      </c>
      <c r="F4223" s="37" t="s">
        <v>19677</v>
      </c>
      <c r="G4223" s="37">
        <v>3570</v>
      </c>
      <c r="H4223" s="35">
        <v>3</v>
      </c>
      <c r="I4223" s="35">
        <v>56</v>
      </c>
      <c r="J4223" s="36">
        <v>46429</v>
      </c>
      <c r="K4223" s="37">
        <v>145223</v>
      </c>
      <c r="L4223" s="37"/>
    </row>
    <row r="4224" spans="1:12" ht="18" customHeight="1" x14ac:dyDescent="0.2">
      <c r="A4224" s="37" t="s">
        <v>5005</v>
      </c>
      <c r="B4224" s="37" t="s">
        <v>5006</v>
      </c>
      <c r="C4224" s="37" t="s">
        <v>5007</v>
      </c>
      <c r="D4224" s="37" t="s">
        <v>2415</v>
      </c>
      <c r="E4224" s="37" t="s">
        <v>12516</v>
      </c>
      <c r="F4224" s="37" t="s">
        <v>23715</v>
      </c>
      <c r="G4224" s="37">
        <v>80112</v>
      </c>
      <c r="H4224" s="35">
        <v>242</v>
      </c>
      <c r="I4224" s="35">
        <v>295</v>
      </c>
      <c r="J4224" s="36">
        <v>820160</v>
      </c>
      <c r="K4224" s="37">
        <v>110110</v>
      </c>
      <c r="L4224" s="37"/>
    </row>
    <row r="4225" spans="1:12" ht="18" customHeight="1" x14ac:dyDescent="0.2">
      <c r="A4225" s="37" t="s">
        <v>150</v>
      </c>
      <c r="B4225" s="37" t="s">
        <v>151</v>
      </c>
      <c r="C4225" s="37" t="s">
        <v>152</v>
      </c>
      <c r="D4225" s="37" t="s">
        <v>153</v>
      </c>
      <c r="E4225" s="37" t="s">
        <v>6242</v>
      </c>
      <c r="F4225" s="37" t="s">
        <v>19668</v>
      </c>
      <c r="G4225" s="37">
        <v>20850</v>
      </c>
      <c r="H4225" s="35">
        <v>66</v>
      </c>
      <c r="I4225" s="35">
        <v>278</v>
      </c>
      <c r="J4225" s="36">
        <v>238359</v>
      </c>
      <c r="K4225" s="37">
        <v>133697</v>
      </c>
      <c r="L4225" s="37"/>
    </row>
    <row r="4226" spans="1:12" ht="18" customHeight="1" x14ac:dyDescent="0.2">
      <c r="A4226" s="37" t="s">
        <v>622</v>
      </c>
      <c r="B4226" s="37" t="s">
        <v>623</v>
      </c>
      <c r="C4226" s="37" t="s">
        <v>624</v>
      </c>
      <c r="D4226" s="37" t="s">
        <v>625</v>
      </c>
      <c r="E4226" s="37" t="s">
        <v>2204</v>
      </c>
      <c r="F4226" s="37" t="s">
        <v>23716</v>
      </c>
      <c r="G4226" s="37">
        <v>6611</v>
      </c>
      <c r="H4226" s="35">
        <v>17</v>
      </c>
      <c r="I4226" s="35">
        <v>350</v>
      </c>
      <c r="J4226" s="36">
        <v>48571</v>
      </c>
      <c r="K4226" s="37">
        <v>123090</v>
      </c>
      <c r="L4226" s="37" t="s">
        <v>626</v>
      </c>
    </row>
    <row r="4227" spans="1:12" ht="18" customHeight="1" x14ac:dyDescent="0.2">
      <c r="A4227" s="37" t="s">
        <v>627</v>
      </c>
      <c r="B4227" s="37" t="s">
        <v>628</v>
      </c>
      <c r="C4227" s="37" t="s">
        <v>629</v>
      </c>
      <c r="D4227" s="37" t="s">
        <v>630</v>
      </c>
      <c r="E4227" s="37" t="s">
        <v>18093</v>
      </c>
      <c r="F4227" s="37" t="s">
        <v>23128</v>
      </c>
      <c r="G4227" s="37">
        <v>97223</v>
      </c>
      <c r="H4227" s="35">
        <v>30</v>
      </c>
      <c r="I4227" s="35">
        <v>290</v>
      </c>
      <c r="J4227" s="36">
        <v>101776</v>
      </c>
      <c r="K4227" s="37">
        <v>110200</v>
      </c>
      <c r="L4227" s="37"/>
    </row>
    <row r="4228" spans="1:12" ht="18" customHeight="1" x14ac:dyDescent="0.2">
      <c r="A4228" s="37" t="s">
        <v>631</v>
      </c>
      <c r="B4228" s="37" t="s">
        <v>632</v>
      </c>
      <c r="C4228" s="37" t="s">
        <v>633</v>
      </c>
      <c r="D4228" s="37" t="s">
        <v>7282</v>
      </c>
      <c r="E4228" s="37" t="s">
        <v>23403</v>
      </c>
      <c r="F4228" s="37" t="s">
        <v>23718</v>
      </c>
      <c r="G4228" s="37">
        <v>19808</v>
      </c>
      <c r="H4228" s="35">
        <v>203</v>
      </c>
      <c r="I4228" s="35">
        <v>126</v>
      </c>
      <c r="J4228" s="36">
        <v>1612127</v>
      </c>
      <c r="K4228" s="37">
        <v>104804</v>
      </c>
      <c r="L4228" s="37"/>
    </row>
    <row r="4229" spans="1:12" ht="18" customHeight="1" x14ac:dyDescent="0.2">
      <c r="A4229" s="37" t="s">
        <v>7283</v>
      </c>
      <c r="B4229" s="37" t="s">
        <v>7284</v>
      </c>
      <c r="C4229" s="37" t="s">
        <v>7285</v>
      </c>
      <c r="D4229" s="37" t="s">
        <v>7286</v>
      </c>
      <c r="E4229" s="37" t="s">
        <v>14035</v>
      </c>
      <c r="F4229" s="37" t="s">
        <v>23713</v>
      </c>
      <c r="G4229" s="37">
        <v>85016</v>
      </c>
      <c r="H4229" s="35">
        <v>16</v>
      </c>
      <c r="I4229" s="35">
        <v>70</v>
      </c>
      <c r="J4229" s="36">
        <v>221429</v>
      </c>
      <c r="K4229" s="37">
        <v>117377</v>
      </c>
      <c r="L4229" s="37"/>
    </row>
    <row r="4230" spans="1:12" ht="18" customHeight="1" x14ac:dyDescent="0.2">
      <c r="A4230" s="37" t="s">
        <v>7287</v>
      </c>
      <c r="B4230" s="37" t="s">
        <v>7288</v>
      </c>
      <c r="C4230" s="37" t="s">
        <v>7289</v>
      </c>
      <c r="D4230" s="37" t="s">
        <v>7290</v>
      </c>
      <c r="E4230" s="37" t="s">
        <v>7291</v>
      </c>
      <c r="F4230" s="37" t="s">
        <v>23129</v>
      </c>
      <c r="G4230" s="37">
        <v>19025</v>
      </c>
      <c r="H4230" s="35">
        <v>2</v>
      </c>
      <c r="I4230" s="35">
        <v>55</v>
      </c>
      <c r="J4230" s="36">
        <v>40000</v>
      </c>
      <c r="K4230" s="37">
        <v>144666</v>
      </c>
      <c r="L4230" s="37" t="s">
        <v>7292</v>
      </c>
    </row>
    <row r="4231" spans="1:12" ht="18" customHeight="1" x14ac:dyDescent="0.2">
      <c r="A4231" s="37" t="s">
        <v>7293</v>
      </c>
      <c r="B4231" s="37" t="s">
        <v>7294</v>
      </c>
      <c r="C4231" s="37" t="s">
        <v>7295</v>
      </c>
      <c r="D4231" s="37" t="s">
        <v>7296</v>
      </c>
      <c r="E4231" s="37" t="s">
        <v>17314</v>
      </c>
      <c r="F4231" s="37" t="s">
        <v>19662</v>
      </c>
      <c r="G4231" s="37">
        <v>60606</v>
      </c>
      <c r="H4231" s="35">
        <v>147</v>
      </c>
      <c r="I4231" s="35">
        <v>392</v>
      </c>
      <c r="J4231" s="36">
        <v>376057</v>
      </c>
      <c r="K4231" s="37">
        <v>109132</v>
      </c>
      <c r="L4231" s="37"/>
    </row>
    <row r="4232" spans="1:12" ht="18" customHeight="1" x14ac:dyDescent="0.2">
      <c r="A4232" s="37" t="s">
        <v>7297</v>
      </c>
      <c r="B4232" s="37" t="s">
        <v>10037</v>
      </c>
      <c r="C4232" s="37" t="s">
        <v>10038</v>
      </c>
      <c r="D4232" s="37" t="s">
        <v>10039</v>
      </c>
      <c r="E4232" s="37" t="s">
        <v>10040</v>
      </c>
      <c r="F4232" s="37" t="s">
        <v>19678</v>
      </c>
      <c r="G4232" s="37">
        <v>8619</v>
      </c>
      <c r="H4232" s="35">
        <v>13</v>
      </c>
      <c r="I4232" s="35">
        <v>66</v>
      </c>
      <c r="J4232" s="36">
        <v>189394</v>
      </c>
      <c r="K4232" s="37">
        <v>128809</v>
      </c>
      <c r="L4232" s="37"/>
    </row>
    <row r="4233" spans="1:12" ht="18" customHeight="1" x14ac:dyDescent="0.2">
      <c r="A4233" s="37" t="s">
        <v>10041</v>
      </c>
      <c r="B4233" s="37" t="s">
        <v>10042</v>
      </c>
      <c r="C4233" s="37" t="s">
        <v>10043</v>
      </c>
      <c r="D4233" s="37" t="s">
        <v>15464</v>
      </c>
      <c r="E4233" s="37" t="s">
        <v>22180</v>
      </c>
      <c r="F4233" s="37" t="s">
        <v>19671</v>
      </c>
      <c r="G4233" s="37">
        <v>56301</v>
      </c>
      <c r="H4233" s="35">
        <v>16</v>
      </c>
      <c r="I4233" s="35">
        <v>53</v>
      </c>
      <c r="J4233" s="36">
        <v>296226</v>
      </c>
      <c r="K4233" s="37">
        <v>111609</v>
      </c>
      <c r="L4233" s="37"/>
    </row>
    <row r="4234" spans="1:12" ht="18" customHeight="1" x14ac:dyDescent="0.2">
      <c r="A4234" s="37" t="s">
        <v>15465</v>
      </c>
      <c r="B4234" s="37" t="s">
        <v>15466</v>
      </c>
      <c r="C4234" s="37" t="s">
        <v>15467</v>
      </c>
      <c r="D4234" s="37" t="s">
        <v>15468</v>
      </c>
      <c r="E4234" s="37" t="s">
        <v>21740</v>
      </c>
      <c r="F4234" s="37" t="s">
        <v>19662</v>
      </c>
      <c r="G4234" s="37">
        <v>62263</v>
      </c>
      <c r="H4234" s="35">
        <v>3</v>
      </c>
      <c r="I4234" s="35">
        <v>27</v>
      </c>
      <c r="J4234" s="36">
        <v>92593</v>
      </c>
      <c r="K4234" s="37">
        <v>135105</v>
      </c>
      <c r="L4234" s="37" t="s">
        <v>15469</v>
      </c>
    </row>
    <row r="4235" spans="1:12" ht="18" customHeight="1" x14ac:dyDescent="0.2">
      <c r="A4235" s="37" t="s">
        <v>15470</v>
      </c>
      <c r="B4235" s="37" t="s">
        <v>15471</v>
      </c>
      <c r="C4235" s="37" t="s">
        <v>15472</v>
      </c>
      <c r="D4235" s="37" t="s">
        <v>15473</v>
      </c>
      <c r="E4235" s="37" t="s">
        <v>11449</v>
      </c>
      <c r="F4235" s="37" t="s">
        <v>23141</v>
      </c>
      <c r="G4235" s="37">
        <v>58102</v>
      </c>
      <c r="H4235" s="35">
        <v>8</v>
      </c>
      <c r="I4235" s="35">
        <v>34</v>
      </c>
      <c r="J4235" s="36">
        <v>235294</v>
      </c>
      <c r="K4235" s="37">
        <v>142302</v>
      </c>
      <c r="L4235" s="37" t="s">
        <v>15474</v>
      </c>
    </row>
    <row r="4236" spans="1:12" ht="18" customHeight="1" x14ac:dyDescent="0.2">
      <c r="A4236" s="37" t="s">
        <v>15475</v>
      </c>
      <c r="B4236" s="37" t="s">
        <v>15476</v>
      </c>
      <c r="C4236" s="37" t="s">
        <v>15477</v>
      </c>
      <c r="D4236" s="37" t="s">
        <v>15478</v>
      </c>
      <c r="E4236" s="37" t="s">
        <v>24135</v>
      </c>
      <c r="F4236" s="37" t="s">
        <v>23135</v>
      </c>
      <c r="G4236" s="37">
        <v>84403</v>
      </c>
      <c r="H4236" s="35">
        <v>8</v>
      </c>
      <c r="I4236" s="35" t="s">
        <v>16742</v>
      </c>
      <c r="J4236" s="35" t="s">
        <v>16742</v>
      </c>
      <c r="K4236" s="37">
        <v>123966</v>
      </c>
      <c r="L4236" s="37"/>
    </row>
    <row r="4237" spans="1:12" ht="18" customHeight="1" x14ac:dyDescent="0.2">
      <c r="A4237" s="37" t="s">
        <v>15479</v>
      </c>
      <c r="B4237" s="37" t="s">
        <v>15480</v>
      </c>
      <c r="C4237" s="37" t="s">
        <v>15481</v>
      </c>
      <c r="D4237" s="37" t="s">
        <v>15482</v>
      </c>
      <c r="E4237" s="37" t="s">
        <v>9967</v>
      </c>
      <c r="F4237" s="37" t="s">
        <v>23714</v>
      </c>
      <c r="G4237" s="37">
        <v>94941</v>
      </c>
      <c r="H4237" s="35">
        <v>31</v>
      </c>
      <c r="I4237" s="35">
        <v>94</v>
      </c>
      <c r="J4237" s="36">
        <v>327348</v>
      </c>
      <c r="K4237" s="37">
        <v>105702</v>
      </c>
      <c r="L4237" s="37" t="s">
        <v>15483</v>
      </c>
    </row>
    <row r="4238" spans="1:12" ht="18" customHeight="1" x14ac:dyDescent="0.2">
      <c r="A4238" s="37" t="s">
        <v>15484</v>
      </c>
      <c r="B4238" s="37" t="s">
        <v>15485</v>
      </c>
      <c r="C4238" s="37" t="s">
        <v>15486</v>
      </c>
      <c r="D4238" s="37" t="s">
        <v>12784</v>
      </c>
      <c r="E4238" s="37" t="s">
        <v>19505</v>
      </c>
      <c r="F4238" s="37" t="s">
        <v>23125</v>
      </c>
      <c r="G4238" s="37">
        <v>10118</v>
      </c>
      <c r="H4238" s="35">
        <v>58</v>
      </c>
      <c r="I4238" s="35">
        <v>219</v>
      </c>
      <c r="J4238" s="36">
        <v>262941</v>
      </c>
      <c r="K4238" s="37">
        <v>106339</v>
      </c>
      <c r="L4238" s="37" t="s">
        <v>12785</v>
      </c>
    </row>
    <row r="4239" spans="1:12" ht="18" customHeight="1" x14ac:dyDescent="0.2">
      <c r="A4239" s="37" t="s">
        <v>12786</v>
      </c>
      <c r="B4239" s="37" t="s">
        <v>12787</v>
      </c>
      <c r="C4239" s="37" t="s">
        <v>12788</v>
      </c>
      <c r="D4239" s="37" t="s">
        <v>12789</v>
      </c>
      <c r="E4239" s="37" t="s">
        <v>19540</v>
      </c>
      <c r="F4239" s="37" t="s">
        <v>23129</v>
      </c>
      <c r="G4239" s="37">
        <v>15222</v>
      </c>
      <c r="H4239" s="35">
        <v>200</v>
      </c>
      <c r="I4239" s="35">
        <v>369</v>
      </c>
      <c r="J4239" s="36">
        <v>541400</v>
      </c>
      <c r="K4239" s="37">
        <v>128591</v>
      </c>
      <c r="L4239" s="37"/>
    </row>
    <row r="4240" spans="1:12" ht="18" customHeight="1" x14ac:dyDescent="0.2">
      <c r="A4240" s="37" t="s">
        <v>12790</v>
      </c>
      <c r="B4240" s="37" t="s">
        <v>12791</v>
      </c>
      <c r="C4240" s="37" t="s">
        <v>12792</v>
      </c>
      <c r="D4240" s="37" t="s">
        <v>12793</v>
      </c>
      <c r="E4240" s="37" t="s">
        <v>16723</v>
      </c>
      <c r="F4240" s="37" t="s">
        <v>23714</v>
      </c>
      <c r="G4240" s="37">
        <v>94104</v>
      </c>
      <c r="H4240" s="35">
        <v>7</v>
      </c>
      <c r="I4240" s="35">
        <v>7</v>
      </c>
      <c r="J4240" s="36">
        <v>1000000</v>
      </c>
      <c r="K4240" s="37">
        <v>136561</v>
      </c>
      <c r="L4240" s="37"/>
    </row>
    <row r="4241" spans="1:12" ht="18" customHeight="1" x14ac:dyDescent="0.2">
      <c r="A4241" s="37" t="s">
        <v>12794</v>
      </c>
      <c r="B4241" s="37" t="s">
        <v>12795</v>
      </c>
      <c r="C4241" s="37" t="s">
        <v>12796</v>
      </c>
      <c r="D4241" s="37" t="s">
        <v>12797</v>
      </c>
      <c r="E4241" s="37" t="s">
        <v>12798</v>
      </c>
      <c r="F4241" s="37" t="s">
        <v>23129</v>
      </c>
      <c r="G4241" s="37">
        <v>15626</v>
      </c>
      <c r="H4241" s="35">
        <v>218</v>
      </c>
      <c r="I4241" s="35">
        <v>707</v>
      </c>
      <c r="J4241" s="36">
        <v>308264</v>
      </c>
      <c r="K4241" s="37">
        <v>104644</v>
      </c>
      <c r="L4241" s="37"/>
    </row>
    <row r="4242" spans="1:12" ht="18" customHeight="1" x14ac:dyDescent="0.2">
      <c r="A4242" s="37" t="s">
        <v>12799</v>
      </c>
      <c r="B4242" s="37" t="s">
        <v>10102</v>
      </c>
      <c r="C4242" s="37" t="s">
        <v>10103</v>
      </c>
      <c r="D4242" s="37" t="s">
        <v>10104</v>
      </c>
      <c r="E4242" s="37" t="s">
        <v>11564</v>
      </c>
      <c r="F4242" s="37" t="s">
        <v>19667</v>
      </c>
      <c r="G4242" s="37">
        <v>1950</v>
      </c>
      <c r="H4242" s="35">
        <v>4</v>
      </c>
      <c r="I4242" s="35">
        <v>6</v>
      </c>
      <c r="J4242" s="36">
        <v>583333</v>
      </c>
      <c r="K4242" s="37">
        <v>113893</v>
      </c>
      <c r="L4242" s="37"/>
    </row>
    <row r="4243" spans="1:12" ht="18" customHeight="1" x14ac:dyDescent="0.2">
      <c r="A4243" s="37" t="s">
        <v>10105</v>
      </c>
      <c r="B4243" s="37" t="s">
        <v>10106</v>
      </c>
      <c r="C4243" s="37" t="s">
        <v>19527</v>
      </c>
      <c r="D4243" s="37" t="s">
        <v>12773</v>
      </c>
      <c r="E4243" s="37" t="s">
        <v>12774</v>
      </c>
      <c r="F4243" s="37" t="s">
        <v>19678</v>
      </c>
      <c r="G4243" s="37">
        <v>8902</v>
      </c>
      <c r="H4243" s="35">
        <v>10</v>
      </c>
      <c r="I4243" s="35">
        <v>47</v>
      </c>
      <c r="J4243" s="36">
        <v>205319</v>
      </c>
      <c r="K4243" s="37">
        <v>131893</v>
      </c>
      <c r="L4243" s="37"/>
    </row>
    <row r="4244" spans="1:12" ht="18" customHeight="1" x14ac:dyDescent="0.2">
      <c r="A4244" s="37" t="s">
        <v>12775</v>
      </c>
      <c r="B4244" s="37" t="s">
        <v>12776</v>
      </c>
      <c r="C4244" s="37" t="s">
        <v>12777</v>
      </c>
      <c r="D4244" s="37" t="s">
        <v>12778</v>
      </c>
      <c r="E4244" s="37" t="s">
        <v>23803</v>
      </c>
      <c r="F4244" s="37" t="s">
        <v>19672</v>
      </c>
      <c r="G4244" s="37">
        <v>63127</v>
      </c>
      <c r="H4244" s="35">
        <v>8</v>
      </c>
      <c r="I4244" s="35">
        <v>8</v>
      </c>
      <c r="J4244" s="36">
        <v>1060819</v>
      </c>
      <c r="K4244" s="37">
        <v>115968</v>
      </c>
      <c r="L4244" s="37" t="s">
        <v>12779</v>
      </c>
    </row>
    <row r="4245" spans="1:12" ht="18" customHeight="1" x14ac:dyDescent="0.2">
      <c r="A4245" s="37" t="s">
        <v>12780</v>
      </c>
      <c r="B4245" s="37" t="s">
        <v>12781</v>
      </c>
      <c r="C4245" s="37" t="s">
        <v>12782</v>
      </c>
      <c r="D4245" s="37" t="s">
        <v>12783</v>
      </c>
      <c r="E4245" s="37" t="s">
        <v>10081</v>
      </c>
      <c r="F4245" s="37" t="s">
        <v>23713</v>
      </c>
      <c r="G4245" s="37">
        <v>85248</v>
      </c>
      <c r="H4245" s="35">
        <v>4</v>
      </c>
      <c r="I4245" s="35">
        <v>71</v>
      </c>
      <c r="J4245" s="36">
        <v>57211</v>
      </c>
      <c r="K4245" s="37">
        <v>145751</v>
      </c>
      <c r="L4245" s="37"/>
    </row>
    <row r="4246" spans="1:12" ht="18" customHeight="1" x14ac:dyDescent="0.2">
      <c r="A4246" s="37" t="s">
        <v>10082</v>
      </c>
      <c r="B4246" s="37" t="s">
        <v>10083</v>
      </c>
      <c r="C4246" s="37" t="s">
        <v>10084</v>
      </c>
      <c r="D4246" s="37" t="s">
        <v>7429</v>
      </c>
      <c r="E4246" s="37" t="s">
        <v>16762</v>
      </c>
      <c r="F4246" s="37" t="s">
        <v>19670</v>
      </c>
      <c r="G4246" s="37">
        <v>48314</v>
      </c>
      <c r="H4246" s="35">
        <v>99</v>
      </c>
      <c r="I4246" s="35">
        <v>94</v>
      </c>
      <c r="J4246" s="36">
        <v>1055041</v>
      </c>
      <c r="K4246" s="37">
        <v>105528</v>
      </c>
      <c r="L4246" s="37"/>
    </row>
    <row r="4247" spans="1:12" ht="18" customHeight="1" x14ac:dyDescent="0.2">
      <c r="A4247" s="37" t="s">
        <v>7430</v>
      </c>
      <c r="B4247" s="37" t="s">
        <v>7431</v>
      </c>
      <c r="C4247" s="37" t="s">
        <v>7432</v>
      </c>
      <c r="D4247" s="37" t="s">
        <v>7433</v>
      </c>
      <c r="E4247" s="37" t="s">
        <v>21156</v>
      </c>
      <c r="F4247" s="37" t="s">
        <v>23714</v>
      </c>
      <c r="G4247" s="37">
        <v>92705</v>
      </c>
      <c r="H4247" s="35">
        <v>34</v>
      </c>
      <c r="I4247" s="35">
        <v>50</v>
      </c>
      <c r="J4247" s="36">
        <v>680000</v>
      </c>
      <c r="K4247" s="37">
        <v>132063</v>
      </c>
      <c r="L4247" s="37" t="s">
        <v>7434</v>
      </c>
    </row>
    <row r="4248" spans="1:12" ht="18" customHeight="1" x14ac:dyDescent="0.2">
      <c r="A4248" s="37" t="s">
        <v>7435</v>
      </c>
      <c r="B4248" s="37"/>
      <c r="C4248" s="37" t="s">
        <v>7436</v>
      </c>
      <c r="D4248" s="37" t="s">
        <v>7437</v>
      </c>
      <c r="E4248" s="37" t="s">
        <v>15268</v>
      </c>
      <c r="F4248" s="37" t="s">
        <v>23134</v>
      </c>
      <c r="G4248" s="37">
        <v>77077</v>
      </c>
      <c r="H4248" s="35">
        <v>6</v>
      </c>
      <c r="I4248" s="35">
        <v>49</v>
      </c>
      <c r="J4248" s="36">
        <v>122449</v>
      </c>
      <c r="K4248" s="37">
        <v>126820</v>
      </c>
      <c r="L4248" s="37"/>
    </row>
    <row r="4249" spans="1:12" ht="18" customHeight="1" x14ac:dyDescent="0.2">
      <c r="A4249" s="37" t="s">
        <v>4746</v>
      </c>
      <c r="B4249" s="37" t="s">
        <v>4747</v>
      </c>
      <c r="C4249" s="37" t="s">
        <v>4748</v>
      </c>
      <c r="D4249" s="37" t="s">
        <v>7441</v>
      </c>
      <c r="E4249" s="37" t="s">
        <v>16619</v>
      </c>
      <c r="F4249" s="37" t="s">
        <v>19671</v>
      </c>
      <c r="G4249" s="37">
        <v>55402</v>
      </c>
      <c r="H4249" s="35">
        <v>34</v>
      </c>
      <c r="I4249" s="35">
        <v>501</v>
      </c>
      <c r="J4249" s="36">
        <v>68363</v>
      </c>
      <c r="K4249" s="37">
        <v>147384</v>
      </c>
      <c r="L4249" s="37" t="s">
        <v>7398</v>
      </c>
    </row>
    <row r="4250" spans="1:12" ht="18" customHeight="1" x14ac:dyDescent="0.2">
      <c r="A4250" s="37" t="s">
        <v>7399</v>
      </c>
      <c r="B4250" s="37" t="s">
        <v>7400</v>
      </c>
      <c r="C4250" s="37" t="s">
        <v>7401</v>
      </c>
      <c r="D4250" s="37" t="s">
        <v>7402</v>
      </c>
      <c r="E4250" s="37" t="s">
        <v>23833</v>
      </c>
      <c r="F4250" s="37" t="s">
        <v>19668</v>
      </c>
      <c r="G4250" s="37">
        <v>20814</v>
      </c>
      <c r="H4250" s="35">
        <v>13</v>
      </c>
      <c r="I4250" s="35">
        <v>261</v>
      </c>
      <c r="J4250" s="36">
        <v>48218</v>
      </c>
      <c r="K4250" s="37">
        <v>117485</v>
      </c>
      <c r="L4250" s="37"/>
    </row>
    <row r="4251" spans="1:12" ht="18" customHeight="1" x14ac:dyDescent="0.2">
      <c r="A4251" s="37" t="s">
        <v>7403</v>
      </c>
      <c r="B4251" s="37" t="s">
        <v>7404</v>
      </c>
      <c r="C4251" s="37" t="s">
        <v>7405</v>
      </c>
      <c r="D4251" s="37" t="s">
        <v>7406</v>
      </c>
      <c r="E4251" s="37" t="s">
        <v>21399</v>
      </c>
      <c r="F4251" s="37" t="s">
        <v>23136</v>
      </c>
      <c r="G4251" s="37">
        <v>22192</v>
      </c>
      <c r="H4251" s="35">
        <v>17</v>
      </c>
      <c r="I4251" s="35">
        <v>246</v>
      </c>
      <c r="J4251" s="36">
        <v>68543</v>
      </c>
      <c r="K4251" s="37">
        <v>117781</v>
      </c>
      <c r="L4251" s="37"/>
    </row>
    <row r="4252" spans="1:12" ht="18" customHeight="1" x14ac:dyDescent="0.2">
      <c r="A4252" s="37" t="s">
        <v>7407</v>
      </c>
      <c r="B4252" s="37" t="s">
        <v>7408</v>
      </c>
      <c r="C4252" s="37" t="s">
        <v>7409</v>
      </c>
      <c r="D4252" s="37"/>
      <c r="E4252" s="37"/>
      <c r="F4252" s="37" t="s">
        <v>19663</v>
      </c>
      <c r="G4252" s="37"/>
      <c r="H4252" s="35">
        <v>5</v>
      </c>
      <c r="I4252" s="35">
        <v>129</v>
      </c>
      <c r="J4252" s="36">
        <v>35659</v>
      </c>
      <c r="K4252" s="37">
        <v>122853</v>
      </c>
      <c r="L4252" s="37"/>
    </row>
    <row r="4253" spans="1:12" ht="18" customHeight="1" x14ac:dyDescent="0.2">
      <c r="A4253" s="37" t="s">
        <v>7410</v>
      </c>
      <c r="B4253" s="37" t="s">
        <v>7411</v>
      </c>
      <c r="C4253" s="37" t="s">
        <v>7412</v>
      </c>
      <c r="D4253" s="37"/>
      <c r="E4253" s="37" t="s">
        <v>18552</v>
      </c>
      <c r="F4253" s="37" t="s">
        <v>23714</v>
      </c>
      <c r="G4253" s="37">
        <v>95661</v>
      </c>
      <c r="H4253" s="35">
        <v>0</v>
      </c>
      <c r="I4253" s="35">
        <v>3</v>
      </c>
      <c r="J4253" s="36">
        <v>40604</v>
      </c>
      <c r="K4253" s="37">
        <v>140598</v>
      </c>
      <c r="L4253" s="37" t="s">
        <v>7413</v>
      </c>
    </row>
    <row r="4254" spans="1:12" ht="18" customHeight="1" x14ac:dyDescent="0.2">
      <c r="A4254" s="37" t="s">
        <v>7414</v>
      </c>
      <c r="B4254" s="37" t="s">
        <v>7415</v>
      </c>
      <c r="C4254" s="37" t="s">
        <v>7416</v>
      </c>
      <c r="D4254" s="37" t="s">
        <v>7417</v>
      </c>
      <c r="E4254" s="37" t="s">
        <v>16706</v>
      </c>
      <c r="F4254" s="37" t="s">
        <v>23136</v>
      </c>
      <c r="G4254" s="37">
        <v>22042</v>
      </c>
      <c r="H4254" s="35">
        <v>85</v>
      </c>
      <c r="I4254" s="35">
        <v>630</v>
      </c>
      <c r="J4254" s="36">
        <v>134347</v>
      </c>
      <c r="K4254" s="37">
        <v>105861</v>
      </c>
      <c r="L4254" s="37"/>
    </row>
    <row r="4255" spans="1:12" ht="18" customHeight="1" x14ac:dyDescent="0.2">
      <c r="A4255" s="37" t="s">
        <v>4742</v>
      </c>
      <c r="B4255" s="37" t="s">
        <v>4743</v>
      </c>
      <c r="C4255" s="37" t="s">
        <v>4744</v>
      </c>
      <c r="D4255" s="37" t="s">
        <v>4745</v>
      </c>
      <c r="E4255" s="37" t="s">
        <v>4726</v>
      </c>
      <c r="F4255" s="37" t="s">
        <v>23138</v>
      </c>
      <c r="G4255" s="37">
        <v>98373</v>
      </c>
      <c r="H4255" s="35">
        <v>11</v>
      </c>
      <c r="I4255" s="35">
        <v>207</v>
      </c>
      <c r="J4255" s="36">
        <v>52526</v>
      </c>
      <c r="K4255" s="37">
        <v>116577</v>
      </c>
      <c r="L4255" s="37"/>
    </row>
    <row r="4256" spans="1:12" ht="18" customHeight="1" x14ac:dyDescent="0.2">
      <c r="A4256" s="37" t="s">
        <v>4727</v>
      </c>
      <c r="B4256" s="37" t="s">
        <v>4728</v>
      </c>
      <c r="C4256" s="37" t="s">
        <v>4729</v>
      </c>
      <c r="D4256" s="37" t="s">
        <v>4730</v>
      </c>
      <c r="E4256" s="37" t="s">
        <v>4496</v>
      </c>
      <c r="F4256" s="37" t="s">
        <v>19662</v>
      </c>
      <c r="G4256" s="37">
        <v>60516</v>
      </c>
      <c r="H4256" s="35">
        <v>1</v>
      </c>
      <c r="I4256" s="35">
        <v>15</v>
      </c>
      <c r="J4256" s="36">
        <v>52667</v>
      </c>
      <c r="K4256" s="37">
        <v>134126</v>
      </c>
      <c r="L4256" s="37"/>
    </row>
    <row r="4257" spans="1:12" ht="18" customHeight="1" x14ac:dyDescent="0.2">
      <c r="A4257" s="37" t="s">
        <v>4731</v>
      </c>
      <c r="B4257" s="37" t="s">
        <v>4732</v>
      </c>
      <c r="C4257" s="37" t="s">
        <v>4733</v>
      </c>
      <c r="D4257" s="37" t="s">
        <v>4734</v>
      </c>
      <c r="E4257" s="37" t="s">
        <v>20598</v>
      </c>
      <c r="F4257" s="37" t="s">
        <v>23126</v>
      </c>
      <c r="G4257" s="37">
        <v>44145</v>
      </c>
      <c r="H4257" s="35">
        <v>196</v>
      </c>
      <c r="I4257" s="35">
        <v>47</v>
      </c>
      <c r="J4257" s="36">
        <v>4174723</v>
      </c>
      <c r="K4257" s="37">
        <v>121222</v>
      </c>
      <c r="L4257" s="37"/>
    </row>
    <row r="4258" spans="1:12" ht="18" customHeight="1" x14ac:dyDescent="0.2">
      <c r="A4258" s="37" t="s">
        <v>4735</v>
      </c>
      <c r="B4258" s="37" t="s">
        <v>4736</v>
      </c>
      <c r="C4258" s="37" t="s">
        <v>4737</v>
      </c>
      <c r="D4258" s="37" t="s">
        <v>4738</v>
      </c>
      <c r="E4258" s="37" t="s">
        <v>17950</v>
      </c>
      <c r="F4258" s="37" t="s">
        <v>18740</v>
      </c>
      <c r="G4258" s="37">
        <v>33919</v>
      </c>
      <c r="H4258" s="35">
        <v>45</v>
      </c>
      <c r="I4258" s="35">
        <v>192</v>
      </c>
      <c r="J4258" s="36">
        <v>236031</v>
      </c>
      <c r="K4258" s="37">
        <v>129972</v>
      </c>
      <c r="L4258" s="37"/>
    </row>
    <row r="4259" spans="1:12" ht="18" customHeight="1" x14ac:dyDescent="0.2">
      <c r="A4259" s="37" t="s">
        <v>4739</v>
      </c>
      <c r="B4259" s="37" t="s">
        <v>7444</v>
      </c>
      <c r="C4259" s="37" t="s">
        <v>7445</v>
      </c>
      <c r="D4259" s="37" t="s">
        <v>7446</v>
      </c>
      <c r="E4259" s="37" t="s">
        <v>7447</v>
      </c>
      <c r="F4259" s="37" t="s">
        <v>19667</v>
      </c>
      <c r="G4259" s="37">
        <v>2043</v>
      </c>
      <c r="H4259" s="35">
        <v>17</v>
      </c>
      <c r="I4259" s="35">
        <v>14</v>
      </c>
      <c r="J4259" s="36">
        <v>1214286</v>
      </c>
      <c r="K4259" s="37">
        <v>133812</v>
      </c>
      <c r="L4259" s="37"/>
    </row>
    <row r="4260" spans="1:12" ht="18" customHeight="1" x14ac:dyDescent="0.2">
      <c r="A4260" s="37" t="s">
        <v>7448</v>
      </c>
      <c r="B4260" s="37" t="s">
        <v>7449</v>
      </c>
      <c r="C4260" s="37" t="s">
        <v>7450</v>
      </c>
      <c r="D4260" s="37" t="s">
        <v>7451</v>
      </c>
      <c r="E4260" s="37" t="s">
        <v>12887</v>
      </c>
      <c r="F4260" s="37" t="s">
        <v>19678</v>
      </c>
      <c r="G4260" s="37">
        <v>7078</v>
      </c>
      <c r="H4260" s="35">
        <v>0</v>
      </c>
      <c r="I4260" s="35">
        <v>1</v>
      </c>
      <c r="J4260" s="36">
        <v>75000</v>
      </c>
      <c r="K4260" s="37">
        <v>141827</v>
      </c>
      <c r="L4260" s="37"/>
    </row>
    <row r="4261" spans="1:12" ht="18" customHeight="1" x14ac:dyDescent="0.2">
      <c r="A4261" s="37" t="s">
        <v>12888</v>
      </c>
      <c r="B4261" s="37" t="s">
        <v>12889</v>
      </c>
      <c r="C4261" s="37" t="s">
        <v>12890</v>
      </c>
      <c r="D4261" s="37" t="s">
        <v>12891</v>
      </c>
      <c r="E4261" s="37" t="s">
        <v>12892</v>
      </c>
      <c r="F4261" s="37" t="s">
        <v>19678</v>
      </c>
      <c r="G4261" s="37">
        <v>7830</v>
      </c>
      <c r="H4261" s="35">
        <v>1</v>
      </c>
      <c r="I4261" s="35">
        <v>14</v>
      </c>
      <c r="J4261" s="36">
        <v>94421</v>
      </c>
      <c r="K4261" s="37">
        <v>131966</v>
      </c>
      <c r="L4261" s="37" t="s">
        <v>12893</v>
      </c>
    </row>
    <row r="4262" spans="1:12" ht="18" customHeight="1" x14ac:dyDescent="0.2">
      <c r="A4262" s="37" t="s">
        <v>12894</v>
      </c>
      <c r="B4262" s="37" t="s">
        <v>12895</v>
      </c>
      <c r="C4262" s="37" t="s">
        <v>12896</v>
      </c>
      <c r="D4262" s="37" t="s">
        <v>12897</v>
      </c>
      <c r="E4262" s="37" t="s">
        <v>12898</v>
      </c>
      <c r="F4262" s="37" t="s">
        <v>18740</v>
      </c>
      <c r="G4262" s="37">
        <v>32746</v>
      </c>
      <c r="H4262" s="35">
        <v>30</v>
      </c>
      <c r="I4262" s="35">
        <v>160</v>
      </c>
      <c r="J4262" s="36">
        <v>187500</v>
      </c>
      <c r="K4262" s="37">
        <v>138806</v>
      </c>
      <c r="L4262" s="37" t="s">
        <v>2384</v>
      </c>
    </row>
    <row r="4263" spans="1:12" ht="18" customHeight="1" x14ac:dyDescent="0.2">
      <c r="A4263" s="37" t="s">
        <v>4628</v>
      </c>
      <c r="B4263" s="37" t="s">
        <v>4629</v>
      </c>
      <c r="C4263" s="37" t="s">
        <v>4630</v>
      </c>
      <c r="D4263" s="37" t="s">
        <v>4631</v>
      </c>
      <c r="E4263" s="37" t="s">
        <v>13026</v>
      </c>
      <c r="F4263" s="37" t="s">
        <v>18740</v>
      </c>
      <c r="G4263" s="37">
        <v>33424</v>
      </c>
      <c r="H4263" s="35">
        <v>0</v>
      </c>
      <c r="I4263" s="35">
        <v>9</v>
      </c>
      <c r="J4263" s="36">
        <v>30027</v>
      </c>
      <c r="K4263" s="37">
        <v>132592</v>
      </c>
      <c r="L4263" s="37" t="s">
        <v>4632</v>
      </c>
    </row>
    <row r="4264" spans="1:12" ht="18" customHeight="1" x14ac:dyDescent="0.2">
      <c r="A4264" s="37" t="s">
        <v>4633</v>
      </c>
      <c r="B4264" s="37" t="s">
        <v>4634</v>
      </c>
      <c r="C4264" s="37" t="s">
        <v>4635</v>
      </c>
      <c r="D4264" s="37" t="s">
        <v>4636</v>
      </c>
      <c r="E4264" s="37" t="s">
        <v>18032</v>
      </c>
      <c r="F4264" s="37" t="s">
        <v>19667</v>
      </c>
      <c r="G4264" s="37">
        <v>2116</v>
      </c>
      <c r="H4264" s="35">
        <v>3</v>
      </c>
      <c r="I4264" s="35">
        <v>8</v>
      </c>
      <c r="J4264" s="36">
        <v>384375</v>
      </c>
      <c r="K4264" s="37">
        <v>128551</v>
      </c>
      <c r="L4264" s="37"/>
    </row>
    <row r="4265" spans="1:12" ht="18" customHeight="1" x14ac:dyDescent="0.2">
      <c r="A4265" s="37" t="s">
        <v>4637</v>
      </c>
      <c r="B4265" s="37" t="s">
        <v>4638</v>
      </c>
      <c r="C4265" s="37" t="s">
        <v>4639</v>
      </c>
      <c r="D4265" s="37" t="s">
        <v>4640</v>
      </c>
      <c r="E4265" s="37" t="s">
        <v>4641</v>
      </c>
      <c r="F4265" s="37" t="s">
        <v>23126</v>
      </c>
      <c r="G4265" s="37">
        <v>43230</v>
      </c>
      <c r="H4265" s="35">
        <v>2</v>
      </c>
      <c r="I4265" s="35">
        <v>87</v>
      </c>
      <c r="J4265" s="36">
        <v>27332</v>
      </c>
      <c r="K4265" s="37">
        <v>128854</v>
      </c>
      <c r="L4265" s="37"/>
    </row>
    <row r="4266" spans="1:12" ht="18" customHeight="1" x14ac:dyDescent="0.2">
      <c r="A4266" s="37" t="s">
        <v>4642</v>
      </c>
      <c r="B4266" s="37" t="s">
        <v>4643</v>
      </c>
      <c r="C4266" s="37" t="s">
        <v>4644</v>
      </c>
      <c r="D4266" s="37" t="s">
        <v>4645</v>
      </c>
      <c r="E4266" s="37" t="s">
        <v>4646</v>
      </c>
      <c r="F4266" s="37" t="s">
        <v>23125</v>
      </c>
      <c r="G4266" s="37">
        <v>10577</v>
      </c>
      <c r="H4266" s="35">
        <v>160</v>
      </c>
      <c r="I4266" s="35">
        <v>600</v>
      </c>
      <c r="J4266" s="36">
        <v>266667</v>
      </c>
      <c r="K4266" s="37">
        <v>147092</v>
      </c>
      <c r="L4266" s="37"/>
    </row>
    <row r="4267" spans="1:12" ht="18" customHeight="1" x14ac:dyDescent="0.2">
      <c r="A4267" s="37" t="s">
        <v>4647</v>
      </c>
      <c r="B4267" s="37" t="s">
        <v>4648</v>
      </c>
      <c r="C4267" s="37" t="s">
        <v>4649</v>
      </c>
      <c r="D4267" s="37" t="s">
        <v>4650</v>
      </c>
      <c r="E4267" s="37" t="s">
        <v>8522</v>
      </c>
      <c r="F4267" s="37" t="s">
        <v>23714</v>
      </c>
      <c r="G4267" s="37">
        <v>92037</v>
      </c>
      <c r="H4267" s="35">
        <v>27</v>
      </c>
      <c r="I4267" s="35">
        <v>233</v>
      </c>
      <c r="J4267" s="36">
        <v>114239</v>
      </c>
      <c r="K4267" s="37">
        <v>135676</v>
      </c>
      <c r="L4267" s="37"/>
    </row>
    <row r="4268" spans="1:12" ht="18" customHeight="1" x14ac:dyDescent="0.2">
      <c r="A4268" s="37" t="s">
        <v>4651</v>
      </c>
      <c r="B4268" s="37" t="s">
        <v>4652</v>
      </c>
      <c r="C4268" s="37" t="s">
        <v>4653</v>
      </c>
      <c r="D4268" s="37" t="s">
        <v>4654</v>
      </c>
      <c r="E4268" s="37" t="s">
        <v>23148</v>
      </c>
      <c r="F4268" s="37" t="s">
        <v>23715</v>
      </c>
      <c r="G4268" s="37">
        <v>80903</v>
      </c>
      <c r="H4268" s="35">
        <v>156</v>
      </c>
      <c r="I4268" s="35">
        <v>287</v>
      </c>
      <c r="J4268" s="36">
        <v>543509</v>
      </c>
      <c r="K4268" s="37">
        <v>107834</v>
      </c>
      <c r="L4268" s="37"/>
    </row>
    <row r="4269" spans="1:12" ht="18" customHeight="1" x14ac:dyDescent="0.2">
      <c r="A4269" s="37" t="s">
        <v>4655</v>
      </c>
      <c r="B4269" s="37" t="s">
        <v>4656</v>
      </c>
      <c r="C4269" s="37" t="s">
        <v>4657</v>
      </c>
      <c r="D4269" s="37" t="s">
        <v>4658</v>
      </c>
      <c r="E4269" s="37" t="s">
        <v>4286</v>
      </c>
      <c r="F4269" s="37" t="s">
        <v>23131</v>
      </c>
      <c r="G4269" s="37">
        <v>29501</v>
      </c>
      <c r="H4269" s="35">
        <v>10</v>
      </c>
      <c r="I4269" s="35">
        <v>188</v>
      </c>
      <c r="J4269" s="36">
        <v>55836</v>
      </c>
      <c r="K4269" s="37">
        <v>149660</v>
      </c>
      <c r="L4269" s="37"/>
    </row>
    <row r="4270" spans="1:12" ht="18" customHeight="1" x14ac:dyDescent="0.2">
      <c r="A4270" s="37" t="s">
        <v>4659</v>
      </c>
      <c r="B4270" s="37" t="s">
        <v>4660</v>
      </c>
      <c r="C4270" s="37" t="s">
        <v>4661</v>
      </c>
      <c r="D4270" s="37" t="s">
        <v>4662</v>
      </c>
      <c r="E4270" s="37" t="s">
        <v>9090</v>
      </c>
      <c r="F4270" s="37" t="s">
        <v>19662</v>
      </c>
      <c r="G4270" s="37">
        <v>60563</v>
      </c>
      <c r="H4270" s="35">
        <v>40</v>
      </c>
      <c r="I4270" s="35">
        <v>303</v>
      </c>
      <c r="J4270" s="36">
        <v>130824</v>
      </c>
      <c r="K4270" s="37">
        <v>122941</v>
      </c>
      <c r="L4270" s="37"/>
    </row>
    <row r="4271" spans="1:12" ht="18" customHeight="1" x14ac:dyDescent="0.2">
      <c r="A4271" s="37" t="s">
        <v>4663</v>
      </c>
      <c r="B4271" s="37" t="s">
        <v>4664</v>
      </c>
      <c r="C4271" s="37" t="s">
        <v>4665</v>
      </c>
      <c r="D4271" s="37" t="s">
        <v>4666</v>
      </c>
      <c r="E4271" s="37" t="s">
        <v>23920</v>
      </c>
      <c r="F4271" s="37" t="s">
        <v>19671</v>
      </c>
      <c r="G4271" s="37">
        <v>55424</v>
      </c>
      <c r="H4271" s="35">
        <v>1</v>
      </c>
      <c r="I4271" s="35">
        <v>1</v>
      </c>
      <c r="J4271" s="36">
        <v>500000</v>
      </c>
      <c r="K4271" s="37">
        <v>141998</v>
      </c>
      <c r="L4271" s="37" t="s">
        <v>1993</v>
      </c>
    </row>
    <row r="4272" spans="1:12" ht="18" customHeight="1" x14ac:dyDescent="0.2">
      <c r="A4272" s="37" t="s">
        <v>1994</v>
      </c>
      <c r="B4272" s="37" t="s">
        <v>1995</v>
      </c>
      <c r="C4272" s="37" t="s">
        <v>1996</v>
      </c>
      <c r="D4272" s="37"/>
      <c r="E4272" s="37"/>
      <c r="F4272" s="37" t="s">
        <v>23713</v>
      </c>
      <c r="G4272" s="37"/>
      <c r="H4272" s="35">
        <v>3</v>
      </c>
      <c r="I4272" s="35">
        <v>115</v>
      </c>
      <c r="J4272" s="36">
        <v>26087</v>
      </c>
      <c r="K4272" s="37">
        <v>128028</v>
      </c>
      <c r="L4272" s="37"/>
    </row>
    <row r="4273" spans="1:12" ht="18" customHeight="1" x14ac:dyDescent="0.2">
      <c r="A4273" s="37" t="s">
        <v>1997</v>
      </c>
      <c r="B4273" s="37" t="s">
        <v>1998</v>
      </c>
      <c r="C4273" s="37" t="s">
        <v>1999</v>
      </c>
      <c r="D4273" s="37" t="s">
        <v>2000</v>
      </c>
      <c r="E4273" s="37" t="s">
        <v>2001</v>
      </c>
      <c r="F4273" s="37" t="s">
        <v>23126</v>
      </c>
      <c r="G4273" s="37">
        <v>43040</v>
      </c>
      <c r="H4273" s="35">
        <v>8</v>
      </c>
      <c r="I4273" s="35" t="s">
        <v>16742</v>
      </c>
      <c r="J4273" s="35" t="s">
        <v>16742</v>
      </c>
      <c r="K4273" s="37">
        <v>120239</v>
      </c>
      <c r="L4273" s="37"/>
    </row>
    <row r="4274" spans="1:12" ht="18" customHeight="1" x14ac:dyDescent="0.2">
      <c r="A4274" s="37" t="s">
        <v>2002</v>
      </c>
      <c r="B4274" s="37" t="s">
        <v>2003</v>
      </c>
      <c r="C4274" s="37" t="s">
        <v>2004</v>
      </c>
      <c r="D4274" s="37" t="s">
        <v>12907</v>
      </c>
      <c r="E4274" s="37" t="s">
        <v>21358</v>
      </c>
      <c r="F4274" s="37" t="s">
        <v>23714</v>
      </c>
      <c r="G4274" s="37">
        <v>94583</v>
      </c>
      <c r="H4274" s="35">
        <v>40</v>
      </c>
      <c r="I4274" s="35">
        <v>315</v>
      </c>
      <c r="J4274" s="36">
        <v>127460</v>
      </c>
      <c r="K4274" s="37">
        <v>132777</v>
      </c>
      <c r="L4274" s="37"/>
    </row>
    <row r="4275" spans="1:12" ht="18" customHeight="1" x14ac:dyDescent="0.2">
      <c r="A4275" s="37" t="s">
        <v>12908</v>
      </c>
      <c r="B4275" s="37" t="s">
        <v>12909</v>
      </c>
      <c r="C4275" s="37" t="s">
        <v>12910</v>
      </c>
      <c r="D4275" s="37" t="s">
        <v>10173</v>
      </c>
      <c r="E4275" s="37" t="s">
        <v>10174</v>
      </c>
      <c r="F4275" s="37" t="s">
        <v>23126</v>
      </c>
      <c r="G4275" s="37">
        <v>45601</v>
      </c>
      <c r="H4275" s="35">
        <v>1</v>
      </c>
      <c r="I4275" s="35">
        <v>7</v>
      </c>
      <c r="J4275" s="36">
        <v>177801</v>
      </c>
      <c r="K4275" s="37">
        <v>136768</v>
      </c>
      <c r="L4275" s="37" t="s">
        <v>10175</v>
      </c>
    </row>
    <row r="4276" spans="1:12" ht="18" customHeight="1" x14ac:dyDescent="0.2">
      <c r="A4276" s="37" t="s">
        <v>10176</v>
      </c>
      <c r="B4276" s="37" t="s">
        <v>10177</v>
      </c>
      <c r="C4276" s="37" t="s">
        <v>10178</v>
      </c>
      <c r="D4276" s="37" t="s">
        <v>10179</v>
      </c>
      <c r="E4276" s="37" t="s">
        <v>20589</v>
      </c>
      <c r="F4276" s="37" t="s">
        <v>23714</v>
      </c>
      <c r="G4276" s="37">
        <v>93101</v>
      </c>
      <c r="H4276" s="35">
        <v>3</v>
      </c>
      <c r="I4276" s="35">
        <v>40</v>
      </c>
      <c r="J4276" s="36">
        <v>68750</v>
      </c>
      <c r="K4276" s="37">
        <v>136651</v>
      </c>
      <c r="L4276" s="37"/>
    </row>
    <row r="4277" spans="1:12" ht="18" customHeight="1" x14ac:dyDescent="0.2">
      <c r="A4277" s="37" t="s">
        <v>10180</v>
      </c>
      <c r="B4277" s="37" t="s">
        <v>10181</v>
      </c>
      <c r="C4277" s="37" t="s">
        <v>10182</v>
      </c>
      <c r="D4277" s="37" t="s">
        <v>10183</v>
      </c>
      <c r="E4277" s="37" t="s">
        <v>18967</v>
      </c>
      <c r="F4277" s="37" t="s">
        <v>23134</v>
      </c>
      <c r="G4277" s="37">
        <v>78230</v>
      </c>
      <c r="H4277" s="35">
        <v>8</v>
      </c>
      <c r="I4277" s="35" t="s">
        <v>16742</v>
      </c>
      <c r="J4277" s="35" t="s">
        <v>16742</v>
      </c>
      <c r="K4277" s="37">
        <v>141669</v>
      </c>
      <c r="L4277" s="37" t="s">
        <v>10184</v>
      </c>
    </row>
    <row r="4278" spans="1:12" ht="18" customHeight="1" x14ac:dyDescent="0.2">
      <c r="A4278" s="37" t="s">
        <v>10185</v>
      </c>
      <c r="B4278" s="37" t="s">
        <v>10186</v>
      </c>
      <c r="C4278" s="37" t="s">
        <v>10187</v>
      </c>
      <c r="D4278" s="37" t="s">
        <v>10188</v>
      </c>
      <c r="E4278" s="37" t="s">
        <v>10189</v>
      </c>
      <c r="F4278" s="37" t="s">
        <v>19671</v>
      </c>
      <c r="G4278" s="37">
        <v>55416</v>
      </c>
      <c r="H4278" s="35">
        <v>1</v>
      </c>
      <c r="I4278" s="35">
        <v>16</v>
      </c>
      <c r="J4278" s="36">
        <v>87500</v>
      </c>
      <c r="K4278" s="37">
        <v>144239</v>
      </c>
      <c r="L4278" s="37"/>
    </row>
    <row r="4279" spans="1:12" ht="18" customHeight="1" x14ac:dyDescent="0.2">
      <c r="A4279" s="37" t="s">
        <v>10190</v>
      </c>
      <c r="B4279" s="37" t="s">
        <v>10191</v>
      </c>
      <c r="C4279" s="37" t="s">
        <v>10192</v>
      </c>
      <c r="D4279" s="37" t="s">
        <v>10193</v>
      </c>
      <c r="E4279" s="37" t="s">
        <v>20191</v>
      </c>
      <c r="F4279" s="37" t="s">
        <v>19671</v>
      </c>
      <c r="G4279" s="37">
        <v>55313</v>
      </c>
      <c r="H4279" s="35">
        <v>111</v>
      </c>
      <c r="I4279" s="36">
        <v>1570</v>
      </c>
      <c r="J4279" s="36">
        <v>70682</v>
      </c>
      <c r="K4279" s="37">
        <v>113242</v>
      </c>
      <c r="L4279" s="37"/>
    </row>
    <row r="4280" spans="1:12" ht="18" customHeight="1" x14ac:dyDescent="0.2">
      <c r="A4280" s="37" t="s">
        <v>10194</v>
      </c>
      <c r="B4280" s="37" t="s">
        <v>10195</v>
      </c>
      <c r="C4280" s="37" t="s">
        <v>10196</v>
      </c>
      <c r="D4280" s="37" t="s">
        <v>10197</v>
      </c>
      <c r="E4280" s="37" t="s">
        <v>18304</v>
      </c>
      <c r="F4280" s="37" t="s">
        <v>19670</v>
      </c>
      <c r="G4280" s="37">
        <v>48439</v>
      </c>
      <c r="H4280" s="35">
        <v>35</v>
      </c>
      <c r="I4280" s="35">
        <v>556</v>
      </c>
      <c r="J4280" s="36">
        <v>62950</v>
      </c>
      <c r="K4280" s="37">
        <v>122408</v>
      </c>
      <c r="L4280" s="37"/>
    </row>
    <row r="4281" spans="1:12" ht="18" customHeight="1" x14ac:dyDescent="0.2">
      <c r="A4281" s="37" t="s">
        <v>10198</v>
      </c>
      <c r="B4281" s="37" t="s">
        <v>10199</v>
      </c>
      <c r="C4281" s="37" t="s">
        <v>10200</v>
      </c>
      <c r="D4281" s="37" t="s">
        <v>10201</v>
      </c>
      <c r="E4281" s="37" t="s">
        <v>15227</v>
      </c>
      <c r="F4281" s="37" t="s">
        <v>18741</v>
      </c>
      <c r="G4281" s="37">
        <v>30326</v>
      </c>
      <c r="H4281" s="35">
        <v>13</v>
      </c>
      <c r="I4281" s="35">
        <v>34</v>
      </c>
      <c r="J4281" s="36">
        <v>367647</v>
      </c>
      <c r="K4281" s="37">
        <v>145249</v>
      </c>
      <c r="L4281" s="37" t="s">
        <v>10202</v>
      </c>
    </row>
    <row r="4282" spans="1:12" ht="18" customHeight="1" x14ac:dyDescent="0.2">
      <c r="A4282" s="37" t="s">
        <v>10203</v>
      </c>
      <c r="B4282" s="37" t="s">
        <v>10204</v>
      </c>
      <c r="C4282" s="37" t="s">
        <v>10205</v>
      </c>
      <c r="D4282" s="37" t="s">
        <v>10206</v>
      </c>
      <c r="E4282" s="37" t="s">
        <v>10207</v>
      </c>
      <c r="F4282" s="37" t="s">
        <v>23133</v>
      </c>
      <c r="G4282" s="37">
        <v>38018</v>
      </c>
      <c r="H4282" s="35">
        <v>0</v>
      </c>
      <c r="I4282" s="35">
        <v>1</v>
      </c>
      <c r="J4282" s="36">
        <v>3209</v>
      </c>
      <c r="K4282" s="37">
        <v>144953</v>
      </c>
      <c r="L4282" s="37" t="s">
        <v>10208</v>
      </c>
    </row>
    <row r="4283" spans="1:12" ht="18" customHeight="1" x14ac:dyDescent="0.2">
      <c r="A4283" s="37" t="s">
        <v>10209</v>
      </c>
      <c r="B4283" s="37" t="s">
        <v>10210</v>
      </c>
      <c r="C4283" s="37" t="s">
        <v>10211</v>
      </c>
      <c r="D4283" s="37" t="s">
        <v>10212</v>
      </c>
      <c r="E4283" s="37" t="s">
        <v>5672</v>
      </c>
      <c r="F4283" s="37" t="s">
        <v>23126</v>
      </c>
      <c r="G4283" s="37">
        <v>43082</v>
      </c>
      <c r="H4283" s="35">
        <v>1</v>
      </c>
      <c r="I4283" s="35">
        <v>3</v>
      </c>
      <c r="J4283" s="36">
        <v>166667</v>
      </c>
      <c r="K4283" s="37">
        <v>121198</v>
      </c>
      <c r="L4283" s="37" t="s">
        <v>10213</v>
      </c>
    </row>
    <row r="4284" spans="1:12" ht="18" customHeight="1" x14ac:dyDescent="0.2">
      <c r="A4284" s="37" t="s">
        <v>10214</v>
      </c>
      <c r="B4284" s="37" t="s">
        <v>10215</v>
      </c>
      <c r="C4284" s="37" t="s">
        <v>10216</v>
      </c>
      <c r="D4284" s="37" t="s">
        <v>10217</v>
      </c>
      <c r="E4284" s="37" t="s">
        <v>19500</v>
      </c>
      <c r="F4284" s="37" t="s">
        <v>23138</v>
      </c>
      <c r="G4284" s="37">
        <v>98033</v>
      </c>
      <c r="H4284" s="35">
        <v>71</v>
      </c>
      <c r="I4284" s="35">
        <v>116</v>
      </c>
      <c r="J4284" s="36">
        <v>615155</v>
      </c>
      <c r="K4284" s="37">
        <v>132337</v>
      </c>
      <c r="L4284" s="37" t="s">
        <v>10218</v>
      </c>
    </row>
    <row r="4285" spans="1:12" ht="18" customHeight="1" x14ac:dyDescent="0.2">
      <c r="A4285" s="37" t="s">
        <v>10219</v>
      </c>
      <c r="B4285" s="37" t="s">
        <v>10220</v>
      </c>
      <c r="C4285" s="37" t="s">
        <v>10221</v>
      </c>
      <c r="D4285" s="37" t="s">
        <v>10222</v>
      </c>
      <c r="E4285" s="37" t="s">
        <v>7551</v>
      </c>
      <c r="F4285" s="37" t="s">
        <v>23143</v>
      </c>
      <c r="G4285" s="37">
        <v>918</v>
      </c>
      <c r="H4285" s="35">
        <v>25</v>
      </c>
      <c r="I4285" s="35">
        <v>15</v>
      </c>
      <c r="J4285" s="36">
        <v>1666667</v>
      </c>
      <c r="K4285" s="37">
        <v>150129</v>
      </c>
      <c r="L4285" s="37"/>
    </row>
    <row r="4286" spans="1:12" ht="18" customHeight="1" x14ac:dyDescent="0.2">
      <c r="A4286" s="37" t="s">
        <v>7552</v>
      </c>
      <c r="B4286" s="37" t="s">
        <v>7553</v>
      </c>
      <c r="C4286" s="37" t="s">
        <v>7554</v>
      </c>
      <c r="D4286" s="37" t="s">
        <v>1224</v>
      </c>
      <c r="E4286" s="37" t="s">
        <v>14960</v>
      </c>
      <c r="F4286" s="37" t="s">
        <v>18743</v>
      </c>
      <c r="G4286" s="37">
        <v>52404</v>
      </c>
      <c r="H4286" s="35">
        <v>5</v>
      </c>
      <c r="I4286" s="35">
        <v>19</v>
      </c>
      <c r="J4286" s="36">
        <v>246605</v>
      </c>
      <c r="K4286" s="37">
        <v>128507</v>
      </c>
      <c r="L4286" s="37"/>
    </row>
    <row r="4287" spans="1:12" ht="18" customHeight="1" x14ac:dyDescent="0.2">
      <c r="A4287" s="37" t="s">
        <v>1225</v>
      </c>
      <c r="B4287" s="37" t="s">
        <v>1226</v>
      </c>
      <c r="C4287" s="37" t="s">
        <v>1227</v>
      </c>
      <c r="D4287" s="37" t="s">
        <v>1228</v>
      </c>
      <c r="E4287" s="37" t="s">
        <v>21630</v>
      </c>
      <c r="F4287" s="37" t="s">
        <v>19675</v>
      </c>
      <c r="G4287" s="37">
        <v>27407</v>
      </c>
      <c r="H4287" s="35">
        <v>1</v>
      </c>
      <c r="I4287" s="35">
        <v>2</v>
      </c>
      <c r="J4287" s="36">
        <v>550000</v>
      </c>
      <c r="K4287" s="37">
        <v>144978</v>
      </c>
      <c r="L4287" s="37"/>
    </row>
    <row r="4288" spans="1:12" ht="18" customHeight="1" x14ac:dyDescent="0.2">
      <c r="A4288" s="37" t="s">
        <v>1229</v>
      </c>
      <c r="B4288" s="37" t="s">
        <v>1230</v>
      </c>
      <c r="C4288" s="37" t="s">
        <v>1231</v>
      </c>
      <c r="D4288" s="37" t="s">
        <v>1232</v>
      </c>
      <c r="E4288" s="37" t="s">
        <v>1233</v>
      </c>
      <c r="F4288" s="37" t="s">
        <v>19666</v>
      </c>
      <c r="G4288" s="37">
        <v>70785</v>
      </c>
      <c r="H4288" s="35">
        <v>1</v>
      </c>
      <c r="I4288" s="35">
        <v>7</v>
      </c>
      <c r="J4288" s="36">
        <v>103562</v>
      </c>
      <c r="K4288" s="37">
        <v>144380</v>
      </c>
      <c r="L4288" s="37"/>
    </row>
    <row r="4289" spans="1:12" ht="18" customHeight="1" x14ac:dyDescent="0.2">
      <c r="A4289" s="37" t="s">
        <v>1234</v>
      </c>
      <c r="B4289" s="37" t="s">
        <v>1235</v>
      </c>
      <c r="C4289" s="37" t="s">
        <v>1236</v>
      </c>
      <c r="D4289" s="37" t="s">
        <v>1237</v>
      </c>
      <c r="E4289" s="37" t="s">
        <v>21414</v>
      </c>
      <c r="F4289" s="37" t="s">
        <v>18740</v>
      </c>
      <c r="G4289" s="37">
        <v>32960</v>
      </c>
      <c r="H4289" s="35">
        <v>8</v>
      </c>
      <c r="I4289" s="35" t="s">
        <v>16742</v>
      </c>
      <c r="J4289" s="35" t="s">
        <v>16742</v>
      </c>
      <c r="K4289" s="37">
        <v>144085</v>
      </c>
      <c r="L4289" s="37" t="s">
        <v>1238</v>
      </c>
    </row>
    <row r="4290" spans="1:12" ht="18" customHeight="1" x14ac:dyDescent="0.2">
      <c r="A4290" s="37" t="s">
        <v>1239</v>
      </c>
      <c r="B4290" s="37" t="s">
        <v>1240</v>
      </c>
      <c r="C4290" s="37" t="s">
        <v>1241</v>
      </c>
      <c r="D4290" s="37" t="s">
        <v>1242</v>
      </c>
      <c r="E4290" s="37" t="s">
        <v>20857</v>
      </c>
      <c r="F4290" s="37" t="s">
        <v>23716</v>
      </c>
      <c r="G4290" s="37">
        <v>6477</v>
      </c>
      <c r="H4290" s="35">
        <v>8</v>
      </c>
      <c r="I4290" s="35" t="s">
        <v>16742</v>
      </c>
      <c r="J4290" s="35" t="s">
        <v>16742</v>
      </c>
      <c r="K4290" s="37">
        <v>139518</v>
      </c>
      <c r="L4290" s="37"/>
    </row>
    <row r="4291" spans="1:12" ht="18" customHeight="1" x14ac:dyDescent="0.2">
      <c r="A4291" s="37" t="s">
        <v>1243</v>
      </c>
      <c r="B4291" s="37" t="s">
        <v>1244</v>
      </c>
      <c r="C4291" s="37" t="s">
        <v>1245</v>
      </c>
      <c r="D4291" s="37" t="s">
        <v>1246</v>
      </c>
      <c r="E4291" s="37" t="s">
        <v>1247</v>
      </c>
      <c r="F4291" s="37" t="s">
        <v>23125</v>
      </c>
      <c r="G4291" s="37">
        <v>14127</v>
      </c>
      <c r="H4291" s="35">
        <v>14</v>
      </c>
      <c r="I4291" s="35">
        <v>106</v>
      </c>
      <c r="J4291" s="36">
        <v>132364</v>
      </c>
      <c r="K4291" s="37">
        <v>126404</v>
      </c>
      <c r="L4291" s="37"/>
    </row>
    <row r="4292" spans="1:12" ht="18" customHeight="1" x14ac:dyDescent="0.2">
      <c r="A4292" s="37" t="s">
        <v>1248</v>
      </c>
      <c r="B4292" s="37" t="s">
        <v>8005</v>
      </c>
      <c r="C4292" s="37" t="s">
        <v>5008</v>
      </c>
      <c r="D4292" s="37" t="s">
        <v>5009</v>
      </c>
      <c r="E4292" s="37" t="s">
        <v>20758</v>
      </c>
      <c r="F4292" s="37" t="s">
        <v>19670</v>
      </c>
      <c r="G4292" s="37">
        <v>49509</v>
      </c>
      <c r="H4292" s="35">
        <v>8</v>
      </c>
      <c r="I4292" s="35" t="s">
        <v>16742</v>
      </c>
      <c r="J4292" s="35" t="s">
        <v>16742</v>
      </c>
      <c r="K4292" s="37">
        <v>125482</v>
      </c>
      <c r="L4292" s="37"/>
    </row>
    <row r="4293" spans="1:12" ht="18" customHeight="1" x14ac:dyDescent="0.2">
      <c r="A4293" s="37" t="s">
        <v>3475</v>
      </c>
      <c r="B4293" s="37" t="s">
        <v>3476</v>
      </c>
      <c r="C4293" s="37" t="s">
        <v>3477</v>
      </c>
      <c r="D4293" s="37" t="s">
        <v>3478</v>
      </c>
      <c r="E4293" s="37" t="s">
        <v>23347</v>
      </c>
      <c r="F4293" s="37" t="s">
        <v>23134</v>
      </c>
      <c r="G4293" s="37">
        <v>78759</v>
      </c>
      <c r="H4293" s="35">
        <v>1</v>
      </c>
      <c r="I4293" s="35">
        <v>23</v>
      </c>
      <c r="J4293" s="36">
        <v>22826</v>
      </c>
      <c r="K4293" s="37">
        <v>141672</v>
      </c>
      <c r="L4293" s="37"/>
    </row>
    <row r="4294" spans="1:12" ht="18" customHeight="1" x14ac:dyDescent="0.2">
      <c r="A4294" s="37" t="s">
        <v>3479</v>
      </c>
      <c r="B4294" s="37" t="s">
        <v>3480</v>
      </c>
      <c r="C4294" s="37" t="s">
        <v>3481</v>
      </c>
      <c r="D4294" s="37" t="s">
        <v>3482</v>
      </c>
      <c r="E4294" s="37" t="s">
        <v>3483</v>
      </c>
      <c r="F4294" s="37" t="s">
        <v>23134</v>
      </c>
      <c r="G4294" s="37">
        <v>75156</v>
      </c>
      <c r="H4294" s="35">
        <v>0</v>
      </c>
      <c r="I4294" s="35">
        <v>3</v>
      </c>
      <c r="J4294" s="36">
        <v>8333</v>
      </c>
      <c r="K4294" s="37">
        <v>132671</v>
      </c>
      <c r="L4294" s="37"/>
    </row>
    <row r="4295" spans="1:12" ht="18" customHeight="1" x14ac:dyDescent="0.2">
      <c r="A4295" s="37" t="s">
        <v>3484</v>
      </c>
      <c r="B4295" s="37" t="s">
        <v>3485</v>
      </c>
      <c r="C4295" s="37" t="s">
        <v>3486</v>
      </c>
      <c r="D4295" s="37" t="s">
        <v>3487</v>
      </c>
      <c r="E4295" s="37" t="s">
        <v>18792</v>
      </c>
      <c r="F4295" s="37" t="s">
        <v>23125</v>
      </c>
      <c r="G4295" s="37">
        <v>14020</v>
      </c>
      <c r="H4295" s="35">
        <v>1</v>
      </c>
      <c r="I4295" s="35">
        <v>36</v>
      </c>
      <c r="J4295" s="36">
        <v>34985</v>
      </c>
      <c r="K4295" s="37">
        <v>141878</v>
      </c>
      <c r="L4295" s="37" t="s">
        <v>3488</v>
      </c>
    </row>
    <row r="4296" spans="1:12" ht="18" customHeight="1" x14ac:dyDescent="0.2">
      <c r="A4296" s="37" t="s">
        <v>3489</v>
      </c>
      <c r="B4296" s="37" t="s">
        <v>3490</v>
      </c>
      <c r="C4296" s="37" t="s">
        <v>3491</v>
      </c>
      <c r="D4296" s="37" t="s">
        <v>3492</v>
      </c>
      <c r="E4296" s="37" t="s">
        <v>10790</v>
      </c>
      <c r="F4296" s="37" t="s">
        <v>19664</v>
      </c>
      <c r="G4296" s="37">
        <v>66205</v>
      </c>
      <c r="H4296" s="35">
        <v>32</v>
      </c>
      <c r="I4296" s="35">
        <v>72</v>
      </c>
      <c r="J4296" s="36">
        <v>445474</v>
      </c>
      <c r="K4296" s="37">
        <v>136370</v>
      </c>
      <c r="L4296" s="37"/>
    </row>
    <row r="4297" spans="1:12" ht="18" customHeight="1" x14ac:dyDescent="0.2">
      <c r="A4297" s="37" t="s">
        <v>3493</v>
      </c>
      <c r="B4297" s="37" t="s">
        <v>3494</v>
      </c>
      <c r="C4297" s="37" t="s">
        <v>3495</v>
      </c>
      <c r="D4297" s="37" t="s">
        <v>3496</v>
      </c>
      <c r="E4297" s="37" t="s">
        <v>20867</v>
      </c>
      <c r="F4297" s="37" t="s">
        <v>19675</v>
      </c>
      <c r="G4297" s="37">
        <v>28209</v>
      </c>
      <c r="H4297" s="35">
        <v>8</v>
      </c>
      <c r="I4297" s="35">
        <v>90</v>
      </c>
      <c r="J4297" s="36">
        <v>83333</v>
      </c>
      <c r="K4297" s="37">
        <v>117190</v>
      </c>
      <c r="L4297" s="37"/>
    </row>
    <row r="4298" spans="1:12" ht="18" customHeight="1" x14ac:dyDescent="0.2">
      <c r="A4298" s="37" t="s">
        <v>5997</v>
      </c>
      <c r="B4298" s="37" t="s">
        <v>5998</v>
      </c>
      <c r="C4298" s="37" t="s">
        <v>5999</v>
      </c>
      <c r="D4298" s="37"/>
      <c r="E4298" s="37"/>
      <c r="F4298" s="37" t="s">
        <v>23133</v>
      </c>
      <c r="G4298" s="37"/>
      <c r="H4298" s="35">
        <v>354</v>
      </c>
      <c r="I4298" s="35">
        <v>1</v>
      </c>
      <c r="J4298" s="36">
        <v>354278967</v>
      </c>
      <c r="K4298" s="37">
        <v>150593</v>
      </c>
      <c r="L4298" s="37"/>
    </row>
    <row r="4299" spans="1:12" ht="18" customHeight="1" x14ac:dyDescent="0.2">
      <c r="A4299" s="37" t="s">
        <v>6000</v>
      </c>
      <c r="B4299" s="37" t="s">
        <v>6001</v>
      </c>
      <c r="C4299" s="37" t="s">
        <v>6002</v>
      </c>
      <c r="D4299" s="37" t="s">
        <v>6003</v>
      </c>
      <c r="E4299" s="37" t="s">
        <v>15268</v>
      </c>
      <c r="F4299" s="37" t="s">
        <v>23134</v>
      </c>
      <c r="G4299" s="37">
        <v>77024</v>
      </c>
      <c r="H4299" s="35">
        <v>114</v>
      </c>
      <c r="I4299" s="35">
        <v>44</v>
      </c>
      <c r="J4299" s="36">
        <v>2588103</v>
      </c>
      <c r="K4299" s="37">
        <v>148194</v>
      </c>
      <c r="L4299" s="37"/>
    </row>
    <row r="4300" spans="1:12" ht="18" customHeight="1" x14ac:dyDescent="0.2">
      <c r="A4300" s="37" t="s">
        <v>1063</v>
      </c>
      <c r="B4300" s="37" t="s">
        <v>2621</v>
      </c>
      <c r="C4300" s="37" t="s">
        <v>2622</v>
      </c>
      <c r="D4300" s="37" t="s">
        <v>522</v>
      </c>
      <c r="E4300" s="37" t="s">
        <v>14035</v>
      </c>
      <c r="F4300" s="37" t="s">
        <v>23713</v>
      </c>
      <c r="G4300" s="37">
        <v>85018</v>
      </c>
      <c r="H4300" s="35">
        <v>121</v>
      </c>
      <c r="I4300" s="35">
        <v>125</v>
      </c>
      <c r="J4300" s="36">
        <v>965811</v>
      </c>
      <c r="K4300" s="37">
        <v>133862</v>
      </c>
      <c r="L4300" s="37"/>
    </row>
    <row r="4301" spans="1:12" ht="18" customHeight="1" x14ac:dyDescent="0.2">
      <c r="A4301" s="37" t="s">
        <v>523</v>
      </c>
      <c r="B4301" s="37" t="s">
        <v>524</v>
      </c>
      <c r="C4301" s="37" t="s">
        <v>525</v>
      </c>
      <c r="D4301" s="37" t="s">
        <v>526</v>
      </c>
      <c r="E4301" s="37" t="s">
        <v>16130</v>
      </c>
      <c r="F4301" s="37" t="s">
        <v>19678</v>
      </c>
      <c r="G4301" s="37">
        <v>8690</v>
      </c>
      <c r="H4301" s="35">
        <v>3</v>
      </c>
      <c r="I4301" s="35">
        <v>31</v>
      </c>
      <c r="J4301" s="36">
        <v>80645</v>
      </c>
      <c r="K4301" s="37">
        <v>128812</v>
      </c>
      <c r="L4301" s="37" t="s">
        <v>527</v>
      </c>
    </row>
    <row r="4302" spans="1:12" ht="18" customHeight="1" x14ac:dyDescent="0.2">
      <c r="A4302" s="37" t="s">
        <v>528</v>
      </c>
      <c r="B4302" s="37" t="s">
        <v>529</v>
      </c>
      <c r="C4302" s="37" t="s">
        <v>530</v>
      </c>
      <c r="D4302" s="37" t="s">
        <v>1202</v>
      </c>
      <c r="E4302" s="37" t="s">
        <v>19771</v>
      </c>
      <c r="F4302" s="37" t="s">
        <v>19662</v>
      </c>
      <c r="G4302" s="37">
        <v>60045</v>
      </c>
      <c r="H4302" s="35">
        <v>40</v>
      </c>
      <c r="I4302" s="35">
        <v>10</v>
      </c>
      <c r="J4302" s="36">
        <v>4000000</v>
      </c>
      <c r="K4302" s="37">
        <v>130544</v>
      </c>
      <c r="L4302" s="37"/>
    </row>
    <row r="4303" spans="1:12" ht="18" customHeight="1" x14ac:dyDescent="0.2">
      <c r="A4303" s="37" t="s">
        <v>1203</v>
      </c>
      <c r="B4303" s="37" t="s">
        <v>1204</v>
      </c>
      <c r="C4303" s="37" t="s">
        <v>1205</v>
      </c>
      <c r="D4303" s="37" t="s">
        <v>1206</v>
      </c>
      <c r="E4303" s="37" t="s">
        <v>1207</v>
      </c>
      <c r="F4303" s="37" t="s">
        <v>23125</v>
      </c>
      <c r="G4303" s="37">
        <v>11743</v>
      </c>
      <c r="H4303" s="35">
        <v>3</v>
      </c>
      <c r="I4303" s="35">
        <v>26</v>
      </c>
      <c r="J4303" s="36">
        <v>110105</v>
      </c>
      <c r="K4303" s="37">
        <v>126678</v>
      </c>
      <c r="L4303" s="37"/>
    </row>
    <row r="4304" spans="1:12" ht="18" customHeight="1" x14ac:dyDescent="0.2">
      <c r="A4304" s="37" t="s">
        <v>1208</v>
      </c>
      <c r="B4304" s="37" t="s">
        <v>6745</v>
      </c>
      <c r="C4304" s="37" t="s">
        <v>6746</v>
      </c>
      <c r="D4304" s="37" t="s">
        <v>6747</v>
      </c>
      <c r="E4304" s="37" t="s">
        <v>6748</v>
      </c>
      <c r="F4304" s="37" t="s">
        <v>19671</v>
      </c>
      <c r="G4304" s="37">
        <v>55311</v>
      </c>
      <c r="H4304" s="35">
        <v>42</v>
      </c>
      <c r="I4304" s="35">
        <v>424</v>
      </c>
      <c r="J4304" s="36">
        <v>98756</v>
      </c>
      <c r="K4304" s="37">
        <v>114370</v>
      </c>
      <c r="L4304" s="37"/>
    </row>
    <row r="4305" spans="1:12" ht="18" customHeight="1" x14ac:dyDescent="0.2">
      <c r="A4305" s="37" t="s">
        <v>6749</v>
      </c>
      <c r="B4305" s="37" t="s">
        <v>6750</v>
      </c>
      <c r="C4305" s="37" t="s">
        <v>6751</v>
      </c>
      <c r="D4305" s="37" t="s">
        <v>4177</v>
      </c>
      <c r="E4305" s="37" t="s">
        <v>23803</v>
      </c>
      <c r="F4305" s="37" t="s">
        <v>19672</v>
      </c>
      <c r="G4305" s="37">
        <v>63127</v>
      </c>
      <c r="H4305" s="35">
        <v>28</v>
      </c>
      <c r="I4305" s="35">
        <v>127</v>
      </c>
      <c r="J4305" s="36">
        <v>216922</v>
      </c>
      <c r="K4305" s="37">
        <v>129817</v>
      </c>
      <c r="L4305" s="37"/>
    </row>
    <row r="4306" spans="1:12" ht="18" customHeight="1" x14ac:dyDescent="0.2">
      <c r="A4306" s="37" t="s">
        <v>4178</v>
      </c>
      <c r="B4306" s="37" t="s">
        <v>4179</v>
      </c>
      <c r="C4306" s="37" t="s">
        <v>4180</v>
      </c>
      <c r="D4306" s="37" t="s">
        <v>4181</v>
      </c>
      <c r="E4306" s="37" t="s">
        <v>15849</v>
      </c>
      <c r="F4306" s="37" t="s">
        <v>23129</v>
      </c>
      <c r="G4306" s="37">
        <v>18902</v>
      </c>
      <c r="H4306" s="35">
        <v>31</v>
      </c>
      <c r="I4306" s="35">
        <v>412</v>
      </c>
      <c r="J4306" s="36">
        <v>75560</v>
      </c>
      <c r="K4306" s="37">
        <v>111241</v>
      </c>
      <c r="L4306" s="37"/>
    </row>
    <row r="4307" spans="1:12" ht="18" customHeight="1" x14ac:dyDescent="0.2">
      <c r="A4307" s="37" t="s">
        <v>4603</v>
      </c>
      <c r="B4307" s="37" t="s">
        <v>4604</v>
      </c>
      <c r="C4307" s="37" t="s">
        <v>4605</v>
      </c>
      <c r="D4307" s="37" t="s">
        <v>4606</v>
      </c>
      <c r="E4307" s="37" t="s">
        <v>23429</v>
      </c>
      <c r="F4307" s="37" t="s">
        <v>23716</v>
      </c>
      <c r="G4307" s="37">
        <v>6903</v>
      </c>
      <c r="H4307" s="35">
        <v>17</v>
      </c>
      <c r="I4307" s="35">
        <v>73</v>
      </c>
      <c r="J4307" s="36">
        <v>228805</v>
      </c>
      <c r="K4307" s="37">
        <v>144225</v>
      </c>
      <c r="L4307" s="37"/>
    </row>
    <row r="4308" spans="1:12" ht="18" customHeight="1" x14ac:dyDescent="0.2">
      <c r="A4308" s="37" t="s">
        <v>4607</v>
      </c>
      <c r="B4308" s="37" t="s">
        <v>4608</v>
      </c>
      <c r="C4308" s="37" t="s">
        <v>4609</v>
      </c>
      <c r="D4308" s="37" t="s">
        <v>4610</v>
      </c>
      <c r="E4308" s="37" t="s">
        <v>24455</v>
      </c>
      <c r="F4308" s="37" t="s">
        <v>19677</v>
      </c>
      <c r="G4308" s="37">
        <v>3102</v>
      </c>
      <c r="H4308" s="35">
        <v>55</v>
      </c>
      <c r="I4308" s="35">
        <v>225</v>
      </c>
      <c r="J4308" s="36">
        <v>246267</v>
      </c>
      <c r="K4308" s="37">
        <v>116564</v>
      </c>
      <c r="L4308" s="37"/>
    </row>
    <row r="4309" spans="1:12" ht="18" customHeight="1" x14ac:dyDescent="0.2">
      <c r="A4309" s="37" t="s">
        <v>4611</v>
      </c>
      <c r="B4309" s="37" t="s">
        <v>4612</v>
      </c>
      <c r="C4309" s="37">
        <v>41614631645</v>
      </c>
      <c r="D4309" s="37" t="s">
        <v>4613</v>
      </c>
      <c r="E4309" s="37" t="s">
        <v>4614</v>
      </c>
      <c r="F4309" s="37" t="s">
        <v>16614</v>
      </c>
      <c r="G4309" s="37"/>
      <c r="H4309" s="35">
        <v>50</v>
      </c>
      <c r="I4309" s="35">
        <v>50</v>
      </c>
      <c r="J4309" s="36">
        <v>1000000</v>
      </c>
      <c r="K4309" s="37">
        <v>127243</v>
      </c>
      <c r="L4309" s="37"/>
    </row>
    <row r="4310" spans="1:12" ht="18" customHeight="1" x14ac:dyDescent="0.2">
      <c r="A4310" s="37" t="s">
        <v>4615</v>
      </c>
      <c r="B4310" s="37" t="s">
        <v>4616</v>
      </c>
      <c r="C4310" s="37" t="s">
        <v>2219</v>
      </c>
      <c r="D4310" s="37" t="s">
        <v>2220</v>
      </c>
      <c r="E4310" s="37" t="s">
        <v>24471</v>
      </c>
      <c r="F4310" s="37" t="s">
        <v>19662</v>
      </c>
      <c r="G4310" s="37">
        <v>61571</v>
      </c>
      <c r="H4310" s="35">
        <v>2</v>
      </c>
      <c r="I4310" s="35">
        <v>25</v>
      </c>
      <c r="J4310" s="36">
        <v>70000</v>
      </c>
      <c r="K4310" s="37">
        <v>133487</v>
      </c>
      <c r="L4310" s="37"/>
    </row>
    <row r="4311" spans="1:12" ht="18" customHeight="1" x14ac:dyDescent="0.2">
      <c r="A4311" s="37" t="s">
        <v>2221</v>
      </c>
      <c r="B4311" s="37" t="s">
        <v>4911</v>
      </c>
      <c r="C4311" s="37" t="s">
        <v>4912</v>
      </c>
      <c r="D4311" s="37"/>
      <c r="E4311" s="37"/>
      <c r="F4311" s="37" t="s">
        <v>23134</v>
      </c>
      <c r="G4311" s="37"/>
      <c r="H4311" s="35">
        <v>8</v>
      </c>
      <c r="I4311" s="35" t="s">
        <v>16742</v>
      </c>
      <c r="J4311" s="35" t="s">
        <v>16742</v>
      </c>
      <c r="K4311" s="37">
        <v>139552</v>
      </c>
      <c r="L4311" s="37"/>
    </row>
    <row r="4312" spans="1:12" ht="18" customHeight="1" x14ac:dyDescent="0.2">
      <c r="A4312" s="37" t="s">
        <v>4913</v>
      </c>
      <c r="B4312" s="37" t="s">
        <v>4914</v>
      </c>
      <c r="C4312" s="37" t="s">
        <v>4915</v>
      </c>
      <c r="D4312" s="37" t="s">
        <v>4916</v>
      </c>
      <c r="E4312" s="37" t="s">
        <v>24286</v>
      </c>
      <c r="F4312" s="37" t="s">
        <v>23134</v>
      </c>
      <c r="G4312" s="37">
        <v>75254</v>
      </c>
      <c r="H4312" s="35">
        <v>175</v>
      </c>
      <c r="I4312" s="35" t="s">
        <v>16742</v>
      </c>
      <c r="J4312" s="35" t="s">
        <v>16742</v>
      </c>
      <c r="K4312" s="37">
        <v>150865</v>
      </c>
      <c r="L4312" s="37"/>
    </row>
    <row r="4313" spans="1:12" ht="18" customHeight="1" x14ac:dyDescent="0.2">
      <c r="A4313" s="37" t="s">
        <v>4917</v>
      </c>
      <c r="B4313" s="37" t="s">
        <v>4918</v>
      </c>
      <c r="C4313" s="37" t="s">
        <v>4919</v>
      </c>
      <c r="D4313" s="37" t="s">
        <v>4920</v>
      </c>
      <c r="E4313" s="37" t="s">
        <v>5672</v>
      </c>
      <c r="F4313" s="37" t="s">
        <v>23126</v>
      </c>
      <c r="G4313" s="37">
        <v>43082</v>
      </c>
      <c r="H4313" s="35">
        <v>27</v>
      </c>
      <c r="I4313" s="35">
        <v>200</v>
      </c>
      <c r="J4313" s="36">
        <v>136616</v>
      </c>
      <c r="K4313" s="37">
        <v>150106</v>
      </c>
      <c r="L4313" s="37"/>
    </row>
    <row r="4314" spans="1:12" ht="18" customHeight="1" x14ac:dyDescent="0.2">
      <c r="A4314" s="37" t="s">
        <v>4921</v>
      </c>
      <c r="B4314" s="37" t="s">
        <v>4922</v>
      </c>
      <c r="C4314" s="37" t="s">
        <v>4923</v>
      </c>
      <c r="D4314" s="37" t="s">
        <v>4924</v>
      </c>
      <c r="E4314" s="37" t="s">
        <v>21090</v>
      </c>
      <c r="F4314" s="37" t="s">
        <v>23715</v>
      </c>
      <c r="G4314" s="37">
        <v>80302</v>
      </c>
      <c r="H4314" s="35">
        <v>4</v>
      </c>
      <c r="I4314" s="35">
        <v>14</v>
      </c>
      <c r="J4314" s="36">
        <v>319946</v>
      </c>
      <c r="K4314" s="37">
        <v>113161</v>
      </c>
      <c r="L4314" s="37"/>
    </row>
    <row r="4315" spans="1:12" ht="18" customHeight="1" x14ac:dyDescent="0.2">
      <c r="A4315" s="37" t="s">
        <v>4925</v>
      </c>
      <c r="B4315" s="37" t="s">
        <v>4926</v>
      </c>
      <c r="C4315" s="37" t="s">
        <v>4927</v>
      </c>
      <c r="D4315" s="37" t="s">
        <v>4928</v>
      </c>
      <c r="E4315" s="37" t="s">
        <v>4929</v>
      </c>
      <c r="F4315" s="37" t="s">
        <v>19667</v>
      </c>
      <c r="G4315" s="37">
        <v>2468</v>
      </c>
      <c r="H4315" s="35">
        <v>30</v>
      </c>
      <c r="I4315" s="35">
        <v>3</v>
      </c>
      <c r="J4315" s="36">
        <v>10000000</v>
      </c>
      <c r="K4315" s="37">
        <v>128543</v>
      </c>
      <c r="L4315" s="37"/>
    </row>
    <row r="4316" spans="1:12" ht="18" customHeight="1" x14ac:dyDescent="0.2">
      <c r="A4316" s="37" t="s">
        <v>10352</v>
      </c>
      <c r="B4316" s="37" t="s">
        <v>10353</v>
      </c>
      <c r="C4316" s="37" t="s">
        <v>10354</v>
      </c>
      <c r="D4316" s="37" t="s">
        <v>10355</v>
      </c>
      <c r="E4316" s="37" t="s">
        <v>10356</v>
      </c>
      <c r="F4316" s="37" t="s">
        <v>18740</v>
      </c>
      <c r="G4316" s="37">
        <v>34685</v>
      </c>
      <c r="H4316" s="35">
        <v>26</v>
      </c>
      <c r="I4316" s="35">
        <v>47</v>
      </c>
      <c r="J4316" s="36">
        <v>553191</v>
      </c>
      <c r="K4316" s="37">
        <v>143348</v>
      </c>
      <c r="L4316" s="37" t="s">
        <v>10357</v>
      </c>
    </row>
    <row r="4317" spans="1:12" ht="18" customHeight="1" x14ac:dyDescent="0.2">
      <c r="A4317" s="37" t="s">
        <v>10358</v>
      </c>
      <c r="B4317" s="37" t="s">
        <v>10359</v>
      </c>
      <c r="C4317" s="37" t="s">
        <v>10360</v>
      </c>
      <c r="D4317" s="37" t="s">
        <v>10388</v>
      </c>
      <c r="E4317" s="37" t="s">
        <v>10389</v>
      </c>
      <c r="F4317" s="37" t="s">
        <v>23133</v>
      </c>
      <c r="G4317" s="37">
        <v>38343</v>
      </c>
      <c r="H4317" s="35">
        <v>12</v>
      </c>
      <c r="I4317" s="35">
        <v>248</v>
      </c>
      <c r="J4317" s="36">
        <v>49636</v>
      </c>
      <c r="K4317" s="37">
        <v>108628</v>
      </c>
      <c r="L4317" s="37"/>
    </row>
    <row r="4318" spans="1:12" ht="18" customHeight="1" x14ac:dyDescent="0.2">
      <c r="A4318" s="37" t="s">
        <v>10390</v>
      </c>
      <c r="B4318" s="37" t="s">
        <v>10391</v>
      </c>
      <c r="C4318" s="37" t="s">
        <v>13082</v>
      </c>
      <c r="D4318" s="37" t="s">
        <v>13083</v>
      </c>
      <c r="E4318" s="37" t="s">
        <v>21219</v>
      </c>
      <c r="F4318" s="37" t="s">
        <v>19678</v>
      </c>
      <c r="G4318" s="37">
        <v>7920</v>
      </c>
      <c r="H4318" s="35">
        <v>8</v>
      </c>
      <c r="I4318" s="35">
        <v>17</v>
      </c>
      <c r="J4318" s="36">
        <v>441176</v>
      </c>
      <c r="K4318" s="37">
        <v>146104</v>
      </c>
      <c r="L4318" s="37"/>
    </row>
    <row r="4319" spans="1:12" ht="18" customHeight="1" x14ac:dyDescent="0.2">
      <c r="A4319" s="37" t="s">
        <v>13084</v>
      </c>
      <c r="B4319" s="37" t="s">
        <v>13085</v>
      </c>
      <c r="C4319" s="37" t="s">
        <v>13086</v>
      </c>
      <c r="D4319" s="37" t="s">
        <v>13087</v>
      </c>
      <c r="E4319" s="37" t="s">
        <v>22612</v>
      </c>
      <c r="F4319" s="37" t="s">
        <v>19678</v>
      </c>
      <c r="G4319" s="37">
        <v>7730</v>
      </c>
      <c r="H4319" s="35">
        <v>35</v>
      </c>
      <c r="I4319" s="35">
        <v>309</v>
      </c>
      <c r="J4319" s="36">
        <v>114563</v>
      </c>
      <c r="K4319" s="37">
        <v>120801</v>
      </c>
      <c r="L4319" s="37"/>
    </row>
    <row r="4320" spans="1:12" ht="18" customHeight="1" x14ac:dyDescent="0.2">
      <c r="A4320" s="37" t="s">
        <v>13088</v>
      </c>
      <c r="B4320" s="37" t="s">
        <v>13089</v>
      </c>
      <c r="C4320" s="37" t="s">
        <v>13090</v>
      </c>
      <c r="D4320" s="37" t="s">
        <v>10408</v>
      </c>
      <c r="E4320" s="37" t="s">
        <v>10409</v>
      </c>
      <c r="F4320" s="37" t="s">
        <v>23129</v>
      </c>
      <c r="G4320" s="37">
        <v>19428</v>
      </c>
      <c r="H4320" s="35">
        <v>2</v>
      </c>
      <c r="I4320" s="35">
        <v>21</v>
      </c>
      <c r="J4320" s="36">
        <v>71429</v>
      </c>
      <c r="K4320" s="37">
        <v>121347</v>
      </c>
      <c r="L4320" s="37"/>
    </row>
    <row r="4321" spans="1:12" ht="18" customHeight="1" x14ac:dyDescent="0.2">
      <c r="A4321" s="37" t="s">
        <v>10410</v>
      </c>
      <c r="B4321" s="37" t="s">
        <v>10411</v>
      </c>
      <c r="C4321" s="37" t="s">
        <v>10412</v>
      </c>
      <c r="D4321" s="37" t="s">
        <v>10413</v>
      </c>
      <c r="E4321" s="37" t="s">
        <v>23390</v>
      </c>
      <c r="F4321" s="37" t="s">
        <v>19667</v>
      </c>
      <c r="G4321" s="37">
        <v>2492</v>
      </c>
      <c r="H4321" s="35">
        <v>26</v>
      </c>
      <c r="I4321" s="35">
        <v>85</v>
      </c>
      <c r="J4321" s="36">
        <v>303160</v>
      </c>
      <c r="K4321" s="37">
        <v>129275</v>
      </c>
      <c r="L4321" s="37"/>
    </row>
    <row r="4322" spans="1:12" ht="18" customHeight="1" x14ac:dyDescent="0.2">
      <c r="A4322" s="37" t="s">
        <v>10414</v>
      </c>
      <c r="B4322" s="37" t="s">
        <v>10415</v>
      </c>
      <c r="C4322" s="37" t="s">
        <v>10416</v>
      </c>
      <c r="D4322" s="37" t="s">
        <v>10417</v>
      </c>
      <c r="E4322" s="37" t="s">
        <v>6242</v>
      </c>
      <c r="F4322" s="37" t="s">
        <v>19668</v>
      </c>
      <c r="G4322" s="37">
        <v>20854</v>
      </c>
      <c r="H4322" s="35">
        <v>3</v>
      </c>
      <c r="I4322" s="35">
        <v>1</v>
      </c>
      <c r="J4322" s="36">
        <v>3000000</v>
      </c>
      <c r="K4322" s="37">
        <v>120393</v>
      </c>
      <c r="L4322" s="37"/>
    </row>
    <row r="4323" spans="1:12" ht="18" customHeight="1" x14ac:dyDescent="0.2">
      <c r="A4323" s="37" t="s">
        <v>7619</v>
      </c>
      <c r="B4323" s="37" t="s">
        <v>7620</v>
      </c>
      <c r="C4323" s="37" t="s">
        <v>7621</v>
      </c>
      <c r="D4323" s="37" t="s">
        <v>7622</v>
      </c>
      <c r="E4323" s="37" t="s">
        <v>19510</v>
      </c>
      <c r="F4323" s="37" t="s">
        <v>23128</v>
      </c>
      <c r="G4323" s="37">
        <v>97520</v>
      </c>
      <c r="H4323" s="35">
        <v>29</v>
      </c>
      <c r="I4323" s="35">
        <v>71</v>
      </c>
      <c r="J4323" s="36">
        <v>402161</v>
      </c>
      <c r="K4323" s="37">
        <v>133791</v>
      </c>
      <c r="L4323" s="37" t="s">
        <v>7623</v>
      </c>
    </row>
    <row r="4324" spans="1:12" ht="18" customHeight="1" x14ac:dyDescent="0.2">
      <c r="A4324" s="37" t="s">
        <v>7624</v>
      </c>
      <c r="B4324" s="37" t="s">
        <v>7625</v>
      </c>
      <c r="C4324" s="37" t="s">
        <v>7626</v>
      </c>
      <c r="D4324" s="37" t="s">
        <v>7627</v>
      </c>
      <c r="E4324" s="37" t="s">
        <v>19454</v>
      </c>
      <c r="F4324" s="37" t="s">
        <v>23125</v>
      </c>
      <c r="G4324" s="37">
        <v>11801</v>
      </c>
      <c r="H4324" s="35">
        <v>8</v>
      </c>
      <c r="I4324" s="35" t="s">
        <v>16742</v>
      </c>
      <c r="J4324" s="35" t="s">
        <v>16742</v>
      </c>
      <c r="K4324" s="37">
        <v>150373</v>
      </c>
      <c r="L4324" s="37"/>
    </row>
    <row r="4325" spans="1:12" ht="18" customHeight="1" x14ac:dyDescent="0.2">
      <c r="A4325" s="37" t="s">
        <v>7628</v>
      </c>
      <c r="B4325" s="37" t="s">
        <v>7697</v>
      </c>
      <c r="C4325" s="37" t="s">
        <v>7698</v>
      </c>
      <c r="D4325" s="37" t="s">
        <v>10392</v>
      </c>
      <c r="E4325" s="37" t="s">
        <v>10393</v>
      </c>
      <c r="F4325" s="37" t="s">
        <v>23135</v>
      </c>
      <c r="G4325" s="37">
        <v>84511</v>
      </c>
      <c r="H4325" s="35">
        <v>2</v>
      </c>
      <c r="I4325" s="35">
        <v>40</v>
      </c>
      <c r="J4325" s="36">
        <v>37500</v>
      </c>
      <c r="K4325" s="37">
        <v>136689</v>
      </c>
      <c r="L4325" s="37"/>
    </row>
    <row r="4326" spans="1:12" ht="18" customHeight="1" x14ac:dyDescent="0.2">
      <c r="A4326" s="37" t="s">
        <v>10394</v>
      </c>
      <c r="B4326" s="37" t="s">
        <v>10395</v>
      </c>
      <c r="C4326" s="37" t="s">
        <v>10396</v>
      </c>
      <c r="D4326" s="37" t="s">
        <v>10397</v>
      </c>
      <c r="E4326" s="37" t="s">
        <v>19130</v>
      </c>
      <c r="F4326" s="37" t="s">
        <v>23716</v>
      </c>
      <c r="G4326" s="37">
        <v>6840</v>
      </c>
      <c r="H4326" s="35">
        <v>11</v>
      </c>
      <c r="I4326" s="35">
        <v>125</v>
      </c>
      <c r="J4326" s="36">
        <v>88708</v>
      </c>
      <c r="K4326" s="37">
        <v>125606</v>
      </c>
      <c r="L4326" s="37"/>
    </row>
    <row r="4327" spans="1:12" ht="18" customHeight="1" x14ac:dyDescent="0.2">
      <c r="A4327" s="37" t="s">
        <v>10398</v>
      </c>
      <c r="B4327" s="37" t="s">
        <v>10399</v>
      </c>
      <c r="C4327" s="37" t="s">
        <v>10400</v>
      </c>
      <c r="D4327" s="37"/>
      <c r="E4327" s="37"/>
      <c r="F4327" s="37" t="s">
        <v>23129</v>
      </c>
      <c r="G4327" s="37"/>
      <c r="H4327" s="35">
        <v>25</v>
      </c>
      <c r="I4327" s="35">
        <v>14</v>
      </c>
      <c r="J4327" s="36">
        <v>1814286</v>
      </c>
      <c r="K4327" s="37">
        <v>148610</v>
      </c>
      <c r="L4327" s="37"/>
    </row>
    <row r="4328" spans="1:12" ht="18" customHeight="1" x14ac:dyDescent="0.2">
      <c r="A4328" s="37" t="s">
        <v>10401</v>
      </c>
      <c r="B4328" s="37" t="s">
        <v>10402</v>
      </c>
      <c r="C4328" s="37" t="s">
        <v>10403</v>
      </c>
      <c r="D4328" s="37" t="s">
        <v>10404</v>
      </c>
      <c r="E4328" s="37" t="s">
        <v>23803</v>
      </c>
      <c r="F4328" s="37" t="s">
        <v>19672</v>
      </c>
      <c r="G4328" s="37">
        <v>63105</v>
      </c>
      <c r="H4328" s="35">
        <v>38</v>
      </c>
      <c r="I4328" s="35">
        <v>309</v>
      </c>
      <c r="J4328" s="36">
        <v>123604</v>
      </c>
      <c r="K4328" s="37">
        <v>115399</v>
      </c>
      <c r="L4328" s="37" t="s">
        <v>10405</v>
      </c>
    </row>
    <row r="4329" spans="1:12" ht="18" customHeight="1" x14ac:dyDescent="0.2">
      <c r="A4329" s="37" t="s">
        <v>10406</v>
      </c>
      <c r="B4329" s="37" t="s">
        <v>10407</v>
      </c>
      <c r="C4329" s="37"/>
      <c r="D4329" s="37" t="s">
        <v>7674</v>
      </c>
      <c r="E4329" s="37" t="s">
        <v>7675</v>
      </c>
      <c r="F4329" s="37" t="s">
        <v>23134</v>
      </c>
      <c r="G4329" s="37">
        <v>79325</v>
      </c>
      <c r="H4329" s="35">
        <v>5</v>
      </c>
      <c r="I4329" s="35">
        <v>40</v>
      </c>
      <c r="J4329" s="36">
        <v>125000</v>
      </c>
      <c r="K4329" s="37">
        <v>127389</v>
      </c>
      <c r="L4329" s="37"/>
    </row>
    <row r="4330" spans="1:12" ht="18" customHeight="1" x14ac:dyDescent="0.2">
      <c r="A4330" s="37" t="s">
        <v>7676</v>
      </c>
      <c r="B4330" s="37" t="s">
        <v>7677</v>
      </c>
      <c r="C4330" s="37" t="s">
        <v>7643</v>
      </c>
      <c r="D4330" s="37" t="s">
        <v>7644</v>
      </c>
      <c r="E4330" s="37" t="s">
        <v>19771</v>
      </c>
      <c r="F4330" s="37" t="s">
        <v>23714</v>
      </c>
      <c r="G4330" s="37">
        <v>92630</v>
      </c>
      <c r="H4330" s="35">
        <v>31</v>
      </c>
      <c r="I4330" s="36">
        <v>1055</v>
      </c>
      <c r="J4330" s="36">
        <v>29433</v>
      </c>
      <c r="K4330" s="37">
        <v>42186</v>
      </c>
      <c r="L4330" s="37" t="s">
        <v>7645</v>
      </c>
    </row>
    <row r="4331" spans="1:12" ht="18" customHeight="1" x14ac:dyDescent="0.2">
      <c r="A4331" s="37" t="s">
        <v>7646</v>
      </c>
      <c r="B4331" s="37" t="s">
        <v>7647</v>
      </c>
      <c r="C4331" s="37" t="s">
        <v>7648</v>
      </c>
      <c r="D4331" s="37" t="s">
        <v>7649</v>
      </c>
      <c r="E4331" s="37" t="s">
        <v>406</v>
      </c>
      <c r="F4331" s="37" t="s">
        <v>23138</v>
      </c>
      <c r="G4331" s="37">
        <v>98053</v>
      </c>
      <c r="H4331" s="35">
        <v>25</v>
      </c>
      <c r="I4331" s="35">
        <v>37</v>
      </c>
      <c r="J4331" s="36">
        <v>675676</v>
      </c>
      <c r="K4331" s="37">
        <v>113622</v>
      </c>
      <c r="L4331" s="37" t="s">
        <v>7650</v>
      </c>
    </row>
    <row r="4332" spans="1:12" ht="18" customHeight="1" x14ac:dyDescent="0.2">
      <c r="A4332" s="37" t="s">
        <v>7708</v>
      </c>
      <c r="B4332" s="37" t="s">
        <v>7709</v>
      </c>
      <c r="C4332" s="37" t="s">
        <v>7710</v>
      </c>
      <c r="D4332" s="37" t="s">
        <v>7711</v>
      </c>
      <c r="E4332" s="37" t="s">
        <v>19018</v>
      </c>
      <c r="F4332" s="37" t="s">
        <v>18740</v>
      </c>
      <c r="G4332" s="37">
        <v>33442</v>
      </c>
      <c r="H4332" s="35">
        <v>12</v>
      </c>
      <c r="I4332" s="35">
        <v>1</v>
      </c>
      <c r="J4332" s="36">
        <v>12409500</v>
      </c>
      <c r="K4332" s="37">
        <v>141880</v>
      </c>
      <c r="L4332" s="37" t="s">
        <v>7712</v>
      </c>
    </row>
    <row r="4333" spans="1:12" ht="18" customHeight="1" x14ac:dyDescent="0.2">
      <c r="A4333" s="37" t="s">
        <v>7713</v>
      </c>
      <c r="B4333" s="37" t="s">
        <v>7714</v>
      </c>
      <c r="C4333" s="37" t="s">
        <v>7715</v>
      </c>
      <c r="D4333" s="37" t="s">
        <v>7716</v>
      </c>
      <c r="E4333" s="37" t="s">
        <v>7717</v>
      </c>
      <c r="F4333" s="37" t="s">
        <v>23715</v>
      </c>
      <c r="G4333" s="37">
        <v>80124</v>
      </c>
      <c r="H4333" s="35">
        <v>334</v>
      </c>
      <c r="I4333" s="36">
        <v>1003</v>
      </c>
      <c r="J4333" s="36">
        <v>333462</v>
      </c>
      <c r="K4333" s="37">
        <v>106097</v>
      </c>
      <c r="L4333" s="37" t="s">
        <v>7718</v>
      </c>
    </row>
    <row r="4334" spans="1:12" ht="18" customHeight="1" x14ac:dyDescent="0.2">
      <c r="A4334" s="37" t="s">
        <v>7719</v>
      </c>
      <c r="B4334" s="37" t="s">
        <v>5047</v>
      </c>
      <c r="C4334" s="37" t="s">
        <v>5048</v>
      </c>
      <c r="D4334" s="37" t="s">
        <v>5049</v>
      </c>
      <c r="E4334" s="37" t="s">
        <v>5050</v>
      </c>
      <c r="F4334" s="37" t="s">
        <v>19665</v>
      </c>
      <c r="G4334" s="37">
        <v>41075</v>
      </c>
      <c r="H4334" s="35">
        <v>2</v>
      </c>
      <c r="I4334" s="35">
        <v>32</v>
      </c>
      <c r="J4334" s="36">
        <v>51811</v>
      </c>
      <c r="K4334" s="37">
        <v>138286</v>
      </c>
      <c r="L4334" s="37" t="s">
        <v>5051</v>
      </c>
    </row>
    <row r="4335" spans="1:12" ht="18" customHeight="1" x14ac:dyDescent="0.2">
      <c r="A4335" s="37" t="s">
        <v>5052</v>
      </c>
      <c r="B4335" s="37" t="s">
        <v>5053</v>
      </c>
      <c r="C4335" s="37" t="s">
        <v>5054</v>
      </c>
      <c r="D4335" s="37" t="s">
        <v>5055</v>
      </c>
      <c r="E4335" s="37" t="s">
        <v>5056</v>
      </c>
      <c r="F4335" s="37" t="s">
        <v>23714</v>
      </c>
      <c r="G4335" s="37">
        <v>95993</v>
      </c>
      <c r="H4335" s="35">
        <v>9</v>
      </c>
      <c r="I4335" s="35">
        <v>96</v>
      </c>
      <c r="J4335" s="36">
        <v>94792</v>
      </c>
      <c r="K4335" s="37">
        <v>135899</v>
      </c>
      <c r="L4335" s="37" t="s">
        <v>5057</v>
      </c>
    </row>
    <row r="4336" spans="1:12" ht="18" customHeight="1" x14ac:dyDescent="0.2">
      <c r="A4336" s="37" t="s">
        <v>7811</v>
      </c>
      <c r="B4336" s="37" t="s">
        <v>7812</v>
      </c>
      <c r="C4336" s="37" t="s">
        <v>7813</v>
      </c>
      <c r="D4336" s="37" t="s">
        <v>7814</v>
      </c>
      <c r="E4336" s="37" t="s">
        <v>19430</v>
      </c>
      <c r="F4336" s="37" t="s">
        <v>19666</v>
      </c>
      <c r="G4336" s="37">
        <v>70810</v>
      </c>
      <c r="H4336" s="35">
        <v>37</v>
      </c>
      <c r="I4336" s="35">
        <v>58</v>
      </c>
      <c r="J4336" s="36">
        <v>643941</v>
      </c>
      <c r="K4336" s="37">
        <v>114975</v>
      </c>
      <c r="L4336" s="37"/>
    </row>
    <row r="4337" spans="1:12" ht="18" customHeight="1" x14ac:dyDescent="0.2">
      <c r="A4337" s="37" t="s">
        <v>7815</v>
      </c>
      <c r="B4337" s="37" t="s">
        <v>7816</v>
      </c>
      <c r="C4337" s="37" t="s">
        <v>7749</v>
      </c>
      <c r="D4337" s="37" t="s">
        <v>7750</v>
      </c>
      <c r="E4337" s="37" t="s">
        <v>7751</v>
      </c>
      <c r="F4337" s="37" t="s">
        <v>23125</v>
      </c>
      <c r="G4337" s="37">
        <v>13031</v>
      </c>
      <c r="H4337" s="35">
        <v>7</v>
      </c>
      <c r="I4337" s="35">
        <v>50</v>
      </c>
      <c r="J4337" s="36">
        <v>135000</v>
      </c>
      <c r="K4337" s="37">
        <v>144056</v>
      </c>
      <c r="L4337" s="37"/>
    </row>
    <row r="4338" spans="1:12" ht="18" customHeight="1" x14ac:dyDescent="0.2">
      <c r="A4338" s="37" t="s">
        <v>7752</v>
      </c>
      <c r="B4338" s="37" t="s">
        <v>7753</v>
      </c>
      <c r="C4338" s="37" t="s">
        <v>7754</v>
      </c>
      <c r="D4338" s="37" t="s">
        <v>7755</v>
      </c>
      <c r="E4338" s="37" t="s">
        <v>20300</v>
      </c>
      <c r="F4338" s="37" t="s">
        <v>23716</v>
      </c>
      <c r="G4338" s="37">
        <v>6437</v>
      </c>
      <c r="H4338" s="35">
        <v>44</v>
      </c>
      <c r="I4338" s="35">
        <v>141</v>
      </c>
      <c r="J4338" s="36">
        <v>312057</v>
      </c>
      <c r="K4338" s="37">
        <v>146040</v>
      </c>
      <c r="L4338" s="37" t="s">
        <v>7756</v>
      </c>
    </row>
    <row r="4339" spans="1:12" ht="18" customHeight="1" x14ac:dyDescent="0.2">
      <c r="A4339" s="37" t="s">
        <v>7757</v>
      </c>
      <c r="B4339" s="37" t="s">
        <v>15230</v>
      </c>
      <c r="C4339" s="37" t="s">
        <v>15231</v>
      </c>
      <c r="D4339" s="37" t="s">
        <v>15232</v>
      </c>
      <c r="E4339" s="37" t="s">
        <v>15233</v>
      </c>
      <c r="F4339" s="37" t="s">
        <v>23714</v>
      </c>
      <c r="G4339" s="37">
        <v>91302</v>
      </c>
      <c r="H4339" s="35">
        <v>9</v>
      </c>
      <c r="I4339" s="35">
        <v>16</v>
      </c>
      <c r="J4339" s="36">
        <v>536645</v>
      </c>
      <c r="K4339" s="37">
        <v>110006</v>
      </c>
      <c r="L4339" s="37" t="s">
        <v>15234</v>
      </c>
    </row>
    <row r="4340" spans="1:12" ht="18" customHeight="1" x14ac:dyDescent="0.2">
      <c r="A4340" s="37" t="s">
        <v>7758</v>
      </c>
      <c r="B4340" s="37" t="s">
        <v>7759</v>
      </c>
      <c r="C4340" s="37" t="s">
        <v>7760</v>
      </c>
      <c r="D4340" s="37" t="s">
        <v>7761</v>
      </c>
      <c r="E4340" s="37" t="s">
        <v>7762</v>
      </c>
      <c r="F4340" s="37" t="s">
        <v>18740</v>
      </c>
      <c r="G4340" s="37">
        <v>32903</v>
      </c>
      <c r="H4340" s="35">
        <v>1</v>
      </c>
      <c r="I4340" s="35">
        <v>23</v>
      </c>
      <c r="J4340" s="36">
        <v>44130</v>
      </c>
      <c r="K4340" s="37">
        <v>133726</v>
      </c>
      <c r="L4340" s="37" t="s">
        <v>5162</v>
      </c>
    </row>
    <row r="4341" spans="1:12" ht="18" customHeight="1" x14ac:dyDescent="0.2">
      <c r="A4341" s="37" t="s">
        <v>5163</v>
      </c>
      <c r="B4341" s="37" t="s">
        <v>5164</v>
      </c>
      <c r="C4341" s="37" t="s">
        <v>5165</v>
      </c>
      <c r="D4341" s="37" t="s">
        <v>5166</v>
      </c>
      <c r="E4341" s="37" t="s">
        <v>23403</v>
      </c>
      <c r="F4341" s="37" t="s">
        <v>23718</v>
      </c>
      <c r="G4341" s="37">
        <v>19810</v>
      </c>
      <c r="H4341" s="35">
        <v>19</v>
      </c>
      <c r="I4341" s="35">
        <v>116</v>
      </c>
      <c r="J4341" s="36">
        <v>167759</v>
      </c>
      <c r="K4341" s="37">
        <v>125285</v>
      </c>
      <c r="L4341" s="37"/>
    </row>
    <row r="4342" spans="1:12" ht="18" customHeight="1" x14ac:dyDescent="0.2">
      <c r="A4342" s="37" t="s">
        <v>5167</v>
      </c>
      <c r="B4342" s="37" t="s">
        <v>5168</v>
      </c>
      <c r="C4342" s="37" t="s">
        <v>5169</v>
      </c>
      <c r="D4342" s="37" t="s">
        <v>5170</v>
      </c>
      <c r="E4342" s="37" t="s">
        <v>23934</v>
      </c>
      <c r="F4342" s="37" t="s">
        <v>23134</v>
      </c>
      <c r="G4342" s="37">
        <v>77340</v>
      </c>
      <c r="H4342" s="35">
        <v>14</v>
      </c>
      <c r="I4342" s="35">
        <v>105</v>
      </c>
      <c r="J4342" s="36">
        <v>133333</v>
      </c>
      <c r="K4342" s="37">
        <v>114578</v>
      </c>
      <c r="L4342" s="37"/>
    </row>
    <row r="4343" spans="1:12" ht="18" customHeight="1" x14ac:dyDescent="0.2">
      <c r="A4343" s="37" t="s">
        <v>5171</v>
      </c>
      <c r="B4343" s="37" t="s">
        <v>5172</v>
      </c>
      <c r="C4343" s="37" t="s">
        <v>5173</v>
      </c>
      <c r="D4343" s="37" t="s">
        <v>5174</v>
      </c>
      <c r="E4343" s="37" t="s">
        <v>19280</v>
      </c>
      <c r="F4343" s="37" t="s">
        <v>19667</v>
      </c>
      <c r="G4343" s="37">
        <v>1581</v>
      </c>
      <c r="H4343" s="35">
        <v>23</v>
      </c>
      <c r="I4343" s="35">
        <v>145</v>
      </c>
      <c r="J4343" s="36">
        <v>157931</v>
      </c>
      <c r="K4343" s="37">
        <v>129043</v>
      </c>
      <c r="L4343" s="37" t="s">
        <v>5175</v>
      </c>
    </row>
    <row r="4344" spans="1:12" ht="18" customHeight="1" x14ac:dyDescent="0.2">
      <c r="A4344" s="37" t="s">
        <v>5176</v>
      </c>
      <c r="B4344" s="37" t="s">
        <v>5177</v>
      </c>
      <c r="C4344" s="37" t="s">
        <v>5178</v>
      </c>
      <c r="D4344" s="37" t="s">
        <v>5061</v>
      </c>
      <c r="E4344" s="37" t="s">
        <v>20665</v>
      </c>
      <c r="F4344" s="37" t="s">
        <v>23715</v>
      </c>
      <c r="G4344" s="37">
        <v>80138</v>
      </c>
      <c r="H4344" s="35">
        <v>4</v>
      </c>
      <c r="I4344" s="35">
        <v>92</v>
      </c>
      <c r="J4344" s="36">
        <v>43913</v>
      </c>
      <c r="K4344" s="37">
        <v>147658</v>
      </c>
      <c r="L4344" s="37" t="s">
        <v>7733</v>
      </c>
    </row>
    <row r="4345" spans="1:12" ht="18" customHeight="1" x14ac:dyDescent="0.2">
      <c r="A4345" s="37" t="s">
        <v>7734</v>
      </c>
      <c r="B4345" s="37" t="s">
        <v>7735</v>
      </c>
      <c r="C4345" s="37" t="s">
        <v>7736</v>
      </c>
      <c r="D4345" s="37"/>
      <c r="E4345" s="37"/>
      <c r="F4345" s="37" t="s">
        <v>18741</v>
      </c>
      <c r="G4345" s="37"/>
      <c r="H4345" s="35">
        <v>26</v>
      </c>
      <c r="I4345" s="35">
        <v>31</v>
      </c>
      <c r="J4345" s="36">
        <v>823097</v>
      </c>
      <c r="K4345" s="37">
        <v>125881</v>
      </c>
      <c r="L4345" s="37" t="s">
        <v>7737</v>
      </c>
    </row>
    <row r="4346" spans="1:12" ht="18" customHeight="1" x14ac:dyDescent="0.2">
      <c r="A4346" s="37" t="s">
        <v>7738</v>
      </c>
      <c r="B4346" s="37" t="s">
        <v>7739</v>
      </c>
      <c r="C4346" s="37" t="s">
        <v>7748</v>
      </c>
      <c r="D4346" s="37" t="s">
        <v>1579</v>
      </c>
      <c r="E4346" s="37" t="s">
        <v>22837</v>
      </c>
      <c r="F4346" s="37" t="s">
        <v>23126</v>
      </c>
      <c r="G4346" s="37">
        <v>45414</v>
      </c>
      <c r="H4346" s="35">
        <v>18</v>
      </c>
      <c r="I4346" s="35">
        <v>147</v>
      </c>
      <c r="J4346" s="36">
        <v>124463</v>
      </c>
      <c r="K4346" s="37">
        <v>16195</v>
      </c>
      <c r="L4346" s="37"/>
    </row>
    <row r="4347" spans="1:12" ht="18" customHeight="1" x14ac:dyDescent="0.2">
      <c r="A4347" s="37" t="s">
        <v>1580</v>
      </c>
      <c r="B4347" s="37"/>
      <c r="C4347" s="37" t="s">
        <v>1581</v>
      </c>
      <c r="D4347" s="37" t="s">
        <v>1064</v>
      </c>
      <c r="E4347" s="37" t="s">
        <v>1065</v>
      </c>
      <c r="F4347" s="37" t="s">
        <v>23134</v>
      </c>
      <c r="G4347" s="37">
        <v>76903</v>
      </c>
      <c r="H4347" s="35">
        <v>9</v>
      </c>
      <c r="I4347" s="35">
        <v>150</v>
      </c>
      <c r="J4347" s="36">
        <v>56667</v>
      </c>
      <c r="K4347" s="37">
        <v>115112</v>
      </c>
      <c r="L4347" s="37"/>
    </row>
    <row r="4348" spans="1:12" ht="18" customHeight="1" x14ac:dyDescent="0.2">
      <c r="A4348" s="37" t="s">
        <v>1066</v>
      </c>
      <c r="B4348" s="37" t="s">
        <v>1067</v>
      </c>
      <c r="C4348" s="37" t="s">
        <v>1068</v>
      </c>
      <c r="D4348" s="37" t="s">
        <v>1069</v>
      </c>
      <c r="E4348" s="37" t="s">
        <v>22689</v>
      </c>
      <c r="F4348" s="37" t="s">
        <v>23713</v>
      </c>
      <c r="G4348" s="37">
        <v>85258</v>
      </c>
      <c r="H4348" s="35">
        <v>9</v>
      </c>
      <c r="I4348" s="35">
        <v>35</v>
      </c>
      <c r="J4348" s="36">
        <v>254286</v>
      </c>
      <c r="K4348" s="37">
        <v>147351</v>
      </c>
      <c r="L4348" s="37"/>
    </row>
    <row r="4349" spans="1:12" ht="18" customHeight="1" x14ac:dyDescent="0.2">
      <c r="A4349" s="37" t="s">
        <v>1070</v>
      </c>
      <c r="B4349" s="37" t="s">
        <v>1071</v>
      </c>
      <c r="C4349" s="37" t="s">
        <v>1072</v>
      </c>
      <c r="D4349" s="37" t="s">
        <v>1073</v>
      </c>
      <c r="E4349" s="37" t="s">
        <v>21085</v>
      </c>
      <c r="F4349" s="37" t="s">
        <v>19680</v>
      </c>
      <c r="G4349" s="37">
        <v>89521</v>
      </c>
      <c r="H4349" s="35">
        <v>5</v>
      </c>
      <c r="I4349" s="35">
        <v>38</v>
      </c>
      <c r="J4349" s="36">
        <v>139474</v>
      </c>
      <c r="K4349" s="37">
        <v>145304</v>
      </c>
      <c r="L4349" s="37"/>
    </row>
    <row r="4350" spans="1:12" ht="18" customHeight="1" x14ac:dyDescent="0.2">
      <c r="A4350" s="37" t="s">
        <v>1074</v>
      </c>
      <c r="B4350" s="37" t="s">
        <v>1075</v>
      </c>
      <c r="C4350" s="37" t="s">
        <v>1076</v>
      </c>
      <c r="D4350" s="37" t="s">
        <v>1077</v>
      </c>
      <c r="E4350" s="37" t="s">
        <v>1078</v>
      </c>
      <c r="F4350" s="37" t="s">
        <v>23714</v>
      </c>
      <c r="G4350" s="37">
        <v>95614</v>
      </c>
      <c r="H4350" s="35">
        <v>9</v>
      </c>
      <c r="I4350" s="35">
        <v>10</v>
      </c>
      <c r="J4350" s="36">
        <v>937842</v>
      </c>
      <c r="K4350" s="37">
        <v>127910</v>
      </c>
      <c r="L4350" s="37"/>
    </row>
    <row r="4351" spans="1:12" ht="18" customHeight="1" x14ac:dyDescent="0.2">
      <c r="A4351" s="37" t="s">
        <v>1079</v>
      </c>
      <c r="B4351" s="37" t="s">
        <v>1080</v>
      </c>
      <c r="C4351" s="37" t="s">
        <v>1081</v>
      </c>
      <c r="D4351" s="37" t="s">
        <v>1082</v>
      </c>
      <c r="E4351" s="37" t="s">
        <v>12572</v>
      </c>
      <c r="F4351" s="37" t="s">
        <v>18743</v>
      </c>
      <c r="G4351" s="37">
        <v>50265</v>
      </c>
      <c r="H4351" s="35">
        <v>1</v>
      </c>
      <c r="I4351" s="35">
        <v>9</v>
      </c>
      <c r="J4351" s="36">
        <v>70778</v>
      </c>
      <c r="K4351" s="37">
        <v>128657</v>
      </c>
      <c r="L4351" s="37"/>
    </row>
    <row r="4352" spans="1:12" ht="18" customHeight="1" x14ac:dyDescent="0.2">
      <c r="A4352" s="37" t="s">
        <v>1083</v>
      </c>
      <c r="B4352" s="37" t="s">
        <v>1084</v>
      </c>
      <c r="C4352" s="37" t="s">
        <v>1085</v>
      </c>
      <c r="D4352" s="37" t="s">
        <v>1086</v>
      </c>
      <c r="E4352" s="37" t="s">
        <v>15227</v>
      </c>
      <c r="F4352" s="37" t="s">
        <v>18741</v>
      </c>
      <c r="G4352" s="37">
        <v>30308</v>
      </c>
      <c r="H4352" s="35">
        <v>876</v>
      </c>
      <c r="I4352" s="35">
        <v>365</v>
      </c>
      <c r="J4352" s="36">
        <v>2400807</v>
      </c>
      <c r="K4352" s="37">
        <v>112758</v>
      </c>
      <c r="L4352" s="37" t="s">
        <v>1087</v>
      </c>
    </row>
    <row r="4353" spans="1:12" ht="18" customHeight="1" x14ac:dyDescent="0.2">
      <c r="A4353" s="37" t="s">
        <v>1088</v>
      </c>
      <c r="B4353" s="37" t="s">
        <v>1089</v>
      </c>
      <c r="C4353" s="37" t="s">
        <v>1090</v>
      </c>
      <c r="D4353" s="37" t="s">
        <v>1091</v>
      </c>
      <c r="E4353" s="37" t="s">
        <v>17354</v>
      </c>
      <c r="F4353" s="37" t="s">
        <v>23714</v>
      </c>
      <c r="G4353" s="37">
        <v>95129</v>
      </c>
      <c r="H4353" s="35">
        <v>20</v>
      </c>
      <c r="I4353" s="35">
        <v>72</v>
      </c>
      <c r="J4353" s="36">
        <v>276856</v>
      </c>
      <c r="K4353" s="37">
        <v>23696</v>
      </c>
      <c r="L4353" s="37" t="s">
        <v>1578</v>
      </c>
    </row>
    <row r="4354" spans="1:12" ht="18" customHeight="1" x14ac:dyDescent="0.2">
      <c r="A4354" s="37" t="s">
        <v>732</v>
      </c>
      <c r="B4354" s="37" t="s">
        <v>733</v>
      </c>
      <c r="C4354" s="37" t="s">
        <v>734</v>
      </c>
      <c r="D4354" s="37" t="s">
        <v>735</v>
      </c>
      <c r="E4354" s="37" t="s">
        <v>736</v>
      </c>
      <c r="F4354" s="37" t="s">
        <v>19662</v>
      </c>
      <c r="G4354" s="37">
        <v>60137</v>
      </c>
      <c r="H4354" s="35">
        <v>58</v>
      </c>
      <c r="I4354" s="35">
        <v>37</v>
      </c>
      <c r="J4354" s="36">
        <v>1570946</v>
      </c>
      <c r="K4354" s="37">
        <v>109265</v>
      </c>
      <c r="L4354" s="37"/>
    </row>
    <row r="4355" spans="1:12" ht="18" customHeight="1" x14ac:dyDescent="0.2">
      <c r="A4355" s="37" t="s">
        <v>737</v>
      </c>
      <c r="B4355" s="37" t="s">
        <v>738</v>
      </c>
      <c r="C4355" s="37" t="s">
        <v>739</v>
      </c>
      <c r="D4355" s="37" t="s">
        <v>740</v>
      </c>
      <c r="E4355" s="37" t="s">
        <v>22496</v>
      </c>
      <c r="F4355" s="37" t="s">
        <v>19677</v>
      </c>
      <c r="G4355" s="37">
        <v>3802</v>
      </c>
      <c r="H4355" s="35">
        <v>0</v>
      </c>
      <c r="I4355" s="35">
        <v>34</v>
      </c>
      <c r="J4355" s="36">
        <v>12941</v>
      </c>
      <c r="K4355" s="37">
        <v>143746</v>
      </c>
      <c r="L4355" s="37" t="s">
        <v>741</v>
      </c>
    </row>
    <row r="4356" spans="1:12" ht="18" customHeight="1" x14ac:dyDescent="0.2">
      <c r="A4356" s="37" t="s">
        <v>742</v>
      </c>
      <c r="B4356" s="37" t="s">
        <v>743</v>
      </c>
      <c r="C4356" s="37" t="s">
        <v>744</v>
      </c>
      <c r="D4356" s="37" t="s">
        <v>745</v>
      </c>
      <c r="E4356" s="37" t="s">
        <v>18638</v>
      </c>
      <c r="F4356" s="37" t="s">
        <v>23133</v>
      </c>
      <c r="G4356" s="37">
        <v>38305</v>
      </c>
      <c r="H4356" s="35">
        <v>11</v>
      </c>
      <c r="I4356" s="35">
        <v>41</v>
      </c>
      <c r="J4356" s="36">
        <v>268293</v>
      </c>
      <c r="K4356" s="37">
        <v>46947</v>
      </c>
      <c r="L4356" s="37"/>
    </row>
    <row r="4357" spans="1:12" ht="18" customHeight="1" x14ac:dyDescent="0.2">
      <c r="A4357" s="37" t="s">
        <v>746</v>
      </c>
      <c r="B4357" s="37" t="s">
        <v>747</v>
      </c>
      <c r="C4357" s="37" t="s">
        <v>748</v>
      </c>
      <c r="D4357" s="37" t="s">
        <v>749</v>
      </c>
      <c r="E4357" s="37" t="s">
        <v>750</v>
      </c>
      <c r="F4357" s="37" t="s">
        <v>23128</v>
      </c>
      <c r="G4357" s="37">
        <v>97754</v>
      </c>
      <c r="H4357" s="35">
        <v>0</v>
      </c>
      <c r="I4357" s="35">
        <v>2</v>
      </c>
      <c r="J4357" s="36">
        <v>125000</v>
      </c>
      <c r="K4357" s="37">
        <v>145720</v>
      </c>
      <c r="L4357" s="37"/>
    </row>
    <row r="4358" spans="1:12" ht="18" customHeight="1" x14ac:dyDescent="0.2">
      <c r="A4358" s="37" t="s">
        <v>751</v>
      </c>
      <c r="B4358" s="37"/>
      <c r="C4358" s="37" t="s">
        <v>752</v>
      </c>
      <c r="D4358" s="37" t="s">
        <v>753</v>
      </c>
      <c r="E4358" s="37" t="s">
        <v>1573</v>
      </c>
      <c r="F4358" s="37" t="s">
        <v>23714</v>
      </c>
      <c r="G4358" s="37">
        <v>91436</v>
      </c>
      <c r="H4358" s="35">
        <v>1</v>
      </c>
      <c r="I4358" s="35">
        <v>11</v>
      </c>
      <c r="J4358" s="36">
        <v>107273</v>
      </c>
      <c r="K4358" s="37">
        <v>121022</v>
      </c>
      <c r="L4358" s="37"/>
    </row>
    <row r="4359" spans="1:12" ht="18" customHeight="1" x14ac:dyDescent="0.2">
      <c r="A4359" s="37" t="s">
        <v>754</v>
      </c>
      <c r="B4359" s="37" t="s">
        <v>755</v>
      </c>
      <c r="C4359" s="37" t="s">
        <v>756</v>
      </c>
      <c r="D4359" s="37" t="s">
        <v>757</v>
      </c>
      <c r="E4359" s="37" t="s">
        <v>17682</v>
      </c>
      <c r="F4359" s="37" t="s">
        <v>19667</v>
      </c>
      <c r="G4359" s="37">
        <v>2446</v>
      </c>
      <c r="H4359" s="35">
        <v>4</v>
      </c>
      <c r="I4359" s="35">
        <v>40</v>
      </c>
      <c r="J4359" s="36">
        <v>87500</v>
      </c>
      <c r="K4359" s="37">
        <v>124755</v>
      </c>
      <c r="L4359" s="37"/>
    </row>
    <row r="4360" spans="1:12" ht="18" customHeight="1" x14ac:dyDescent="0.2">
      <c r="A4360" s="37" t="s">
        <v>2361</v>
      </c>
      <c r="B4360" s="37" t="s">
        <v>2362</v>
      </c>
      <c r="C4360" s="37" t="s">
        <v>2363</v>
      </c>
      <c r="D4360" s="37" t="s">
        <v>2364</v>
      </c>
      <c r="E4360" s="37" t="s">
        <v>20851</v>
      </c>
      <c r="F4360" s="37" t="s">
        <v>19670</v>
      </c>
      <c r="G4360" s="37">
        <v>48062</v>
      </c>
      <c r="H4360" s="35">
        <v>8</v>
      </c>
      <c r="I4360" s="35" t="s">
        <v>16742</v>
      </c>
      <c r="J4360" s="35" t="s">
        <v>16742</v>
      </c>
      <c r="K4360" s="37">
        <v>132218</v>
      </c>
      <c r="L4360" s="37"/>
    </row>
    <row r="4361" spans="1:12" ht="18" customHeight="1" x14ac:dyDescent="0.2">
      <c r="A4361" s="37" t="s">
        <v>293</v>
      </c>
      <c r="B4361" s="37" t="s">
        <v>979</v>
      </c>
      <c r="C4361" s="37" t="s">
        <v>980</v>
      </c>
      <c r="D4361" s="37" t="s">
        <v>981</v>
      </c>
      <c r="E4361" s="37" t="s">
        <v>982</v>
      </c>
      <c r="F4361" s="37" t="s">
        <v>18740</v>
      </c>
      <c r="G4361" s="37">
        <v>33126</v>
      </c>
      <c r="H4361" s="35">
        <v>0</v>
      </c>
      <c r="I4361" s="35">
        <v>2</v>
      </c>
      <c r="J4361" s="36">
        <v>5000</v>
      </c>
      <c r="K4361" s="37">
        <v>142257</v>
      </c>
      <c r="L4361" s="37" t="s">
        <v>983</v>
      </c>
    </row>
    <row r="4362" spans="1:12" ht="18" customHeight="1" x14ac:dyDescent="0.2">
      <c r="A4362" s="37" t="s">
        <v>984</v>
      </c>
      <c r="B4362" s="37" t="s">
        <v>985</v>
      </c>
      <c r="C4362" s="37" t="s">
        <v>986</v>
      </c>
      <c r="D4362" s="37" t="s">
        <v>987</v>
      </c>
      <c r="E4362" s="37" t="s">
        <v>19505</v>
      </c>
      <c r="F4362" s="37" t="s">
        <v>23125</v>
      </c>
      <c r="G4362" s="37">
        <v>10025</v>
      </c>
      <c r="H4362" s="35">
        <v>2</v>
      </c>
      <c r="I4362" s="35">
        <v>36</v>
      </c>
      <c r="J4362" s="36">
        <v>68491</v>
      </c>
      <c r="K4362" s="37">
        <v>145309</v>
      </c>
      <c r="L4362" s="37" t="s">
        <v>988</v>
      </c>
    </row>
    <row r="4363" spans="1:12" ht="18" customHeight="1" x14ac:dyDescent="0.2">
      <c r="A4363" s="37" t="s">
        <v>989</v>
      </c>
      <c r="B4363" s="37" t="s">
        <v>990</v>
      </c>
      <c r="C4363" s="37" t="s">
        <v>991</v>
      </c>
      <c r="D4363" s="37" t="s">
        <v>992</v>
      </c>
      <c r="E4363" s="37" t="s">
        <v>17944</v>
      </c>
      <c r="F4363" s="37" t="s">
        <v>23714</v>
      </c>
      <c r="G4363" s="37">
        <v>92618</v>
      </c>
      <c r="H4363" s="35">
        <v>14</v>
      </c>
      <c r="I4363" s="35">
        <v>70</v>
      </c>
      <c r="J4363" s="36">
        <v>200742</v>
      </c>
      <c r="K4363" s="37">
        <v>143831</v>
      </c>
      <c r="L4363" s="37" t="s">
        <v>993</v>
      </c>
    </row>
    <row r="4364" spans="1:12" ht="18" customHeight="1" x14ac:dyDescent="0.2">
      <c r="A4364" s="37" t="s">
        <v>994</v>
      </c>
      <c r="B4364" s="37" t="s">
        <v>995</v>
      </c>
      <c r="C4364" s="37" t="s">
        <v>996</v>
      </c>
      <c r="D4364" s="37" t="s">
        <v>997</v>
      </c>
      <c r="E4364" s="37" t="s">
        <v>998</v>
      </c>
      <c r="F4364" s="37" t="s">
        <v>23714</v>
      </c>
      <c r="G4364" s="37">
        <v>92003</v>
      </c>
      <c r="H4364" s="35">
        <v>49</v>
      </c>
      <c r="I4364" s="35">
        <v>123</v>
      </c>
      <c r="J4364" s="36">
        <v>396875</v>
      </c>
      <c r="K4364" s="37">
        <v>119311</v>
      </c>
      <c r="L4364" s="37" t="s">
        <v>999</v>
      </c>
    </row>
    <row r="4365" spans="1:12" ht="18" customHeight="1" x14ac:dyDescent="0.2">
      <c r="A4365" s="37" t="s">
        <v>1000</v>
      </c>
      <c r="B4365" s="37" t="s">
        <v>1001</v>
      </c>
      <c r="C4365" s="37" t="s">
        <v>1002</v>
      </c>
      <c r="D4365" s="37" t="s">
        <v>1003</v>
      </c>
      <c r="E4365" s="37" t="s">
        <v>20922</v>
      </c>
      <c r="F4365" s="37" t="s">
        <v>19667</v>
      </c>
      <c r="G4365" s="37">
        <v>2421</v>
      </c>
      <c r="H4365" s="35">
        <v>50</v>
      </c>
      <c r="I4365" s="35">
        <v>99</v>
      </c>
      <c r="J4365" s="36">
        <v>509301</v>
      </c>
      <c r="K4365" s="37">
        <v>107499</v>
      </c>
      <c r="L4365" s="37" t="s">
        <v>1004</v>
      </c>
    </row>
    <row r="4366" spans="1:12" ht="18" customHeight="1" x14ac:dyDescent="0.2">
      <c r="A4366" s="37" t="s">
        <v>1005</v>
      </c>
      <c r="B4366" s="37" t="s">
        <v>1006</v>
      </c>
      <c r="C4366" s="37" t="s">
        <v>1007</v>
      </c>
      <c r="D4366" s="37" t="s">
        <v>1390</v>
      </c>
      <c r="E4366" s="37" t="s">
        <v>23153</v>
      </c>
      <c r="F4366" s="37" t="s">
        <v>23713</v>
      </c>
      <c r="G4366" s="37">
        <v>85739</v>
      </c>
      <c r="H4366" s="35">
        <v>5</v>
      </c>
      <c r="I4366" s="35">
        <v>352</v>
      </c>
      <c r="J4366" s="36">
        <v>12784</v>
      </c>
      <c r="K4366" s="37">
        <v>151224</v>
      </c>
      <c r="L4366" s="37"/>
    </row>
    <row r="4367" spans="1:12" ht="18" customHeight="1" x14ac:dyDescent="0.2">
      <c r="A4367" s="37" t="s">
        <v>1391</v>
      </c>
      <c r="B4367" s="37" t="s">
        <v>1392</v>
      </c>
      <c r="C4367" s="37" t="s">
        <v>1393</v>
      </c>
      <c r="D4367" s="37" t="s">
        <v>1394</v>
      </c>
      <c r="E4367" s="37" t="s">
        <v>19599</v>
      </c>
      <c r="F4367" s="37" t="s">
        <v>23134</v>
      </c>
      <c r="G4367" s="37">
        <v>75093</v>
      </c>
      <c r="H4367" s="35">
        <v>6</v>
      </c>
      <c r="I4367" s="35">
        <v>9</v>
      </c>
      <c r="J4367" s="36">
        <v>652725</v>
      </c>
      <c r="K4367" s="37">
        <v>135488</v>
      </c>
      <c r="L4367" s="37"/>
    </row>
    <row r="4368" spans="1:12" ht="18" customHeight="1" x14ac:dyDescent="0.2">
      <c r="A4368" s="37" t="s">
        <v>1395</v>
      </c>
      <c r="B4368" s="37" t="s">
        <v>1396</v>
      </c>
      <c r="C4368" s="37" t="s">
        <v>1397</v>
      </c>
      <c r="D4368" s="37" t="s">
        <v>1398</v>
      </c>
      <c r="E4368" s="37" t="s">
        <v>20990</v>
      </c>
      <c r="F4368" s="37" t="s">
        <v>23129</v>
      </c>
      <c r="G4368" s="37">
        <v>19087</v>
      </c>
      <c r="H4368" s="35">
        <v>5</v>
      </c>
      <c r="I4368" s="35">
        <v>10</v>
      </c>
      <c r="J4368" s="36">
        <v>505036</v>
      </c>
      <c r="K4368" s="37">
        <v>120088</v>
      </c>
      <c r="L4368" s="37"/>
    </row>
    <row r="4369" spans="1:12" ht="18" customHeight="1" x14ac:dyDescent="0.2">
      <c r="A4369" s="37" t="s">
        <v>1399</v>
      </c>
      <c r="B4369" s="37" t="s">
        <v>1400</v>
      </c>
      <c r="C4369" s="37" t="s">
        <v>7316</v>
      </c>
      <c r="D4369" s="37" t="s">
        <v>7317</v>
      </c>
      <c r="E4369" s="37" t="s">
        <v>21378</v>
      </c>
      <c r="F4369" s="37" t="s">
        <v>19670</v>
      </c>
      <c r="G4369" s="37">
        <v>48084</v>
      </c>
      <c r="H4369" s="35">
        <v>8</v>
      </c>
      <c r="I4369" s="35" t="s">
        <v>16742</v>
      </c>
      <c r="J4369" s="35" t="s">
        <v>16742</v>
      </c>
      <c r="K4369" s="37">
        <v>127931</v>
      </c>
      <c r="L4369" s="37"/>
    </row>
    <row r="4370" spans="1:12" ht="18" customHeight="1" x14ac:dyDescent="0.2">
      <c r="A4370" s="37" t="s">
        <v>7318</v>
      </c>
      <c r="B4370" s="37" t="s">
        <v>7377</v>
      </c>
      <c r="C4370" s="37" t="s">
        <v>7378</v>
      </c>
      <c r="D4370" s="37" t="s">
        <v>7379</v>
      </c>
      <c r="E4370" s="37" t="s">
        <v>7380</v>
      </c>
      <c r="F4370" s="37" t="s">
        <v>19667</v>
      </c>
      <c r="G4370" s="37">
        <v>1824</v>
      </c>
      <c r="H4370" s="35">
        <v>6</v>
      </c>
      <c r="I4370" s="35">
        <v>22</v>
      </c>
      <c r="J4370" s="36">
        <v>273755</v>
      </c>
      <c r="K4370" s="37">
        <v>127318</v>
      </c>
      <c r="L4370" s="37"/>
    </row>
    <row r="4371" spans="1:12" ht="18" customHeight="1" x14ac:dyDescent="0.2">
      <c r="A4371" s="37" t="s">
        <v>4957</v>
      </c>
      <c r="B4371" s="37" t="s">
        <v>4958</v>
      </c>
      <c r="C4371" s="37" t="s">
        <v>4959</v>
      </c>
      <c r="D4371" s="37" t="s">
        <v>4960</v>
      </c>
      <c r="E4371" s="37" t="s">
        <v>4961</v>
      </c>
      <c r="F4371" s="37" t="s">
        <v>23125</v>
      </c>
      <c r="G4371" s="37">
        <v>12302</v>
      </c>
      <c r="H4371" s="35">
        <v>4</v>
      </c>
      <c r="I4371" s="35">
        <v>54</v>
      </c>
      <c r="J4371" s="36">
        <v>70370</v>
      </c>
      <c r="K4371" s="37">
        <v>144985</v>
      </c>
      <c r="L4371" s="37"/>
    </row>
    <row r="4372" spans="1:12" ht="18" customHeight="1" x14ac:dyDescent="0.2">
      <c r="A4372" s="37" t="s">
        <v>4962</v>
      </c>
      <c r="B4372" s="37" t="s">
        <v>4963</v>
      </c>
      <c r="C4372" s="37" t="s">
        <v>4964</v>
      </c>
      <c r="D4372" s="37" t="s">
        <v>4965</v>
      </c>
      <c r="E4372" s="37" t="s">
        <v>4966</v>
      </c>
      <c r="F4372" s="37" t="s">
        <v>23129</v>
      </c>
      <c r="G4372" s="37">
        <v>18041</v>
      </c>
      <c r="H4372" s="35">
        <v>19</v>
      </c>
      <c r="I4372" s="35">
        <v>130</v>
      </c>
      <c r="J4372" s="36">
        <v>146154</v>
      </c>
      <c r="K4372" s="37">
        <v>122356</v>
      </c>
      <c r="L4372" s="37"/>
    </row>
    <row r="4373" spans="1:12" ht="18" customHeight="1" x14ac:dyDescent="0.2">
      <c r="A4373" s="37" t="s">
        <v>4967</v>
      </c>
      <c r="B4373" s="37" t="s">
        <v>4968</v>
      </c>
      <c r="C4373" s="37" t="s">
        <v>4969</v>
      </c>
      <c r="D4373" s="37" t="s">
        <v>4970</v>
      </c>
      <c r="E4373" s="37" t="s">
        <v>24286</v>
      </c>
      <c r="F4373" s="37" t="s">
        <v>23134</v>
      </c>
      <c r="G4373" s="37">
        <v>75204</v>
      </c>
      <c r="H4373" s="35">
        <v>0</v>
      </c>
      <c r="I4373" s="35">
        <v>6</v>
      </c>
      <c r="J4373" s="36">
        <v>54445</v>
      </c>
      <c r="K4373" s="37">
        <v>146961</v>
      </c>
      <c r="L4373" s="37"/>
    </row>
    <row r="4374" spans="1:12" ht="18" customHeight="1" x14ac:dyDescent="0.2">
      <c r="A4374" s="37" t="s">
        <v>4971</v>
      </c>
      <c r="B4374" s="37" t="s">
        <v>20662</v>
      </c>
      <c r="C4374" s="37" t="s">
        <v>4972</v>
      </c>
      <c r="D4374" s="37" t="s">
        <v>4973</v>
      </c>
      <c r="E4374" s="37" t="s">
        <v>17690</v>
      </c>
      <c r="F4374" s="37" t="s">
        <v>23715</v>
      </c>
      <c r="G4374" s="37">
        <v>80112</v>
      </c>
      <c r="H4374" s="35">
        <v>4</v>
      </c>
      <c r="I4374" s="35">
        <v>21</v>
      </c>
      <c r="J4374" s="36">
        <v>166667</v>
      </c>
      <c r="K4374" s="37">
        <v>118243</v>
      </c>
      <c r="L4374" s="37" t="s">
        <v>23912</v>
      </c>
    </row>
    <row r="4375" spans="1:12" ht="18" customHeight="1" x14ac:dyDescent="0.2">
      <c r="A4375" s="37" t="s">
        <v>4974</v>
      </c>
      <c r="B4375" s="37" t="s">
        <v>4975</v>
      </c>
      <c r="C4375" s="37" t="s">
        <v>4976</v>
      </c>
      <c r="D4375" s="37" t="s">
        <v>4977</v>
      </c>
      <c r="E4375" s="37" t="s">
        <v>21695</v>
      </c>
      <c r="F4375" s="37" t="s">
        <v>18741</v>
      </c>
      <c r="G4375" s="37">
        <v>31411</v>
      </c>
      <c r="H4375" s="35">
        <v>28</v>
      </c>
      <c r="I4375" s="35">
        <v>18</v>
      </c>
      <c r="J4375" s="36">
        <v>1538000</v>
      </c>
      <c r="K4375" s="37">
        <v>126031</v>
      </c>
      <c r="L4375" s="37"/>
    </row>
    <row r="4376" spans="1:12" ht="18" customHeight="1" x14ac:dyDescent="0.2">
      <c r="A4376" s="37" t="s">
        <v>4978</v>
      </c>
      <c r="B4376" s="37" t="s">
        <v>4979</v>
      </c>
      <c r="C4376" s="37" t="s">
        <v>4980</v>
      </c>
      <c r="D4376" s="37" t="s">
        <v>4981</v>
      </c>
      <c r="E4376" s="37" t="s">
        <v>12675</v>
      </c>
      <c r="F4376" s="37" t="s">
        <v>19662</v>
      </c>
      <c r="G4376" s="37">
        <v>60187</v>
      </c>
      <c r="H4376" s="35">
        <v>9</v>
      </c>
      <c r="I4376" s="35">
        <v>127</v>
      </c>
      <c r="J4376" s="36">
        <v>72455</v>
      </c>
      <c r="K4376" s="37">
        <v>123643</v>
      </c>
      <c r="L4376" s="37" t="s">
        <v>4982</v>
      </c>
    </row>
    <row r="4377" spans="1:12" ht="18" customHeight="1" x14ac:dyDescent="0.2">
      <c r="A4377" s="37" t="s">
        <v>4983</v>
      </c>
      <c r="B4377" s="37" t="s">
        <v>4984</v>
      </c>
      <c r="C4377" s="37" t="s">
        <v>4985</v>
      </c>
      <c r="D4377" s="37" t="s">
        <v>4986</v>
      </c>
      <c r="E4377" s="37" t="s">
        <v>17354</v>
      </c>
      <c r="F4377" s="37" t="s">
        <v>23714</v>
      </c>
      <c r="G4377" s="37">
        <v>95121</v>
      </c>
      <c r="H4377" s="35">
        <v>2</v>
      </c>
      <c r="I4377" s="35">
        <v>30</v>
      </c>
      <c r="J4377" s="36">
        <v>53333</v>
      </c>
      <c r="K4377" s="37">
        <v>137551</v>
      </c>
      <c r="L4377" s="37" t="s">
        <v>6788</v>
      </c>
    </row>
    <row r="4378" spans="1:12" ht="18" customHeight="1" x14ac:dyDescent="0.2">
      <c r="A4378" s="37" t="s">
        <v>6789</v>
      </c>
      <c r="B4378" s="37" t="s">
        <v>6790</v>
      </c>
      <c r="C4378" s="37" t="s">
        <v>6791</v>
      </c>
      <c r="D4378" s="37" t="s">
        <v>6792</v>
      </c>
      <c r="E4378" s="37" t="s">
        <v>6793</v>
      </c>
      <c r="F4378" s="37" t="s">
        <v>19678</v>
      </c>
      <c r="G4378" s="37">
        <v>7922</v>
      </c>
      <c r="H4378" s="35">
        <v>9</v>
      </c>
      <c r="I4378" s="35">
        <v>280</v>
      </c>
      <c r="J4378" s="36">
        <v>32143</v>
      </c>
      <c r="K4378" s="37">
        <v>139475</v>
      </c>
      <c r="L4378" s="37" t="s">
        <v>6794</v>
      </c>
    </row>
    <row r="4379" spans="1:12" ht="18" customHeight="1" x14ac:dyDescent="0.2">
      <c r="A4379" s="37" t="s">
        <v>6795</v>
      </c>
      <c r="B4379" s="37" t="s">
        <v>6796</v>
      </c>
      <c r="C4379" s="37" t="s">
        <v>6797</v>
      </c>
      <c r="D4379" s="37" t="s">
        <v>6798</v>
      </c>
      <c r="E4379" s="37" t="s">
        <v>18093</v>
      </c>
      <c r="F4379" s="37" t="s">
        <v>23128</v>
      </c>
      <c r="G4379" s="37">
        <v>97239</v>
      </c>
      <c r="H4379" s="35">
        <v>8</v>
      </c>
      <c r="I4379" s="35" t="s">
        <v>16742</v>
      </c>
      <c r="J4379" s="35" t="s">
        <v>16742</v>
      </c>
      <c r="K4379" s="37">
        <v>146844</v>
      </c>
      <c r="L4379" s="37"/>
    </row>
    <row r="4380" spans="1:12" ht="18" customHeight="1" x14ac:dyDescent="0.2">
      <c r="A4380" s="37" t="s">
        <v>6799</v>
      </c>
      <c r="B4380" s="37" t="s">
        <v>6800</v>
      </c>
      <c r="C4380" s="37" t="s">
        <v>6801</v>
      </c>
      <c r="D4380" s="37" t="s">
        <v>6802</v>
      </c>
      <c r="E4380" s="37" t="s">
        <v>2204</v>
      </c>
      <c r="F4380" s="37" t="s">
        <v>23716</v>
      </c>
      <c r="G4380" s="37">
        <v>6611</v>
      </c>
      <c r="H4380" s="35">
        <v>8</v>
      </c>
      <c r="I4380" s="35">
        <v>69</v>
      </c>
      <c r="J4380" s="36">
        <v>115942</v>
      </c>
      <c r="K4380" s="37">
        <v>127247</v>
      </c>
      <c r="L4380" s="37"/>
    </row>
    <row r="4381" spans="1:12" ht="18" customHeight="1" x14ac:dyDescent="0.2">
      <c r="A4381" s="37" t="s">
        <v>2248</v>
      </c>
      <c r="B4381" s="37"/>
      <c r="C4381" s="37" t="s">
        <v>2249</v>
      </c>
      <c r="D4381" s="37" t="s">
        <v>2250</v>
      </c>
      <c r="E4381" s="37" t="s">
        <v>20364</v>
      </c>
      <c r="F4381" s="37" t="s">
        <v>19670</v>
      </c>
      <c r="G4381" s="37">
        <v>49007</v>
      </c>
      <c r="H4381" s="35">
        <v>50</v>
      </c>
      <c r="I4381" s="35">
        <v>125</v>
      </c>
      <c r="J4381" s="36">
        <v>400000</v>
      </c>
      <c r="K4381" s="37">
        <v>110051</v>
      </c>
      <c r="L4381" s="37"/>
    </row>
    <row r="4382" spans="1:12" ht="18" customHeight="1" x14ac:dyDescent="0.2">
      <c r="A4382" s="37" t="s">
        <v>2251</v>
      </c>
      <c r="B4382" s="37" t="s">
        <v>2252</v>
      </c>
      <c r="C4382" s="37" t="s">
        <v>2253</v>
      </c>
      <c r="D4382" s="37" t="s">
        <v>2254</v>
      </c>
      <c r="E4382" s="37" t="s">
        <v>2255</v>
      </c>
      <c r="F4382" s="37" t="s">
        <v>23131</v>
      </c>
      <c r="G4382" s="37">
        <v>29861</v>
      </c>
      <c r="H4382" s="35">
        <v>1</v>
      </c>
      <c r="I4382" s="35">
        <v>19</v>
      </c>
      <c r="J4382" s="36">
        <v>62579</v>
      </c>
      <c r="K4382" s="37">
        <v>139991</v>
      </c>
      <c r="L4382" s="37"/>
    </row>
    <row r="4383" spans="1:12" ht="18" customHeight="1" x14ac:dyDescent="0.2">
      <c r="A4383" s="37" t="s">
        <v>2256</v>
      </c>
      <c r="B4383" s="37" t="s">
        <v>2257</v>
      </c>
      <c r="C4383" s="37" t="s">
        <v>2258</v>
      </c>
      <c r="D4383" s="37" t="s">
        <v>2259</v>
      </c>
      <c r="E4383" s="37" t="s">
        <v>21597</v>
      </c>
      <c r="F4383" s="37" t="s">
        <v>19678</v>
      </c>
      <c r="G4383" s="37">
        <v>7024</v>
      </c>
      <c r="H4383" s="35">
        <v>8</v>
      </c>
      <c r="I4383" s="35" t="s">
        <v>16742</v>
      </c>
      <c r="J4383" s="35" t="s">
        <v>16742</v>
      </c>
      <c r="K4383" s="37">
        <v>141993</v>
      </c>
      <c r="L4383" s="37"/>
    </row>
    <row r="4384" spans="1:12" ht="18" customHeight="1" x14ac:dyDescent="0.2">
      <c r="A4384" s="37" t="s">
        <v>2260</v>
      </c>
      <c r="B4384" s="37" t="s">
        <v>2261</v>
      </c>
      <c r="C4384" s="37" t="s">
        <v>2262</v>
      </c>
      <c r="D4384" s="37" t="s">
        <v>2263</v>
      </c>
      <c r="E4384" s="37" t="s">
        <v>18093</v>
      </c>
      <c r="F4384" s="37" t="s">
        <v>23128</v>
      </c>
      <c r="G4384" s="37">
        <v>97204</v>
      </c>
      <c r="H4384" s="35">
        <v>132</v>
      </c>
      <c r="I4384" s="35">
        <v>743</v>
      </c>
      <c r="J4384" s="36">
        <v>177011</v>
      </c>
      <c r="K4384" s="37">
        <v>110102</v>
      </c>
      <c r="L4384" s="37"/>
    </row>
    <row r="4385" spans="1:12" ht="18" customHeight="1" x14ac:dyDescent="0.2">
      <c r="A4385" s="37" t="s">
        <v>2264</v>
      </c>
      <c r="B4385" s="37" t="s">
        <v>2265</v>
      </c>
      <c r="C4385" s="37" t="s">
        <v>2266</v>
      </c>
      <c r="D4385" s="37" t="s">
        <v>2267</v>
      </c>
      <c r="E4385" s="37" t="s">
        <v>2268</v>
      </c>
      <c r="F4385" s="37" t="s">
        <v>23129</v>
      </c>
      <c r="G4385" s="37">
        <v>19333</v>
      </c>
      <c r="H4385" s="35">
        <v>112</v>
      </c>
      <c r="I4385" s="35">
        <v>611</v>
      </c>
      <c r="J4385" s="36">
        <v>183074</v>
      </c>
      <c r="K4385" s="37">
        <v>118006</v>
      </c>
      <c r="L4385" s="37" t="s">
        <v>2269</v>
      </c>
    </row>
    <row r="4386" spans="1:12" ht="18" customHeight="1" x14ac:dyDescent="0.2">
      <c r="A4386" s="37" t="s">
        <v>2270</v>
      </c>
      <c r="B4386" s="37" t="s">
        <v>2271</v>
      </c>
      <c r="C4386" s="37" t="s">
        <v>2272</v>
      </c>
      <c r="D4386" s="37"/>
      <c r="E4386" s="37"/>
      <c r="F4386" s="37" t="s">
        <v>18740</v>
      </c>
      <c r="G4386" s="37"/>
      <c r="H4386" s="35">
        <v>8</v>
      </c>
      <c r="I4386" s="35">
        <v>0</v>
      </c>
      <c r="J4386" s="35" t="s">
        <v>16742</v>
      </c>
      <c r="K4386" s="37">
        <v>144961</v>
      </c>
      <c r="L4386" s="37"/>
    </row>
    <row r="4387" spans="1:12" ht="18" customHeight="1" x14ac:dyDescent="0.2">
      <c r="A4387" s="37" t="s">
        <v>2273</v>
      </c>
      <c r="B4387" s="37" t="s">
        <v>2274</v>
      </c>
      <c r="C4387" s="37" t="s">
        <v>2275</v>
      </c>
      <c r="D4387" s="37" t="s">
        <v>2276</v>
      </c>
      <c r="E4387" s="37" t="s">
        <v>18049</v>
      </c>
      <c r="F4387" s="37" t="s">
        <v>19664</v>
      </c>
      <c r="G4387" s="37">
        <v>66210</v>
      </c>
      <c r="H4387" s="35">
        <v>10</v>
      </c>
      <c r="I4387" s="35" t="s">
        <v>16742</v>
      </c>
      <c r="J4387" s="35" t="s">
        <v>16742</v>
      </c>
      <c r="K4387" s="37">
        <v>144372</v>
      </c>
      <c r="L4387" s="37" t="s">
        <v>2277</v>
      </c>
    </row>
    <row r="4388" spans="1:12" ht="18" customHeight="1" x14ac:dyDescent="0.2">
      <c r="A4388" s="37" t="s">
        <v>2278</v>
      </c>
      <c r="B4388" s="37" t="s">
        <v>2279</v>
      </c>
      <c r="C4388" s="37" t="s">
        <v>2280</v>
      </c>
      <c r="D4388" s="37" t="s">
        <v>2281</v>
      </c>
      <c r="E4388" s="37" t="s">
        <v>2282</v>
      </c>
      <c r="F4388" s="37" t="s">
        <v>19662</v>
      </c>
      <c r="G4388" s="37">
        <v>60047</v>
      </c>
      <c r="H4388" s="35">
        <v>0</v>
      </c>
      <c r="I4388" s="35">
        <v>1</v>
      </c>
      <c r="J4388" s="36">
        <v>43906</v>
      </c>
      <c r="K4388" s="37">
        <v>122900</v>
      </c>
      <c r="L4388" s="37"/>
    </row>
    <row r="4389" spans="1:12" ht="18" customHeight="1" x14ac:dyDescent="0.2">
      <c r="A4389" s="37" t="s">
        <v>2685</v>
      </c>
      <c r="B4389" s="37" t="s">
        <v>2686</v>
      </c>
      <c r="C4389" s="37" t="s">
        <v>2687</v>
      </c>
      <c r="D4389" s="37" t="s">
        <v>2688</v>
      </c>
      <c r="E4389" s="37" t="s">
        <v>2689</v>
      </c>
      <c r="F4389" s="37" t="s">
        <v>23126</v>
      </c>
      <c r="G4389" s="37">
        <v>44136</v>
      </c>
      <c r="H4389" s="35">
        <v>8</v>
      </c>
      <c r="I4389" s="35" t="s">
        <v>16742</v>
      </c>
      <c r="J4389" s="35" t="s">
        <v>16742</v>
      </c>
      <c r="K4389" s="37">
        <v>145448</v>
      </c>
      <c r="L4389" s="37"/>
    </row>
    <row r="4390" spans="1:12" ht="18" customHeight="1" x14ac:dyDescent="0.2">
      <c r="A4390" s="37" t="s">
        <v>2690</v>
      </c>
      <c r="B4390" s="37" t="s">
        <v>2549</v>
      </c>
      <c r="C4390" s="37" t="s">
        <v>2550</v>
      </c>
      <c r="D4390" s="37" t="s">
        <v>2551</v>
      </c>
      <c r="E4390" s="37" t="s">
        <v>2552</v>
      </c>
      <c r="F4390" s="37" t="s">
        <v>18740</v>
      </c>
      <c r="G4390" s="37">
        <v>32162</v>
      </c>
      <c r="H4390" s="35">
        <v>18</v>
      </c>
      <c r="I4390" s="35">
        <v>180</v>
      </c>
      <c r="J4390" s="36">
        <v>100000</v>
      </c>
      <c r="K4390" s="37">
        <v>130349</v>
      </c>
      <c r="L4390" s="37" t="s">
        <v>2553</v>
      </c>
    </row>
    <row r="4391" spans="1:12" ht="18" customHeight="1" x14ac:dyDescent="0.2">
      <c r="A4391" s="37" t="s">
        <v>2554</v>
      </c>
      <c r="B4391" s="37"/>
      <c r="C4391" s="37" t="s">
        <v>2555</v>
      </c>
      <c r="D4391" s="37" t="s">
        <v>2556</v>
      </c>
      <c r="E4391" s="37" t="s">
        <v>21832</v>
      </c>
      <c r="F4391" s="37" t="s">
        <v>23126</v>
      </c>
      <c r="G4391" s="37">
        <v>45242</v>
      </c>
      <c r="H4391" s="35">
        <v>2</v>
      </c>
      <c r="I4391" s="35">
        <v>55</v>
      </c>
      <c r="J4391" s="36">
        <v>36364</v>
      </c>
      <c r="K4391" s="37">
        <v>143850</v>
      </c>
      <c r="L4391" s="37"/>
    </row>
    <row r="4392" spans="1:12" ht="18" customHeight="1" x14ac:dyDescent="0.2">
      <c r="A4392" s="37" t="s">
        <v>2557</v>
      </c>
      <c r="B4392" s="37" t="s">
        <v>2558</v>
      </c>
      <c r="C4392" s="37" t="s">
        <v>2559</v>
      </c>
      <c r="D4392" s="37" t="s">
        <v>2560</v>
      </c>
      <c r="E4392" s="37" t="s">
        <v>2561</v>
      </c>
      <c r="F4392" s="37" t="s">
        <v>19669</v>
      </c>
      <c r="G4392" s="37">
        <v>4543</v>
      </c>
      <c r="H4392" s="35">
        <v>24</v>
      </c>
      <c r="I4392" s="35">
        <v>70</v>
      </c>
      <c r="J4392" s="36">
        <v>347143</v>
      </c>
      <c r="K4392" s="37">
        <v>131162</v>
      </c>
      <c r="L4392" s="37" t="s">
        <v>2562</v>
      </c>
    </row>
    <row r="4393" spans="1:12" ht="18" customHeight="1" x14ac:dyDescent="0.2">
      <c r="A4393" s="37" t="s">
        <v>2563</v>
      </c>
      <c r="B4393" s="37" t="s">
        <v>2564</v>
      </c>
      <c r="C4393" s="37" t="s">
        <v>2565</v>
      </c>
      <c r="D4393" s="37" t="s">
        <v>2566</v>
      </c>
      <c r="E4393" s="37" t="s">
        <v>20027</v>
      </c>
      <c r="F4393" s="37" t="s">
        <v>23129</v>
      </c>
      <c r="G4393" s="37">
        <v>19067</v>
      </c>
      <c r="H4393" s="35">
        <v>18</v>
      </c>
      <c r="I4393" s="35">
        <v>45</v>
      </c>
      <c r="J4393" s="36">
        <v>391884</v>
      </c>
      <c r="K4393" s="37">
        <v>123727</v>
      </c>
      <c r="L4393" s="37" t="s">
        <v>2567</v>
      </c>
    </row>
    <row r="4394" spans="1:12" ht="18" customHeight="1" x14ac:dyDescent="0.2">
      <c r="A4394" s="37" t="s">
        <v>2568</v>
      </c>
      <c r="B4394" s="37" t="s">
        <v>2569</v>
      </c>
      <c r="C4394" s="37" t="s">
        <v>2570</v>
      </c>
      <c r="D4394" s="37" t="s">
        <v>2571</v>
      </c>
      <c r="E4394" s="37" t="s">
        <v>21307</v>
      </c>
      <c r="F4394" s="37" t="s">
        <v>18741</v>
      </c>
      <c r="G4394" s="37">
        <v>30269</v>
      </c>
      <c r="H4394" s="35">
        <v>27</v>
      </c>
      <c r="I4394" s="35">
        <v>269</v>
      </c>
      <c r="J4394" s="36">
        <v>98513</v>
      </c>
      <c r="K4394" s="37">
        <v>125829</v>
      </c>
      <c r="L4394" s="37"/>
    </row>
    <row r="4395" spans="1:12" ht="18" customHeight="1" x14ac:dyDescent="0.2">
      <c r="A4395" s="37" t="s">
        <v>2572</v>
      </c>
      <c r="B4395" s="37" t="s">
        <v>2573</v>
      </c>
      <c r="C4395" s="37" t="s">
        <v>2574</v>
      </c>
      <c r="D4395" s="37" t="s">
        <v>2575</v>
      </c>
      <c r="E4395" s="37" t="s">
        <v>12675</v>
      </c>
      <c r="F4395" s="37" t="s">
        <v>19662</v>
      </c>
      <c r="G4395" s="37">
        <v>60187</v>
      </c>
      <c r="H4395" s="35">
        <v>7</v>
      </c>
      <c r="I4395" s="35">
        <v>35</v>
      </c>
      <c r="J4395" s="36">
        <v>204000</v>
      </c>
      <c r="K4395" s="37">
        <v>138989</v>
      </c>
      <c r="L4395" s="37" t="s">
        <v>2576</v>
      </c>
    </row>
    <row r="4396" spans="1:12" ht="18" customHeight="1" x14ac:dyDescent="0.2">
      <c r="A4396" s="37" t="s">
        <v>2577</v>
      </c>
      <c r="B4396" s="37" t="s">
        <v>2578</v>
      </c>
      <c r="C4396" s="37" t="s">
        <v>2579</v>
      </c>
      <c r="D4396" s="37" t="s">
        <v>2580</v>
      </c>
      <c r="E4396" s="37" t="s">
        <v>16035</v>
      </c>
      <c r="F4396" s="37" t="s">
        <v>19672</v>
      </c>
      <c r="G4396" s="37">
        <v>63105</v>
      </c>
      <c r="H4396" s="35">
        <v>36</v>
      </c>
      <c r="I4396" s="35">
        <v>238</v>
      </c>
      <c r="J4396" s="36">
        <v>151660</v>
      </c>
      <c r="K4396" s="37">
        <v>3441</v>
      </c>
      <c r="L4396" s="37"/>
    </row>
    <row r="4397" spans="1:12" ht="18" customHeight="1" x14ac:dyDescent="0.2">
      <c r="A4397" s="37" t="s">
        <v>2581</v>
      </c>
      <c r="B4397" s="37" t="s">
        <v>2582</v>
      </c>
      <c r="C4397" s="37" t="s">
        <v>2583</v>
      </c>
      <c r="D4397" s="37" t="s">
        <v>2584</v>
      </c>
      <c r="E4397" s="37" t="s">
        <v>2585</v>
      </c>
      <c r="F4397" s="37" t="s">
        <v>23134</v>
      </c>
      <c r="G4397" s="37">
        <v>76049</v>
      </c>
      <c r="H4397" s="35">
        <v>4</v>
      </c>
      <c r="I4397" s="35">
        <v>19</v>
      </c>
      <c r="J4397" s="36">
        <v>215789</v>
      </c>
      <c r="K4397" s="37">
        <v>143469</v>
      </c>
      <c r="L4397" s="37"/>
    </row>
    <row r="4398" spans="1:12" ht="18" customHeight="1" x14ac:dyDescent="0.2">
      <c r="A4398" s="37" t="s">
        <v>2586</v>
      </c>
      <c r="B4398" s="37" t="s">
        <v>2587</v>
      </c>
      <c r="C4398" s="37" t="s">
        <v>2588</v>
      </c>
      <c r="D4398" s="37" t="s">
        <v>2589</v>
      </c>
      <c r="E4398" s="37" t="s">
        <v>22094</v>
      </c>
      <c r="F4398" s="37" t="s">
        <v>23134</v>
      </c>
      <c r="G4398" s="37">
        <v>77401</v>
      </c>
      <c r="H4398" s="35">
        <v>26</v>
      </c>
      <c r="I4398" s="35">
        <v>120</v>
      </c>
      <c r="J4398" s="36">
        <v>216667</v>
      </c>
      <c r="K4398" s="37">
        <v>124788</v>
      </c>
      <c r="L4398" s="37"/>
    </row>
    <row r="4399" spans="1:12" ht="18" customHeight="1" x14ac:dyDescent="0.2">
      <c r="A4399" s="37" t="s">
        <v>3351</v>
      </c>
      <c r="B4399" s="37" t="s">
        <v>3352</v>
      </c>
      <c r="C4399" s="37" t="s">
        <v>3353</v>
      </c>
      <c r="D4399" s="37" t="s">
        <v>3354</v>
      </c>
      <c r="E4399" s="37" t="s">
        <v>3355</v>
      </c>
      <c r="F4399" s="37" t="s">
        <v>18740</v>
      </c>
      <c r="G4399" s="37">
        <v>33408</v>
      </c>
      <c r="H4399" s="35">
        <v>6</v>
      </c>
      <c r="I4399" s="35">
        <v>15</v>
      </c>
      <c r="J4399" s="36">
        <v>400000</v>
      </c>
      <c r="K4399" s="37">
        <v>142105</v>
      </c>
      <c r="L4399" s="37"/>
    </row>
    <row r="4400" spans="1:12" ht="18" customHeight="1" x14ac:dyDescent="0.2">
      <c r="A4400" s="37" t="s">
        <v>3356</v>
      </c>
      <c r="B4400" s="37" t="s">
        <v>3357</v>
      </c>
      <c r="C4400" s="37" t="s">
        <v>3358</v>
      </c>
      <c r="D4400" s="37" t="s">
        <v>3359</v>
      </c>
      <c r="E4400" s="37" t="s">
        <v>3360</v>
      </c>
      <c r="F4400" s="37" t="s">
        <v>23709</v>
      </c>
      <c r="G4400" s="37">
        <v>83330</v>
      </c>
      <c r="H4400" s="35">
        <v>2</v>
      </c>
      <c r="I4400" s="35">
        <v>15</v>
      </c>
      <c r="J4400" s="36">
        <v>100000</v>
      </c>
      <c r="K4400" s="37">
        <v>119197</v>
      </c>
      <c r="L4400" s="37"/>
    </row>
    <row r="4401" spans="1:12" ht="18" customHeight="1" x14ac:dyDescent="0.2">
      <c r="A4401" s="37" t="s">
        <v>3361</v>
      </c>
      <c r="B4401" s="37" t="s">
        <v>3362</v>
      </c>
      <c r="C4401" s="37" t="s">
        <v>3717</v>
      </c>
      <c r="D4401" s="37" t="s">
        <v>3718</v>
      </c>
      <c r="E4401" s="37" t="s">
        <v>20995</v>
      </c>
      <c r="F4401" s="37" t="s">
        <v>23138</v>
      </c>
      <c r="G4401" s="37">
        <v>98004</v>
      </c>
      <c r="H4401" s="35">
        <v>73</v>
      </c>
      <c r="I4401" s="35">
        <v>898</v>
      </c>
      <c r="J4401" s="36">
        <v>81292</v>
      </c>
      <c r="K4401" s="37">
        <v>117392</v>
      </c>
      <c r="L4401" s="37"/>
    </row>
    <row r="4402" spans="1:12" ht="18" customHeight="1" x14ac:dyDescent="0.2">
      <c r="A4402" s="37" t="s">
        <v>3719</v>
      </c>
      <c r="B4402" s="37" t="s">
        <v>3720</v>
      </c>
      <c r="C4402" s="37" t="s">
        <v>3721</v>
      </c>
      <c r="D4402" s="37" t="s">
        <v>3722</v>
      </c>
      <c r="E4402" s="37" t="s">
        <v>18001</v>
      </c>
      <c r="F4402" s="37" t="s">
        <v>18741</v>
      </c>
      <c r="G4402" s="37">
        <v>30092</v>
      </c>
      <c r="H4402" s="35">
        <v>1</v>
      </c>
      <c r="I4402" s="35">
        <v>6</v>
      </c>
      <c r="J4402" s="36">
        <v>83822</v>
      </c>
      <c r="K4402" s="37">
        <v>133785</v>
      </c>
      <c r="L4402" s="37"/>
    </row>
    <row r="4403" spans="1:12" ht="18" customHeight="1" x14ac:dyDescent="0.2">
      <c r="A4403" s="37" t="s">
        <v>3723</v>
      </c>
      <c r="B4403" s="37" t="s">
        <v>3724</v>
      </c>
      <c r="C4403" s="37" t="s">
        <v>3725</v>
      </c>
      <c r="D4403" s="37" t="s">
        <v>3726</v>
      </c>
      <c r="E4403" s="37" t="s">
        <v>3727</v>
      </c>
      <c r="F4403" s="37" t="s">
        <v>19667</v>
      </c>
      <c r="G4403" s="37">
        <v>2050</v>
      </c>
      <c r="H4403" s="35">
        <v>8</v>
      </c>
      <c r="I4403" s="35" t="s">
        <v>16742</v>
      </c>
      <c r="J4403" s="35" t="s">
        <v>16742</v>
      </c>
      <c r="K4403" s="37">
        <v>132213</v>
      </c>
      <c r="L4403" s="37"/>
    </row>
    <row r="4404" spans="1:12" ht="18" customHeight="1" x14ac:dyDescent="0.2">
      <c r="A4404" s="37" t="s">
        <v>3728</v>
      </c>
      <c r="B4404" s="37" t="s">
        <v>3729</v>
      </c>
      <c r="C4404" s="37" t="s">
        <v>3730</v>
      </c>
      <c r="D4404" s="37" t="s">
        <v>3731</v>
      </c>
      <c r="E4404" s="37" t="s">
        <v>19444</v>
      </c>
      <c r="F4404" s="37" t="s">
        <v>23714</v>
      </c>
      <c r="G4404" s="37">
        <v>94559</v>
      </c>
      <c r="H4404" s="35">
        <v>1</v>
      </c>
      <c r="I4404" s="35">
        <v>3</v>
      </c>
      <c r="J4404" s="36">
        <v>168002</v>
      </c>
      <c r="K4404" s="37">
        <v>120056</v>
      </c>
      <c r="L4404" s="37" t="s">
        <v>3732</v>
      </c>
    </row>
    <row r="4405" spans="1:12" ht="18" customHeight="1" x14ac:dyDescent="0.2">
      <c r="A4405" s="37" t="s">
        <v>3733</v>
      </c>
      <c r="B4405" s="37" t="s">
        <v>3734</v>
      </c>
      <c r="C4405" s="37" t="s">
        <v>3735</v>
      </c>
      <c r="D4405" s="37" t="s">
        <v>3736</v>
      </c>
      <c r="E4405" s="37" t="s">
        <v>3737</v>
      </c>
      <c r="F4405" s="37" t="s">
        <v>19678</v>
      </c>
      <c r="G4405" s="37">
        <v>8043</v>
      </c>
      <c r="H4405" s="35">
        <v>1</v>
      </c>
      <c r="I4405" s="35">
        <v>8</v>
      </c>
      <c r="J4405" s="36">
        <v>125000</v>
      </c>
      <c r="K4405" s="37">
        <v>112890</v>
      </c>
      <c r="L4405" s="37" t="s">
        <v>3738</v>
      </c>
    </row>
    <row r="4406" spans="1:12" ht="18" customHeight="1" x14ac:dyDescent="0.2">
      <c r="A4406" s="37" t="s">
        <v>3739</v>
      </c>
      <c r="B4406" s="37" t="s">
        <v>3740</v>
      </c>
      <c r="C4406" s="37" t="s">
        <v>3741</v>
      </c>
      <c r="D4406" s="37" t="s">
        <v>3742</v>
      </c>
      <c r="E4406" s="37" t="s">
        <v>10901</v>
      </c>
      <c r="F4406" s="37" t="s">
        <v>19668</v>
      </c>
      <c r="G4406" s="37">
        <v>21228</v>
      </c>
      <c r="H4406" s="35">
        <v>4</v>
      </c>
      <c r="I4406" s="35">
        <v>90</v>
      </c>
      <c r="J4406" s="36">
        <v>49387</v>
      </c>
      <c r="K4406" s="37">
        <v>121697</v>
      </c>
      <c r="L4406" s="37" t="s">
        <v>3743</v>
      </c>
    </row>
    <row r="4407" spans="1:12" ht="18" customHeight="1" x14ac:dyDescent="0.2">
      <c r="A4407" s="37" t="s">
        <v>3744</v>
      </c>
      <c r="B4407" s="37" t="s">
        <v>3745</v>
      </c>
      <c r="C4407" s="37" t="s">
        <v>1197</v>
      </c>
      <c r="D4407" s="37" t="s">
        <v>1198</v>
      </c>
      <c r="E4407" s="37" t="s">
        <v>16199</v>
      </c>
      <c r="F4407" s="37" t="s">
        <v>23126</v>
      </c>
      <c r="G4407" s="37">
        <v>43085</v>
      </c>
      <c r="H4407" s="35">
        <v>17</v>
      </c>
      <c r="I4407" s="35">
        <v>215</v>
      </c>
      <c r="J4407" s="36">
        <v>78088</v>
      </c>
      <c r="K4407" s="37">
        <v>142670</v>
      </c>
      <c r="L4407" s="37"/>
    </row>
    <row r="4408" spans="1:12" ht="18" customHeight="1" x14ac:dyDescent="0.2">
      <c r="A4408" s="37" t="s">
        <v>1199</v>
      </c>
      <c r="B4408" s="37" t="s">
        <v>1200</v>
      </c>
      <c r="C4408" s="37" t="s">
        <v>1201</v>
      </c>
      <c r="D4408" s="37"/>
      <c r="E4408" s="37"/>
      <c r="F4408" s="37" t="s">
        <v>19678</v>
      </c>
      <c r="G4408" s="37"/>
      <c r="H4408" s="35">
        <v>2</v>
      </c>
      <c r="I4408" s="35">
        <v>71</v>
      </c>
      <c r="J4408" s="36">
        <v>32394</v>
      </c>
      <c r="K4408" s="37">
        <v>144575</v>
      </c>
      <c r="L4408" s="37"/>
    </row>
    <row r="4409" spans="1:12" ht="18" customHeight="1" x14ac:dyDescent="0.2">
      <c r="A4409" s="37" t="s">
        <v>4073</v>
      </c>
      <c r="B4409" s="37" t="s">
        <v>4074</v>
      </c>
      <c r="C4409" s="37" t="s">
        <v>5319</v>
      </c>
      <c r="D4409" s="37" t="s">
        <v>5320</v>
      </c>
      <c r="E4409" s="37" t="s">
        <v>5321</v>
      </c>
      <c r="F4409" s="37" t="s">
        <v>23135</v>
      </c>
      <c r="G4409" s="37">
        <v>84770</v>
      </c>
      <c r="H4409" s="35">
        <v>600</v>
      </c>
      <c r="I4409" s="35">
        <v>841</v>
      </c>
      <c r="J4409" s="36">
        <v>712894</v>
      </c>
      <c r="K4409" s="37">
        <v>106134</v>
      </c>
      <c r="L4409" s="37"/>
    </row>
    <row r="4410" spans="1:12" ht="18" customHeight="1" x14ac:dyDescent="0.2">
      <c r="A4410" s="37" t="s">
        <v>5322</v>
      </c>
      <c r="B4410" s="37" t="s">
        <v>8003</v>
      </c>
      <c r="C4410" s="37" t="s">
        <v>8004</v>
      </c>
      <c r="D4410" s="37" t="s">
        <v>5341</v>
      </c>
      <c r="E4410" s="37" t="s">
        <v>1100</v>
      </c>
      <c r="F4410" s="37" t="s">
        <v>23134</v>
      </c>
      <c r="G4410" s="37">
        <v>76092</v>
      </c>
      <c r="H4410" s="35">
        <v>48</v>
      </c>
      <c r="I4410" s="35">
        <v>236</v>
      </c>
      <c r="J4410" s="36">
        <v>203013</v>
      </c>
      <c r="K4410" s="37">
        <v>143248</v>
      </c>
      <c r="L4410" s="37" t="s">
        <v>10819</v>
      </c>
    </row>
    <row r="4411" spans="1:12" ht="18" customHeight="1" x14ac:dyDescent="0.2">
      <c r="A4411" s="37" t="s">
        <v>10820</v>
      </c>
      <c r="B4411" s="37" t="s">
        <v>10821</v>
      </c>
      <c r="C4411" s="37" t="s">
        <v>10822</v>
      </c>
      <c r="D4411" s="37" t="s">
        <v>10823</v>
      </c>
      <c r="E4411" s="37" t="s">
        <v>16741</v>
      </c>
      <c r="F4411" s="37" t="s">
        <v>19663</v>
      </c>
      <c r="G4411" s="37">
        <v>46240</v>
      </c>
      <c r="H4411" s="35">
        <v>10</v>
      </c>
      <c r="I4411" s="35" t="s">
        <v>16742</v>
      </c>
      <c r="J4411" s="35" t="s">
        <v>16742</v>
      </c>
      <c r="K4411" s="37">
        <v>112848</v>
      </c>
      <c r="L4411" s="37"/>
    </row>
    <row r="4412" spans="1:12" ht="18" customHeight="1" x14ac:dyDescent="0.2">
      <c r="A4412" s="37" t="s">
        <v>10824</v>
      </c>
      <c r="B4412" s="37"/>
      <c r="C4412" s="37" t="s">
        <v>10825</v>
      </c>
      <c r="D4412" s="37" t="s">
        <v>10826</v>
      </c>
      <c r="E4412" s="37" t="s">
        <v>23951</v>
      </c>
      <c r="F4412" s="37" t="s">
        <v>19670</v>
      </c>
      <c r="G4412" s="37">
        <v>48301</v>
      </c>
      <c r="H4412" s="35">
        <v>5</v>
      </c>
      <c r="I4412" s="35">
        <v>40</v>
      </c>
      <c r="J4412" s="36">
        <v>120000</v>
      </c>
      <c r="K4412" s="37">
        <v>124214</v>
      </c>
      <c r="L4412" s="37"/>
    </row>
    <row r="4413" spans="1:12" ht="18" customHeight="1" x14ac:dyDescent="0.2">
      <c r="A4413" s="37" t="s">
        <v>10827</v>
      </c>
      <c r="B4413" s="37" t="s">
        <v>10828</v>
      </c>
      <c r="C4413" s="37" t="s">
        <v>10829</v>
      </c>
      <c r="D4413" s="37" t="s">
        <v>10830</v>
      </c>
      <c r="E4413" s="37" t="s">
        <v>9730</v>
      </c>
      <c r="F4413" s="37" t="s">
        <v>23709</v>
      </c>
      <c r="G4413" s="37">
        <v>83660</v>
      </c>
      <c r="H4413" s="35">
        <v>5</v>
      </c>
      <c r="I4413" s="35">
        <v>24</v>
      </c>
      <c r="J4413" s="36">
        <v>214579</v>
      </c>
      <c r="K4413" s="37">
        <v>144399</v>
      </c>
      <c r="L4413" s="37"/>
    </row>
    <row r="4414" spans="1:12" ht="18" customHeight="1" x14ac:dyDescent="0.2">
      <c r="A4414" s="37" t="s">
        <v>10831</v>
      </c>
      <c r="B4414" s="37" t="s">
        <v>10832</v>
      </c>
      <c r="C4414" s="37" t="s">
        <v>10833</v>
      </c>
      <c r="D4414" s="37" t="s">
        <v>10834</v>
      </c>
      <c r="E4414" s="37" t="s">
        <v>16728</v>
      </c>
      <c r="F4414" s="37" t="s">
        <v>23714</v>
      </c>
      <c r="G4414" s="37">
        <v>92121</v>
      </c>
      <c r="H4414" s="35">
        <v>3</v>
      </c>
      <c r="I4414" s="35">
        <v>112</v>
      </c>
      <c r="J4414" s="36">
        <v>24216</v>
      </c>
      <c r="K4414" s="37">
        <v>127787</v>
      </c>
      <c r="L4414" s="37"/>
    </row>
    <row r="4415" spans="1:12" ht="18" customHeight="1" x14ac:dyDescent="0.2">
      <c r="A4415" s="37" t="s">
        <v>10835</v>
      </c>
      <c r="B4415" s="37" t="s">
        <v>10836</v>
      </c>
      <c r="C4415" s="37" t="s">
        <v>10837</v>
      </c>
      <c r="D4415" s="37" t="s">
        <v>10838</v>
      </c>
      <c r="E4415" s="37" t="s">
        <v>7174</v>
      </c>
      <c r="F4415" s="37" t="s">
        <v>23716</v>
      </c>
      <c r="G4415" s="37">
        <v>6883</v>
      </c>
      <c r="H4415" s="35">
        <v>12</v>
      </c>
      <c r="I4415" s="35">
        <v>49</v>
      </c>
      <c r="J4415" s="36">
        <v>244898</v>
      </c>
      <c r="K4415" s="37">
        <v>109082</v>
      </c>
      <c r="L4415" s="37"/>
    </row>
    <row r="4416" spans="1:12" ht="18" customHeight="1" x14ac:dyDescent="0.2">
      <c r="A4416" s="37" t="s">
        <v>10839</v>
      </c>
      <c r="B4416" s="37" t="s">
        <v>10840</v>
      </c>
      <c r="C4416" s="37" t="s">
        <v>10841</v>
      </c>
      <c r="D4416" s="37" t="s">
        <v>5361</v>
      </c>
      <c r="E4416" s="37" t="s">
        <v>23609</v>
      </c>
      <c r="F4416" s="37" t="s">
        <v>23126</v>
      </c>
      <c r="G4416" s="37">
        <v>45069</v>
      </c>
      <c r="H4416" s="35">
        <v>8</v>
      </c>
      <c r="I4416" s="35">
        <v>200</v>
      </c>
      <c r="J4416" s="36">
        <v>42345</v>
      </c>
      <c r="K4416" s="37">
        <v>144170</v>
      </c>
      <c r="L4416" s="37"/>
    </row>
    <row r="4417" spans="1:12" ht="18" customHeight="1" x14ac:dyDescent="0.2">
      <c r="A4417" s="37" t="s">
        <v>5362</v>
      </c>
      <c r="B4417" s="37" t="s">
        <v>5363</v>
      </c>
      <c r="C4417" s="37" t="s">
        <v>5364</v>
      </c>
      <c r="D4417" s="37" t="s">
        <v>5365</v>
      </c>
      <c r="E4417" s="37" t="s">
        <v>22089</v>
      </c>
      <c r="F4417" s="37" t="s">
        <v>23138</v>
      </c>
      <c r="G4417" s="37">
        <v>98119</v>
      </c>
      <c r="H4417" s="35">
        <v>5</v>
      </c>
      <c r="I4417" s="35">
        <v>95</v>
      </c>
      <c r="J4417" s="36">
        <v>52632</v>
      </c>
      <c r="K4417" s="37">
        <v>115875</v>
      </c>
      <c r="L4417" s="37"/>
    </row>
    <row r="4418" spans="1:12" ht="18" customHeight="1" x14ac:dyDescent="0.2">
      <c r="A4418" s="37" t="s">
        <v>5366</v>
      </c>
      <c r="B4418" s="37" t="s">
        <v>5367</v>
      </c>
      <c r="C4418" s="37" t="s">
        <v>5368</v>
      </c>
      <c r="D4418" s="37" t="s">
        <v>5369</v>
      </c>
      <c r="E4418" s="37" t="s">
        <v>18144</v>
      </c>
      <c r="F4418" s="37" t="s">
        <v>19675</v>
      </c>
      <c r="G4418" s="37">
        <v>27615</v>
      </c>
      <c r="H4418" s="35">
        <v>22</v>
      </c>
      <c r="I4418" s="35">
        <v>380</v>
      </c>
      <c r="J4418" s="36">
        <v>57105</v>
      </c>
      <c r="K4418" s="37">
        <v>122670</v>
      </c>
      <c r="L4418" s="37" t="s">
        <v>5370</v>
      </c>
    </row>
    <row r="4419" spans="1:12" ht="18" customHeight="1" x14ac:dyDescent="0.2">
      <c r="A4419" s="37" t="s">
        <v>5371</v>
      </c>
      <c r="B4419" s="37" t="s">
        <v>5372</v>
      </c>
      <c r="C4419" s="37" t="s">
        <v>5373</v>
      </c>
      <c r="D4419" s="37" t="s">
        <v>2359</v>
      </c>
      <c r="E4419" s="37" t="s">
        <v>6725</v>
      </c>
      <c r="F4419" s="37" t="s">
        <v>23716</v>
      </c>
      <c r="G4419" s="37">
        <v>6853</v>
      </c>
      <c r="H4419" s="35">
        <v>14</v>
      </c>
      <c r="I4419" s="35">
        <v>18</v>
      </c>
      <c r="J4419" s="36">
        <v>788889</v>
      </c>
      <c r="K4419" s="37">
        <v>132088</v>
      </c>
      <c r="L4419" s="37"/>
    </row>
    <row r="4420" spans="1:12" ht="18" customHeight="1" x14ac:dyDescent="0.2">
      <c r="A4420" s="37" t="s">
        <v>2360</v>
      </c>
      <c r="B4420" s="37" t="s">
        <v>5035</v>
      </c>
      <c r="C4420" s="37" t="s">
        <v>5036</v>
      </c>
      <c r="D4420" s="37"/>
      <c r="E4420" s="37"/>
      <c r="F4420" s="37" t="s">
        <v>23134</v>
      </c>
      <c r="G4420" s="37"/>
      <c r="H4420" s="35">
        <v>8</v>
      </c>
      <c r="I4420" s="35" t="s">
        <v>16742</v>
      </c>
      <c r="J4420" s="35" t="s">
        <v>16742</v>
      </c>
      <c r="K4420" s="37">
        <v>147163</v>
      </c>
      <c r="L4420" s="37"/>
    </row>
    <row r="4421" spans="1:12" ht="18" customHeight="1" x14ac:dyDescent="0.2">
      <c r="A4421" s="37" t="s">
        <v>5037</v>
      </c>
      <c r="B4421" s="37" t="s">
        <v>5038</v>
      </c>
      <c r="C4421" s="37" t="s">
        <v>5039</v>
      </c>
      <c r="D4421" s="37" t="s">
        <v>5040</v>
      </c>
      <c r="E4421" s="37" t="s">
        <v>5041</v>
      </c>
      <c r="F4421" s="37" t="s">
        <v>23128</v>
      </c>
      <c r="G4421" s="37">
        <v>97062</v>
      </c>
      <c r="H4421" s="35">
        <v>56</v>
      </c>
      <c r="I4421" s="35">
        <v>74</v>
      </c>
      <c r="J4421" s="36">
        <v>757059</v>
      </c>
      <c r="K4421" s="37">
        <v>107438</v>
      </c>
      <c r="L4421" s="37"/>
    </row>
    <row r="4422" spans="1:12" ht="18" customHeight="1" x14ac:dyDescent="0.2">
      <c r="A4422" s="37" t="s">
        <v>5042</v>
      </c>
      <c r="B4422" s="37" t="s">
        <v>13745</v>
      </c>
      <c r="C4422" s="37" t="s">
        <v>13746</v>
      </c>
      <c r="D4422" s="37" t="s">
        <v>13747</v>
      </c>
      <c r="E4422" s="37" t="s">
        <v>19065</v>
      </c>
      <c r="F4422" s="37" t="s">
        <v>23716</v>
      </c>
      <c r="G4422" s="37">
        <v>6426</v>
      </c>
      <c r="H4422" s="35">
        <v>19</v>
      </c>
      <c r="I4422" s="35">
        <v>69</v>
      </c>
      <c r="J4422" s="36">
        <v>280746</v>
      </c>
      <c r="K4422" s="37">
        <v>111892</v>
      </c>
      <c r="L4422" s="37"/>
    </row>
    <row r="4423" spans="1:12" ht="18" customHeight="1" x14ac:dyDescent="0.2">
      <c r="A4423" s="37" t="s">
        <v>13748</v>
      </c>
      <c r="B4423" s="37" t="s">
        <v>13749</v>
      </c>
      <c r="C4423" s="37" t="s">
        <v>13750</v>
      </c>
      <c r="D4423" s="37" t="s">
        <v>13751</v>
      </c>
      <c r="E4423" s="37" t="s">
        <v>16723</v>
      </c>
      <c r="F4423" s="37" t="s">
        <v>23714</v>
      </c>
      <c r="G4423" s="37">
        <v>94111</v>
      </c>
      <c r="H4423" s="35">
        <v>19</v>
      </c>
      <c r="I4423" s="35">
        <v>50</v>
      </c>
      <c r="J4423" s="36">
        <v>386000</v>
      </c>
      <c r="K4423" s="37">
        <v>124861</v>
      </c>
      <c r="L4423" s="37" t="s">
        <v>16474</v>
      </c>
    </row>
    <row r="4424" spans="1:12" ht="18" customHeight="1" x14ac:dyDescent="0.2">
      <c r="A4424" s="37" t="s">
        <v>10958</v>
      </c>
      <c r="B4424" s="37" t="s">
        <v>10959</v>
      </c>
      <c r="C4424" s="37" t="s">
        <v>10960</v>
      </c>
      <c r="D4424" s="37" t="s">
        <v>10961</v>
      </c>
      <c r="E4424" s="37" t="s">
        <v>15268</v>
      </c>
      <c r="F4424" s="37" t="s">
        <v>23134</v>
      </c>
      <c r="G4424" s="37">
        <v>77098</v>
      </c>
      <c r="H4424" s="35">
        <v>24</v>
      </c>
      <c r="I4424" s="35">
        <v>400</v>
      </c>
      <c r="J4424" s="36">
        <v>60000</v>
      </c>
      <c r="K4424" s="37">
        <v>43506</v>
      </c>
      <c r="L4424" s="37" t="s">
        <v>10962</v>
      </c>
    </row>
    <row r="4425" spans="1:12" ht="18" customHeight="1" x14ac:dyDescent="0.2">
      <c r="A4425" s="37" t="s">
        <v>10963</v>
      </c>
      <c r="B4425" s="37" t="s">
        <v>13684</v>
      </c>
      <c r="C4425" s="37" t="s">
        <v>13685</v>
      </c>
      <c r="D4425" s="37" t="s">
        <v>8213</v>
      </c>
      <c r="E4425" s="37" t="s">
        <v>22663</v>
      </c>
      <c r="F4425" s="37" t="s">
        <v>18740</v>
      </c>
      <c r="G4425" s="37">
        <v>33134</v>
      </c>
      <c r="H4425" s="35">
        <v>7</v>
      </c>
      <c r="I4425" s="35">
        <v>53</v>
      </c>
      <c r="J4425" s="36">
        <v>130851</v>
      </c>
      <c r="K4425" s="37">
        <v>146707</v>
      </c>
      <c r="L4425" s="37"/>
    </row>
    <row r="4426" spans="1:12" ht="18" customHeight="1" x14ac:dyDescent="0.2">
      <c r="A4426" s="37" t="s">
        <v>8214</v>
      </c>
      <c r="B4426" s="37" t="s">
        <v>8215</v>
      </c>
      <c r="C4426" s="37" t="s">
        <v>8216</v>
      </c>
      <c r="D4426" s="37" t="s">
        <v>8217</v>
      </c>
      <c r="E4426" s="37" t="s">
        <v>1100</v>
      </c>
      <c r="F4426" s="37" t="s">
        <v>23134</v>
      </c>
      <c r="G4426" s="37">
        <v>76092</v>
      </c>
      <c r="H4426" s="35">
        <v>8</v>
      </c>
      <c r="I4426" s="35">
        <v>19</v>
      </c>
      <c r="J4426" s="36">
        <v>394737</v>
      </c>
      <c r="K4426" s="37">
        <v>115366</v>
      </c>
      <c r="L4426" s="37"/>
    </row>
    <row r="4427" spans="1:12" ht="18" customHeight="1" x14ac:dyDescent="0.2">
      <c r="A4427" s="37" t="s">
        <v>10914</v>
      </c>
      <c r="B4427" s="37" t="s">
        <v>13658</v>
      </c>
      <c r="C4427" s="37" t="s">
        <v>13659</v>
      </c>
      <c r="D4427" s="37" t="s">
        <v>13660</v>
      </c>
      <c r="E4427" s="37" t="s">
        <v>10123</v>
      </c>
      <c r="F4427" s="37" t="s">
        <v>23126</v>
      </c>
      <c r="G4427" s="37">
        <v>43147</v>
      </c>
      <c r="H4427" s="35">
        <v>13</v>
      </c>
      <c r="I4427" s="35">
        <v>28</v>
      </c>
      <c r="J4427" s="36">
        <v>446921</v>
      </c>
      <c r="K4427" s="37">
        <v>119849</v>
      </c>
      <c r="L4427" s="37" t="s">
        <v>13661</v>
      </c>
    </row>
    <row r="4428" spans="1:12" ht="18" customHeight="1" x14ac:dyDescent="0.2">
      <c r="A4428" s="37" t="s">
        <v>13662</v>
      </c>
      <c r="B4428" s="37" t="s">
        <v>13663</v>
      </c>
      <c r="C4428" s="37" t="s">
        <v>13664</v>
      </c>
      <c r="D4428" s="37" t="s">
        <v>13665</v>
      </c>
      <c r="E4428" s="37" t="s">
        <v>23347</v>
      </c>
      <c r="F4428" s="37" t="s">
        <v>23134</v>
      </c>
      <c r="G4428" s="37">
        <v>78759</v>
      </c>
      <c r="H4428" s="35">
        <v>7</v>
      </c>
      <c r="I4428" s="35">
        <v>30</v>
      </c>
      <c r="J4428" s="36">
        <v>221200</v>
      </c>
      <c r="K4428" s="37">
        <v>134189</v>
      </c>
      <c r="L4428" s="37"/>
    </row>
    <row r="4429" spans="1:12" ht="18" customHeight="1" x14ac:dyDescent="0.2">
      <c r="A4429" s="37" t="s">
        <v>13666</v>
      </c>
      <c r="B4429" s="37" t="s">
        <v>13667</v>
      </c>
      <c r="C4429" s="37" t="s">
        <v>13668</v>
      </c>
      <c r="D4429" s="37" t="s">
        <v>10956</v>
      </c>
      <c r="E4429" s="37" t="s">
        <v>19599</v>
      </c>
      <c r="F4429" s="37" t="s">
        <v>23134</v>
      </c>
      <c r="G4429" s="37">
        <v>75024</v>
      </c>
      <c r="H4429" s="35">
        <v>2</v>
      </c>
      <c r="I4429" s="35">
        <v>3</v>
      </c>
      <c r="J4429" s="36">
        <v>500000</v>
      </c>
      <c r="K4429" s="37">
        <v>104200</v>
      </c>
      <c r="L4429" s="37"/>
    </row>
    <row r="4430" spans="1:12" ht="18" customHeight="1" x14ac:dyDescent="0.2">
      <c r="A4430" s="37" t="s">
        <v>10957</v>
      </c>
      <c r="B4430" s="37" t="s">
        <v>8202</v>
      </c>
      <c r="C4430" s="37" t="s">
        <v>8203</v>
      </c>
      <c r="D4430" s="37" t="s">
        <v>8204</v>
      </c>
      <c r="E4430" s="37" t="s">
        <v>18967</v>
      </c>
      <c r="F4430" s="37" t="s">
        <v>23134</v>
      </c>
      <c r="G4430" s="37">
        <v>78217</v>
      </c>
      <c r="H4430" s="35">
        <v>10</v>
      </c>
      <c r="I4430" s="35">
        <v>80</v>
      </c>
      <c r="J4430" s="36">
        <v>125000</v>
      </c>
      <c r="K4430" s="37">
        <v>149042</v>
      </c>
      <c r="L4430" s="37"/>
    </row>
    <row r="4431" spans="1:12" ht="18" customHeight="1" x14ac:dyDescent="0.2">
      <c r="A4431" s="37" t="s">
        <v>8205</v>
      </c>
      <c r="B4431" s="37" t="s">
        <v>8206</v>
      </c>
      <c r="C4431" s="37" t="s">
        <v>8207</v>
      </c>
      <c r="D4431" s="37" t="s">
        <v>9767</v>
      </c>
      <c r="E4431" s="37" t="s">
        <v>21378</v>
      </c>
      <c r="F4431" s="37" t="s">
        <v>19670</v>
      </c>
      <c r="G4431" s="37">
        <v>48098</v>
      </c>
      <c r="H4431" s="35">
        <v>29</v>
      </c>
      <c r="I4431" s="35">
        <v>72</v>
      </c>
      <c r="J4431" s="36">
        <v>399533</v>
      </c>
      <c r="K4431" s="37">
        <v>123071</v>
      </c>
      <c r="L4431" s="37"/>
    </row>
    <row r="4432" spans="1:12" ht="18" customHeight="1" x14ac:dyDescent="0.2">
      <c r="A4432" s="37" t="s">
        <v>8208</v>
      </c>
      <c r="B4432" s="37" t="s">
        <v>8209</v>
      </c>
      <c r="C4432" s="37" t="s">
        <v>8210</v>
      </c>
      <c r="D4432" s="37" t="s">
        <v>8211</v>
      </c>
      <c r="E4432" s="37" t="s">
        <v>18144</v>
      </c>
      <c r="F4432" s="37" t="s">
        <v>19675</v>
      </c>
      <c r="G4432" s="37">
        <v>27612</v>
      </c>
      <c r="H4432" s="35">
        <v>9</v>
      </c>
      <c r="I4432" s="35">
        <v>161</v>
      </c>
      <c r="J4432" s="36">
        <v>53616</v>
      </c>
      <c r="K4432" s="37">
        <v>137145</v>
      </c>
      <c r="L4432" s="37"/>
    </row>
    <row r="4433" spans="1:12" ht="18" customHeight="1" x14ac:dyDescent="0.2">
      <c r="A4433" s="37" t="s">
        <v>8212</v>
      </c>
      <c r="B4433" s="37" t="s">
        <v>5564</v>
      </c>
      <c r="C4433" s="37" t="s">
        <v>5565</v>
      </c>
      <c r="D4433" s="37" t="s">
        <v>5566</v>
      </c>
      <c r="E4433" s="37" t="s">
        <v>5567</v>
      </c>
      <c r="F4433" s="37" t="s">
        <v>23716</v>
      </c>
      <c r="G4433" s="37">
        <v>6067</v>
      </c>
      <c r="H4433" s="35">
        <v>3</v>
      </c>
      <c r="I4433" s="35">
        <v>22</v>
      </c>
      <c r="J4433" s="36">
        <v>156495</v>
      </c>
      <c r="K4433" s="37">
        <v>127151</v>
      </c>
      <c r="L4433" s="37"/>
    </row>
    <row r="4434" spans="1:12" ht="18" customHeight="1" x14ac:dyDescent="0.2">
      <c r="A4434" s="37" t="s">
        <v>5568</v>
      </c>
      <c r="B4434" s="37" t="s">
        <v>5569</v>
      </c>
      <c r="C4434" s="37" t="s">
        <v>5570</v>
      </c>
      <c r="D4434" s="37" t="s">
        <v>5571</v>
      </c>
      <c r="E4434" s="37" t="s">
        <v>18170</v>
      </c>
      <c r="F4434" s="37" t="s">
        <v>19668</v>
      </c>
      <c r="G4434" s="37">
        <v>20879</v>
      </c>
      <c r="H4434" s="35">
        <v>2</v>
      </c>
      <c r="I4434" s="35">
        <v>53</v>
      </c>
      <c r="J4434" s="36">
        <v>38143</v>
      </c>
      <c r="K4434" s="37">
        <v>113315</v>
      </c>
      <c r="L4434" s="37"/>
    </row>
    <row r="4435" spans="1:12" ht="18" customHeight="1" x14ac:dyDescent="0.2">
      <c r="A4435" s="37" t="s">
        <v>10892</v>
      </c>
      <c r="B4435" s="37" t="s">
        <v>10893</v>
      </c>
      <c r="C4435" s="37" t="s">
        <v>10894</v>
      </c>
      <c r="D4435" s="37" t="s">
        <v>10895</v>
      </c>
      <c r="E4435" s="37" t="s">
        <v>10356</v>
      </c>
      <c r="F4435" s="37" t="s">
        <v>18740</v>
      </c>
      <c r="G4435" s="37">
        <v>34683</v>
      </c>
      <c r="H4435" s="35">
        <v>66</v>
      </c>
      <c r="I4435" s="35">
        <v>509</v>
      </c>
      <c r="J4435" s="36">
        <v>130206</v>
      </c>
      <c r="K4435" s="37">
        <v>151419</v>
      </c>
      <c r="L4435" s="37"/>
    </row>
    <row r="4436" spans="1:12" ht="18" customHeight="1" x14ac:dyDescent="0.2">
      <c r="A4436" s="37" t="s">
        <v>10896</v>
      </c>
      <c r="B4436" s="37" t="s">
        <v>10897</v>
      </c>
      <c r="C4436" s="37" t="s">
        <v>10898</v>
      </c>
      <c r="D4436" s="37" t="s">
        <v>10899</v>
      </c>
      <c r="E4436" s="37" t="s">
        <v>20995</v>
      </c>
      <c r="F4436" s="37" t="s">
        <v>23138</v>
      </c>
      <c r="G4436" s="37">
        <v>98004</v>
      </c>
      <c r="H4436" s="35">
        <v>89</v>
      </c>
      <c r="I4436" s="35">
        <v>346</v>
      </c>
      <c r="J4436" s="36">
        <v>256778</v>
      </c>
      <c r="K4436" s="37">
        <v>140639</v>
      </c>
      <c r="L4436" s="37"/>
    </row>
    <row r="4437" spans="1:12" ht="18" customHeight="1" x14ac:dyDescent="0.2">
      <c r="A4437" s="37" t="s">
        <v>8199</v>
      </c>
      <c r="B4437" s="37" t="s">
        <v>8200</v>
      </c>
      <c r="C4437" s="37" t="s">
        <v>8201</v>
      </c>
      <c r="D4437" s="37" t="s">
        <v>5542</v>
      </c>
      <c r="E4437" s="37" t="s">
        <v>24069</v>
      </c>
      <c r="F4437" s="37" t="s">
        <v>23133</v>
      </c>
      <c r="G4437" s="37">
        <v>38120</v>
      </c>
      <c r="H4437" s="35">
        <v>307</v>
      </c>
      <c r="I4437" s="35">
        <v>212</v>
      </c>
      <c r="J4437" s="36">
        <v>1449325</v>
      </c>
      <c r="K4437" s="37">
        <v>109024</v>
      </c>
      <c r="L4437" s="37"/>
    </row>
    <row r="4438" spans="1:12" ht="18" customHeight="1" x14ac:dyDescent="0.2">
      <c r="A4438" s="37" t="s">
        <v>5543</v>
      </c>
      <c r="B4438" s="37" t="s">
        <v>5544</v>
      </c>
      <c r="C4438" s="37" t="s">
        <v>5545</v>
      </c>
      <c r="D4438" s="37" t="s">
        <v>5546</v>
      </c>
      <c r="E4438" s="37" t="s">
        <v>24465</v>
      </c>
      <c r="F4438" s="37" t="s">
        <v>23714</v>
      </c>
      <c r="G4438" s="37">
        <v>95014</v>
      </c>
      <c r="H4438" s="35">
        <v>50</v>
      </c>
      <c r="I4438" s="35">
        <v>60</v>
      </c>
      <c r="J4438" s="36">
        <v>833333</v>
      </c>
      <c r="K4438" s="37">
        <v>113178</v>
      </c>
      <c r="L4438" s="37"/>
    </row>
    <row r="4439" spans="1:12" ht="18" customHeight="1" x14ac:dyDescent="0.2">
      <c r="A4439" s="37" t="s">
        <v>5547</v>
      </c>
      <c r="B4439" s="37" t="s">
        <v>5548</v>
      </c>
      <c r="C4439" s="37" t="s">
        <v>5549</v>
      </c>
      <c r="D4439" s="37" t="s">
        <v>5550</v>
      </c>
      <c r="E4439" s="37" t="s">
        <v>19555</v>
      </c>
      <c r="F4439" s="37" t="s">
        <v>23714</v>
      </c>
      <c r="G4439" s="37">
        <v>92648</v>
      </c>
      <c r="H4439" s="35">
        <v>12</v>
      </c>
      <c r="I4439" s="35">
        <v>250</v>
      </c>
      <c r="J4439" s="36">
        <v>48000</v>
      </c>
      <c r="K4439" s="37">
        <v>123900</v>
      </c>
      <c r="L4439" s="37" t="s">
        <v>5551</v>
      </c>
    </row>
    <row r="4440" spans="1:12" ht="18" customHeight="1" x14ac:dyDescent="0.2">
      <c r="A4440" s="37" t="s">
        <v>5552</v>
      </c>
      <c r="B4440" s="37" t="s">
        <v>5553</v>
      </c>
      <c r="C4440" s="37" t="s">
        <v>5554</v>
      </c>
      <c r="D4440" s="37" t="s">
        <v>8218</v>
      </c>
      <c r="E4440" s="37" t="s">
        <v>13651</v>
      </c>
      <c r="F4440" s="37" t="s">
        <v>23125</v>
      </c>
      <c r="G4440" s="37">
        <v>10541</v>
      </c>
      <c r="H4440" s="35">
        <v>13</v>
      </c>
      <c r="I4440" s="35">
        <v>219</v>
      </c>
      <c r="J4440" s="36">
        <v>58751</v>
      </c>
      <c r="K4440" s="37">
        <v>113588</v>
      </c>
      <c r="L4440" s="37" t="s">
        <v>8219</v>
      </c>
    </row>
    <row r="4441" spans="1:12" ht="18" customHeight="1" x14ac:dyDescent="0.2">
      <c r="A4441" s="37" t="s">
        <v>8220</v>
      </c>
      <c r="B4441" s="37" t="s">
        <v>8221</v>
      </c>
      <c r="C4441" s="37" t="s">
        <v>8222</v>
      </c>
      <c r="D4441" s="37"/>
      <c r="E4441" s="37"/>
      <c r="F4441" s="37" t="s">
        <v>23714</v>
      </c>
      <c r="G4441" s="37"/>
      <c r="H4441" s="35">
        <v>11</v>
      </c>
      <c r="I4441" s="35">
        <v>94</v>
      </c>
      <c r="J4441" s="36">
        <v>117021</v>
      </c>
      <c r="K4441" s="37">
        <v>142639</v>
      </c>
      <c r="L4441" s="37"/>
    </row>
    <row r="4442" spans="1:12" ht="18" customHeight="1" x14ac:dyDescent="0.2">
      <c r="A4442" s="37" t="s">
        <v>8223</v>
      </c>
      <c r="B4442" s="37" t="s">
        <v>8224</v>
      </c>
      <c r="C4442" s="37" t="s">
        <v>8225</v>
      </c>
      <c r="D4442" s="37" t="s">
        <v>5561</v>
      </c>
      <c r="E4442" s="37" t="s">
        <v>23736</v>
      </c>
      <c r="F4442" s="37" t="s">
        <v>19676</v>
      </c>
      <c r="G4442" s="37">
        <v>68106</v>
      </c>
      <c r="H4442" s="35">
        <v>4</v>
      </c>
      <c r="I4442" s="35">
        <v>11</v>
      </c>
      <c r="J4442" s="36">
        <v>322436</v>
      </c>
      <c r="K4442" s="37">
        <v>28303</v>
      </c>
      <c r="L4442" s="37"/>
    </row>
    <row r="4443" spans="1:12" ht="18" customHeight="1" x14ac:dyDescent="0.2">
      <c r="A4443" s="37" t="s">
        <v>5562</v>
      </c>
      <c r="B4443" s="37" t="s">
        <v>5563</v>
      </c>
      <c r="C4443" s="37" t="s">
        <v>2851</v>
      </c>
      <c r="D4443" s="37" t="s">
        <v>2852</v>
      </c>
      <c r="E4443" s="37" t="s">
        <v>21378</v>
      </c>
      <c r="F4443" s="37" t="s">
        <v>19670</v>
      </c>
      <c r="G4443" s="37">
        <v>48084</v>
      </c>
      <c r="H4443" s="35">
        <v>44</v>
      </c>
      <c r="I4443" s="35">
        <v>203</v>
      </c>
      <c r="J4443" s="36">
        <v>217335</v>
      </c>
      <c r="K4443" s="37">
        <v>127453</v>
      </c>
      <c r="L4443" s="37"/>
    </row>
    <row r="4444" spans="1:12" ht="18" customHeight="1" x14ac:dyDescent="0.2">
      <c r="A4444" s="37" t="s">
        <v>2853</v>
      </c>
      <c r="B4444" s="37" t="s">
        <v>2854</v>
      </c>
      <c r="C4444" s="37" t="s">
        <v>2855</v>
      </c>
      <c r="D4444" s="37" t="s">
        <v>2856</v>
      </c>
      <c r="E4444" s="37" t="s">
        <v>14607</v>
      </c>
      <c r="F4444" s="37" t="s">
        <v>23716</v>
      </c>
      <c r="G4444" s="37">
        <v>6518</v>
      </c>
      <c r="H4444" s="35">
        <v>55</v>
      </c>
      <c r="I4444" s="35">
        <v>578</v>
      </c>
      <c r="J4444" s="36">
        <v>94362</v>
      </c>
      <c r="K4444" s="37">
        <v>106419</v>
      </c>
      <c r="L4444" s="37"/>
    </row>
    <row r="4445" spans="1:12" ht="18" customHeight="1" x14ac:dyDescent="0.2">
      <c r="A4445" s="37" t="s">
        <v>5555</v>
      </c>
      <c r="B4445" s="37" t="s">
        <v>5556</v>
      </c>
      <c r="C4445" s="37" t="s">
        <v>5574</v>
      </c>
      <c r="D4445" s="37" t="s">
        <v>5575</v>
      </c>
      <c r="E4445" s="37" t="s">
        <v>21680</v>
      </c>
      <c r="F4445" s="37" t="s">
        <v>23715</v>
      </c>
      <c r="G4445" s="37">
        <v>80210</v>
      </c>
      <c r="H4445" s="35">
        <v>3</v>
      </c>
      <c r="I4445" s="35">
        <v>45</v>
      </c>
      <c r="J4445" s="36">
        <v>77110</v>
      </c>
      <c r="K4445" s="37">
        <v>144164</v>
      </c>
      <c r="L4445" s="37"/>
    </row>
    <row r="4446" spans="1:12" ht="18" customHeight="1" x14ac:dyDescent="0.2">
      <c r="A4446" s="37" t="s">
        <v>5576</v>
      </c>
      <c r="B4446" s="37" t="s">
        <v>5577</v>
      </c>
      <c r="C4446" s="37" t="s">
        <v>5578</v>
      </c>
      <c r="D4446" s="37" t="s">
        <v>5579</v>
      </c>
      <c r="E4446" s="37" t="s">
        <v>5580</v>
      </c>
      <c r="F4446" s="37" t="s">
        <v>19679</v>
      </c>
      <c r="G4446" s="37">
        <v>88001</v>
      </c>
      <c r="H4446" s="35">
        <v>63</v>
      </c>
      <c r="I4446" s="35">
        <v>583</v>
      </c>
      <c r="J4446" s="36">
        <v>108621</v>
      </c>
      <c r="K4446" s="37">
        <v>106802</v>
      </c>
      <c r="L4446" s="37" t="s">
        <v>8256</v>
      </c>
    </row>
    <row r="4447" spans="1:12" ht="18" customHeight="1" x14ac:dyDescent="0.2">
      <c r="A4447" s="37" t="s">
        <v>8257</v>
      </c>
      <c r="B4447" s="37" t="s">
        <v>8258</v>
      </c>
      <c r="C4447" s="37" t="s">
        <v>8259</v>
      </c>
      <c r="D4447" s="37" t="s">
        <v>8260</v>
      </c>
      <c r="E4447" s="37" t="s">
        <v>8261</v>
      </c>
      <c r="F4447" s="37" t="s">
        <v>18740</v>
      </c>
      <c r="G4447" s="37">
        <v>33043</v>
      </c>
      <c r="H4447" s="35">
        <v>5</v>
      </c>
      <c r="I4447" s="35">
        <v>11</v>
      </c>
      <c r="J4447" s="36">
        <v>454545</v>
      </c>
      <c r="K4447" s="37">
        <v>139613</v>
      </c>
      <c r="L4447" s="37"/>
    </row>
    <row r="4448" spans="1:12" ht="18" customHeight="1" x14ac:dyDescent="0.2">
      <c r="A4448" s="37" t="s">
        <v>5594</v>
      </c>
      <c r="B4448" s="37" t="s">
        <v>5595</v>
      </c>
      <c r="C4448" s="37" t="s">
        <v>5596</v>
      </c>
      <c r="D4448" s="37" t="s">
        <v>5597</v>
      </c>
      <c r="E4448" s="37" t="s">
        <v>2689</v>
      </c>
      <c r="F4448" s="37" t="s">
        <v>23126</v>
      </c>
      <c r="G4448" s="37">
        <v>44136</v>
      </c>
      <c r="H4448" s="35">
        <v>0</v>
      </c>
      <c r="I4448" s="35">
        <v>11</v>
      </c>
      <c r="J4448" s="36">
        <v>39182</v>
      </c>
      <c r="K4448" s="37">
        <v>129344</v>
      </c>
      <c r="L4448" s="37" t="s">
        <v>5598</v>
      </c>
    </row>
    <row r="4449" spans="1:12" ht="18" customHeight="1" x14ac:dyDescent="0.2">
      <c r="A4449" s="37" t="s">
        <v>10990</v>
      </c>
      <c r="B4449" s="37" t="s">
        <v>8284</v>
      </c>
      <c r="C4449" s="37" t="s">
        <v>8285</v>
      </c>
      <c r="D4449" s="37" t="s">
        <v>8286</v>
      </c>
      <c r="E4449" s="37" t="s">
        <v>8287</v>
      </c>
      <c r="F4449" s="37" t="s">
        <v>19678</v>
      </c>
      <c r="G4449" s="37">
        <v>7059</v>
      </c>
      <c r="H4449" s="35">
        <v>1</v>
      </c>
      <c r="I4449" s="35">
        <v>15</v>
      </c>
      <c r="J4449" s="36">
        <v>66667</v>
      </c>
      <c r="K4449" s="37">
        <v>128833</v>
      </c>
      <c r="L4449" s="37"/>
    </row>
    <row r="4450" spans="1:12" ht="18" customHeight="1" x14ac:dyDescent="0.2">
      <c r="A4450" s="37" t="s">
        <v>8288</v>
      </c>
      <c r="B4450" s="37" t="s">
        <v>8289</v>
      </c>
      <c r="C4450" s="37" t="s">
        <v>8290</v>
      </c>
      <c r="D4450" s="37" t="s">
        <v>8291</v>
      </c>
      <c r="E4450" s="37" t="s">
        <v>24332</v>
      </c>
      <c r="F4450" s="37" t="s">
        <v>23136</v>
      </c>
      <c r="G4450" s="37">
        <v>20191</v>
      </c>
      <c r="H4450" s="35">
        <v>396</v>
      </c>
      <c r="I4450" s="36">
        <v>2835</v>
      </c>
      <c r="J4450" s="36">
        <v>139686</v>
      </c>
      <c r="K4450" s="37">
        <v>113908</v>
      </c>
      <c r="L4450" s="37" t="s">
        <v>8271</v>
      </c>
    </row>
    <row r="4451" spans="1:12" ht="18" customHeight="1" x14ac:dyDescent="0.2">
      <c r="A4451" s="37" t="s">
        <v>8272</v>
      </c>
      <c r="B4451" s="37" t="s">
        <v>8273</v>
      </c>
      <c r="C4451" s="37" t="s">
        <v>8274</v>
      </c>
      <c r="D4451" s="37" t="s">
        <v>8275</v>
      </c>
      <c r="E4451" s="37" t="s">
        <v>8276</v>
      </c>
      <c r="F4451" s="37" t="s">
        <v>19662</v>
      </c>
      <c r="G4451" s="37">
        <v>61614</v>
      </c>
      <c r="H4451" s="35">
        <v>8</v>
      </c>
      <c r="I4451" s="35" t="s">
        <v>16742</v>
      </c>
      <c r="J4451" s="35" t="s">
        <v>16742</v>
      </c>
      <c r="K4451" s="37">
        <v>146532</v>
      </c>
      <c r="L4451" s="37"/>
    </row>
    <row r="4452" spans="1:12" ht="18" customHeight="1" x14ac:dyDescent="0.2">
      <c r="A4452" s="37" t="s">
        <v>2077</v>
      </c>
      <c r="B4452" s="37" t="s">
        <v>2078</v>
      </c>
      <c r="C4452" s="37" t="s">
        <v>2079</v>
      </c>
      <c r="D4452" s="37" t="s">
        <v>2080</v>
      </c>
      <c r="E4452" s="37" t="s">
        <v>21777</v>
      </c>
      <c r="F4452" s="37" t="s">
        <v>19664</v>
      </c>
      <c r="G4452" s="37">
        <v>66049</v>
      </c>
      <c r="H4452" s="35">
        <v>5</v>
      </c>
      <c r="I4452" s="35">
        <v>22</v>
      </c>
      <c r="J4452" s="36">
        <v>240909</v>
      </c>
      <c r="K4452" s="37">
        <v>115915</v>
      </c>
      <c r="L4452" s="37" t="s">
        <v>2081</v>
      </c>
    </row>
    <row r="4453" spans="1:12" ht="18" customHeight="1" x14ac:dyDescent="0.2">
      <c r="A4453" s="37" t="s">
        <v>2082</v>
      </c>
      <c r="B4453" s="37" t="s">
        <v>2083</v>
      </c>
      <c r="C4453" s="37" t="s">
        <v>2084</v>
      </c>
      <c r="D4453" s="37" t="s">
        <v>2085</v>
      </c>
      <c r="E4453" s="37" t="s">
        <v>22268</v>
      </c>
      <c r="F4453" s="37" t="s">
        <v>19672</v>
      </c>
      <c r="G4453" s="37">
        <v>65804</v>
      </c>
      <c r="H4453" s="35">
        <v>3</v>
      </c>
      <c r="I4453" s="35">
        <v>10</v>
      </c>
      <c r="J4453" s="36">
        <v>330000</v>
      </c>
      <c r="K4453" s="37">
        <v>116142</v>
      </c>
      <c r="L4453" s="37" t="s">
        <v>2086</v>
      </c>
    </row>
    <row r="4454" spans="1:12" ht="18" customHeight="1" x14ac:dyDescent="0.2">
      <c r="A4454" s="37" t="s">
        <v>2087</v>
      </c>
      <c r="B4454" s="37" t="s">
        <v>2088</v>
      </c>
      <c r="C4454" s="37" t="s">
        <v>2089</v>
      </c>
      <c r="D4454" s="37" t="s">
        <v>2090</v>
      </c>
      <c r="E4454" s="37" t="s">
        <v>18349</v>
      </c>
      <c r="F4454" s="37" t="s">
        <v>23714</v>
      </c>
      <c r="G4454" s="37">
        <v>92660</v>
      </c>
      <c r="H4454" s="35">
        <v>20</v>
      </c>
      <c r="I4454" s="35">
        <v>68</v>
      </c>
      <c r="J4454" s="36">
        <v>294118</v>
      </c>
      <c r="K4454" s="37">
        <v>112483</v>
      </c>
      <c r="L4454" s="37"/>
    </row>
    <row r="4455" spans="1:12" ht="18" customHeight="1" x14ac:dyDescent="0.2">
      <c r="A4455" s="37" t="s">
        <v>2091</v>
      </c>
      <c r="B4455" s="37" t="s">
        <v>2092</v>
      </c>
      <c r="C4455" s="37" t="s">
        <v>2093</v>
      </c>
      <c r="D4455" s="37"/>
      <c r="E4455" s="37"/>
      <c r="F4455" s="37" t="s">
        <v>23126</v>
      </c>
      <c r="G4455" s="37"/>
      <c r="H4455" s="35">
        <v>9</v>
      </c>
      <c r="I4455" s="35">
        <v>199</v>
      </c>
      <c r="J4455" s="36">
        <v>43216</v>
      </c>
      <c r="K4455" s="37">
        <v>121298</v>
      </c>
      <c r="L4455" s="37" t="s">
        <v>2094</v>
      </c>
    </row>
    <row r="4456" spans="1:12" ht="18" customHeight="1" x14ac:dyDescent="0.2">
      <c r="A4456" s="37" t="s">
        <v>2095</v>
      </c>
      <c r="B4456" s="37" t="s">
        <v>4776</v>
      </c>
      <c r="C4456" s="37" t="s">
        <v>4777</v>
      </c>
      <c r="D4456" s="37" t="s">
        <v>4778</v>
      </c>
      <c r="E4456" s="37" t="s">
        <v>22837</v>
      </c>
      <c r="F4456" s="37" t="s">
        <v>23126</v>
      </c>
      <c r="G4456" s="37">
        <v>45423</v>
      </c>
      <c r="H4456" s="35">
        <v>18</v>
      </c>
      <c r="I4456" s="35">
        <v>57</v>
      </c>
      <c r="J4456" s="36">
        <v>317789</v>
      </c>
      <c r="K4456" s="37">
        <v>125046</v>
      </c>
      <c r="L4456" s="37"/>
    </row>
    <row r="4457" spans="1:12" ht="18" customHeight="1" x14ac:dyDescent="0.2">
      <c r="A4457" s="37" t="s">
        <v>4779</v>
      </c>
      <c r="B4457" s="37" t="s">
        <v>8280</v>
      </c>
      <c r="C4457" s="37" t="s">
        <v>8281</v>
      </c>
      <c r="D4457" s="37" t="s">
        <v>8282</v>
      </c>
      <c r="E4457" s="37" t="s">
        <v>8283</v>
      </c>
      <c r="F4457" s="37" t="s">
        <v>23712</v>
      </c>
      <c r="G4457" s="37">
        <v>72801</v>
      </c>
      <c r="H4457" s="35">
        <v>52</v>
      </c>
      <c r="I4457" s="36">
        <v>1736</v>
      </c>
      <c r="J4457" s="36">
        <v>30012</v>
      </c>
      <c r="K4457" s="37">
        <v>36956</v>
      </c>
      <c r="L4457" s="37" t="s">
        <v>4550</v>
      </c>
    </row>
    <row r="4458" spans="1:12" ht="18" customHeight="1" x14ac:dyDescent="0.2">
      <c r="A4458" s="37" t="s">
        <v>4551</v>
      </c>
      <c r="B4458" s="37" t="s">
        <v>4552</v>
      </c>
      <c r="C4458" s="37" t="s">
        <v>4553</v>
      </c>
      <c r="D4458" s="37" t="s">
        <v>4554</v>
      </c>
      <c r="E4458" s="37" t="s">
        <v>4555</v>
      </c>
      <c r="F4458" s="37" t="s">
        <v>19672</v>
      </c>
      <c r="G4458" s="37">
        <v>63021</v>
      </c>
      <c r="H4458" s="35">
        <v>17</v>
      </c>
      <c r="I4458" s="35">
        <v>25</v>
      </c>
      <c r="J4458" s="36">
        <v>680000</v>
      </c>
      <c r="K4458" s="37">
        <v>116444</v>
      </c>
      <c r="L4458" s="37"/>
    </row>
    <row r="4459" spans="1:12" ht="18" customHeight="1" x14ac:dyDescent="0.2">
      <c r="A4459" s="37" t="s">
        <v>4556</v>
      </c>
      <c r="B4459" s="37" t="s">
        <v>4557</v>
      </c>
      <c r="C4459" s="37" t="s">
        <v>8118</v>
      </c>
      <c r="D4459" s="37" t="s">
        <v>8119</v>
      </c>
      <c r="E4459" s="37" t="s">
        <v>21950</v>
      </c>
      <c r="F4459" s="37" t="s">
        <v>19672</v>
      </c>
      <c r="G4459" s="37">
        <v>63017</v>
      </c>
      <c r="H4459" s="35">
        <v>76</v>
      </c>
      <c r="I4459" s="36">
        <v>1365</v>
      </c>
      <c r="J4459" s="36">
        <v>55929</v>
      </c>
      <c r="K4459" s="37">
        <v>105511</v>
      </c>
      <c r="L4459" s="37"/>
    </row>
    <row r="4460" spans="1:12" ht="18" customHeight="1" x14ac:dyDescent="0.2">
      <c r="A4460" s="37" t="s">
        <v>8120</v>
      </c>
      <c r="B4460" s="37" t="s">
        <v>6427</v>
      </c>
      <c r="C4460" s="37" t="s">
        <v>6428</v>
      </c>
      <c r="D4460" s="37" t="s">
        <v>6429</v>
      </c>
      <c r="E4460" s="37" t="s">
        <v>18552</v>
      </c>
      <c r="F4460" s="37" t="s">
        <v>23714</v>
      </c>
      <c r="G4460" s="37">
        <v>95661</v>
      </c>
      <c r="H4460" s="35">
        <v>57</v>
      </c>
      <c r="I4460" s="35">
        <v>204</v>
      </c>
      <c r="J4460" s="36">
        <v>278841</v>
      </c>
      <c r="K4460" s="37">
        <v>111897</v>
      </c>
      <c r="L4460" s="37"/>
    </row>
    <row r="4461" spans="1:12" ht="18" customHeight="1" x14ac:dyDescent="0.2">
      <c r="A4461" s="37" t="s">
        <v>6430</v>
      </c>
      <c r="B4461" s="37" t="s">
        <v>6431</v>
      </c>
      <c r="C4461" s="37" t="s">
        <v>6432</v>
      </c>
      <c r="D4461" s="37" t="s">
        <v>6433</v>
      </c>
      <c r="E4461" s="37" t="s">
        <v>6434</v>
      </c>
      <c r="F4461" s="37" t="s">
        <v>19662</v>
      </c>
      <c r="G4461" s="37">
        <v>60181</v>
      </c>
      <c r="H4461" s="35">
        <v>3</v>
      </c>
      <c r="I4461" s="35">
        <v>5</v>
      </c>
      <c r="J4461" s="36">
        <v>580000</v>
      </c>
      <c r="K4461" s="37">
        <v>146570</v>
      </c>
      <c r="L4461" s="37" t="s">
        <v>6435</v>
      </c>
    </row>
    <row r="4462" spans="1:12" ht="18" customHeight="1" x14ac:dyDescent="0.2">
      <c r="A4462" s="37" t="s">
        <v>6696</v>
      </c>
      <c r="B4462" s="37" t="s">
        <v>6697</v>
      </c>
      <c r="C4462" s="37" t="s">
        <v>6698</v>
      </c>
      <c r="D4462" s="37" t="s">
        <v>6699</v>
      </c>
      <c r="E4462" s="37" t="s">
        <v>17285</v>
      </c>
      <c r="F4462" s="37" t="s">
        <v>23715</v>
      </c>
      <c r="G4462" s="37">
        <v>80126</v>
      </c>
      <c r="H4462" s="35">
        <v>3</v>
      </c>
      <c r="I4462" s="35">
        <v>10</v>
      </c>
      <c r="J4462" s="36">
        <v>300000</v>
      </c>
      <c r="K4462" s="37">
        <v>125706</v>
      </c>
      <c r="L4462" s="37"/>
    </row>
    <row r="4463" spans="1:12" ht="18" customHeight="1" x14ac:dyDescent="0.2">
      <c r="A4463" s="37" t="s">
        <v>3767</v>
      </c>
      <c r="B4463" s="37" t="s">
        <v>3768</v>
      </c>
      <c r="C4463" s="37" t="s">
        <v>3769</v>
      </c>
      <c r="D4463" s="37" t="s">
        <v>3770</v>
      </c>
      <c r="E4463" s="37" t="s">
        <v>17220</v>
      </c>
      <c r="F4463" s="37" t="s">
        <v>23126</v>
      </c>
      <c r="G4463" s="37">
        <v>43015</v>
      </c>
      <c r="H4463" s="35">
        <v>18</v>
      </c>
      <c r="I4463" s="35">
        <v>15</v>
      </c>
      <c r="J4463" s="36">
        <v>1200000</v>
      </c>
      <c r="K4463" s="37">
        <v>115158</v>
      </c>
      <c r="L4463" s="37"/>
    </row>
    <row r="4464" spans="1:12" ht="18" customHeight="1" x14ac:dyDescent="0.2">
      <c r="A4464" s="37" t="s">
        <v>3771</v>
      </c>
      <c r="B4464" s="37" t="s">
        <v>3772</v>
      </c>
      <c r="C4464" s="37" t="s">
        <v>3773</v>
      </c>
      <c r="D4464" s="37" t="s">
        <v>3774</v>
      </c>
      <c r="E4464" s="37" t="s">
        <v>19505</v>
      </c>
      <c r="F4464" s="37" t="s">
        <v>23125</v>
      </c>
      <c r="G4464" s="37">
        <v>10025</v>
      </c>
      <c r="H4464" s="35">
        <v>26</v>
      </c>
      <c r="I4464" s="35">
        <v>44</v>
      </c>
      <c r="J4464" s="36">
        <v>590000</v>
      </c>
      <c r="K4464" s="37">
        <v>129443</v>
      </c>
      <c r="L4464" s="37" t="s">
        <v>3775</v>
      </c>
    </row>
    <row r="4465" spans="1:12" ht="18" customHeight="1" x14ac:dyDescent="0.2">
      <c r="A4465" s="37" t="s">
        <v>3776</v>
      </c>
      <c r="B4465" s="37" t="s">
        <v>3777</v>
      </c>
      <c r="C4465" s="37" t="s">
        <v>3778</v>
      </c>
      <c r="D4465" s="37" t="s">
        <v>3779</v>
      </c>
      <c r="E4465" s="37" t="s">
        <v>15998</v>
      </c>
      <c r="F4465" s="37" t="s">
        <v>23714</v>
      </c>
      <c r="G4465" s="37">
        <v>92626</v>
      </c>
      <c r="H4465" s="35">
        <v>16</v>
      </c>
      <c r="I4465" s="35">
        <v>28</v>
      </c>
      <c r="J4465" s="36">
        <v>571429</v>
      </c>
      <c r="K4465" s="37">
        <v>23505</v>
      </c>
      <c r="L4465" s="37" t="s">
        <v>3763</v>
      </c>
    </row>
    <row r="4466" spans="1:12" ht="18" customHeight="1" x14ac:dyDescent="0.2">
      <c r="A4466" s="37" t="s">
        <v>3764</v>
      </c>
      <c r="B4466" s="37" t="s">
        <v>3765</v>
      </c>
      <c r="C4466" s="37" t="s">
        <v>3766</v>
      </c>
      <c r="D4466" s="37" t="s">
        <v>5915</v>
      </c>
      <c r="E4466" s="37" t="s">
        <v>5916</v>
      </c>
      <c r="F4466" s="37" t="s">
        <v>19667</v>
      </c>
      <c r="G4466" s="37">
        <v>1966</v>
      </c>
      <c r="H4466" s="35">
        <v>25</v>
      </c>
      <c r="I4466" s="35">
        <v>210</v>
      </c>
      <c r="J4466" s="36">
        <v>119048</v>
      </c>
      <c r="K4466" s="37">
        <v>129507</v>
      </c>
      <c r="L4466" s="37"/>
    </row>
    <row r="4467" spans="1:12" ht="18" customHeight="1" x14ac:dyDescent="0.2">
      <c r="A4467" s="37" t="s">
        <v>5917</v>
      </c>
      <c r="B4467" s="37" t="s">
        <v>5918</v>
      </c>
      <c r="C4467" s="37" t="s">
        <v>5919</v>
      </c>
      <c r="D4467" s="37" t="s">
        <v>5920</v>
      </c>
      <c r="E4467" s="37" t="s">
        <v>23148</v>
      </c>
      <c r="F4467" s="37" t="s">
        <v>23715</v>
      </c>
      <c r="G4467" s="37">
        <v>80919</v>
      </c>
      <c r="H4467" s="35">
        <v>11</v>
      </c>
      <c r="I4467" s="35">
        <v>13</v>
      </c>
      <c r="J4467" s="36">
        <v>821231</v>
      </c>
      <c r="K4467" s="37">
        <v>112450</v>
      </c>
      <c r="L4467" s="37"/>
    </row>
    <row r="4468" spans="1:12" ht="18" customHeight="1" x14ac:dyDescent="0.2">
      <c r="A4468" s="37" t="s">
        <v>5921</v>
      </c>
      <c r="B4468" s="37" t="s">
        <v>5922</v>
      </c>
      <c r="C4468" s="37" t="s">
        <v>5923</v>
      </c>
      <c r="D4468" s="37" t="s">
        <v>5924</v>
      </c>
      <c r="E4468" s="37" t="s">
        <v>5925</v>
      </c>
      <c r="F4468" s="37" t="s">
        <v>19671</v>
      </c>
      <c r="G4468" s="37">
        <v>56164</v>
      </c>
      <c r="H4468" s="35">
        <v>0</v>
      </c>
      <c r="I4468" s="35">
        <v>6</v>
      </c>
      <c r="J4468" s="36">
        <v>58935</v>
      </c>
      <c r="K4468" s="37">
        <v>147227</v>
      </c>
      <c r="L4468" s="37"/>
    </row>
    <row r="4469" spans="1:12" ht="18" customHeight="1" x14ac:dyDescent="0.2">
      <c r="A4469" s="37" t="s">
        <v>7359</v>
      </c>
      <c r="B4469" s="37" t="s">
        <v>7360</v>
      </c>
      <c r="C4469" s="37" t="s">
        <v>7361</v>
      </c>
      <c r="D4469" s="37" t="s">
        <v>7362</v>
      </c>
      <c r="E4469" s="37" t="s">
        <v>7363</v>
      </c>
      <c r="F4469" s="37" t="s">
        <v>23134</v>
      </c>
      <c r="G4469" s="37">
        <v>75801</v>
      </c>
      <c r="H4469" s="35">
        <v>2</v>
      </c>
      <c r="I4469" s="35">
        <v>100</v>
      </c>
      <c r="J4469" s="36">
        <v>15000</v>
      </c>
      <c r="K4469" s="37">
        <v>124013</v>
      </c>
      <c r="L4469" s="37" t="s">
        <v>7364</v>
      </c>
    </row>
    <row r="4470" spans="1:12" ht="18" customHeight="1" x14ac:dyDescent="0.2">
      <c r="A4470" s="37" t="s">
        <v>7365</v>
      </c>
      <c r="B4470" s="37" t="s">
        <v>7366</v>
      </c>
      <c r="C4470" s="37" t="s">
        <v>3504</v>
      </c>
      <c r="D4470" s="37" t="s">
        <v>3505</v>
      </c>
      <c r="E4470" s="37" t="s">
        <v>3506</v>
      </c>
      <c r="F4470" s="37" t="s">
        <v>18741</v>
      </c>
      <c r="G4470" s="37">
        <v>30253</v>
      </c>
      <c r="H4470" s="35">
        <v>8</v>
      </c>
      <c r="I4470" s="35" t="s">
        <v>16742</v>
      </c>
      <c r="J4470" s="35" t="s">
        <v>16742</v>
      </c>
      <c r="K4470" s="37">
        <v>139470</v>
      </c>
      <c r="L4470" s="37" t="s">
        <v>3507</v>
      </c>
    </row>
    <row r="4471" spans="1:12" ht="18" customHeight="1" x14ac:dyDescent="0.2">
      <c r="A4471" s="37" t="s">
        <v>3508</v>
      </c>
      <c r="B4471" s="37" t="s">
        <v>3509</v>
      </c>
      <c r="C4471" s="37" t="s">
        <v>3510</v>
      </c>
      <c r="D4471" s="37" t="s">
        <v>3511</v>
      </c>
      <c r="E4471" s="37" t="s">
        <v>13510</v>
      </c>
      <c r="F4471" s="37" t="s">
        <v>23125</v>
      </c>
      <c r="G4471" s="37">
        <v>11366</v>
      </c>
      <c r="H4471" s="35">
        <v>0</v>
      </c>
      <c r="I4471" s="35">
        <v>8</v>
      </c>
      <c r="J4471" s="36">
        <v>5905</v>
      </c>
      <c r="K4471" s="37">
        <v>146942</v>
      </c>
      <c r="L4471" s="37"/>
    </row>
    <row r="4472" spans="1:12" ht="18" customHeight="1" x14ac:dyDescent="0.2">
      <c r="A4472" s="37" t="s">
        <v>3512</v>
      </c>
      <c r="B4472" s="37" t="s">
        <v>3513</v>
      </c>
      <c r="C4472" s="37" t="s">
        <v>3514</v>
      </c>
      <c r="D4472" s="37" t="s">
        <v>3515</v>
      </c>
      <c r="E4472" s="37" t="s">
        <v>17808</v>
      </c>
      <c r="F4472" s="37" t="s">
        <v>23715</v>
      </c>
      <c r="G4472" s="37">
        <v>80127</v>
      </c>
      <c r="H4472" s="35">
        <v>7</v>
      </c>
      <c r="I4472" s="35">
        <v>20</v>
      </c>
      <c r="J4472" s="36">
        <v>365385</v>
      </c>
      <c r="K4472" s="37">
        <v>128021</v>
      </c>
      <c r="L4472" s="37" t="s">
        <v>3516</v>
      </c>
    </row>
    <row r="4473" spans="1:12" ht="18" customHeight="1" x14ac:dyDescent="0.2">
      <c r="A4473" s="37" t="s">
        <v>173</v>
      </c>
      <c r="B4473" s="37" t="s">
        <v>174</v>
      </c>
      <c r="C4473" s="37" t="s">
        <v>175</v>
      </c>
      <c r="D4473" s="37"/>
      <c r="E4473" s="37"/>
      <c r="F4473" s="37" t="s">
        <v>19668</v>
      </c>
      <c r="G4473" s="37"/>
      <c r="H4473" s="35">
        <v>2</v>
      </c>
      <c r="I4473" s="35">
        <v>14</v>
      </c>
      <c r="J4473" s="36">
        <v>142857</v>
      </c>
      <c r="K4473" s="37">
        <v>121295</v>
      </c>
      <c r="L4473" s="37" t="s">
        <v>176</v>
      </c>
    </row>
    <row r="4474" spans="1:12" ht="18" customHeight="1" x14ac:dyDescent="0.2">
      <c r="A4474" s="37" t="s">
        <v>177</v>
      </c>
      <c r="B4474" s="37" t="s">
        <v>178</v>
      </c>
      <c r="C4474" s="37" t="s">
        <v>1116</v>
      </c>
      <c r="D4474" s="37" t="s">
        <v>1117</v>
      </c>
      <c r="E4474" s="37" t="s">
        <v>19929</v>
      </c>
      <c r="F4474" s="37" t="s">
        <v>19675</v>
      </c>
      <c r="G4474" s="37">
        <v>28801</v>
      </c>
      <c r="H4474" s="35">
        <v>43</v>
      </c>
      <c r="I4474" s="35">
        <v>305</v>
      </c>
      <c r="J4474" s="36">
        <v>140745</v>
      </c>
      <c r="K4474" s="37">
        <v>118696</v>
      </c>
      <c r="L4474" s="37" t="s">
        <v>1118</v>
      </c>
    </row>
    <row r="4475" spans="1:12" ht="18" customHeight="1" x14ac:dyDescent="0.2">
      <c r="A4475" s="37" t="s">
        <v>1119</v>
      </c>
      <c r="B4475" s="37" t="s">
        <v>1120</v>
      </c>
      <c r="C4475" s="37" t="s">
        <v>1121</v>
      </c>
      <c r="D4475" s="37" t="s">
        <v>1122</v>
      </c>
      <c r="E4475" s="37" t="s">
        <v>19505</v>
      </c>
      <c r="F4475" s="37" t="s">
        <v>23125</v>
      </c>
      <c r="G4475" s="37">
        <v>10022</v>
      </c>
      <c r="H4475" s="35">
        <v>737</v>
      </c>
      <c r="I4475" s="35">
        <v>26</v>
      </c>
      <c r="J4475" s="36">
        <v>28346288</v>
      </c>
      <c r="K4475" s="37">
        <v>140234</v>
      </c>
      <c r="L4475" s="37"/>
    </row>
    <row r="4476" spans="1:12" ht="18" customHeight="1" x14ac:dyDescent="0.2">
      <c r="A4476" s="37" t="s">
        <v>1123</v>
      </c>
      <c r="B4476" s="37" t="s">
        <v>1124</v>
      </c>
      <c r="C4476" s="37" t="s">
        <v>1125</v>
      </c>
      <c r="D4476" s="37" t="s">
        <v>1126</v>
      </c>
      <c r="E4476" s="37" t="s">
        <v>1127</v>
      </c>
      <c r="F4476" s="37" t="s">
        <v>18740</v>
      </c>
      <c r="G4476" s="37">
        <v>33870</v>
      </c>
      <c r="H4476" s="35">
        <v>6</v>
      </c>
      <c r="I4476" s="35">
        <v>124</v>
      </c>
      <c r="J4476" s="36">
        <v>49494</v>
      </c>
      <c r="K4476" s="37">
        <v>140650</v>
      </c>
      <c r="L4476" s="37" t="s">
        <v>1128</v>
      </c>
    </row>
    <row r="4477" spans="1:12" ht="18" customHeight="1" x14ac:dyDescent="0.2">
      <c r="A4477" s="37" t="s">
        <v>1129</v>
      </c>
      <c r="B4477" s="37" t="s">
        <v>1130</v>
      </c>
      <c r="C4477" s="37" t="s">
        <v>1131</v>
      </c>
      <c r="D4477" s="37" t="s">
        <v>1132</v>
      </c>
      <c r="E4477" s="37" t="s">
        <v>23742</v>
      </c>
      <c r="F4477" s="37" t="s">
        <v>23134</v>
      </c>
      <c r="G4477" s="37">
        <v>76013</v>
      </c>
      <c r="H4477" s="35">
        <v>3</v>
      </c>
      <c r="I4477" s="35">
        <v>54</v>
      </c>
      <c r="J4477" s="36">
        <v>60034</v>
      </c>
      <c r="K4477" s="37">
        <v>145405</v>
      </c>
      <c r="L4477" s="37"/>
    </row>
    <row r="4478" spans="1:12" ht="18" customHeight="1" x14ac:dyDescent="0.2">
      <c r="A4478" s="37" t="s">
        <v>1133</v>
      </c>
      <c r="B4478" s="37" t="s">
        <v>1134</v>
      </c>
      <c r="C4478" s="37" t="s">
        <v>1135</v>
      </c>
      <c r="D4478" s="37" t="s">
        <v>1136</v>
      </c>
      <c r="E4478" s="37" t="s">
        <v>21630</v>
      </c>
      <c r="F4478" s="37" t="s">
        <v>19675</v>
      </c>
      <c r="G4478" s="37">
        <v>27408</v>
      </c>
      <c r="H4478" s="35">
        <v>277</v>
      </c>
      <c r="I4478" s="36">
        <v>1189</v>
      </c>
      <c r="J4478" s="36">
        <v>233217</v>
      </c>
      <c r="K4478" s="37">
        <v>106298</v>
      </c>
      <c r="L4478" s="37"/>
    </row>
    <row r="4479" spans="1:12" ht="18" customHeight="1" x14ac:dyDescent="0.2">
      <c r="A4479" s="37" t="s">
        <v>1137</v>
      </c>
      <c r="B4479" s="37" t="s">
        <v>1138</v>
      </c>
      <c r="C4479" s="37" t="s">
        <v>1139</v>
      </c>
      <c r="D4479" s="37" t="s">
        <v>1140</v>
      </c>
      <c r="E4479" s="37" t="s">
        <v>1141</v>
      </c>
      <c r="F4479" s="37" t="s">
        <v>23714</v>
      </c>
      <c r="G4479" s="37">
        <v>92064</v>
      </c>
      <c r="H4479" s="35">
        <v>10</v>
      </c>
      <c r="I4479" s="35">
        <v>21</v>
      </c>
      <c r="J4479" s="36">
        <v>452381</v>
      </c>
      <c r="K4479" s="37">
        <v>133657</v>
      </c>
      <c r="L4479" s="37"/>
    </row>
    <row r="4480" spans="1:12" ht="18" customHeight="1" x14ac:dyDescent="0.2">
      <c r="A4480" s="37" t="s">
        <v>1142</v>
      </c>
      <c r="B4480" s="37" t="s">
        <v>6183</v>
      </c>
      <c r="C4480" s="37" t="s">
        <v>6184</v>
      </c>
      <c r="D4480" s="37"/>
      <c r="E4480" s="37"/>
      <c r="F4480" s="37" t="s">
        <v>23134</v>
      </c>
      <c r="G4480" s="37"/>
      <c r="H4480" s="35">
        <v>8</v>
      </c>
      <c r="I4480" s="35" t="s">
        <v>16742</v>
      </c>
      <c r="J4480" s="35" t="s">
        <v>16742</v>
      </c>
      <c r="K4480" s="37">
        <v>145804</v>
      </c>
      <c r="L4480" s="37"/>
    </row>
    <row r="4481" spans="1:12" ht="18" customHeight="1" x14ac:dyDescent="0.2">
      <c r="A4481" s="37" t="s">
        <v>6185</v>
      </c>
      <c r="B4481" s="37" t="s">
        <v>6186</v>
      </c>
      <c r="C4481" s="37" t="s">
        <v>6187</v>
      </c>
      <c r="D4481" s="37" t="s">
        <v>6188</v>
      </c>
      <c r="E4481" s="37" t="s">
        <v>6189</v>
      </c>
      <c r="F4481" s="37" t="s">
        <v>18743</v>
      </c>
      <c r="G4481" s="37">
        <v>52001</v>
      </c>
      <c r="H4481" s="35">
        <v>631</v>
      </c>
      <c r="I4481" s="36">
        <v>3058</v>
      </c>
      <c r="J4481" s="36">
        <v>206371</v>
      </c>
      <c r="K4481" s="37">
        <v>107097</v>
      </c>
      <c r="L4481" s="37"/>
    </row>
    <row r="4482" spans="1:12" ht="18" customHeight="1" x14ac:dyDescent="0.2">
      <c r="A4482" s="37" t="s">
        <v>6190</v>
      </c>
      <c r="B4482" s="37" t="s">
        <v>6191</v>
      </c>
      <c r="C4482" s="37" t="s">
        <v>6192</v>
      </c>
      <c r="D4482" s="37" t="s">
        <v>6193</v>
      </c>
      <c r="E4482" s="37" t="s">
        <v>6194</v>
      </c>
      <c r="F4482" s="37" t="s">
        <v>19663</v>
      </c>
      <c r="G4482" s="37">
        <v>46064</v>
      </c>
      <c r="H4482" s="35">
        <v>28</v>
      </c>
      <c r="I4482" s="35">
        <v>900</v>
      </c>
      <c r="J4482" s="36">
        <v>31111</v>
      </c>
      <c r="K4482" s="37">
        <v>139863</v>
      </c>
      <c r="L4482" s="37" t="s">
        <v>6195</v>
      </c>
    </row>
    <row r="4483" spans="1:12" ht="18" customHeight="1" x14ac:dyDescent="0.2">
      <c r="A4483" s="37" t="s">
        <v>6196</v>
      </c>
      <c r="B4483" s="37" t="s">
        <v>6197</v>
      </c>
      <c r="C4483" s="37" t="s">
        <v>6198</v>
      </c>
      <c r="D4483" s="37" t="s">
        <v>6199</v>
      </c>
      <c r="E4483" s="37" t="s">
        <v>6200</v>
      </c>
      <c r="F4483" s="37" t="s">
        <v>23142</v>
      </c>
      <c r="G4483" s="37">
        <v>82414</v>
      </c>
      <c r="H4483" s="35">
        <v>2</v>
      </c>
      <c r="I4483" s="35">
        <v>90</v>
      </c>
      <c r="J4483" s="36">
        <v>27236</v>
      </c>
      <c r="K4483" s="37">
        <v>142623</v>
      </c>
      <c r="L4483" s="37"/>
    </row>
    <row r="4484" spans="1:12" ht="18" customHeight="1" x14ac:dyDescent="0.2">
      <c r="A4484" s="37" t="s">
        <v>6201</v>
      </c>
      <c r="B4484" s="37" t="s">
        <v>6202</v>
      </c>
      <c r="C4484" s="37" t="s">
        <v>6203</v>
      </c>
      <c r="D4484" s="37" t="s">
        <v>6204</v>
      </c>
      <c r="E4484" s="37" t="s">
        <v>14381</v>
      </c>
      <c r="F4484" s="37" t="s">
        <v>23713</v>
      </c>
      <c r="G4484" s="37">
        <v>85295</v>
      </c>
      <c r="H4484" s="35">
        <v>37</v>
      </c>
      <c r="I4484" s="35">
        <v>160</v>
      </c>
      <c r="J4484" s="36">
        <v>231250</v>
      </c>
      <c r="K4484" s="37">
        <v>127675</v>
      </c>
      <c r="L4484" s="37"/>
    </row>
    <row r="4485" spans="1:12" ht="18" customHeight="1" x14ac:dyDescent="0.2">
      <c r="A4485" s="37" t="s">
        <v>6205</v>
      </c>
      <c r="B4485" s="37" t="s">
        <v>6206</v>
      </c>
      <c r="C4485" s="37" t="s">
        <v>3497</v>
      </c>
      <c r="D4485" s="37" t="s">
        <v>3517</v>
      </c>
      <c r="E4485" s="37" t="s">
        <v>3518</v>
      </c>
      <c r="F4485" s="37" t="s">
        <v>18743</v>
      </c>
      <c r="G4485" s="37">
        <v>52233</v>
      </c>
      <c r="H4485" s="35">
        <v>6</v>
      </c>
      <c r="I4485" s="35">
        <v>35</v>
      </c>
      <c r="J4485" s="36">
        <v>171429</v>
      </c>
      <c r="K4485" s="37">
        <v>137552</v>
      </c>
      <c r="L4485" s="37" t="s">
        <v>3519</v>
      </c>
    </row>
    <row r="4486" spans="1:12" ht="18" customHeight="1" x14ac:dyDescent="0.2">
      <c r="A4486" s="37" t="s">
        <v>3520</v>
      </c>
      <c r="B4486" s="37" t="s">
        <v>3521</v>
      </c>
      <c r="C4486" s="37" t="s">
        <v>3522</v>
      </c>
      <c r="D4486" s="37" t="s">
        <v>3523</v>
      </c>
      <c r="E4486" s="37" t="s">
        <v>15268</v>
      </c>
      <c r="F4486" s="37" t="s">
        <v>23134</v>
      </c>
      <c r="G4486" s="37">
        <v>77046</v>
      </c>
      <c r="H4486" s="35">
        <v>60</v>
      </c>
      <c r="I4486" s="35">
        <v>326</v>
      </c>
      <c r="J4486" s="36">
        <v>184049</v>
      </c>
      <c r="K4486" s="37">
        <v>114518</v>
      </c>
      <c r="L4486" s="37"/>
    </row>
    <row r="4487" spans="1:12" ht="18" customHeight="1" x14ac:dyDescent="0.2">
      <c r="A4487" s="37" t="s">
        <v>3524</v>
      </c>
      <c r="B4487" s="37" t="s">
        <v>3525</v>
      </c>
      <c r="C4487" s="37" t="s">
        <v>3526</v>
      </c>
      <c r="D4487" s="37" t="s">
        <v>3527</v>
      </c>
      <c r="E4487" s="37" t="s">
        <v>23190</v>
      </c>
      <c r="F4487" s="37" t="s">
        <v>23136</v>
      </c>
      <c r="G4487" s="37">
        <v>20175</v>
      </c>
      <c r="H4487" s="35">
        <v>133</v>
      </c>
      <c r="I4487" s="35">
        <v>284</v>
      </c>
      <c r="J4487" s="36">
        <v>467576</v>
      </c>
      <c r="K4487" s="37">
        <v>111685</v>
      </c>
      <c r="L4487" s="37"/>
    </row>
    <row r="4488" spans="1:12" ht="18" customHeight="1" x14ac:dyDescent="0.2">
      <c r="A4488" s="37" t="s">
        <v>4261</v>
      </c>
      <c r="B4488" s="37" t="s">
        <v>4262</v>
      </c>
      <c r="C4488" s="37" t="s">
        <v>4263</v>
      </c>
      <c r="D4488" s="37" t="s">
        <v>4264</v>
      </c>
      <c r="E4488" s="37" t="s">
        <v>3656</v>
      </c>
      <c r="F4488" s="37" t="s">
        <v>19670</v>
      </c>
      <c r="G4488" s="37">
        <v>48331</v>
      </c>
      <c r="H4488" s="35">
        <v>60</v>
      </c>
      <c r="I4488" s="35">
        <v>236</v>
      </c>
      <c r="J4488" s="36">
        <v>252651</v>
      </c>
      <c r="K4488" s="37">
        <v>132437</v>
      </c>
      <c r="L4488" s="37" t="s">
        <v>4265</v>
      </c>
    </row>
    <row r="4489" spans="1:12" ht="18" customHeight="1" x14ac:dyDescent="0.2">
      <c r="A4489" s="37" t="s">
        <v>4266</v>
      </c>
      <c r="B4489" s="37" t="s">
        <v>4267</v>
      </c>
      <c r="C4489" s="37" t="s">
        <v>4268</v>
      </c>
      <c r="D4489" s="37" t="s">
        <v>4269</v>
      </c>
      <c r="E4489" s="37" t="s">
        <v>19505</v>
      </c>
      <c r="F4489" s="37" t="s">
        <v>23125</v>
      </c>
      <c r="G4489" s="37">
        <v>10022</v>
      </c>
      <c r="H4489" s="35">
        <v>407</v>
      </c>
      <c r="I4489" s="35">
        <v>19</v>
      </c>
      <c r="J4489" s="36">
        <v>21425789</v>
      </c>
      <c r="K4489" s="37">
        <v>145103</v>
      </c>
      <c r="L4489" s="37"/>
    </row>
    <row r="4490" spans="1:12" ht="18" customHeight="1" x14ac:dyDescent="0.2">
      <c r="A4490" s="37" t="s">
        <v>2890</v>
      </c>
      <c r="B4490" s="37" t="s">
        <v>5969</v>
      </c>
      <c r="C4490" s="37" t="s">
        <v>5970</v>
      </c>
      <c r="D4490" s="37" t="s">
        <v>5971</v>
      </c>
      <c r="E4490" s="37" t="s">
        <v>11092</v>
      </c>
      <c r="F4490" s="37" t="s">
        <v>23714</v>
      </c>
      <c r="G4490" s="37">
        <v>94539</v>
      </c>
      <c r="H4490" s="35">
        <v>5</v>
      </c>
      <c r="I4490" s="35">
        <v>45</v>
      </c>
      <c r="J4490" s="36">
        <v>111111</v>
      </c>
      <c r="K4490" s="37">
        <v>120284</v>
      </c>
      <c r="L4490" s="37" t="s">
        <v>5972</v>
      </c>
    </row>
    <row r="4491" spans="1:12" ht="18" customHeight="1" x14ac:dyDescent="0.2">
      <c r="A4491" s="37" t="s">
        <v>5973</v>
      </c>
      <c r="B4491" s="37" t="s">
        <v>5974</v>
      </c>
      <c r="C4491" s="37" t="s">
        <v>5975</v>
      </c>
      <c r="D4491" s="37" t="s">
        <v>5976</v>
      </c>
      <c r="E4491" s="37" t="s">
        <v>5977</v>
      </c>
      <c r="F4491" s="37" t="s">
        <v>19678</v>
      </c>
      <c r="G4491" s="37">
        <v>7302</v>
      </c>
      <c r="H4491" s="35">
        <v>4</v>
      </c>
      <c r="I4491" s="35">
        <v>17</v>
      </c>
      <c r="J4491" s="36">
        <v>209480</v>
      </c>
      <c r="K4491" s="37">
        <v>144116</v>
      </c>
      <c r="L4491" s="37"/>
    </row>
    <row r="4492" spans="1:12" ht="18" customHeight="1" x14ac:dyDescent="0.2">
      <c r="A4492" s="37" t="s">
        <v>5978</v>
      </c>
      <c r="B4492" s="37" t="s">
        <v>5979</v>
      </c>
      <c r="C4492" s="37" t="s">
        <v>5980</v>
      </c>
      <c r="D4492" s="37" t="s">
        <v>5981</v>
      </c>
      <c r="E4492" s="37" t="s">
        <v>23798</v>
      </c>
      <c r="F4492" s="37" t="s">
        <v>19680</v>
      </c>
      <c r="G4492" s="37">
        <v>89119</v>
      </c>
      <c r="H4492" s="35">
        <v>5</v>
      </c>
      <c r="I4492" s="35">
        <v>11</v>
      </c>
      <c r="J4492" s="36">
        <v>454545</v>
      </c>
      <c r="K4492" s="37">
        <v>114037</v>
      </c>
      <c r="L4492" s="37"/>
    </row>
    <row r="4493" spans="1:12" ht="18" customHeight="1" x14ac:dyDescent="0.2">
      <c r="A4493" s="37" t="s">
        <v>5982</v>
      </c>
      <c r="B4493" s="37" t="s">
        <v>5983</v>
      </c>
      <c r="C4493" s="37" t="s">
        <v>5984</v>
      </c>
      <c r="D4493" s="37" t="s">
        <v>5985</v>
      </c>
      <c r="E4493" s="37" t="s">
        <v>13946</v>
      </c>
      <c r="F4493" s="37" t="s">
        <v>23134</v>
      </c>
      <c r="G4493" s="37">
        <v>77429</v>
      </c>
      <c r="H4493" s="35">
        <v>0</v>
      </c>
      <c r="I4493" s="35">
        <v>2</v>
      </c>
      <c r="J4493" s="36">
        <v>85000</v>
      </c>
      <c r="K4493" s="37">
        <v>137067</v>
      </c>
      <c r="L4493" s="37" t="s">
        <v>5986</v>
      </c>
    </row>
    <row r="4494" spans="1:12" ht="18" customHeight="1" x14ac:dyDescent="0.2">
      <c r="A4494" s="37" t="s">
        <v>5987</v>
      </c>
      <c r="B4494" s="37" t="s">
        <v>5988</v>
      </c>
      <c r="C4494" s="37" t="s">
        <v>5989</v>
      </c>
      <c r="D4494" s="37" t="s">
        <v>5990</v>
      </c>
      <c r="E4494" s="37" t="s">
        <v>20049</v>
      </c>
      <c r="F4494" s="37" t="s">
        <v>19664</v>
      </c>
      <c r="G4494" s="37">
        <v>67202</v>
      </c>
      <c r="H4494" s="35">
        <v>2</v>
      </c>
      <c r="I4494" s="35">
        <v>6</v>
      </c>
      <c r="J4494" s="36">
        <v>366667</v>
      </c>
      <c r="K4494" s="37">
        <v>113987</v>
      </c>
      <c r="L4494" s="37" t="s">
        <v>5991</v>
      </c>
    </row>
    <row r="4495" spans="1:12" ht="18" customHeight="1" x14ac:dyDescent="0.2">
      <c r="A4495" s="37" t="s">
        <v>5992</v>
      </c>
      <c r="B4495" s="37" t="s">
        <v>5993</v>
      </c>
      <c r="C4495" s="37" t="s">
        <v>5994</v>
      </c>
      <c r="D4495" s="37" t="s">
        <v>5995</v>
      </c>
      <c r="E4495" s="37" t="s">
        <v>11232</v>
      </c>
      <c r="F4495" s="37" t="s">
        <v>23715</v>
      </c>
      <c r="G4495" s="37">
        <v>80014</v>
      </c>
      <c r="H4495" s="35">
        <v>8</v>
      </c>
      <c r="I4495" s="35" t="s">
        <v>16742</v>
      </c>
      <c r="J4495" s="35" t="s">
        <v>16742</v>
      </c>
      <c r="K4495" s="37">
        <v>142712</v>
      </c>
      <c r="L4495" s="37" t="s">
        <v>2304</v>
      </c>
    </row>
    <row r="4496" spans="1:12" ht="18" customHeight="1" x14ac:dyDescent="0.2">
      <c r="A4496" s="37" t="s">
        <v>2305</v>
      </c>
      <c r="B4496" s="37" t="s">
        <v>2306</v>
      </c>
      <c r="C4496" s="37" t="s">
        <v>2307</v>
      </c>
      <c r="D4496" s="37" t="s">
        <v>2308</v>
      </c>
      <c r="E4496" s="37" t="s">
        <v>20995</v>
      </c>
      <c r="F4496" s="37" t="s">
        <v>23138</v>
      </c>
      <c r="G4496" s="37">
        <v>98004</v>
      </c>
      <c r="H4496" s="35">
        <v>3</v>
      </c>
      <c r="I4496" s="35">
        <v>27</v>
      </c>
      <c r="J4496" s="36">
        <v>101512</v>
      </c>
      <c r="K4496" s="37">
        <v>117159</v>
      </c>
      <c r="L4496" s="37"/>
    </row>
    <row r="4497" spans="1:12" ht="18" customHeight="1" x14ac:dyDescent="0.2">
      <c r="A4497" s="37" t="s">
        <v>2309</v>
      </c>
      <c r="B4497" s="37" t="s">
        <v>2310</v>
      </c>
      <c r="C4497" s="37" t="s">
        <v>2311</v>
      </c>
      <c r="D4497" s="37" t="s">
        <v>3936</v>
      </c>
      <c r="E4497" s="37" t="s">
        <v>23803</v>
      </c>
      <c r="F4497" s="37" t="s">
        <v>19672</v>
      </c>
      <c r="G4497" s="37">
        <v>63141</v>
      </c>
      <c r="H4497" s="35">
        <v>19</v>
      </c>
      <c r="I4497" s="35">
        <v>307</v>
      </c>
      <c r="J4497" s="36">
        <v>62305</v>
      </c>
      <c r="K4497" s="37">
        <v>117543</v>
      </c>
      <c r="L4497" s="37" t="s">
        <v>3937</v>
      </c>
    </row>
    <row r="4498" spans="1:12" ht="18" customHeight="1" x14ac:dyDescent="0.2">
      <c r="A4498" s="37" t="s">
        <v>3938</v>
      </c>
      <c r="B4498" s="37"/>
      <c r="C4498" s="37" t="s">
        <v>3939</v>
      </c>
      <c r="D4498" s="37" t="s">
        <v>1301</v>
      </c>
      <c r="E4498" s="37" t="s">
        <v>23289</v>
      </c>
      <c r="F4498" s="37" t="s">
        <v>19662</v>
      </c>
      <c r="G4498" s="37">
        <v>60134</v>
      </c>
      <c r="H4498" s="35">
        <v>8</v>
      </c>
      <c r="I4498" s="35">
        <v>200</v>
      </c>
      <c r="J4498" s="36">
        <v>37500</v>
      </c>
      <c r="K4498" s="37">
        <v>123570</v>
      </c>
      <c r="L4498" s="37"/>
    </row>
    <row r="4499" spans="1:12" ht="18" customHeight="1" x14ac:dyDescent="0.2">
      <c r="A4499" s="37" t="s">
        <v>4827</v>
      </c>
      <c r="B4499" s="37" t="s">
        <v>4828</v>
      </c>
      <c r="C4499" s="37" t="s">
        <v>4829</v>
      </c>
      <c r="D4499" s="37" t="s">
        <v>4830</v>
      </c>
      <c r="E4499" s="37" t="s">
        <v>13178</v>
      </c>
      <c r="F4499" s="37" t="s">
        <v>23139</v>
      </c>
      <c r="G4499" s="37">
        <v>53186</v>
      </c>
      <c r="H4499" s="35">
        <v>111</v>
      </c>
      <c r="I4499" s="35">
        <v>276</v>
      </c>
      <c r="J4499" s="36">
        <v>400807</v>
      </c>
      <c r="K4499" s="37">
        <v>106822</v>
      </c>
      <c r="L4499" s="37"/>
    </row>
    <row r="4500" spans="1:12" ht="18" customHeight="1" x14ac:dyDescent="0.2">
      <c r="A4500" s="37" t="s">
        <v>4831</v>
      </c>
      <c r="B4500" s="37" t="s">
        <v>4832</v>
      </c>
      <c r="C4500" s="37" t="s">
        <v>4833</v>
      </c>
      <c r="D4500" s="37" t="s">
        <v>4834</v>
      </c>
      <c r="E4500" s="37" t="s">
        <v>23736</v>
      </c>
      <c r="F4500" s="37" t="s">
        <v>19676</v>
      </c>
      <c r="G4500" s="37">
        <v>68122</v>
      </c>
      <c r="H4500" s="35">
        <v>16</v>
      </c>
      <c r="I4500" s="35">
        <v>100</v>
      </c>
      <c r="J4500" s="36">
        <v>159000</v>
      </c>
      <c r="K4500" s="37">
        <v>107783</v>
      </c>
      <c r="L4500" s="37" t="s">
        <v>4835</v>
      </c>
    </row>
    <row r="4501" spans="1:12" ht="18" customHeight="1" x14ac:dyDescent="0.2">
      <c r="A4501" s="37" t="s">
        <v>4836</v>
      </c>
      <c r="B4501" s="37" t="s">
        <v>4837</v>
      </c>
      <c r="C4501" s="37" t="s">
        <v>4838</v>
      </c>
      <c r="D4501" s="37" t="s">
        <v>4839</v>
      </c>
      <c r="E4501" s="37" t="s">
        <v>18601</v>
      </c>
      <c r="F4501" s="37" t="s">
        <v>19678</v>
      </c>
      <c r="G4501" s="37">
        <v>7960</v>
      </c>
      <c r="H4501" s="35">
        <v>0</v>
      </c>
      <c r="I4501" s="35">
        <v>1</v>
      </c>
      <c r="J4501" s="36">
        <v>296586</v>
      </c>
      <c r="K4501" s="37">
        <v>123268</v>
      </c>
      <c r="L4501" s="37"/>
    </row>
    <row r="4502" spans="1:12" ht="18" customHeight="1" x14ac:dyDescent="0.2">
      <c r="A4502" s="37" t="s">
        <v>4840</v>
      </c>
      <c r="B4502" s="37" t="s">
        <v>4841</v>
      </c>
      <c r="C4502" s="37" t="s">
        <v>4842</v>
      </c>
      <c r="D4502" s="37" t="s">
        <v>4843</v>
      </c>
      <c r="E4502" s="37" t="s">
        <v>21785</v>
      </c>
      <c r="F4502" s="37" t="s">
        <v>23714</v>
      </c>
      <c r="G4502" s="37">
        <v>92008</v>
      </c>
      <c r="H4502" s="35">
        <v>5</v>
      </c>
      <c r="I4502" s="35">
        <v>16</v>
      </c>
      <c r="J4502" s="36">
        <v>316748</v>
      </c>
      <c r="K4502" s="37">
        <v>117922</v>
      </c>
      <c r="L4502" s="37" t="s">
        <v>4844</v>
      </c>
    </row>
    <row r="4503" spans="1:12" ht="18" customHeight="1" x14ac:dyDescent="0.2">
      <c r="A4503" s="37" t="s">
        <v>4845</v>
      </c>
      <c r="B4503" s="37" t="s">
        <v>4846</v>
      </c>
      <c r="C4503" s="37" t="s">
        <v>4847</v>
      </c>
      <c r="D4503" s="37" t="s">
        <v>4848</v>
      </c>
      <c r="E4503" s="37" t="s">
        <v>18695</v>
      </c>
      <c r="F4503" s="37" t="s">
        <v>19677</v>
      </c>
      <c r="G4503" s="37">
        <v>3301</v>
      </c>
      <c r="H4503" s="35">
        <v>10</v>
      </c>
      <c r="I4503" s="35">
        <v>83</v>
      </c>
      <c r="J4503" s="36">
        <v>119128</v>
      </c>
      <c r="K4503" s="37">
        <v>135505</v>
      </c>
      <c r="L4503" s="37" t="s">
        <v>4760</v>
      </c>
    </row>
    <row r="4504" spans="1:12" ht="18" customHeight="1" x14ac:dyDescent="0.2">
      <c r="A4504" s="37" t="s">
        <v>4761</v>
      </c>
      <c r="B4504" s="37" t="s">
        <v>4762</v>
      </c>
      <c r="C4504" s="37" t="s">
        <v>4763</v>
      </c>
      <c r="D4504" s="37" t="s">
        <v>4764</v>
      </c>
      <c r="E4504" s="37" t="s">
        <v>24201</v>
      </c>
      <c r="F4504" s="37" t="s">
        <v>18740</v>
      </c>
      <c r="G4504" s="37">
        <v>32224</v>
      </c>
      <c r="H4504" s="35">
        <v>4</v>
      </c>
      <c r="I4504" s="35">
        <v>12</v>
      </c>
      <c r="J4504" s="36">
        <v>292161</v>
      </c>
      <c r="K4504" s="37">
        <v>139772</v>
      </c>
      <c r="L4504" s="37"/>
    </row>
    <row r="4505" spans="1:12" ht="18" customHeight="1" x14ac:dyDescent="0.2">
      <c r="A4505" s="37" t="s">
        <v>4765</v>
      </c>
      <c r="B4505" s="37" t="s">
        <v>4766</v>
      </c>
      <c r="C4505" s="37" t="s">
        <v>4767</v>
      </c>
      <c r="D4505" s="37" t="s">
        <v>4768</v>
      </c>
      <c r="E4505" s="37" t="s">
        <v>21090</v>
      </c>
      <c r="F4505" s="37" t="s">
        <v>23715</v>
      </c>
      <c r="G4505" s="37">
        <v>80305</v>
      </c>
      <c r="H4505" s="35">
        <v>3</v>
      </c>
      <c r="I4505" s="35">
        <v>8</v>
      </c>
      <c r="J4505" s="36">
        <v>351250</v>
      </c>
      <c r="K4505" s="37">
        <v>127008</v>
      </c>
      <c r="L4505" s="37"/>
    </row>
    <row r="4506" spans="1:12" ht="18" customHeight="1" x14ac:dyDescent="0.2">
      <c r="A4506" s="37" t="s">
        <v>4769</v>
      </c>
      <c r="B4506" s="37" t="s">
        <v>4770</v>
      </c>
      <c r="C4506" s="37" t="s">
        <v>4771</v>
      </c>
      <c r="D4506" s="37" t="s">
        <v>4772</v>
      </c>
      <c r="E4506" s="37" t="s">
        <v>4773</v>
      </c>
      <c r="F4506" s="37" t="s">
        <v>23134</v>
      </c>
      <c r="G4506" s="37">
        <v>75771</v>
      </c>
      <c r="H4506" s="35">
        <v>14</v>
      </c>
      <c r="I4506" s="35">
        <v>331</v>
      </c>
      <c r="J4506" s="36">
        <v>41178</v>
      </c>
      <c r="K4506" s="37">
        <v>114388</v>
      </c>
      <c r="L4506" s="37"/>
    </row>
    <row r="4507" spans="1:12" ht="18" customHeight="1" x14ac:dyDescent="0.2">
      <c r="A4507" s="37" t="s">
        <v>4774</v>
      </c>
      <c r="B4507" s="37" t="s">
        <v>4775</v>
      </c>
      <c r="C4507" s="37" t="s">
        <v>7458</v>
      </c>
      <c r="D4507" s="37" t="s">
        <v>7459</v>
      </c>
      <c r="E4507" s="37" t="s">
        <v>22817</v>
      </c>
      <c r="F4507" s="37" t="s">
        <v>19668</v>
      </c>
      <c r="G4507" s="37">
        <v>21136</v>
      </c>
      <c r="H4507" s="35">
        <v>2</v>
      </c>
      <c r="I4507" s="35">
        <v>20</v>
      </c>
      <c r="J4507" s="36">
        <v>119911</v>
      </c>
      <c r="K4507" s="37">
        <v>127676</v>
      </c>
      <c r="L4507" s="37" t="s">
        <v>1940</v>
      </c>
    </row>
    <row r="4508" spans="1:12" ht="18" customHeight="1" x14ac:dyDescent="0.2">
      <c r="A4508" s="37" t="s">
        <v>1941</v>
      </c>
      <c r="B4508" s="37" t="s">
        <v>1942</v>
      </c>
      <c r="C4508" s="37" t="s">
        <v>1943</v>
      </c>
      <c r="D4508" s="37" t="s">
        <v>1944</v>
      </c>
      <c r="E4508" s="37" t="s">
        <v>16741</v>
      </c>
      <c r="F4508" s="37" t="s">
        <v>19663</v>
      </c>
      <c r="G4508" s="37">
        <v>46250</v>
      </c>
      <c r="H4508" s="35">
        <v>8</v>
      </c>
      <c r="I4508" s="35" t="s">
        <v>16742</v>
      </c>
      <c r="J4508" s="35" t="s">
        <v>16742</v>
      </c>
      <c r="K4508" s="37">
        <v>146004</v>
      </c>
      <c r="L4508" s="37"/>
    </row>
    <row r="4509" spans="1:12" ht="18" customHeight="1" x14ac:dyDescent="0.2">
      <c r="A4509" s="37" t="s">
        <v>1945</v>
      </c>
      <c r="B4509" s="37" t="s">
        <v>1946</v>
      </c>
      <c r="C4509" s="37" t="s">
        <v>1947</v>
      </c>
      <c r="D4509" s="37" t="s">
        <v>1948</v>
      </c>
      <c r="E4509" s="37" t="s">
        <v>1949</v>
      </c>
      <c r="F4509" s="37" t="s">
        <v>19672</v>
      </c>
      <c r="G4509" s="37">
        <v>65265</v>
      </c>
      <c r="H4509" s="35">
        <v>6</v>
      </c>
      <c r="I4509" s="35">
        <v>28</v>
      </c>
      <c r="J4509" s="36">
        <v>214191</v>
      </c>
      <c r="K4509" s="37">
        <v>113371</v>
      </c>
      <c r="L4509" s="37" t="s">
        <v>1950</v>
      </c>
    </row>
    <row r="4510" spans="1:12" ht="18" customHeight="1" x14ac:dyDescent="0.2">
      <c r="A4510" s="37" t="s">
        <v>1951</v>
      </c>
      <c r="B4510" s="37" t="s">
        <v>1952</v>
      </c>
      <c r="C4510" s="37" t="s">
        <v>1953</v>
      </c>
      <c r="D4510" s="37" t="s">
        <v>1954</v>
      </c>
      <c r="E4510" s="37" t="s">
        <v>1955</v>
      </c>
      <c r="F4510" s="37" t="s">
        <v>19672</v>
      </c>
      <c r="G4510" s="37">
        <v>63031</v>
      </c>
      <c r="H4510" s="35">
        <v>29</v>
      </c>
      <c r="I4510" s="35">
        <v>420</v>
      </c>
      <c r="J4510" s="36">
        <v>68683</v>
      </c>
      <c r="K4510" s="37">
        <v>117909</v>
      </c>
      <c r="L4510" s="37"/>
    </row>
    <row r="4511" spans="1:12" ht="18" customHeight="1" x14ac:dyDescent="0.2">
      <c r="A4511" s="37" t="s">
        <v>1956</v>
      </c>
      <c r="B4511" s="37" t="s">
        <v>1957</v>
      </c>
      <c r="C4511" s="37" t="s">
        <v>1958</v>
      </c>
      <c r="D4511" s="37" t="s">
        <v>1959</v>
      </c>
      <c r="E4511" s="37" t="s">
        <v>10513</v>
      </c>
      <c r="F4511" s="37" t="s">
        <v>23714</v>
      </c>
      <c r="G4511" s="37">
        <v>92821</v>
      </c>
      <c r="H4511" s="35">
        <v>2</v>
      </c>
      <c r="I4511" s="35">
        <v>9</v>
      </c>
      <c r="J4511" s="36">
        <v>174735</v>
      </c>
      <c r="K4511" s="37">
        <v>134220</v>
      </c>
      <c r="L4511" s="37" t="s">
        <v>1960</v>
      </c>
    </row>
    <row r="4512" spans="1:12" ht="18" customHeight="1" x14ac:dyDescent="0.2">
      <c r="A4512" s="37" t="s">
        <v>1961</v>
      </c>
      <c r="B4512" s="37" t="s">
        <v>7311</v>
      </c>
      <c r="C4512" s="37" t="s">
        <v>7312</v>
      </c>
      <c r="D4512" s="37" t="s">
        <v>7313</v>
      </c>
      <c r="E4512" s="37" t="s">
        <v>21257</v>
      </c>
      <c r="F4512" s="37" t="s">
        <v>23133</v>
      </c>
      <c r="G4512" s="37">
        <v>37069</v>
      </c>
      <c r="H4512" s="35">
        <v>1</v>
      </c>
      <c r="I4512" s="35">
        <v>27</v>
      </c>
      <c r="J4512" s="36">
        <v>46459</v>
      </c>
      <c r="K4512" s="37">
        <v>130218</v>
      </c>
      <c r="L4512" s="37" t="s">
        <v>7314</v>
      </c>
    </row>
    <row r="4513" spans="1:12" ht="18" customHeight="1" x14ac:dyDescent="0.2">
      <c r="A4513" s="37" t="s">
        <v>7315</v>
      </c>
      <c r="B4513" s="37" t="s">
        <v>7315</v>
      </c>
      <c r="C4513" s="37" t="s">
        <v>12209</v>
      </c>
      <c r="D4513" s="37" t="s">
        <v>12210</v>
      </c>
      <c r="E4513" s="37" t="s">
        <v>23677</v>
      </c>
      <c r="F4513" s="37" t="s">
        <v>23714</v>
      </c>
      <c r="G4513" s="37">
        <v>90405</v>
      </c>
      <c r="H4513" s="35">
        <v>6</v>
      </c>
      <c r="I4513" s="35">
        <v>162</v>
      </c>
      <c r="J4513" s="36">
        <v>34938</v>
      </c>
      <c r="K4513" s="37">
        <v>124623</v>
      </c>
      <c r="L4513" s="37"/>
    </row>
    <row r="4514" spans="1:12" ht="18" customHeight="1" x14ac:dyDescent="0.2">
      <c r="A4514" s="37" t="s">
        <v>12211</v>
      </c>
      <c r="B4514" s="37" t="s">
        <v>12212</v>
      </c>
      <c r="C4514" s="37" t="s">
        <v>12213</v>
      </c>
      <c r="D4514" s="37" t="s">
        <v>12214</v>
      </c>
      <c r="E4514" s="37" t="s">
        <v>16741</v>
      </c>
      <c r="F4514" s="37" t="s">
        <v>19663</v>
      </c>
      <c r="G4514" s="37">
        <v>46229</v>
      </c>
      <c r="H4514" s="35">
        <v>9</v>
      </c>
      <c r="I4514" s="35">
        <v>95</v>
      </c>
      <c r="J4514" s="36">
        <v>94737</v>
      </c>
      <c r="K4514" s="37">
        <v>122684</v>
      </c>
      <c r="L4514" s="37" t="s">
        <v>12215</v>
      </c>
    </row>
    <row r="4515" spans="1:12" ht="18" customHeight="1" x14ac:dyDescent="0.2">
      <c r="A4515" s="37" t="s">
        <v>9528</v>
      </c>
      <c r="B4515" s="37" t="s">
        <v>1964</v>
      </c>
      <c r="C4515" s="37" t="s">
        <v>1965</v>
      </c>
      <c r="D4515" s="37" t="s">
        <v>1966</v>
      </c>
      <c r="E4515" s="37" t="s">
        <v>1967</v>
      </c>
      <c r="F4515" s="37" t="s">
        <v>23713</v>
      </c>
      <c r="G4515" s="37">
        <v>85086</v>
      </c>
      <c r="H4515" s="35">
        <v>10</v>
      </c>
      <c r="I4515" s="35">
        <v>77</v>
      </c>
      <c r="J4515" s="36">
        <v>129870</v>
      </c>
      <c r="K4515" s="37">
        <v>111499</v>
      </c>
      <c r="L4515" s="37"/>
    </row>
    <row r="4516" spans="1:12" ht="18" customHeight="1" x14ac:dyDescent="0.2">
      <c r="A4516" s="37" t="s">
        <v>1968</v>
      </c>
      <c r="B4516" s="37" t="s">
        <v>1969</v>
      </c>
      <c r="C4516" s="37" t="s">
        <v>1970</v>
      </c>
      <c r="D4516" s="37" t="s">
        <v>1971</v>
      </c>
      <c r="E4516" s="37" t="s">
        <v>19505</v>
      </c>
      <c r="F4516" s="37" t="s">
        <v>23125</v>
      </c>
      <c r="G4516" s="37">
        <v>10024</v>
      </c>
      <c r="H4516" s="35">
        <v>10</v>
      </c>
      <c r="I4516" s="35">
        <v>24</v>
      </c>
      <c r="J4516" s="36">
        <v>412500</v>
      </c>
      <c r="K4516" s="37">
        <v>126526</v>
      </c>
      <c r="L4516" s="37" t="s">
        <v>1972</v>
      </c>
    </row>
    <row r="4517" spans="1:12" ht="18" customHeight="1" x14ac:dyDescent="0.2">
      <c r="A4517" s="37" t="s">
        <v>1973</v>
      </c>
      <c r="B4517" s="37"/>
      <c r="C4517" s="37" t="s">
        <v>1974</v>
      </c>
      <c r="D4517" s="37" t="s">
        <v>1975</v>
      </c>
      <c r="E4517" s="37" t="s">
        <v>24265</v>
      </c>
      <c r="F4517" s="37" t="s">
        <v>23714</v>
      </c>
      <c r="G4517" s="37">
        <v>90049</v>
      </c>
      <c r="H4517" s="35">
        <v>1</v>
      </c>
      <c r="I4517" s="35">
        <v>9</v>
      </c>
      <c r="J4517" s="36">
        <v>88889</v>
      </c>
      <c r="K4517" s="37">
        <v>136550</v>
      </c>
      <c r="L4517" s="37"/>
    </row>
    <row r="4518" spans="1:12" ht="18" customHeight="1" x14ac:dyDescent="0.2">
      <c r="A4518" s="37" t="s">
        <v>1976</v>
      </c>
      <c r="B4518" s="37" t="s">
        <v>1977</v>
      </c>
      <c r="C4518" s="37" t="s">
        <v>1978</v>
      </c>
      <c r="D4518" s="37"/>
      <c r="E4518" s="37"/>
      <c r="F4518" s="37" t="s">
        <v>23714</v>
      </c>
      <c r="G4518" s="37"/>
      <c r="H4518" s="35">
        <v>2</v>
      </c>
      <c r="I4518" s="35">
        <v>98</v>
      </c>
      <c r="J4518" s="36">
        <v>16954</v>
      </c>
      <c r="K4518" s="37">
        <v>131436</v>
      </c>
      <c r="L4518" s="37" t="s">
        <v>1979</v>
      </c>
    </row>
    <row r="4519" spans="1:12" ht="18" customHeight="1" x14ac:dyDescent="0.2">
      <c r="A4519" s="37" t="s">
        <v>1980</v>
      </c>
      <c r="B4519" s="37" t="s">
        <v>1981</v>
      </c>
      <c r="C4519" s="37" t="s">
        <v>1982</v>
      </c>
      <c r="D4519" s="37" t="s">
        <v>1983</v>
      </c>
      <c r="E4519" s="37" t="s">
        <v>9501</v>
      </c>
      <c r="F4519" s="37" t="s">
        <v>23128</v>
      </c>
      <c r="G4519" s="37">
        <v>97527</v>
      </c>
      <c r="H4519" s="35">
        <v>44</v>
      </c>
      <c r="I4519" s="35">
        <v>465</v>
      </c>
      <c r="J4519" s="36">
        <v>94124</v>
      </c>
      <c r="K4519" s="37">
        <v>131006</v>
      </c>
      <c r="L4519" s="37"/>
    </row>
    <row r="4520" spans="1:12" ht="18" customHeight="1" x14ac:dyDescent="0.2">
      <c r="A4520" s="37" t="s">
        <v>1984</v>
      </c>
      <c r="B4520" s="37" t="s">
        <v>1985</v>
      </c>
      <c r="C4520" s="37" t="s">
        <v>1986</v>
      </c>
      <c r="D4520" s="37" t="s">
        <v>1987</v>
      </c>
      <c r="E4520" s="37" t="s">
        <v>22268</v>
      </c>
      <c r="F4520" s="37" t="s">
        <v>19672</v>
      </c>
      <c r="G4520" s="37">
        <v>65807</v>
      </c>
      <c r="H4520" s="35">
        <v>3</v>
      </c>
      <c r="I4520" s="35">
        <v>33</v>
      </c>
      <c r="J4520" s="36">
        <v>83348</v>
      </c>
      <c r="K4520" s="37">
        <v>117280</v>
      </c>
      <c r="L4520" s="37" t="s">
        <v>1988</v>
      </c>
    </row>
    <row r="4521" spans="1:12" ht="18" customHeight="1" x14ac:dyDescent="0.2">
      <c r="A4521" s="37" t="s">
        <v>1989</v>
      </c>
      <c r="B4521" s="37" t="s">
        <v>520</v>
      </c>
      <c r="C4521" s="37" t="s">
        <v>521</v>
      </c>
      <c r="D4521" s="37"/>
      <c r="E4521" s="37"/>
      <c r="F4521" s="37" t="s">
        <v>23134</v>
      </c>
      <c r="G4521" s="37"/>
      <c r="H4521" s="35">
        <v>30</v>
      </c>
      <c r="I4521" s="35">
        <v>85</v>
      </c>
      <c r="J4521" s="36">
        <v>352941</v>
      </c>
      <c r="K4521" s="37">
        <v>130505</v>
      </c>
      <c r="L4521" s="37"/>
    </row>
    <row r="4522" spans="1:12" ht="18" customHeight="1" x14ac:dyDescent="0.2">
      <c r="A4522" s="37" t="s">
        <v>3706</v>
      </c>
      <c r="B4522" s="37" t="s">
        <v>3707</v>
      </c>
      <c r="C4522" s="37" t="s">
        <v>465</v>
      </c>
      <c r="D4522" s="37" t="s">
        <v>466</v>
      </c>
      <c r="E4522" s="37" t="s">
        <v>24286</v>
      </c>
      <c r="F4522" s="37" t="s">
        <v>23134</v>
      </c>
      <c r="G4522" s="37">
        <v>75225</v>
      </c>
      <c r="H4522" s="35">
        <v>0</v>
      </c>
      <c r="I4522" s="35">
        <v>7</v>
      </c>
      <c r="J4522" s="36">
        <v>21429</v>
      </c>
      <c r="K4522" s="37">
        <v>114349</v>
      </c>
      <c r="L4522" s="37"/>
    </row>
    <row r="4523" spans="1:12" ht="18" customHeight="1" x14ac:dyDescent="0.2">
      <c r="A4523" s="37" t="s">
        <v>467</v>
      </c>
      <c r="B4523" s="37" t="s">
        <v>468</v>
      </c>
      <c r="C4523" s="37" t="s">
        <v>469</v>
      </c>
      <c r="D4523" s="37" t="s">
        <v>470</v>
      </c>
      <c r="E4523" s="37" t="s">
        <v>18349</v>
      </c>
      <c r="F4523" s="37" t="s">
        <v>23714</v>
      </c>
      <c r="G4523" s="37">
        <v>92660</v>
      </c>
      <c r="H4523" s="35">
        <v>224</v>
      </c>
      <c r="I4523" s="35">
        <v>401</v>
      </c>
      <c r="J4523" s="36">
        <v>558431</v>
      </c>
      <c r="K4523" s="37">
        <v>108502</v>
      </c>
      <c r="L4523" s="37"/>
    </row>
    <row r="4524" spans="1:12" ht="18" customHeight="1" x14ac:dyDescent="0.2">
      <c r="A4524" s="37" t="s">
        <v>471</v>
      </c>
      <c r="B4524" s="37" t="s">
        <v>472</v>
      </c>
      <c r="C4524" s="37" t="s">
        <v>473</v>
      </c>
      <c r="D4524" s="37" t="s">
        <v>474</v>
      </c>
      <c r="E4524" s="37" t="s">
        <v>11698</v>
      </c>
      <c r="F4524" s="37" t="s">
        <v>18743</v>
      </c>
      <c r="G4524" s="37">
        <v>52241</v>
      </c>
      <c r="H4524" s="35">
        <v>15</v>
      </c>
      <c r="I4524" s="35">
        <v>50</v>
      </c>
      <c r="J4524" s="36">
        <v>300000</v>
      </c>
      <c r="K4524" s="37">
        <v>117373</v>
      </c>
      <c r="L4524" s="37" t="s">
        <v>475</v>
      </c>
    </row>
    <row r="4525" spans="1:12" ht="18" customHeight="1" x14ac:dyDescent="0.2">
      <c r="A4525" s="37" t="s">
        <v>476</v>
      </c>
      <c r="B4525" s="37" t="s">
        <v>907</v>
      </c>
      <c r="C4525" s="37" t="s">
        <v>908</v>
      </c>
      <c r="D4525" s="37" t="s">
        <v>1382</v>
      </c>
      <c r="E4525" s="37" t="s">
        <v>19698</v>
      </c>
      <c r="F4525" s="37" t="s">
        <v>23138</v>
      </c>
      <c r="G4525" s="37">
        <v>99208</v>
      </c>
      <c r="H4525" s="35">
        <v>19</v>
      </c>
      <c r="I4525" s="35">
        <v>225</v>
      </c>
      <c r="J4525" s="36">
        <v>85348</v>
      </c>
      <c r="K4525" s="37">
        <v>116679</v>
      </c>
      <c r="L4525" s="37" t="s">
        <v>1383</v>
      </c>
    </row>
    <row r="4526" spans="1:12" ht="18" customHeight="1" x14ac:dyDescent="0.2">
      <c r="A4526" s="37" t="s">
        <v>1384</v>
      </c>
      <c r="B4526" s="37" t="s">
        <v>1385</v>
      </c>
      <c r="C4526" s="37" t="s">
        <v>1386</v>
      </c>
      <c r="D4526" s="37" t="s">
        <v>1387</v>
      </c>
      <c r="E4526" s="37" t="s">
        <v>18049</v>
      </c>
      <c r="F4526" s="37" t="s">
        <v>19664</v>
      </c>
      <c r="G4526" s="37">
        <v>66223</v>
      </c>
      <c r="H4526" s="35">
        <v>12</v>
      </c>
      <c r="I4526" s="35">
        <v>50</v>
      </c>
      <c r="J4526" s="36">
        <v>240000</v>
      </c>
      <c r="K4526" s="37">
        <v>144338</v>
      </c>
      <c r="L4526" s="37"/>
    </row>
    <row r="4527" spans="1:12" ht="18" customHeight="1" x14ac:dyDescent="0.2">
      <c r="A4527" s="37" t="s">
        <v>1388</v>
      </c>
      <c r="B4527" s="37" t="s">
        <v>4035</v>
      </c>
      <c r="C4527" s="37" t="s">
        <v>926</v>
      </c>
      <c r="D4527" s="37" t="s">
        <v>927</v>
      </c>
      <c r="E4527" s="37" t="s">
        <v>21933</v>
      </c>
      <c r="F4527" s="37" t="s">
        <v>19664</v>
      </c>
      <c r="G4527" s="37">
        <v>66502</v>
      </c>
      <c r="H4527" s="35">
        <v>0</v>
      </c>
      <c r="I4527" s="35">
        <v>92</v>
      </c>
      <c r="J4527" s="35">
        <v>270</v>
      </c>
      <c r="K4527" s="37">
        <v>143636</v>
      </c>
      <c r="L4527" s="37" t="s">
        <v>928</v>
      </c>
    </row>
    <row r="4528" spans="1:12" ht="18" customHeight="1" x14ac:dyDescent="0.2">
      <c r="A4528" s="37" t="s">
        <v>929</v>
      </c>
      <c r="B4528" s="37" t="s">
        <v>3564</v>
      </c>
      <c r="C4528" s="37" t="s">
        <v>3565</v>
      </c>
      <c r="D4528" s="37" t="s">
        <v>3566</v>
      </c>
      <c r="E4528" s="37" t="s">
        <v>18853</v>
      </c>
      <c r="F4528" s="37" t="s">
        <v>23714</v>
      </c>
      <c r="G4528" s="37">
        <v>93436</v>
      </c>
      <c r="H4528" s="35">
        <v>60</v>
      </c>
      <c r="I4528" s="35">
        <v>295</v>
      </c>
      <c r="J4528" s="36">
        <v>204130</v>
      </c>
      <c r="K4528" s="37">
        <v>112375</v>
      </c>
      <c r="L4528" s="37"/>
    </row>
    <row r="4529" spans="1:12" ht="18" customHeight="1" x14ac:dyDescent="0.2">
      <c r="A4529" s="37" t="s">
        <v>3567</v>
      </c>
      <c r="B4529" s="37" t="s">
        <v>3568</v>
      </c>
      <c r="C4529" s="37" t="s">
        <v>3569</v>
      </c>
      <c r="D4529" s="37" t="s">
        <v>3570</v>
      </c>
      <c r="E4529" s="37" t="s">
        <v>21740</v>
      </c>
      <c r="F4529" s="37" t="s">
        <v>23133</v>
      </c>
      <c r="G4529" s="37">
        <v>37215</v>
      </c>
      <c r="H4529" s="35">
        <v>6</v>
      </c>
      <c r="I4529" s="35">
        <v>30</v>
      </c>
      <c r="J4529" s="36">
        <v>200000</v>
      </c>
      <c r="K4529" s="37">
        <v>121272</v>
      </c>
      <c r="L4529" s="37"/>
    </row>
    <row r="4530" spans="1:12" ht="18" customHeight="1" x14ac:dyDescent="0.2">
      <c r="A4530" s="37" t="s">
        <v>3571</v>
      </c>
      <c r="B4530" s="37" t="s">
        <v>3572</v>
      </c>
      <c r="C4530" s="37" t="s">
        <v>3573</v>
      </c>
      <c r="D4530" s="37" t="s">
        <v>3574</v>
      </c>
      <c r="E4530" s="37" t="s">
        <v>21257</v>
      </c>
      <c r="F4530" s="37" t="s">
        <v>23139</v>
      </c>
      <c r="G4530" s="37">
        <v>53132</v>
      </c>
      <c r="H4530" s="35">
        <v>4</v>
      </c>
      <c r="I4530" s="35">
        <v>31</v>
      </c>
      <c r="J4530" s="36">
        <v>136864</v>
      </c>
      <c r="K4530" s="37">
        <v>113101</v>
      </c>
      <c r="L4530" s="37" t="s">
        <v>3575</v>
      </c>
    </row>
    <row r="4531" spans="1:12" ht="18" customHeight="1" x14ac:dyDescent="0.2">
      <c r="A4531" s="37" t="s">
        <v>3576</v>
      </c>
      <c r="B4531" s="37" t="s">
        <v>3577</v>
      </c>
      <c r="C4531" s="37" t="s">
        <v>3578</v>
      </c>
      <c r="D4531" s="37"/>
      <c r="E4531" s="37"/>
      <c r="F4531" s="37" t="s">
        <v>18740</v>
      </c>
      <c r="G4531" s="37"/>
      <c r="H4531" s="35">
        <v>1</v>
      </c>
      <c r="I4531" s="35">
        <v>40</v>
      </c>
      <c r="J4531" s="36">
        <v>15000</v>
      </c>
      <c r="K4531" s="37">
        <v>142301</v>
      </c>
      <c r="L4531" s="37"/>
    </row>
    <row r="4532" spans="1:12" ht="18" customHeight="1" x14ac:dyDescent="0.2">
      <c r="A4532" s="37" t="s">
        <v>3579</v>
      </c>
      <c r="B4532" s="37" t="s">
        <v>3580</v>
      </c>
      <c r="C4532" s="37" t="s">
        <v>3581</v>
      </c>
      <c r="D4532" s="37" t="s">
        <v>3582</v>
      </c>
      <c r="E4532" s="37" t="s">
        <v>19555</v>
      </c>
      <c r="F4532" s="37" t="s">
        <v>23714</v>
      </c>
      <c r="G4532" s="37"/>
      <c r="H4532" s="35">
        <v>10</v>
      </c>
      <c r="I4532" s="35">
        <v>40</v>
      </c>
      <c r="J4532" s="36">
        <v>250000</v>
      </c>
      <c r="K4532" s="37">
        <v>118974</v>
      </c>
      <c r="L4532" s="37"/>
    </row>
    <row r="4533" spans="1:12" ht="18" customHeight="1" x14ac:dyDescent="0.2">
      <c r="A4533" s="37" t="s">
        <v>3583</v>
      </c>
      <c r="B4533" s="37" t="s">
        <v>3584</v>
      </c>
      <c r="C4533" s="37" t="s">
        <v>5456</v>
      </c>
      <c r="D4533" s="37" t="s">
        <v>5457</v>
      </c>
      <c r="E4533" s="37" t="s">
        <v>23527</v>
      </c>
      <c r="F4533" s="37" t="s">
        <v>23134</v>
      </c>
      <c r="G4533" s="37">
        <v>76209</v>
      </c>
      <c r="H4533" s="35">
        <v>20</v>
      </c>
      <c r="I4533" s="35">
        <v>258</v>
      </c>
      <c r="J4533" s="36">
        <v>75679</v>
      </c>
      <c r="K4533" s="37">
        <v>146207</v>
      </c>
      <c r="L4533" s="37" t="s">
        <v>5458</v>
      </c>
    </row>
    <row r="4534" spans="1:12" ht="18" customHeight="1" x14ac:dyDescent="0.2">
      <c r="A4534" s="37" t="s">
        <v>5459</v>
      </c>
      <c r="B4534" s="37" t="s">
        <v>5460</v>
      </c>
      <c r="C4534" s="37" t="s">
        <v>5461</v>
      </c>
      <c r="D4534" s="37" t="s">
        <v>5462</v>
      </c>
      <c r="E4534" s="37" t="s">
        <v>5463</v>
      </c>
      <c r="F4534" s="37" t="s">
        <v>23134</v>
      </c>
      <c r="G4534" s="37">
        <v>75022</v>
      </c>
      <c r="H4534" s="35">
        <v>2</v>
      </c>
      <c r="I4534" s="35">
        <v>14</v>
      </c>
      <c r="J4534" s="36">
        <v>107892</v>
      </c>
      <c r="K4534" s="37">
        <v>119796</v>
      </c>
      <c r="L4534" s="37"/>
    </row>
    <row r="4535" spans="1:12" ht="18" customHeight="1" x14ac:dyDescent="0.2">
      <c r="A4535" s="37" t="s">
        <v>5464</v>
      </c>
      <c r="B4535" s="37" t="s">
        <v>5465</v>
      </c>
      <c r="C4535" s="37" t="s">
        <v>5466</v>
      </c>
      <c r="D4535" s="37" t="s">
        <v>5467</v>
      </c>
      <c r="E4535" s="37" t="s">
        <v>21843</v>
      </c>
      <c r="F4535" s="37" t="s">
        <v>23139</v>
      </c>
      <c r="G4535" s="37">
        <v>53005</v>
      </c>
      <c r="H4535" s="35">
        <v>10</v>
      </c>
      <c r="I4535" s="35">
        <v>150</v>
      </c>
      <c r="J4535" s="36">
        <v>64111</v>
      </c>
      <c r="K4535" s="37">
        <v>143669</v>
      </c>
      <c r="L4535" s="37"/>
    </row>
    <row r="4536" spans="1:12" ht="18" customHeight="1" x14ac:dyDescent="0.2">
      <c r="A4536" s="37" t="s">
        <v>5468</v>
      </c>
      <c r="B4536" s="37" t="s">
        <v>5469</v>
      </c>
      <c r="C4536" s="37" t="s">
        <v>5470</v>
      </c>
      <c r="D4536" s="37" t="s">
        <v>5471</v>
      </c>
      <c r="E4536" s="37" t="s">
        <v>5472</v>
      </c>
      <c r="F4536" s="37" t="s">
        <v>23712</v>
      </c>
      <c r="G4536" s="37">
        <v>72712</v>
      </c>
      <c r="H4536" s="35">
        <v>5</v>
      </c>
      <c r="I4536" s="35">
        <v>32</v>
      </c>
      <c r="J4536" s="36">
        <v>156250</v>
      </c>
      <c r="K4536" s="37">
        <v>127164</v>
      </c>
      <c r="L4536" s="37"/>
    </row>
    <row r="4537" spans="1:12" ht="18" customHeight="1" x14ac:dyDescent="0.2">
      <c r="A4537" s="37" t="s">
        <v>14108</v>
      </c>
      <c r="B4537" s="37" t="s">
        <v>14109</v>
      </c>
      <c r="C4537" s="37" t="s">
        <v>14110</v>
      </c>
      <c r="D4537" s="37" t="s">
        <v>14111</v>
      </c>
      <c r="E4537" s="37" t="s">
        <v>7717</v>
      </c>
      <c r="F4537" s="37" t="s">
        <v>23715</v>
      </c>
      <c r="G4537" s="37">
        <v>80124</v>
      </c>
      <c r="H4537" s="35">
        <v>4</v>
      </c>
      <c r="I4537" s="35">
        <v>52</v>
      </c>
      <c r="J4537" s="36">
        <v>73077</v>
      </c>
      <c r="K4537" s="37">
        <v>139911</v>
      </c>
      <c r="L4537" s="37"/>
    </row>
    <row r="4538" spans="1:12" ht="18" customHeight="1" x14ac:dyDescent="0.2">
      <c r="A4538" s="37" t="s">
        <v>14112</v>
      </c>
      <c r="B4538" s="37" t="s">
        <v>14113</v>
      </c>
      <c r="C4538" s="37" t="s">
        <v>14114</v>
      </c>
      <c r="D4538" s="37" t="s">
        <v>14115</v>
      </c>
      <c r="E4538" s="37" t="s">
        <v>23811</v>
      </c>
      <c r="F4538" s="37" t="s">
        <v>23133</v>
      </c>
      <c r="G4538" s="37">
        <v>37027</v>
      </c>
      <c r="H4538" s="35">
        <v>25</v>
      </c>
      <c r="I4538" s="35">
        <v>227</v>
      </c>
      <c r="J4538" s="36">
        <v>111144</v>
      </c>
      <c r="K4538" s="37">
        <v>122477</v>
      </c>
      <c r="L4538" s="37" t="s">
        <v>14116</v>
      </c>
    </row>
    <row r="4539" spans="1:12" ht="18" customHeight="1" x14ac:dyDescent="0.2">
      <c r="A4539" s="37" t="s">
        <v>14117</v>
      </c>
      <c r="B4539" s="37" t="s">
        <v>14118</v>
      </c>
      <c r="C4539" s="37" t="s">
        <v>14119</v>
      </c>
      <c r="D4539" s="37" t="s">
        <v>14120</v>
      </c>
      <c r="E4539" s="37" t="s">
        <v>22689</v>
      </c>
      <c r="F4539" s="37" t="s">
        <v>23713</v>
      </c>
      <c r="G4539" s="37">
        <v>85253</v>
      </c>
      <c r="H4539" s="35">
        <v>31</v>
      </c>
      <c r="I4539" s="35">
        <v>244</v>
      </c>
      <c r="J4539" s="36">
        <v>125000</v>
      </c>
      <c r="K4539" s="37">
        <v>113843</v>
      </c>
      <c r="L4539" s="37" t="s">
        <v>14121</v>
      </c>
    </row>
    <row r="4540" spans="1:12" ht="18" customHeight="1" x14ac:dyDescent="0.2">
      <c r="A4540" s="37" t="s">
        <v>14122</v>
      </c>
      <c r="B4540" s="37" t="s">
        <v>14123</v>
      </c>
      <c r="C4540" s="37" t="s">
        <v>14124</v>
      </c>
      <c r="D4540" s="37" t="s">
        <v>14125</v>
      </c>
      <c r="E4540" s="37" t="s">
        <v>24471</v>
      </c>
      <c r="F4540" s="37" t="s">
        <v>23129</v>
      </c>
      <c r="G4540" s="37">
        <v>15301</v>
      </c>
      <c r="H4540" s="35">
        <v>16</v>
      </c>
      <c r="I4540" s="35">
        <v>56</v>
      </c>
      <c r="J4540" s="36">
        <v>285714</v>
      </c>
      <c r="K4540" s="37">
        <v>132143</v>
      </c>
      <c r="L4540" s="37"/>
    </row>
    <row r="4541" spans="1:12" ht="18" customHeight="1" x14ac:dyDescent="0.2">
      <c r="A4541" s="37" t="s">
        <v>14126</v>
      </c>
      <c r="B4541" s="37" t="s">
        <v>14127</v>
      </c>
      <c r="C4541" s="37" t="s">
        <v>14128</v>
      </c>
      <c r="D4541" s="37" t="s">
        <v>14129</v>
      </c>
      <c r="E4541" s="37" t="s">
        <v>20922</v>
      </c>
      <c r="F4541" s="37" t="s">
        <v>19665</v>
      </c>
      <c r="G4541" s="37">
        <v>40502</v>
      </c>
      <c r="H4541" s="35">
        <v>18</v>
      </c>
      <c r="I4541" s="35">
        <v>65</v>
      </c>
      <c r="J4541" s="36">
        <v>276923</v>
      </c>
      <c r="K4541" s="37">
        <v>150514</v>
      </c>
      <c r="L4541" s="37"/>
    </row>
    <row r="4542" spans="1:12" ht="18" customHeight="1" x14ac:dyDescent="0.2">
      <c r="A4542" s="37" t="s">
        <v>14130</v>
      </c>
      <c r="B4542" s="37" t="s">
        <v>14131</v>
      </c>
      <c r="C4542" s="37" t="s">
        <v>14132</v>
      </c>
      <c r="D4542" s="37" t="s">
        <v>14133</v>
      </c>
      <c r="E4542" s="37" t="s">
        <v>19968</v>
      </c>
      <c r="F4542" s="37" t="s">
        <v>18741</v>
      </c>
      <c r="G4542" s="37">
        <v>30076</v>
      </c>
      <c r="H4542" s="35">
        <v>18</v>
      </c>
      <c r="I4542" s="35">
        <v>65</v>
      </c>
      <c r="J4542" s="36">
        <v>272374</v>
      </c>
      <c r="K4542" s="37">
        <v>125703</v>
      </c>
      <c r="L4542" s="37"/>
    </row>
    <row r="4543" spans="1:12" ht="18" customHeight="1" x14ac:dyDescent="0.2">
      <c r="A4543" s="37" t="s">
        <v>14134</v>
      </c>
      <c r="B4543" s="37" t="s">
        <v>14135</v>
      </c>
      <c r="C4543" s="37" t="s">
        <v>14136</v>
      </c>
      <c r="D4543" s="37"/>
      <c r="E4543" s="37"/>
      <c r="F4543" s="37" t="s">
        <v>23133</v>
      </c>
      <c r="G4543" s="37"/>
      <c r="H4543" s="35">
        <v>1</v>
      </c>
      <c r="I4543" s="35">
        <v>11</v>
      </c>
      <c r="J4543" s="36">
        <v>56854</v>
      </c>
      <c r="K4543" s="37">
        <v>147449</v>
      </c>
      <c r="L4543" s="37"/>
    </row>
    <row r="4544" spans="1:12" ht="18" customHeight="1" x14ac:dyDescent="0.2">
      <c r="A4544" s="37" t="s">
        <v>14137</v>
      </c>
      <c r="B4544" s="37" t="s">
        <v>11411</v>
      </c>
      <c r="C4544" s="37" t="s">
        <v>11412</v>
      </c>
      <c r="D4544" s="37" t="s">
        <v>11413</v>
      </c>
      <c r="E4544" s="37" t="s">
        <v>16880</v>
      </c>
      <c r="F4544" s="37" t="s">
        <v>23134</v>
      </c>
      <c r="G4544" s="37">
        <v>76120</v>
      </c>
      <c r="H4544" s="35">
        <v>6</v>
      </c>
      <c r="I4544" s="35">
        <v>83</v>
      </c>
      <c r="J4544" s="36">
        <v>74754</v>
      </c>
      <c r="K4544" s="37">
        <v>140738</v>
      </c>
      <c r="L4544" s="37"/>
    </row>
    <row r="4545" spans="1:12" ht="18" customHeight="1" x14ac:dyDescent="0.2">
      <c r="A4545" s="37" t="s">
        <v>11414</v>
      </c>
      <c r="B4545" s="37" t="s">
        <v>11415</v>
      </c>
      <c r="C4545" s="37" t="s">
        <v>11416</v>
      </c>
      <c r="D4545" s="37" t="s">
        <v>11417</v>
      </c>
      <c r="E4545" s="37" t="s">
        <v>19599</v>
      </c>
      <c r="F4545" s="37" t="s">
        <v>23134</v>
      </c>
      <c r="G4545" s="37">
        <v>75093</v>
      </c>
      <c r="H4545" s="35">
        <v>19</v>
      </c>
      <c r="I4545" s="35">
        <v>70</v>
      </c>
      <c r="J4545" s="36">
        <v>271429</v>
      </c>
      <c r="K4545" s="37">
        <v>116084</v>
      </c>
      <c r="L4545" s="37"/>
    </row>
    <row r="4546" spans="1:12" ht="18" customHeight="1" x14ac:dyDescent="0.2">
      <c r="A4546" s="37" t="s">
        <v>11418</v>
      </c>
      <c r="B4546" s="37" t="s">
        <v>11419</v>
      </c>
      <c r="C4546" s="37" t="s">
        <v>11420</v>
      </c>
      <c r="D4546" s="37" t="s">
        <v>11421</v>
      </c>
      <c r="E4546" s="37" t="s">
        <v>20558</v>
      </c>
      <c r="F4546" s="37" t="s">
        <v>19671</v>
      </c>
      <c r="G4546" s="37">
        <v>55902</v>
      </c>
      <c r="H4546" s="35">
        <v>8</v>
      </c>
      <c r="I4546" s="35" t="s">
        <v>16742</v>
      </c>
      <c r="J4546" s="35" t="s">
        <v>16742</v>
      </c>
      <c r="K4546" s="37">
        <v>131644</v>
      </c>
      <c r="L4546" s="37" t="s">
        <v>11422</v>
      </c>
    </row>
    <row r="4547" spans="1:12" ht="18" customHeight="1" x14ac:dyDescent="0.2">
      <c r="A4547" s="37" t="s">
        <v>11423</v>
      </c>
      <c r="B4547" s="37" t="s">
        <v>11451</v>
      </c>
      <c r="C4547" s="37" t="s">
        <v>11452</v>
      </c>
      <c r="D4547" s="37" t="s">
        <v>11453</v>
      </c>
      <c r="E4547" s="37" t="s">
        <v>24046</v>
      </c>
      <c r="F4547" s="37" t="s">
        <v>19670</v>
      </c>
      <c r="G4547" s="37">
        <v>48375</v>
      </c>
      <c r="H4547" s="35">
        <v>14</v>
      </c>
      <c r="I4547" s="35">
        <v>41</v>
      </c>
      <c r="J4547" s="36">
        <v>339024</v>
      </c>
      <c r="K4547" s="37">
        <v>124798</v>
      </c>
      <c r="L4547" s="37" t="s">
        <v>11454</v>
      </c>
    </row>
    <row r="4548" spans="1:12" ht="18" customHeight="1" x14ac:dyDescent="0.2">
      <c r="A4548" s="37" t="s">
        <v>11455</v>
      </c>
      <c r="B4548" s="37" t="s">
        <v>11456</v>
      </c>
      <c r="C4548" s="37" t="s">
        <v>11457</v>
      </c>
      <c r="D4548" s="37" t="s">
        <v>11458</v>
      </c>
      <c r="E4548" s="37" t="s">
        <v>8629</v>
      </c>
      <c r="F4548" s="37" t="s">
        <v>23714</v>
      </c>
      <c r="G4548" s="37">
        <v>94578</v>
      </c>
      <c r="H4548" s="35">
        <v>4</v>
      </c>
      <c r="I4548" s="35">
        <v>40</v>
      </c>
      <c r="J4548" s="36">
        <v>90875</v>
      </c>
      <c r="K4548" s="37">
        <v>142220</v>
      </c>
      <c r="L4548" s="37" t="s">
        <v>11459</v>
      </c>
    </row>
    <row r="4549" spans="1:12" ht="18" customHeight="1" x14ac:dyDescent="0.2">
      <c r="A4549" s="37" t="s">
        <v>8753</v>
      </c>
      <c r="B4549" s="37" t="s">
        <v>8754</v>
      </c>
      <c r="C4549" s="37" t="s">
        <v>8755</v>
      </c>
      <c r="D4549" s="37" t="s">
        <v>8756</v>
      </c>
      <c r="E4549" s="37" t="s">
        <v>16728</v>
      </c>
      <c r="F4549" s="37" t="s">
        <v>23714</v>
      </c>
      <c r="G4549" s="37">
        <v>92130</v>
      </c>
      <c r="H4549" s="35">
        <v>6</v>
      </c>
      <c r="I4549" s="35">
        <v>36</v>
      </c>
      <c r="J4549" s="36">
        <v>170411</v>
      </c>
      <c r="K4549" s="37">
        <v>131530</v>
      </c>
      <c r="L4549" s="37"/>
    </row>
    <row r="4550" spans="1:12" ht="18" customHeight="1" x14ac:dyDescent="0.2">
      <c r="A4550" s="37" t="s">
        <v>8739</v>
      </c>
      <c r="B4550" s="37" t="s">
        <v>8740</v>
      </c>
      <c r="C4550" s="37" t="s">
        <v>8741</v>
      </c>
      <c r="D4550" s="37"/>
      <c r="E4550" s="37"/>
      <c r="F4550" s="37" t="s">
        <v>23139</v>
      </c>
      <c r="G4550" s="37"/>
      <c r="H4550" s="35">
        <v>20</v>
      </c>
      <c r="I4550" s="35">
        <v>47</v>
      </c>
      <c r="J4550" s="36">
        <v>425532</v>
      </c>
      <c r="K4550" s="37">
        <v>147666</v>
      </c>
      <c r="L4550" s="37"/>
    </row>
    <row r="4551" spans="1:12" ht="18" customHeight="1" x14ac:dyDescent="0.2">
      <c r="A4551" s="37" t="s">
        <v>8742</v>
      </c>
      <c r="B4551" s="37" t="s">
        <v>8743</v>
      </c>
      <c r="C4551" s="37" t="s">
        <v>8744</v>
      </c>
      <c r="D4551" s="37" t="s">
        <v>8745</v>
      </c>
      <c r="E4551" s="37" t="s">
        <v>21680</v>
      </c>
      <c r="F4551" s="37" t="s">
        <v>23715</v>
      </c>
      <c r="G4551" s="37">
        <v>80203</v>
      </c>
      <c r="H4551" s="35">
        <v>808</v>
      </c>
      <c r="I4551" s="35">
        <v>159</v>
      </c>
      <c r="J4551" s="36">
        <v>5084588</v>
      </c>
      <c r="K4551" s="37">
        <v>108872</v>
      </c>
      <c r="L4551" s="37" t="s">
        <v>8746</v>
      </c>
    </row>
    <row r="4552" spans="1:12" ht="18" customHeight="1" x14ac:dyDescent="0.2">
      <c r="A4552" s="37" t="s">
        <v>8747</v>
      </c>
      <c r="B4552" s="37" t="s">
        <v>8748</v>
      </c>
      <c r="C4552" s="37" t="s">
        <v>8749</v>
      </c>
      <c r="D4552" s="37" t="s">
        <v>6069</v>
      </c>
      <c r="E4552" s="37" t="s">
        <v>3365</v>
      </c>
      <c r="F4552" s="37" t="s">
        <v>23129</v>
      </c>
      <c r="G4552" s="37">
        <v>18707</v>
      </c>
      <c r="H4552" s="35">
        <v>8</v>
      </c>
      <c r="I4552" s="35" t="s">
        <v>16742</v>
      </c>
      <c r="J4552" s="35" t="s">
        <v>16742</v>
      </c>
      <c r="K4552" s="37">
        <v>136042</v>
      </c>
      <c r="L4552" s="37" t="s">
        <v>3366</v>
      </c>
    </row>
    <row r="4553" spans="1:12" ht="18" customHeight="1" x14ac:dyDescent="0.2">
      <c r="A4553" s="37" t="s">
        <v>3367</v>
      </c>
      <c r="B4553" s="37" t="s">
        <v>3368</v>
      </c>
      <c r="C4553" s="37" t="s">
        <v>3369</v>
      </c>
      <c r="D4553" s="37" t="s">
        <v>3370</v>
      </c>
      <c r="E4553" s="37" t="s">
        <v>22089</v>
      </c>
      <c r="F4553" s="37" t="s">
        <v>23138</v>
      </c>
      <c r="G4553" s="37">
        <v>98154</v>
      </c>
      <c r="H4553" s="35">
        <v>5</v>
      </c>
      <c r="I4553" s="35">
        <v>17</v>
      </c>
      <c r="J4553" s="36">
        <v>298847</v>
      </c>
      <c r="K4553" s="37">
        <v>115989</v>
      </c>
      <c r="L4553" s="37"/>
    </row>
    <row r="4554" spans="1:12" ht="18" customHeight="1" x14ac:dyDescent="0.2">
      <c r="A4554" s="37" t="s">
        <v>3371</v>
      </c>
      <c r="B4554" s="37" t="s">
        <v>3372</v>
      </c>
      <c r="C4554" s="37" t="s">
        <v>3373</v>
      </c>
      <c r="D4554" s="37" t="s">
        <v>3374</v>
      </c>
      <c r="E4554" s="37" t="s">
        <v>3537</v>
      </c>
      <c r="F4554" s="37" t="s">
        <v>19667</v>
      </c>
      <c r="G4554" s="37">
        <v>2482</v>
      </c>
      <c r="H4554" s="35">
        <v>9</v>
      </c>
      <c r="I4554" s="35">
        <v>60</v>
      </c>
      <c r="J4554" s="36">
        <v>144196</v>
      </c>
      <c r="K4554" s="37">
        <v>128632</v>
      </c>
      <c r="L4554" s="37"/>
    </row>
    <row r="4555" spans="1:12" ht="18" customHeight="1" x14ac:dyDescent="0.2">
      <c r="A4555" s="37" t="s">
        <v>3375</v>
      </c>
      <c r="B4555" s="37" t="s">
        <v>3376</v>
      </c>
      <c r="C4555" s="37" t="s">
        <v>3377</v>
      </c>
      <c r="D4555" s="37" t="s">
        <v>130</v>
      </c>
      <c r="E4555" s="37" t="s">
        <v>3378</v>
      </c>
      <c r="F4555" s="37" t="s">
        <v>18741</v>
      </c>
      <c r="G4555" s="37">
        <v>30415</v>
      </c>
      <c r="H4555" s="35">
        <v>6</v>
      </c>
      <c r="I4555" s="35">
        <v>16</v>
      </c>
      <c r="J4555" s="36">
        <v>374378</v>
      </c>
      <c r="K4555" s="37">
        <v>140438</v>
      </c>
      <c r="L4555" s="37"/>
    </row>
    <row r="4556" spans="1:12" ht="18" customHeight="1" x14ac:dyDescent="0.2">
      <c r="A4556" s="37" t="s">
        <v>3379</v>
      </c>
      <c r="B4556" s="37" t="s">
        <v>3380</v>
      </c>
      <c r="C4556" s="37" t="s">
        <v>3381</v>
      </c>
      <c r="D4556" s="37" t="s">
        <v>3382</v>
      </c>
      <c r="E4556" s="37" t="s">
        <v>19776</v>
      </c>
      <c r="F4556" s="37" t="s">
        <v>18740</v>
      </c>
      <c r="G4556" s="37">
        <v>32808</v>
      </c>
      <c r="H4556" s="35">
        <v>3</v>
      </c>
      <c r="I4556" s="35">
        <v>24</v>
      </c>
      <c r="J4556" s="36">
        <v>108393</v>
      </c>
      <c r="K4556" s="37">
        <v>144055</v>
      </c>
      <c r="L4556" s="37"/>
    </row>
    <row r="4557" spans="1:12" ht="18" customHeight="1" x14ac:dyDescent="0.2">
      <c r="A4557" s="37" t="s">
        <v>3389</v>
      </c>
      <c r="B4557" s="37" t="s">
        <v>3390</v>
      </c>
      <c r="C4557" s="37" t="s">
        <v>3391</v>
      </c>
      <c r="D4557" s="37" t="s">
        <v>3392</v>
      </c>
      <c r="E4557" s="37" t="s">
        <v>23010</v>
      </c>
      <c r="F4557" s="37" t="s">
        <v>19662</v>
      </c>
      <c r="G4557" s="37">
        <v>60062</v>
      </c>
      <c r="H4557" s="35">
        <v>26</v>
      </c>
      <c r="I4557" s="35">
        <v>76</v>
      </c>
      <c r="J4557" s="36">
        <v>346536</v>
      </c>
      <c r="K4557" s="37">
        <v>147461</v>
      </c>
      <c r="L4557" s="37"/>
    </row>
    <row r="4558" spans="1:12" ht="18" customHeight="1" x14ac:dyDescent="0.2">
      <c r="A4558" s="37" t="s">
        <v>3393</v>
      </c>
      <c r="B4558" s="37" t="s">
        <v>3394</v>
      </c>
      <c r="C4558" s="37" t="s">
        <v>3395</v>
      </c>
      <c r="D4558" s="37" t="s">
        <v>3396</v>
      </c>
      <c r="E4558" s="37" t="s">
        <v>17279</v>
      </c>
      <c r="F4558" s="37" t="s">
        <v>19671</v>
      </c>
      <c r="G4558" s="37">
        <v>55372</v>
      </c>
      <c r="H4558" s="35">
        <v>2</v>
      </c>
      <c r="I4558" s="35">
        <v>7</v>
      </c>
      <c r="J4558" s="36">
        <v>321429</v>
      </c>
      <c r="K4558" s="37">
        <v>121842</v>
      </c>
      <c r="L4558" s="37" t="s">
        <v>6101</v>
      </c>
    </row>
    <row r="4559" spans="1:12" ht="18" customHeight="1" x14ac:dyDescent="0.2">
      <c r="A4559" s="37" t="s">
        <v>6102</v>
      </c>
      <c r="B4559" s="37" t="s">
        <v>6103</v>
      </c>
      <c r="C4559" s="37" t="s">
        <v>6104</v>
      </c>
      <c r="D4559" s="37" t="s">
        <v>6105</v>
      </c>
      <c r="E4559" s="37" t="s">
        <v>17558</v>
      </c>
      <c r="F4559" s="37" t="s">
        <v>19678</v>
      </c>
      <c r="G4559" s="37">
        <v>8053</v>
      </c>
      <c r="H4559" s="35">
        <v>10</v>
      </c>
      <c r="I4559" s="35" t="s">
        <v>16742</v>
      </c>
      <c r="J4559" s="35" t="s">
        <v>16742</v>
      </c>
      <c r="K4559" s="37">
        <v>122397</v>
      </c>
      <c r="L4559" s="37"/>
    </row>
    <row r="4560" spans="1:12" ht="18" customHeight="1" x14ac:dyDescent="0.2">
      <c r="A4560" s="37" t="s">
        <v>6106</v>
      </c>
      <c r="B4560" s="37" t="s">
        <v>6107</v>
      </c>
      <c r="C4560" s="37" t="s">
        <v>14200</v>
      </c>
      <c r="D4560" s="37" t="s">
        <v>14201</v>
      </c>
      <c r="E4560" s="37" t="s">
        <v>11271</v>
      </c>
      <c r="F4560" s="37" t="s">
        <v>19667</v>
      </c>
      <c r="G4560" s="37">
        <v>2021</v>
      </c>
      <c r="H4560" s="35">
        <v>8</v>
      </c>
      <c r="I4560" s="35">
        <v>29</v>
      </c>
      <c r="J4560" s="36">
        <v>275862</v>
      </c>
      <c r="K4560" s="37">
        <v>129178</v>
      </c>
      <c r="L4560" s="37" t="s">
        <v>14202</v>
      </c>
    </row>
    <row r="4561" spans="1:12" ht="18" customHeight="1" x14ac:dyDescent="0.2">
      <c r="A4561" s="37" t="s">
        <v>14203</v>
      </c>
      <c r="B4561" s="37" t="s">
        <v>14204</v>
      </c>
      <c r="C4561" s="37" t="s">
        <v>14205</v>
      </c>
      <c r="D4561" s="37" t="s">
        <v>14206</v>
      </c>
      <c r="E4561" s="37" t="s">
        <v>18967</v>
      </c>
      <c r="F4561" s="37" t="s">
        <v>23134</v>
      </c>
      <c r="G4561" s="37">
        <v>78213</v>
      </c>
      <c r="H4561" s="35">
        <v>41</v>
      </c>
      <c r="I4561" s="35">
        <v>554</v>
      </c>
      <c r="J4561" s="36">
        <v>74639</v>
      </c>
      <c r="K4561" s="37">
        <v>141849</v>
      </c>
      <c r="L4561" s="37" t="s">
        <v>14207</v>
      </c>
    </row>
    <row r="4562" spans="1:12" ht="18" customHeight="1" x14ac:dyDescent="0.2">
      <c r="A4562" s="37" t="s">
        <v>2948</v>
      </c>
      <c r="B4562" s="37" t="s">
        <v>2949</v>
      </c>
      <c r="C4562" s="37" t="s">
        <v>2950</v>
      </c>
      <c r="D4562" s="37" t="s">
        <v>2951</v>
      </c>
      <c r="E4562" s="37" t="s">
        <v>18122</v>
      </c>
      <c r="F4562" s="37" t="s">
        <v>18740</v>
      </c>
      <c r="G4562" s="37">
        <v>32750</v>
      </c>
      <c r="H4562" s="35">
        <v>12</v>
      </c>
      <c r="I4562" s="35">
        <v>54</v>
      </c>
      <c r="J4562" s="36">
        <v>213183</v>
      </c>
      <c r="K4562" s="37">
        <v>131223</v>
      </c>
      <c r="L4562" s="37" t="s">
        <v>2952</v>
      </c>
    </row>
    <row r="4563" spans="1:12" ht="18" customHeight="1" x14ac:dyDescent="0.2">
      <c r="A4563" s="37" t="s">
        <v>2953</v>
      </c>
      <c r="B4563" s="37" t="s">
        <v>2954</v>
      </c>
      <c r="C4563" s="37" t="s">
        <v>2955</v>
      </c>
      <c r="D4563" s="37" t="s">
        <v>2956</v>
      </c>
      <c r="E4563" s="37" t="s">
        <v>21608</v>
      </c>
      <c r="F4563" s="37" t="s">
        <v>19662</v>
      </c>
      <c r="G4563" s="37">
        <v>60093</v>
      </c>
      <c r="H4563" s="35">
        <v>55</v>
      </c>
      <c r="I4563" s="35">
        <v>343</v>
      </c>
      <c r="J4563" s="36">
        <v>160350</v>
      </c>
      <c r="K4563" s="37">
        <v>122898</v>
      </c>
      <c r="L4563" s="37"/>
    </row>
    <row r="4564" spans="1:12" ht="18" customHeight="1" x14ac:dyDescent="0.2">
      <c r="A4564" s="37" t="s">
        <v>2957</v>
      </c>
      <c r="B4564" s="37" t="s">
        <v>2958</v>
      </c>
      <c r="C4564" s="37" t="s">
        <v>2959</v>
      </c>
      <c r="D4564" s="37" t="s">
        <v>2960</v>
      </c>
      <c r="E4564" s="37" t="s">
        <v>11449</v>
      </c>
      <c r="F4564" s="37" t="s">
        <v>23141</v>
      </c>
      <c r="G4564" s="37">
        <v>58103</v>
      </c>
      <c r="H4564" s="35">
        <v>0</v>
      </c>
      <c r="I4564" s="35">
        <v>9</v>
      </c>
      <c r="J4564" s="36">
        <v>21546</v>
      </c>
      <c r="K4564" s="37">
        <v>147215</v>
      </c>
      <c r="L4564" s="37"/>
    </row>
    <row r="4565" spans="1:12" ht="18" customHeight="1" x14ac:dyDescent="0.2">
      <c r="A4565" s="37" t="s">
        <v>2961</v>
      </c>
      <c r="B4565" s="37" t="s">
        <v>2962</v>
      </c>
      <c r="C4565" s="37" t="s">
        <v>2963</v>
      </c>
      <c r="D4565" s="37" t="s">
        <v>2964</v>
      </c>
      <c r="E4565" s="37" t="s">
        <v>2965</v>
      </c>
      <c r="F4565" s="37" t="s">
        <v>19675</v>
      </c>
      <c r="G4565" s="37">
        <v>28001</v>
      </c>
      <c r="H4565" s="35">
        <v>80</v>
      </c>
      <c r="I4565" s="35">
        <v>500</v>
      </c>
      <c r="J4565" s="36">
        <v>159811</v>
      </c>
      <c r="K4565" s="37">
        <v>117592</v>
      </c>
      <c r="L4565" s="37" t="s">
        <v>2966</v>
      </c>
    </row>
    <row r="4566" spans="1:12" ht="18" customHeight="1" x14ac:dyDescent="0.2">
      <c r="A4566" s="37" t="s">
        <v>2967</v>
      </c>
      <c r="B4566" s="37" t="s">
        <v>2968</v>
      </c>
      <c r="C4566" s="37" t="s">
        <v>2969</v>
      </c>
      <c r="D4566" s="37" t="s">
        <v>2970</v>
      </c>
      <c r="E4566" s="37" t="s">
        <v>23104</v>
      </c>
      <c r="F4566" s="37" t="s">
        <v>18740</v>
      </c>
      <c r="G4566" s="37">
        <v>33602</v>
      </c>
      <c r="H4566" s="35">
        <v>20</v>
      </c>
      <c r="I4566" s="35">
        <v>533</v>
      </c>
      <c r="J4566" s="36">
        <v>36773</v>
      </c>
      <c r="K4566" s="37">
        <v>134780</v>
      </c>
      <c r="L4566" s="37" t="s">
        <v>2971</v>
      </c>
    </row>
    <row r="4567" spans="1:12" ht="18" customHeight="1" x14ac:dyDescent="0.2">
      <c r="A4567" s="37" t="s">
        <v>2972</v>
      </c>
      <c r="B4567" s="37" t="s">
        <v>6773</v>
      </c>
      <c r="C4567" s="37" t="s">
        <v>6774</v>
      </c>
      <c r="D4567" s="37" t="s">
        <v>6775</v>
      </c>
      <c r="E4567" s="37" t="s">
        <v>22734</v>
      </c>
      <c r="F4567" s="37" t="s">
        <v>19676</v>
      </c>
      <c r="G4567" s="37">
        <v>68510</v>
      </c>
      <c r="H4567" s="35">
        <v>28</v>
      </c>
      <c r="I4567" s="35">
        <v>80</v>
      </c>
      <c r="J4567" s="36">
        <v>350000</v>
      </c>
      <c r="K4567" s="37">
        <v>135786</v>
      </c>
      <c r="L4567" s="37"/>
    </row>
    <row r="4568" spans="1:12" ht="18" customHeight="1" x14ac:dyDescent="0.2">
      <c r="A4568" s="37" t="s">
        <v>6776</v>
      </c>
      <c r="B4568" s="37" t="s">
        <v>6777</v>
      </c>
      <c r="C4568" s="37" t="s">
        <v>6778</v>
      </c>
      <c r="D4568" s="37" t="s">
        <v>6779</v>
      </c>
      <c r="E4568" s="37" t="s">
        <v>17787</v>
      </c>
      <c r="F4568" s="37" t="s">
        <v>23129</v>
      </c>
      <c r="G4568" s="37">
        <v>16125</v>
      </c>
      <c r="H4568" s="35">
        <v>3</v>
      </c>
      <c r="I4568" s="35">
        <v>19</v>
      </c>
      <c r="J4568" s="36">
        <v>153432</v>
      </c>
      <c r="K4568" s="37">
        <v>115984</v>
      </c>
      <c r="L4568" s="37"/>
    </row>
    <row r="4569" spans="1:12" ht="18" customHeight="1" x14ac:dyDescent="0.2">
      <c r="A4569" s="37" t="s">
        <v>6780</v>
      </c>
      <c r="B4569" s="37" t="s">
        <v>6781</v>
      </c>
      <c r="C4569" s="37" t="s">
        <v>6782</v>
      </c>
      <c r="D4569" s="37" t="s">
        <v>6783</v>
      </c>
      <c r="E4569" s="37" t="s">
        <v>7762</v>
      </c>
      <c r="F4569" s="37" t="s">
        <v>18740</v>
      </c>
      <c r="G4569" s="37">
        <v>32903</v>
      </c>
      <c r="H4569" s="35">
        <v>0</v>
      </c>
      <c r="I4569" s="35">
        <v>1</v>
      </c>
      <c r="J4569" s="36">
        <v>9900</v>
      </c>
      <c r="K4569" s="37">
        <v>145914</v>
      </c>
      <c r="L4569" s="37"/>
    </row>
    <row r="4570" spans="1:12" ht="18" customHeight="1" x14ac:dyDescent="0.2">
      <c r="A4570" s="37" t="s">
        <v>6784</v>
      </c>
      <c r="B4570" s="37" t="s">
        <v>6785</v>
      </c>
      <c r="C4570" s="37" t="s">
        <v>6786</v>
      </c>
      <c r="D4570" s="37" t="s">
        <v>6787</v>
      </c>
      <c r="E4570" s="37" t="s">
        <v>21630</v>
      </c>
      <c r="F4570" s="37" t="s">
        <v>19675</v>
      </c>
      <c r="G4570" s="37">
        <v>27407</v>
      </c>
      <c r="H4570" s="35">
        <v>8</v>
      </c>
      <c r="I4570" s="35" t="s">
        <v>16742</v>
      </c>
      <c r="J4570" s="35" t="s">
        <v>16742</v>
      </c>
      <c r="K4570" s="37">
        <v>118775</v>
      </c>
      <c r="L4570" s="37" t="s">
        <v>11551</v>
      </c>
    </row>
    <row r="4571" spans="1:12" ht="18" customHeight="1" x14ac:dyDescent="0.2">
      <c r="A4571" s="37" t="s">
        <v>11552</v>
      </c>
      <c r="B4571" s="37" t="s">
        <v>11553</v>
      </c>
      <c r="C4571" s="37" t="s">
        <v>11554</v>
      </c>
      <c r="D4571" s="37"/>
      <c r="E4571" s="37"/>
      <c r="F4571" s="37" t="s">
        <v>19662</v>
      </c>
      <c r="G4571" s="37"/>
      <c r="H4571" s="35">
        <v>22</v>
      </c>
      <c r="I4571" s="35">
        <v>49</v>
      </c>
      <c r="J4571" s="36">
        <v>448980</v>
      </c>
      <c r="K4571" s="37">
        <v>123469</v>
      </c>
      <c r="L4571" s="37" t="s">
        <v>11555</v>
      </c>
    </row>
    <row r="4572" spans="1:12" ht="18" customHeight="1" x14ac:dyDescent="0.2">
      <c r="A4572" s="37" t="s">
        <v>11556</v>
      </c>
      <c r="B4572" s="37" t="s">
        <v>11557</v>
      </c>
      <c r="C4572" s="37" t="s">
        <v>5505</v>
      </c>
      <c r="D4572" s="37" t="s">
        <v>2803</v>
      </c>
      <c r="E4572" s="37" t="s">
        <v>23348</v>
      </c>
      <c r="F4572" s="37" t="s">
        <v>23126</v>
      </c>
      <c r="G4572" s="37">
        <v>43235</v>
      </c>
      <c r="H4572" s="35">
        <v>70</v>
      </c>
      <c r="I4572" s="35">
        <v>610</v>
      </c>
      <c r="J4572" s="36">
        <v>114754</v>
      </c>
      <c r="K4572" s="37">
        <v>139648</v>
      </c>
      <c r="L4572" s="37"/>
    </row>
    <row r="4573" spans="1:12" ht="18" customHeight="1" x14ac:dyDescent="0.2">
      <c r="A4573" s="37" t="s">
        <v>2804</v>
      </c>
      <c r="B4573" s="37" t="s">
        <v>2805</v>
      </c>
      <c r="C4573" s="37" t="s">
        <v>2806</v>
      </c>
      <c r="D4573" s="37" t="s">
        <v>2807</v>
      </c>
      <c r="E4573" s="37" t="s">
        <v>22981</v>
      </c>
      <c r="F4573" s="37" t="s">
        <v>23130</v>
      </c>
      <c r="G4573" s="37">
        <v>2903</v>
      </c>
      <c r="H4573" s="35">
        <v>502</v>
      </c>
      <c r="I4573" s="36">
        <v>3991</v>
      </c>
      <c r="J4573" s="36">
        <v>125811</v>
      </c>
      <c r="K4573" s="37">
        <v>124636</v>
      </c>
      <c r="L4573" s="37"/>
    </row>
    <row r="4574" spans="1:12" ht="18" customHeight="1" x14ac:dyDescent="0.2">
      <c r="A4574" s="37" t="s">
        <v>2808</v>
      </c>
      <c r="B4574" s="37" t="s">
        <v>2809</v>
      </c>
      <c r="C4574" s="37" t="s">
        <v>2810</v>
      </c>
      <c r="D4574" s="37" t="s">
        <v>2811</v>
      </c>
      <c r="E4574" s="37" t="s">
        <v>2812</v>
      </c>
      <c r="F4574" s="37" t="s">
        <v>23714</v>
      </c>
      <c r="G4574" s="37">
        <v>95366</v>
      </c>
      <c r="H4574" s="35">
        <v>8</v>
      </c>
      <c r="I4574" s="35" t="s">
        <v>16742</v>
      </c>
      <c r="J4574" s="35" t="s">
        <v>16742</v>
      </c>
      <c r="K4574" s="37">
        <v>146166</v>
      </c>
      <c r="L4574" s="37"/>
    </row>
    <row r="4575" spans="1:12" ht="18" customHeight="1" x14ac:dyDescent="0.2">
      <c r="A4575" s="37" t="s">
        <v>2813</v>
      </c>
      <c r="B4575" s="37" t="s">
        <v>2814</v>
      </c>
      <c r="C4575" s="37" t="s">
        <v>2815</v>
      </c>
      <c r="D4575" s="37"/>
      <c r="E4575" s="37"/>
      <c r="F4575" s="37" t="s">
        <v>18740</v>
      </c>
      <c r="G4575" s="37"/>
      <c r="H4575" s="35">
        <v>2</v>
      </c>
      <c r="I4575" s="35">
        <v>19</v>
      </c>
      <c r="J4575" s="36">
        <v>80746</v>
      </c>
      <c r="K4575" s="37">
        <v>141787</v>
      </c>
      <c r="L4575" s="37"/>
    </row>
    <row r="4576" spans="1:12" ht="18" customHeight="1" x14ac:dyDescent="0.2">
      <c r="A4576" s="37" t="s">
        <v>2816</v>
      </c>
      <c r="B4576" s="37" t="s">
        <v>2817</v>
      </c>
      <c r="C4576" s="37" t="s">
        <v>2818</v>
      </c>
      <c r="D4576" s="37" t="s">
        <v>2819</v>
      </c>
      <c r="E4576" s="37" t="s">
        <v>2820</v>
      </c>
      <c r="F4576" s="37" t="s">
        <v>19668</v>
      </c>
      <c r="G4576" s="37">
        <v>20785</v>
      </c>
      <c r="H4576" s="35">
        <v>8</v>
      </c>
      <c r="I4576" s="35" t="s">
        <v>16742</v>
      </c>
      <c r="J4576" s="35" t="s">
        <v>16742</v>
      </c>
      <c r="K4576" s="37">
        <v>143919</v>
      </c>
      <c r="L4576" s="37"/>
    </row>
    <row r="4577" spans="1:12" ht="18" customHeight="1" x14ac:dyDescent="0.2">
      <c r="A4577" s="37" t="s">
        <v>5605</v>
      </c>
      <c r="B4577" s="37" t="s">
        <v>5606</v>
      </c>
      <c r="C4577" s="37" t="s">
        <v>5607</v>
      </c>
      <c r="D4577" s="37" t="s">
        <v>5608</v>
      </c>
      <c r="E4577" s="37" t="s">
        <v>8629</v>
      </c>
      <c r="F4577" s="37" t="s">
        <v>23714</v>
      </c>
      <c r="G4577" s="37">
        <v>94577</v>
      </c>
      <c r="H4577" s="35">
        <v>2</v>
      </c>
      <c r="I4577" s="35">
        <v>15</v>
      </c>
      <c r="J4577" s="36">
        <v>166546</v>
      </c>
      <c r="K4577" s="37">
        <v>137421</v>
      </c>
      <c r="L4577" s="37"/>
    </row>
    <row r="4578" spans="1:12" ht="18" customHeight="1" x14ac:dyDescent="0.2">
      <c r="A4578" s="37" t="s">
        <v>5605</v>
      </c>
      <c r="B4578" s="37" t="s">
        <v>5609</v>
      </c>
      <c r="C4578" s="37" t="s">
        <v>5557</v>
      </c>
      <c r="D4578" s="37" t="s">
        <v>5558</v>
      </c>
      <c r="E4578" s="37" t="s">
        <v>22689</v>
      </c>
      <c r="F4578" s="37" t="s">
        <v>23713</v>
      </c>
      <c r="G4578" s="37">
        <v>85260</v>
      </c>
      <c r="H4578" s="35">
        <v>121</v>
      </c>
      <c r="I4578" s="35">
        <v>129</v>
      </c>
      <c r="J4578" s="36">
        <v>937984</v>
      </c>
      <c r="K4578" s="37">
        <v>114167</v>
      </c>
      <c r="L4578" s="37"/>
    </row>
    <row r="4579" spans="1:12" ht="18" customHeight="1" x14ac:dyDescent="0.2">
      <c r="A4579" s="37" t="s">
        <v>5559</v>
      </c>
      <c r="B4579" s="37" t="s">
        <v>5560</v>
      </c>
      <c r="C4579" s="37" t="s">
        <v>6814</v>
      </c>
      <c r="D4579" s="37" t="s">
        <v>6815</v>
      </c>
      <c r="E4579" s="37" t="s">
        <v>8615</v>
      </c>
      <c r="F4579" s="37" t="s">
        <v>18740</v>
      </c>
      <c r="G4579" s="37">
        <v>34994</v>
      </c>
      <c r="H4579" s="35">
        <v>35</v>
      </c>
      <c r="I4579" s="35">
        <v>214</v>
      </c>
      <c r="J4579" s="36">
        <v>163551</v>
      </c>
      <c r="K4579" s="37">
        <v>113982</v>
      </c>
      <c r="L4579" s="37"/>
    </row>
    <row r="4580" spans="1:12" ht="18" customHeight="1" x14ac:dyDescent="0.2">
      <c r="A4580" s="37" t="s">
        <v>6816</v>
      </c>
      <c r="B4580" s="37" t="s">
        <v>6817</v>
      </c>
      <c r="C4580" s="37" t="s">
        <v>6818</v>
      </c>
      <c r="D4580" s="37" t="s">
        <v>713</v>
      </c>
      <c r="E4580" s="37" t="s">
        <v>7506</v>
      </c>
      <c r="F4580" s="37" t="s">
        <v>23138</v>
      </c>
      <c r="G4580" s="37">
        <v>98040</v>
      </c>
      <c r="H4580" s="35">
        <v>216</v>
      </c>
      <c r="I4580" s="35">
        <v>24</v>
      </c>
      <c r="J4580" s="36">
        <v>9006070</v>
      </c>
      <c r="K4580" s="37">
        <v>107180</v>
      </c>
      <c r="L4580" s="37"/>
    </row>
    <row r="4581" spans="1:12" ht="18" customHeight="1" x14ac:dyDescent="0.2">
      <c r="A4581" s="37" t="s">
        <v>714</v>
      </c>
      <c r="B4581" s="37" t="s">
        <v>715</v>
      </c>
      <c r="C4581" s="37" t="s">
        <v>716</v>
      </c>
      <c r="D4581" s="37" t="s">
        <v>717</v>
      </c>
      <c r="E4581" s="37" t="s">
        <v>718</v>
      </c>
      <c r="F4581" s="37" t="s">
        <v>23125</v>
      </c>
      <c r="G4581" s="37">
        <v>10510</v>
      </c>
      <c r="H4581" s="35">
        <v>28</v>
      </c>
      <c r="I4581" s="35">
        <v>82</v>
      </c>
      <c r="J4581" s="36">
        <v>340244</v>
      </c>
      <c r="K4581" s="37">
        <v>140745</v>
      </c>
      <c r="L4581" s="37"/>
    </row>
    <row r="4582" spans="1:12" ht="18" customHeight="1" x14ac:dyDescent="0.2">
      <c r="A4582" s="37" t="s">
        <v>719</v>
      </c>
      <c r="B4582" s="37" t="s">
        <v>720</v>
      </c>
      <c r="C4582" s="37" t="s">
        <v>721</v>
      </c>
      <c r="D4582" s="37" t="s">
        <v>722</v>
      </c>
      <c r="E4582" s="37" t="s">
        <v>12664</v>
      </c>
      <c r="F4582" s="37" t="s">
        <v>23128</v>
      </c>
      <c r="G4582" s="37">
        <v>97702</v>
      </c>
      <c r="H4582" s="35">
        <v>7</v>
      </c>
      <c r="I4582" s="35">
        <v>40</v>
      </c>
      <c r="J4582" s="36">
        <v>175000</v>
      </c>
      <c r="K4582" s="37">
        <v>150765</v>
      </c>
      <c r="L4582" s="37"/>
    </row>
    <row r="4583" spans="1:12" ht="18" customHeight="1" x14ac:dyDescent="0.2">
      <c r="A4583" s="37" t="s">
        <v>723</v>
      </c>
      <c r="B4583" s="37" t="s">
        <v>724</v>
      </c>
      <c r="C4583" s="37" t="s">
        <v>725</v>
      </c>
      <c r="D4583" s="37" t="s">
        <v>726</v>
      </c>
      <c r="E4583" s="37" t="s">
        <v>727</v>
      </c>
      <c r="F4583" s="37" t="s">
        <v>23126</v>
      </c>
      <c r="G4583" s="37">
        <v>44131</v>
      </c>
      <c r="H4583" s="35">
        <v>1</v>
      </c>
      <c r="I4583" s="35" t="s">
        <v>16742</v>
      </c>
      <c r="J4583" s="35" t="s">
        <v>16742</v>
      </c>
      <c r="K4583" s="37">
        <v>148586</v>
      </c>
      <c r="L4583" s="37" t="s">
        <v>728</v>
      </c>
    </row>
    <row r="4584" spans="1:12" ht="18" customHeight="1" x14ac:dyDescent="0.2">
      <c r="A4584" s="37" t="s">
        <v>729</v>
      </c>
      <c r="B4584" s="37" t="s">
        <v>730</v>
      </c>
      <c r="C4584" s="37" t="s">
        <v>3672</v>
      </c>
      <c r="D4584" s="37" t="s">
        <v>3673</v>
      </c>
      <c r="E4584" s="37" t="s">
        <v>24286</v>
      </c>
      <c r="F4584" s="37" t="s">
        <v>23134</v>
      </c>
      <c r="G4584" s="37">
        <v>75254</v>
      </c>
      <c r="H4584" s="35">
        <v>27</v>
      </c>
      <c r="I4584" s="35">
        <v>84</v>
      </c>
      <c r="J4584" s="36">
        <v>327145</v>
      </c>
      <c r="K4584" s="37">
        <v>149134</v>
      </c>
      <c r="L4584" s="37" t="s">
        <v>3674</v>
      </c>
    </row>
    <row r="4585" spans="1:12" ht="18" customHeight="1" x14ac:dyDescent="0.2">
      <c r="A4585" s="37" t="s">
        <v>3675</v>
      </c>
      <c r="B4585" s="37" t="s">
        <v>3676</v>
      </c>
      <c r="C4585" s="37" t="s">
        <v>3677</v>
      </c>
      <c r="D4585" s="37"/>
      <c r="E4585" s="37"/>
      <c r="F4585" s="37" t="s">
        <v>23136</v>
      </c>
      <c r="G4585" s="37"/>
      <c r="H4585" s="35">
        <v>1</v>
      </c>
      <c r="I4585" s="35">
        <v>10</v>
      </c>
      <c r="J4585" s="36">
        <v>135000</v>
      </c>
      <c r="K4585" s="37">
        <v>121071</v>
      </c>
      <c r="L4585" s="37"/>
    </row>
    <row r="4586" spans="1:12" ht="18" customHeight="1" x14ac:dyDescent="0.2">
      <c r="A4586" s="37" t="s">
        <v>3678</v>
      </c>
      <c r="B4586" s="37" t="s">
        <v>3679</v>
      </c>
      <c r="C4586" s="37" t="s">
        <v>3680</v>
      </c>
      <c r="D4586" s="37" t="s">
        <v>3681</v>
      </c>
      <c r="E4586" s="37" t="s">
        <v>18032</v>
      </c>
      <c r="F4586" s="37" t="s">
        <v>19667</v>
      </c>
      <c r="G4586" s="37">
        <v>2114</v>
      </c>
      <c r="H4586" s="35">
        <v>39</v>
      </c>
      <c r="I4586" s="35">
        <v>57</v>
      </c>
      <c r="J4586" s="36">
        <v>684396</v>
      </c>
      <c r="K4586" s="37">
        <v>119650</v>
      </c>
      <c r="L4586" s="37" t="s">
        <v>6366</v>
      </c>
    </row>
    <row r="4587" spans="1:12" ht="18" customHeight="1" x14ac:dyDescent="0.2">
      <c r="A4587" s="37" t="s">
        <v>6367</v>
      </c>
      <c r="B4587" s="37" t="s">
        <v>6368</v>
      </c>
      <c r="C4587" s="37" t="s">
        <v>6369</v>
      </c>
      <c r="D4587" s="37"/>
      <c r="E4587" s="37"/>
      <c r="F4587" s="37" t="s">
        <v>19670</v>
      </c>
      <c r="G4587" s="37"/>
      <c r="H4587" s="35">
        <v>4</v>
      </c>
      <c r="I4587" s="35">
        <v>125</v>
      </c>
      <c r="J4587" s="36">
        <v>32000</v>
      </c>
      <c r="K4587" s="37">
        <v>123332</v>
      </c>
      <c r="L4587" s="37"/>
    </row>
    <row r="4588" spans="1:12" ht="18" customHeight="1" x14ac:dyDescent="0.2">
      <c r="A4588" s="37" t="s">
        <v>6370</v>
      </c>
      <c r="B4588" s="37" t="s">
        <v>6371</v>
      </c>
      <c r="C4588" s="37" t="s">
        <v>6372</v>
      </c>
      <c r="D4588" s="37" t="s">
        <v>6373</v>
      </c>
      <c r="E4588" s="37" t="s">
        <v>18088</v>
      </c>
      <c r="F4588" s="37" t="s">
        <v>23711</v>
      </c>
      <c r="G4588" s="37">
        <v>35242</v>
      </c>
      <c r="H4588" s="35">
        <v>60</v>
      </c>
      <c r="I4588" s="35">
        <v>225</v>
      </c>
      <c r="J4588" s="36">
        <v>266667</v>
      </c>
      <c r="K4588" s="37">
        <v>109586</v>
      </c>
      <c r="L4588" s="37"/>
    </row>
    <row r="4589" spans="1:12" ht="18" customHeight="1" x14ac:dyDescent="0.2">
      <c r="A4589" s="37" t="s">
        <v>6374</v>
      </c>
      <c r="B4589" s="37" t="s">
        <v>6375</v>
      </c>
      <c r="C4589" s="37" t="s">
        <v>4558</v>
      </c>
      <c r="D4589" s="37" t="s">
        <v>4559</v>
      </c>
      <c r="E4589" s="37" t="s">
        <v>15268</v>
      </c>
      <c r="F4589" s="37" t="s">
        <v>23134</v>
      </c>
      <c r="G4589" s="37">
        <v>77024</v>
      </c>
      <c r="H4589" s="35">
        <v>258</v>
      </c>
      <c r="I4589" s="36">
        <v>1392</v>
      </c>
      <c r="J4589" s="36">
        <v>185621</v>
      </c>
      <c r="K4589" s="37">
        <v>127186</v>
      </c>
      <c r="L4589" s="37"/>
    </row>
    <row r="4590" spans="1:12" ht="18" customHeight="1" x14ac:dyDescent="0.2">
      <c r="A4590" s="37" t="s">
        <v>6395</v>
      </c>
      <c r="B4590" s="37" t="s">
        <v>6396</v>
      </c>
      <c r="C4590" s="37" t="s">
        <v>6397</v>
      </c>
      <c r="D4590" s="37" t="s">
        <v>6398</v>
      </c>
      <c r="E4590" s="37" t="s">
        <v>21832</v>
      </c>
      <c r="F4590" s="37" t="s">
        <v>23126</v>
      </c>
      <c r="G4590" s="37">
        <v>45220</v>
      </c>
      <c r="H4590" s="35">
        <v>9</v>
      </c>
      <c r="I4590" s="35">
        <v>9</v>
      </c>
      <c r="J4590" s="36">
        <v>960171</v>
      </c>
      <c r="K4590" s="37">
        <v>120733</v>
      </c>
      <c r="L4590" s="37" t="s">
        <v>6399</v>
      </c>
    </row>
    <row r="4591" spans="1:12" ht="18" customHeight="1" x14ac:dyDescent="0.2">
      <c r="A4591" s="37" t="s">
        <v>6400</v>
      </c>
      <c r="B4591" s="37" t="s">
        <v>6401</v>
      </c>
      <c r="C4591" s="37" t="s">
        <v>6402</v>
      </c>
      <c r="D4591" s="37" t="s">
        <v>6403</v>
      </c>
      <c r="E4591" s="37" t="s">
        <v>19776</v>
      </c>
      <c r="F4591" s="37" t="s">
        <v>18740</v>
      </c>
      <c r="G4591" s="37">
        <v>32804</v>
      </c>
      <c r="H4591" s="35">
        <v>8</v>
      </c>
      <c r="I4591" s="35" t="s">
        <v>16742</v>
      </c>
      <c r="J4591" s="35" t="s">
        <v>16742</v>
      </c>
      <c r="K4591" s="37">
        <v>147616</v>
      </c>
      <c r="L4591" s="37" t="s">
        <v>6404</v>
      </c>
    </row>
    <row r="4592" spans="1:12" ht="18" customHeight="1" x14ac:dyDescent="0.2">
      <c r="A4592" s="37" t="s">
        <v>6405</v>
      </c>
      <c r="B4592" s="37" t="s">
        <v>6406</v>
      </c>
      <c r="C4592" s="37" t="s">
        <v>6407</v>
      </c>
      <c r="D4592" s="37" t="s">
        <v>6408</v>
      </c>
      <c r="E4592" s="37" t="s">
        <v>6409</v>
      </c>
      <c r="F4592" s="37" t="s">
        <v>19672</v>
      </c>
      <c r="G4592" s="37">
        <v>63146</v>
      </c>
      <c r="H4592" s="35">
        <v>6</v>
      </c>
      <c r="I4592" s="35">
        <v>22</v>
      </c>
      <c r="J4592" s="36">
        <v>272727</v>
      </c>
      <c r="K4592" s="37">
        <v>126788</v>
      </c>
      <c r="L4592" s="37"/>
    </row>
    <row r="4593" spans="1:12" ht="18" customHeight="1" x14ac:dyDescent="0.2">
      <c r="A4593" s="37" t="s">
        <v>6410</v>
      </c>
      <c r="B4593" s="37" t="s">
        <v>6411</v>
      </c>
      <c r="C4593" s="37" t="s">
        <v>6412</v>
      </c>
      <c r="D4593" s="37" t="s">
        <v>6657</v>
      </c>
      <c r="E4593" s="37" t="s">
        <v>16723</v>
      </c>
      <c r="F4593" s="37" t="s">
        <v>23714</v>
      </c>
      <c r="G4593" s="37">
        <v>94108</v>
      </c>
      <c r="H4593" s="35">
        <v>275</v>
      </c>
      <c r="I4593" s="35">
        <v>16</v>
      </c>
      <c r="J4593" s="36">
        <v>17187500</v>
      </c>
      <c r="K4593" s="37">
        <v>140134</v>
      </c>
      <c r="L4593" s="37"/>
    </row>
    <row r="4594" spans="1:12" ht="18" customHeight="1" x14ac:dyDescent="0.2">
      <c r="A4594" s="37" t="s">
        <v>6658</v>
      </c>
      <c r="B4594" s="37" t="s">
        <v>6659</v>
      </c>
      <c r="C4594" s="37" t="s">
        <v>6660</v>
      </c>
      <c r="D4594" s="37" t="s">
        <v>6661</v>
      </c>
      <c r="E4594" s="37" t="s">
        <v>21746</v>
      </c>
      <c r="F4594" s="37" t="s">
        <v>19668</v>
      </c>
      <c r="G4594" s="37">
        <v>21202</v>
      </c>
      <c r="H4594" s="35">
        <v>57</v>
      </c>
      <c r="I4594" s="35">
        <v>340</v>
      </c>
      <c r="J4594" s="36">
        <v>167647</v>
      </c>
      <c r="K4594" s="37">
        <v>108483</v>
      </c>
      <c r="L4594" s="37"/>
    </row>
    <row r="4595" spans="1:12" ht="18" customHeight="1" x14ac:dyDescent="0.2">
      <c r="A4595" s="37" t="s">
        <v>9341</v>
      </c>
      <c r="B4595" s="37" t="s">
        <v>9342</v>
      </c>
      <c r="C4595" s="37" t="s">
        <v>9343</v>
      </c>
      <c r="D4595" s="37" t="s">
        <v>9344</v>
      </c>
      <c r="E4595" s="37" t="s">
        <v>9345</v>
      </c>
      <c r="F4595" s="37" t="s">
        <v>19675</v>
      </c>
      <c r="G4595" s="37">
        <v>28682</v>
      </c>
      <c r="H4595" s="35">
        <v>12</v>
      </c>
      <c r="I4595" s="35">
        <v>20</v>
      </c>
      <c r="J4595" s="36">
        <v>603845</v>
      </c>
      <c r="K4595" s="37">
        <v>128027</v>
      </c>
      <c r="L4595" s="37"/>
    </row>
    <row r="4596" spans="1:12" ht="18" customHeight="1" x14ac:dyDescent="0.2">
      <c r="A4596" s="37" t="s">
        <v>9346</v>
      </c>
      <c r="B4596" s="37" t="s">
        <v>9347</v>
      </c>
      <c r="C4596" s="37" t="s">
        <v>9348</v>
      </c>
      <c r="D4596" s="37" t="s">
        <v>9349</v>
      </c>
      <c r="E4596" s="37" t="s">
        <v>6668</v>
      </c>
      <c r="F4596" s="37" t="s">
        <v>19662</v>
      </c>
      <c r="G4596" s="37">
        <v>60542</v>
      </c>
      <c r="H4596" s="35">
        <v>9</v>
      </c>
      <c r="I4596" s="35">
        <v>39</v>
      </c>
      <c r="J4596" s="36">
        <v>230769</v>
      </c>
      <c r="K4596" s="37">
        <v>122957</v>
      </c>
      <c r="L4596" s="37" t="s">
        <v>6669</v>
      </c>
    </row>
    <row r="4597" spans="1:12" ht="18" customHeight="1" x14ac:dyDescent="0.2">
      <c r="A4597" s="37" t="s">
        <v>6670</v>
      </c>
      <c r="B4597" s="37" t="s">
        <v>6671</v>
      </c>
      <c r="C4597" s="37" t="s">
        <v>6672</v>
      </c>
      <c r="D4597" s="37" t="s">
        <v>6673</v>
      </c>
      <c r="E4597" s="37" t="s">
        <v>19611</v>
      </c>
      <c r="F4597" s="37" t="s">
        <v>23129</v>
      </c>
      <c r="G4597" s="37">
        <v>18964</v>
      </c>
      <c r="H4597" s="35">
        <v>4</v>
      </c>
      <c r="I4597" s="35">
        <v>2</v>
      </c>
      <c r="J4597" s="36">
        <v>2169427</v>
      </c>
      <c r="K4597" s="37">
        <v>118064</v>
      </c>
      <c r="L4597" s="37"/>
    </row>
    <row r="4598" spans="1:12" ht="18" customHeight="1" x14ac:dyDescent="0.2">
      <c r="A4598" s="37" t="s">
        <v>6674</v>
      </c>
      <c r="B4598" s="37" t="s">
        <v>215</v>
      </c>
      <c r="C4598" s="37" t="s">
        <v>216</v>
      </c>
      <c r="D4598" s="37" t="s">
        <v>217</v>
      </c>
      <c r="E4598" s="37" t="s">
        <v>11205</v>
      </c>
      <c r="F4598" s="37" t="s">
        <v>19680</v>
      </c>
      <c r="G4598" s="37">
        <v>89074</v>
      </c>
      <c r="H4598" s="35">
        <v>8</v>
      </c>
      <c r="I4598" s="35">
        <v>10</v>
      </c>
      <c r="J4598" s="36">
        <v>800000</v>
      </c>
      <c r="K4598" s="37">
        <v>123012</v>
      </c>
      <c r="L4598" s="37"/>
    </row>
    <row r="4599" spans="1:12" ht="18" customHeight="1" x14ac:dyDescent="0.2">
      <c r="A4599" s="37" t="s">
        <v>179</v>
      </c>
      <c r="B4599" s="37" t="s">
        <v>180</v>
      </c>
      <c r="C4599" s="37" t="s">
        <v>181</v>
      </c>
      <c r="D4599" s="37" t="s">
        <v>182</v>
      </c>
      <c r="E4599" s="37" t="s">
        <v>20226</v>
      </c>
      <c r="F4599" s="37" t="s">
        <v>19668</v>
      </c>
      <c r="G4599" s="37">
        <v>21784</v>
      </c>
      <c r="H4599" s="35">
        <v>8</v>
      </c>
      <c r="I4599" s="35" t="s">
        <v>16742</v>
      </c>
      <c r="J4599" s="35" t="s">
        <v>16742</v>
      </c>
      <c r="K4599" s="37">
        <v>145565</v>
      </c>
      <c r="L4599" s="37" t="s">
        <v>183</v>
      </c>
    </row>
    <row r="4600" spans="1:12" ht="18" customHeight="1" x14ac:dyDescent="0.2">
      <c r="A4600" s="37" t="s">
        <v>184</v>
      </c>
      <c r="B4600" s="37" t="s">
        <v>185</v>
      </c>
      <c r="C4600" s="37" t="s">
        <v>186</v>
      </c>
      <c r="D4600" s="37" t="s">
        <v>187</v>
      </c>
      <c r="E4600" s="37" t="s">
        <v>188</v>
      </c>
      <c r="F4600" s="37" t="s">
        <v>19667</v>
      </c>
      <c r="G4600" s="37">
        <v>1776</v>
      </c>
      <c r="H4600" s="35">
        <v>75</v>
      </c>
      <c r="I4600" s="35" t="s">
        <v>16742</v>
      </c>
      <c r="J4600" s="35" t="s">
        <v>16742</v>
      </c>
      <c r="K4600" s="37">
        <v>150655</v>
      </c>
      <c r="L4600" s="37"/>
    </row>
    <row r="4601" spans="1:12" ht="18" customHeight="1" x14ac:dyDescent="0.2">
      <c r="A4601" s="37" t="s">
        <v>189</v>
      </c>
      <c r="B4601" s="37" t="s">
        <v>190</v>
      </c>
      <c r="C4601" s="37" t="s">
        <v>191</v>
      </c>
      <c r="D4601" s="37" t="s">
        <v>192</v>
      </c>
      <c r="E4601" s="37" t="s">
        <v>16143</v>
      </c>
      <c r="F4601" s="37" t="s">
        <v>23134</v>
      </c>
      <c r="G4601" s="37">
        <v>77478</v>
      </c>
      <c r="H4601" s="35">
        <v>18</v>
      </c>
      <c r="I4601" s="35">
        <v>26</v>
      </c>
      <c r="J4601" s="36">
        <v>700735</v>
      </c>
      <c r="K4601" s="37">
        <v>115794</v>
      </c>
      <c r="L4601" s="37" t="s">
        <v>193</v>
      </c>
    </row>
    <row r="4602" spans="1:12" ht="18" customHeight="1" x14ac:dyDescent="0.2">
      <c r="A4602" s="37" t="s">
        <v>194</v>
      </c>
      <c r="B4602" s="37" t="s">
        <v>195</v>
      </c>
      <c r="C4602" s="37" t="s">
        <v>196</v>
      </c>
      <c r="D4602" s="37" t="s">
        <v>197</v>
      </c>
      <c r="E4602" s="37" t="s">
        <v>23413</v>
      </c>
      <c r="F4602" s="37" t="s">
        <v>18741</v>
      </c>
      <c r="G4602" s="37">
        <v>30097</v>
      </c>
      <c r="H4602" s="35">
        <v>63</v>
      </c>
      <c r="I4602" s="35">
        <v>475</v>
      </c>
      <c r="J4602" s="36">
        <v>131936</v>
      </c>
      <c r="K4602" s="37">
        <v>129602</v>
      </c>
      <c r="L4602" s="37" t="s">
        <v>198</v>
      </c>
    </row>
    <row r="4603" spans="1:12" ht="18" customHeight="1" x14ac:dyDescent="0.2">
      <c r="A4603" s="37" t="s">
        <v>199</v>
      </c>
      <c r="B4603" s="37" t="s">
        <v>683</v>
      </c>
      <c r="C4603" s="37" t="s">
        <v>684</v>
      </c>
      <c r="D4603" s="37" t="s">
        <v>685</v>
      </c>
      <c r="E4603" s="37" t="s">
        <v>19814</v>
      </c>
      <c r="F4603" s="37" t="s">
        <v>23129</v>
      </c>
      <c r="G4603" s="37">
        <v>15317</v>
      </c>
      <c r="H4603" s="35">
        <v>6</v>
      </c>
      <c r="I4603" s="35">
        <v>31</v>
      </c>
      <c r="J4603" s="36">
        <v>177516</v>
      </c>
      <c r="K4603" s="37">
        <v>144486</v>
      </c>
      <c r="L4603" s="37" t="s">
        <v>686</v>
      </c>
    </row>
    <row r="4604" spans="1:12" ht="18" customHeight="1" x14ac:dyDescent="0.2">
      <c r="A4604" s="37" t="s">
        <v>687</v>
      </c>
      <c r="B4604" s="37" t="s">
        <v>688</v>
      </c>
      <c r="C4604" s="37" t="s">
        <v>689</v>
      </c>
      <c r="D4604" s="37" t="s">
        <v>1734</v>
      </c>
      <c r="E4604" s="37" t="s">
        <v>24330</v>
      </c>
      <c r="F4604" s="37" t="s">
        <v>19678</v>
      </c>
      <c r="G4604" s="37">
        <v>7054</v>
      </c>
      <c r="H4604" s="35">
        <v>8</v>
      </c>
      <c r="I4604" s="35" t="s">
        <v>16742</v>
      </c>
      <c r="J4604" s="35" t="s">
        <v>16742</v>
      </c>
      <c r="K4604" s="37">
        <v>108053</v>
      </c>
      <c r="L4604" s="37"/>
    </row>
    <row r="4605" spans="1:12" ht="18" customHeight="1" x14ac:dyDescent="0.2">
      <c r="A4605" s="37" t="s">
        <v>1735</v>
      </c>
      <c r="B4605" s="37" t="s">
        <v>1736</v>
      </c>
      <c r="C4605" s="37" t="s">
        <v>1737</v>
      </c>
      <c r="D4605" s="37" t="s">
        <v>1633</v>
      </c>
      <c r="E4605" s="37" t="s">
        <v>1634</v>
      </c>
      <c r="F4605" s="37" t="s">
        <v>23129</v>
      </c>
      <c r="G4605" s="37">
        <v>15044</v>
      </c>
      <c r="H4605" s="35">
        <v>12</v>
      </c>
      <c r="I4605" s="35">
        <v>55</v>
      </c>
      <c r="J4605" s="36">
        <v>218182</v>
      </c>
      <c r="K4605" s="37">
        <v>123926</v>
      </c>
      <c r="L4605" s="37"/>
    </row>
    <row r="4606" spans="1:12" ht="18" customHeight="1" x14ac:dyDescent="0.2">
      <c r="A4606" s="37" t="s">
        <v>1635</v>
      </c>
      <c r="B4606" s="37"/>
      <c r="C4606" s="37" t="s">
        <v>1636</v>
      </c>
      <c r="D4606" s="37"/>
      <c r="E4606" s="37" t="s">
        <v>16723</v>
      </c>
      <c r="F4606" s="37" t="s">
        <v>23714</v>
      </c>
      <c r="G4606" s="37"/>
      <c r="H4606" s="35">
        <v>1</v>
      </c>
      <c r="I4606" s="35">
        <v>60</v>
      </c>
      <c r="J4606" s="36">
        <v>18844</v>
      </c>
      <c r="K4606" s="37">
        <v>130255</v>
      </c>
      <c r="L4606" s="37"/>
    </row>
    <row r="4607" spans="1:12" ht="18" customHeight="1" x14ac:dyDescent="0.2">
      <c r="A4607" s="37" t="s">
        <v>1637</v>
      </c>
      <c r="B4607" s="37" t="s">
        <v>1638</v>
      </c>
      <c r="C4607" s="37" t="s">
        <v>1639</v>
      </c>
      <c r="D4607" s="37"/>
      <c r="E4607" s="37"/>
      <c r="F4607" s="37" t="s">
        <v>23715</v>
      </c>
      <c r="G4607" s="37"/>
      <c r="H4607" s="35">
        <v>2</v>
      </c>
      <c r="I4607" s="35">
        <v>14</v>
      </c>
      <c r="J4607" s="36">
        <v>117857</v>
      </c>
      <c r="K4607" s="37">
        <v>33785</v>
      </c>
      <c r="L4607" s="37"/>
    </row>
    <row r="4608" spans="1:12" ht="18" customHeight="1" x14ac:dyDescent="0.2">
      <c r="A4608" s="37" t="s">
        <v>1640</v>
      </c>
      <c r="B4608" s="37" t="s">
        <v>1641</v>
      </c>
      <c r="C4608" s="37" t="s">
        <v>1642</v>
      </c>
      <c r="D4608" s="37" t="s">
        <v>1643</v>
      </c>
      <c r="E4608" s="37" t="s">
        <v>23164</v>
      </c>
      <c r="F4608" s="37" t="s">
        <v>23136</v>
      </c>
      <c r="G4608" s="37">
        <v>23059</v>
      </c>
      <c r="H4608" s="35">
        <v>3</v>
      </c>
      <c r="I4608" s="35">
        <v>7</v>
      </c>
      <c r="J4608" s="36">
        <v>421272</v>
      </c>
      <c r="K4608" s="37">
        <v>117749</v>
      </c>
      <c r="L4608" s="37"/>
    </row>
    <row r="4609" spans="1:12" ht="18" customHeight="1" x14ac:dyDescent="0.2">
      <c r="A4609" s="37" t="s">
        <v>1644</v>
      </c>
      <c r="B4609" s="37" t="s">
        <v>1645</v>
      </c>
      <c r="C4609" s="37" t="s">
        <v>1646</v>
      </c>
      <c r="D4609" s="37" t="s">
        <v>1647</v>
      </c>
      <c r="E4609" s="37" t="s">
        <v>23698</v>
      </c>
      <c r="F4609" s="37" t="s">
        <v>18741</v>
      </c>
      <c r="G4609" s="37">
        <v>30189</v>
      </c>
      <c r="H4609" s="35">
        <v>3</v>
      </c>
      <c r="I4609" s="35">
        <v>13</v>
      </c>
      <c r="J4609" s="36">
        <v>230769</v>
      </c>
      <c r="K4609" s="37">
        <v>127633</v>
      </c>
      <c r="L4609" s="37" t="s">
        <v>1648</v>
      </c>
    </row>
    <row r="4610" spans="1:12" ht="18" customHeight="1" x14ac:dyDescent="0.2">
      <c r="A4610" s="37" t="s">
        <v>1649</v>
      </c>
      <c r="B4610" s="37" t="s">
        <v>1650</v>
      </c>
      <c r="C4610" s="37" t="s">
        <v>1651</v>
      </c>
      <c r="D4610" s="37" t="s">
        <v>1652</v>
      </c>
      <c r="E4610" s="37" t="s">
        <v>1653</v>
      </c>
      <c r="F4610" s="37" t="s">
        <v>23125</v>
      </c>
      <c r="G4610" s="37">
        <v>14226</v>
      </c>
      <c r="H4610" s="35">
        <v>51</v>
      </c>
      <c r="I4610" s="35">
        <v>113</v>
      </c>
      <c r="J4610" s="36">
        <v>448329</v>
      </c>
      <c r="K4610" s="37">
        <v>107818</v>
      </c>
      <c r="L4610" s="37" t="s">
        <v>1654</v>
      </c>
    </row>
    <row r="4611" spans="1:12" ht="18" customHeight="1" x14ac:dyDescent="0.2">
      <c r="A4611" s="37" t="s">
        <v>1655</v>
      </c>
      <c r="B4611" s="37" t="s">
        <v>1656</v>
      </c>
      <c r="C4611" s="37" t="s">
        <v>1657</v>
      </c>
      <c r="D4611" s="37" t="s">
        <v>1658</v>
      </c>
      <c r="E4611" s="37" t="s">
        <v>16016</v>
      </c>
      <c r="F4611" s="37" t="s">
        <v>23714</v>
      </c>
      <c r="G4611" s="37">
        <v>93301</v>
      </c>
      <c r="H4611" s="35">
        <v>8</v>
      </c>
      <c r="I4611" s="35" t="s">
        <v>16742</v>
      </c>
      <c r="J4611" s="35" t="s">
        <v>16742</v>
      </c>
      <c r="K4611" s="37">
        <v>133320</v>
      </c>
      <c r="L4611" s="37"/>
    </row>
    <row r="4612" spans="1:12" ht="18" customHeight="1" x14ac:dyDescent="0.2">
      <c r="A4612" s="37" t="s">
        <v>1659</v>
      </c>
      <c r="B4612" s="37" t="s">
        <v>1660</v>
      </c>
      <c r="C4612" s="37" t="s">
        <v>1661</v>
      </c>
      <c r="D4612" s="37" t="s">
        <v>3419</v>
      </c>
      <c r="E4612" s="37" t="s">
        <v>7186</v>
      </c>
      <c r="F4612" s="37" t="s">
        <v>23127</v>
      </c>
      <c r="G4612" s="37">
        <v>74114</v>
      </c>
      <c r="H4612" s="35">
        <v>41</v>
      </c>
      <c r="I4612" s="35">
        <v>161</v>
      </c>
      <c r="J4612" s="36">
        <v>254658</v>
      </c>
      <c r="K4612" s="37">
        <v>142452</v>
      </c>
      <c r="L4612" s="37"/>
    </row>
    <row r="4613" spans="1:12" ht="18" customHeight="1" x14ac:dyDescent="0.2">
      <c r="A4613" s="37" t="s">
        <v>3420</v>
      </c>
      <c r="B4613" s="37" t="s">
        <v>3421</v>
      </c>
      <c r="C4613" s="37" t="s">
        <v>3422</v>
      </c>
      <c r="D4613" s="37" t="s">
        <v>18341</v>
      </c>
      <c r="E4613" s="37" t="s">
        <v>15993</v>
      </c>
      <c r="F4613" s="37" t="s">
        <v>23136</v>
      </c>
      <c r="G4613" s="37">
        <v>22030</v>
      </c>
      <c r="H4613" s="35">
        <v>20</v>
      </c>
      <c r="I4613" s="35">
        <v>200</v>
      </c>
      <c r="J4613" s="36">
        <v>100000</v>
      </c>
      <c r="K4613" s="37">
        <v>117742</v>
      </c>
      <c r="L4613" s="37" t="s">
        <v>3423</v>
      </c>
    </row>
    <row r="4614" spans="1:12" ht="18" customHeight="1" x14ac:dyDescent="0.2">
      <c r="A4614" s="37" t="s">
        <v>3420</v>
      </c>
      <c r="B4614" s="37" t="s">
        <v>3424</v>
      </c>
      <c r="C4614" s="37" t="s">
        <v>3425</v>
      </c>
      <c r="D4614" s="37"/>
      <c r="E4614" s="37"/>
      <c r="F4614" s="37" t="s">
        <v>23715</v>
      </c>
      <c r="G4614" s="37"/>
      <c r="H4614" s="35">
        <v>15</v>
      </c>
      <c r="I4614" s="35">
        <v>4</v>
      </c>
      <c r="J4614" s="36">
        <v>3750000</v>
      </c>
      <c r="K4614" s="37">
        <v>122591</v>
      </c>
      <c r="L4614" s="37"/>
    </row>
    <row r="4615" spans="1:12" ht="18" customHeight="1" x14ac:dyDescent="0.2">
      <c r="A4615" s="37" t="s">
        <v>3420</v>
      </c>
      <c r="B4615" s="37" t="s">
        <v>3426</v>
      </c>
      <c r="C4615" s="37" t="s">
        <v>3427</v>
      </c>
      <c r="D4615" s="37" t="s">
        <v>3428</v>
      </c>
      <c r="E4615" s="37" t="s">
        <v>3429</v>
      </c>
      <c r="F4615" s="37" t="s">
        <v>23716</v>
      </c>
      <c r="G4615" s="37">
        <v>6108</v>
      </c>
      <c r="H4615" s="35">
        <v>5</v>
      </c>
      <c r="I4615" s="35">
        <v>18</v>
      </c>
      <c r="J4615" s="36">
        <v>294444</v>
      </c>
      <c r="K4615" s="37">
        <v>136862</v>
      </c>
      <c r="L4615" s="37"/>
    </row>
    <row r="4616" spans="1:12" ht="18" customHeight="1" x14ac:dyDescent="0.2">
      <c r="A4616" s="37" t="s">
        <v>3430</v>
      </c>
      <c r="B4616" s="37" t="s">
        <v>3431</v>
      </c>
      <c r="C4616" s="37" t="s">
        <v>3432</v>
      </c>
      <c r="D4616" s="37" t="s">
        <v>3433</v>
      </c>
      <c r="E4616" s="37" t="s">
        <v>18037</v>
      </c>
      <c r="F4616" s="37" t="s">
        <v>18740</v>
      </c>
      <c r="G4616" s="37">
        <v>34236</v>
      </c>
      <c r="H4616" s="35">
        <v>9</v>
      </c>
      <c r="I4616" s="35" t="s">
        <v>16742</v>
      </c>
      <c r="J4616" s="35" t="s">
        <v>16742</v>
      </c>
      <c r="K4616" s="37">
        <v>141611</v>
      </c>
      <c r="L4616" s="37" t="s">
        <v>3434</v>
      </c>
    </row>
    <row r="4617" spans="1:12" ht="18" customHeight="1" x14ac:dyDescent="0.2">
      <c r="A4617" s="37" t="s">
        <v>803</v>
      </c>
      <c r="B4617" s="37" t="s">
        <v>804</v>
      </c>
      <c r="C4617" s="37" t="s">
        <v>805</v>
      </c>
      <c r="D4617" s="37" t="s">
        <v>806</v>
      </c>
      <c r="E4617" s="37" t="s">
        <v>807</v>
      </c>
      <c r="F4617" s="37" t="s">
        <v>23713</v>
      </c>
      <c r="G4617" s="37">
        <v>86326</v>
      </c>
      <c r="H4617" s="35">
        <v>3</v>
      </c>
      <c r="I4617" s="35">
        <v>34</v>
      </c>
      <c r="J4617" s="36">
        <v>91176</v>
      </c>
      <c r="K4617" s="37">
        <v>114938</v>
      </c>
      <c r="L4617" s="37"/>
    </row>
    <row r="4618" spans="1:12" ht="18" customHeight="1" x14ac:dyDescent="0.2">
      <c r="A4618" s="37" t="s">
        <v>808</v>
      </c>
      <c r="B4618" s="37" t="s">
        <v>809</v>
      </c>
      <c r="C4618" s="37" t="s">
        <v>810</v>
      </c>
      <c r="D4618" s="37" t="s">
        <v>811</v>
      </c>
      <c r="E4618" s="37" t="s">
        <v>11213</v>
      </c>
      <c r="F4618" s="37" t="s">
        <v>19672</v>
      </c>
      <c r="G4618" s="37">
        <v>65203</v>
      </c>
      <c r="H4618" s="35">
        <v>8</v>
      </c>
      <c r="I4618" s="35">
        <v>42</v>
      </c>
      <c r="J4618" s="36">
        <v>178571</v>
      </c>
      <c r="K4618" s="37">
        <v>108176</v>
      </c>
      <c r="L4618" s="37"/>
    </row>
    <row r="4619" spans="1:12" ht="18" customHeight="1" x14ac:dyDescent="0.2">
      <c r="A4619" s="37" t="s">
        <v>11737</v>
      </c>
      <c r="B4619" s="37" t="s">
        <v>11738</v>
      </c>
      <c r="C4619" s="37" t="s">
        <v>11739</v>
      </c>
      <c r="D4619" s="37" t="s">
        <v>14435</v>
      </c>
      <c r="E4619" s="37" t="s">
        <v>14436</v>
      </c>
      <c r="F4619" s="37" t="s">
        <v>19669</v>
      </c>
      <c r="G4619" s="37">
        <v>4915</v>
      </c>
      <c r="H4619" s="35">
        <v>9</v>
      </c>
      <c r="I4619" s="35">
        <v>130</v>
      </c>
      <c r="J4619" s="36">
        <v>67692</v>
      </c>
      <c r="K4619" s="37">
        <v>116655</v>
      </c>
      <c r="L4619" s="37" t="s">
        <v>14437</v>
      </c>
    </row>
    <row r="4620" spans="1:12" ht="18" customHeight="1" x14ac:dyDescent="0.2">
      <c r="A4620" s="37" t="s">
        <v>14438</v>
      </c>
      <c r="B4620" s="37" t="s">
        <v>9034</v>
      </c>
      <c r="C4620" s="37" t="s">
        <v>9035</v>
      </c>
      <c r="D4620" s="37" t="s">
        <v>9036</v>
      </c>
      <c r="E4620" s="37" t="s">
        <v>23153</v>
      </c>
      <c r="F4620" s="37" t="s">
        <v>23713</v>
      </c>
      <c r="G4620" s="37">
        <v>85711</v>
      </c>
      <c r="H4620" s="35">
        <v>6</v>
      </c>
      <c r="I4620" s="35">
        <v>40</v>
      </c>
      <c r="J4620" s="36">
        <v>150000</v>
      </c>
      <c r="K4620" s="37">
        <v>120385</v>
      </c>
      <c r="L4620" s="37"/>
    </row>
    <row r="4621" spans="1:12" ht="18" customHeight="1" x14ac:dyDescent="0.2">
      <c r="A4621" s="37" t="s">
        <v>9037</v>
      </c>
      <c r="B4621" s="37" t="s">
        <v>9038</v>
      </c>
      <c r="C4621" s="37" t="s">
        <v>9039</v>
      </c>
      <c r="D4621" s="37" t="s">
        <v>9040</v>
      </c>
      <c r="E4621" s="37" t="s">
        <v>6365</v>
      </c>
      <c r="F4621" s="37" t="s">
        <v>23713</v>
      </c>
      <c r="G4621" s="37">
        <v>85339</v>
      </c>
      <c r="H4621" s="35">
        <v>1</v>
      </c>
      <c r="I4621" s="35">
        <v>37</v>
      </c>
      <c r="J4621" s="36">
        <v>37838</v>
      </c>
      <c r="K4621" s="37">
        <v>143211</v>
      </c>
      <c r="L4621" s="37"/>
    </row>
    <row r="4622" spans="1:12" ht="18" customHeight="1" x14ac:dyDescent="0.2">
      <c r="A4622" s="37" t="s">
        <v>9044</v>
      </c>
      <c r="B4622" s="37" t="s">
        <v>9045</v>
      </c>
      <c r="C4622" s="37" t="s">
        <v>9046</v>
      </c>
      <c r="D4622" s="37" t="s">
        <v>9047</v>
      </c>
      <c r="E4622" s="37" t="s">
        <v>20558</v>
      </c>
      <c r="F4622" s="37" t="s">
        <v>19671</v>
      </c>
      <c r="G4622" s="37">
        <v>55901</v>
      </c>
      <c r="H4622" s="35">
        <v>1</v>
      </c>
      <c r="I4622" s="35" t="s">
        <v>16742</v>
      </c>
      <c r="J4622" s="35" t="s">
        <v>16742</v>
      </c>
      <c r="K4622" s="37">
        <v>148326</v>
      </c>
      <c r="L4622" s="37"/>
    </row>
    <row r="4623" spans="1:12" ht="18" customHeight="1" x14ac:dyDescent="0.2">
      <c r="A4623" s="37" t="s">
        <v>9048</v>
      </c>
      <c r="B4623" s="37" t="s">
        <v>9049</v>
      </c>
      <c r="C4623" s="37" t="s">
        <v>824</v>
      </c>
      <c r="D4623" s="37" t="s">
        <v>825</v>
      </c>
      <c r="E4623" s="37" t="s">
        <v>24265</v>
      </c>
      <c r="F4623" s="37" t="s">
        <v>23714</v>
      </c>
      <c r="G4623" s="37">
        <v>90010</v>
      </c>
      <c r="H4623" s="35">
        <v>10</v>
      </c>
      <c r="I4623" s="35">
        <v>127</v>
      </c>
      <c r="J4623" s="36">
        <v>81755</v>
      </c>
      <c r="K4623" s="37">
        <v>135295</v>
      </c>
      <c r="L4623" s="37" t="s">
        <v>826</v>
      </c>
    </row>
    <row r="4624" spans="1:12" ht="18" customHeight="1" x14ac:dyDescent="0.2">
      <c r="A4624" s="37" t="s">
        <v>827</v>
      </c>
      <c r="B4624" s="37" t="s">
        <v>828</v>
      </c>
      <c r="C4624" s="37" t="s">
        <v>829</v>
      </c>
      <c r="D4624" s="37" t="s">
        <v>830</v>
      </c>
      <c r="E4624" s="37" t="s">
        <v>22689</v>
      </c>
      <c r="F4624" s="37" t="s">
        <v>23713</v>
      </c>
      <c r="G4624" s="37">
        <v>85260</v>
      </c>
      <c r="H4624" s="35">
        <v>23</v>
      </c>
      <c r="I4624" s="35">
        <v>90</v>
      </c>
      <c r="J4624" s="36">
        <v>250000</v>
      </c>
      <c r="K4624" s="37">
        <v>122369</v>
      </c>
      <c r="L4624" s="37"/>
    </row>
    <row r="4625" spans="1:12" ht="18" customHeight="1" x14ac:dyDescent="0.2">
      <c r="A4625" s="37" t="s">
        <v>831</v>
      </c>
      <c r="B4625" s="37" t="s">
        <v>832</v>
      </c>
      <c r="C4625" s="37" t="s">
        <v>833</v>
      </c>
      <c r="D4625" s="37" t="s">
        <v>834</v>
      </c>
      <c r="E4625" s="37" t="s">
        <v>18093</v>
      </c>
      <c r="F4625" s="37" t="s">
        <v>23128</v>
      </c>
      <c r="G4625" s="37">
        <v>97219</v>
      </c>
      <c r="H4625" s="35">
        <v>26</v>
      </c>
      <c r="I4625" s="35">
        <v>242</v>
      </c>
      <c r="J4625" s="36">
        <v>109011</v>
      </c>
      <c r="K4625" s="37">
        <v>141223</v>
      </c>
      <c r="L4625" s="37" t="s">
        <v>835</v>
      </c>
    </row>
    <row r="4626" spans="1:12" ht="18" customHeight="1" x14ac:dyDescent="0.2">
      <c r="A4626" s="37" t="s">
        <v>836</v>
      </c>
      <c r="B4626" s="37" t="s">
        <v>836</v>
      </c>
      <c r="C4626" s="37" t="s">
        <v>837</v>
      </c>
      <c r="D4626" s="37" t="s">
        <v>838</v>
      </c>
      <c r="E4626" s="37" t="s">
        <v>20291</v>
      </c>
      <c r="F4626" s="37" t="s">
        <v>23714</v>
      </c>
      <c r="G4626" s="37">
        <v>91364</v>
      </c>
      <c r="H4626" s="35">
        <v>9</v>
      </c>
      <c r="I4626" s="35">
        <v>102</v>
      </c>
      <c r="J4626" s="36">
        <v>83333</v>
      </c>
      <c r="K4626" s="37">
        <v>134752</v>
      </c>
      <c r="L4626" s="37" t="s">
        <v>839</v>
      </c>
    </row>
    <row r="4627" spans="1:12" ht="18" customHeight="1" x14ac:dyDescent="0.2">
      <c r="A4627" s="37" t="s">
        <v>9055</v>
      </c>
      <c r="B4627" s="37" t="s">
        <v>9056</v>
      </c>
      <c r="C4627" s="37" t="s">
        <v>9057</v>
      </c>
      <c r="D4627" s="37" t="s">
        <v>9058</v>
      </c>
      <c r="E4627" s="37" t="s">
        <v>9845</v>
      </c>
      <c r="F4627" s="37" t="s">
        <v>23716</v>
      </c>
      <c r="G4627" s="37">
        <v>6385</v>
      </c>
      <c r="H4627" s="35">
        <v>14</v>
      </c>
      <c r="I4627" s="35">
        <v>35</v>
      </c>
      <c r="J4627" s="36">
        <v>410080</v>
      </c>
      <c r="K4627" s="37">
        <v>116522</v>
      </c>
      <c r="L4627" s="37" t="s">
        <v>9059</v>
      </c>
    </row>
    <row r="4628" spans="1:12" ht="18" customHeight="1" x14ac:dyDescent="0.2">
      <c r="A4628" s="37" t="s">
        <v>9060</v>
      </c>
      <c r="B4628" s="37" t="s">
        <v>9061</v>
      </c>
      <c r="C4628" s="37" t="s">
        <v>9062</v>
      </c>
      <c r="D4628" s="37" t="s">
        <v>9063</v>
      </c>
      <c r="E4628" s="37" t="s">
        <v>9064</v>
      </c>
      <c r="F4628" s="37" t="s">
        <v>23129</v>
      </c>
      <c r="G4628" s="37">
        <v>18059</v>
      </c>
      <c r="H4628" s="35">
        <v>1</v>
      </c>
      <c r="I4628" s="35">
        <v>15</v>
      </c>
      <c r="J4628" s="36">
        <v>38516</v>
      </c>
      <c r="K4628" s="37">
        <v>146287</v>
      </c>
      <c r="L4628" s="37"/>
    </row>
    <row r="4629" spans="1:12" ht="18" customHeight="1" x14ac:dyDescent="0.2">
      <c r="A4629" s="37" t="s">
        <v>9065</v>
      </c>
      <c r="B4629" s="37" t="s">
        <v>9066</v>
      </c>
      <c r="C4629" s="37" t="s">
        <v>9067</v>
      </c>
      <c r="D4629" s="37" t="s">
        <v>9068</v>
      </c>
      <c r="E4629" s="37" t="s">
        <v>23104</v>
      </c>
      <c r="F4629" s="37" t="s">
        <v>18740</v>
      </c>
      <c r="G4629" s="37">
        <v>33609</v>
      </c>
      <c r="H4629" s="35">
        <v>91</v>
      </c>
      <c r="I4629" s="35">
        <v>226</v>
      </c>
      <c r="J4629" s="36">
        <v>402438</v>
      </c>
      <c r="K4629" s="37">
        <v>145359</v>
      </c>
      <c r="L4629" s="37" t="s">
        <v>9069</v>
      </c>
    </row>
    <row r="4630" spans="1:12" ht="18" customHeight="1" x14ac:dyDescent="0.2">
      <c r="A4630" s="37" t="s">
        <v>3210</v>
      </c>
      <c r="B4630" s="37" t="s">
        <v>874</v>
      </c>
      <c r="C4630" s="37" t="s">
        <v>875</v>
      </c>
      <c r="D4630" s="37" t="s">
        <v>876</v>
      </c>
      <c r="E4630" s="37" t="s">
        <v>12572</v>
      </c>
      <c r="F4630" s="37" t="s">
        <v>18743</v>
      </c>
      <c r="G4630" s="37">
        <v>50266</v>
      </c>
      <c r="H4630" s="35">
        <v>52</v>
      </c>
      <c r="I4630" s="35">
        <v>195</v>
      </c>
      <c r="J4630" s="36">
        <v>264297</v>
      </c>
      <c r="K4630" s="37">
        <v>147115</v>
      </c>
      <c r="L4630" s="37"/>
    </row>
    <row r="4631" spans="1:12" ht="18" customHeight="1" x14ac:dyDescent="0.2">
      <c r="A4631" s="37" t="s">
        <v>877</v>
      </c>
      <c r="B4631" s="37" t="s">
        <v>878</v>
      </c>
      <c r="C4631" s="37"/>
      <c r="D4631" s="37" t="s">
        <v>879</v>
      </c>
      <c r="E4631" s="37" t="s">
        <v>6725</v>
      </c>
      <c r="F4631" s="37" t="s">
        <v>23716</v>
      </c>
      <c r="G4631" s="37">
        <v>6850</v>
      </c>
      <c r="H4631" s="35">
        <v>7</v>
      </c>
      <c r="I4631" s="35">
        <v>22</v>
      </c>
      <c r="J4631" s="36">
        <v>332192</v>
      </c>
      <c r="K4631" s="37">
        <v>127441</v>
      </c>
      <c r="L4631" s="37"/>
    </row>
    <row r="4632" spans="1:12" ht="18" customHeight="1" x14ac:dyDescent="0.2">
      <c r="A4632" s="37" t="s">
        <v>880</v>
      </c>
      <c r="B4632" s="37" t="s">
        <v>881</v>
      </c>
      <c r="C4632" s="37" t="s">
        <v>882</v>
      </c>
      <c r="D4632" s="37" t="s">
        <v>883</v>
      </c>
      <c r="E4632" s="37" t="s">
        <v>16638</v>
      </c>
      <c r="F4632" s="37" t="s">
        <v>23715</v>
      </c>
      <c r="G4632" s="37">
        <v>81301</v>
      </c>
      <c r="H4632" s="35">
        <v>22</v>
      </c>
      <c r="I4632" s="35">
        <v>25</v>
      </c>
      <c r="J4632" s="36">
        <v>880000</v>
      </c>
      <c r="K4632" s="37">
        <v>114669</v>
      </c>
      <c r="L4632" s="37"/>
    </row>
    <row r="4633" spans="1:12" ht="18" customHeight="1" x14ac:dyDescent="0.2">
      <c r="A4633" s="37" t="s">
        <v>884</v>
      </c>
      <c r="B4633" s="37" t="s">
        <v>885</v>
      </c>
      <c r="C4633" s="37" t="s">
        <v>886</v>
      </c>
      <c r="D4633" s="37" t="s">
        <v>887</v>
      </c>
      <c r="E4633" s="37" t="s">
        <v>18967</v>
      </c>
      <c r="F4633" s="37" t="s">
        <v>23134</v>
      </c>
      <c r="G4633" s="37">
        <v>78216</v>
      </c>
      <c r="H4633" s="35">
        <v>59</v>
      </c>
      <c r="I4633" s="35">
        <v>153</v>
      </c>
      <c r="J4633" s="36">
        <v>382361</v>
      </c>
      <c r="K4633" s="37">
        <v>140994</v>
      </c>
      <c r="L4633" s="37" t="s">
        <v>888</v>
      </c>
    </row>
    <row r="4634" spans="1:12" ht="18" customHeight="1" x14ac:dyDescent="0.2">
      <c r="A4634" s="37" t="s">
        <v>889</v>
      </c>
      <c r="B4634" s="37" t="s">
        <v>890</v>
      </c>
      <c r="C4634" s="37" t="s">
        <v>891</v>
      </c>
      <c r="D4634" s="37" t="s">
        <v>892</v>
      </c>
      <c r="E4634" s="37" t="s">
        <v>15070</v>
      </c>
      <c r="F4634" s="37" t="s">
        <v>19670</v>
      </c>
      <c r="G4634" s="37">
        <v>48301</v>
      </c>
      <c r="H4634" s="35">
        <v>2</v>
      </c>
      <c r="I4634" s="35">
        <v>27</v>
      </c>
      <c r="J4634" s="36">
        <v>61865</v>
      </c>
      <c r="K4634" s="37">
        <v>145289</v>
      </c>
      <c r="L4634" s="37"/>
    </row>
    <row r="4635" spans="1:12" ht="18" customHeight="1" x14ac:dyDescent="0.2">
      <c r="A4635" s="37" t="s">
        <v>893</v>
      </c>
      <c r="B4635" s="37" t="s">
        <v>894</v>
      </c>
      <c r="C4635" s="37" t="s">
        <v>895</v>
      </c>
      <c r="D4635" s="37" t="s">
        <v>896</v>
      </c>
      <c r="E4635" s="37" t="s">
        <v>3661</v>
      </c>
      <c r="F4635" s="37" t="s">
        <v>19663</v>
      </c>
      <c r="G4635" s="37">
        <v>46904</v>
      </c>
      <c r="H4635" s="35">
        <v>150</v>
      </c>
      <c r="I4635" s="36">
        <v>2100</v>
      </c>
      <c r="J4635" s="36">
        <v>71333</v>
      </c>
      <c r="K4635" s="37">
        <v>14143</v>
      </c>
      <c r="L4635" s="37" t="s">
        <v>897</v>
      </c>
    </row>
    <row r="4636" spans="1:12" ht="18" customHeight="1" x14ac:dyDescent="0.2">
      <c r="A4636" s="37" t="s">
        <v>898</v>
      </c>
      <c r="B4636" s="37" t="s">
        <v>899</v>
      </c>
      <c r="C4636" s="37" t="s">
        <v>900</v>
      </c>
      <c r="D4636" s="37" t="s">
        <v>901</v>
      </c>
      <c r="E4636" s="37" t="s">
        <v>20552</v>
      </c>
      <c r="F4636" s="37" t="s">
        <v>19671</v>
      </c>
      <c r="G4636" s="37">
        <v>55305</v>
      </c>
      <c r="H4636" s="35">
        <v>30</v>
      </c>
      <c r="I4636" s="35">
        <v>398</v>
      </c>
      <c r="J4636" s="36">
        <v>75234</v>
      </c>
      <c r="K4636" s="37">
        <v>110105</v>
      </c>
      <c r="L4636" s="37"/>
    </row>
    <row r="4637" spans="1:12" ht="18" customHeight="1" x14ac:dyDescent="0.2">
      <c r="A4637" s="37" t="s">
        <v>902</v>
      </c>
      <c r="B4637" s="37" t="s">
        <v>903</v>
      </c>
      <c r="C4637" s="37" t="s">
        <v>904</v>
      </c>
      <c r="D4637" s="37" t="s">
        <v>905</v>
      </c>
      <c r="E4637" s="37" t="s">
        <v>906</v>
      </c>
      <c r="F4637" s="37" t="s">
        <v>23714</v>
      </c>
      <c r="G4637" s="37">
        <v>93921</v>
      </c>
      <c r="H4637" s="35">
        <v>15</v>
      </c>
      <c r="I4637" s="35">
        <v>58</v>
      </c>
      <c r="J4637" s="36">
        <v>260565</v>
      </c>
      <c r="K4637" s="37">
        <v>127126</v>
      </c>
      <c r="L4637" s="37"/>
    </row>
    <row r="4638" spans="1:12" ht="18" customHeight="1" x14ac:dyDescent="0.2">
      <c r="A4638" s="37" t="s">
        <v>3544</v>
      </c>
      <c r="B4638" s="37" t="s">
        <v>3545</v>
      </c>
      <c r="C4638" s="37" t="s">
        <v>3546</v>
      </c>
      <c r="D4638" s="37" t="s">
        <v>3547</v>
      </c>
      <c r="E4638" s="37" t="s">
        <v>6468</v>
      </c>
      <c r="F4638" s="37" t="s">
        <v>18741</v>
      </c>
      <c r="G4638" s="37">
        <v>30263</v>
      </c>
      <c r="H4638" s="35">
        <v>4</v>
      </c>
      <c r="I4638" s="35">
        <v>14</v>
      </c>
      <c r="J4638" s="36">
        <v>271429</v>
      </c>
      <c r="K4638" s="37">
        <v>127367</v>
      </c>
      <c r="L4638" s="37" t="s">
        <v>6469</v>
      </c>
    </row>
    <row r="4639" spans="1:12" ht="18" customHeight="1" x14ac:dyDescent="0.2">
      <c r="A4639" s="37" t="s">
        <v>6470</v>
      </c>
      <c r="B4639" s="37" t="s">
        <v>6471</v>
      </c>
      <c r="C4639" s="37" t="s">
        <v>6472</v>
      </c>
      <c r="D4639" s="37" t="s">
        <v>6473</v>
      </c>
      <c r="E4639" s="37" t="s">
        <v>18216</v>
      </c>
      <c r="F4639" s="37" t="s">
        <v>23127</v>
      </c>
      <c r="G4639" s="37">
        <v>73127</v>
      </c>
      <c r="H4639" s="35">
        <v>10</v>
      </c>
      <c r="I4639" s="35">
        <v>78</v>
      </c>
      <c r="J4639" s="36">
        <v>121834</v>
      </c>
      <c r="K4639" s="37">
        <v>117895</v>
      </c>
      <c r="L4639" s="37"/>
    </row>
    <row r="4640" spans="1:12" ht="18" customHeight="1" x14ac:dyDescent="0.2">
      <c r="A4640" s="37" t="s">
        <v>6474</v>
      </c>
      <c r="B4640" s="37" t="s">
        <v>6475</v>
      </c>
      <c r="C4640" s="37" t="s">
        <v>6290</v>
      </c>
      <c r="D4640" s="37" t="s">
        <v>6298</v>
      </c>
      <c r="E4640" s="37" t="s">
        <v>22432</v>
      </c>
      <c r="F4640" s="37" t="s">
        <v>18741</v>
      </c>
      <c r="G4640" s="37">
        <v>30082</v>
      </c>
      <c r="H4640" s="35">
        <v>8</v>
      </c>
      <c r="I4640" s="35" t="s">
        <v>16742</v>
      </c>
      <c r="J4640" s="35" t="s">
        <v>16742</v>
      </c>
      <c r="K4640" s="37">
        <v>145990</v>
      </c>
      <c r="L4640" s="37"/>
    </row>
    <row r="4641" spans="1:12" ht="18" customHeight="1" x14ac:dyDescent="0.2">
      <c r="A4641" s="37" t="s">
        <v>6299</v>
      </c>
      <c r="B4641" s="37" t="s">
        <v>6300</v>
      </c>
      <c r="C4641" s="37" t="s">
        <v>6301</v>
      </c>
      <c r="D4641" s="37" t="s">
        <v>6302</v>
      </c>
      <c r="E4641" s="37" t="s">
        <v>22089</v>
      </c>
      <c r="F4641" s="37" t="s">
        <v>23138</v>
      </c>
      <c r="G4641" s="37">
        <v>98104</v>
      </c>
      <c r="H4641" s="35">
        <v>52</v>
      </c>
      <c r="I4641" s="35">
        <v>454</v>
      </c>
      <c r="J4641" s="36">
        <v>114254</v>
      </c>
      <c r="K4641" s="37">
        <v>117201</v>
      </c>
      <c r="L4641" s="37"/>
    </row>
    <row r="4642" spans="1:12" ht="18" customHeight="1" x14ac:dyDescent="0.2">
      <c r="A4642" s="37" t="s">
        <v>6303</v>
      </c>
      <c r="B4642" s="37" t="s">
        <v>6304</v>
      </c>
      <c r="C4642" s="37" t="s">
        <v>6305</v>
      </c>
      <c r="D4642" s="37" t="s">
        <v>6306</v>
      </c>
      <c r="E4642" s="37" t="s">
        <v>20867</v>
      </c>
      <c r="F4642" s="37" t="s">
        <v>19675</v>
      </c>
      <c r="G4642" s="37">
        <v>28262</v>
      </c>
      <c r="H4642" s="35">
        <v>30</v>
      </c>
      <c r="I4642" s="35">
        <v>705</v>
      </c>
      <c r="J4642" s="36">
        <v>41854</v>
      </c>
      <c r="K4642" s="37">
        <v>46035</v>
      </c>
      <c r="L4642" s="37"/>
    </row>
    <row r="4643" spans="1:12" ht="18" customHeight="1" x14ac:dyDescent="0.2">
      <c r="A4643" s="37" t="s">
        <v>6307</v>
      </c>
      <c r="B4643" s="37" t="s">
        <v>6308</v>
      </c>
      <c r="C4643" s="37" t="s">
        <v>6309</v>
      </c>
      <c r="D4643" s="37" t="s">
        <v>6310</v>
      </c>
      <c r="E4643" s="37" t="s">
        <v>18049</v>
      </c>
      <c r="F4643" s="37" t="s">
        <v>19664</v>
      </c>
      <c r="G4643" s="37">
        <v>66210</v>
      </c>
      <c r="H4643" s="35">
        <v>18</v>
      </c>
      <c r="I4643" s="35">
        <v>205</v>
      </c>
      <c r="J4643" s="36">
        <v>88211</v>
      </c>
      <c r="K4643" s="37">
        <v>129755</v>
      </c>
      <c r="L4643" s="37" t="s">
        <v>6311</v>
      </c>
    </row>
    <row r="4644" spans="1:12" ht="18" customHeight="1" x14ac:dyDescent="0.2">
      <c r="A4644" s="37" t="s">
        <v>6312</v>
      </c>
      <c r="B4644" s="37" t="s">
        <v>6313</v>
      </c>
      <c r="C4644" s="37" t="s">
        <v>270</v>
      </c>
      <c r="D4644" s="37" t="s">
        <v>271</v>
      </c>
      <c r="E4644" s="37" t="s">
        <v>6992</v>
      </c>
      <c r="F4644" s="37" t="s">
        <v>23125</v>
      </c>
      <c r="G4644" s="37">
        <v>10583</v>
      </c>
      <c r="H4644" s="35">
        <v>8</v>
      </c>
      <c r="I4644" s="35" t="s">
        <v>16742</v>
      </c>
      <c r="J4644" s="35" t="s">
        <v>16742</v>
      </c>
      <c r="K4644" s="37">
        <v>145109</v>
      </c>
      <c r="L4644" s="37"/>
    </row>
    <row r="4645" spans="1:12" ht="18" customHeight="1" x14ac:dyDescent="0.2">
      <c r="A4645" s="37" t="s">
        <v>272</v>
      </c>
      <c r="B4645" s="37" t="s">
        <v>2857</v>
      </c>
      <c r="C4645" s="37" t="s">
        <v>2858</v>
      </c>
      <c r="D4645" s="37"/>
      <c r="E4645" s="37"/>
      <c r="F4645" s="37" t="s">
        <v>23129</v>
      </c>
      <c r="G4645" s="37"/>
      <c r="H4645" s="35">
        <v>1</v>
      </c>
      <c r="I4645" s="35">
        <v>23</v>
      </c>
      <c r="J4645" s="36">
        <v>41017</v>
      </c>
      <c r="K4645" s="37">
        <v>146822</v>
      </c>
      <c r="L4645" s="37"/>
    </row>
    <row r="4646" spans="1:12" ht="18" customHeight="1" x14ac:dyDescent="0.2">
      <c r="A4646" s="37" t="s">
        <v>2859</v>
      </c>
      <c r="B4646" s="37" t="s">
        <v>3548</v>
      </c>
      <c r="C4646" s="37" t="s">
        <v>3549</v>
      </c>
      <c r="D4646" s="37" t="s">
        <v>3550</v>
      </c>
      <c r="E4646" s="37" t="s">
        <v>13106</v>
      </c>
      <c r="F4646" s="37" t="s">
        <v>18740</v>
      </c>
      <c r="G4646" s="37">
        <v>34209</v>
      </c>
      <c r="H4646" s="35">
        <v>2</v>
      </c>
      <c r="I4646" s="35">
        <v>11</v>
      </c>
      <c r="J4646" s="36">
        <v>159507</v>
      </c>
      <c r="K4646" s="37">
        <v>144557</v>
      </c>
      <c r="L4646" s="37" t="s">
        <v>3551</v>
      </c>
    </row>
    <row r="4647" spans="1:12" ht="18" customHeight="1" x14ac:dyDescent="0.2">
      <c r="A4647" s="37" t="s">
        <v>3552</v>
      </c>
      <c r="B4647" s="37" t="s">
        <v>3553</v>
      </c>
      <c r="C4647" s="37" t="s">
        <v>3554</v>
      </c>
      <c r="D4647" s="37" t="s">
        <v>3555</v>
      </c>
      <c r="E4647" s="37" t="s">
        <v>15342</v>
      </c>
      <c r="F4647" s="37" t="s">
        <v>19662</v>
      </c>
      <c r="G4647" s="37">
        <v>61832</v>
      </c>
      <c r="H4647" s="35">
        <v>1</v>
      </c>
      <c r="I4647" s="35">
        <v>50</v>
      </c>
      <c r="J4647" s="36">
        <v>20000</v>
      </c>
      <c r="K4647" s="37">
        <v>124549</v>
      </c>
      <c r="L4647" s="37"/>
    </row>
    <row r="4648" spans="1:12" ht="18" customHeight="1" x14ac:dyDescent="0.2">
      <c r="A4648" s="37" t="s">
        <v>3556</v>
      </c>
      <c r="B4648" s="37" t="s">
        <v>3557</v>
      </c>
      <c r="C4648" s="37" t="s">
        <v>3558</v>
      </c>
      <c r="D4648" s="37" t="s">
        <v>3559</v>
      </c>
      <c r="E4648" s="37" t="s">
        <v>14035</v>
      </c>
      <c r="F4648" s="37" t="s">
        <v>23713</v>
      </c>
      <c r="G4648" s="37">
        <v>85018</v>
      </c>
      <c r="H4648" s="35">
        <v>3</v>
      </c>
      <c r="I4648" s="35">
        <v>31</v>
      </c>
      <c r="J4648" s="36">
        <v>87161</v>
      </c>
      <c r="K4648" s="37">
        <v>115881</v>
      </c>
      <c r="L4648" s="37" t="s">
        <v>3560</v>
      </c>
    </row>
    <row r="4649" spans="1:12" ht="18" customHeight="1" x14ac:dyDescent="0.2">
      <c r="A4649" s="37" t="s">
        <v>3561</v>
      </c>
      <c r="B4649" s="37" t="s">
        <v>3562</v>
      </c>
      <c r="C4649" s="37" t="s">
        <v>3563</v>
      </c>
      <c r="D4649" s="37"/>
      <c r="E4649" s="37" t="s">
        <v>17787</v>
      </c>
      <c r="F4649" s="37" t="s">
        <v>23131</v>
      </c>
      <c r="G4649" s="37"/>
      <c r="H4649" s="35">
        <v>3</v>
      </c>
      <c r="I4649" s="35">
        <v>17</v>
      </c>
      <c r="J4649" s="36">
        <v>170159</v>
      </c>
      <c r="K4649" s="37">
        <v>142571</v>
      </c>
      <c r="L4649" s="37"/>
    </row>
    <row r="4650" spans="1:12" ht="18" customHeight="1" x14ac:dyDescent="0.2">
      <c r="A4650" s="37" t="s">
        <v>6274</v>
      </c>
      <c r="B4650" s="37" t="s">
        <v>6275</v>
      </c>
      <c r="C4650" s="37" t="s">
        <v>6276</v>
      </c>
      <c r="D4650" s="37" t="s">
        <v>6277</v>
      </c>
      <c r="E4650" s="37" t="s">
        <v>17462</v>
      </c>
      <c r="F4650" s="37" t="s">
        <v>23138</v>
      </c>
      <c r="G4650" s="37">
        <v>98508</v>
      </c>
      <c r="H4650" s="35">
        <v>1</v>
      </c>
      <c r="I4650" s="35">
        <v>10</v>
      </c>
      <c r="J4650" s="36">
        <v>120000</v>
      </c>
      <c r="K4650" s="37">
        <v>136915</v>
      </c>
      <c r="L4650" s="37" t="s">
        <v>6278</v>
      </c>
    </row>
    <row r="4651" spans="1:12" ht="18" customHeight="1" x14ac:dyDescent="0.2">
      <c r="A4651" s="37" t="s">
        <v>6291</v>
      </c>
      <c r="B4651" s="37" t="s">
        <v>6292</v>
      </c>
      <c r="C4651" s="37" t="s">
        <v>6293</v>
      </c>
      <c r="D4651" s="37" t="s">
        <v>6294</v>
      </c>
      <c r="E4651" s="37" t="s">
        <v>23742</v>
      </c>
      <c r="F4651" s="37" t="s">
        <v>23134</v>
      </c>
      <c r="G4651" s="37">
        <v>76012</v>
      </c>
      <c r="H4651" s="35">
        <v>0</v>
      </c>
      <c r="I4651" s="35">
        <v>1</v>
      </c>
      <c r="J4651" s="36">
        <v>300000</v>
      </c>
      <c r="K4651" s="37">
        <v>116356</v>
      </c>
      <c r="L4651" s="37" t="s">
        <v>6295</v>
      </c>
    </row>
    <row r="4652" spans="1:12" ht="18" customHeight="1" x14ac:dyDescent="0.2">
      <c r="A4652" s="37" t="s">
        <v>6296</v>
      </c>
      <c r="B4652" s="37" t="s">
        <v>6297</v>
      </c>
      <c r="C4652" s="37" t="s">
        <v>2312</v>
      </c>
      <c r="D4652" s="37" t="s">
        <v>2313</v>
      </c>
      <c r="E4652" s="37" t="s">
        <v>6482</v>
      </c>
      <c r="F4652" s="37" t="s">
        <v>23714</v>
      </c>
      <c r="G4652" s="37">
        <v>95030</v>
      </c>
      <c r="H4652" s="35">
        <v>10</v>
      </c>
      <c r="I4652" s="35">
        <v>119</v>
      </c>
      <c r="J4652" s="36">
        <v>79832</v>
      </c>
      <c r="K4652" s="37">
        <v>16724</v>
      </c>
      <c r="L4652" s="37" t="s">
        <v>2314</v>
      </c>
    </row>
    <row r="4653" spans="1:12" ht="18" customHeight="1" x14ac:dyDescent="0.2">
      <c r="A4653" s="37" t="s">
        <v>2315</v>
      </c>
      <c r="B4653" s="37" t="s">
        <v>2316</v>
      </c>
      <c r="C4653" s="37" t="s">
        <v>2317</v>
      </c>
      <c r="D4653" s="37" t="s">
        <v>2318</v>
      </c>
      <c r="E4653" s="37" t="s">
        <v>18049</v>
      </c>
      <c r="F4653" s="37" t="s">
        <v>19664</v>
      </c>
      <c r="G4653" s="37">
        <v>66202</v>
      </c>
      <c r="H4653" s="35">
        <v>23</v>
      </c>
      <c r="I4653" s="35">
        <v>816</v>
      </c>
      <c r="J4653" s="36">
        <v>28064</v>
      </c>
      <c r="K4653" s="37">
        <v>125843</v>
      </c>
      <c r="L4653" s="37"/>
    </row>
    <row r="4654" spans="1:12" ht="18" customHeight="1" x14ac:dyDescent="0.2">
      <c r="A4654" s="37" t="s">
        <v>1763</v>
      </c>
      <c r="B4654" s="37" t="s">
        <v>1764</v>
      </c>
      <c r="C4654" s="37" t="s">
        <v>1765</v>
      </c>
      <c r="D4654" s="37" t="s">
        <v>1766</v>
      </c>
      <c r="E4654" s="37" t="s">
        <v>1767</v>
      </c>
      <c r="F4654" s="37" t="s">
        <v>23135</v>
      </c>
      <c r="G4654" s="37">
        <v>84604</v>
      </c>
      <c r="H4654" s="35">
        <v>143</v>
      </c>
      <c r="I4654" s="35">
        <v>248</v>
      </c>
      <c r="J4654" s="36">
        <v>577639</v>
      </c>
      <c r="K4654" s="37">
        <v>123497</v>
      </c>
      <c r="L4654" s="37"/>
    </row>
    <row r="4655" spans="1:12" ht="18" customHeight="1" x14ac:dyDescent="0.2">
      <c r="A4655" s="37" t="s">
        <v>1768</v>
      </c>
      <c r="B4655" s="37" t="s">
        <v>1769</v>
      </c>
      <c r="C4655" s="37" t="s">
        <v>1770</v>
      </c>
      <c r="D4655" s="37" t="s">
        <v>1771</v>
      </c>
      <c r="E4655" s="37" t="s">
        <v>14053</v>
      </c>
      <c r="F4655" s="37" t="s">
        <v>19667</v>
      </c>
      <c r="G4655" s="37">
        <v>1983</v>
      </c>
      <c r="H4655" s="35">
        <v>13</v>
      </c>
      <c r="I4655" s="35">
        <v>91</v>
      </c>
      <c r="J4655" s="36">
        <v>137736</v>
      </c>
      <c r="K4655" s="37">
        <v>128813</v>
      </c>
      <c r="L4655" s="37"/>
    </row>
    <row r="4656" spans="1:12" ht="18" customHeight="1" x14ac:dyDescent="0.2">
      <c r="A4656" s="37" t="s">
        <v>1772</v>
      </c>
      <c r="B4656" s="37" t="s">
        <v>1773</v>
      </c>
      <c r="C4656" s="37" t="s">
        <v>1774</v>
      </c>
      <c r="D4656" s="37" t="s">
        <v>1775</v>
      </c>
      <c r="E4656" s="37" t="s">
        <v>16810</v>
      </c>
      <c r="F4656" s="37" t="s">
        <v>18741</v>
      </c>
      <c r="G4656" s="37">
        <v>30236</v>
      </c>
      <c r="H4656" s="35">
        <v>10</v>
      </c>
      <c r="I4656" s="35">
        <v>47</v>
      </c>
      <c r="J4656" s="36">
        <v>212766</v>
      </c>
      <c r="K4656" s="37">
        <v>125149</v>
      </c>
      <c r="L4656" s="37" t="s">
        <v>1776</v>
      </c>
    </row>
    <row r="4657" spans="1:12" ht="18" customHeight="1" x14ac:dyDescent="0.2">
      <c r="A4657" s="37" t="s">
        <v>1777</v>
      </c>
      <c r="B4657" s="37" t="s">
        <v>1778</v>
      </c>
      <c r="C4657" s="37" t="s">
        <v>1779</v>
      </c>
      <c r="D4657" s="37" t="s">
        <v>1780</v>
      </c>
      <c r="E4657" s="37" t="s">
        <v>1781</v>
      </c>
      <c r="F4657" s="37" t="s">
        <v>23716</v>
      </c>
      <c r="G4657" s="37">
        <v>6890</v>
      </c>
      <c r="H4657" s="35">
        <v>28</v>
      </c>
      <c r="I4657" s="35">
        <v>19</v>
      </c>
      <c r="J4657" s="36">
        <v>1487368</v>
      </c>
      <c r="K4657" s="37">
        <v>104639</v>
      </c>
      <c r="L4657" s="37" t="s">
        <v>1782</v>
      </c>
    </row>
    <row r="4658" spans="1:12" ht="18" customHeight="1" x14ac:dyDescent="0.2">
      <c r="A4658" s="37" t="s">
        <v>1783</v>
      </c>
      <c r="B4658" s="37" t="s">
        <v>1784</v>
      </c>
      <c r="C4658" s="37" t="s">
        <v>1785</v>
      </c>
      <c r="D4658" s="37"/>
      <c r="E4658" s="37"/>
      <c r="F4658" s="37" t="s">
        <v>19675</v>
      </c>
      <c r="G4658" s="37"/>
      <c r="H4658" s="35">
        <v>8</v>
      </c>
      <c r="I4658" s="35">
        <v>64</v>
      </c>
      <c r="J4658" s="36">
        <v>132289</v>
      </c>
      <c r="K4658" s="37">
        <v>149308</v>
      </c>
      <c r="L4658" s="37"/>
    </row>
    <row r="4659" spans="1:12" ht="18" customHeight="1" x14ac:dyDescent="0.2">
      <c r="A4659" s="37" t="s">
        <v>1786</v>
      </c>
      <c r="B4659" s="37" t="s">
        <v>1787</v>
      </c>
      <c r="C4659" s="37" t="s">
        <v>3607</v>
      </c>
      <c r="D4659" s="37" t="s">
        <v>3608</v>
      </c>
      <c r="E4659" s="37" t="s">
        <v>9579</v>
      </c>
      <c r="F4659" s="37" t="s">
        <v>18741</v>
      </c>
      <c r="G4659" s="37">
        <v>31210</v>
      </c>
      <c r="H4659" s="35">
        <v>8</v>
      </c>
      <c r="I4659" s="35">
        <v>103</v>
      </c>
      <c r="J4659" s="36">
        <v>79612</v>
      </c>
      <c r="K4659" s="37">
        <v>133296</v>
      </c>
      <c r="L4659" s="37"/>
    </row>
    <row r="4660" spans="1:12" ht="18" customHeight="1" x14ac:dyDescent="0.2">
      <c r="A4660" s="37" t="s">
        <v>3609</v>
      </c>
      <c r="B4660" s="37" t="s">
        <v>3610</v>
      </c>
      <c r="C4660" s="37" t="s">
        <v>3611</v>
      </c>
      <c r="D4660" s="37" t="s">
        <v>3612</v>
      </c>
      <c r="E4660" s="37" t="s">
        <v>3613</v>
      </c>
      <c r="F4660" s="37" t="s">
        <v>19675</v>
      </c>
      <c r="G4660" s="37">
        <v>28105</v>
      </c>
      <c r="H4660" s="35">
        <v>21</v>
      </c>
      <c r="I4660" s="35">
        <v>293</v>
      </c>
      <c r="J4660" s="36">
        <v>71255</v>
      </c>
      <c r="K4660" s="37">
        <v>121112</v>
      </c>
      <c r="L4660" s="37"/>
    </row>
    <row r="4661" spans="1:12" ht="18" customHeight="1" x14ac:dyDescent="0.2">
      <c r="A4661" s="37" t="s">
        <v>3614</v>
      </c>
      <c r="B4661" s="37" t="s">
        <v>3615</v>
      </c>
      <c r="C4661" s="37" t="s">
        <v>3616</v>
      </c>
      <c r="D4661" s="37" t="s">
        <v>3617</v>
      </c>
      <c r="E4661" s="37" t="s">
        <v>446</v>
      </c>
      <c r="F4661" s="37" t="s">
        <v>23136</v>
      </c>
      <c r="G4661" s="37">
        <v>24121</v>
      </c>
      <c r="H4661" s="35">
        <v>8</v>
      </c>
      <c r="I4661" s="35">
        <v>65</v>
      </c>
      <c r="J4661" s="36">
        <v>124615</v>
      </c>
      <c r="K4661" s="37">
        <v>138803</v>
      </c>
      <c r="L4661" s="37" t="s">
        <v>3618</v>
      </c>
    </row>
    <row r="4662" spans="1:12" ht="18" customHeight="1" x14ac:dyDescent="0.2">
      <c r="A4662" s="37" t="s">
        <v>3619</v>
      </c>
      <c r="B4662" s="37" t="s">
        <v>3620</v>
      </c>
      <c r="C4662" s="37" t="s">
        <v>3621</v>
      </c>
      <c r="D4662" s="37" t="s">
        <v>3622</v>
      </c>
      <c r="E4662" s="37" t="s">
        <v>14035</v>
      </c>
      <c r="F4662" s="37" t="s">
        <v>23713</v>
      </c>
      <c r="G4662" s="37">
        <v>85028</v>
      </c>
      <c r="H4662" s="35">
        <v>7</v>
      </c>
      <c r="I4662" s="35">
        <v>53</v>
      </c>
      <c r="J4662" s="36">
        <v>129888</v>
      </c>
      <c r="K4662" s="37">
        <v>109512</v>
      </c>
      <c r="L4662" s="37" t="s">
        <v>3623</v>
      </c>
    </row>
    <row r="4663" spans="1:12" ht="18" customHeight="1" x14ac:dyDescent="0.2">
      <c r="A4663" s="37" t="s">
        <v>3624</v>
      </c>
      <c r="B4663" s="37" t="s">
        <v>3625</v>
      </c>
      <c r="C4663" s="37" t="s">
        <v>3626</v>
      </c>
      <c r="D4663" s="37" t="s">
        <v>3627</v>
      </c>
      <c r="E4663" s="37" t="s">
        <v>1276</v>
      </c>
      <c r="F4663" s="37" t="s">
        <v>23134</v>
      </c>
      <c r="G4663" s="37">
        <v>76248</v>
      </c>
      <c r="H4663" s="35">
        <v>8</v>
      </c>
      <c r="I4663" s="35">
        <v>2</v>
      </c>
      <c r="J4663" s="36">
        <v>3845995</v>
      </c>
      <c r="K4663" s="37">
        <v>114255</v>
      </c>
      <c r="L4663" s="37"/>
    </row>
    <row r="4664" spans="1:12" ht="18" customHeight="1" x14ac:dyDescent="0.2">
      <c r="A4664" s="37" t="s">
        <v>2797</v>
      </c>
      <c r="B4664" s="37" t="s">
        <v>2798</v>
      </c>
      <c r="C4664" s="37" t="s">
        <v>2799</v>
      </c>
      <c r="D4664" s="37" t="s">
        <v>2800</v>
      </c>
      <c r="E4664" s="37" t="s">
        <v>15227</v>
      </c>
      <c r="F4664" s="37" t="s">
        <v>18741</v>
      </c>
      <c r="G4664" s="37">
        <v>30339</v>
      </c>
      <c r="H4664" s="35">
        <v>18</v>
      </c>
      <c r="I4664" s="35">
        <v>70</v>
      </c>
      <c r="J4664" s="36">
        <v>257143</v>
      </c>
      <c r="K4664" s="37">
        <v>127757</v>
      </c>
      <c r="L4664" s="37" t="s">
        <v>3155</v>
      </c>
    </row>
    <row r="4665" spans="1:12" ht="18" customHeight="1" x14ac:dyDescent="0.2">
      <c r="A4665" s="37" t="s">
        <v>3156</v>
      </c>
      <c r="B4665" s="37" t="s">
        <v>3157</v>
      </c>
      <c r="C4665" s="37" t="s">
        <v>3158</v>
      </c>
      <c r="D4665" s="37" t="s">
        <v>3159</v>
      </c>
      <c r="E4665" s="37" t="s">
        <v>3160</v>
      </c>
      <c r="F4665" s="37" t="s">
        <v>23138</v>
      </c>
      <c r="G4665" s="37">
        <v>98075</v>
      </c>
      <c r="H4665" s="35">
        <v>4</v>
      </c>
      <c r="I4665" s="35">
        <v>26</v>
      </c>
      <c r="J4665" s="36">
        <v>163691</v>
      </c>
      <c r="K4665" s="37">
        <v>113807</v>
      </c>
      <c r="L4665" s="37" t="s">
        <v>3161</v>
      </c>
    </row>
    <row r="4666" spans="1:12" ht="18" customHeight="1" x14ac:dyDescent="0.2">
      <c r="A4666" s="37" t="s">
        <v>3162</v>
      </c>
      <c r="B4666" s="37" t="s">
        <v>3163</v>
      </c>
      <c r="C4666" s="37" t="s">
        <v>5860</v>
      </c>
      <c r="D4666" s="37" t="s">
        <v>5861</v>
      </c>
      <c r="E4666" s="37" t="s">
        <v>13875</v>
      </c>
      <c r="F4666" s="37" t="s">
        <v>19668</v>
      </c>
      <c r="G4666" s="37">
        <v>21401</v>
      </c>
      <c r="H4666" s="35">
        <v>2</v>
      </c>
      <c r="I4666" s="35">
        <v>64</v>
      </c>
      <c r="J4666" s="36">
        <v>31781</v>
      </c>
      <c r="K4666" s="37">
        <v>122348</v>
      </c>
      <c r="L4666" s="37" t="s">
        <v>6010</v>
      </c>
    </row>
    <row r="4667" spans="1:12" ht="18" customHeight="1" x14ac:dyDescent="0.2">
      <c r="A4667" s="37" t="s">
        <v>6011</v>
      </c>
      <c r="B4667" s="37" t="s">
        <v>6012</v>
      </c>
      <c r="C4667" s="37" t="s">
        <v>6013</v>
      </c>
      <c r="D4667" s="37" t="s">
        <v>6014</v>
      </c>
      <c r="E4667" s="37" t="s">
        <v>17602</v>
      </c>
      <c r="F4667" s="37" t="s">
        <v>19664</v>
      </c>
      <c r="G4667" s="37">
        <v>66203</v>
      </c>
      <c r="H4667" s="35">
        <v>7</v>
      </c>
      <c r="I4667" s="35">
        <v>18</v>
      </c>
      <c r="J4667" s="36">
        <v>384560</v>
      </c>
      <c r="K4667" s="37">
        <v>143426</v>
      </c>
      <c r="L4667" s="37"/>
    </row>
    <row r="4668" spans="1:12" ht="18" customHeight="1" x14ac:dyDescent="0.2">
      <c r="A4668" s="37" t="s">
        <v>4059</v>
      </c>
      <c r="B4668" s="37" t="s">
        <v>4060</v>
      </c>
      <c r="C4668" s="37" t="s">
        <v>4061</v>
      </c>
      <c r="D4668" s="37" t="s">
        <v>4062</v>
      </c>
      <c r="E4668" s="37" t="s">
        <v>24375</v>
      </c>
      <c r="F4668" s="37" t="s">
        <v>19667</v>
      </c>
      <c r="G4668" s="37">
        <v>2139</v>
      </c>
      <c r="H4668" s="35">
        <v>75</v>
      </c>
      <c r="I4668" s="35">
        <v>68</v>
      </c>
      <c r="J4668" s="36">
        <v>1102941</v>
      </c>
      <c r="K4668" s="37">
        <v>133360</v>
      </c>
      <c r="L4668" s="37"/>
    </row>
    <row r="4669" spans="1:12" ht="18" customHeight="1" x14ac:dyDescent="0.2">
      <c r="A4669" s="37" t="s">
        <v>4063</v>
      </c>
      <c r="B4669" s="37" t="s">
        <v>4064</v>
      </c>
      <c r="C4669" s="37" t="s">
        <v>4065</v>
      </c>
      <c r="D4669" s="37" t="s">
        <v>4066</v>
      </c>
      <c r="E4669" s="37" t="s">
        <v>7020</v>
      </c>
      <c r="F4669" s="37" t="s">
        <v>19675</v>
      </c>
      <c r="G4669" s="37">
        <v>28562</v>
      </c>
      <c r="H4669" s="35">
        <v>8</v>
      </c>
      <c r="I4669" s="35" t="s">
        <v>16742</v>
      </c>
      <c r="J4669" s="35" t="s">
        <v>16742</v>
      </c>
      <c r="K4669" s="37">
        <v>145172</v>
      </c>
      <c r="L4669" s="37" t="s">
        <v>4067</v>
      </c>
    </row>
    <row r="4670" spans="1:12" ht="18" customHeight="1" x14ac:dyDescent="0.2">
      <c r="A4670" s="37" t="s">
        <v>4068</v>
      </c>
      <c r="B4670" s="37" t="s">
        <v>4069</v>
      </c>
      <c r="C4670" s="37" t="s">
        <v>4070</v>
      </c>
      <c r="D4670" s="37" t="s">
        <v>4071</v>
      </c>
      <c r="E4670" s="37" t="s">
        <v>4072</v>
      </c>
      <c r="F4670" s="37" t="s">
        <v>18740</v>
      </c>
      <c r="G4670" s="37">
        <v>33548</v>
      </c>
      <c r="H4670" s="35">
        <v>33</v>
      </c>
      <c r="I4670" s="35">
        <v>440</v>
      </c>
      <c r="J4670" s="36">
        <v>73914</v>
      </c>
      <c r="K4670" s="37">
        <v>121776</v>
      </c>
      <c r="L4670" s="37" t="s">
        <v>5473</v>
      </c>
    </row>
    <row r="4671" spans="1:12" ht="18" customHeight="1" x14ac:dyDescent="0.2">
      <c r="A4671" s="37" t="s">
        <v>5474</v>
      </c>
      <c r="B4671" s="37" t="s">
        <v>5475</v>
      </c>
      <c r="C4671" s="37" t="s">
        <v>5476</v>
      </c>
      <c r="D4671" s="37" t="s">
        <v>5477</v>
      </c>
      <c r="E4671" s="37" t="s">
        <v>5478</v>
      </c>
      <c r="F4671" s="37" t="s">
        <v>23126</v>
      </c>
      <c r="G4671" s="37">
        <v>43209</v>
      </c>
      <c r="H4671" s="35">
        <v>14</v>
      </c>
      <c r="I4671" s="35">
        <v>55</v>
      </c>
      <c r="J4671" s="36">
        <v>257053</v>
      </c>
      <c r="K4671" s="37">
        <v>121131</v>
      </c>
      <c r="L4671" s="37"/>
    </row>
    <row r="4672" spans="1:12" ht="18" customHeight="1" x14ac:dyDescent="0.2">
      <c r="A4672" s="37" t="s">
        <v>5479</v>
      </c>
      <c r="B4672" s="37" t="s">
        <v>5480</v>
      </c>
      <c r="C4672" s="37" t="s">
        <v>5481</v>
      </c>
      <c r="D4672" s="37" t="s">
        <v>5482</v>
      </c>
      <c r="E4672" s="37" t="s">
        <v>23403</v>
      </c>
      <c r="F4672" s="37" t="s">
        <v>19675</v>
      </c>
      <c r="G4672" s="37">
        <v>28405</v>
      </c>
      <c r="H4672" s="35">
        <v>0</v>
      </c>
      <c r="I4672" s="35">
        <v>1</v>
      </c>
      <c r="J4672" s="36">
        <v>106000</v>
      </c>
      <c r="K4672" s="37">
        <v>147829</v>
      </c>
      <c r="L4672" s="37"/>
    </row>
    <row r="4673" spans="1:12" ht="18" customHeight="1" x14ac:dyDescent="0.2">
      <c r="A4673" s="37" t="s">
        <v>5483</v>
      </c>
      <c r="B4673" s="37"/>
      <c r="C4673" s="37" t="s">
        <v>5484</v>
      </c>
      <c r="D4673" s="37" t="s">
        <v>5485</v>
      </c>
      <c r="E4673" s="37" t="s">
        <v>21680</v>
      </c>
      <c r="F4673" s="37" t="s">
        <v>23715</v>
      </c>
      <c r="G4673" s="37">
        <v>80215</v>
      </c>
      <c r="H4673" s="35">
        <v>2</v>
      </c>
      <c r="I4673" s="35">
        <v>95</v>
      </c>
      <c r="J4673" s="36">
        <v>16842</v>
      </c>
      <c r="K4673" s="37">
        <v>128786</v>
      </c>
      <c r="L4673" s="37"/>
    </row>
    <row r="4674" spans="1:12" ht="18" customHeight="1" x14ac:dyDescent="0.2">
      <c r="A4674" s="37" t="s">
        <v>5486</v>
      </c>
      <c r="B4674" s="37" t="s">
        <v>2792</v>
      </c>
      <c r="C4674" s="37" t="s">
        <v>2793</v>
      </c>
      <c r="D4674" s="37"/>
      <c r="E4674" s="37"/>
      <c r="F4674" s="37" t="s">
        <v>23134</v>
      </c>
      <c r="G4674" s="37"/>
      <c r="H4674" s="35">
        <v>8</v>
      </c>
      <c r="I4674" s="35">
        <v>63</v>
      </c>
      <c r="J4674" s="36">
        <v>128968</v>
      </c>
      <c r="K4674" s="37">
        <v>118018</v>
      </c>
      <c r="L4674" s="37" t="s">
        <v>2794</v>
      </c>
    </row>
    <row r="4675" spans="1:12" ht="18" customHeight="1" x14ac:dyDescent="0.2">
      <c r="A4675" s="37" t="s">
        <v>2795</v>
      </c>
      <c r="B4675" s="37" t="s">
        <v>2796</v>
      </c>
      <c r="C4675" s="37" t="s">
        <v>8696</v>
      </c>
      <c r="D4675" s="37" t="s">
        <v>8697</v>
      </c>
      <c r="E4675" s="37" t="s">
        <v>21630</v>
      </c>
      <c r="F4675" s="37" t="s">
        <v>19675</v>
      </c>
      <c r="G4675" s="37">
        <v>27409</v>
      </c>
      <c r="H4675" s="35">
        <v>11</v>
      </c>
      <c r="I4675" s="35">
        <v>36</v>
      </c>
      <c r="J4675" s="36">
        <v>295578</v>
      </c>
      <c r="K4675" s="37">
        <v>136148</v>
      </c>
      <c r="L4675" s="37"/>
    </row>
    <row r="4676" spans="1:12" ht="18" customHeight="1" x14ac:dyDescent="0.2">
      <c r="A4676" s="37" t="s">
        <v>8698</v>
      </c>
      <c r="B4676" s="37" t="s">
        <v>8699</v>
      </c>
      <c r="C4676" s="37" t="s">
        <v>6004</v>
      </c>
      <c r="D4676" s="37" t="s">
        <v>6005</v>
      </c>
      <c r="E4676" s="37" t="s">
        <v>6006</v>
      </c>
      <c r="F4676" s="37" t="s">
        <v>19675</v>
      </c>
      <c r="G4676" s="37">
        <v>28365</v>
      </c>
      <c r="H4676" s="35">
        <v>8</v>
      </c>
      <c r="I4676" s="35" t="s">
        <v>16742</v>
      </c>
      <c r="J4676" s="35" t="s">
        <v>16742</v>
      </c>
      <c r="K4676" s="37">
        <v>116838</v>
      </c>
      <c r="L4676" s="37"/>
    </row>
    <row r="4677" spans="1:12" ht="18" customHeight="1" x14ac:dyDescent="0.2">
      <c r="A4677" s="37" t="s">
        <v>6007</v>
      </c>
      <c r="B4677" s="37" t="s">
        <v>6008</v>
      </c>
      <c r="C4677" s="37" t="s">
        <v>6009</v>
      </c>
      <c r="D4677" s="37" t="s">
        <v>11399</v>
      </c>
      <c r="E4677" s="37" t="s">
        <v>16728</v>
      </c>
      <c r="F4677" s="37" t="s">
        <v>23714</v>
      </c>
      <c r="G4677" s="37">
        <v>92128</v>
      </c>
      <c r="H4677" s="35">
        <v>26</v>
      </c>
      <c r="I4677" s="35">
        <v>486</v>
      </c>
      <c r="J4677" s="36">
        <v>53536</v>
      </c>
      <c r="K4677" s="37">
        <v>140722</v>
      </c>
      <c r="L4677" s="37"/>
    </row>
    <row r="4678" spans="1:12" ht="18" customHeight="1" x14ac:dyDescent="0.2">
      <c r="A4678" s="37" t="s">
        <v>8700</v>
      </c>
      <c r="B4678" s="37" t="s">
        <v>8701</v>
      </c>
      <c r="C4678" s="37" t="s">
        <v>8702</v>
      </c>
      <c r="D4678" s="37"/>
      <c r="E4678" s="37"/>
      <c r="F4678" s="37" t="s">
        <v>19663</v>
      </c>
      <c r="G4678" s="37"/>
      <c r="H4678" s="35">
        <v>7</v>
      </c>
      <c r="I4678" s="35">
        <v>32</v>
      </c>
      <c r="J4678" s="36">
        <v>206469</v>
      </c>
      <c r="K4678" s="37">
        <v>147676</v>
      </c>
      <c r="L4678" s="37" t="s">
        <v>8703</v>
      </c>
    </row>
    <row r="4679" spans="1:12" ht="18" customHeight="1" x14ac:dyDescent="0.2">
      <c r="A4679" s="37" t="s">
        <v>8704</v>
      </c>
      <c r="B4679" s="37" t="s">
        <v>8705</v>
      </c>
      <c r="C4679" s="37" t="s">
        <v>8706</v>
      </c>
      <c r="D4679" s="37" t="s">
        <v>8707</v>
      </c>
      <c r="E4679" s="37" t="s">
        <v>24051</v>
      </c>
      <c r="F4679" s="37" t="s">
        <v>19670</v>
      </c>
      <c r="G4679" s="37">
        <v>48076</v>
      </c>
      <c r="H4679" s="35">
        <v>384</v>
      </c>
      <c r="I4679" s="35">
        <v>193</v>
      </c>
      <c r="J4679" s="36">
        <v>1990198</v>
      </c>
      <c r="K4679" s="37">
        <v>134114</v>
      </c>
      <c r="L4679" s="37"/>
    </row>
    <row r="4680" spans="1:12" ht="18" customHeight="1" x14ac:dyDescent="0.2">
      <c r="A4680" s="37" t="s">
        <v>8708</v>
      </c>
      <c r="B4680" s="37" t="s">
        <v>8709</v>
      </c>
      <c r="C4680" s="37" t="s">
        <v>8710</v>
      </c>
      <c r="D4680" s="37" t="s">
        <v>8711</v>
      </c>
      <c r="E4680" s="37" t="s">
        <v>22890</v>
      </c>
      <c r="F4680" s="37" t="s">
        <v>23135</v>
      </c>
      <c r="G4680" s="37">
        <v>84014</v>
      </c>
      <c r="H4680" s="35">
        <v>8</v>
      </c>
      <c r="I4680" s="35" t="s">
        <v>16742</v>
      </c>
      <c r="J4680" s="35" t="s">
        <v>16742</v>
      </c>
      <c r="K4680" s="37">
        <v>139493</v>
      </c>
      <c r="L4680" s="37"/>
    </row>
    <row r="4681" spans="1:12" ht="18" customHeight="1" x14ac:dyDescent="0.2">
      <c r="A4681" s="37" t="s">
        <v>8712</v>
      </c>
      <c r="B4681" s="37" t="s">
        <v>8713</v>
      </c>
      <c r="C4681" s="37" t="s">
        <v>8714</v>
      </c>
      <c r="D4681" s="37" t="s">
        <v>8715</v>
      </c>
      <c r="E4681" s="37" t="s">
        <v>21257</v>
      </c>
      <c r="F4681" s="37" t="s">
        <v>23133</v>
      </c>
      <c r="G4681" s="37">
        <v>37067</v>
      </c>
      <c r="H4681" s="35">
        <v>150</v>
      </c>
      <c r="I4681" s="35">
        <v>12</v>
      </c>
      <c r="J4681" s="36">
        <v>12500000</v>
      </c>
      <c r="K4681" s="37">
        <v>148273</v>
      </c>
      <c r="L4681" s="37" t="s">
        <v>8716</v>
      </c>
    </row>
    <row r="4682" spans="1:12" ht="18" customHeight="1" x14ac:dyDescent="0.2">
      <c r="A4682" s="37" t="s">
        <v>11403</v>
      </c>
      <c r="B4682" s="37" t="s">
        <v>11404</v>
      </c>
      <c r="C4682" s="37" t="s">
        <v>11405</v>
      </c>
      <c r="D4682" s="37" t="s">
        <v>11406</v>
      </c>
      <c r="E4682" s="37" t="s">
        <v>19430</v>
      </c>
      <c r="F4682" s="37" t="s">
        <v>19666</v>
      </c>
      <c r="G4682" s="37">
        <v>70816</v>
      </c>
      <c r="H4682" s="35">
        <v>3</v>
      </c>
      <c r="I4682" s="35">
        <v>5</v>
      </c>
      <c r="J4682" s="36">
        <v>579745</v>
      </c>
      <c r="K4682" s="37">
        <v>117276</v>
      </c>
      <c r="L4682" s="37" t="s">
        <v>11407</v>
      </c>
    </row>
    <row r="4683" spans="1:12" ht="18" customHeight="1" x14ac:dyDescent="0.2">
      <c r="A4683" s="37" t="s">
        <v>11408</v>
      </c>
      <c r="B4683" s="37" t="s">
        <v>11409</v>
      </c>
      <c r="C4683" s="37" t="s">
        <v>11410</v>
      </c>
      <c r="D4683" s="37" t="s">
        <v>3308</v>
      </c>
      <c r="E4683" s="37" t="s">
        <v>21540</v>
      </c>
      <c r="F4683" s="37" t="s">
        <v>18740</v>
      </c>
      <c r="G4683" s="37">
        <v>33060</v>
      </c>
      <c r="H4683" s="35">
        <v>18</v>
      </c>
      <c r="I4683" s="35">
        <v>70</v>
      </c>
      <c r="J4683" s="36">
        <v>257143</v>
      </c>
      <c r="K4683" s="37">
        <v>142290</v>
      </c>
      <c r="L4683" s="37"/>
    </row>
    <row r="4684" spans="1:12" ht="18" customHeight="1" x14ac:dyDescent="0.2">
      <c r="A4684" s="37" t="s">
        <v>3309</v>
      </c>
      <c r="B4684" s="37" t="s">
        <v>3310</v>
      </c>
      <c r="C4684" s="37" t="s">
        <v>3311</v>
      </c>
      <c r="D4684" s="37" t="s">
        <v>3312</v>
      </c>
      <c r="E4684" s="37" t="s">
        <v>18638</v>
      </c>
      <c r="F4684" s="37" t="s">
        <v>23142</v>
      </c>
      <c r="G4684" s="37">
        <v>83001</v>
      </c>
      <c r="H4684" s="35">
        <v>11</v>
      </c>
      <c r="I4684" s="35">
        <v>51</v>
      </c>
      <c r="J4684" s="36">
        <v>215686</v>
      </c>
      <c r="K4684" s="37">
        <v>138520</v>
      </c>
      <c r="L4684" s="37" t="s">
        <v>3313</v>
      </c>
    </row>
    <row r="4685" spans="1:12" ht="18" customHeight="1" x14ac:dyDescent="0.2">
      <c r="A4685" s="37" t="s">
        <v>3314</v>
      </c>
      <c r="B4685" s="37" t="s">
        <v>3315</v>
      </c>
      <c r="C4685" s="37" t="s">
        <v>3316</v>
      </c>
      <c r="D4685" s="37" t="s">
        <v>3317</v>
      </c>
      <c r="E4685" s="37" t="s">
        <v>24265</v>
      </c>
      <c r="F4685" s="37" t="s">
        <v>23714</v>
      </c>
      <c r="G4685" s="37">
        <v>90071</v>
      </c>
      <c r="H4685" s="35">
        <v>8</v>
      </c>
      <c r="I4685" s="35" t="s">
        <v>16742</v>
      </c>
      <c r="J4685" s="35" t="s">
        <v>16742</v>
      </c>
      <c r="K4685" s="37">
        <v>119171</v>
      </c>
      <c r="L4685" s="37"/>
    </row>
    <row r="4686" spans="1:12" ht="18" customHeight="1" x14ac:dyDescent="0.2">
      <c r="A4686" s="37" t="s">
        <v>3399</v>
      </c>
      <c r="B4686" s="37" t="s">
        <v>3400</v>
      </c>
      <c r="C4686" s="37" t="s">
        <v>3401</v>
      </c>
      <c r="D4686" s="37" t="s">
        <v>3402</v>
      </c>
      <c r="E4686" s="37" t="s">
        <v>9856</v>
      </c>
      <c r="F4686" s="37" t="s">
        <v>23129</v>
      </c>
      <c r="G4686" s="37">
        <v>18940</v>
      </c>
      <c r="H4686" s="35">
        <v>8</v>
      </c>
      <c r="I4686" s="35" t="s">
        <v>16742</v>
      </c>
      <c r="J4686" s="35" t="s">
        <v>16742</v>
      </c>
      <c r="K4686" s="37">
        <v>148025</v>
      </c>
      <c r="L4686" s="37"/>
    </row>
    <row r="4687" spans="1:12" ht="18" customHeight="1" x14ac:dyDescent="0.2">
      <c r="A4687" s="37" t="s">
        <v>3403</v>
      </c>
      <c r="B4687" s="37" t="s">
        <v>3404</v>
      </c>
      <c r="C4687" s="37" t="s">
        <v>3405</v>
      </c>
      <c r="D4687" s="37" t="s">
        <v>3406</v>
      </c>
      <c r="E4687" s="37" t="s">
        <v>19599</v>
      </c>
      <c r="F4687" s="37" t="s">
        <v>23134</v>
      </c>
      <c r="G4687" s="37">
        <v>75024</v>
      </c>
      <c r="H4687" s="35">
        <v>96</v>
      </c>
      <c r="I4687" s="35">
        <v>140</v>
      </c>
      <c r="J4687" s="36">
        <v>685714</v>
      </c>
      <c r="K4687" s="37">
        <v>119755</v>
      </c>
      <c r="L4687" s="37" t="s">
        <v>3407</v>
      </c>
    </row>
    <row r="4688" spans="1:12" ht="18" customHeight="1" x14ac:dyDescent="0.2">
      <c r="A4688" s="37" t="s">
        <v>3408</v>
      </c>
      <c r="B4688" s="37" t="s">
        <v>3409</v>
      </c>
      <c r="C4688" s="37" t="s">
        <v>3410</v>
      </c>
      <c r="D4688" s="37" t="s">
        <v>3411</v>
      </c>
      <c r="E4688" s="37" t="s">
        <v>20990</v>
      </c>
      <c r="F4688" s="37" t="s">
        <v>23129</v>
      </c>
      <c r="G4688" s="37">
        <v>19087</v>
      </c>
      <c r="H4688" s="35">
        <v>177</v>
      </c>
      <c r="I4688" s="35">
        <v>994</v>
      </c>
      <c r="J4688" s="36">
        <v>177764</v>
      </c>
      <c r="K4688" s="37">
        <v>107289</v>
      </c>
      <c r="L4688" s="37" t="s">
        <v>3412</v>
      </c>
    </row>
    <row r="4689" spans="1:12" ht="18" customHeight="1" x14ac:dyDescent="0.2">
      <c r="A4689" s="37" t="s">
        <v>3413</v>
      </c>
      <c r="B4689" s="37" t="s">
        <v>3414</v>
      </c>
      <c r="C4689" s="37" t="s">
        <v>3415</v>
      </c>
      <c r="D4689" s="37" t="s">
        <v>6115</v>
      </c>
      <c r="E4689" s="37" t="s">
        <v>23101</v>
      </c>
      <c r="F4689" s="37" t="s">
        <v>19668</v>
      </c>
      <c r="G4689" s="37">
        <v>21104</v>
      </c>
      <c r="H4689" s="35">
        <v>3</v>
      </c>
      <c r="I4689" s="35">
        <v>50</v>
      </c>
      <c r="J4689" s="36">
        <v>64000</v>
      </c>
      <c r="K4689" s="37">
        <v>134707</v>
      </c>
      <c r="L4689" s="37"/>
    </row>
    <row r="4690" spans="1:12" ht="18" customHeight="1" x14ac:dyDescent="0.2">
      <c r="A4690" s="37" t="s">
        <v>6116</v>
      </c>
      <c r="B4690" s="37" t="s">
        <v>6117</v>
      </c>
      <c r="C4690" s="37" t="s">
        <v>6118</v>
      </c>
      <c r="D4690" s="37" t="s">
        <v>6119</v>
      </c>
      <c r="E4690" s="37" t="s">
        <v>11223</v>
      </c>
      <c r="F4690" s="37" t="s">
        <v>18741</v>
      </c>
      <c r="G4690" s="37">
        <v>30004</v>
      </c>
      <c r="H4690" s="35">
        <v>16</v>
      </c>
      <c r="I4690" s="35">
        <v>45</v>
      </c>
      <c r="J4690" s="36">
        <v>355556</v>
      </c>
      <c r="K4690" s="37">
        <v>139125</v>
      </c>
      <c r="L4690" s="37" t="s">
        <v>6120</v>
      </c>
    </row>
    <row r="4691" spans="1:12" ht="18" customHeight="1" x14ac:dyDescent="0.2">
      <c r="A4691" s="37" t="s">
        <v>6121</v>
      </c>
      <c r="B4691" s="37" t="s">
        <v>6122</v>
      </c>
      <c r="C4691" s="37" t="s">
        <v>6123</v>
      </c>
      <c r="D4691" s="37" t="s">
        <v>8797</v>
      </c>
      <c r="E4691" s="37" t="s">
        <v>13615</v>
      </c>
      <c r="F4691" s="37" t="s">
        <v>23136</v>
      </c>
      <c r="G4691" s="37">
        <v>23606</v>
      </c>
      <c r="H4691" s="35">
        <v>8</v>
      </c>
      <c r="I4691" s="35">
        <v>29</v>
      </c>
      <c r="J4691" s="36">
        <v>258621</v>
      </c>
      <c r="K4691" s="37">
        <v>135161</v>
      </c>
      <c r="L4691" s="37"/>
    </row>
    <row r="4692" spans="1:12" ht="18" customHeight="1" x14ac:dyDescent="0.2">
      <c r="A4692" s="37" t="s">
        <v>8798</v>
      </c>
      <c r="B4692" s="37" t="s">
        <v>8799</v>
      </c>
      <c r="C4692" s="37" t="s">
        <v>8800</v>
      </c>
      <c r="D4692" s="37" t="s">
        <v>8801</v>
      </c>
      <c r="E4692" s="37" t="s">
        <v>8802</v>
      </c>
      <c r="F4692" s="37" t="s">
        <v>23714</v>
      </c>
      <c r="G4692" s="37">
        <v>91765</v>
      </c>
      <c r="H4692" s="35">
        <v>90</v>
      </c>
      <c r="I4692" s="35">
        <v>452</v>
      </c>
      <c r="J4692" s="36">
        <v>200152</v>
      </c>
      <c r="K4692" s="37">
        <v>109175</v>
      </c>
      <c r="L4692" s="37" t="s">
        <v>8803</v>
      </c>
    </row>
    <row r="4693" spans="1:12" ht="18" customHeight="1" x14ac:dyDescent="0.2">
      <c r="A4693" s="37" t="s">
        <v>8804</v>
      </c>
      <c r="B4693" s="37" t="s">
        <v>6135</v>
      </c>
      <c r="C4693" s="37" t="s">
        <v>6136</v>
      </c>
      <c r="D4693" s="37" t="s">
        <v>6137</v>
      </c>
      <c r="E4693" s="37" t="s">
        <v>21680</v>
      </c>
      <c r="F4693" s="37" t="s">
        <v>23715</v>
      </c>
      <c r="G4693" s="37">
        <v>80202</v>
      </c>
      <c r="H4693" s="35">
        <v>16</v>
      </c>
      <c r="I4693" s="36">
        <v>1118</v>
      </c>
      <c r="J4693" s="36">
        <v>14552</v>
      </c>
      <c r="K4693" s="37">
        <v>108889</v>
      </c>
      <c r="L4693" s="37"/>
    </row>
    <row r="4694" spans="1:12" ht="18" customHeight="1" x14ac:dyDescent="0.2">
      <c r="A4694" s="37" t="s">
        <v>6138</v>
      </c>
      <c r="B4694" s="37" t="s">
        <v>6139</v>
      </c>
      <c r="C4694" s="37" t="s">
        <v>6140</v>
      </c>
      <c r="D4694" s="37" t="s">
        <v>6141</v>
      </c>
      <c r="E4694" s="37" t="s">
        <v>6142</v>
      </c>
      <c r="F4694" s="37" t="s">
        <v>23715</v>
      </c>
      <c r="G4694" s="37">
        <v>81612</v>
      </c>
      <c r="H4694" s="35">
        <v>17</v>
      </c>
      <c r="I4694" s="35">
        <v>169</v>
      </c>
      <c r="J4694" s="36">
        <v>102367</v>
      </c>
      <c r="K4694" s="37">
        <v>118282</v>
      </c>
      <c r="L4694" s="37" t="s">
        <v>6143</v>
      </c>
    </row>
    <row r="4695" spans="1:12" ht="18" customHeight="1" x14ac:dyDescent="0.2">
      <c r="A4695" s="37" t="s">
        <v>6144</v>
      </c>
      <c r="B4695" s="37" t="s">
        <v>6145</v>
      </c>
      <c r="C4695" s="37" t="s">
        <v>6146</v>
      </c>
      <c r="D4695" s="37" t="s">
        <v>6147</v>
      </c>
      <c r="E4695" s="37" t="s">
        <v>17314</v>
      </c>
      <c r="F4695" s="37" t="s">
        <v>19662</v>
      </c>
      <c r="G4695" s="37">
        <v>60611</v>
      </c>
      <c r="H4695" s="35">
        <v>60</v>
      </c>
      <c r="I4695" s="35">
        <v>305</v>
      </c>
      <c r="J4695" s="36">
        <v>197377</v>
      </c>
      <c r="K4695" s="37">
        <v>105474</v>
      </c>
      <c r="L4695" s="37"/>
    </row>
    <row r="4696" spans="1:12" ht="18" customHeight="1" x14ac:dyDescent="0.2">
      <c r="A4696" s="37" t="s">
        <v>6148</v>
      </c>
      <c r="B4696" s="37" t="s">
        <v>6149</v>
      </c>
      <c r="C4696" s="37" t="s">
        <v>6150</v>
      </c>
      <c r="D4696" s="37" t="s">
        <v>6151</v>
      </c>
      <c r="E4696" s="37" t="s">
        <v>22986</v>
      </c>
      <c r="F4696" s="37" t="s">
        <v>23125</v>
      </c>
      <c r="G4696" s="37">
        <v>11530</v>
      </c>
      <c r="H4696" s="35">
        <v>20</v>
      </c>
      <c r="I4696" s="35">
        <v>126</v>
      </c>
      <c r="J4696" s="36">
        <v>158989</v>
      </c>
      <c r="K4696" s="37">
        <v>118999</v>
      </c>
      <c r="L4696" s="37" t="s">
        <v>1333</v>
      </c>
    </row>
    <row r="4697" spans="1:12" ht="18" customHeight="1" x14ac:dyDescent="0.2">
      <c r="A4697" s="37" t="s">
        <v>1334</v>
      </c>
      <c r="B4697" s="37" t="s">
        <v>1335</v>
      </c>
      <c r="C4697" s="37" t="s">
        <v>1336</v>
      </c>
      <c r="D4697" s="37" t="s">
        <v>1337</v>
      </c>
      <c r="E4697" s="37" t="s">
        <v>21451</v>
      </c>
      <c r="F4697" s="37" t="s">
        <v>23714</v>
      </c>
      <c r="G4697" s="37">
        <v>94040</v>
      </c>
      <c r="H4697" s="35">
        <v>25</v>
      </c>
      <c r="I4697" s="35">
        <v>349</v>
      </c>
      <c r="J4697" s="36">
        <v>72264</v>
      </c>
      <c r="K4697" s="37">
        <v>150066</v>
      </c>
      <c r="L4697" s="37"/>
    </row>
    <row r="4698" spans="1:12" ht="18" customHeight="1" x14ac:dyDescent="0.2">
      <c r="A4698" s="37" t="s">
        <v>1338</v>
      </c>
      <c r="B4698" s="37" t="s">
        <v>1339</v>
      </c>
      <c r="C4698" s="37" t="s">
        <v>1340</v>
      </c>
      <c r="D4698" s="37" t="s">
        <v>1341</v>
      </c>
      <c r="E4698" s="37" t="s">
        <v>15268</v>
      </c>
      <c r="F4698" s="37" t="s">
        <v>23134</v>
      </c>
      <c r="G4698" s="37">
        <v>77066</v>
      </c>
      <c r="H4698" s="35">
        <v>9</v>
      </c>
      <c r="I4698" s="35">
        <v>20</v>
      </c>
      <c r="J4698" s="36">
        <v>440449</v>
      </c>
      <c r="K4698" s="37">
        <v>132470</v>
      </c>
      <c r="L4698" s="37"/>
    </row>
    <row r="4699" spans="1:12" ht="18" customHeight="1" x14ac:dyDescent="0.2">
      <c r="A4699" s="37" t="s">
        <v>1342</v>
      </c>
      <c r="B4699" s="37" t="s">
        <v>1343</v>
      </c>
      <c r="C4699" s="37" t="s">
        <v>1344</v>
      </c>
      <c r="D4699" s="37" t="s">
        <v>1345</v>
      </c>
      <c r="E4699" s="37" t="s">
        <v>19505</v>
      </c>
      <c r="F4699" s="37" t="s">
        <v>23125</v>
      </c>
      <c r="G4699" s="37">
        <v>10003</v>
      </c>
      <c r="H4699" s="35">
        <v>9</v>
      </c>
      <c r="I4699" s="35">
        <v>65</v>
      </c>
      <c r="J4699" s="36">
        <v>136923</v>
      </c>
      <c r="K4699" s="37">
        <v>131814</v>
      </c>
      <c r="L4699" s="37"/>
    </row>
    <row r="4700" spans="1:12" ht="18" customHeight="1" x14ac:dyDescent="0.2">
      <c r="A4700" s="37" t="s">
        <v>1346</v>
      </c>
      <c r="B4700" s="37" t="s">
        <v>1347</v>
      </c>
      <c r="C4700" s="37" t="s">
        <v>1348</v>
      </c>
      <c r="D4700" s="37" t="s">
        <v>1349</v>
      </c>
      <c r="E4700" s="37" t="s">
        <v>1350</v>
      </c>
      <c r="F4700" s="37" t="s">
        <v>18740</v>
      </c>
      <c r="G4700" s="37">
        <v>33015</v>
      </c>
      <c r="H4700" s="35">
        <v>6</v>
      </c>
      <c r="I4700" s="35">
        <v>13</v>
      </c>
      <c r="J4700" s="36">
        <v>498256</v>
      </c>
      <c r="K4700" s="37">
        <v>144441</v>
      </c>
      <c r="L4700" s="37" t="s">
        <v>1351</v>
      </c>
    </row>
    <row r="4701" spans="1:12" ht="18" customHeight="1" x14ac:dyDescent="0.2">
      <c r="A4701" s="37" t="s">
        <v>1352</v>
      </c>
      <c r="B4701" s="37" t="s">
        <v>1353</v>
      </c>
      <c r="C4701" s="37" t="s">
        <v>1354</v>
      </c>
      <c r="D4701" s="37" t="s">
        <v>1355</v>
      </c>
      <c r="E4701" s="37" t="s">
        <v>15227</v>
      </c>
      <c r="F4701" s="37" t="s">
        <v>18741</v>
      </c>
      <c r="G4701" s="37">
        <v>30339</v>
      </c>
      <c r="H4701" s="35">
        <v>11</v>
      </c>
      <c r="I4701" s="35">
        <v>120</v>
      </c>
      <c r="J4701" s="36">
        <v>91667</v>
      </c>
      <c r="K4701" s="37">
        <v>112918</v>
      </c>
      <c r="L4701" s="37"/>
    </row>
    <row r="4702" spans="1:12" ht="18" customHeight="1" x14ac:dyDescent="0.2">
      <c r="A4702" s="37" t="s">
        <v>1356</v>
      </c>
      <c r="B4702" s="37" t="s">
        <v>1357</v>
      </c>
      <c r="C4702" s="37" t="s">
        <v>1358</v>
      </c>
      <c r="D4702" s="37" t="s">
        <v>1359</v>
      </c>
      <c r="E4702" s="37" t="s">
        <v>1360</v>
      </c>
      <c r="F4702" s="37" t="s">
        <v>23125</v>
      </c>
      <c r="G4702" s="37">
        <v>11746</v>
      </c>
      <c r="H4702" s="35">
        <v>0</v>
      </c>
      <c r="I4702" s="35">
        <v>2</v>
      </c>
      <c r="J4702" s="36">
        <v>100000</v>
      </c>
      <c r="K4702" s="37">
        <v>122049</v>
      </c>
      <c r="L4702" s="37" t="s">
        <v>1361</v>
      </c>
    </row>
    <row r="4703" spans="1:12" ht="18" customHeight="1" x14ac:dyDescent="0.2">
      <c r="A4703" s="37" t="s">
        <v>1362</v>
      </c>
      <c r="B4703" s="37" t="s">
        <v>1363</v>
      </c>
      <c r="C4703" s="37" t="s">
        <v>1364</v>
      </c>
      <c r="D4703" s="37" t="s">
        <v>1365</v>
      </c>
      <c r="E4703" s="37" t="s">
        <v>4905</v>
      </c>
      <c r="F4703" s="37" t="s">
        <v>23129</v>
      </c>
      <c r="G4703" s="37">
        <v>17011</v>
      </c>
      <c r="H4703" s="35">
        <v>58</v>
      </c>
      <c r="I4703" s="35">
        <v>304</v>
      </c>
      <c r="J4703" s="36">
        <v>190789</v>
      </c>
      <c r="K4703" s="37">
        <v>141252</v>
      </c>
      <c r="L4703" s="37" t="s">
        <v>1366</v>
      </c>
    </row>
    <row r="4704" spans="1:12" ht="18" customHeight="1" x14ac:dyDescent="0.2">
      <c r="A4704" s="37" t="s">
        <v>1367</v>
      </c>
      <c r="B4704" s="37" t="s">
        <v>14763</v>
      </c>
      <c r="C4704" s="37" t="s">
        <v>14764</v>
      </c>
      <c r="D4704" s="37" t="s">
        <v>14765</v>
      </c>
      <c r="E4704" s="37" t="s">
        <v>23010</v>
      </c>
      <c r="F4704" s="37" t="s">
        <v>19662</v>
      </c>
      <c r="G4704" s="37">
        <v>60062</v>
      </c>
      <c r="H4704" s="35">
        <v>7</v>
      </c>
      <c r="I4704" s="35">
        <v>34</v>
      </c>
      <c r="J4704" s="36">
        <v>205882</v>
      </c>
      <c r="K4704" s="37">
        <v>123450</v>
      </c>
      <c r="L4704" s="37" t="s">
        <v>14766</v>
      </c>
    </row>
    <row r="4705" spans="1:12" ht="18" customHeight="1" x14ac:dyDescent="0.2">
      <c r="A4705" s="37" t="s">
        <v>1368</v>
      </c>
      <c r="B4705" s="37" t="s">
        <v>11701</v>
      </c>
      <c r="C4705" s="37" t="s">
        <v>1369</v>
      </c>
      <c r="D4705" s="37" t="s">
        <v>1370</v>
      </c>
      <c r="E4705" s="37" t="s">
        <v>19836</v>
      </c>
      <c r="F4705" s="37" t="s">
        <v>23714</v>
      </c>
      <c r="G4705" s="37">
        <v>94022</v>
      </c>
      <c r="H4705" s="35">
        <v>39</v>
      </c>
      <c r="I4705" s="35">
        <v>54</v>
      </c>
      <c r="J4705" s="36">
        <v>728074</v>
      </c>
      <c r="K4705" s="37">
        <v>111852</v>
      </c>
      <c r="L4705" s="37" t="s">
        <v>11705</v>
      </c>
    </row>
    <row r="4706" spans="1:12" ht="18" customHeight="1" x14ac:dyDescent="0.2">
      <c r="A4706" s="37" t="s">
        <v>945</v>
      </c>
      <c r="B4706" s="37" t="s">
        <v>946</v>
      </c>
      <c r="C4706" s="37" t="s">
        <v>947</v>
      </c>
      <c r="D4706" s="37" t="s">
        <v>948</v>
      </c>
      <c r="E4706" s="37" t="s">
        <v>949</v>
      </c>
      <c r="F4706" s="37" t="s">
        <v>23125</v>
      </c>
      <c r="G4706" s="37">
        <v>11787</v>
      </c>
      <c r="H4706" s="35">
        <v>10</v>
      </c>
      <c r="I4706" s="35">
        <v>69</v>
      </c>
      <c r="J4706" s="36">
        <v>139536</v>
      </c>
      <c r="K4706" s="37">
        <v>126580</v>
      </c>
      <c r="L4706" s="37" t="s">
        <v>950</v>
      </c>
    </row>
    <row r="4707" spans="1:12" ht="18" customHeight="1" x14ac:dyDescent="0.2">
      <c r="A4707" s="37" t="s">
        <v>951</v>
      </c>
      <c r="B4707" s="37" t="s">
        <v>952</v>
      </c>
      <c r="C4707" s="37" t="s">
        <v>953</v>
      </c>
      <c r="D4707" s="37" t="s">
        <v>954</v>
      </c>
      <c r="E4707" s="37" t="s">
        <v>14406</v>
      </c>
      <c r="F4707" s="37" t="s">
        <v>19675</v>
      </c>
      <c r="G4707" s="37">
        <v>28387</v>
      </c>
      <c r="H4707" s="35">
        <v>2</v>
      </c>
      <c r="I4707" s="35">
        <v>13</v>
      </c>
      <c r="J4707" s="36">
        <v>153846</v>
      </c>
      <c r="K4707" s="37">
        <v>125028</v>
      </c>
      <c r="L4707" s="37" t="s">
        <v>955</v>
      </c>
    </row>
    <row r="4708" spans="1:12" ht="18" customHeight="1" x14ac:dyDescent="0.2">
      <c r="A4708" s="37" t="s">
        <v>956</v>
      </c>
      <c r="B4708" s="37" t="s">
        <v>957</v>
      </c>
      <c r="C4708" s="37" t="s">
        <v>9463</v>
      </c>
      <c r="D4708" s="37" t="s">
        <v>9464</v>
      </c>
      <c r="E4708" s="37" t="s">
        <v>19340</v>
      </c>
      <c r="F4708" s="37" t="s">
        <v>18740</v>
      </c>
      <c r="G4708" s="37">
        <v>33431</v>
      </c>
      <c r="H4708" s="35">
        <v>1</v>
      </c>
      <c r="I4708" s="35">
        <v>85</v>
      </c>
      <c r="J4708" s="36">
        <v>11765</v>
      </c>
      <c r="K4708" s="37">
        <v>119884</v>
      </c>
      <c r="L4708" s="37" t="s">
        <v>9465</v>
      </c>
    </row>
    <row r="4709" spans="1:12" ht="18" customHeight="1" x14ac:dyDescent="0.2">
      <c r="A4709" s="37" t="s">
        <v>9466</v>
      </c>
      <c r="B4709" s="37" t="s">
        <v>9467</v>
      </c>
      <c r="C4709" s="37" t="s">
        <v>9468</v>
      </c>
      <c r="D4709" s="37" t="s">
        <v>9469</v>
      </c>
      <c r="E4709" s="37" t="s">
        <v>9470</v>
      </c>
      <c r="F4709" s="37" t="s">
        <v>23125</v>
      </c>
      <c r="G4709" s="37">
        <v>10510</v>
      </c>
      <c r="H4709" s="35">
        <v>9</v>
      </c>
      <c r="I4709" s="35">
        <v>71</v>
      </c>
      <c r="J4709" s="36">
        <v>120264</v>
      </c>
      <c r="K4709" s="37">
        <v>124232</v>
      </c>
      <c r="L4709" s="37" t="s">
        <v>9471</v>
      </c>
    </row>
    <row r="4710" spans="1:12" ht="18" customHeight="1" x14ac:dyDescent="0.2">
      <c r="A4710" s="37" t="s">
        <v>9472</v>
      </c>
      <c r="B4710" s="37" t="s">
        <v>9473</v>
      </c>
      <c r="C4710" s="37" t="s">
        <v>9474</v>
      </c>
      <c r="D4710" s="37" t="s">
        <v>9475</v>
      </c>
      <c r="E4710" s="37" t="s">
        <v>9476</v>
      </c>
      <c r="F4710" s="37" t="s">
        <v>23129</v>
      </c>
      <c r="G4710" s="37">
        <v>18977</v>
      </c>
      <c r="H4710" s="35">
        <v>6</v>
      </c>
      <c r="I4710" s="35">
        <v>197</v>
      </c>
      <c r="J4710" s="36">
        <v>27919</v>
      </c>
      <c r="K4710" s="37">
        <v>124418</v>
      </c>
      <c r="L4710" s="37"/>
    </row>
    <row r="4711" spans="1:12" ht="18" customHeight="1" x14ac:dyDescent="0.2">
      <c r="A4711" s="37" t="s">
        <v>9477</v>
      </c>
      <c r="B4711" s="37" t="s">
        <v>9478</v>
      </c>
      <c r="C4711" s="37" t="s">
        <v>9479</v>
      </c>
      <c r="D4711" s="37" t="s">
        <v>9480</v>
      </c>
      <c r="E4711" s="37" t="s">
        <v>23398</v>
      </c>
      <c r="F4711" s="37" t="s">
        <v>23714</v>
      </c>
      <c r="G4711" s="37">
        <v>92780</v>
      </c>
      <c r="H4711" s="35">
        <v>4</v>
      </c>
      <c r="I4711" s="35">
        <v>40</v>
      </c>
      <c r="J4711" s="36">
        <v>100000</v>
      </c>
      <c r="K4711" s="37">
        <v>135634</v>
      </c>
      <c r="L4711" s="37"/>
    </row>
    <row r="4712" spans="1:12" ht="18" customHeight="1" x14ac:dyDescent="0.2">
      <c r="A4712" s="37" t="s">
        <v>9481</v>
      </c>
      <c r="B4712" s="37" t="s">
        <v>9482</v>
      </c>
      <c r="C4712" s="37" t="s">
        <v>9483</v>
      </c>
      <c r="D4712" s="37" t="s">
        <v>9484</v>
      </c>
      <c r="E4712" s="37" t="s">
        <v>24046</v>
      </c>
      <c r="F4712" s="37" t="s">
        <v>19670</v>
      </c>
      <c r="G4712" s="37">
        <v>48375</v>
      </c>
      <c r="H4712" s="35">
        <v>22</v>
      </c>
      <c r="I4712" s="35">
        <v>190</v>
      </c>
      <c r="J4712" s="36">
        <v>116153</v>
      </c>
      <c r="K4712" s="37">
        <v>123393</v>
      </c>
      <c r="L4712" s="37"/>
    </row>
    <row r="4713" spans="1:12" ht="18" customHeight="1" x14ac:dyDescent="0.2">
      <c r="A4713" s="37" t="s">
        <v>9485</v>
      </c>
      <c r="B4713" s="37" t="s">
        <v>9486</v>
      </c>
      <c r="C4713" s="37" t="s">
        <v>223</v>
      </c>
      <c r="D4713" s="37" t="s">
        <v>224</v>
      </c>
      <c r="E4713" s="37" t="s">
        <v>16741</v>
      </c>
      <c r="F4713" s="37" t="s">
        <v>19663</v>
      </c>
      <c r="G4713" s="37">
        <v>46227</v>
      </c>
      <c r="H4713" s="35">
        <v>39</v>
      </c>
      <c r="I4713" s="35">
        <v>279</v>
      </c>
      <c r="J4713" s="36">
        <v>140622</v>
      </c>
      <c r="K4713" s="37">
        <v>114970</v>
      </c>
      <c r="L4713" s="37" t="s">
        <v>225</v>
      </c>
    </row>
    <row r="4714" spans="1:12" ht="18" customHeight="1" x14ac:dyDescent="0.2">
      <c r="A4714" s="37" t="s">
        <v>226</v>
      </c>
      <c r="B4714" s="37" t="s">
        <v>227</v>
      </c>
      <c r="C4714" s="37" t="s">
        <v>228</v>
      </c>
      <c r="D4714" s="37" t="s">
        <v>229</v>
      </c>
      <c r="E4714" s="37" t="s">
        <v>20876</v>
      </c>
      <c r="F4714" s="37" t="s">
        <v>19667</v>
      </c>
      <c r="G4714" s="37">
        <v>2458</v>
      </c>
      <c r="H4714" s="35">
        <v>2</v>
      </c>
      <c r="I4714" s="35">
        <v>5</v>
      </c>
      <c r="J4714" s="36">
        <v>420000</v>
      </c>
      <c r="K4714" s="37">
        <v>129390</v>
      </c>
      <c r="L4714" s="37"/>
    </row>
    <row r="4715" spans="1:12" ht="18" customHeight="1" x14ac:dyDescent="0.2">
      <c r="A4715" s="37" t="s">
        <v>230</v>
      </c>
      <c r="B4715" s="37" t="s">
        <v>231</v>
      </c>
      <c r="C4715" s="37" t="s">
        <v>232</v>
      </c>
      <c r="D4715" s="37" t="s">
        <v>233</v>
      </c>
      <c r="E4715" s="37" t="s">
        <v>22451</v>
      </c>
      <c r="F4715" s="37" t="s">
        <v>23126</v>
      </c>
      <c r="G4715" s="37">
        <v>44131</v>
      </c>
      <c r="H4715" s="35">
        <v>2</v>
      </c>
      <c r="I4715" s="35">
        <v>65</v>
      </c>
      <c r="J4715" s="36">
        <v>23077</v>
      </c>
      <c r="K4715" s="37">
        <v>119900</v>
      </c>
      <c r="L4715" s="37" t="s">
        <v>234</v>
      </c>
    </row>
    <row r="4716" spans="1:12" ht="18" customHeight="1" x14ac:dyDescent="0.2">
      <c r="A4716" s="37" t="s">
        <v>235</v>
      </c>
      <c r="B4716" s="37" t="s">
        <v>236</v>
      </c>
      <c r="C4716" s="37" t="s">
        <v>237</v>
      </c>
      <c r="D4716" s="37" t="s">
        <v>238</v>
      </c>
      <c r="E4716" s="37" t="s">
        <v>19317</v>
      </c>
      <c r="F4716" s="37" t="s">
        <v>18740</v>
      </c>
      <c r="G4716" s="37">
        <v>32309</v>
      </c>
      <c r="H4716" s="35">
        <v>32</v>
      </c>
      <c r="I4716" s="35">
        <v>210</v>
      </c>
      <c r="J4716" s="36">
        <v>152381</v>
      </c>
      <c r="K4716" s="37">
        <v>142171</v>
      </c>
      <c r="L4716" s="37" t="s">
        <v>239</v>
      </c>
    </row>
    <row r="4717" spans="1:12" ht="18" customHeight="1" x14ac:dyDescent="0.2">
      <c r="A4717" s="37" t="s">
        <v>240</v>
      </c>
      <c r="B4717" s="37" t="s">
        <v>241</v>
      </c>
      <c r="C4717" s="37" t="s">
        <v>242</v>
      </c>
      <c r="D4717" s="37" t="s">
        <v>243</v>
      </c>
      <c r="E4717" s="37" t="s">
        <v>244</v>
      </c>
      <c r="F4717" s="37" t="s">
        <v>19677</v>
      </c>
      <c r="G4717" s="37">
        <v>3246</v>
      </c>
      <c r="H4717" s="35">
        <v>46</v>
      </c>
      <c r="I4717" s="35">
        <v>168</v>
      </c>
      <c r="J4717" s="36">
        <v>274424</v>
      </c>
      <c r="K4717" s="37">
        <v>116823</v>
      </c>
      <c r="L4717" s="37"/>
    </row>
    <row r="4718" spans="1:12" ht="18" customHeight="1" x14ac:dyDescent="0.2">
      <c r="A4718" s="37" t="s">
        <v>245</v>
      </c>
      <c r="B4718" s="37" t="s">
        <v>246</v>
      </c>
      <c r="C4718" s="37" t="s">
        <v>3892</v>
      </c>
      <c r="D4718" s="37" t="s">
        <v>2385</v>
      </c>
      <c r="E4718" s="37" t="s">
        <v>24286</v>
      </c>
      <c r="F4718" s="37" t="s">
        <v>23134</v>
      </c>
      <c r="G4718" s="37">
        <v>75206</v>
      </c>
      <c r="H4718" s="35">
        <v>50</v>
      </c>
      <c r="I4718" s="35">
        <v>115</v>
      </c>
      <c r="J4718" s="36">
        <v>434783</v>
      </c>
      <c r="K4718" s="37">
        <v>114263</v>
      </c>
      <c r="L4718" s="37" t="s">
        <v>2386</v>
      </c>
    </row>
    <row r="4719" spans="1:12" ht="18" customHeight="1" x14ac:dyDescent="0.2">
      <c r="A4719" s="37" t="s">
        <v>14995</v>
      </c>
      <c r="B4719" s="37" t="s">
        <v>14996</v>
      </c>
      <c r="C4719" s="37" t="s">
        <v>14997</v>
      </c>
      <c r="D4719" s="37" t="s">
        <v>14998</v>
      </c>
      <c r="E4719" s="37" t="s">
        <v>14999</v>
      </c>
      <c r="F4719" s="37" t="s">
        <v>23714</v>
      </c>
      <c r="G4719" s="37">
        <v>92007</v>
      </c>
      <c r="H4719" s="35">
        <v>11</v>
      </c>
      <c r="I4719" s="35">
        <v>65</v>
      </c>
      <c r="J4719" s="36">
        <v>161538</v>
      </c>
      <c r="K4719" s="37">
        <v>145451</v>
      </c>
      <c r="L4719" s="37" t="s">
        <v>15000</v>
      </c>
    </row>
    <row r="4720" spans="1:12" ht="18" customHeight="1" x14ac:dyDescent="0.2">
      <c r="A4720" s="37" t="s">
        <v>15001</v>
      </c>
      <c r="B4720" s="37" t="s">
        <v>12319</v>
      </c>
      <c r="C4720" s="37" t="s">
        <v>12320</v>
      </c>
      <c r="D4720" s="37" t="s">
        <v>12321</v>
      </c>
      <c r="E4720" s="37" t="s">
        <v>21257</v>
      </c>
      <c r="F4720" s="37" t="s">
        <v>19670</v>
      </c>
      <c r="G4720" s="37">
        <v>48025</v>
      </c>
      <c r="H4720" s="35">
        <v>88</v>
      </c>
      <c r="I4720" s="35">
        <v>120</v>
      </c>
      <c r="J4720" s="36">
        <v>733333</v>
      </c>
      <c r="K4720" s="37">
        <v>106209</v>
      </c>
      <c r="L4720" s="37" t="s">
        <v>12322</v>
      </c>
    </row>
    <row r="4721" spans="1:12" ht="18" customHeight="1" x14ac:dyDescent="0.2">
      <c r="A4721" s="37" t="s">
        <v>12323</v>
      </c>
      <c r="B4721" s="37" t="s">
        <v>12324</v>
      </c>
      <c r="C4721" s="37" t="s">
        <v>12325</v>
      </c>
      <c r="D4721" s="37" t="s">
        <v>12326</v>
      </c>
      <c r="E4721" s="37" t="s">
        <v>18093</v>
      </c>
      <c r="F4721" s="37" t="s">
        <v>19669</v>
      </c>
      <c r="G4721" s="37">
        <v>4101</v>
      </c>
      <c r="H4721" s="35">
        <v>7</v>
      </c>
      <c r="I4721" s="35">
        <v>22</v>
      </c>
      <c r="J4721" s="36">
        <v>313636</v>
      </c>
      <c r="K4721" s="37">
        <v>123127</v>
      </c>
      <c r="L4721" s="37"/>
    </row>
    <row r="4722" spans="1:12" ht="18" customHeight="1" x14ac:dyDescent="0.2">
      <c r="A4722" s="37" t="s">
        <v>12327</v>
      </c>
      <c r="B4722" s="37" t="s">
        <v>12328</v>
      </c>
      <c r="C4722" s="37" t="s">
        <v>12329</v>
      </c>
      <c r="D4722" s="37" t="s">
        <v>12330</v>
      </c>
      <c r="E4722" s="37" t="s">
        <v>13719</v>
      </c>
      <c r="F4722" s="37" t="s">
        <v>23714</v>
      </c>
      <c r="G4722" s="37">
        <v>95610</v>
      </c>
      <c r="H4722" s="35">
        <v>19</v>
      </c>
      <c r="I4722" s="35">
        <v>33</v>
      </c>
      <c r="J4722" s="36">
        <v>572806</v>
      </c>
      <c r="K4722" s="37">
        <v>118662</v>
      </c>
      <c r="L4722" s="37"/>
    </row>
    <row r="4723" spans="1:12" ht="18" customHeight="1" x14ac:dyDescent="0.2">
      <c r="A4723" s="37" t="s">
        <v>15034</v>
      </c>
      <c r="B4723" s="37" t="s">
        <v>15035</v>
      </c>
      <c r="C4723" s="37" t="s">
        <v>15036</v>
      </c>
      <c r="D4723" s="37" t="s">
        <v>15037</v>
      </c>
      <c r="E4723" s="37" t="s">
        <v>21791</v>
      </c>
      <c r="F4723" s="37" t="s">
        <v>23129</v>
      </c>
      <c r="G4723" s="37">
        <v>19446</v>
      </c>
      <c r="H4723" s="35">
        <v>69</v>
      </c>
      <c r="I4723" s="35">
        <v>112</v>
      </c>
      <c r="J4723" s="36">
        <v>615923</v>
      </c>
      <c r="K4723" s="37">
        <v>105936</v>
      </c>
      <c r="L4723" s="37"/>
    </row>
    <row r="4724" spans="1:12" ht="18" customHeight="1" x14ac:dyDescent="0.2">
      <c r="A4724" s="37" t="s">
        <v>15038</v>
      </c>
      <c r="B4724" s="37" t="s">
        <v>15039</v>
      </c>
      <c r="C4724" s="37" t="s">
        <v>15040</v>
      </c>
      <c r="D4724" s="37" t="s">
        <v>15041</v>
      </c>
      <c r="E4724" s="37" t="s">
        <v>24431</v>
      </c>
      <c r="F4724" s="37" t="s">
        <v>18740</v>
      </c>
      <c r="G4724" s="37">
        <v>33155</v>
      </c>
      <c r="H4724" s="35">
        <v>11</v>
      </c>
      <c r="I4724" s="35">
        <v>35</v>
      </c>
      <c r="J4724" s="36">
        <v>314286</v>
      </c>
      <c r="K4724" s="37">
        <v>142277</v>
      </c>
      <c r="L4724" s="37" t="s">
        <v>15042</v>
      </c>
    </row>
    <row r="4725" spans="1:12" ht="18" customHeight="1" x14ac:dyDescent="0.2">
      <c r="A4725" s="37" t="s">
        <v>15043</v>
      </c>
      <c r="B4725" s="37" t="s">
        <v>9574</v>
      </c>
      <c r="C4725" s="37" t="s">
        <v>9575</v>
      </c>
      <c r="D4725" s="37" t="s">
        <v>9576</v>
      </c>
      <c r="E4725" s="37" t="s">
        <v>24459</v>
      </c>
      <c r="F4725" s="37" t="s">
        <v>23714</v>
      </c>
      <c r="G4725" s="37">
        <v>94939</v>
      </c>
      <c r="H4725" s="35">
        <v>43</v>
      </c>
      <c r="I4725" s="35">
        <v>94</v>
      </c>
      <c r="J4725" s="36">
        <v>461329</v>
      </c>
      <c r="K4725" s="37">
        <v>105630</v>
      </c>
      <c r="L4725" s="37"/>
    </row>
    <row r="4726" spans="1:12" ht="18" customHeight="1" x14ac:dyDescent="0.2">
      <c r="A4726" s="37" t="s">
        <v>9577</v>
      </c>
      <c r="B4726" s="37" t="s">
        <v>9557</v>
      </c>
      <c r="C4726" s="37" t="s">
        <v>9558</v>
      </c>
      <c r="D4726" s="37" t="s">
        <v>9559</v>
      </c>
      <c r="E4726" s="37" t="s">
        <v>19048</v>
      </c>
      <c r="F4726" s="37" t="s">
        <v>23714</v>
      </c>
      <c r="G4726" s="37">
        <v>93021</v>
      </c>
      <c r="H4726" s="35">
        <v>3</v>
      </c>
      <c r="I4726" s="35">
        <v>22</v>
      </c>
      <c r="J4726" s="36">
        <v>131818</v>
      </c>
      <c r="K4726" s="37">
        <v>122910</v>
      </c>
      <c r="L4726" s="37"/>
    </row>
    <row r="4727" spans="1:12" ht="18" customHeight="1" x14ac:dyDescent="0.2">
      <c r="A4727" s="37" t="s">
        <v>9560</v>
      </c>
      <c r="B4727" s="37" t="s">
        <v>9561</v>
      </c>
      <c r="C4727" s="37" t="s">
        <v>9562</v>
      </c>
      <c r="D4727" s="37" t="s">
        <v>12267</v>
      </c>
      <c r="E4727" s="37" t="s">
        <v>13118</v>
      </c>
      <c r="F4727" s="37" t="s">
        <v>19678</v>
      </c>
      <c r="G4727" s="37">
        <v>7401</v>
      </c>
      <c r="H4727" s="35">
        <v>13</v>
      </c>
      <c r="I4727" s="35">
        <v>105</v>
      </c>
      <c r="J4727" s="36">
        <v>120674</v>
      </c>
      <c r="K4727" s="37">
        <v>125185</v>
      </c>
      <c r="L4727" s="37" t="s">
        <v>12268</v>
      </c>
    </row>
    <row r="4728" spans="1:12" ht="18" customHeight="1" x14ac:dyDescent="0.2">
      <c r="A4728" s="37" t="s">
        <v>12269</v>
      </c>
      <c r="B4728" s="37" t="s">
        <v>12270</v>
      </c>
      <c r="C4728" s="37" t="s">
        <v>12271</v>
      </c>
      <c r="D4728" s="37" t="s">
        <v>12272</v>
      </c>
      <c r="E4728" s="37" t="s">
        <v>12273</v>
      </c>
      <c r="F4728" s="37" t="s">
        <v>23714</v>
      </c>
      <c r="G4728" s="37">
        <v>95051</v>
      </c>
      <c r="H4728" s="35">
        <v>5</v>
      </c>
      <c r="I4728" s="35">
        <v>45</v>
      </c>
      <c r="J4728" s="36">
        <v>116667</v>
      </c>
      <c r="K4728" s="37">
        <v>132418</v>
      </c>
      <c r="L4728" s="37" t="s">
        <v>12274</v>
      </c>
    </row>
    <row r="4729" spans="1:12" ht="18" customHeight="1" x14ac:dyDescent="0.2">
      <c r="A4729" s="37" t="s">
        <v>12275</v>
      </c>
      <c r="B4729" s="37" t="s">
        <v>12276</v>
      </c>
      <c r="C4729" s="37"/>
      <c r="D4729" s="37" t="s">
        <v>12277</v>
      </c>
      <c r="E4729" s="37" t="s">
        <v>12278</v>
      </c>
      <c r="F4729" s="37" t="s">
        <v>23129</v>
      </c>
      <c r="G4729" s="37">
        <v>19342</v>
      </c>
      <c r="H4729" s="35">
        <v>8</v>
      </c>
      <c r="I4729" s="35" t="s">
        <v>16742</v>
      </c>
      <c r="J4729" s="35" t="s">
        <v>16742</v>
      </c>
      <c r="K4729" s="37">
        <v>121741</v>
      </c>
      <c r="L4729" s="37"/>
    </row>
    <row r="4730" spans="1:12" ht="18" customHeight="1" x14ac:dyDescent="0.2">
      <c r="A4730" s="37" t="s">
        <v>12279</v>
      </c>
      <c r="B4730" s="37" t="s">
        <v>9565</v>
      </c>
      <c r="C4730" s="37" t="s">
        <v>9566</v>
      </c>
      <c r="D4730" s="37" t="s">
        <v>9567</v>
      </c>
      <c r="E4730" s="37" t="s">
        <v>12728</v>
      </c>
      <c r="F4730" s="37" t="s">
        <v>23714</v>
      </c>
      <c r="G4730" s="37">
        <v>93427</v>
      </c>
      <c r="H4730" s="35">
        <v>9</v>
      </c>
      <c r="I4730" s="35">
        <v>0</v>
      </c>
      <c r="J4730" s="35" t="s">
        <v>16742</v>
      </c>
      <c r="K4730" s="37">
        <v>132931</v>
      </c>
      <c r="L4730" s="37"/>
    </row>
    <row r="4731" spans="1:12" ht="18" customHeight="1" x14ac:dyDescent="0.2">
      <c r="A4731" s="37" t="s">
        <v>9568</v>
      </c>
      <c r="B4731" s="37" t="s">
        <v>9569</v>
      </c>
      <c r="C4731" s="37" t="s">
        <v>9570</v>
      </c>
      <c r="D4731" s="37" t="s">
        <v>9571</v>
      </c>
      <c r="E4731" s="37" t="s">
        <v>9979</v>
      </c>
      <c r="F4731" s="37" t="s">
        <v>23134</v>
      </c>
      <c r="G4731" s="37">
        <v>77381</v>
      </c>
      <c r="H4731" s="35">
        <v>1</v>
      </c>
      <c r="I4731" s="35">
        <v>19</v>
      </c>
      <c r="J4731" s="36">
        <v>71375</v>
      </c>
      <c r="K4731" s="37">
        <v>139136</v>
      </c>
      <c r="L4731" s="37"/>
    </row>
    <row r="4732" spans="1:12" ht="18" customHeight="1" x14ac:dyDescent="0.2">
      <c r="A4732" s="37" t="s">
        <v>9572</v>
      </c>
      <c r="B4732" s="37" t="s">
        <v>9573</v>
      </c>
      <c r="C4732" s="37" t="s">
        <v>12229</v>
      </c>
      <c r="D4732" s="37" t="s">
        <v>12230</v>
      </c>
      <c r="E4732" s="37" t="s">
        <v>12231</v>
      </c>
      <c r="F4732" s="37" t="s">
        <v>18740</v>
      </c>
      <c r="G4732" s="37">
        <v>33024</v>
      </c>
      <c r="H4732" s="35">
        <v>11</v>
      </c>
      <c r="I4732" s="35">
        <v>105</v>
      </c>
      <c r="J4732" s="36">
        <v>104762</v>
      </c>
      <c r="K4732" s="37">
        <v>142163</v>
      </c>
      <c r="L4732" s="37" t="s">
        <v>12232</v>
      </c>
    </row>
    <row r="4733" spans="1:12" ht="18" customHeight="1" x14ac:dyDescent="0.2">
      <c r="A4733" s="37" t="s">
        <v>12233</v>
      </c>
      <c r="B4733" s="37" t="s">
        <v>12234</v>
      </c>
      <c r="C4733" s="37" t="s">
        <v>12235</v>
      </c>
      <c r="D4733" s="37" t="s">
        <v>12236</v>
      </c>
      <c r="E4733" s="37" t="s">
        <v>19420</v>
      </c>
      <c r="F4733" s="37" t="s">
        <v>18741</v>
      </c>
      <c r="G4733" s="37">
        <v>31707</v>
      </c>
      <c r="H4733" s="35">
        <v>7</v>
      </c>
      <c r="I4733" s="35">
        <v>13</v>
      </c>
      <c r="J4733" s="36">
        <v>541138</v>
      </c>
      <c r="K4733" s="37">
        <v>125941</v>
      </c>
      <c r="L4733" s="37" t="s">
        <v>12237</v>
      </c>
    </row>
    <row r="4734" spans="1:12" ht="18" customHeight="1" x14ac:dyDescent="0.2">
      <c r="A4734" s="37" t="s">
        <v>9546</v>
      </c>
      <c r="B4734" s="37" t="s">
        <v>9547</v>
      </c>
      <c r="C4734" s="37" t="s">
        <v>6869</v>
      </c>
      <c r="D4734" s="37" t="s">
        <v>4194</v>
      </c>
      <c r="E4734" s="37" t="s">
        <v>4195</v>
      </c>
      <c r="F4734" s="37" t="s">
        <v>23129</v>
      </c>
      <c r="G4734" s="37">
        <v>19002</v>
      </c>
      <c r="H4734" s="35">
        <v>33</v>
      </c>
      <c r="I4734" s="35">
        <v>45</v>
      </c>
      <c r="J4734" s="36">
        <v>732706</v>
      </c>
      <c r="K4734" s="37">
        <v>122889</v>
      </c>
      <c r="L4734" s="37"/>
    </row>
    <row r="4735" spans="1:12" ht="18" customHeight="1" x14ac:dyDescent="0.2">
      <c r="A4735" s="37" t="s">
        <v>4196</v>
      </c>
      <c r="B4735" s="37" t="s">
        <v>4197</v>
      </c>
      <c r="C4735" s="37" t="s">
        <v>4198</v>
      </c>
      <c r="D4735" s="37" t="s">
        <v>4199</v>
      </c>
      <c r="E4735" s="37" t="s">
        <v>22832</v>
      </c>
      <c r="F4735" s="37" t="s">
        <v>18742</v>
      </c>
      <c r="G4735" s="37">
        <v>96813</v>
      </c>
      <c r="H4735" s="35">
        <v>11</v>
      </c>
      <c r="I4735" s="35">
        <v>45</v>
      </c>
      <c r="J4735" s="36">
        <v>237778</v>
      </c>
      <c r="K4735" s="37">
        <v>124419</v>
      </c>
      <c r="L4735" s="37" t="s">
        <v>4200</v>
      </c>
    </row>
    <row r="4736" spans="1:12" ht="18" customHeight="1" x14ac:dyDescent="0.2">
      <c r="A4736" s="37" t="s">
        <v>4201</v>
      </c>
      <c r="B4736" s="37" t="s">
        <v>4202</v>
      </c>
      <c r="C4736" s="37" t="s">
        <v>4203</v>
      </c>
      <c r="D4736" s="37" t="s">
        <v>15252</v>
      </c>
      <c r="E4736" s="37" t="s">
        <v>16728</v>
      </c>
      <c r="F4736" s="37" t="s">
        <v>23714</v>
      </c>
      <c r="G4736" s="37">
        <v>92108</v>
      </c>
      <c r="H4736" s="35">
        <v>10</v>
      </c>
      <c r="I4736" s="35">
        <v>7</v>
      </c>
      <c r="J4736" s="36">
        <v>1428571</v>
      </c>
      <c r="K4736" s="37">
        <v>119767</v>
      </c>
      <c r="L4736" s="37"/>
    </row>
    <row r="4737" spans="1:12" ht="18" customHeight="1" x14ac:dyDescent="0.2">
      <c r="A4737" s="37" t="s">
        <v>4204</v>
      </c>
      <c r="B4737" s="37" t="s">
        <v>4205</v>
      </c>
      <c r="C4737" s="37" t="s">
        <v>4206</v>
      </c>
      <c r="D4737" s="37" t="s">
        <v>4207</v>
      </c>
      <c r="E4737" s="37" t="s">
        <v>4208</v>
      </c>
      <c r="F4737" s="37" t="s">
        <v>23135</v>
      </c>
      <c r="G4737" s="37">
        <v>84067</v>
      </c>
      <c r="H4737" s="35">
        <v>620</v>
      </c>
      <c r="I4737" s="35">
        <v>148</v>
      </c>
      <c r="J4737" s="36">
        <v>4187162</v>
      </c>
      <c r="K4737" s="37">
        <v>109578</v>
      </c>
      <c r="L4737" s="37"/>
    </row>
    <row r="4738" spans="1:12" ht="18" customHeight="1" x14ac:dyDescent="0.2">
      <c r="A4738" s="37" t="s">
        <v>6896</v>
      </c>
      <c r="B4738" s="37" t="s">
        <v>2023</v>
      </c>
      <c r="C4738" s="37" t="s">
        <v>3343</v>
      </c>
      <c r="D4738" s="37" t="s">
        <v>3344</v>
      </c>
      <c r="E4738" s="37" t="s">
        <v>20589</v>
      </c>
      <c r="F4738" s="37" t="s">
        <v>23714</v>
      </c>
      <c r="G4738" s="37">
        <v>93103</v>
      </c>
      <c r="H4738" s="35">
        <v>0</v>
      </c>
      <c r="I4738" s="35">
        <v>2</v>
      </c>
      <c r="J4738" s="36">
        <v>230276</v>
      </c>
      <c r="K4738" s="37">
        <v>133104</v>
      </c>
      <c r="L4738" s="37" t="s">
        <v>3345</v>
      </c>
    </row>
    <row r="4739" spans="1:12" ht="18" customHeight="1" x14ac:dyDescent="0.2">
      <c r="A4739" s="37" t="s">
        <v>3346</v>
      </c>
      <c r="B4739" s="37" t="s">
        <v>3347</v>
      </c>
      <c r="C4739" s="37" t="s">
        <v>3348</v>
      </c>
      <c r="D4739" s="37" t="s">
        <v>3349</v>
      </c>
      <c r="E4739" s="37" t="s">
        <v>10790</v>
      </c>
      <c r="F4739" s="37" t="s">
        <v>19667</v>
      </c>
      <c r="G4739" s="37">
        <v>2090</v>
      </c>
      <c r="H4739" s="35">
        <v>9</v>
      </c>
      <c r="I4739" s="35">
        <v>109</v>
      </c>
      <c r="J4739" s="36">
        <v>78015</v>
      </c>
      <c r="K4739" s="37">
        <v>129166</v>
      </c>
      <c r="L4739" s="37" t="s">
        <v>3350</v>
      </c>
    </row>
    <row r="4740" spans="1:12" ht="18" customHeight="1" x14ac:dyDescent="0.2">
      <c r="A4740" s="37" t="s">
        <v>4218</v>
      </c>
      <c r="B4740" s="37" t="s">
        <v>4219</v>
      </c>
      <c r="C4740" s="37" t="s">
        <v>4220</v>
      </c>
      <c r="D4740" s="37"/>
      <c r="E4740" s="37"/>
      <c r="F4740" s="37" t="s">
        <v>18741</v>
      </c>
      <c r="G4740" s="37"/>
      <c r="H4740" s="35">
        <v>4</v>
      </c>
      <c r="I4740" s="35">
        <v>36</v>
      </c>
      <c r="J4740" s="36">
        <v>111111</v>
      </c>
      <c r="K4740" s="37">
        <v>126134</v>
      </c>
      <c r="L4740" s="37"/>
    </row>
    <row r="4741" spans="1:12" ht="18" customHeight="1" x14ac:dyDescent="0.2">
      <c r="A4741" s="37" t="s">
        <v>4221</v>
      </c>
      <c r="B4741" s="37" t="s">
        <v>4222</v>
      </c>
      <c r="C4741" s="37" t="s">
        <v>4223</v>
      </c>
      <c r="D4741" s="37" t="s">
        <v>4224</v>
      </c>
      <c r="E4741" s="37" t="s">
        <v>20594</v>
      </c>
      <c r="F4741" s="37" t="s">
        <v>18741</v>
      </c>
      <c r="G4741" s="37">
        <v>30068</v>
      </c>
      <c r="H4741" s="35">
        <v>13</v>
      </c>
      <c r="I4741" s="35">
        <v>160</v>
      </c>
      <c r="J4741" s="36">
        <v>80464</v>
      </c>
      <c r="K4741" s="37">
        <v>126261</v>
      </c>
      <c r="L4741" s="37" t="s">
        <v>4225</v>
      </c>
    </row>
    <row r="4742" spans="1:12" ht="18" customHeight="1" x14ac:dyDescent="0.2">
      <c r="A4742" s="37" t="s">
        <v>4226</v>
      </c>
      <c r="B4742" s="37" t="s">
        <v>4227</v>
      </c>
      <c r="C4742" s="37" t="s">
        <v>4228</v>
      </c>
      <c r="D4742" s="37" t="s">
        <v>4229</v>
      </c>
      <c r="E4742" s="37" t="s">
        <v>4230</v>
      </c>
      <c r="F4742" s="37" t="s">
        <v>23714</v>
      </c>
      <c r="G4742" s="37">
        <v>92270</v>
      </c>
      <c r="H4742" s="35">
        <v>47</v>
      </c>
      <c r="I4742" s="35">
        <v>645</v>
      </c>
      <c r="J4742" s="36">
        <v>73284</v>
      </c>
      <c r="K4742" s="37">
        <v>112129</v>
      </c>
      <c r="L4742" s="37"/>
    </row>
    <row r="4743" spans="1:12" ht="18" customHeight="1" x14ac:dyDescent="0.2">
      <c r="A4743" s="37" t="s">
        <v>6927</v>
      </c>
      <c r="B4743" s="37" t="s">
        <v>6928</v>
      </c>
      <c r="C4743" s="37" t="s">
        <v>6929</v>
      </c>
      <c r="D4743" s="37" t="s">
        <v>6930</v>
      </c>
      <c r="E4743" s="37" t="s">
        <v>6931</v>
      </c>
      <c r="F4743" s="37" t="s">
        <v>19667</v>
      </c>
      <c r="G4743" s="37">
        <v>2465</v>
      </c>
      <c r="H4743" s="35">
        <v>1</v>
      </c>
      <c r="I4743" s="35">
        <v>4</v>
      </c>
      <c r="J4743" s="36">
        <v>250000</v>
      </c>
      <c r="K4743" s="37">
        <v>130708</v>
      </c>
      <c r="L4743" s="37" t="s">
        <v>6932</v>
      </c>
    </row>
    <row r="4744" spans="1:12" ht="18" customHeight="1" x14ac:dyDescent="0.2">
      <c r="A4744" s="37" t="s">
        <v>6933</v>
      </c>
      <c r="B4744" s="37"/>
      <c r="C4744" s="37" t="s">
        <v>6934</v>
      </c>
      <c r="D4744" s="37" t="s">
        <v>6935</v>
      </c>
      <c r="E4744" s="37" t="s">
        <v>23341</v>
      </c>
      <c r="F4744" s="37" t="s">
        <v>23129</v>
      </c>
      <c r="G4744" s="37">
        <v>18103</v>
      </c>
      <c r="H4744" s="35">
        <v>3</v>
      </c>
      <c r="I4744" s="35">
        <v>5</v>
      </c>
      <c r="J4744" s="36">
        <v>600000</v>
      </c>
      <c r="K4744" s="37">
        <v>122644</v>
      </c>
      <c r="L4744" s="37"/>
    </row>
    <row r="4745" spans="1:12" ht="18" customHeight="1" x14ac:dyDescent="0.2">
      <c r="A4745" s="37" t="s">
        <v>6936</v>
      </c>
      <c r="B4745" s="37" t="s">
        <v>6937</v>
      </c>
      <c r="C4745" s="37" t="s">
        <v>6938</v>
      </c>
      <c r="D4745" s="37" t="s">
        <v>6939</v>
      </c>
      <c r="E4745" s="37" t="s">
        <v>21680</v>
      </c>
      <c r="F4745" s="37" t="s">
        <v>23715</v>
      </c>
      <c r="G4745" s="37">
        <v>80250</v>
      </c>
      <c r="H4745" s="35">
        <v>13</v>
      </c>
      <c r="I4745" s="35">
        <v>12</v>
      </c>
      <c r="J4745" s="36">
        <v>1122781</v>
      </c>
      <c r="K4745" s="37">
        <v>132431</v>
      </c>
      <c r="L4745" s="37"/>
    </row>
    <row r="4746" spans="1:12" ht="18" customHeight="1" x14ac:dyDescent="0.2">
      <c r="A4746" s="37" t="s">
        <v>4249</v>
      </c>
      <c r="B4746" s="37" t="s">
        <v>4250</v>
      </c>
      <c r="C4746" s="37" t="s">
        <v>4251</v>
      </c>
      <c r="D4746" s="37" t="s">
        <v>4252</v>
      </c>
      <c r="E4746" s="37" t="s">
        <v>16379</v>
      </c>
      <c r="F4746" s="37" t="s">
        <v>23128</v>
      </c>
      <c r="G4746" s="37">
        <v>97302</v>
      </c>
      <c r="H4746" s="35">
        <v>45</v>
      </c>
      <c r="I4746" s="35">
        <v>126</v>
      </c>
      <c r="J4746" s="36">
        <v>357143</v>
      </c>
      <c r="K4746" s="37">
        <v>120972</v>
      </c>
      <c r="L4746" s="37"/>
    </row>
    <row r="4747" spans="1:12" ht="18" customHeight="1" x14ac:dyDescent="0.2">
      <c r="A4747" s="37" t="s">
        <v>6946</v>
      </c>
      <c r="B4747" s="37" t="s">
        <v>6947</v>
      </c>
      <c r="C4747" s="37" t="s">
        <v>9607</v>
      </c>
      <c r="D4747" s="37" t="s">
        <v>9608</v>
      </c>
      <c r="E4747" s="37" t="s">
        <v>9609</v>
      </c>
      <c r="F4747" s="37" t="s">
        <v>23125</v>
      </c>
      <c r="G4747" s="37">
        <v>11769</v>
      </c>
      <c r="H4747" s="35">
        <v>1</v>
      </c>
      <c r="I4747" s="35">
        <v>6</v>
      </c>
      <c r="J4747" s="36">
        <v>87604</v>
      </c>
      <c r="K4747" s="37">
        <v>145470</v>
      </c>
      <c r="L4747" s="37" t="s">
        <v>9610</v>
      </c>
    </row>
    <row r="4748" spans="1:12" ht="18" customHeight="1" x14ac:dyDescent="0.2">
      <c r="A4748" s="37" t="s">
        <v>9611</v>
      </c>
      <c r="B4748" s="37" t="s">
        <v>9612</v>
      </c>
      <c r="C4748" s="37" t="s">
        <v>9613</v>
      </c>
      <c r="D4748" s="37" t="s">
        <v>9614</v>
      </c>
      <c r="E4748" s="37" t="s">
        <v>9615</v>
      </c>
      <c r="F4748" s="37" t="s">
        <v>23714</v>
      </c>
      <c r="G4748" s="37">
        <v>92352</v>
      </c>
      <c r="H4748" s="35">
        <v>8</v>
      </c>
      <c r="I4748" s="35" t="s">
        <v>16742</v>
      </c>
      <c r="J4748" s="35" t="s">
        <v>16742</v>
      </c>
      <c r="K4748" s="37">
        <v>144193</v>
      </c>
      <c r="L4748" s="37" t="s">
        <v>6955</v>
      </c>
    </row>
    <row r="4749" spans="1:12" ht="18" customHeight="1" x14ac:dyDescent="0.2">
      <c r="A4749" s="37" t="s">
        <v>6956</v>
      </c>
      <c r="B4749" s="37" t="s">
        <v>6957</v>
      </c>
      <c r="C4749" s="37" t="s">
        <v>6958</v>
      </c>
      <c r="D4749" s="37" t="s">
        <v>6959</v>
      </c>
      <c r="E4749" s="37" t="s">
        <v>22280</v>
      </c>
      <c r="F4749" s="37" t="s">
        <v>23125</v>
      </c>
      <c r="G4749" s="37">
        <v>14534</v>
      </c>
      <c r="H4749" s="35">
        <v>10</v>
      </c>
      <c r="I4749" s="35">
        <v>26</v>
      </c>
      <c r="J4749" s="36">
        <v>395356</v>
      </c>
      <c r="K4749" s="37">
        <v>126324</v>
      </c>
      <c r="L4749" s="37" t="s">
        <v>6960</v>
      </c>
    </row>
    <row r="4750" spans="1:12" ht="18" customHeight="1" x14ac:dyDescent="0.2">
      <c r="A4750" s="37" t="s">
        <v>6954</v>
      </c>
      <c r="B4750" s="37" t="s">
        <v>534</v>
      </c>
      <c r="C4750" s="37" t="s">
        <v>535</v>
      </c>
      <c r="D4750" s="37" t="s">
        <v>536</v>
      </c>
      <c r="E4750" s="37" t="s">
        <v>15227</v>
      </c>
      <c r="F4750" s="37" t="s">
        <v>18741</v>
      </c>
      <c r="G4750" s="37">
        <v>30324</v>
      </c>
      <c r="H4750" s="35">
        <v>20</v>
      </c>
      <c r="I4750" s="35">
        <v>195</v>
      </c>
      <c r="J4750" s="36">
        <v>100120</v>
      </c>
      <c r="K4750" s="37">
        <v>125217</v>
      </c>
      <c r="L4750" s="37"/>
    </row>
    <row r="4751" spans="1:12" ht="18" customHeight="1" x14ac:dyDescent="0.2">
      <c r="A4751" s="37" t="s">
        <v>537</v>
      </c>
      <c r="B4751" s="37" t="s">
        <v>538</v>
      </c>
      <c r="C4751" s="37" t="s">
        <v>539</v>
      </c>
      <c r="D4751" s="37" t="s">
        <v>540</v>
      </c>
      <c r="E4751" s="37" t="s">
        <v>1446</v>
      </c>
      <c r="F4751" s="37" t="s">
        <v>23134</v>
      </c>
      <c r="G4751" s="37">
        <v>77459</v>
      </c>
      <c r="H4751" s="35">
        <v>0</v>
      </c>
      <c r="I4751" s="35">
        <v>7</v>
      </c>
      <c r="J4751" s="36">
        <v>5143</v>
      </c>
      <c r="K4751" s="37">
        <v>141866</v>
      </c>
      <c r="L4751" s="37"/>
    </row>
    <row r="4752" spans="1:12" ht="18" customHeight="1" x14ac:dyDescent="0.2">
      <c r="A4752" s="37" t="s">
        <v>1447</v>
      </c>
      <c r="B4752" s="37" t="s">
        <v>1448</v>
      </c>
      <c r="C4752" s="37" t="s">
        <v>1449</v>
      </c>
      <c r="D4752" s="37" t="s">
        <v>1450</v>
      </c>
      <c r="E4752" s="37" t="s">
        <v>20681</v>
      </c>
      <c r="F4752" s="37" t="s">
        <v>23714</v>
      </c>
      <c r="G4752" s="37">
        <v>94954</v>
      </c>
      <c r="H4752" s="35">
        <v>10</v>
      </c>
      <c r="I4752" s="35">
        <v>38</v>
      </c>
      <c r="J4752" s="36">
        <v>259868</v>
      </c>
      <c r="K4752" s="37">
        <v>150179</v>
      </c>
      <c r="L4752" s="37"/>
    </row>
    <row r="4753" spans="1:12" ht="18" customHeight="1" x14ac:dyDescent="0.2">
      <c r="A4753" s="37" t="s">
        <v>1451</v>
      </c>
      <c r="B4753" s="37" t="s">
        <v>1027</v>
      </c>
      <c r="C4753" s="37" t="s">
        <v>1028</v>
      </c>
      <c r="D4753" s="37" t="s">
        <v>1029</v>
      </c>
      <c r="E4753" s="37" t="s">
        <v>16741</v>
      </c>
      <c r="F4753" s="37" t="s">
        <v>19663</v>
      </c>
      <c r="G4753" s="37">
        <v>46290</v>
      </c>
      <c r="H4753" s="35">
        <v>10</v>
      </c>
      <c r="I4753" s="35">
        <v>6</v>
      </c>
      <c r="J4753" s="36">
        <v>1666667</v>
      </c>
      <c r="K4753" s="37">
        <v>122564</v>
      </c>
      <c r="L4753" s="37" t="s">
        <v>1030</v>
      </c>
    </row>
    <row r="4754" spans="1:12" ht="18" customHeight="1" x14ac:dyDescent="0.2">
      <c r="A4754" s="37" t="s">
        <v>1031</v>
      </c>
      <c r="B4754" s="37" t="s">
        <v>1032</v>
      </c>
      <c r="C4754" s="37" t="s">
        <v>1033</v>
      </c>
      <c r="D4754" s="37" t="s">
        <v>1034</v>
      </c>
      <c r="E4754" s="37" t="s">
        <v>5644</v>
      </c>
      <c r="F4754" s="37" t="s">
        <v>23711</v>
      </c>
      <c r="G4754" s="37">
        <v>36609</v>
      </c>
      <c r="H4754" s="35">
        <v>40</v>
      </c>
      <c r="I4754" s="35">
        <v>125</v>
      </c>
      <c r="J4754" s="36">
        <v>320000</v>
      </c>
      <c r="K4754" s="37">
        <v>123833</v>
      </c>
      <c r="L4754" s="37"/>
    </row>
    <row r="4755" spans="1:12" ht="18" customHeight="1" x14ac:dyDescent="0.2">
      <c r="A4755" s="37" t="s">
        <v>1035</v>
      </c>
      <c r="B4755" s="37" t="s">
        <v>1036</v>
      </c>
      <c r="C4755" s="37" t="s">
        <v>1037</v>
      </c>
      <c r="D4755" s="37" t="s">
        <v>1038</v>
      </c>
      <c r="E4755" s="37" t="s">
        <v>18088</v>
      </c>
      <c r="F4755" s="37" t="s">
        <v>23711</v>
      </c>
      <c r="G4755" s="37">
        <v>35242</v>
      </c>
      <c r="H4755" s="35">
        <v>8</v>
      </c>
      <c r="I4755" s="35">
        <v>71</v>
      </c>
      <c r="J4755" s="36">
        <v>113204</v>
      </c>
      <c r="K4755" s="37">
        <v>131477</v>
      </c>
      <c r="L4755" s="37"/>
    </row>
    <row r="4756" spans="1:12" ht="18" customHeight="1" x14ac:dyDescent="0.2">
      <c r="A4756" s="37" t="s">
        <v>1039</v>
      </c>
      <c r="B4756" s="37" t="s">
        <v>1040</v>
      </c>
      <c r="C4756" s="37" t="s">
        <v>1041</v>
      </c>
      <c r="D4756" s="37" t="s">
        <v>1042</v>
      </c>
      <c r="E4756" s="37" t="s">
        <v>20862</v>
      </c>
      <c r="F4756" s="37" t="s">
        <v>23136</v>
      </c>
      <c r="G4756" s="37">
        <v>22102</v>
      </c>
      <c r="H4756" s="35">
        <v>337</v>
      </c>
      <c r="I4756" s="35">
        <v>201</v>
      </c>
      <c r="J4756" s="36">
        <v>1675761</v>
      </c>
      <c r="K4756" s="37">
        <v>109589</v>
      </c>
      <c r="L4756" s="37"/>
    </row>
    <row r="4757" spans="1:12" ht="18" customHeight="1" x14ac:dyDescent="0.2">
      <c r="A4757" s="37" t="s">
        <v>1043</v>
      </c>
      <c r="B4757" s="37" t="s">
        <v>1044</v>
      </c>
      <c r="C4757" s="37" t="s">
        <v>3682</v>
      </c>
      <c r="D4757" s="37" t="s">
        <v>3683</v>
      </c>
      <c r="E4757" s="37" t="s">
        <v>18011</v>
      </c>
      <c r="F4757" s="37" t="s">
        <v>19667</v>
      </c>
      <c r="G4757" s="37">
        <v>2653</v>
      </c>
      <c r="H4757" s="35">
        <v>8</v>
      </c>
      <c r="I4757" s="35" t="s">
        <v>16742</v>
      </c>
      <c r="J4757" s="35" t="s">
        <v>16742</v>
      </c>
      <c r="K4757" s="37">
        <v>140782</v>
      </c>
      <c r="L4757" s="37"/>
    </row>
    <row r="4758" spans="1:12" ht="18" customHeight="1" x14ac:dyDescent="0.2">
      <c r="A4758" s="37" t="s">
        <v>3211</v>
      </c>
      <c r="B4758" s="37" t="s">
        <v>3212</v>
      </c>
      <c r="C4758" s="37" t="s">
        <v>3213</v>
      </c>
      <c r="D4758" s="37" t="s">
        <v>3214</v>
      </c>
      <c r="E4758" s="37" t="s">
        <v>3215</v>
      </c>
      <c r="F4758" s="37" t="s">
        <v>18742</v>
      </c>
      <c r="G4758" s="37">
        <v>96740</v>
      </c>
      <c r="H4758" s="35">
        <v>5</v>
      </c>
      <c r="I4758" s="35">
        <v>27</v>
      </c>
      <c r="J4758" s="36">
        <v>187265</v>
      </c>
      <c r="K4758" s="37">
        <v>116793</v>
      </c>
      <c r="L4758" s="37" t="s">
        <v>3216</v>
      </c>
    </row>
    <row r="4759" spans="1:12" ht="18" customHeight="1" x14ac:dyDescent="0.2">
      <c r="A4759" s="37" t="s">
        <v>3217</v>
      </c>
      <c r="B4759" s="37" t="s">
        <v>2501</v>
      </c>
      <c r="C4759" s="37" t="s">
        <v>2502</v>
      </c>
      <c r="D4759" s="37" t="s">
        <v>2503</v>
      </c>
      <c r="E4759" s="37" t="s">
        <v>19430</v>
      </c>
      <c r="F4759" s="37" t="s">
        <v>19666</v>
      </c>
      <c r="G4759" s="37">
        <v>70809</v>
      </c>
      <c r="H4759" s="35">
        <v>29</v>
      </c>
      <c r="I4759" s="35">
        <v>366</v>
      </c>
      <c r="J4759" s="36">
        <v>79391</v>
      </c>
      <c r="K4759" s="37">
        <v>139865</v>
      </c>
      <c r="L4759" s="37"/>
    </row>
    <row r="4760" spans="1:12" ht="18" customHeight="1" x14ac:dyDescent="0.2">
      <c r="A4760" s="37" t="s">
        <v>2504</v>
      </c>
      <c r="B4760" s="37" t="s">
        <v>2505</v>
      </c>
      <c r="C4760" s="37" t="s">
        <v>2506</v>
      </c>
      <c r="D4760" s="37" t="s">
        <v>2507</v>
      </c>
      <c r="E4760" s="37" t="s">
        <v>24471</v>
      </c>
      <c r="F4760" s="37" t="s">
        <v>23717</v>
      </c>
      <c r="G4760" s="37">
        <v>20009</v>
      </c>
      <c r="H4760" s="35">
        <v>1</v>
      </c>
      <c r="I4760" s="35">
        <v>222</v>
      </c>
      <c r="J4760" s="36">
        <v>6049</v>
      </c>
      <c r="K4760" s="37">
        <v>117206</v>
      </c>
      <c r="L4760" s="37"/>
    </row>
    <row r="4761" spans="1:12" ht="18" customHeight="1" x14ac:dyDescent="0.2">
      <c r="A4761" s="37" t="s">
        <v>13573</v>
      </c>
      <c r="B4761" s="37" t="s">
        <v>13574</v>
      </c>
      <c r="C4761" s="37" t="s">
        <v>13575</v>
      </c>
      <c r="D4761" s="37" t="s">
        <v>13576</v>
      </c>
      <c r="E4761" s="37" t="s">
        <v>22832</v>
      </c>
      <c r="F4761" s="37" t="s">
        <v>18742</v>
      </c>
      <c r="G4761" s="37">
        <v>96816</v>
      </c>
      <c r="H4761" s="35">
        <v>12</v>
      </c>
      <c r="I4761" s="35">
        <v>65</v>
      </c>
      <c r="J4761" s="36">
        <v>184615</v>
      </c>
      <c r="K4761" s="37">
        <v>125375</v>
      </c>
      <c r="L4761" s="37"/>
    </row>
    <row r="4762" spans="1:12" ht="18" customHeight="1" x14ac:dyDescent="0.2">
      <c r="A4762" s="37" t="s">
        <v>13577</v>
      </c>
      <c r="B4762" s="37" t="s">
        <v>13578</v>
      </c>
      <c r="C4762" s="37" t="s">
        <v>13579</v>
      </c>
      <c r="D4762" s="37" t="s">
        <v>13580</v>
      </c>
      <c r="E4762" s="37" t="s">
        <v>10865</v>
      </c>
      <c r="F4762" s="37" t="s">
        <v>23125</v>
      </c>
      <c r="G4762" s="37">
        <v>11768</v>
      </c>
      <c r="H4762" s="35">
        <v>14</v>
      </c>
      <c r="I4762" s="35">
        <v>21</v>
      </c>
      <c r="J4762" s="36">
        <v>659292</v>
      </c>
      <c r="K4762" s="37">
        <v>126687</v>
      </c>
      <c r="L4762" s="37" t="s">
        <v>10866</v>
      </c>
    </row>
    <row r="4763" spans="1:12" ht="18" customHeight="1" x14ac:dyDescent="0.2">
      <c r="A4763" s="37" t="s">
        <v>2526</v>
      </c>
      <c r="B4763" s="37" t="s">
        <v>2527</v>
      </c>
      <c r="C4763" s="37" t="s">
        <v>2528</v>
      </c>
      <c r="D4763" s="37" t="s">
        <v>3247</v>
      </c>
      <c r="E4763" s="37" t="s">
        <v>19304</v>
      </c>
      <c r="F4763" s="37" t="s">
        <v>19671</v>
      </c>
      <c r="G4763" s="37">
        <v>55416</v>
      </c>
      <c r="H4763" s="35">
        <v>22</v>
      </c>
      <c r="I4763" s="35">
        <v>194</v>
      </c>
      <c r="J4763" s="36">
        <v>111780</v>
      </c>
      <c r="K4763" s="37">
        <v>42941</v>
      </c>
      <c r="L4763" s="37"/>
    </row>
    <row r="4764" spans="1:12" ht="18" customHeight="1" x14ac:dyDescent="0.2">
      <c r="A4764" s="37" t="s">
        <v>3248</v>
      </c>
      <c r="B4764" s="37" t="s">
        <v>3249</v>
      </c>
      <c r="C4764" s="37" t="s">
        <v>3250</v>
      </c>
      <c r="D4764" s="37" t="s">
        <v>3251</v>
      </c>
      <c r="E4764" s="37" t="s">
        <v>16619</v>
      </c>
      <c r="F4764" s="37" t="s">
        <v>19671</v>
      </c>
      <c r="G4764" s="37">
        <v>55403</v>
      </c>
      <c r="H4764" s="35">
        <v>179</v>
      </c>
      <c r="I4764" s="35">
        <v>511</v>
      </c>
      <c r="J4764" s="36">
        <v>350294</v>
      </c>
      <c r="K4764" s="37">
        <v>137053</v>
      </c>
      <c r="L4764" s="37"/>
    </row>
    <row r="4765" spans="1:12" ht="18" customHeight="1" x14ac:dyDescent="0.2">
      <c r="A4765" s="37" t="s">
        <v>3252</v>
      </c>
      <c r="B4765" s="37" t="s">
        <v>3253</v>
      </c>
      <c r="C4765" s="37" t="s">
        <v>3254</v>
      </c>
      <c r="D4765" s="37" t="s">
        <v>3255</v>
      </c>
      <c r="E4765" s="37" t="s">
        <v>15070</v>
      </c>
      <c r="F4765" s="37" t="s">
        <v>19678</v>
      </c>
      <c r="G4765" s="37">
        <v>7003</v>
      </c>
      <c r="H4765" s="35">
        <v>1</v>
      </c>
      <c r="I4765" s="35">
        <v>25</v>
      </c>
      <c r="J4765" s="36">
        <v>40000</v>
      </c>
      <c r="K4765" s="37">
        <v>129217</v>
      </c>
      <c r="L4765" s="37" t="s">
        <v>3256</v>
      </c>
    </row>
    <row r="4766" spans="1:12" ht="18" customHeight="1" x14ac:dyDescent="0.2">
      <c r="A4766" s="37" t="s">
        <v>3257</v>
      </c>
      <c r="B4766" s="37" t="s">
        <v>3258</v>
      </c>
      <c r="C4766" s="37" t="s">
        <v>3259</v>
      </c>
      <c r="D4766" s="37" t="s">
        <v>3260</v>
      </c>
      <c r="E4766" s="37" t="s">
        <v>20431</v>
      </c>
      <c r="F4766" s="37" t="s">
        <v>19662</v>
      </c>
      <c r="G4766" s="37">
        <v>61265</v>
      </c>
      <c r="H4766" s="35">
        <v>123</v>
      </c>
      <c r="I4766" s="35">
        <v>847</v>
      </c>
      <c r="J4766" s="36">
        <v>145661</v>
      </c>
      <c r="K4766" s="37">
        <v>118994</v>
      </c>
      <c r="L4766" s="37" t="s">
        <v>3261</v>
      </c>
    </row>
    <row r="4767" spans="1:12" ht="18" customHeight="1" x14ac:dyDescent="0.2">
      <c r="A4767" s="37" t="s">
        <v>3262</v>
      </c>
      <c r="B4767" s="37" t="s">
        <v>3780</v>
      </c>
      <c r="C4767" s="37" t="s">
        <v>3781</v>
      </c>
      <c r="D4767" s="37" t="s">
        <v>3782</v>
      </c>
      <c r="E4767" s="37" t="s">
        <v>19564</v>
      </c>
      <c r="F4767" s="37" t="s">
        <v>23714</v>
      </c>
      <c r="G4767" s="37">
        <v>94901</v>
      </c>
      <c r="H4767" s="35">
        <v>51</v>
      </c>
      <c r="I4767" s="35">
        <v>631</v>
      </c>
      <c r="J4767" s="36">
        <v>80447</v>
      </c>
      <c r="K4767" s="37">
        <v>111639</v>
      </c>
      <c r="L4767" s="37" t="s">
        <v>3783</v>
      </c>
    </row>
    <row r="4768" spans="1:12" ht="18" customHeight="1" x14ac:dyDescent="0.2">
      <c r="A4768" s="37" t="s">
        <v>3784</v>
      </c>
      <c r="B4768" s="37" t="s">
        <v>3785</v>
      </c>
      <c r="C4768" s="37" t="s">
        <v>3786</v>
      </c>
      <c r="D4768" s="37" t="s">
        <v>3787</v>
      </c>
      <c r="E4768" s="37" t="s">
        <v>20846</v>
      </c>
      <c r="F4768" s="37" t="s">
        <v>23714</v>
      </c>
      <c r="G4768" s="37">
        <v>91942</v>
      </c>
      <c r="H4768" s="35">
        <v>25</v>
      </c>
      <c r="I4768" s="35">
        <v>65</v>
      </c>
      <c r="J4768" s="36">
        <v>389793</v>
      </c>
      <c r="K4768" s="37">
        <v>106927</v>
      </c>
      <c r="L4768" s="37" t="s">
        <v>3788</v>
      </c>
    </row>
    <row r="4769" spans="1:12" ht="18" customHeight="1" x14ac:dyDescent="0.2">
      <c r="A4769" s="37" t="s">
        <v>3789</v>
      </c>
      <c r="B4769" s="37" t="s">
        <v>3790</v>
      </c>
      <c r="C4769" s="37" t="s">
        <v>3791</v>
      </c>
      <c r="D4769" s="37" t="s">
        <v>3792</v>
      </c>
      <c r="E4769" s="37" t="s">
        <v>15227</v>
      </c>
      <c r="F4769" s="37" t="s">
        <v>18741</v>
      </c>
      <c r="G4769" s="37">
        <v>30305</v>
      </c>
      <c r="H4769" s="35">
        <v>17</v>
      </c>
      <c r="I4769" s="35">
        <v>49</v>
      </c>
      <c r="J4769" s="36">
        <v>346314</v>
      </c>
      <c r="K4769" s="37">
        <v>117500</v>
      </c>
      <c r="L4769" s="37"/>
    </row>
    <row r="4770" spans="1:12" ht="18" customHeight="1" x14ac:dyDescent="0.2">
      <c r="A4770" s="37" t="s">
        <v>3793</v>
      </c>
      <c r="B4770" s="37" t="s">
        <v>3794</v>
      </c>
      <c r="C4770" s="37" t="s">
        <v>3795</v>
      </c>
      <c r="D4770" s="37" t="s">
        <v>3796</v>
      </c>
      <c r="E4770" s="37" t="s">
        <v>12583</v>
      </c>
      <c r="F4770" s="37" t="s">
        <v>23714</v>
      </c>
      <c r="G4770" s="37">
        <v>92211</v>
      </c>
      <c r="H4770" s="35">
        <v>39</v>
      </c>
      <c r="I4770" s="35">
        <v>95</v>
      </c>
      <c r="J4770" s="36">
        <v>413894</v>
      </c>
      <c r="K4770" s="37">
        <v>120243</v>
      </c>
      <c r="L4770" s="37"/>
    </row>
    <row r="4771" spans="1:12" ht="18" customHeight="1" x14ac:dyDescent="0.2">
      <c r="A4771" s="37" t="s">
        <v>158</v>
      </c>
      <c r="B4771" s="37" t="s">
        <v>159</v>
      </c>
      <c r="C4771" s="37" t="s">
        <v>160</v>
      </c>
      <c r="D4771" s="37" t="s">
        <v>161</v>
      </c>
      <c r="E4771" s="37" t="s">
        <v>16728</v>
      </c>
      <c r="F4771" s="37" t="s">
        <v>23714</v>
      </c>
      <c r="G4771" s="37">
        <v>92121</v>
      </c>
      <c r="H4771" s="35">
        <v>27</v>
      </c>
      <c r="I4771" s="35">
        <v>185</v>
      </c>
      <c r="J4771" s="36">
        <v>143243</v>
      </c>
      <c r="K4771" s="37">
        <v>148296</v>
      </c>
      <c r="L4771" s="37"/>
    </row>
    <row r="4772" spans="1:12" ht="18" customHeight="1" x14ac:dyDescent="0.2">
      <c r="A4772" s="37" t="s">
        <v>162</v>
      </c>
      <c r="B4772" s="37" t="s">
        <v>163</v>
      </c>
      <c r="C4772" s="37" t="s">
        <v>164</v>
      </c>
      <c r="D4772" s="37" t="s">
        <v>165</v>
      </c>
      <c r="E4772" s="37" t="s">
        <v>15268</v>
      </c>
      <c r="F4772" s="37" t="s">
        <v>23134</v>
      </c>
      <c r="G4772" s="37">
        <v>77070</v>
      </c>
      <c r="H4772" s="35">
        <v>85</v>
      </c>
      <c r="I4772" s="35">
        <v>300</v>
      </c>
      <c r="J4772" s="36">
        <v>283333</v>
      </c>
      <c r="K4772" s="37">
        <v>116597</v>
      </c>
      <c r="L4772" s="37" t="s">
        <v>166</v>
      </c>
    </row>
    <row r="4773" spans="1:12" ht="18" customHeight="1" x14ac:dyDescent="0.2">
      <c r="A4773" s="37" t="s">
        <v>167</v>
      </c>
      <c r="B4773" s="37" t="s">
        <v>168</v>
      </c>
      <c r="C4773" s="37" t="s">
        <v>169</v>
      </c>
      <c r="D4773" s="37" t="s">
        <v>170</v>
      </c>
      <c r="E4773" s="37" t="s">
        <v>7186</v>
      </c>
      <c r="F4773" s="37" t="s">
        <v>23127</v>
      </c>
      <c r="G4773" s="37">
        <v>74136</v>
      </c>
      <c r="H4773" s="35">
        <v>0</v>
      </c>
      <c r="I4773" s="35">
        <v>4</v>
      </c>
      <c r="J4773" s="36">
        <v>14464</v>
      </c>
      <c r="K4773" s="37">
        <v>145224</v>
      </c>
      <c r="L4773" s="37"/>
    </row>
    <row r="4774" spans="1:12" ht="18" customHeight="1" x14ac:dyDescent="0.2">
      <c r="A4774" s="37" t="s">
        <v>8842</v>
      </c>
      <c r="B4774" s="37" t="s">
        <v>8843</v>
      </c>
      <c r="C4774" s="37" t="s">
        <v>8844</v>
      </c>
      <c r="D4774" s="37" t="s">
        <v>8845</v>
      </c>
      <c r="E4774" s="37" t="s">
        <v>21208</v>
      </c>
      <c r="F4774" s="37" t="s">
        <v>23125</v>
      </c>
      <c r="G4774" s="37">
        <v>13901</v>
      </c>
      <c r="H4774" s="35">
        <v>15</v>
      </c>
      <c r="I4774" s="35">
        <v>50</v>
      </c>
      <c r="J4774" s="36">
        <v>300000</v>
      </c>
      <c r="K4774" s="37">
        <v>119953</v>
      </c>
      <c r="L4774" s="37"/>
    </row>
    <row r="4775" spans="1:12" ht="18" customHeight="1" x14ac:dyDescent="0.2">
      <c r="A4775" s="37" t="s">
        <v>8846</v>
      </c>
      <c r="B4775" s="37" t="s">
        <v>8847</v>
      </c>
      <c r="C4775" s="37" t="s">
        <v>8848</v>
      </c>
      <c r="D4775" s="37" t="s">
        <v>8849</v>
      </c>
      <c r="E4775" s="37" t="s">
        <v>21540</v>
      </c>
      <c r="F4775" s="37" t="s">
        <v>18740</v>
      </c>
      <c r="G4775" s="37">
        <v>33076</v>
      </c>
      <c r="H4775" s="35">
        <v>8</v>
      </c>
      <c r="I4775" s="35" t="s">
        <v>16742</v>
      </c>
      <c r="J4775" s="35" t="s">
        <v>16742</v>
      </c>
      <c r="K4775" s="37">
        <v>140528</v>
      </c>
      <c r="L4775" s="37" t="s">
        <v>8850</v>
      </c>
    </row>
    <row r="4776" spans="1:12" ht="18" customHeight="1" x14ac:dyDescent="0.2">
      <c r="A4776" s="37" t="s">
        <v>8851</v>
      </c>
      <c r="B4776" s="37" t="s">
        <v>8852</v>
      </c>
      <c r="C4776" s="37" t="s">
        <v>8853</v>
      </c>
      <c r="D4776" s="37" t="s">
        <v>8854</v>
      </c>
      <c r="E4776" s="37" t="s">
        <v>15746</v>
      </c>
      <c r="F4776" s="37" t="s">
        <v>23134</v>
      </c>
      <c r="G4776" s="37">
        <v>79901</v>
      </c>
      <c r="H4776" s="35">
        <v>30</v>
      </c>
      <c r="I4776" s="35">
        <v>150</v>
      </c>
      <c r="J4776" s="36">
        <v>197808</v>
      </c>
      <c r="K4776" s="37">
        <v>110564</v>
      </c>
      <c r="L4776" s="37"/>
    </row>
    <row r="4777" spans="1:12" ht="18" customHeight="1" x14ac:dyDescent="0.2">
      <c r="A4777" s="37" t="s">
        <v>8855</v>
      </c>
      <c r="B4777" s="37" t="s">
        <v>8856</v>
      </c>
      <c r="C4777" s="37" t="s">
        <v>8857</v>
      </c>
      <c r="D4777" s="37" t="s">
        <v>8858</v>
      </c>
      <c r="E4777" s="37" t="s">
        <v>8859</v>
      </c>
      <c r="F4777" s="37" t="s">
        <v>19670</v>
      </c>
      <c r="G4777" s="37">
        <v>48840</v>
      </c>
      <c r="H4777" s="35">
        <v>0</v>
      </c>
      <c r="I4777" s="35">
        <v>4</v>
      </c>
      <c r="J4777" s="36">
        <v>62500</v>
      </c>
      <c r="K4777" s="37">
        <v>124774</v>
      </c>
      <c r="L4777" s="37"/>
    </row>
    <row r="4778" spans="1:12" ht="18" customHeight="1" x14ac:dyDescent="0.2">
      <c r="A4778" s="37" t="s">
        <v>8860</v>
      </c>
      <c r="B4778" s="37" t="s">
        <v>8861</v>
      </c>
      <c r="C4778" s="37" t="s">
        <v>8862</v>
      </c>
      <c r="D4778" s="37" t="s">
        <v>8863</v>
      </c>
      <c r="E4778" s="37" t="s">
        <v>16723</v>
      </c>
      <c r="F4778" s="37" t="s">
        <v>23714</v>
      </c>
      <c r="G4778" s="37">
        <v>94107</v>
      </c>
      <c r="H4778" s="35">
        <v>704</v>
      </c>
      <c r="I4778" s="36">
        <v>1360</v>
      </c>
      <c r="J4778" s="36">
        <v>517704</v>
      </c>
      <c r="K4778" s="37">
        <v>108810</v>
      </c>
      <c r="L4778" s="37" t="s">
        <v>8864</v>
      </c>
    </row>
    <row r="4779" spans="1:12" ht="18" customHeight="1" x14ac:dyDescent="0.2">
      <c r="A4779" s="37" t="s">
        <v>8865</v>
      </c>
      <c r="B4779" s="37" t="s">
        <v>8866</v>
      </c>
      <c r="C4779" s="37" t="s">
        <v>8867</v>
      </c>
      <c r="D4779" s="37" t="s">
        <v>8868</v>
      </c>
      <c r="E4779" s="37" t="s">
        <v>8869</v>
      </c>
      <c r="F4779" s="37" t="s">
        <v>23712</v>
      </c>
      <c r="G4779" s="37">
        <v>72653</v>
      </c>
      <c r="H4779" s="35">
        <v>31</v>
      </c>
      <c r="I4779" s="35">
        <v>327</v>
      </c>
      <c r="J4779" s="36">
        <v>94134</v>
      </c>
      <c r="K4779" s="37">
        <v>146271</v>
      </c>
      <c r="L4779" s="37" t="s">
        <v>8870</v>
      </c>
    </row>
    <row r="4780" spans="1:12" ht="18" customHeight="1" x14ac:dyDescent="0.2">
      <c r="A4780" s="37" t="s">
        <v>8871</v>
      </c>
      <c r="B4780" s="37" t="s">
        <v>8872</v>
      </c>
      <c r="C4780" s="37" t="s">
        <v>8873</v>
      </c>
      <c r="D4780" s="37" t="s">
        <v>8874</v>
      </c>
      <c r="E4780" s="37" t="s">
        <v>2552</v>
      </c>
      <c r="F4780" s="37" t="s">
        <v>18740</v>
      </c>
      <c r="G4780" s="37">
        <v>32159</v>
      </c>
      <c r="H4780" s="35">
        <v>6</v>
      </c>
      <c r="I4780" s="35">
        <v>94</v>
      </c>
      <c r="J4780" s="36">
        <v>65144</v>
      </c>
      <c r="K4780" s="37">
        <v>144434</v>
      </c>
      <c r="L4780" s="37"/>
    </row>
    <row r="4781" spans="1:12" ht="18" customHeight="1" x14ac:dyDescent="0.2">
      <c r="A4781" s="37" t="s">
        <v>8875</v>
      </c>
      <c r="B4781" s="37" t="s">
        <v>8876</v>
      </c>
      <c r="C4781" s="37" t="s">
        <v>8877</v>
      </c>
      <c r="D4781" s="37" t="s">
        <v>8878</v>
      </c>
      <c r="E4781" s="37" t="s">
        <v>20867</v>
      </c>
      <c r="F4781" s="37" t="s">
        <v>19675</v>
      </c>
      <c r="G4781" s="37">
        <v>28278</v>
      </c>
      <c r="H4781" s="35">
        <v>20</v>
      </c>
      <c r="I4781" s="35">
        <v>43</v>
      </c>
      <c r="J4781" s="36">
        <v>465116</v>
      </c>
      <c r="K4781" s="37">
        <v>126066</v>
      </c>
      <c r="L4781" s="37" t="s">
        <v>8879</v>
      </c>
    </row>
    <row r="4782" spans="1:12" ht="18" customHeight="1" x14ac:dyDescent="0.2">
      <c r="A4782" s="37" t="s">
        <v>8880</v>
      </c>
      <c r="B4782" s="37" t="s">
        <v>8881</v>
      </c>
      <c r="C4782" s="37" t="s">
        <v>6207</v>
      </c>
      <c r="D4782" s="37" t="s">
        <v>6208</v>
      </c>
      <c r="E4782" s="37" t="s">
        <v>6209</v>
      </c>
      <c r="F4782" s="37" t="s">
        <v>23714</v>
      </c>
      <c r="G4782" s="37">
        <v>90274</v>
      </c>
      <c r="H4782" s="35">
        <v>1</v>
      </c>
      <c r="I4782" s="35">
        <v>8</v>
      </c>
      <c r="J4782" s="36">
        <v>62500</v>
      </c>
      <c r="K4782" s="37">
        <v>145515</v>
      </c>
      <c r="L4782" s="37" t="s">
        <v>6210</v>
      </c>
    </row>
    <row r="4783" spans="1:12" ht="18" customHeight="1" x14ac:dyDescent="0.2">
      <c r="A4783" s="37" t="s">
        <v>6211</v>
      </c>
      <c r="B4783" s="37" t="s">
        <v>6212</v>
      </c>
      <c r="C4783" s="37" t="s">
        <v>6213</v>
      </c>
      <c r="D4783" s="37" t="s">
        <v>6214</v>
      </c>
      <c r="E4783" s="37" t="s">
        <v>23803</v>
      </c>
      <c r="F4783" s="37" t="s">
        <v>19672</v>
      </c>
      <c r="G4783" s="37">
        <v>63044</v>
      </c>
      <c r="H4783" s="35">
        <v>98</v>
      </c>
      <c r="I4783" s="35">
        <v>31</v>
      </c>
      <c r="J4783" s="36">
        <v>3161290</v>
      </c>
      <c r="K4783" s="37">
        <v>112626</v>
      </c>
      <c r="L4783" s="37" t="s">
        <v>6215</v>
      </c>
    </row>
    <row r="4784" spans="1:12" ht="18" customHeight="1" x14ac:dyDescent="0.2">
      <c r="A4784" s="37" t="s">
        <v>6216</v>
      </c>
      <c r="B4784" s="37" t="s">
        <v>6217</v>
      </c>
      <c r="C4784" s="37" t="s">
        <v>6218</v>
      </c>
      <c r="D4784" s="37" t="s">
        <v>6219</v>
      </c>
      <c r="E4784" s="37" t="s">
        <v>21998</v>
      </c>
      <c r="F4784" s="37" t="s">
        <v>19662</v>
      </c>
      <c r="G4784" s="37">
        <v>60005</v>
      </c>
      <c r="H4784" s="35">
        <v>14</v>
      </c>
      <c r="I4784" s="35">
        <v>264</v>
      </c>
      <c r="J4784" s="36">
        <v>52652</v>
      </c>
      <c r="K4784" s="37">
        <v>122753</v>
      </c>
      <c r="L4784" s="37"/>
    </row>
    <row r="4785" spans="1:12" ht="18" customHeight="1" x14ac:dyDescent="0.2">
      <c r="A4785" s="37" t="s">
        <v>6220</v>
      </c>
      <c r="B4785" s="37" t="s">
        <v>6221</v>
      </c>
      <c r="C4785" s="37" t="s">
        <v>6222</v>
      </c>
      <c r="D4785" s="37" t="s">
        <v>6223</v>
      </c>
      <c r="E4785" s="37" t="s">
        <v>18967</v>
      </c>
      <c r="F4785" s="37" t="s">
        <v>23134</v>
      </c>
      <c r="G4785" s="37">
        <v>78209</v>
      </c>
      <c r="H4785" s="35">
        <v>4</v>
      </c>
      <c r="I4785" s="35">
        <v>50</v>
      </c>
      <c r="J4785" s="36">
        <v>80000</v>
      </c>
      <c r="K4785" s="37">
        <v>143266</v>
      </c>
      <c r="L4785" s="37"/>
    </row>
    <row r="4786" spans="1:12" ht="18" customHeight="1" x14ac:dyDescent="0.2">
      <c r="A4786" s="37" t="s">
        <v>6224</v>
      </c>
      <c r="B4786" s="37" t="s">
        <v>6225</v>
      </c>
      <c r="C4786" s="37" t="s">
        <v>6226</v>
      </c>
      <c r="D4786" s="37" t="s">
        <v>6227</v>
      </c>
      <c r="E4786" s="37" t="s">
        <v>23348</v>
      </c>
      <c r="F4786" s="37" t="s">
        <v>23126</v>
      </c>
      <c r="G4786" s="37">
        <v>43214</v>
      </c>
      <c r="H4786" s="35">
        <v>48</v>
      </c>
      <c r="I4786" s="35">
        <v>513</v>
      </c>
      <c r="J4786" s="36">
        <v>93006</v>
      </c>
      <c r="K4786" s="37">
        <v>122231</v>
      </c>
      <c r="L4786" s="37"/>
    </row>
    <row r="4787" spans="1:12" ht="18" customHeight="1" x14ac:dyDescent="0.2">
      <c r="A4787" s="37" t="s">
        <v>6228</v>
      </c>
      <c r="B4787" s="37" t="s">
        <v>6229</v>
      </c>
      <c r="C4787" s="37" t="s">
        <v>6230</v>
      </c>
      <c r="D4787" s="37" t="s">
        <v>6231</v>
      </c>
      <c r="E4787" s="37" t="s">
        <v>18648</v>
      </c>
      <c r="F4787" s="37" t="s">
        <v>23714</v>
      </c>
      <c r="G4787" s="37">
        <v>91362</v>
      </c>
      <c r="H4787" s="35">
        <v>2</v>
      </c>
      <c r="I4787" s="35">
        <v>14</v>
      </c>
      <c r="J4787" s="36">
        <v>107143</v>
      </c>
      <c r="K4787" s="37">
        <v>136944</v>
      </c>
      <c r="L4787" s="37" t="s">
        <v>1462</v>
      </c>
    </row>
    <row r="4788" spans="1:12" ht="18" customHeight="1" x14ac:dyDescent="0.2">
      <c r="A4788" s="37" t="s">
        <v>2472</v>
      </c>
      <c r="B4788" s="37" t="s">
        <v>2473</v>
      </c>
      <c r="C4788" s="37" t="s">
        <v>2474</v>
      </c>
      <c r="D4788" s="37" t="s">
        <v>2475</v>
      </c>
      <c r="E4788" s="37" t="s">
        <v>11223</v>
      </c>
      <c r="F4788" s="37" t="s">
        <v>18741</v>
      </c>
      <c r="G4788" s="37">
        <v>30009</v>
      </c>
      <c r="H4788" s="35">
        <v>48</v>
      </c>
      <c r="I4788" s="35">
        <v>346</v>
      </c>
      <c r="J4788" s="36">
        <v>137283</v>
      </c>
      <c r="K4788" s="37">
        <v>126060</v>
      </c>
      <c r="L4788" s="37"/>
    </row>
    <row r="4789" spans="1:12" ht="18" customHeight="1" x14ac:dyDescent="0.2">
      <c r="A4789" s="37" t="s">
        <v>2476</v>
      </c>
      <c r="B4789" s="37" t="s">
        <v>2477</v>
      </c>
      <c r="C4789" s="37" t="s">
        <v>2478</v>
      </c>
      <c r="D4789" s="37" t="s">
        <v>2479</v>
      </c>
      <c r="E4789" s="37" t="s">
        <v>2480</v>
      </c>
      <c r="F4789" s="37" t="s">
        <v>23126</v>
      </c>
      <c r="G4789" s="37">
        <v>44067</v>
      </c>
      <c r="H4789" s="35">
        <v>22</v>
      </c>
      <c r="I4789" s="35">
        <v>163</v>
      </c>
      <c r="J4789" s="36">
        <v>135691</v>
      </c>
      <c r="K4789" s="37">
        <v>135525</v>
      </c>
      <c r="L4789" s="37"/>
    </row>
    <row r="4790" spans="1:12" ht="18" customHeight="1" x14ac:dyDescent="0.2">
      <c r="A4790" s="37" t="s">
        <v>8001</v>
      </c>
      <c r="B4790" s="37" t="s">
        <v>8843</v>
      </c>
      <c r="C4790" s="37" t="s">
        <v>8844</v>
      </c>
      <c r="D4790" s="37" t="s">
        <v>8002</v>
      </c>
      <c r="E4790" s="37" t="s">
        <v>21208</v>
      </c>
      <c r="F4790" s="37" t="s">
        <v>23125</v>
      </c>
      <c r="G4790" s="37">
        <v>13901</v>
      </c>
      <c r="H4790" s="35">
        <v>6</v>
      </c>
      <c r="I4790" s="35">
        <v>12</v>
      </c>
      <c r="J4790" s="36">
        <v>500000</v>
      </c>
      <c r="K4790" s="37">
        <v>129309</v>
      </c>
      <c r="L4790" s="37"/>
    </row>
    <row r="4791" spans="1:12" ht="18" customHeight="1" x14ac:dyDescent="0.2">
      <c r="A4791" s="37" t="s">
        <v>10693</v>
      </c>
      <c r="B4791" s="37" t="s">
        <v>10694</v>
      </c>
      <c r="C4791" s="37" t="s">
        <v>10695</v>
      </c>
      <c r="D4791" s="37" t="s">
        <v>10696</v>
      </c>
      <c r="E4791" s="37" t="s">
        <v>13964</v>
      </c>
      <c r="F4791" s="37" t="s">
        <v>23126</v>
      </c>
      <c r="G4791" s="37">
        <v>44113</v>
      </c>
      <c r="H4791" s="35">
        <v>0</v>
      </c>
      <c r="I4791" s="35">
        <v>1</v>
      </c>
      <c r="J4791" s="36">
        <v>75000</v>
      </c>
      <c r="K4791" s="37">
        <v>142237</v>
      </c>
      <c r="L4791" s="37" t="s">
        <v>8013</v>
      </c>
    </row>
    <row r="4792" spans="1:12" ht="18" customHeight="1" x14ac:dyDescent="0.2">
      <c r="A4792" s="37" t="s">
        <v>8014</v>
      </c>
      <c r="B4792" s="37" t="s">
        <v>8015</v>
      </c>
      <c r="C4792" s="37" t="s">
        <v>8016</v>
      </c>
      <c r="D4792" s="37" t="s">
        <v>8017</v>
      </c>
      <c r="E4792" s="37" t="s">
        <v>23803</v>
      </c>
      <c r="F4792" s="37" t="s">
        <v>19672</v>
      </c>
      <c r="G4792" s="37">
        <v>63141</v>
      </c>
      <c r="H4792" s="35">
        <v>12</v>
      </c>
      <c r="I4792" s="35">
        <v>35</v>
      </c>
      <c r="J4792" s="36">
        <v>332286</v>
      </c>
      <c r="K4792" s="37">
        <v>115709</v>
      </c>
      <c r="L4792" s="37" t="s">
        <v>8018</v>
      </c>
    </row>
    <row r="4793" spans="1:12" ht="18" customHeight="1" x14ac:dyDescent="0.2">
      <c r="A4793" s="37" t="s">
        <v>8019</v>
      </c>
      <c r="B4793" s="37" t="s">
        <v>8020</v>
      </c>
      <c r="C4793" s="37" t="s">
        <v>8021</v>
      </c>
      <c r="D4793" s="37" t="s">
        <v>8022</v>
      </c>
      <c r="E4793" s="37" t="s">
        <v>8023</v>
      </c>
      <c r="F4793" s="37" t="s">
        <v>19668</v>
      </c>
      <c r="G4793" s="37">
        <v>20744</v>
      </c>
      <c r="H4793" s="35">
        <v>4</v>
      </c>
      <c r="I4793" s="35">
        <v>90</v>
      </c>
      <c r="J4793" s="36">
        <v>47778</v>
      </c>
      <c r="K4793" s="37">
        <v>121578</v>
      </c>
      <c r="L4793" s="37" t="s">
        <v>8024</v>
      </c>
    </row>
    <row r="4794" spans="1:12" ht="18" customHeight="1" x14ac:dyDescent="0.2">
      <c r="A4794" s="37" t="s">
        <v>8025</v>
      </c>
      <c r="B4794" s="37" t="s">
        <v>8026</v>
      </c>
      <c r="C4794" s="37" t="s">
        <v>8027</v>
      </c>
      <c r="D4794" s="37" t="s">
        <v>8028</v>
      </c>
      <c r="E4794" s="37" t="s">
        <v>18083</v>
      </c>
      <c r="F4794" s="37" t="s">
        <v>23129</v>
      </c>
      <c r="G4794" s="37">
        <v>15143</v>
      </c>
      <c r="H4794" s="35">
        <v>23</v>
      </c>
      <c r="I4794" s="35">
        <v>126</v>
      </c>
      <c r="J4794" s="36">
        <v>183343</v>
      </c>
      <c r="K4794" s="37">
        <v>123216</v>
      </c>
      <c r="L4794" s="37" t="s">
        <v>8029</v>
      </c>
    </row>
    <row r="4795" spans="1:12" ht="18" customHeight="1" x14ac:dyDescent="0.2">
      <c r="A4795" s="37" t="s">
        <v>8030</v>
      </c>
      <c r="B4795" s="37" t="s">
        <v>8031</v>
      </c>
      <c r="C4795" s="37" t="s">
        <v>8032</v>
      </c>
      <c r="D4795" s="37" t="s">
        <v>8033</v>
      </c>
      <c r="E4795" s="37" t="s">
        <v>16723</v>
      </c>
      <c r="F4795" s="37" t="s">
        <v>23714</v>
      </c>
      <c r="G4795" s="37">
        <v>94111</v>
      </c>
      <c r="H4795" s="35">
        <v>211</v>
      </c>
      <c r="I4795" s="35">
        <v>241</v>
      </c>
      <c r="J4795" s="36">
        <v>876523</v>
      </c>
      <c r="K4795" s="37">
        <v>44274</v>
      </c>
      <c r="L4795" s="37"/>
    </row>
    <row r="4796" spans="1:12" ht="18" customHeight="1" x14ac:dyDescent="0.2">
      <c r="A4796" s="37" t="s">
        <v>8034</v>
      </c>
      <c r="B4796" s="37" t="s">
        <v>8035</v>
      </c>
      <c r="C4796" s="37" t="s">
        <v>8036</v>
      </c>
      <c r="D4796" s="37" t="s">
        <v>8037</v>
      </c>
      <c r="E4796" s="37" t="s">
        <v>8038</v>
      </c>
      <c r="F4796" s="37" t="s">
        <v>19667</v>
      </c>
      <c r="G4796" s="37">
        <v>1748</v>
      </c>
      <c r="H4796" s="35">
        <v>6</v>
      </c>
      <c r="I4796" s="35">
        <v>48</v>
      </c>
      <c r="J4796" s="36">
        <v>131506</v>
      </c>
      <c r="K4796" s="37">
        <v>116328</v>
      </c>
      <c r="L4796" s="37"/>
    </row>
    <row r="4797" spans="1:12" ht="18" customHeight="1" x14ac:dyDescent="0.2">
      <c r="A4797" s="37" t="s">
        <v>8039</v>
      </c>
      <c r="B4797" s="37" t="s">
        <v>8040</v>
      </c>
      <c r="C4797" s="37" t="s">
        <v>8041</v>
      </c>
      <c r="D4797" s="37"/>
      <c r="E4797" s="37"/>
      <c r="F4797" s="37" t="s">
        <v>19668</v>
      </c>
      <c r="G4797" s="37"/>
      <c r="H4797" s="35">
        <v>8</v>
      </c>
      <c r="I4797" s="35" t="s">
        <v>16742</v>
      </c>
      <c r="J4797" s="35" t="s">
        <v>16742</v>
      </c>
      <c r="K4797" s="37">
        <v>149556</v>
      </c>
      <c r="L4797" s="37"/>
    </row>
    <row r="4798" spans="1:12" ht="18" customHeight="1" x14ac:dyDescent="0.2">
      <c r="A4798" s="37" t="s">
        <v>8042</v>
      </c>
      <c r="B4798" s="37" t="s">
        <v>8043</v>
      </c>
      <c r="C4798" s="37" t="s">
        <v>8044</v>
      </c>
      <c r="D4798" s="37" t="s">
        <v>8045</v>
      </c>
      <c r="E4798" s="37" t="s">
        <v>21307</v>
      </c>
      <c r="F4798" s="37" t="s">
        <v>18741</v>
      </c>
      <c r="G4798" s="37">
        <v>30269</v>
      </c>
      <c r="H4798" s="35">
        <v>8</v>
      </c>
      <c r="I4798" s="35">
        <v>75</v>
      </c>
      <c r="J4798" s="36">
        <v>100000</v>
      </c>
      <c r="K4798" s="37">
        <v>147035</v>
      </c>
      <c r="L4798" s="37" t="s">
        <v>8046</v>
      </c>
    </row>
    <row r="4799" spans="1:12" ht="18" customHeight="1" x14ac:dyDescent="0.2">
      <c r="A4799" s="37" t="s">
        <v>8047</v>
      </c>
      <c r="B4799" s="37" t="s">
        <v>8048</v>
      </c>
      <c r="C4799" s="37" t="s">
        <v>8049</v>
      </c>
      <c r="D4799" s="37" t="s">
        <v>8050</v>
      </c>
      <c r="E4799" s="37" t="s">
        <v>15011</v>
      </c>
      <c r="F4799" s="37" t="s">
        <v>23125</v>
      </c>
      <c r="G4799" s="37">
        <v>10314</v>
      </c>
      <c r="H4799" s="35">
        <v>8</v>
      </c>
      <c r="I4799" s="35">
        <v>130</v>
      </c>
      <c r="J4799" s="36">
        <v>61538</v>
      </c>
      <c r="K4799" s="37">
        <v>124832</v>
      </c>
      <c r="L4799" s="37" t="s">
        <v>8051</v>
      </c>
    </row>
    <row r="4800" spans="1:12" ht="18" customHeight="1" x14ac:dyDescent="0.2">
      <c r="A4800" s="37" t="s">
        <v>8052</v>
      </c>
      <c r="B4800" s="37" t="s">
        <v>8053</v>
      </c>
      <c r="C4800" s="37" t="s">
        <v>8054</v>
      </c>
      <c r="D4800" s="37" t="s">
        <v>8055</v>
      </c>
      <c r="E4800" s="37" t="s">
        <v>8056</v>
      </c>
      <c r="F4800" s="37" t="s">
        <v>19675</v>
      </c>
      <c r="G4800" s="37">
        <v>28078</v>
      </c>
      <c r="H4800" s="35">
        <v>2</v>
      </c>
      <c r="I4800" s="35">
        <v>15</v>
      </c>
      <c r="J4800" s="36">
        <v>133333</v>
      </c>
      <c r="K4800" s="37">
        <v>136893</v>
      </c>
      <c r="L4800" s="37"/>
    </row>
    <row r="4801" spans="1:12" ht="18" customHeight="1" x14ac:dyDescent="0.2">
      <c r="A4801" s="37" t="s">
        <v>8057</v>
      </c>
      <c r="B4801" s="37" t="s">
        <v>8058</v>
      </c>
      <c r="C4801" s="37" t="s">
        <v>8059</v>
      </c>
      <c r="D4801" s="37" t="s">
        <v>8060</v>
      </c>
      <c r="E4801" s="37" t="s">
        <v>8061</v>
      </c>
      <c r="F4801" s="37" t="s">
        <v>19663</v>
      </c>
      <c r="G4801" s="37">
        <v>46350</v>
      </c>
      <c r="H4801" s="35">
        <v>8</v>
      </c>
      <c r="I4801" s="35">
        <v>19</v>
      </c>
      <c r="J4801" s="36">
        <v>414647</v>
      </c>
      <c r="K4801" s="37">
        <v>121818</v>
      </c>
      <c r="L4801" s="37"/>
    </row>
    <row r="4802" spans="1:12" ht="18" customHeight="1" x14ac:dyDescent="0.2">
      <c r="A4802" s="37" t="s">
        <v>8062</v>
      </c>
      <c r="B4802" s="37" t="s">
        <v>46</v>
      </c>
      <c r="C4802" s="37" t="s">
        <v>47</v>
      </c>
      <c r="D4802" s="37" t="s">
        <v>48</v>
      </c>
      <c r="E4802" s="37" t="s">
        <v>23348</v>
      </c>
      <c r="F4802" s="37" t="s">
        <v>23126</v>
      </c>
      <c r="G4802" s="37">
        <v>43220</v>
      </c>
      <c r="H4802" s="35">
        <v>14</v>
      </c>
      <c r="I4802" s="35">
        <v>38</v>
      </c>
      <c r="J4802" s="36">
        <v>355263</v>
      </c>
      <c r="K4802" s="37">
        <v>120969</v>
      </c>
      <c r="L4802" s="37"/>
    </row>
    <row r="4803" spans="1:12" ht="18" customHeight="1" x14ac:dyDescent="0.2">
      <c r="A4803" s="37" t="s">
        <v>49</v>
      </c>
      <c r="B4803" s="37" t="s">
        <v>50</v>
      </c>
      <c r="C4803" s="37" t="s">
        <v>51</v>
      </c>
      <c r="D4803" s="37" t="s">
        <v>52</v>
      </c>
      <c r="E4803" s="37" t="s">
        <v>22964</v>
      </c>
      <c r="F4803" s="37" t="s">
        <v>23126</v>
      </c>
      <c r="G4803" s="37">
        <v>44138</v>
      </c>
      <c r="H4803" s="35">
        <v>7</v>
      </c>
      <c r="I4803" s="35">
        <v>30</v>
      </c>
      <c r="J4803" s="36">
        <v>230000</v>
      </c>
      <c r="K4803" s="37">
        <v>120566</v>
      </c>
      <c r="L4803" s="37" t="s">
        <v>53</v>
      </c>
    </row>
    <row r="4804" spans="1:12" ht="18" customHeight="1" x14ac:dyDescent="0.2">
      <c r="A4804" s="37" t="s">
        <v>54</v>
      </c>
      <c r="B4804" s="37" t="s">
        <v>55</v>
      </c>
      <c r="C4804" s="37" t="s">
        <v>56</v>
      </c>
      <c r="D4804" s="37" t="s">
        <v>4740</v>
      </c>
      <c r="E4804" s="37" t="s">
        <v>21098</v>
      </c>
      <c r="F4804" s="37" t="s">
        <v>19672</v>
      </c>
      <c r="G4804" s="37">
        <v>64112</v>
      </c>
      <c r="H4804" s="35">
        <v>25</v>
      </c>
      <c r="I4804" s="35">
        <v>600</v>
      </c>
      <c r="J4804" s="36">
        <v>41667</v>
      </c>
      <c r="K4804" s="37">
        <v>117431</v>
      </c>
      <c r="L4804" s="37" t="s">
        <v>4749</v>
      </c>
    </row>
    <row r="4805" spans="1:12" ht="18" customHeight="1" x14ac:dyDescent="0.2">
      <c r="A4805" s="37" t="s">
        <v>4750</v>
      </c>
      <c r="B4805" s="37" t="s">
        <v>4751</v>
      </c>
      <c r="C4805" s="37" t="s">
        <v>4752</v>
      </c>
      <c r="D4805" s="37" t="s">
        <v>4753</v>
      </c>
      <c r="E4805" s="37" t="s">
        <v>15227</v>
      </c>
      <c r="F4805" s="37" t="s">
        <v>18741</v>
      </c>
      <c r="G4805" s="37">
        <v>30326</v>
      </c>
      <c r="H4805" s="35">
        <v>7</v>
      </c>
      <c r="I4805" s="35">
        <v>37</v>
      </c>
      <c r="J4805" s="36">
        <v>189189</v>
      </c>
      <c r="K4805" s="37">
        <v>117181</v>
      </c>
      <c r="L4805" s="37"/>
    </row>
    <row r="4806" spans="1:12" ht="18" customHeight="1" x14ac:dyDescent="0.2">
      <c r="A4806" s="37" t="s">
        <v>4754</v>
      </c>
      <c r="B4806" s="37" t="s">
        <v>4755</v>
      </c>
      <c r="C4806" s="37" t="s">
        <v>4756</v>
      </c>
      <c r="D4806" s="37" t="s">
        <v>4757</v>
      </c>
      <c r="E4806" s="37" t="s">
        <v>18349</v>
      </c>
      <c r="F4806" s="37" t="s">
        <v>23714</v>
      </c>
      <c r="G4806" s="37">
        <v>92660</v>
      </c>
      <c r="H4806" s="35">
        <v>7</v>
      </c>
      <c r="I4806" s="35">
        <v>22</v>
      </c>
      <c r="J4806" s="36">
        <v>319434</v>
      </c>
      <c r="K4806" s="37">
        <v>139508</v>
      </c>
      <c r="L4806" s="37"/>
    </row>
    <row r="4807" spans="1:12" ht="18" customHeight="1" x14ac:dyDescent="0.2">
      <c r="A4807" s="37" t="s">
        <v>4758</v>
      </c>
      <c r="B4807" s="37" t="s">
        <v>4759</v>
      </c>
      <c r="C4807" s="37" t="s">
        <v>10056</v>
      </c>
      <c r="D4807" s="37" t="s">
        <v>10057</v>
      </c>
      <c r="E4807" s="37" t="s">
        <v>5381</v>
      </c>
      <c r="F4807" s="37" t="s">
        <v>23714</v>
      </c>
      <c r="G4807" s="37">
        <v>94947</v>
      </c>
      <c r="H4807" s="35">
        <v>3</v>
      </c>
      <c r="I4807" s="35">
        <v>18</v>
      </c>
      <c r="J4807" s="36">
        <v>191393</v>
      </c>
      <c r="K4807" s="37">
        <v>113082</v>
      </c>
      <c r="L4807" s="37" t="s">
        <v>10058</v>
      </c>
    </row>
    <row r="4808" spans="1:12" ht="18" customHeight="1" x14ac:dyDescent="0.2">
      <c r="A4808" s="37" t="s">
        <v>10059</v>
      </c>
      <c r="B4808" s="37" t="s">
        <v>10060</v>
      </c>
      <c r="C4808" s="37" t="s">
        <v>10061</v>
      </c>
      <c r="D4808" s="37" t="s">
        <v>10062</v>
      </c>
      <c r="E4808" s="37" t="s">
        <v>14801</v>
      </c>
      <c r="F4808" s="37" t="s">
        <v>19678</v>
      </c>
      <c r="G4808" s="37">
        <v>8360</v>
      </c>
      <c r="H4808" s="35">
        <v>1</v>
      </c>
      <c r="I4808" s="35">
        <v>8</v>
      </c>
      <c r="J4808" s="36">
        <v>152231</v>
      </c>
      <c r="K4808" s="37">
        <v>128958</v>
      </c>
      <c r="L4808" s="37"/>
    </row>
    <row r="4809" spans="1:12" ht="18" customHeight="1" x14ac:dyDescent="0.2">
      <c r="A4809" s="37" t="s">
        <v>10063</v>
      </c>
      <c r="B4809" s="37" t="s">
        <v>10064</v>
      </c>
      <c r="C4809" s="37" t="s">
        <v>10065</v>
      </c>
      <c r="D4809" s="37" t="s">
        <v>10066</v>
      </c>
      <c r="E4809" s="37" t="s">
        <v>10067</v>
      </c>
      <c r="F4809" s="37" t="s">
        <v>19670</v>
      </c>
      <c r="G4809" s="37">
        <v>48081</v>
      </c>
      <c r="H4809" s="35">
        <v>6</v>
      </c>
      <c r="I4809" s="35">
        <v>60</v>
      </c>
      <c r="J4809" s="36">
        <v>96667</v>
      </c>
      <c r="K4809" s="37">
        <v>124114</v>
      </c>
      <c r="L4809" s="37"/>
    </row>
    <row r="4810" spans="1:12" ht="18" customHeight="1" x14ac:dyDescent="0.2">
      <c r="A4810" s="37" t="s">
        <v>10068</v>
      </c>
      <c r="B4810" s="37" t="s">
        <v>10069</v>
      </c>
      <c r="C4810" s="37" t="s">
        <v>10070</v>
      </c>
      <c r="D4810" s="37" t="s">
        <v>10071</v>
      </c>
      <c r="E4810" s="37" t="s">
        <v>10072</v>
      </c>
      <c r="F4810" s="37" t="s">
        <v>19678</v>
      </c>
      <c r="G4810" s="37">
        <v>7866</v>
      </c>
      <c r="H4810" s="35">
        <v>7</v>
      </c>
      <c r="I4810" s="35">
        <v>26</v>
      </c>
      <c r="J4810" s="36">
        <v>270879</v>
      </c>
      <c r="K4810" s="37">
        <v>128894</v>
      </c>
      <c r="L4810" s="37"/>
    </row>
    <row r="4811" spans="1:12" ht="18" customHeight="1" x14ac:dyDescent="0.2">
      <c r="A4811" s="37" t="s">
        <v>7331</v>
      </c>
      <c r="B4811" s="37" t="s">
        <v>7332</v>
      </c>
      <c r="C4811" s="37" t="s">
        <v>7333</v>
      </c>
      <c r="D4811" s="37" t="s">
        <v>7334</v>
      </c>
      <c r="E4811" s="37" t="s">
        <v>13964</v>
      </c>
      <c r="F4811" s="37" t="s">
        <v>23126</v>
      </c>
      <c r="G4811" s="37">
        <v>44113</v>
      </c>
      <c r="H4811" s="35">
        <v>655</v>
      </c>
      <c r="I4811" s="36">
        <v>1901</v>
      </c>
      <c r="J4811" s="36">
        <v>344302</v>
      </c>
      <c r="K4811" s="37">
        <v>135414</v>
      </c>
      <c r="L4811" s="37"/>
    </row>
    <row r="4812" spans="1:12" ht="18" customHeight="1" x14ac:dyDescent="0.2">
      <c r="A4812" s="37" t="s">
        <v>7335</v>
      </c>
      <c r="B4812" s="37" t="s">
        <v>7336</v>
      </c>
      <c r="C4812" s="37" t="s">
        <v>7337</v>
      </c>
      <c r="D4812" s="37" t="s">
        <v>7338</v>
      </c>
      <c r="E4812" s="37" t="s">
        <v>7339</v>
      </c>
      <c r="F4812" s="37" t="s">
        <v>19670</v>
      </c>
      <c r="G4812" s="37">
        <v>49337</v>
      </c>
      <c r="H4812" s="35">
        <v>4</v>
      </c>
      <c r="I4812" s="35">
        <v>42</v>
      </c>
      <c r="J4812" s="36">
        <v>103782</v>
      </c>
      <c r="K4812" s="37">
        <v>124696</v>
      </c>
      <c r="L4812" s="37"/>
    </row>
    <row r="4813" spans="1:12" ht="18" customHeight="1" x14ac:dyDescent="0.2">
      <c r="A4813" s="37" t="s">
        <v>7340</v>
      </c>
      <c r="B4813" s="37"/>
      <c r="C4813" s="37" t="s">
        <v>7341</v>
      </c>
      <c r="D4813" s="37" t="s">
        <v>7342</v>
      </c>
      <c r="E4813" s="37" t="s">
        <v>7343</v>
      </c>
      <c r="F4813" s="37" t="s">
        <v>19666</v>
      </c>
      <c r="G4813" s="37">
        <v>70458</v>
      </c>
      <c r="H4813" s="35">
        <v>26</v>
      </c>
      <c r="I4813" s="35">
        <v>120</v>
      </c>
      <c r="J4813" s="36">
        <v>216667</v>
      </c>
      <c r="K4813" s="37">
        <v>117706</v>
      </c>
      <c r="L4813" s="37"/>
    </row>
    <row r="4814" spans="1:12" ht="18" customHeight="1" x14ac:dyDescent="0.2">
      <c r="A4814" s="37" t="s">
        <v>7344</v>
      </c>
      <c r="B4814" s="37" t="s">
        <v>7345</v>
      </c>
      <c r="C4814" s="37" t="s">
        <v>23354</v>
      </c>
      <c r="D4814" s="37" t="s">
        <v>7346</v>
      </c>
      <c r="E4814" s="37" t="s">
        <v>11201</v>
      </c>
      <c r="F4814" s="37" t="s">
        <v>23715</v>
      </c>
      <c r="G4814" s="37">
        <v>80228</v>
      </c>
      <c r="H4814" s="35">
        <v>5</v>
      </c>
      <c r="I4814" s="35">
        <v>7</v>
      </c>
      <c r="J4814" s="36">
        <v>714286</v>
      </c>
      <c r="K4814" s="37">
        <v>113230</v>
      </c>
      <c r="L4814" s="37"/>
    </row>
    <row r="4815" spans="1:12" ht="18" customHeight="1" x14ac:dyDescent="0.2">
      <c r="A4815" s="37" t="s">
        <v>7347</v>
      </c>
      <c r="B4815" s="37" t="s">
        <v>7348</v>
      </c>
      <c r="C4815" s="37" t="s">
        <v>6153</v>
      </c>
      <c r="D4815" s="37" t="s">
        <v>6154</v>
      </c>
      <c r="E4815" s="37" t="s">
        <v>15499</v>
      </c>
      <c r="F4815" s="37" t="s">
        <v>19672</v>
      </c>
      <c r="G4815" s="37">
        <v>65101</v>
      </c>
      <c r="H4815" s="35">
        <v>26</v>
      </c>
      <c r="I4815" s="35">
        <v>293</v>
      </c>
      <c r="J4815" s="36">
        <v>89384</v>
      </c>
      <c r="K4815" s="37">
        <v>117202</v>
      </c>
      <c r="L4815" s="37"/>
    </row>
    <row r="4816" spans="1:12" ht="18" customHeight="1" x14ac:dyDescent="0.2">
      <c r="A4816" s="37" t="s">
        <v>8820</v>
      </c>
      <c r="B4816" s="37" t="s">
        <v>8821</v>
      </c>
      <c r="C4816" s="37" t="s">
        <v>8822</v>
      </c>
      <c r="D4816" s="37" t="s">
        <v>8823</v>
      </c>
      <c r="E4816" s="37" t="s">
        <v>17644</v>
      </c>
      <c r="F4816" s="37" t="s">
        <v>19675</v>
      </c>
      <c r="G4816" s="37">
        <v>28677</v>
      </c>
      <c r="H4816" s="35">
        <v>12</v>
      </c>
      <c r="I4816" s="35">
        <v>90</v>
      </c>
      <c r="J4816" s="36">
        <v>137000</v>
      </c>
      <c r="K4816" s="37">
        <v>140871</v>
      </c>
      <c r="L4816" s="37"/>
    </row>
    <row r="4817" spans="1:12" ht="18" customHeight="1" x14ac:dyDescent="0.2">
      <c r="A4817" s="37" t="s">
        <v>8824</v>
      </c>
      <c r="B4817" s="37" t="s">
        <v>8825</v>
      </c>
      <c r="C4817" s="37" t="s">
        <v>8826</v>
      </c>
      <c r="D4817" s="37" t="s">
        <v>8827</v>
      </c>
      <c r="E4817" s="37" t="s">
        <v>18093</v>
      </c>
      <c r="F4817" s="37" t="s">
        <v>23128</v>
      </c>
      <c r="G4817" s="37">
        <v>97221</v>
      </c>
      <c r="H4817" s="35">
        <v>1</v>
      </c>
      <c r="I4817" s="35">
        <v>5</v>
      </c>
      <c r="J4817" s="36">
        <v>124000</v>
      </c>
      <c r="K4817" s="37">
        <v>140936</v>
      </c>
      <c r="L4817" s="37"/>
    </row>
    <row r="4818" spans="1:12" ht="18" customHeight="1" x14ac:dyDescent="0.2">
      <c r="A4818" s="37" t="s">
        <v>8828</v>
      </c>
      <c r="B4818" s="37" t="s">
        <v>8829</v>
      </c>
      <c r="C4818" s="37" t="s">
        <v>8830</v>
      </c>
      <c r="D4818" s="37" t="s">
        <v>8831</v>
      </c>
      <c r="E4818" s="37" t="s">
        <v>18695</v>
      </c>
      <c r="F4818" s="37" t="s">
        <v>19667</v>
      </c>
      <c r="G4818" s="37">
        <v>1742</v>
      </c>
      <c r="H4818" s="35">
        <v>97</v>
      </c>
      <c r="I4818" s="35">
        <v>76</v>
      </c>
      <c r="J4818" s="36">
        <v>1269949</v>
      </c>
      <c r="K4818" s="37">
        <v>108313</v>
      </c>
      <c r="L4818" s="37"/>
    </row>
    <row r="4819" spans="1:12" ht="18" customHeight="1" x14ac:dyDescent="0.2">
      <c r="A4819" s="37" t="s">
        <v>8832</v>
      </c>
      <c r="B4819" s="37" t="s">
        <v>8833</v>
      </c>
      <c r="C4819" s="37" t="s">
        <v>8834</v>
      </c>
      <c r="D4819" s="37" t="s">
        <v>8835</v>
      </c>
      <c r="E4819" s="37" t="s">
        <v>8836</v>
      </c>
      <c r="F4819" s="37" t="s">
        <v>19673</v>
      </c>
      <c r="G4819" s="37">
        <v>39531</v>
      </c>
      <c r="H4819" s="35">
        <v>4</v>
      </c>
      <c r="I4819" s="35">
        <v>41</v>
      </c>
      <c r="J4819" s="36">
        <v>104878</v>
      </c>
      <c r="K4819" s="37">
        <v>116518</v>
      </c>
      <c r="L4819" s="37"/>
    </row>
    <row r="4820" spans="1:12" ht="18" customHeight="1" x14ac:dyDescent="0.2">
      <c r="A4820" s="37" t="s">
        <v>8837</v>
      </c>
      <c r="B4820" s="37" t="s">
        <v>8838</v>
      </c>
      <c r="C4820" s="37" t="s">
        <v>8839</v>
      </c>
      <c r="D4820" s="37" t="s">
        <v>8840</v>
      </c>
      <c r="E4820" s="37" t="s">
        <v>16723</v>
      </c>
      <c r="F4820" s="37" t="s">
        <v>23714</v>
      </c>
      <c r="G4820" s="37">
        <v>94111</v>
      </c>
      <c r="H4820" s="35">
        <v>26</v>
      </c>
      <c r="I4820" s="35">
        <v>223</v>
      </c>
      <c r="J4820" s="36">
        <v>115753</v>
      </c>
      <c r="K4820" s="37">
        <v>113214</v>
      </c>
      <c r="L4820" s="37"/>
    </row>
    <row r="4821" spans="1:12" ht="18" customHeight="1" x14ac:dyDescent="0.2">
      <c r="A4821" s="37" t="s">
        <v>8841</v>
      </c>
      <c r="B4821" s="37" t="s">
        <v>4993</v>
      </c>
      <c r="C4821" s="37" t="s">
        <v>1211</v>
      </c>
      <c r="D4821" s="37" t="s">
        <v>1212</v>
      </c>
      <c r="E4821" s="37" t="s">
        <v>1213</v>
      </c>
      <c r="F4821" s="37" t="s">
        <v>23714</v>
      </c>
      <c r="G4821" s="37">
        <v>92373</v>
      </c>
      <c r="H4821" s="35">
        <v>4</v>
      </c>
      <c r="I4821" s="35">
        <v>6</v>
      </c>
      <c r="J4821" s="36">
        <v>583333</v>
      </c>
      <c r="K4821" s="37">
        <v>40868</v>
      </c>
      <c r="L4821" s="37"/>
    </row>
    <row r="4822" spans="1:12" ht="18" customHeight="1" x14ac:dyDescent="0.2">
      <c r="A4822" s="37" t="s">
        <v>1214</v>
      </c>
      <c r="B4822" s="37" t="s">
        <v>1215</v>
      </c>
      <c r="C4822" s="37" t="s">
        <v>1216</v>
      </c>
      <c r="D4822" s="37" t="s">
        <v>1217</v>
      </c>
      <c r="E4822" s="37" t="s">
        <v>15268</v>
      </c>
      <c r="F4822" s="37" t="s">
        <v>23134</v>
      </c>
      <c r="G4822" s="37">
        <v>77024</v>
      </c>
      <c r="H4822" s="35">
        <v>24</v>
      </c>
      <c r="I4822" s="35">
        <v>386</v>
      </c>
      <c r="J4822" s="36">
        <v>62626</v>
      </c>
      <c r="K4822" s="37">
        <v>114457</v>
      </c>
      <c r="L4822" s="37"/>
    </row>
    <row r="4823" spans="1:12" ht="18" customHeight="1" x14ac:dyDescent="0.2">
      <c r="A4823" s="37" t="s">
        <v>1218</v>
      </c>
      <c r="B4823" s="37" t="s">
        <v>1219</v>
      </c>
      <c r="C4823" s="37" t="s">
        <v>1220</v>
      </c>
      <c r="D4823" s="37" t="s">
        <v>1221</v>
      </c>
      <c r="E4823" s="37" t="s">
        <v>23811</v>
      </c>
      <c r="F4823" s="37" t="s">
        <v>23133</v>
      </c>
      <c r="G4823" s="37">
        <v>37027</v>
      </c>
      <c r="H4823" s="35">
        <v>402</v>
      </c>
      <c r="I4823" s="36">
        <v>2059</v>
      </c>
      <c r="J4823" s="36">
        <v>195341</v>
      </c>
      <c r="K4823" s="37">
        <v>47893</v>
      </c>
      <c r="L4823" s="37"/>
    </row>
    <row r="4824" spans="1:12" ht="18" customHeight="1" x14ac:dyDescent="0.2">
      <c r="A4824" s="37" t="s">
        <v>2244</v>
      </c>
      <c r="B4824" s="37" t="s">
        <v>2245</v>
      </c>
      <c r="C4824" s="37" t="s">
        <v>2246</v>
      </c>
      <c r="D4824" s="37" t="s">
        <v>2247</v>
      </c>
      <c r="E4824" s="37" t="s">
        <v>2416</v>
      </c>
      <c r="F4824" s="37" t="s">
        <v>19678</v>
      </c>
      <c r="G4824" s="37">
        <v>7045</v>
      </c>
      <c r="H4824" s="35">
        <v>3</v>
      </c>
      <c r="I4824" s="35">
        <v>10</v>
      </c>
      <c r="J4824" s="36">
        <v>300000</v>
      </c>
      <c r="K4824" s="37">
        <v>128858</v>
      </c>
      <c r="L4824" s="37"/>
    </row>
    <row r="4825" spans="1:12" ht="18" customHeight="1" x14ac:dyDescent="0.2">
      <c r="A4825" s="37" t="s">
        <v>2417</v>
      </c>
      <c r="B4825" s="37" t="s">
        <v>2418</v>
      </c>
      <c r="C4825" s="37" t="s">
        <v>2419</v>
      </c>
      <c r="D4825" s="37" t="s">
        <v>2420</v>
      </c>
      <c r="E4825" s="37" t="s">
        <v>22709</v>
      </c>
      <c r="F4825" s="37" t="s">
        <v>23139</v>
      </c>
      <c r="G4825" s="37">
        <v>53705</v>
      </c>
      <c r="H4825" s="35">
        <v>5</v>
      </c>
      <c r="I4825" s="35">
        <v>5</v>
      </c>
      <c r="J4825" s="36">
        <v>1037200</v>
      </c>
      <c r="K4825" s="37">
        <v>146914</v>
      </c>
      <c r="L4825" s="37"/>
    </row>
    <row r="4826" spans="1:12" ht="18" customHeight="1" x14ac:dyDescent="0.2">
      <c r="A4826" s="37" t="s">
        <v>2421</v>
      </c>
      <c r="B4826" s="37" t="s">
        <v>2422</v>
      </c>
      <c r="C4826" s="37" t="s">
        <v>2423</v>
      </c>
      <c r="D4826" s="37" t="s">
        <v>2424</v>
      </c>
      <c r="E4826" s="37" t="s">
        <v>14035</v>
      </c>
      <c r="F4826" s="37" t="s">
        <v>23713</v>
      </c>
      <c r="G4826" s="37">
        <v>85022</v>
      </c>
      <c r="H4826" s="35">
        <v>8</v>
      </c>
      <c r="I4826" s="35" t="s">
        <v>16742</v>
      </c>
      <c r="J4826" s="35" t="s">
        <v>16742</v>
      </c>
      <c r="K4826" s="37">
        <v>147471</v>
      </c>
      <c r="L4826" s="37"/>
    </row>
    <row r="4827" spans="1:12" ht="18" customHeight="1" x14ac:dyDescent="0.2">
      <c r="A4827" s="37" t="s">
        <v>2425</v>
      </c>
      <c r="B4827" s="37" t="s">
        <v>2426</v>
      </c>
      <c r="C4827" s="37" t="s">
        <v>2427</v>
      </c>
      <c r="D4827" s="37" t="s">
        <v>2428</v>
      </c>
      <c r="E4827" s="37" t="s">
        <v>20922</v>
      </c>
      <c r="F4827" s="37" t="s">
        <v>19665</v>
      </c>
      <c r="G4827" s="37">
        <v>40503</v>
      </c>
      <c r="H4827" s="35">
        <v>9</v>
      </c>
      <c r="I4827" s="35">
        <v>7</v>
      </c>
      <c r="J4827" s="36">
        <v>1214286</v>
      </c>
      <c r="K4827" s="37">
        <v>146333</v>
      </c>
      <c r="L4827" s="37" t="s">
        <v>2429</v>
      </c>
    </row>
    <row r="4828" spans="1:12" ht="18" customHeight="1" x14ac:dyDescent="0.2">
      <c r="A4828" s="37" t="s">
        <v>2430</v>
      </c>
      <c r="B4828" s="37" t="s">
        <v>2431</v>
      </c>
      <c r="C4828" s="37" t="s">
        <v>2432</v>
      </c>
      <c r="D4828" s="37" t="s">
        <v>2433</v>
      </c>
      <c r="E4828" s="37" t="s">
        <v>13865</v>
      </c>
      <c r="F4828" s="37" t="s">
        <v>19678</v>
      </c>
      <c r="G4828" s="37">
        <v>7728</v>
      </c>
      <c r="H4828" s="35">
        <v>8</v>
      </c>
      <c r="I4828" s="35" t="s">
        <v>16742</v>
      </c>
      <c r="J4828" s="35" t="s">
        <v>16742</v>
      </c>
      <c r="K4828" s="37">
        <v>136700</v>
      </c>
      <c r="L4828" s="37"/>
    </row>
    <row r="4829" spans="1:12" ht="18" customHeight="1" x14ac:dyDescent="0.2">
      <c r="A4829" s="37" t="s">
        <v>2434</v>
      </c>
      <c r="B4829" s="37" t="s">
        <v>930</v>
      </c>
      <c r="C4829" s="37" t="s">
        <v>931</v>
      </c>
      <c r="D4829" s="37" t="s">
        <v>932</v>
      </c>
      <c r="E4829" s="37" t="s">
        <v>16741</v>
      </c>
      <c r="F4829" s="37" t="s">
        <v>19663</v>
      </c>
      <c r="G4829" s="37">
        <v>46240</v>
      </c>
      <c r="H4829" s="35">
        <v>83</v>
      </c>
      <c r="I4829" s="35">
        <v>573</v>
      </c>
      <c r="J4829" s="36">
        <v>144059</v>
      </c>
      <c r="K4829" s="37">
        <v>8478</v>
      </c>
      <c r="L4829" s="37"/>
    </row>
    <row r="4830" spans="1:12" ht="18" customHeight="1" x14ac:dyDescent="0.2">
      <c r="A4830" s="37" t="s">
        <v>933</v>
      </c>
      <c r="B4830" s="37" t="s">
        <v>934</v>
      </c>
      <c r="C4830" s="37" t="s">
        <v>935</v>
      </c>
      <c r="D4830" s="37"/>
      <c r="E4830" s="37"/>
      <c r="F4830" s="37" t="s">
        <v>19667</v>
      </c>
      <c r="G4830" s="37"/>
      <c r="H4830" s="35">
        <v>18</v>
      </c>
      <c r="I4830" s="35">
        <v>64</v>
      </c>
      <c r="J4830" s="36">
        <v>280578</v>
      </c>
      <c r="K4830" s="37">
        <v>128873</v>
      </c>
      <c r="L4830" s="37" t="s">
        <v>936</v>
      </c>
    </row>
    <row r="4831" spans="1:12" ht="18" customHeight="1" x14ac:dyDescent="0.2">
      <c r="A4831" s="37" t="s">
        <v>937</v>
      </c>
      <c r="B4831" s="37" t="s">
        <v>938</v>
      </c>
      <c r="C4831" s="37" t="s">
        <v>939</v>
      </c>
      <c r="D4831" s="37" t="s">
        <v>940</v>
      </c>
      <c r="E4831" s="37" t="s">
        <v>23803</v>
      </c>
      <c r="F4831" s="37" t="s">
        <v>19672</v>
      </c>
      <c r="G4831" s="37">
        <v>63103</v>
      </c>
      <c r="H4831" s="35">
        <v>8</v>
      </c>
      <c r="I4831" s="35" t="s">
        <v>16742</v>
      </c>
      <c r="J4831" s="35" t="s">
        <v>16742</v>
      </c>
      <c r="K4831" s="37">
        <v>135934</v>
      </c>
      <c r="L4831" s="37" t="s">
        <v>941</v>
      </c>
    </row>
    <row r="4832" spans="1:12" ht="18" customHeight="1" x14ac:dyDescent="0.2">
      <c r="A4832" s="37" t="s">
        <v>942</v>
      </c>
      <c r="B4832" s="37" t="s">
        <v>943</v>
      </c>
      <c r="C4832" s="37" t="s">
        <v>944</v>
      </c>
      <c r="D4832" s="37" t="s">
        <v>154</v>
      </c>
      <c r="E4832" s="37" t="s">
        <v>18552</v>
      </c>
      <c r="F4832" s="37" t="s">
        <v>23714</v>
      </c>
      <c r="G4832" s="37">
        <v>95678</v>
      </c>
      <c r="H4832" s="35">
        <v>1</v>
      </c>
      <c r="I4832" s="35">
        <v>31</v>
      </c>
      <c r="J4832" s="36">
        <v>37786</v>
      </c>
      <c r="K4832" s="37">
        <v>142011</v>
      </c>
      <c r="L4832" s="37"/>
    </row>
    <row r="4833" spans="1:12" ht="18" customHeight="1" x14ac:dyDescent="0.2">
      <c r="A4833" s="37" t="s">
        <v>155</v>
      </c>
      <c r="B4833" s="37" t="s">
        <v>156</v>
      </c>
      <c r="C4833" s="37" t="s">
        <v>157</v>
      </c>
      <c r="D4833" s="37" t="s">
        <v>10044</v>
      </c>
      <c r="E4833" s="37" t="s">
        <v>11306</v>
      </c>
      <c r="F4833" s="37" t="s">
        <v>18740</v>
      </c>
      <c r="G4833" s="37">
        <v>32608</v>
      </c>
      <c r="H4833" s="35">
        <v>341</v>
      </c>
      <c r="I4833" s="35">
        <v>154</v>
      </c>
      <c r="J4833" s="36">
        <v>2216309</v>
      </c>
      <c r="K4833" s="37">
        <v>109479</v>
      </c>
      <c r="L4833" s="37"/>
    </row>
    <row r="4834" spans="1:12" ht="18" customHeight="1" x14ac:dyDescent="0.2">
      <c r="A4834" s="37" t="s">
        <v>10045</v>
      </c>
      <c r="B4834" s="37" t="s">
        <v>10046</v>
      </c>
      <c r="C4834" s="37" t="s">
        <v>10047</v>
      </c>
      <c r="D4834" s="37" t="s">
        <v>10048</v>
      </c>
      <c r="E4834" s="37" t="s">
        <v>7174</v>
      </c>
      <c r="F4834" s="37" t="s">
        <v>19667</v>
      </c>
      <c r="G4834" s="37">
        <v>2493</v>
      </c>
      <c r="H4834" s="35">
        <v>16</v>
      </c>
      <c r="I4834" s="35">
        <v>111</v>
      </c>
      <c r="J4834" s="36">
        <v>144475</v>
      </c>
      <c r="K4834" s="37">
        <v>128623</v>
      </c>
      <c r="L4834" s="37"/>
    </row>
    <row r="4835" spans="1:12" ht="18" customHeight="1" x14ac:dyDescent="0.2">
      <c r="A4835" s="37" t="s">
        <v>10049</v>
      </c>
      <c r="B4835" s="37" t="s">
        <v>10050</v>
      </c>
      <c r="C4835" s="37" t="s">
        <v>10051</v>
      </c>
      <c r="D4835" s="37" t="s">
        <v>10052</v>
      </c>
      <c r="E4835" s="37" t="s">
        <v>16766</v>
      </c>
      <c r="F4835" s="37" t="s">
        <v>19662</v>
      </c>
      <c r="G4835" s="37">
        <v>60445</v>
      </c>
      <c r="H4835" s="35">
        <v>20</v>
      </c>
      <c r="I4835" s="35">
        <v>50</v>
      </c>
      <c r="J4835" s="36">
        <v>390000</v>
      </c>
      <c r="K4835" s="37">
        <v>123605</v>
      </c>
      <c r="L4835" s="37"/>
    </row>
    <row r="4836" spans="1:12" ht="18" customHeight="1" x14ac:dyDescent="0.2">
      <c r="A4836" s="37" t="s">
        <v>10053</v>
      </c>
      <c r="B4836" s="37" t="s">
        <v>7356</v>
      </c>
      <c r="C4836" s="37" t="s">
        <v>7357</v>
      </c>
      <c r="D4836" s="37" t="s">
        <v>7358</v>
      </c>
      <c r="E4836" s="37" t="s">
        <v>18088</v>
      </c>
      <c r="F4836" s="37" t="s">
        <v>23711</v>
      </c>
      <c r="G4836" s="37">
        <v>35242</v>
      </c>
      <c r="H4836" s="35">
        <v>11</v>
      </c>
      <c r="I4836" s="35">
        <v>142</v>
      </c>
      <c r="J4836" s="36">
        <v>78592</v>
      </c>
      <c r="K4836" s="37">
        <v>131205</v>
      </c>
      <c r="L4836" s="37"/>
    </row>
    <row r="4837" spans="1:12" ht="18" customHeight="1" x14ac:dyDescent="0.2">
      <c r="A4837" s="37" t="s">
        <v>12735</v>
      </c>
      <c r="B4837" s="37" t="s">
        <v>12736</v>
      </c>
      <c r="C4837" s="37" t="s">
        <v>12737</v>
      </c>
      <c r="D4837" s="37" t="s">
        <v>12738</v>
      </c>
      <c r="E4837" s="37" t="s">
        <v>23742</v>
      </c>
      <c r="F4837" s="37" t="s">
        <v>19667</v>
      </c>
      <c r="G4837" s="37">
        <v>2474</v>
      </c>
      <c r="H4837" s="35">
        <v>9</v>
      </c>
      <c r="I4837" s="35">
        <v>88</v>
      </c>
      <c r="J4837" s="36">
        <v>103409</v>
      </c>
      <c r="K4837" s="37">
        <v>131084</v>
      </c>
      <c r="L4837" s="37"/>
    </row>
    <row r="4838" spans="1:12" ht="18" customHeight="1" x14ac:dyDescent="0.2">
      <c r="A4838" s="37" t="s">
        <v>12739</v>
      </c>
      <c r="B4838" s="37" t="s">
        <v>12740</v>
      </c>
      <c r="C4838" s="37" t="s">
        <v>12741</v>
      </c>
      <c r="D4838" s="37" t="s">
        <v>12742</v>
      </c>
      <c r="E4838" s="37" t="s">
        <v>19346</v>
      </c>
      <c r="F4838" s="37" t="s">
        <v>23714</v>
      </c>
      <c r="G4838" s="37">
        <v>95831</v>
      </c>
      <c r="H4838" s="35">
        <v>8</v>
      </c>
      <c r="I4838" s="35" t="s">
        <v>16742</v>
      </c>
      <c r="J4838" s="35" t="s">
        <v>16742</v>
      </c>
      <c r="K4838" s="37">
        <v>146346</v>
      </c>
      <c r="L4838" s="37"/>
    </row>
    <row r="4839" spans="1:12" ht="18" customHeight="1" x14ac:dyDescent="0.2">
      <c r="A4839" s="37" t="s">
        <v>10054</v>
      </c>
      <c r="B4839" s="37" t="s">
        <v>12749</v>
      </c>
      <c r="C4839" s="37" t="s">
        <v>12750</v>
      </c>
      <c r="D4839" s="37" t="s">
        <v>12751</v>
      </c>
      <c r="E4839" s="37" t="s">
        <v>12752</v>
      </c>
      <c r="F4839" s="37" t="s">
        <v>19662</v>
      </c>
      <c r="G4839" s="37">
        <v>60010</v>
      </c>
      <c r="H4839" s="35">
        <v>5</v>
      </c>
      <c r="I4839" s="35">
        <v>17</v>
      </c>
      <c r="J4839" s="36">
        <v>311765</v>
      </c>
      <c r="K4839" s="37">
        <v>125211</v>
      </c>
      <c r="L4839" s="37"/>
    </row>
    <row r="4840" spans="1:12" ht="18" customHeight="1" x14ac:dyDescent="0.2">
      <c r="A4840" s="37" t="s">
        <v>12753</v>
      </c>
      <c r="B4840" s="37" t="s">
        <v>12754</v>
      </c>
      <c r="C4840" s="37" t="s">
        <v>12755</v>
      </c>
      <c r="D4840" s="37" t="s">
        <v>12756</v>
      </c>
      <c r="E4840" s="37" t="s">
        <v>21270</v>
      </c>
      <c r="F4840" s="37" t="s">
        <v>23125</v>
      </c>
      <c r="G4840" s="37">
        <v>13208</v>
      </c>
      <c r="H4840" s="35">
        <v>62</v>
      </c>
      <c r="I4840" s="35">
        <v>361</v>
      </c>
      <c r="J4840" s="36">
        <v>171439</v>
      </c>
      <c r="K4840" s="37">
        <v>126188</v>
      </c>
      <c r="L4840" s="37" t="s">
        <v>12757</v>
      </c>
    </row>
    <row r="4841" spans="1:12" ht="18" customHeight="1" x14ac:dyDescent="0.2">
      <c r="A4841" s="37" t="s">
        <v>12758</v>
      </c>
      <c r="B4841" s="37" t="s">
        <v>12759</v>
      </c>
      <c r="C4841" s="37" t="s">
        <v>12760</v>
      </c>
      <c r="D4841" s="37" t="s">
        <v>12761</v>
      </c>
      <c r="E4841" s="37" t="s">
        <v>18144</v>
      </c>
      <c r="F4841" s="37" t="s">
        <v>19675</v>
      </c>
      <c r="G4841" s="37">
        <v>27613</v>
      </c>
      <c r="H4841" s="35">
        <v>18</v>
      </c>
      <c r="I4841" s="35">
        <v>27</v>
      </c>
      <c r="J4841" s="36">
        <v>649135</v>
      </c>
      <c r="K4841" s="37">
        <v>117930</v>
      </c>
      <c r="L4841" s="37"/>
    </row>
    <row r="4842" spans="1:12" ht="18" customHeight="1" x14ac:dyDescent="0.2">
      <c r="A4842" s="37" t="s">
        <v>12762</v>
      </c>
      <c r="B4842" s="37" t="s">
        <v>12763</v>
      </c>
      <c r="C4842" s="37" t="s">
        <v>12764</v>
      </c>
      <c r="D4842" s="37" t="s">
        <v>12765</v>
      </c>
      <c r="E4842" s="37" t="s">
        <v>16437</v>
      </c>
      <c r="F4842" s="37" t="s">
        <v>23714</v>
      </c>
      <c r="G4842" s="37">
        <v>90266</v>
      </c>
      <c r="H4842" s="35">
        <v>16</v>
      </c>
      <c r="I4842" s="35">
        <v>159</v>
      </c>
      <c r="J4842" s="36">
        <v>99862</v>
      </c>
      <c r="K4842" s="37">
        <v>138301</v>
      </c>
      <c r="L4842" s="37"/>
    </row>
    <row r="4843" spans="1:12" ht="18" customHeight="1" x14ac:dyDescent="0.2">
      <c r="A4843" s="37" t="s">
        <v>12766</v>
      </c>
      <c r="B4843" s="37" t="s">
        <v>12766</v>
      </c>
      <c r="C4843" s="37" t="s">
        <v>12767</v>
      </c>
      <c r="D4843" s="37" t="s">
        <v>12768</v>
      </c>
      <c r="E4843" s="37" t="s">
        <v>12769</v>
      </c>
      <c r="F4843" s="37" t="s">
        <v>23715</v>
      </c>
      <c r="G4843" s="37">
        <v>81252</v>
      </c>
      <c r="H4843" s="35">
        <v>5</v>
      </c>
      <c r="I4843" s="35">
        <v>14</v>
      </c>
      <c r="J4843" s="36">
        <v>321429</v>
      </c>
      <c r="K4843" s="37">
        <v>112964</v>
      </c>
      <c r="L4843" s="37"/>
    </row>
    <row r="4844" spans="1:12" ht="18" customHeight="1" x14ac:dyDescent="0.2">
      <c r="A4844" s="37" t="s">
        <v>12770</v>
      </c>
      <c r="B4844" s="37" t="s">
        <v>12771</v>
      </c>
      <c r="C4844" s="37" t="s">
        <v>12772</v>
      </c>
      <c r="D4844" s="37"/>
      <c r="E4844" s="37"/>
      <c r="F4844" s="37" t="s">
        <v>23134</v>
      </c>
      <c r="G4844" s="37"/>
      <c r="H4844" s="35">
        <v>4</v>
      </c>
      <c r="I4844" s="35">
        <v>1</v>
      </c>
      <c r="J4844" s="36">
        <v>3500000</v>
      </c>
      <c r="K4844" s="37">
        <v>121661</v>
      </c>
      <c r="L4844" s="37"/>
    </row>
    <row r="4845" spans="1:12" ht="18" customHeight="1" x14ac:dyDescent="0.2">
      <c r="A4845" s="37" t="s">
        <v>7367</v>
      </c>
      <c r="B4845" s="37" t="s">
        <v>7368</v>
      </c>
      <c r="C4845" s="37" t="s">
        <v>7369</v>
      </c>
      <c r="D4845" s="37" t="s">
        <v>7370</v>
      </c>
      <c r="E4845" s="37" t="s">
        <v>16741</v>
      </c>
      <c r="F4845" s="37" t="s">
        <v>19663</v>
      </c>
      <c r="G4845" s="37">
        <v>46268</v>
      </c>
      <c r="H4845" s="35">
        <v>25</v>
      </c>
      <c r="I4845" s="35">
        <v>354</v>
      </c>
      <c r="J4845" s="36">
        <v>70731</v>
      </c>
      <c r="K4845" s="37">
        <v>132274</v>
      </c>
      <c r="L4845" s="37"/>
    </row>
    <row r="4846" spans="1:12" ht="18" customHeight="1" x14ac:dyDescent="0.2">
      <c r="A4846" s="37" t="s">
        <v>7371</v>
      </c>
      <c r="B4846" s="37" t="s">
        <v>7372</v>
      </c>
      <c r="C4846" s="37" t="s">
        <v>7373</v>
      </c>
      <c r="D4846" s="37" t="s">
        <v>7374</v>
      </c>
      <c r="E4846" s="37" t="s">
        <v>24286</v>
      </c>
      <c r="F4846" s="37" t="s">
        <v>23134</v>
      </c>
      <c r="G4846" s="37">
        <v>75254</v>
      </c>
      <c r="H4846" s="35">
        <v>2</v>
      </c>
      <c r="I4846" s="35">
        <v>3</v>
      </c>
      <c r="J4846" s="36">
        <v>520000</v>
      </c>
      <c r="K4846" s="37">
        <v>147580</v>
      </c>
      <c r="L4846" s="37" t="s">
        <v>7375</v>
      </c>
    </row>
    <row r="4847" spans="1:12" ht="18" customHeight="1" x14ac:dyDescent="0.2">
      <c r="A4847" s="37" t="s">
        <v>7376</v>
      </c>
      <c r="B4847" s="37" t="s">
        <v>10055</v>
      </c>
      <c r="C4847" s="37" t="s">
        <v>10085</v>
      </c>
      <c r="D4847" s="37" t="s">
        <v>10086</v>
      </c>
      <c r="E4847" s="37" t="s">
        <v>10087</v>
      </c>
      <c r="F4847" s="37" t="s">
        <v>19668</v>
      </c>
      <c r="G4847" s="37">
        <v>20603</v>
      </c>
      <c r="H4847" s="35">
        <v>40</v>
      </c>
      <c r="I4847" s="35">
        <v>7</v>
      </c>
      <c r="J4847" s="36">
        <v>5714286</v>
      </c>
      <c r="K4847" s="37">
        <v>121968</v>
      </c>
      <c r="L4847" s="37"/>
    </row>
    <row r="4848" spans="1:12" ht="18" customHeight="1" x14ac:dyDescent="0.2">
      <c r="A4848" s="37" t="s">
        <v>10088</v>
      </c>
      <c r="B4848" s="37" t="s">
        <v>10089</v>
      </c>
      <c r="C4848" s="37" t="s">
        <v>10090</v>
      </c>
      <c r="D4848" s="37" t="s">
        <v>10091</v>
      </c>
      <c r="E4848" s="37" t="s">
        <v>18972</v>
      </c>
      <c r="F4848" s="37" t="s">
        <v>23714</v>
      </c>
      <c r="G4848" s="37">
        <v>94402</v>
      </c>
      <c r="H4848" s="35">
        <v>63</v>
      </c>
      <c r="I4848" s="35">
        <v>139</v>
      </c>
      <c r="J4848" s="36">
        <v>450831</v>
      </c>
      <c r="K4848" s="37">
        <v>136970</v>
      </c>
      <c r="L4848" s="37" t="s">
        <v>10092</v>
      </c>
    </row>
    <row r="4849" spans="1:12" ht="18" customHeight="1" x14ac:dyDescent="0.2">
      <c r="A4849" s="37" t="s">
        <v>10093</v>
      </c>
      <c r="B4849" s="37" t="s">
        <v>10094</v>
      </c>
      <c r="C4849" s="37" t="s">
        <v>10095</v>
      </c>
      <c r="D4849" s="37" t="s">
        <v>10096</v>
      </c>
      <c r="E4849" s="37" t="s">
        <v>20711</v>
      </c>
      <c r="F4849" s="37" t="s">
        <v>18740</v>
      </c>
      <c r="G4849" s="37">
        <v>33765</v>
      </c>
      <c r="H4849" s="35">
        <v>7</v>
      </c>
      <c r="I4849" s="35">
        <v>30</v>
      </c>
      <c r="J4849" s="36">
        <v>233333</v>
      </c>
      <c r="K4849" s="37">
        <v>141563</v>
      </c>
      <c r="L4849" s="37"/>
    </row>
    <row r="4850" spans="1:12" ht="18" customHeight="1" x14ac:dyDescent="0.2">
      <c r="A4850" s="37" t="s">
        <v>10097</v>
      </c>
      <c r="B4850" s="37" t="s">
        <v>10098</v>
      </c>
      <c r="C4850" s="37" t="s">
        <v>10099</v>
      </c>
      <c r="D4850" s="37" t="s">
        <v>10100</v>
      </c>
      <c r="E4850" s="37" t="s">
        <v>24431</v>
      </c>
      <c r="F4850" s="37" t="s">
        <v>18740</v>
      </c>
      <c r="G4850" s="37">
        <v>33176</v>
      </c>
      <c r="H4850" s="35">
        <v>2</v>
      </c>
      <c r="I4850" s="35">
        <v>31</v>
      </c>
      <c r="J4850" s="36">
        <v>67742</v>
      </c>
      <c r="K4850" s="37">
        <v>142400</v>
      </c>
      <c r="L4850" s="37"/>
    </row>
    <row r="4851" spans="1:12" ht="18" customHeight="1" x14ac:dyDescent="0.2">
      <c r="A4851" s="37" t="s">
        <v>10101</v>
      </c>
      <c r="B4851" s="37" t="s">
        <v>7418</v>
      </c>
      <c r="C4851" s="37" t="s">
        <v>7419</v>
      </c>
      <c r="D4851" s="37" t="s">
        <v>10073</v>
      </c>
      <c r="E4851" s="37" t="s">
        <v>17808</v>
      </c>
      <c r="F4851" s="37" t="s">
        <v>23715</v>
      </c>
      <c r="G4851" s="37">
        <v>80120</v>
      </c>
      <c r="H4851" s="35">
        <v>136</v>
      </c>
      <c r="I4851" s="35">
        <v>528</v>
      </c>
      <c r="J4851" s="36">
        <v>258200</v>
      </c>
      <c r="K4851" s="37">
        <v>111052</v>
      </c>
      <c r="L4851" s="37" t="s">
        <v>10074</v>
      </c>
    </row>
    <row r="4852" spans="1:12" ht="18" customHeight="1" x14ac:dyDescent="0.2">
      <c r="A4852" s="37" t="s">
        <v>10075</v>
      </c>
      <c r="B4852" s="37" t="s">
        <v>10076</v>
      </c>
      <c r="C4852" s="37" t="s">
        <v>10077</v>
      </c>
      <c r="D4852" s="37" t="s">
        <v>10078</v>
      </c>
      <c r="E4852" s="37" t="s">
        <v>16728</v>
      </c>
      <c r="F4852" s="37" t="s">
        <v>23714</v>
      </c>
      <c r="G4852" s="37">
        <v>92130</v>
      </c>
      <c r="H4852" s="35">
        <v>5</v>
      </c>
      <c r="I4852" s="35">
        <v>38</v>
      </c>
      <c r="J4852" s="36">
        <v>123581</v>
      </c>
      <c r="K4852" s="37">
        <v>120132</v>
      </c>
      <c r="L4852" s="37" t="s">
        <v>10079</v>
      </c>
    </row>
    <row r="4853" spans="1:12" ht="18" customHeight="1" x14ac:dyDescent="0.2">
      <c r="A4853" s="37" t="s">
        <v>10080</v>
      </c>
      <c r="B4853" s="37" t="s">
        <v>7393</v>
      </c>
      <c r="C4853" s="37" t="s">
        <v>7394</v>
      </c>
      <c r="D4853" s="37" t="s">
        <v>7395</v>
      </c>
      <c r="E4853" s="37" t="s">
        <v>14035</v>
      </c>
      <c r="F4853" s="37" t="s">
        <v>23713</v>
      </c>
      <c r="G4853" s="37">
        <v>85012</v>
      </c>
      <c r="H4853" s="35">
        <v>82</v>
      </c>
      <c r="I4853" s="35">
        <v>436</v>
      </c>
      <c r="J4853" s="36">
        <v>189088</v>
      </c>
      <c r="K4853" s="37">
        <v>113896</v>
      </c>
      <c r="L4853" s="37" t="s">
        <v>7396</v>
      </c>
    </row>
    <row r="4854" spans="1:12" ht="18" customHeight="1" x14ac:dyDescent="0.2">
      <c r="A4854" s="37" t="s">
        <v>7397</v>
      </c>
      <c r="B4854" s="37" t="s">
        <v>7349</v>
      </c>
      <c r="C4854" s="37" t="s">
        <v>7350</v>
      </c>
      <c r="D4854" s="37" t="s">
        <v>7351</v>
      </c>
      <c r="E4854" s="37" t="s">
        <v>7352</v>
      </c>
      <c r="F4854" s="37" t="s">
        <v>19670</v>
      </c>
      <c r="G4854" s="37">
        <v>49807</v>
      </c>
      <c r="H4854" s="35">
        <v>0</v>
      </c>
      <c r="I4854" s="35">
        <v>4</v>
      </c>
      <c r="J4854" s="36">
        <v>100000</v>
      </c>
      <c r="K4854" s="37">
        <v>130936</v>
      </c>
      <c r="L4854" s="37"/>
    </row>
    <row r="4855" spans="1:12" ht="18" customHeight="1" x14ac:dyDescent="0.2">
      <c r="A4855" s="37" t="s">
        <v>7353</v>
      </c>
      <c r="B4855" s="37" t="s">
        <v>7354</v>
      </c>
      <c r="C4855" s="37" t="s">
        <v>7355</v>
      </c>
      <c r="D4855" s="37" t="s">
        <v>4667</v>
      </c>
      <c r="E4855" s="37" t="s">
        <v>4668</v>
      </c>
      <c r="F4855" s="37" t="s">
        <v>19667</v>
      </c>
      <c r="G4855" s="37">
        <v>2601</v>
      </c>
      <c r="H4855" s="35">
        <v>15</v>
      </c>
      <c r="I4855" s="35">
        <v>102</v>
      </c>
      <c r="J4855" s="36">
        <v>145696</v>
      </c>
      <c r="K4855" s="37">
        <v>119522</v>
      </c>
      <c r="L4855" s="37" t="s">
        <v>4669</v>
      </c>
    </row>
    <row r="4856" spans="1:12" ht="18" customHeight="1" x14ac:dyDescent="0.2">
      <c r="A4856" s="37" t="s">
        <v>4670</v>
      </c>
      <c r="B4856" s="37" t="s">
        <v>4671</v>
      </c>
      <c r="C4856" s="37" t="s">
        <v>4672</v>
      </c>
      <c r="D4856" s="37" t="s">
        <v>4673</v>
      </c>
      <c r="E4856" s="37" t="s">
        <v>23347</v>
      </c>
      <c r="F4856" s="37" t="s">
        <v>23134</v>
      </c>
      <c r="G4856" s="37">
        <v>78738</v>
      </c>
      <c r="H4856" s="35">
        <v>0</v>
      </c>
      <c r="I4856" s="35">
        <v>9</v>
      </c>
      <c r="J4856" s="36">
        <v>33333</v>
      </c>
      <c r="K4856" s="37">
        <v>131952</v>
      </c>
      <c r="L4856" s="37"/>
    </row>
    <row r="4857" spans="1:12" ht="18" customHeight="1" x14ac:dyDescent="0.2">
      <c r="A4857" s="37" t="s">
        <v>4674</v>
      </c>
      <c r="B4857" s="37" t="s">
        <v>4675</v>
      </c>
      <c r="C4857" s="37" t="s">
        <v>4676</v>
      </c>
      <c r="D4857" s="37" t="s">
        <v>4677</v>
      </c>
      <c r="E4857" s="37" t="s">
        <v>19771</v>
      </c>
      <c r="F4857" s="37" t="s">
        <v>23714</v>
      </c>
      <c r="G4857" s="37">
        <v>92630</v>
      </c>
      <c r="H4857" s="35">
        <v>1</v>
      </c>
      <c r="I4857" s="35">
        <v>2</v>
      </c>
      <c r="J4857" s="36">
        <v>265000</v>
      </c>
      <c r="K4857" s="37">
        <v>119397</v>
      </c>
      <c r="L4857" s="37" t="s">
        <v>4678</v>
      </c>
    </row>
    <row r="4858" spans="1:12" ht="18" customHeight="1" x14ac:dyDescent="0.2">
      <c r="A4858" s="37" t="s">
        <v>4679</v>
      </c>
      <c r="B4858" s="37" t="s">
        <v>4680</v>
      </c>
      <c r="C4858" s="37" t="s">
        <v>4681</v>
      </c>
      <c r="D4858" s="37" t="s">
        <v>4682</v>
      </c>
      <c r="E4858" s="37" t="s">
        <v>20876</v>
      </c>
      <c r="F4858" s="37" t="s">
        <v>19667</v>
      </c>
      <c r="G4858" s="37">
        <v>2458</v>
      </c>
      <c r="H4858" s="35">
        <v>9</v>
      </c>
      <c r="I4858" s="35">
        <v>43</v>
      </c>
      <c r="J4858" s="36">
        <v>200000</v>
      </c>
      <c r="K4858" s="37">
        <v>136442</v>
      </c>
      <c r="L4858" s="37"/>
    </row>
    <row r="4859" spans="1:12" ht="18" customHeight="1" x14ac:dyDescent="0.2">
      <c r="A4859" s="37" t="s">
        <v>4683</v>
      </c>
      <c r="B4859" s="37" t="s">
        <v>4684</v>
      </c>
      <c r="C4859" s="37" t="s">
        <v>4685</v>
      </c>
      <c r="D4859" s="37" t="s">
        <v>4686</v>
      </c>
      <c r="E4859" s="37" t="s">
        <v>4687</v>
      </c>
      <c r="F4859" s="37" t="s">
        <v>23136</v>
      </c>
      <c r="G4859" s="37">
        <v>23431</v>
      </c>
      <c r="H4859" s="35">
        <v>3</v>
      </c>
      <c r="I4859" s="35">
        <v>24</v>
      </c>
      <c r="J4859" s="36">
        <v>137500</v>
      </c>
      <c r="K4859" s="37">
        <v>143375</v>
      </c>
      <c r="L4859" s="37"/>
    </row>
    <row r="4860" spans="1:12" ht="18" customHeight="1" x14ac:dyDescent="0.2">
      <c r="A4860" s="37" t="s">
        <v>4688</v>
      </c>
      <c r="B4860" s="37" t="s">
        <v>4689</v>
      </c>
      <c r="C4860" s="37" t="s">
        <v>4690</v>
      </c>
      <c r="D4860" s="37" t="s">
        <v>4691</v>
      </c>
      <c r="E4860" s="37" t="s">
        <v>7452</v>
      </c>
      <c r="F4860" s="37" t="s">
        <v>23716</v>
      </c>
      <c r="G4860" s="37">
        <v>6492</v>
      </c>
      <c r="H4860" s="35">
        <v>46</v>
      </c>
      <c r="I4860" s="35">
        <v>712</v>
      </c>
      <c r="J4860" s="36">
        <v>64607</v>
      </c>
      <c r="K4860" s="37">
        <v>127346</v>
      </c>
      <c r="L4860" s="37" t="s">
        <v>7453</v>
      </c>
    </row>
    <row r="4861" spans="1:12" ht="18" customHeight="1" x14ac:dyDescent="0.2">
      <c r="A4861" s="37" t="s">
        <v>7454</v>
      </c>
      <c r="B4861" s="37"/>
      <c r="C4861" s="37" t="s">
        <v>7455</v>
      </c>
      <c r="D4861" s="37" t="s">
        <v>7456</v>
      </c>
      <c r="E4861" s="37" t="s">
        <v>7457</v>
      </c>
      <c r="F4861" s="37" t="s">
        <v>23714</v>
      </c>
      <c r="G4861" s="37">
        <v>95746</v>
      </c>
      <c r="H4861" s="35">
        <v>3</v>
      </c>
      <c r="I4861" s="35">
        <v>11</v>
      </c>
      <c r="J4861" s="36">
        <v>272727</v>
      </c>
      <c r="K4861" s="37">
        <v>140834</v>
      </c>
      <c r="L4861" s="37"/>
    </row>
    <row r="4862" spans="1:12" ht="18" customHeight="1" x14ac:dyDescent="0.2">
      <c r="A4862" s="37" t="s">
        <v>10127</v>
      </c>
      <c r="B4862" s="37" t="s">
        <v>10128</v>
      </c>
      <c r="C4862" s="37" t="s">
        <v>10129</v>
      </c>
      <c r="D4862" s="37" t="s">
        <v>10130</v>
      </c>
      <c r="E4862" s="37" t="s">
        <v>18967</v>
      </c>
      <c r="F4862" s="37" t="s">
        <v>23134</v>
      </c>
      <c r="G4862" s="37">
        <v>78216</v>
      </c>
      <c r="H4862" s="35">
        <v>18</v>
      </c>
      <c r="I4862" s="35">
        <v>224</v>
      </c>
      <c r="J4862" s="36">
        <v>82280</v>
      </c>
      <c r="K4862" s="37">
        <v>114486</v>
      </c>
      <c r="L4862" s="37"/>
    </row>
    <row r="4863" spans="1:12" ht="18" customHeight="1" x14ac:dyDescent="0.2">
      <c r="A4863" s="37" t="s">
        <v>10131</v>
      </c>
      <c r="B4863" s="37" t="s">
        <v>7487</v>
      </c>
      <c r="C4863" s="37" t="s">
        <v>7488</v>
      </c>
      <c r="D4863" s="37" t="s">
        <v>7489</v>
      </c>
      <c r="E4863" s="37" t="s">
        <v>16728</v>
      </c>
      <c r="F4863" s="37" t="s">
        <v>23714</v>
      </c>
      <c r="G4863" s="37">
        <v>92121</v>
      </c>
      <c r="H4863" s="35">
        <v>14</v>
      </c>
      <c r="I4863" s="35">
        <v>109</v>
      </c>
      <c r="J4863" s="36">
        <v>129093</v>
      </c>
      <c r="K4863" s="37">
        <v>140536</v>
      </c>
      <c r="L4863" s="37"/>
    </row>
    <row r="4864" spans="1:12" ht="18" customHeight="1" x14ac:dyDescent="0.2">
      <c r="A4864" s="37" t="s">
        <v>7490</v>
      </c>
      <c r="B4864" s="37" t="s">
        <v>7491</v>
      </c>
      <c r="C4864" s="37" t="s">
        <v>7492</v>
      </c>
      <c r="D4864" s="37" t="s">
        <v>7493</v>
      </c>
      <c r="E4864" s="37" t="s">
        <v>17973</v>
      </c>
      <c r="F4864" s="37" t="s">
        <v>23125</v>
      </c>
      <c r="G4864" s="37">
        <v>10605</v>
      </c>
      <c r="H4864" s="35">
        <v>114</v>
      </c>
      <c r="I4864" s="35">
        <v>369</v>
      </c>
      <c r="J4864" s="36">
        <v>309806</v>
      </c>
      <c r="K4864" s="37">
        <v>128723</v>
      </c>
      <c r="L4864" s="37" t="s">
        <v>7494</v>
      </c>
    </row>
    <row r="4865" spans="1:12" ht="18" customHeight="1" x14ac:dyDescent="0.2">
      <c r="A4865" s="37" t="s">
        <v>7495</v>
      </c>
      <c r="B4865" s="37" t="s">
        <v>7496</v>
      </c>
      <c r="C4865" s="37" t="s">
        <v>7497</v>
      </c>
      <c r="D4865" s="37" t="s">
        <v>7498</v>
      </c>
      <c r="E4865" s="37" t="s">
        <v>16728</v>
      </c>
      <c r="F4865" s="37" t="s">
        <v>23714</v>
      </c>
      <c r="G4865" s="37">
        <v>92108</v>
      </c>
      <c r="H4865" s="35">
        <v>19</v>
      </c>
      <c r="I4865" s="35">
        <v>175</v>
      </c>
      <c r="J4865" s="36">
        <v>108571</v>
      </c>
      <c r="K4865" s="37">
        <v>140503</v>
      </c>
      <c r="L4865" s="37"/>
    </row>
    <row r="4866" spans="1:12" ht="18" customHeight="1" x14ac:dyDescent="0.2">
      <c r="A4866" s="37" t="s">
        <v>10171</v>
      </c>
      <c r="B4866" s="37" t="s">
        <v>10172</v>
      </c>
      <c r="C4866" s="37" t="s">
        <v>4797</v>
      </c>
      <c r="D4866" s="37" t="s">
        <v>4798</v>
      </c>
      <c r="E4866" s="37" t="s">
        <v>23190</v>
      </c>
      <c r="F4866" s="37" t="s">
        <v>23136</v>
      </c>
      <c r="G4866" s="37">
        <v>20175</v>
      </c>
      <c r="H4866" s="35">
        <v>169</v>
      </c>
      <c r="I4866" s="36">
        <v>1045</v>
      </c>
      <c r="J4866" s="36">
        <v>161355</v>
      </c>
      <c r="K4866" s="37">
        <v>104952</v>
      </c>
      <c r="L4866" s="37"/>
    </row>
    <row r="4867" spans="1:12" ht="18" customHeight="1" x14ac:dyDescent="0.2">
      <c r="A4867" s="37" t="s">
        <v>4799</v>
      </c>
      <c r="B4867" s="37" t="s">
        <v>4800</v>
      </c>
      <c r="C4867" s="37" t="s">
        <v>4801</v>
      </c>
      <c r="D4867" s="37"/>
      <c r="E4867" s="37"/>
      <c r="F4867" s="37" t="s">
        <v>23716</v>
      </c>
      <c r="G4867" s="37"/>
      <c r="H4867" s="35">
        <v>8</v>
      </c>
      <c r="I4867" s="35" t="s">
        <v>16742</v>
      </c>
      <c r="J4867" s="35" t="s">
        <v>16742</v>
      </c>
      <c r="K4867" s="37">
        <v>136946</v>
      </c>
      <c r="L4867" s="37" t="s">
        <v>4802</v>
      </c>
    </row>
    <row r="4868" spans="1:12" ht="18" customHeight="1" x14ac:dyDescent="0.2">
      <c r="A4868" s="37" t="s">
        <v>4803</v>
      </c>
      <c r="B4868" s="37" t="s">
        <v>4804</v>
      </c>
      <c r="C4868" s="37" t="s">
        <v>7499</v>
      </c>
      <c r="D4868" s="37" t="s">
        <v>7500</v>
      </c>
      <c r="E4868" s="37" t="s">
        <v>23798</v>
      </c>
      <c r="F4868" s="37" t="s">
        <v>19680</v>
      </c>
      <c r="G4868" s="37">
        <v>89148</v>
      </c>
      <c r="H4868" s="35">
        <v>2</v>
      </c>
      <c r="I4868" s="35">
        <v>108</v>
      </c>
      <c r="J4868" s="36">
        <v>19810</v>
      </c>
      <c r="K4868" s="37">
        <v>149833</v>
      </c>
      <c r="L4868" s="37"/>
    </row>
    <row r="4869" spans="1:12" ht="18" customHeight="1" x14ac:dyDescent="0.2">
      <c r="A4869" s="37" t="s">
        <v>7501</v>
      </c>
      <c r="B4869" s="37" t="s">
        <v>7502</v>
      </c>
      <c r="C4869" s="37" t="s">
        <v>7503</v>
      </c>
      <c r="D4869" s="37" t="s">
        <v>7504</v>
      </c>
      <c r="E4869" s="37" t="s">
        <v>16016</v>
      </c>
      <c r="F4869" s="37" t="s">
        <v>23714</v>
      </c>
      <c r="G4869" s="37">
        <v>93308</v>
      </c>
      <c r="H4869" s="35">
        <v>11</v>
      </c>
      <c r="I4869" s="35">
        <v>14</v>
      </c>
      <c r="J4869" s="36">
        <v>777004</v>
      </c>
      <c r="K4869" s="37">
        <v>144803</v>
      </c>
      <c r="L4869" s="37" t="s">
        <v>3340</v>
      </c>
    </row>
    <row r="4870" spans="1:12" ht="18" customHeight="1" x14ac:dyDescent="0.2">
      <c r="A4870" s="37" t="s">
        <v>3341</v>
      </c>
      <c r="B4870" s="37" t="s">
        <v>3342</v>
      </c>
      <c r="C4870" s="37" t="s">
        <v>10863</v>
      </c>
      <c r="D4870" s="37" t="s">
        <v>10864</v>
      </c>
      <c r="E4870" s="37" t="s">
        <v>3021</v>
      </c>
      <c r="F4870" s="37" t="s">
        <v>23714</v>
      </c>
      <c r="G4870" s="37">
        <v>92653</v>
      </c>
      <c r="H4870" s="35">
        <v>367</v>
      </c>
      <c r="I4870" s="35">
        <v>259</v>
      </c>
      <c r="J4870" s="36">
        <v>1418294</v>
      </c>
      <c r="K4870" s="37">
        <v>108882</v>
      </c>
      <c r="L4870" s="37"/>
    </row>
    <row r="4871" spans="1:12" ht="18" customHeight="1" x14ac:dyDescent="0.2">
      <c r="A4871" s="37" t="s">
        <v>8181</v>
      </c>
      <c r="B4871" s="37" t="s">
        <v>8182</v>
      </c>
      <c r="C4871" s="37" t="s">
        <v>8183</v>
      </c>
      <c r="D4871" s="37" t="s">
        <v>1697</v>
      </c>
      <c r="E4871" s="37" t="s">
        <v>15268</v>
      </c>
      <c r="F4871" s="37" t="s">
        <v>23134</v>
      </c>
      <c r="G4871" s="37">
        <v>77084</v>
      </c>
      <c r="H4871" s="35">
        <v>15</v>
      </c>
      <c r="I4871" s="35">
        <v>85</v>
      </c>
      <c r="J4871" s="36">
        <v>178082</v>
      </c>
      <c r="K4871" s="37">
        <v>133439</v>
      </c>
      <c r="L4871" s="37"/>
    </row>
    <row r="4872" spans="1:12" ht="18" customHeight="1" x14ac:dyDescent="0.2">
      <c r="A4872" s="37" t="s">
        <v>8184</v>
      </c>
      <c r="B4872" s="37" t="s">
        <v>8185</v>
      </c>
      <c r="C4872" s="37" t="s">
        <v>8186</v>
      </c>
      <c r="D4872" s="37" t="s">
        <v>8187</v>
      </c>
      <c r="E4872" s="37" t="s">
        <v>8188</v>
      </c>
      <c r="F4872" s="37" t="s">
        <v>18740</v>
      </c>
      <c r="G4872" s="37">
        <v>34698</v>
      </c>
      <c r="H4872" s="35">
        <v>48</v>
      </c>
      <c r="I4872" s="35">
        <v>139</v>
      </c>
      <c r="J4872" s="36">
        <v>345101</v>
      </c>
      <c r="K4872" s="37">
        <v>110237</v>
      </c>
      <c r="L4872" s="37"/>
    </row>
    <row r="4873" spans="1:12" ht="18" customHeight="1" x14ac:dyDescent="0.2">
      <c r="A4873" s="37" t="s">
        <v>8189</v>
      </c>
      <c r="B4873" s="37" t="s">
        <v>8190</v>
      </c>
      <c r="C4873" s="37" t="s">
        <v>8191</v>
      </c>
      <c r="D4873" s="37" t="s">
        <v>21325</v>
      </c>
      <c r="E4873" s="37" t="s">
        <v>21326</v>
      </c>
      <c r="F4873" s="37" t="s">
        <v>19678</v>
      </c>
      <c r="G4873" s="37">
        <v>7901</v>
      </c>
      <c r="H4873" s="35">
        <v>413</v>
      </c>
      <c r="I4873" s="35">
        <v>772</v>
      </c>
      <c r="J4873" s="36">
        <v>534956</v>
      </c>
      <c r="K4873" s="37">
        <v>113755</v>
      </c>
      <c r="L4873" s="37" t="s">
        <v>8192</v>
      </c>
    </row>
    <row r="4874" spans="1:12" ht="18" customHeight="1" x14ac:dyDescent="0.2">
      <c r="A4874" s="37" t="s">
        <v>8193</v>
      </c>
      <c r="B4874" s="37" t="s">
        <v>8194</v>
      </c>
      <c r="C4874" s="37" t="s">
        <v>8195</v>
      </c>
      <c r="D4874" s="37" t="s">
        <v>8196</v>
      </c>
      <c r="E4874" s="37" t="s">
        <v>22880</v>
      </c>
      <c r="F4874" s="37" t="s">
        <v>23129</v>
      </c>
      <c r="G4874" s="37">
        <v>17402</v>
      </c>
      <c r="H4874" s="35">
        <v>0</v>
      </c>
      <c r="I4874" s="35">
        <v>1</v>
      </c>
      <c r="J4874" s="36">
        <v>50000</v>
      </c>
      <c r="K4874" s="37">
        <v>143859</v>
      </c>
      <c r="L4874" s="37"/>
    </row>
    <row r="4875" spans="1:12" ht="18" customHeight="1" x14ac:dyDescent="0.2">
      <c r="A4875" s="37" t="s">
        <v>8197</v>
      </c>
      <c r="B4875" s="37" t="s">
        <v>8198</v>
      </c>
      <c r="C4875" s="37" t="s">
        <v>5527</v>
      </c>
      <c r="D4875" s="37" t="s">
        <v>5506</v>
      </c>
      <c r="E4875" s="37" t="s">
        <v>20603</v>
      </c>
      <c r="F4875" s="37" t="s">
        <v>19678</v>
      </c>
      <c r="G4875" s="37">
        <v>7649</v>
      </c>
      <c r="H4875" s="35">
        <v>167</v>
      </c>
      <c r="I4875" s="35">
        <v>767</v>
      </c>
      <c r="J4875" s="36">
        <v>217625</v>
      </c>
      <c r="K4875" s="37">
        <v>107764</v>
      </c>
      <c r="L4875" s="37"/>
    </row>
    <row r="4876" spans="1:12" ht="18" customHeight="1" x14ac:dyDescent="0.2">
      <c r="A4876" s="37" t="s">
        <v>5507</v>
      </c>
      <c r="B4876" s="37" t="s">
        <v>5508</v>
      </c>
      <c r="C4876" s="37" t="s">
        <v>5509</v>
      </c>
      <c r="D4876" s="37" t="s">
        <v>5510</v>
      </c>
      <c r="E4876" s="37" t="s">
        <v>24431</v>
      </c>
      <c r="F4876" s="37" t="s">
        <v>18740</v>
      </c>
      <c r="G4876" s="37">
        <v>33138</v>
      </c>
      <c r="H4876" s="35">
        <v>2</v>
      </c>
      <c r="I4876" s="35">
        <v>17</v>
      </c>
      <c r="J4876" s="36">
        <v>97674</v>
      </c>
      <c r="K4876" s="37">
        <v>144416</v>
      </c>
      <c r="L4876" s="37" t="s">
        <v>5511</v>
      </c>
    </row>
    <row r="4877" spans="1:12" ht="18" customHeight="1" x14ac:dyDescent="0.2">
      <c r="A4877" s="37" t="s">
        <v>5512</v>
      </c>
      <c r="B4877" s="37" t="s">
        <v>5513</v>
      </c>
      <c r="C4877" s="37" t="s">
        <v>5514</v>
      </c>
      <c r="D4877" s="37" t="s">
        <v>5515</v>
      </c>
      <c r="E4877" s="37" t="s">
        <v>20922</v>
      </c>
      <c r="F4877" s="37" t="s">
        <v>23136</v>
      </c>
      <c r="G4877" s="37">
        <v>24450</v>
      </c>
      <c r="H4877" s="35">
        <v>32</v>
      </c>
      <c r="I4877" s="35">
        <v>234</v>
      </c>
      <c r="J4877" s="36">
        <v>135261</v>
      </c>
      <c r="K4877" s="37">
        <v>115164</v>
      </c>
      <c r="L4877" s="37" t="s">
        <v>5516</v>
      </c>
    </row>
    <row r="4878" spans="1:12" ht="18" customHeight="1" x14ac:dyDescent="0.2">
      <c r="A4878" s="37" t="s">
        <v>5517</v>
      </c>
      <c r="B4878" s="37" t="s">
        <v>5518</v>
      </c>
      <c r="C4878" s="37" t="s">
        <v>5519</v>
      </c>
      <c r="D4878" s="37"/>
      <c r="E4878" s="37"/>
      <c r="F4878" s="37" t="s">
        <v>23129</v>
      </c>
      <c r="G4878" s="37"/>
      <c r="H4878" s="35">
        <v>8</v>
      </c>
      <c r="I4878" s="35" t="s">
        <v>16742</v>
      </c>
      <c r="J4878" s="35" t="s">
        <v>16742</v>
      </c>
      <c r="K4878" s="37">
        <v>136712</v>
      </c>
      <c r="L4878" s="37"/>
    </row>
    <row r="4879" spans="1:12" ht="18" customHeight="1" x14ac:dyDescent="0.2">
      <c r="A4879" s="37" t="s">
        <v>5520</v>
      </c>
      <c r="B4879" s="37" t="s">
        <v>5521</v>
      </c>
      <c r="C4879" s="37" t="s">
        <v>5522</v>
      </c>
      <c r="D4879" s="37" t="s">
        <v>5523</v>
      </c>
      <c r="E4879" s="37" t="s">
        <v>20851</v>
      </c>
      <c r="F4879" s="37" t="s">
        <v>23136</v>
      </c>
      <c r="G4879" s="37">
        <v>23235</v>
      </c>
      <c r="H4879" s="35">
        <v>49</v>
      </c>
      <c r="I4879" s="35">
        <v>499</v>
      </c>
      <c r="J4879" s="36">
        <v>98923</v>
      </c>
      <c r="K4879" s="37">
        <v>105876</v>
      </c>
      <c r="L4879" s="37"/>
    </row>
    <row r="4880" spans="1:12" ht="18" customHeight="1" x14ac:dyDescent="0.2">
      <c r="A4880" s="37" t="s">
        <v>5524</v>
      </c>
      <c r="B4880" s="37" t="s">
        <v>5525</v>
      </c>
      <c r="C4880" s="37" t="s">
        <v>5526</v>
      </c>
      <c r="D4880" s="37" t="s">
        <v>2833</v>
      </c>
      <c r="E4880" s="37" t="s">
        <v>2834</v>
      </c>
      <c r="F4880" s="37" t="s">
        <v>19678</v>
      </c>
      <c r="G4880" s="37">
        <v>8060</v>
      </c>
      <c r="H4880" s="35">
        <v>8</v>
      </c>
      <c r="I4880" s="35" t="s">
        <v>16742</v>
      </c>
      <c r="J4880" s="35" t="s">
        <v>16742</v>
      </c>
      <c r="K4880" s="37">
        <v>128283</v>
      </c>
      <c r="L4880" s="37" t="s">
        <v>2835</v>
      </c>
    </row>
    <row r="4881" spans="1:12" ht="18" customHeight="1" x14ac:dyDescent="0.2">
      <c r="A4881" s="37" t="s">
        <v>2836</v>
      </c>
      <c r="B4881" s="37" t="s">
        <v>2837</v>
      </c>
      <c r="C4881" s="37" t="s">
        <v>2838</v>
      </c>
      <c r="D4881" s="37" t="s">
        <v>2839</v>
      </c>
      <c r="E4881" s="37" t="s">
        <v>15337</v>
      </c>
      <c r="F4881" s="37" t="s">
        <v>19675</v>
      </c>
      <c r="G4881" s="37">
        <v>27511</v>
      </c>
      <c r="H4881" s="35">
        <v>20</v>
      </c>
      <c r="I4881" s="35">
        <v>100</v>
      </c>
      <c r="J4881" s="36">
        <v>195000</v>
      </c>
      <c r="K4881" s="37">
        <v>131403</v>
      </c>
      <c r="L4881" s="37"/>
    </row>
    <row r="4882" spans="1:12" ht="18" customHeight="1" x14ac:dyDescent="0.2">
      <c r="A4882" s="37" t="s">
        <v>4876</v>
      </c>
      <c r="B4882" s="37" t="s">
        <v>4877</v>
      </c>
      <c r="C4882" s="37" t="s">
        <v>4878</v>
      </c>
      <c r="D4882" s="37" t="s">
        <v>4879</v>
      </c>
      <c r="E4882" s="37" t="s">
        <v>20867</v>
      </c>
      <c r="F4882" s="37" t="s">
        <v>19675</v>
      </c>
      <c r="G4882" s="37">
        <v>28210</v>
      </c>
      <c r="H4882" s="35">
        <v>15</v>
      </c>
      <c r="I4882" s="35">
        <v>69</v>
      </c>
      <c r="J4882" s="36">
        <v>217713</v>
      </c>
      <c r="K4882" s="37">
        <v>118788</v>
      </c>
      <c r="L4882" s="37"/>
    </row>
    <row r="4883" spans="1:12" ht="18" customHeight="1" x14ac:dyDescent="0.2">
      <c r="A4883" s="37" t="s">
        <v>4880</v>
      </c>
      <c r="B4883" s="37" t="s">
        <v>4881</v>
      </c>
      <c r="C4883" s="37" t="s">
        <v>4882</v>
      </c>
      <c r="D4883" s="37" t="s">
        <v>4883</v>
      </c>
      <c r="E4883" s="37" t="s">
        <v>23798</v>
      </c>
      <c r="F4883" s="37" t="s">
        <v>19680</v>
      </c>
      <c r="G4883" s="37">
        <v>89128</v>
      </c>
      <c r="H4883" s="35">
        <v>45</v>
      </c>
      <c r="I4883" s="35">
        <v>250</v>
      </c>
      <c r="J4883" s="36">
        <v>180000</v>
      </c>
      <c r="K4883" s="37">
        <v>141775</v>
      </c>
      <c r="L4883" s="37"/>
    </row>
    <row r="4884" spans="1:12" ht="18" customHeight="1" x14ac:dyDescent="0.2">
      <c r="A4884" s="37" t="s">
        <v>4884</v>
      </c>
      <c r="B4884" s="37" t="s">
        <v>4885</v>
      </c>
      <c r="C4884" s="37" t="s">
        <v>4886</v>
      </c>
      <c r="D4884" s="37" t="s">
        <v>4887</v>
      </c>
      <c r="E4884" s="37" t="s">
        <v>20814</v>
      </c>
      <c r="F4884" s="37" t="s">
        <v>18741</v>
      </c>
      <c r="G4884" s="37">
        <v>30144</v>
      </c>
      <c r="H4884" s="35">
        <v>9</v>
      </c>
      <c r="I4884" s="35">
        <v>35</v>
      </c>
      <c r="J4884" s="36">
        <v>242857</v>
      </c>
      <c r="K4884" s="37">
        <v>131613</v>
      </c>
      <c r="L4884" s="37"/>
    </row>
    <row r="4885" spans="1:12" ht="18" customHeight="1" x14ac:dyDescent="0.2">
      <c r="A4885" s="37" t="s">
        <v>2128</v>
      </c>
      <c r="B4885" s="37" t="s">
        <v>2129</v>
      </c>
      <c r="C4885" s="37" t="s">
        <v>2130</v>
      </c>
      <c r="D4885" s="37" t="s">
        <v>1843</v>
      </c>
      <c r="E4885" s="37" t="s">
        <v>1844</v>
      </c>
      <c r="F4885" s="37" t="s">
        <v>23125</v>
      </c>
      <c r="G4885" s="37">
        <v>11797</v>
      </c>
      <c r="H4885" s="35">
        <v>19</v>
      </c>
      <c r="I4885" s="35">
        <v>65</v>
      </c>
      <c r="J4885" s="36">
        <v>296923</v>
      </c>
      <c r="K4885" s="37">
        <v>145231</v>
      </c>
      <c r="L4885" s="37" t="s">
        <v>1845</v>
      </c>
    </row>
    <row r="4886" spans="1:12" ht="18" customHeight="1" x14ac:dyDescent="0.2">
      <c r="A4886" s="37" t="s">
        <v>1846</v>
      </c>
      <c r="B4886" s="37" t="s">
        <v>1847</v>
      </c>
      <c r="C4886" s="37" t="s">
        <v>1848</v>
      </c>
      <c r="D4886" s="37" t="s">
        <v>1849</v>
      </c>
      <c r="E4886" s="37" t="s">
        <v>18972</v>
      </c>
      <c r="F4886" s="37" t="s">
        <v>23714</v>
      </c>
      <c r="G4886" s="37">
        <v>94402</v>
      </c>
      <c r="H4886" s="35">
        <v>0</v>
      </c>
      <c r="I4886" s="35">
        <v>2</v>
      </c>
      <c r="J4886" s="35">
        <v>2</v>
      </c>
      <c r="K4886" s="37">
        <v>111671</v>
      </c>
      <c r="L4886" s="37"/>
    </row>
    <row r="4887" spans="1:12" ht="18" customHeight="1" x14ac:dyDescent="0.2">
      <c r="A4887" s="37" t="s">
        <v>1850</v>
      </c>
      <c r="B4887" s="37" t="s">
        <v>1851</v>
      </c>
      <c r="C4887" s="37" t="s">
        <v>1852</v>
      </c>
      <c r="D4887" s="37" t="s">
        <v>1853</v>
      </c>
      <c r="E4887" s="37" t="s">
        <v>16717</v>
      </c>
      <c r="F4887" s="37" t="s">
        <v>18740</v>
      </c>
      <c r="G4887" s="37">
        <v>34119</v>
      </c>
      <c r="H4887" s="35">
        <v>1</v>
      </c>
      <c r="I4887" s="35">
        <v>2</v>
      </c>
      <c r="J4887" s="36">
        <v>318463</v>
      </c>
      <c r="K4887" s="37">
        <v>141004</v>
      </c>
      <c r="L4887" s="37"/>
    </row>
    <row r="4888" spans="1:12" ht="18" customHeight="1" x14ac:dyDescent="0.2">
      <c r="A4888" s="37" t="s">
        <v>4518</v>
      </c>
      <c r="B4888" s="37" t="s">
        <v>4519</v>
      </c>
      <c r="C4888" s="37" t="s">
        <v>4520</v>
      </c>
      <c r="D4888" s="37" t="s">
        <v>20588</v>
      </c>
      <c r="E4888" s="37" t="s">
        <v>20589</v>
      </c>
      <c r="F4888" s="37" t="s">
        <v>23714</v>
      </c>
      <c r="G4888" s="37">
        <v>93101</v>
      </c>
      <c r="H4888" s="35">
        <v>103</v>
      </c>
      <c r="I4888" s="35">
        <v>348</v>
      </c>
      <c r="J4888" s="36">
        <v>295522</v>
      </c>
      <c r="K4888" s="37">
        <v>143097</v>
      </c>
      <c r="L4888" s="37"/>
    </row>
    <row r="4889" spans="1:12" ht="18" customHeight="1" x14ac:dyDescent="0.2">
      <c r="A4889" s="37" t="s">
        <v>4521</v>
      </c>
      <c r="B4889" s="37" t="s">
        <v>4522</v>
      </c>
      <c r="C4889" s="37" t="s">
        <v>4523</v>
      </c>
      <c r="D4889" s="37" t="s">
        <v>4524</v>
      </c>
      <c r="E4889" s="37" t="s">
        <v>4525</v>
      </c>
      <c r="F4889" s="37" t="s">
        <v>23125</v>
      </c>
      <c r="G4889" s="37">
        <v>13159</v>
      </c>
      <c r="H4889" s="35">
        <v>42</v>
      </c>
      <c r="I4889" s="35">
        <v>25</v>
      </c>
      <c r="J4889" s="36">
        <v>1680000</v>
      </c>
      <c r="K4889" s="37">
        <v>142924</v>
      </c>
      <c r="L4889" s="37"/>
    </row>
    <row r="4890" spans="1:12" ht="18" customHeight="1" x14ac:dyDescent="0.2">
      <c r="A4890" s="37" t="s">
        <v>4526</v>
      </c>
      <c r="B4890" s="37" t="s">
        <v>4527</v>
      </c>
      <c r="C4890" s="37" t="s">
        <v>4528</v>
      </c>
      <c r="D4890" s="37"/>
      <c r="E4890" s="37"/>
      <c r="F4890" s="37" t="s">
        <v>23714</v>
      </c>
      <c r="G4890" s="37"/>
      <c r="H4890" s="35">
        <v>2</v>
      </c>
      <c r="I4890" s="35">
        <v>13</v>
      </c>
      <c r="J4890" s="36">
        <v>176923</v>
      </c>
      <c r="K4890" s="37">
        <v>141501</v>
      </c>
      <c r="L4890" s="37"/>
    </row>
    <row r="4891" spans="1:12" ht="18" customHeight="1" x14ac:dyDescent="0.2">
      <c r="A4891" s="37" t="s">
        <v>4529</v>
      </c>
      <c r="B4891" s="37" t="s">
        <v>4519</v>
      </c>
      <c r="C4891" s="37" t="s">
        <v>4530</v>
      </c>
      <c r="D4891" s="37" t="s">
        <v>4531</v>
      </c>
      <c r="E4891" s="37" t="s">
        <v>4532</v>
      </c>
      <c r="F4891" s="37" t="s">
        <v>23714</v>
      </c>
      <c r="G4891" s="37">
        <v>91764</v>
      </c>
      <c r="H4891" s="35">
        <v>83</v>
      </c>
      <c r="I4891" s="35">
        <v>338</v>
      </c>
      <c r="J4891" s="36">
        <v>244493</v>
      </c>
      <c r="K4891" s="37">
        <v>136969</v>
      </c>
      <c r="L4891" s="37"/>
    </row>
    <row r="4892" spans="1:12" ht="18" customHeight="1" x14ac:dyDescent="0.2">
      <c r="A4892" s="37" t="s">
        <v>4533</v>
      </c>
      <c r="B4892" s="37" t="s">
        <v>4534</v>
      </c>
      <c r="C4892" s="37" t="s">
        <v>4535</v>
      </c>
      <c r="D4892" s="37" t="s">
        <v>4536</v>
      </c>
      <c r="E4892" s="37" t="s">
        <v>24286</v>
      </c>
      <c r="F4892" s="37" t="s">
        <v>23134</v>
      </c>
      <c r="G4892" s="37">
        <v>75219</v>
      </c>
      <c r="H4892" s="35">
        <v>8</v>
      </c>
      <c r="I4892" s="35" t="s">
        <v>16742</v>
      </c>
      <c r="J4892" s="35" t="s">
        <v>16742</v>
      </c>
      <c r="K4892" s="37">
        <v>139117</v>
      </c>
      <c r="L4892" s="37" t="s">
        <v>4537</v>
      </c>
    </row>
    <row r="4893" spans="1:12" ht="18" customHeight="1" x14ac:dyDescent="0.2">
      <c r="A4893" s="37" t="s">
        <v>4538</v>
      </c>
      <c r="B4893" s="37" t="s">
        <v>3671</v>
      </c>
      <c r="C4893" s="37" t="s">
        <v>3996</v>
      </c>
      <c r="D4893" s="37" t="s">
        <v>3997</v>
      </c>
      <c r="E4893" s="37" t="s">
        <v>11899</v>
      </c>
      <c r="F4893" s="37" t="s">
        <v>23139</v>
      </c>
      <c r="G4893" s="37">
        <v>53562</v>
      </c>
      <c r="H4893" s="35">
        <v>10</v>
      </c>
      <c r="I4893" s="35">
        <v>71</v>
      </c>
      <c r="J4893" s="36">
        <v>145070</v>
      </c>
      <c r="K4893" s="37">
        <v>115924</v>
      </c>
      <c r="L4893" s="37" t="s">
        <v>3998</v>
      </c>
    </row>
    <row r="4894" spans="1:12" ht="18" customHeight="1" x14ac:dyDescent="0.2">
      <c r="A4894" s="37" t="s">
        <v>3999</v>
      </c>
      <c r="B4894" s="37" t="s">
        <v>4000</v>
      </c>
      <c r="C4894" s="37" t="s">
        <v>4001</v>
      </c>
      <c r="D4894" s="37" t="s">
        <v>4002</v>
      </c>
      <c r="E4894" s="37" t="s">
        <v>20049</v>
      </c>
      <c r="F4894" s="37" t="s">
        <v>19664</v>
      </c>
      <c r="G4894" s="37">
        <v>67208</v>
      </c>
      <c r="H4894" s="35">
        <v>9</v>
      </c>
      <c r="I4894" s="35">
        <v>142</v>
      </c>
      <c r="J4894" s="36">
        <v>64789</v>
      </c>
      <c r="K4894" s="37">
        <v>118173</v>
      </c>
      <c r="L4894" s="37"/>
    </row>
    <row r="4895" spans="1:12" ht="18" customHeight="1" x14ac:dyDescent="0.2">
      <c r="A4895" s="37" t="s">
        <v>4003</v>
      </c>
      <c r="B4895" s="37" t="s">
        <v>4004</v>
      </c>
      <c r="C4895" s="37" t="s">
        <v>4005</v>
      </c>
      <c r="D4895" s="37" t="s">
        <v>4006</v>
      </c>
      <c r="E4895" s="37" t="s">
        <v>19263</v>
      </c>
      <c r="F4895" s="37" t="s">
        <v>19672</v>
      </c>
      <c r="G4895" s="37">
        <v>63122</v>
      </c>
      <c r="H4895" s="35">
        <v>80</v>
      </c>
      <c r="I4895" s="35">
        <v>148</v>
      </c>
      <c r="J4895" s="36">
        <v>541723</v>
      </c>
      <c r="K4895" s="37">
        <v>109452</v>
      </c>
      <c r="L4895" s="37" t="s">
        <v>4007</v>
      </c>
    </row>
    <row r="4896" spans="1:12" ht="18" customHeight="1" x14ac:dyDescent="0.2">
      <c r="A4896" s="37" t="s">
        <v>4008</v>
      </c>
      <c r="B4896" s="37" t="s">
        <v>4009</v>
      </c>
      <c r="C4896" s="37" t="s">
        <v>4010</v>
      </c>
      <c r="D4896" s="37" t="s">
        <v>4011</v>
      </c>
      <c r="E4896" s="37" t="s">
        <v>6242</v>
      </c>
      <c r="F4896" s="37" t="s">
        <v>19668</v>
      </c>
      <c r="G4896" s="37">
        <v>20850</v>
      </c>
      <c r="H4896" s="35">
        <v>39</v>
      </c>
      <c r="I4896" s="35">
        <v>380</v>
      </c>
      <c r="J4896" s="36">
        <v>101384</v>
      </c>
      <c r="K4896" s="37">
        <v>110794</v>
      </c>
      <c r="L4896" s="37"/>
    </row>
    <row r="4897" spans="1:12" ht="18" customHeight="1" x14ac:dyDescent="0.2">
      <c r="A4897" s="37" t="s">
        <v>4012</v>
      </c>
      <c r="B4897" s="37" t="s">
        <v>4013</v>
      </c>
      <c r="C4897" s="37" t="s">
        <v>4014</v>
      </c>
      <c r="D4897" s="37" t="s">
        <v>4015</v>
      </c>
      <c r="E4897" s="37" t="s">
        <v>20161</v>
      </c>
      <c r="F4897" s="37" t="s">
        <v>23714</v>
      </c>
      <c r="G4897" s="37">
        <v>93720</v>
      </c>
      <c r="H4897" s="35">
        <v>1</v>
      </c>
      <c r="I4897" s="35">
        <v>48</v>
      </c>
      <c r="J4897" s="36">
        <v>15286</v>
      </c>
      <c r="K4897" s="37">
        <v>135364</v>
      </c>
      <c r="L4897" s="37"/>
    </row>
    <row r="4898" spans="1:12" ht="18" customHeight="1" x14ac:dyDescent="0.2">
      <c r="A4898" s="37" t="s">
        <v>4016</v>
      </c>
      <c r="B4898" s="37" t="s">
        <v>4017</v>
      </c>
      <c r="C4898" s="37" t="s">
        <v>4018</v>
      </c>
      <c r="D4898" s="37" t="s">
        <v>4019</v>
      </c>
      <c r="E4898" s="37" t="s">
        <v>4020</v>
      </c>
      <c r="F4898" s="37" t="s">
        <v>23134</v>
      </c>
      <c r="G4898" s="37">
        <v>77450</v>
      </c>
      <c r="H4898" s="35">
        <v>12</v>
      </c>
      <c r="I4898" s="35">
        <v>113</v>
      </c>
      <c r="J4898" s="36">
        <v>104363</v>
      </c>
      <c r="K4898" s="37">
        <v>142438</v>
      </c>
      <c r="L4898" s="37"/>
    </row>
    <row r="4899" spans="1:12" ht="18" customHeight="1" x14ac:dyDescent="0.2">
      <c r="A4899" s="37" t="s">
        <v>4021</v>
      </c>
      <c r="B4899" s="37" t="s">
        <v>4022</v>
      </c>
      <c r="C4899" s="37" t="s">
        <v>4023</v>
      </c>
      <c r="D4899" s="37" t="s">
        <v>4024</v>
      </c>
      <c r="E4899" s="37" t="s">
        <v>23347</v>
      </c>
      <c r="F4899" s="37" t="s">
        <v>23134</v>
      </c>
      <c r="G4899" s="37">
        <v>78738</v>
      </c>
      <c r="H4899" s="35">
        <v>7</v>
      </c>
      <c r="I4899" s="35">
        <v>319</v>
      </c>
      <c r="J4899" s="36">
        <v>22194</v>
      </c>
      <c r="K4899" s="37">
        <v>139532</v>
      </c>
      <c r="L4899" s="37"/>
    </row>
    <row r="4900" spans="1:12" ht="18" customHeight="1" x14ac:dyDescent="0.2">
      <c r="A4900" s="37" t="s">
        <v>4025</v>
      </c>
      <c r="B4900" s="37" t="s">
        <v>4026</v>
      </c>
      <c r="C4900" s="37" t="s">
        <v>4027</v>
      </c>
      <c r="D4900" s="37" t="s">
        <v>4028</v>
      </c>
      <c r="E4900" s="37" t="s">
        <v>20314</v>
      </c>
      <c r="F4900" s="37" t="s">
        <v>19668</v>
      </c>
      <c r="G4900" s="37">
        <v>21619</v>
      </c>
      <c r="H4900" s="35">
        <v>40</v>
      </c>
      <c r="I4900" s="35">
        <v>555</v>
      </c>
      <c r="J4900" s="36">
        <v>72271</v>
      </c>
      <c r="K4900" s="37">
        <v>132601</v>
      </c>
      <c r="L4900" s="37" t="s">
        <v>4029</v>
      </c>
    </row>
    <row r="4901" spans="1:12" ht="18" customHeight="1" x14ac:dyDescent="0.2">
      <c r="A4901" s="37" t="s">
        <v>4030</v>
      </c>
      <c r="B4901" s="37" t="s">
        <v>4031</v>
      </c>
      <c r="C4901" s="37" t="s">
        <v>4032</v>
      </c>
      <c r="D4901" s="37" t="s">
        <v>4033</v>
      </c>
      <c r="E4901" s="37" t="s">
        <v>20867</v>
      </c>
      <c r="F4901" s="37" t="s">
        <v>19675</v>
      </c>
      <c r="G4901" s="37">
        <v>28244</v>
      </c>
      <c r="H4901" s="35">
        <v>15</v>
      </c>
      <c r="I4901" s="35">
        <v>78</v>
      </c>
      <c r="J4901" s="36">
        <v>194872</v>
      </c>
      <c r="K4901" s="37">
        <v>131275</v>
      </c>
      <c r="L4901" s="37"/>
    </row>
    <row r="4902" spans="1:12" ht="18" customHeight="1" x14ac:dyDescent="0.2">
      <c r="A4902" s="37" t="s">
        <v>4034</v>
      </c>
      <c r="B4902" s="37" t="s">
        <v>6737</v>
      </c>
      <c r="C4902" s="37" t="s">
        <v>6738</v>
      </c>
      <c r="D4902" s="37" t="s">
        <v>6739</v>
      </c>
      <c r="E4902" s="37" t="s">
        <v>22734</v>
      </c>
      <c r="F4902" s="37" t="s">
        <v>19676</v>
      </c>
      <c r="G4902" s="37">
        <v>68507</v>
      </c>
      <c r="H4902" s="35">
        <v>5</v>
      </c>
      <c r="I4902" s="35">
        <v>79</v>
      </c>
      <c r="J4902" s="36">
        <v>69464</v>
      </c>
      <c r="K4902" s="37">
        <v>128661</v>
      </c>
      <c r="L4902" s="37"/>
    </row>
    <row r="4903" spans="1:12" ht="18" customHeight="1" x14ac:dyDescent="0.2">
      <c r="A4903" s="37" t="s">
        <v>6740</v>
      </c>
      <c r="B4903" s="37" t="s">
        <v>6741</v>
      </c>
      <c r="C4903" s="37" t="s">
        <v>6742</v>
      </c>
      <c r="D4903" s="37" t="s">
        <v>1305</v>
      </c>
      <c r="E4903" s="37" t="s">
        <v>16049</v>
      </c>
      <c r="F4903" s="37" t="s">
        <v>23136</v>
      </c>
      <c r="G4903" s="37">
        <v>22310</v>
      </c>
      <c r="H4903" s="35">
        <v>17</v>
      </c>
      <c r="I4903" s="35">
        <v>46</v>
      </c>
      <c r="J4903" s="36">
        <v>360440</v>
      </c>
      <c r="K4903" s="37">
        <v>118618</v>
      </c>
      <c r="L4903" s="37"/>
    </row>
    <row r="4904" spans="1:12" ht="18" customHeight="1" x14ac:dyDescent="0.2">
      <c r="A4904" s="37" t="s">
        <v>1306</v>
      </c>
      <c r="B4904" s="37" t="s">
        <v>1307</v>
      </c>
      <c r="C4904" s="37" t="s">
        <v>1308</v>
      </c>
      <c r="D4904" s="37" t="s">
        <v>1309</v>
      </c>
      <c r="E4904" s="37" t="s">
        <v>21098</v>
      </c>
      <c r="F4904" s="37" t="s">
        <v>19672</v>
      </c>
      <c r="G4904" s="37">
        <v>64111</v>
      </c>
      <c r="H4904" s="35">
        <v>21</v>
      </c>
      <c r="I4904" s="35">
        <v>35</v>
      </c>
      <c r="J4904" s="36">
        <v>605609</v>
      </c>
      <c r="K4904" s="37">
        <v>135524</v>
      </c>
      <c r="L4904" s="37"/>
    </row>
    <row r="4905" spans="1:12" ht="18" customHeight="1" x14ac:dyDescent="0.2">
      <c r="A4905" s="37" t="s">
        <v>1310</v>
      </c>
      <c r="B4905" s="37" t="s">
        <v>1311</v>
      </c>
      <c r="C4905" s="37" t="s">
        <v>1312</v>
      </c>
      <c r="D4905" s="37" t="s">
        <v>1313</v>
      </c>
      <c r="E4905" s="37" t="s">
        <v>19599</v>
      </c>
      <c r="F4905" s="37" t="s">
        <v>23134</v>
      </c>
      <c r="G4905" s="37">
        <v>75025</v>
      </c>
      <c r="H4905" s="35">
        <v>29</v>
      </c>
      <c r="I4905" s="35">
        <v>9</v>
      </c>
      <c r="J4905" s="36">
        <v>3222222</v>
      </c>
      <c r="K4905" s="37">
        <v>106045</v>
      </c>
      <c r="L4905" s="37"/>
    </row>
    <row r="4906" spans="1:12" ht="18" customHeight="1" x14ac:dyDescent="0.2">
      <c r="A4906" s="37" t="s">
        <v>1314</v>
      </c>
      <c r="B4906" s="37" t="s">
        <v>1315</v>
      </c>
      <c r="C4906" s="37" t="s">
        <v>1316</v>
      </c>
      <c r="D4906" s="37" t="s">
        <v>1317</v>
      </c>
      <c r="E4906" s="37" t="s">
        <v>8535</v>
      </c>
      <c r="F4906" s="37" t="s">
        <v>19668</v>
      </c>
      <c r="G4906" s="37">
        <v>21204</v>
      </c>
      <c r="H4906" s="35">
        <v>2</v>
      </c>
      <c r="I4906" s="35">
        <v>26</v>
      </c>
      <c r="J4906" s="36">
        <v>80769</v>
      </c>
      <c r="K4906" s="37">
        <v>120956</v>
      </c>
      <c r="L4906" s="37"/>
    </row>
    <row r="4907" spans="1:12" ht="18" customHeight="1" x14ac:dyDescent="0.2">
      <c r="A4907" s="37" t="s">
        <v>1318</v>
      </c>
      <c r="B4907" s="37" t="s">
        <v>1319</v>
      </c>
      <c r="C4907" s="37" t="s">
        <v>1320</v>
      </c>
      <c r="D4907" s="37" t="s">
        <v>1321</v>
      </c>
      <c r="E4907" s="37" t="s">
        <v>1322</v>
      </c>
      <c r="F4907" s="37" t="s">
        <v>23125</v>
      </c>
      <c r="G4907" s="37">
        <v>12804</v>
      </c>
      <c r="H4907" s="35">
        <v>0</v>
      </c>
      <c r="I4907" s="35">
        <v>3</v>
      </c>
      <c r="J4907" s="36">
        <v>95667</v>
      </c>
      <c r="K4907" s="37">
        <v>146142</v>
      </c>
      <c r="L4907" s="37"/>
    </row>
    <row r="4908" spans="1:12" ht="18" customHeight="1" x14ac:dyDescent="0.2">
      <c r="A4908" s="37" t="s">
        <v>1323</v>
      </c>
      <c r="B4908" s="37" t="s">
        <v>1524</v>
      </c>
      <c r="C4908" s="37" t="s">
        <v>1525</v>
      </c>
      <c r="D4908" s="37" t="s">
        <v>1526</v>
      </c>
      <c r="E4908" s="37" t="s">
        <v>7212</v>
      </c>
      <c r="F4908" s="37" t="s">
        <v>19679</v>
      </c>
      <c r="G4908" s="37">
        <v>87112</v>
      </c>
      <c r="H4908" s="35">
        <v>5</v>
      </c>
      <c r="I4908" s="35">
        <v>126</v>
      </c>
      <c r="J4908" s="36">
        <v>37796</v>
      </c>
      <c r="K4908" s="37">
        <v>144118</v>
      </c>
      <c r="L4908" s="37"/>
    </row>
    <row r="4909" spans="1:12" ht="18" customHeight="1" x14ac:dyDescent="0.2">
      <c r="A4909" s="37" t="s">
        <v>1527</v>
      </c>
      <c r="B4909" s="37" t="s">
        <v>1528</v>
      </c>
      <c r="C4909" s="37" t="s">
        <v>1529</v>
      </c>
      <c r="D4909" s="37" t="s">
        <v>1530</v>
      </c>
      <c r="E4909" s="37" t="s">
        <v>21832</v>
      </c>
      <c r="F4909" s="37" t="s">
        <v>23126</v>
      </c>
      <c r="G4909" s="37">
        <v>45242</v>
      </c>
      <c r="H4909" s="35">
        <v>590</v>
      </c>
      <c r="I4909" s="36">
        <v>1675</v>
      </c>
      <c r="J4909" s="36">
        <v>352487</v>
      </c>
      <c r="K4909" s="37">
        <v>105664</v>
      </c>
      <c r="L4909" s="37" t="s">
        <v>1531</v>
      </c>
    </row>
    <row r="4910" spans="1:12" ht="18" customHeight="1" x14ac:dyDescent="0.2">
      <c r="A4910" s="37" t="s">
        <v>1532</v>
      </c>
      <c r="B4910" s="37" t="s">
        <v>1533</v>
      </c>
      <c r="C4910" s="37" t="s">
        <v>1534</v>
      </c>
      <c r="D4910" s="37" t="s">
        <v>1535</v>
      </c>
      <c r="E4910" s="37" t="s">
        <v>23833</v>
      </c>
      <c r="F4910" s="37" t="s">
        <v>19668</v>
      </c>
      <c r="G4910" s="37">
        <v>20814</v>
      </c>
      <c r="H4910" s="35">
        <v>393</v>
      </c>
      <c r="I4910" s="35">
        <v>472</v>
      </c>
      <c r="J4910" s="36">
        <v>832252</v>
      </c>
      <c r="K4910" s="37">
        <v>107495</v>
      </c>
      <c r="L4910" s="37"/>
    </row>
    <row r="4911" spans="1:12" ht="18" customHeight="1" x14ac:dyDescent="0.2">
      <c r="A4911" s="37" t="s">
        <v>1536</v>
      </c>
      <c r="B4911" s="37" t="s">
        <v>1537</v>
      </c>
      <c r="C4911" s="37" t="s">
        <v>1538</v>
      </c>
      <c r="D4911" s="37" t="s">
        <v>1539</v>
      </c>
      <c r="E4911" s="37" t="s">
        <v>3030</v>
      </c>
      <c r="F4911" s="37" t="s">
        <v>19667</v>
      </c>
      <c r="G4911" s="37">
        <v>1867</v>
      </c>
      <c r="H4911" s="35">
        <v>76</v>
      </c>
      <c r="I4911" s="35">
        <v>410</v>
      </c>
      <c r="J4911" s="36">
        <v>184987</v>
      </c>
      <c r="K4911" s="37">
        <v>106926</v>
      </c>
      <c r="L4911" s="37" t="s">
        <v>1540</v>
      </c>
    </row>
    <row r="4912" spans="1:12" ht="18" customHeight="1" x14ac:dyDescent="0.2">
      <c r="A4912" s="37" t="s">
        <v>1541</v>
      </c>
      <c r="B4912" s="37" t="s">
        <v>1542</v>
      </c>
      <c r="C4912" s="37" t="s">
        <v>4209</v>
      </c>
      <c r="D4912" s="37" t="s">
        <v>4210</v>
      </c>
      <c r="E4912" s="37" t="s">
        <v>23811</v>
      </c>
      <c r="F4912" s="37" t="s">
        <v>23133</v>
      </c>
      <c r="G4912" s="37">
        <v>37027</v>
      </c>
      <c r="H4912" s="35">
        <v>715</v>
      </c>
      <c r="I4912" s="36">
        <v>8504</v>
      </c>
      <c r="J4912" s="36">
        <v>84049</v>
      </c>
      <c r="K4912" s="37">
        <v>106522</v>
      </c>
      <c r="L4912" s="37"/>
    </row>
    <row r="4913" spans="1:12" ht="18" customHeight="1" x14ac:dyDescent="0.2">
      <c r="A4913" s="37" t="s">
        <v>4211</v>
      </c>
      <c r="B4913" s="37" t="s">
        <v>294</v>
      </c>
      <c r="C4913" s="37" t="s">
        <v>295</v>
      </c>
      <c r="D4913" s="37" t="s">
        <v>296</v>
      </c>
      <c r="E4913" s="37" t="s">
        <v>24028</v>
      </c>
      <c r="F4913" s="37" t="s">
        <v>23136</v>
      </c>
      <c r="G4913" s="37">
        <v>22801</v>
      </c>
      <c r="H4913" s="35">
        <v>2</v>
      </c>
      <c r="I4913" s="35">
        <v>6</v>
      </c>
      <c r="J4913" s="36">
        <v>251283</v>
      </c>
      <c r="K4913" s="37">
        <v>115147</v>
      </c>
      <c r="L4913" s="37"/>
    </row>
    <row r="4914" spans="1:12" ht="18" customHeight="1" x14ac:dyDescent="0.2">
      <c r="A4914" s="37" t="s">
        <v>297</v>
      </c>
      <c r="B4914" s="37" t="s">
        <v>298</v>
      </c>
      <c r="C4914" s="37" t="s">
        <v>299</v>
      </c>
      <c r="D4914" s="37" t="s">
        <v>300</v>
      </c>
      <c r="E4914" s="37" t="s">
        <v>11119</v>
      </c>
      <c r="F4914" s="37" t="s">
        <v>23129</v>
      </c>
      <c r="G4914" s="37">
        <v>15601</v>
      </c>
      <c r="H4914" s="35">
        <v>171</v>
      </c>
      <c r="I4914" s="36">
        <v>3000</v>
      </c>
      <c r="J4914" s="36">
        <v>57000</v>
      </c>
      <c r="K4914" s="37">
        <v>106015</v>
      </c>
      <c r="L4914" s="37"/>
    </row>
    <row r="4915" spans="1:12" ht="18" customHeight="1" x14ac:dyDescent="0.2">
      <c r="A4915" s="37" t="s">
        <v>301</v>
      </c>
      <c r="B4915" s="37" t="s">
        <v>302</v>
      </c>
      <c r="C4915" s="37" t="s">
        <v>303</v>
      </c>
      <c r="D4915" s="37" t="s">
        <v>304</v>
      </c>
      <c r="E4915" s="37" t="s">
        <v>24201</v>
      </c>
      <c r="F4915" s="37" t="s">
        <v>18740</v>
      </c>
      <c r="G4915" s="37">
        <v>32216</v>
      </c>
      <c r="H4915" s="35">
        <v>53</v>
      </c>
      <c r="I4915" s="35">
        <v>403</v>
      </c>
      <c r="J4915" s="36">
        <v>130647</v>
      </c>
      <c r="K4915" s="37">
        <v>108426</v>
      </c>
      <c r="L4915" s="37"/>
    </row>
    <row r="4916" spans="1:12" ht="18" customHeight="1" x14ac:dyDescent="0.2">
      <c r="A4916" s="37" t="s">
        <v>305</v>
      </c>
      <c r="B4916" s="37" t="s">
        <v>306</v>
      </c>
      <c r="C4916" s="37" t="s">
        <v>307</v>
      </c>
      <c r="D4916" s="37" t="s">
        <v>5043</v>
      </c>
      <c r="E4916" s="37" t="s">
        <v>11864</v>
      </c>
      <c r="F4916" s="37" t="s">
        <v>19675</v>
      </c>
      <c r="G4916" s="37">
        <v>27278</v>
      </c>
      <c r="H4916" s="35">
        <v>4</v>
      </c>
      <c r="I4916" s="35">
        <v>30</v>
      </c>
      <c r="J4916" s="36">
        <v>116667</v>
      </c>
      <c r="K4916" s="37">
        <v>141509</v>
      </c>
      <c r="L4916" s="37"/>
    </row>
    <row r="4917" spans="1:12" ht="18" customHeight="1" x14ac:dyDescent="0.2">
      <c r="A4917" s="37" t="s">
        <v>8103</v>
      </c>
      <c r="B4917" s="37" t="s">
        <v>8104</v>
      </c>
      <c r="C4917" s="37" t="s">
        <v>8105</v>
      </c>
      <c r="D4917" s="37" t="s">
        <v>8106</v>
      </c>
      <c r="E4917" s="37" t="s">
        <v>20066</v>
      </c>
      <c r="F4917" s="37" t="s">
        <v>23133</v>
      </c>
      <c r="G4917" s="37">
        <v>37919</v>
      </c>
      <c r="H4917" s="35">
        <v>4</v>
      </c>
      <c r="I4917" s="35">
        <v>35</v>
      </c>
      <c r="J4917" s="36">
        <v>125969</v>
      </c>
      <c r="K4917" s="37">
        <v>120207</v>
      </c>
      <c r="L4917" s="37"/>
    </row>
    <row r="4918" spans="1:12" ht="18" customHeight="1" x14ac:dyDescent="0.2">
      <c r="A4918" s="37" t="s">
        <v>8107</v>
      </c>
      <c r="B4918" s="37" t="s">
        <v>8108</v>
      </c>
      <c r="C4918" s="37" t="s">
        <v>10361</v>
      </c>
      <c r="D4918" s="37" t="s">
        <v>10362</v>
      </c>
      <c r="E4918" s="37" t="s">
        <v>23260</v>
      </c>
      <c r="F4918" s="37" t="s">
        <v>19674</v>
      </c>
      <c r="G4918" s="37">
        <v>59101</v>
      </c>
      <c r="H4918" s="35">
        <v>9</v>
      </c>
      <c r="I4918" s="35">
        <v>40</v>
      </c>
      <c r="J4918" s="36">
        <v>225000</v>
      </c>
      <c r="K4918" s="37">
        <v>118982</v>
      </c>
      <c r="L4918" s="37"/>
    </row>
    <row r="4919" spans="1:12" ht="18" customHeight="1" x14ac:dyDescent="0.2">
      <c r="A4919" s="37" t="s">
        <v>10363</v>
      </c>
      <c r="B4919" s="37" t="s">
        <v>10364</v>
      </c>
      <c r="C4919" s="37" t="s">
        <v>10365</v>
      </c>
      <c r="D4919" s="37" t="s">
        <v>10366</v>
      </c>
      <c r="E4919" s="37" t="s">
        <v>10367</v>
      </c>
      <c r="F4919" s="37" t="s">
        <v>19675</v>
      </c>
      <c r="G4919" s="37">
        <v>27534</v>
      </c>
      <c r="H4919" s="35">
        <v>4</v>
      </c>
      <c r="I4919" s="35">
        <v>41</v>
      </c>
      <c r="J4919" s="36">
        <v>99960</v>
      </c>
      <c r="K4919" s="37">
        <v>134102</v>
      </c>
      <c r="L4919" s="37" t="s">
        <v>10368</v>
      </c>
    </row>
    <row r="4920" spans="1:12" ht="18" customHeight="1" x14ac:dyDescent="0.2">
      <c r="A4920" s="37" t="s">
        <v>10369</v>
      </c>
      <c r="B4920" s="37" t="s">
        <v>10370</v>
      </c>
      <c r="C4920" s="37" t="s">
        <v>10371</v>
      </c>
      <c r="D4920" s="37" t="s">
        <v>10372</v>
      </c>
      <c r="E4920" s="37" t="s">
        <v>22902</v>
      </c>
      <c r="F4920" s="37" t="s">
        <v>19664</v>
      </c>
      <c r="G4920" s="37">
        <v>66614</v>
      </c>
      <c r="H4920" s="35">
        <v>10</v>
      </c>
      <c r="I4920" s="35">
        <v>80</v>
      </c>
      <c r="J4920" s="36">
        <v>125000</v>
      </c>
      <c r="K4920" s="37">
        <v>114954</v>
      </c>
      <c r="L4920" s="37" t="s">
        <v>10373</v>
      </c>
    </row>
    <row r="4921" spans="1:12" ht="18" customHeight="1" x14ac:dyDescent="0.2">
      <c r="A4921" s="37" t="s">
        <v>10374</v>
      </c>
      <c r="B4921" s="37" t="s">
        <v>10375</v>
      </c>
      <c r="C4921" s="37" t="s">
        <v>10376</v>
      </c>
      <c r="D4921" s="37" t="s">
        <v>10377</v>
      </c>
      <c r="E4921" s="37" t="s">
        <v>22837</v>
      </c>
      <c r="F4921" s="37" t="s">
        <v>23126</v>
      </c>
      <c r="G4921" s="37">
        <v>45458</v>
      </c>
      <c r="H4921" s="35">
        <v>32</v>
      </c>
      <c r="I4921" s="35">
        <v>286</v>
      </c>
      <c r="J4921" s="36">
        <v>111535</v>
      </c>
      <c r="K4921" s="37">
        <v>121495</v>
      </c>
      <c r="L4921" s="37"/>
    </row>
    <row r="4922" spans="1:12" ht="18" customHeight="1" x14ac:dyDescent="0.2">
      <c r="A4922" s="37" t="s">
        <v>10378</v>
      </c>
      <c r="B4922" s="37" t="s">
        <v>10379</v>
      </c>
      <c r="C4922" s="37" t="s">
        <v>10380</v>
      </c>
      <c r="D4922" s="37" t="s">
        <v>7618</v>
      </c>
      <c r="E4922" s="37" t="s">
        <v>21486</v>
      </c>
      <c r="F4922" s="37" t="s">
        <v>23134</v>
      </c>
      <c r="G4922" s="37">
        <v>75001</v>
      </c>
      <c r="H4922" s="35">
        <v>11</v>
      </c>
      <c r="I4922" s="35">
        <v>148</v>
      </c>
      <c r="J4922" s="36">
        <v>76622</v>
      </c>
      <c r="K4922" s="37">
        <v>124177</v>
      </c>
      <c r="L4922" s="37"/>
    </row>
    <row r="4923" spans="1:12" ht="18" customHeight="1" x14ac:dyDescent="0.2">
      <c r="A4923" s="37" t="s">
        <v>6663</v>
      </c>
      <c r="B4923" s="37" t="s">
        <v>6664</v>
      </c>
      <c r="C4923" s="37" t="s">
        <v>6665</v>
      </c>
      <c r="D4923" s="37" t="s">
        <v>6666</v>
      </c>
      <c r="E4923" s="37" t="s">
        <v>22089</v>
      </c>
      <c r="F4923" s="37" t="s">
        <v>23138</v>
      </c>
      <c r="G4923" s="37">
        <v>98116</v>
      </c>
      <c r="H4923" s="35">
        <v>27</v>
      </c>
      <c r="I4923" s="35">
        <v>182</v>
      </c>
      <c r="J4923" s="36">
        <v>150303</v>
      </c>
      <c r="K4923" s="37">
        <v>117465</v>
      </c>
      <c r="L4923" s="37"/>
    </row>
    <row r="4924" spans="1:12" ht="18" customHeight="1" x14ac:dyDescent="0.2">
      <c r="A4924" s="37" t="s">
        <v>6667</v>
      </c>
      <c r="B4924" s="37" t="s">
        <v>3967</v>
      </c>
      <c r="C4924" s="37" t="s">
        <v>3968</v>
      </c>
      <c r="D4924" s="37" t="s">
        <v>3969</v>
      </c>
      <c r="E4924" s="37" t="s">
        <v>3970</v>
      </c>
      <c r="F4924" s="37" t="s">
        <v>18740</v>
      </c>
      <c r="G4924" s="37">
        <v>32571</v>
      </c>
      <c r="H4924" s="35">
        <v>9</v>
      </c>
      <c r="I4924" s="35">
        <v>408</v>
      </c>
      <c r="J4924" s="36">
        <v>21005</v>
      </c>
      <c r="K4924" s="37">
        <v>134204</v>
      </c>
      <c r="L4924" s="37"/>
    </row>
    <row r="4925" spans="1:12" ht="18" customHeight="1" x14ac:dyDescent="0.2">
      <c r="A4925" s="37" t="s">
        <v>3971</v>
      </c>
      <c r="B4925" s="37" t="s">
        <v>3972</v>
      </c>
      <c r="C4925" s="37" t="s">
        <v>3973</v>
      </c>
      <c r="D4925" s="37" t="s">
        <v>3974</v>
      </c>
      <c r="E4925" s="37" t="s">
        <v>3975</v>
      </c>
      <c r="F4925" s="37" t="s">
        <v>19675</v>
      </c>
      <c r="G4925" s="37">
        <v>28173</v>
      </c>
      <c r="H4925" s="35">
        <v>28</v>
      </c>
      <c r="I4925" s="35">
        <v>65</v>
      </c>
      <c r="J4925" s="36">
        <v>430769</v>
      </c>
      <c r="K4925" s="37">
        <v>138008</v>
      </c>
      <c r="L4925" s="37" t="s">
        <v>3976</v>
      </c>
    </row>
    <row r="4926" spans="1:12" ht="18" customHeight="1" x14ac:dyDescent="0.2">
      <c r="A4926" s="37" t="s">
        <v>7629</v>
      </c>
      <c r="B4926" s="37" t="s">
        <v>7630</v>
      </c>
      <c r="C4926" s="37" t="s">
        <v>7631</v>
      </c>
      <c r="D4926" s="37" t="s">
        <v>7632</v>
      </c>
      <c r="E4926" s="37" t="s">
        <v>24286</v>
      </c>
      <c r="F4926" s="37" t="s">
        <v>23134</v>
      </c>
      <c r="G4926" s="37">
        <v>75204</v>
      </c>
      <c r="H4926" s="35">
        <v>8</v>
      </c>
      <c r="I4926" s="35">
        <v>0</v>
      </c>
      <c r="J4926" s="35" t="s">
        <v>16742</v>
      </c>
      <c r="K4926" s="37">
        <v>142312</v>
      </c>
      <c r="L4926" s="37" t="s">
        <v>7633</v>
      </c>
    </row>
    <row r="4927" spans="1:12" ht="18" customHeight="1" x14ac:dyDescent="0.2">
      <c r="A4927" s="37" t="s">
        <v>7634</v>
      </c>
      <c r="B4927" s="37" t="s">
        <v>7635</v>
      </c>
      <c r="C4927" s="37" t="s">
        <v>7636</v>
      </c>
      <c r="D4927" s="37" t="s">
        <v>7637</v>
      </c>
      <c r="E4927" s="37" t="s">
        <v>19505</v>
      </c>
      <c r="F4927" s="37" t="s">
        <v>23125</v>
      </c>
      <c r="G4927" s="37">
        <v>10011</v>
      </c>
      <c r="H4927" s="35">
        <v>13</v>
      </c>
      <c r="I4927" s="35">
        <v>20</v>
      </c>
      <c r="J4927" s="36">
        <v>651500</v>
      </c>
      <c r="K4927" s="37">
        <v>141505</v>
      </c>
      <c r="L4927" s="37" t="s">
        <v>7638</v>
      </c>
    </row>
    <row r="4928" spans="1:12" ht="18" customHeight="1" x14ac:dyDescent="0.2">
      <c r="A4928" s="37" t="s">
        <v>7639</v>
      </c>
      <c r="B4928" s="37" t="s">
        <v>7640</v>
      </c>
      <c r="C4928" s="37" t="s">
        <v>7641</v>
      </c>
      <c r="D4928" s="37" t="s">
        <v>7642</v>
      </c>
      <c r="E4928" s="37" t="s">
        <v>23833</v>
      </c>
      <c r="F4928" s="37" t="s">
        <v>19668</v>
      </c>
      <c r="G4928" s="37">
        <v>20817</v>
      </c>
      <c r="H4928" s="35">
        <v>0</v>
      </c>
      <c r="I4928" s="35">
        <v>3</v>
      </c>
      <c r="J4928" s="36">
        <v>50000</v>
      </c>
      <c r="K4928" s="37">
        <v>122255</v>
      </c>
      <c r="L4928" s="37"/>
    </row>
    <row r="4929" spans="1:12" ht="18" customHeight="1" x14ac:dyDescent="0.2">
      <c r="A4929" s="37" t="s">
        <v>3993</v>
      </c>
      <c r="B4929" s="37" t="s">
        <v>3994</v>
      </c>
      <c r="C4929" s="37" t="s">
        <v>3995</v>
      </c>
      <c r="D4929" s="37" t="s">
        <v>7651</v>
      </c>
      <c r="E4929" s="37" t="s">
        <v>7652</v>
      </c>
      <c r="F4929" s="37" t="s">
        <v>23714</v>
      </c>
      <c r="G4929" s="37">
        <v>95370</v>
      </c>
      <c r="H4929" s="35">
        <v>34</v>
      </c>
      <c r="I4929" s="35">
        <v>395</v>
      </c>
      <c r="J4929" s="36">
        <v>86582</v>
      </c>
      <c r="K4929" s="37">
        <v>141634</v>
      </c>
      <c r="L4929" s="37" t="s">
        <v>7653</v>
      </c>
    </row>
    <row r="4930" spans="1:12" ht="18" customHeight="1" x14ac:dyDescent="0.2">
      <c r="A4930" s="37" t="s">
        <v>7654</v>
      </c>
      <c r="B4930" s="37" t="s">
        <v>7655</v>
      </c>
      <c r="C4930" s="37" t="s">
        <v>7656</v>
      </c>
      <c r="D4930" s="37" t="s">
        <v>7657</v>
      </c>
      <c r="E4930" s="37" t="s">
        <v>18032</v>
      </c>
      <c r="F4930" s="37" t="s">
        <v>19667</v>
      </c>
      <c r="G4930" s="37">
        <v>2109</v>
      </c>
      <c r="H4930" s="35">
        <v>625</v>
      </c>
      <c r="I4930" s="35">
        <v>538</v>
      </c>
      <c r="J4930" s="36">
        <v>1161767</v>
      </c>
      <c r="K4930" s="37">
        <v>140522</v>
      </c>
      <c r="L4930" s="37" t="s">
        <v>7658</v>
      </c>
    </row>
    <row r="4931" spans="1:12" ht="18" customHeight="1" x14ac:dyDescent="0.2">
      <c r="A4931" s="37" t="s">
        <v>7659</v>
      </c>
      <c r="B4931" s="37" t="s">
        <v>7660</v>
      </c>
      <c r="C4931" s="37" t="s">
        <v>7661</v>
      </c>
      <c r="D4931" s="37" t="s">
        <v>7662</v>
      </c>
      <c r="E4931" s="37" t="s">
        <v>20846</v>
      </c>
      <c r="F4931" s="37" t="s">
        <v>23714</v>
      </c>
      <c r="G4931" s="37">
        <v>91941</v>
      </c>
      <c r="H4931" s="35">
        <v>8</v>
      </c>
      <c r="I4931" s="35" t="s">
        <v>16742</v>
      </c>
      <c r="J4931" s="35" t="s">
        <v>16742</v>
      </c>
      <c r="K4931" s="37">
        <v>119165</v>
      </c>
      <c r="L4931" s="37" t="s">
        <v>7663</v>
      </c>
    </row>
    <row r="4932" spans="1:12" ht="18" customHeight="1" x14ac:dyDescent="0.2">
      <c r="A4932" s="37" t="s">
        <v>7664</v>
      </c>
      <c r="B4932" s="37" t="s">
        <v>7665</v>
      </c>
      <c r="C4932" s="37" t="s">
        <v>7666</v>
      </c>
      <c r="D4932" s="37" t="s">
        <v>7667</v>
      </c>
      <c r="E4932" s="37" t="s">
        <v>4480</v>
      </c>
      <c r="F4932" s="37" t="s">
        <v>23713</v>
      </c>
      <c r="G4932" s="37">
        <v>85377</v>
      </c>
      <c r="H4932" s="35">
        <v>2</v>
      </c>
      <c r="I4932" s="35">
        <v>30</v>
      </c>
      <c r="J4932" s="36">
        <v>66986</v>
      </c>
      <c r="K4932" s="37">
        <v>139360</v>
      </c>
      <c r="L4932" s="37" t="s">
        <v>7668</v>
      </c>
    </row>
    <row r="4933" spans="1:12" ht="18" customHeight="1" x14ac:dyDescent="0.2">
      <c r="A4933" s="37" t="s">
        <v>7669</v>
      </c>
      <c r="B4933" s="37" t="s">
        <v>7670</v>
      </c>
      <c r="C4933" s="37" t="s">
        <v>7671</v>
      </c>
      <c r="D4933" s="37" t="s">
        <v>7672</v>
      </c>
      <c r="E4933" s="37" t="s">
        <v>16008</v>
      </c>
      <c r="F4933" s="37" t="s">
        <v>18741</v>
      </c>
      <c r="G4933" s="37">
        <v>30518</v>
      </c>
      <c r="H4933" s="35">
        <v>29</v>
      </c>
      <c r="I4933" s="35">
        <v>40</v>
      </c>
      <c r="J4933" s="36">
        <v>728131</v>
      </c>
      <c r="K4933" s="37">
        <v>120504</v>
      </c>
      <c r="L4933" s="37" t="s">
        <v>7673</v>
      </c>
    </row>
    <row r="4934" spans="1:12" ht="18" customHeight="1" x14ac:dyDescent="0.2">
      <c r="A4934" s="37" t="s">
        <v>7694</v>
      </c>
      <c r="B4934" s="37" t="s">
        <v>7695</v>
      </c>
      <c r="C4934" s="37" t="s">
        <v>4737</v>
      </c>
      <c r="D4934" s="37" t="s">
        <v>7682</v>
      </c>
      <c r="E4934" s="37" t="s">
        <v>17950</v>
      </c>
      <c r="F4934" s="37" t="s">
        <v>18740</v>
      </c>
      <c r="G4934" s="37">
        <v>33919</v>
      </c>
      <c r="H4934" s="35">
        <v>50</v>
      </c>
      <c r="I4934" s="35">
        <v>113</v>
      </c>
      <c r="J4934" s="36">
        <v>441115</v>
      </c>
      <c r="K4934" s="37">
        <v>130716</v>
      </c>
      <c r="L4934" s="37"/>
    </row>
    <row r="4935" spans="1:12" ht="18" customHeight="1" x14ac:dyDescent="0.2">
      <c r="A4935" s="37" t="s">
        <v>7683</v>
      </c>
      <c r="B4935" s="37" t="s">
        <v>7684</v>
      </c>
      <c r="C4935" s="37" t="s">
        <v>7685</v>
      </c>
      <c r="D4935" s="37" t="s">
        <v>16248</v>
      </c>
      <c r="E4935" s="37" t="s">
        <v>15268</v>
      </c>
      <c r="F4935" s="37" t="s">
        <v>23134</v>
      </c>
      <c r="G4935" s="37">
        <v>77046</v>
      </c>
      <c r="H4935" s="35">
        <v>18</v>
      </c>
      <c r="I4935" s="35">
        <v>0</v>
      </c>
      <c r="J4935" s="35" t="s">
        <v>16742</v>
      </c>
      <c r="K4935" s="37">
        <v>116592</v>
      </c>
      <c r="L4935" s="37" t="s">
        <v>7686</v>
      </c>
    </row>
    <row r="4936" spans="1:12" ht="18" customHeight="1" x14ac:dyDescent="0.2">
      <c r="A4936" s="37" t="s">
        <v>7687</v>
      </c>
      <c r="B4936" s="37" t="s">
        <v>7688</v>
      </c>
      <c r="C4936" s="37" t="s">
        <v>7689</v>
      </c>
      <c r="D4936" s="37" t="s">
        <v>7690</v>
      </c>
      <c r="E4936" s="37" t="s">
        <v>20857</v>
      </c>
      <c r="F4936" s="37" t="s">
        <v>23714</v>
      </c>
      <c r="G4936" s="37">
        <v>92866</v>
      </c>
      <c r="H4936" s="35">
        <v>2</v>
      </c>
      <c r="I4936" s="35">
        <v>8</v>
      </c>
      <c r="J4936" s="36">
        <v>212500</v>
      </c>
      <c r="K4936" s="37">
        <v>133666</v>
      </c>
      <c r="L4936" s="37" t="s">
        <v>7691</v>
      </c>
    </row>
    <row r="4937" spans="1:12" ht="18" customHeight="1" x14ac:dyDescent="0.2">
      <c r="A4937" s="37" t="s">
        <v>7692</v>
      </c>
      <c r="B4937" s="37" t="s">
        <v>7693</v>
      </c>
      <c r="C4937" s="37" t="s">
        <v>308</v>
      </c>
      <c r="D4937" s="37" t="s">
        <v>1854</v>
      </c>
      <c r="E4937" s="37" t="s">
        <v>24233</v>
      </c>
      <c r="F4937" s="37" t="s">
        <v>18740</v>
      </c>
      <c r="G4937" s="37">
        <v>32082</v>
      </c>
      <c r="H4937" s="35">
        <v>44</v>
      </c>
      <c r="I4937" s="35">
        <v>107</v>
      </c>
      <c r="J4937" s="36">
        <v>411704</v>
      </c>
      <c r="K4937" s="37">
        <v>123748</v>
      </c>
      <c r="L4937" s="37"/>
    </row>
    <row r="4938" spans="1:12" ht="18" customHeight="1" x14ac:dyDescent="0.2">
      <c r="A4938" s="37" t="s">
        <v>1855</v>
      </c>
      <c r="B4938" s="37" t="s">
        <v>1856</v>
      </c>
      <c r="C4938" s="37" t="s">
        <v>1857</v>
      </c>
      <c r="D4938" s="37" t="s">
        <v>1858</v>
      </c>
      <c r="E4938" s="37" t="s">
        <v>15220</v>
      </c>
      <c r="F4938" s="37" t="s">
        <v>23135</v>
      </c>
      <c r="G4938" s="37">
        <v>84107</v>
      </c>
      <c r="H4938" s="35">
        <v>265</v>
      </c>
      <c r="I4938" s="35">
        <v>800</v>
      </c>
      <c r="J4938" s="36">
        <v>331250</v>
      </c>
      <c r="K4938" s="37">
        <v>106043</v>
      </c>
      <c r="L4938" s="37"/>
    </row>
    <row r="4939" spans="1:12" ht="18" customHeight="1" x14ac:dyDescent="0.2">
      <c r="A4939" s="37" t="s">
        <v>1859</v>
      </c>
      <c r="B4939" s="37" t="s">
        <v>1860</v>
      </c>
      <c r="C4939" s="37" t="s">
        <v>1861</v>
      </c>
      <c r="D4939" s="37" t="s">
        <v>1862</v>
      </c>
      <c r="E4939" s="37" t="s">
        <v>23945</v>
      </c>
      <c r="F4939" s="37" t="s">
        <v>19663</v>
      </c>
      <c r="G4939" s="37">
        <v>46563</v>
      </c>
      <c r="H4939" s="35">
        <v>10</v>
      </c>
      <c r="I4939" s="35">
        <v>190</v>
      </c>
      <c r="J4939" s="36">
        <v>50000</v>
      </c>
      <c r="K4939" s="37">
        <v>137818</v>
      </c>
      <c r="L4939" s="37" t="s">
        <v>1863</v>
      </c>
    </row>
    <row r="4940" spans="1:12" ht="18" customHeight="1" x14ac:dyDescent="0.2">
      <c r="A4940" s="37" t="s">
        <v>1864</v>
      </c>
      <c r="B4940" s="37" t="s">
        <v>1865</v>
      </c>
      <c r="C4940" s="37" t="s">
        <v>1866</v>
      </c>
      <c r="D4940" s="37" t="s">
        <v>1867</v>
      </c>
      <c r="E4940" s="37" t="s">
        <v>17314</v>
      </c>
      <c r="F4940" s="37" t="s">
        <v>19662</v>
      </c>
      <c r="G4940" s="37">
        <v>60631</v>
      </c>
      <c r="H4940" s="35">
        <v>8</v>
      </c>
      <c r="I4940" s="35" t="s">
        <v>16742</v>
      </c>
      <c r="J4940" s="35" t="s">
        <v>16742</v>
      </c>
      <c r="K4940" s="37">
        <v>122762</v>
      </c>
      <c r="L4940" s="37"/>
    </row>
    <row r="4941" spans="1:12" ht="18" customHeight="1" x14ac:dyDescent="0.2">
      <c r="A4941" s="37" t="s">
        <v>1868</v>
      </c>
      <c r="B4941" s="37" t="s">
        <v>1869</v>
      </c>
      <c r="C4941" s="37" t="s">
        <v>1870</v>
      </c>
      <c r="D4941" s="37" t="s">
        <v>1871</v>
      </c>
      <c r="E4941" s="37" t="s">
        <v>22689</v>
      </c>
      <c r="F4941" s="37" t="s">
        <v>23713</v>
      </c>
      <c r="G4941" s="37">
        <v>85253</v>
      </c>
      <c r="H4941" s="35">
        <v>66</v>
      </c>
      <c r="I4941" s="35">
        <v>624</v>
      </c>
      <c r="J4941" s="36">
        <v>106533</v>
      </c>
      <c r="K4941" s="37">
        <v>133202</v>
      </c>
      <c r="L4941" s="37" t="s">
        <v>1872</v>
      </c>
    </row>
    <row r="4942" spans="1:12" ht="18" customHeight="1" x14ac:dyDescent="0.2">
      <c r="A4942" s="37" t="s">
        <v>1873</v>
      </c>
      <c r="B4942" s="37" t="s">
        <v>1874</v>
      </c>
      <c r="C4942" s="37" t="s">
        <v>1875</v>
      </c>
      <c r="D4942" s="37" t="s">
        <v>1876</v>
      </c>
      <c r="E4942" s="37" t="s">
        <v>17658</v>
      </c>
      <c r="F4942" s="37" t="s">
        <v>18741</v>
      </c>
      <c r="G4942" s="37">
        <v>30004</v>
      </c>
      <c r="H4942" s="35">
        <v>8</v>
      </c>
      <c r="I4942" s="35" t="s">
        <v>16742</v>
      </c>
      <c r="J4942" s="35" t="s">
        <v>16742</v>
      </c>
      <c r="K4942" s="37">
        <v>147778</v>
      </c>
      <c r="L4942" s="37"/>
    </row>
    <row r="4943" spans="1:12" ht="18" customHeight="1" x14ac:dyDescent="0.2">
      <c r="A4943" s="37" t="s">
        <v>1877</v>
      </c>
      <c r="B4943" s="37" t="s">
        <v>1878</v>
      </c>
      <c r="C4943" s="37" t="s">
        <v>1879</v>
      </c>
      <c r="D4943" s="37" t="s">
        <v>1880</v>
      </c>
      <c r="E4943" s="37" t="s">
        <v>16780</v>
      </c>
      <c r="F4943" s="37" t="s">
        <v>23125</v>
      </c>
      <c r="G4943" s="37">
        <v>11788</v>
      </c>
      <c r="H4943" s="35">
        <v>8</v>
      </c>
      <c r="I4943" s="35" t="s">
        <v>16742</v>
      </c>
      <c r="J4943" s="35" t="s">
        <v>16742</v>
      </c>
      <c r="K4943" s="37">
        <v>149843</v>
      </c>
      <c r="L4943" s="37"/>
    </row>
    <row r="4944" spans="1:12" ht="18" customHeight="1" x14ac:dyDescent="0.2">
      <c r="A4944" s="37" t="s">
        <v>5058</v>
      </c>
      <c r="B4944" s="37" t="s">
        <v>5059</v>
      </c>
      <c r="C4944" s="37" t="s">
        <v>5060</v>
      </c>
      <c r="D4944" s="37" t="s">
        <v>8300</v>
      </c>
      <c r="E4944" s="37" t="s">
        <v>12516</v>
      </c>
      <c r="F4944" s="37" t="s">
        <v>23715</v>
      </c>
      <c r="G4944" s="37">
        <v>80112</v>
      </c>
      <c r="H4944" s="35">
        <v>44</v>
      </c>
      <c r="I4944" s="35">
        <v>490</v>
      </c>
      <c r="J4944" s="36">
        <v>89388</v>
      </c>
      <c r="K4944" s="37">
        <v>36487</v>
      </c>
      <c r="L4944" s="37"/>
    </row>
    <row r="4945" spans="1:12" ht="18" customHeight="1" x14ac:dyDescent="0.2">
      <c r="A4945" s="37" t="s">
        <v>1882</v>
      </c>
      <c r="B4945" s="37" t="s">
        <v>1883</v>
      </c>
      <c r="C4945" s="37" t="s">
        <v>1884</v>
      </c>
      <c r="D4945" s="37" t="s">
        <v>1885</v>
      </c>
      <c r="E4945" s="37" t="s">
        <v>1022</v>
      </c>
      <c r="F4945" s="37" t="s">
        <v>23134</v>
      </c>
      <c r="G4945" s="37">
        <v>75080</v>
      </c>
      <c r="H4945" s="35">
        <v>21</v>
      </c>
      <c r="I4945" s="35">
        <v>53</v>
      </c>
      <c r="J4945" s="36">
        <v>387960</v>
      </c>
      <c r="K4945" s="37">
        <v>114636</v>
      </c>
      <c r="L4945" s="37" t="s">
        <v>1886</v>
      </c>
    </row>
    <row r="4946" spans="1:12" ht="18" customHeight="1" x14ac:dyDescent="0.2">
      <c r="A4946" s="37" t="s">
        <v>1887</v>
      </c>
      <c r="B4946" s="37" t="s">
        <v>1888</v>
      </c>
      <c r="C4946" s="37" t="s">
        <v>1889</v>
      </c>
      <c r="D4946" s="37"/>
      <c r="E4946" s="37"/>
      <c r="F4946" s="37" t="s">
        <v>19678</v>
      </c>
      <c r="G4946" s="37"/>
      <c r="H4946" s="35">
        <v>10</v>
      </c>
      <c r="I4946" s="35">
        <v>7</v>
      </c>
      <c r="J4946" s="36">
        <v>1422857</v>
      </c>
      <c r="K4946" s="37">
        <v>112185</v>
      </c>
      <c r="L4946" s="37"/>
    </row>
    <row r="4947" spans="1:12" ht="18" customHeight="1" x14ac:dyDescent="0.2">
      <c r="A4947" s="37" t="s">
        <v>1890</v>
      </c>
      <c r="B4947" s="37" t="s">
        <v>1891</v>
      </c>
      <c r="C4947" s="37" t="s">
        <v>1892</v>
      </c>
      <c r="D4947" s="37" t="s">
        <v>1893</v>
      </c>
      <c r="E4947" s="37" t="s">
        <v>1894</v>
      </c>
      <c r="F4947" s="37" t="s">
        <v>23139</v>
      </c>
      <c r="G4947" s="37">
        <v>54110</v>
      </c>
      <c r="H4947" s="35">
        <v>1</v>
      </c>
      <c r="I4947" s="35" t="s">
        <v>16742</v>
      </c>
      <c r="J4947" s="35" t="s">
        <v>16742</v>
      </c>
      <c r="K4947" s="37">
        <v>150255</v>
      </c>
      <c r="L4947" s="37"/>
    </row>
    <row r="4948" spans="1:12" ht="18" customHeight="1" x14ac:dyDescent="0.2">
      <c r="A4948" s="37" t="s">
        <v>1895</v>
      </c>
      <c r="B4948" s="37" t="s">
        <v>1896</v>
      </c>
      <c r="C4948" s="37" t="s">
        <v>1897</v>
      </c>
      <c r="D4948" s="37" t="s">
        <v>1898</v>
      </c>
      <c r="E4948" s="37" t="s">
        <v>23803</v>
      </c>
      <c r="F4948" s="37" t="s">
        <v>19672</v>
      </c>
      <c r="G4948" s="37">
        <v>63105</v>
      </c>
      <c r="H4948" s="35">
        <v>41</v>
      </c>
      <c r="I4948" s="35">
        <v>147</v>
      </c>
      <c r="J4948" s="36">
        <v>278365</v>
      </c>
      <c r="K4948" s="37">
        <v>116386</v>
      </c>
      <c r="L4948" s="37"/>
    </row>
    <row r="4949" spans="1:12" ht="18" customHeight="1" x14ac:dyDescent="0.2">
      <c r="A4949" s="37" t="s">
        <v>1899</v>
      </c>
      <c r="B4949" s="37" t="s">
        <v>1900</v>
      </c>
      <c r="C4949" s="37" t="s">
        <v>1901</v>
      </c>
      <c r="D4949" s="37" t="s">
        <v>1902</v>
      </c>
      <c r="E4949" s="37" t="s">
        <v>19611</v>
      </c>
      <c r="F4949" s="37" t="s">
        <v>23129</v>
      </c>
      <c r="G4949" s="37">
        <v>18964</v>
      </c>
      <c r="H4949" s="35">
        <v>19</v>
      </c>
      <c r="I4949" s="35">
        <v>23</v>
      </c>
      <c r="J4949" s="36">
        <v>846881</v>
      </c>
      <c r="K4949" s="37">
        <v>1834</v>
      </c>
      <c r="L4949" s="37" t="s">
        <v>7740</v>
      </c>
    </row>
    <row r="4950" spans="1:12" ht="18" customHeight="1" x14ac:dyDescent="0.2">
      <c r="A4950" s="37" t="s">
        <v>7741</v>
      </c>
      <c r="B4950" s="37" t="s">
        <v>7742</v>
      </c>
      <c r="C4950" s="37" t="s">
        <v>7743</v>
      </c>
      <c r="D4950" s="37" t="s">
        <v>1574</v>
      </c>
      <c r="E4950" s="37" t="s">
        <v>1575</v>
      </c>
      <c r="F4950" s="37" t="s">
        <v>18740</v>
      </c>
      <c r="G4950" s="37">
        <v>33157</v>
      </c>
      <c r="H4950" s="35">
        <v>67</v>
      </c>
      <c r="I4950" s="35">
        <v>10</v>
      </c>
      <c r="J4950" s="36">
        <v>6697000</v>
      </c>
      <c r="K4950" s="37">
        <v>138009</v>
      </c>
      <c r="L4950" s="37"/>
    </row>
    <row r="4951" spans="1:12" ht="18" customHeight="1" x14ac:dyDescent="0.2">
      <c r="A4951" s="37" t="s">
        <v>1576</v>
      </c>
      <c r="B4951" s="37" t="s">
        <v>1577</v>
      </c>
      <c r="C4951" s="37" t="s">
        <v>1371</v>
      </c>
      <c r="D4951" s="37" t="s">
        <v>1372</v>
      </c>
      <c r="E4951" s="37" t="s">
        <v>21270</v>
      </c>
      <c r="F4951" s="37" t="s">
        <v>23125</v>
      </c>
      <c r="G4951" s="37">
        <v>13202</v>
      </c>
      <c r="H4951" s="35">
        <v>1</v>
      </c>
      <c r="I4951" s="35">
        <v>15</v>
      </c>
      <c r="J4951" s="36">
        <v>40311</v>
      </c>
      <c r="K4951" s="37">
        <v>150235</v>
      </c>
      <c r="L4951" s="37"/>
    </row>
    <row r="4952" spans="1:12" ht="18" customHeight="1" x14ac:dyDescent="0.2">
      <c r="A4952" s="37" t="s">
        <v>1373</v>
      </c>
      <c r="B4952" s="37" t="s">
        <v>1374</v>
      </c>
      <c r="C4952" s="37" t="s">
        <v>1375</v>
      </c>
      <c r="D4952" s="37" t="s">
        <v>1376</v>
      </c>
      <c r="E4952" s="37" t="s">
        <v>23976</v>
      </c>
      <c r="F4952" s="37" t="s">
        <v>19667</v>
      </c>
      <c r="G4952" s="37">
        <v>1880</v>
      </c>
      <c r="H4952" s="35">
        <v>39</v>
      </c>
      <c r="I4952" s="35">
        <v>201</v>
      </c>
      <c r="J4952" s="36">
        <v>194030</v>
      </c>
      <c r="K4952" s="37">
        <v>109291</v>
      </c>
      <c r="L4952" s="37" t="s">
        <v>1377</v>
      </c>
    </row>
    <row r="4953" spans="1:12" ht="18" customHeight="1" x14ac:dyDescent="0.2">
      <c r="A4953" s="37" t="s">
        <v>1378</v>
      </c>
      <c r="B4953" s="37" t="s">
        <v>1379</v>
      </c>
      <c r="C4953" s="37" t="s">
        <v>1380</v>
      </c>
      <c r="D4953" s="37" t="s">
        <v>1381</v>
      </c>
      <c r="E4953" s="37" t="s">
        <v>23798</v>
      </c>
      <c r="F4953" s="37" t="s">
        <v>19680</v>
      </c>
      <c r="G4953" s="37">
        <v>89102</v>
      </c>
      <c r="H4953" s="35">
        <v>13</v>
      </c>
      <c r="I4953" s="35">
        <v>132</v>
      </c>
      <c r="J4953" s="36">
        <v>100379</v>
      </c>
      <c r="K4953" s="37">
        <v>130946</v>
      </c>
      <c r="L4953" s="37" t="s">
        <v>1258</v>
      </c>
    </row>
    <row r="4954" spans="1:12" ht="18" customHeight="1" x14ac:dyDescent="0.2">
      <c r="A4954" s="37" t="s">
        <v>1259</v>
      </c>
      <c r="B4954" s="37" t="s">
        <v>1260</v>
      </c>
      <c r="C4954" s="37" t="s">
        <v>1261</v>
      </c>
      <c r="D4954" s="37" t="s">
        <v>1262</v>
      </c>
      <c r="E4954" s="37" t="s">
        <v>16706</v>
      </c>
      <c r="F4954" s="37" t="s">
        <v>23136</v>
      </c>
      <c r="G4954" s="37">
        <v>22043</v>
      </c>
      <c r="H4954" s="35">
        <v>4</v>
      </c>
      <c r="I4954" s="35">
        <v>17</v>
      </c>
      <c r="J4954" s="36">
        <v>205882</v>
      </c>
      <c r="K4954" s="37">
        <v>132236</v>
      </c>
      <c r="L4954" s="37"/>
    </row>
    <row r="4955" spans="1:12" ht="18" customHeight="1" x14ac:dyDescent="0.2">
      <c r="A4955" s="37" t="s">
        <v>1263</v>
      </c>
      <c r="B4955" s="37" t="s">
        <v>1264</v>
      </c>
      <c r="C4955" s="37" t="s">
        <v>1265</v>
      </c>
      <c r="D4955" s="37" t="s">
        <v>1266</v>
      </c>
      <c r="E4955" s="37" t="s">
        <v>10356</v>
      </c>
      <c r="F4955" s="37" t="s">
        <v>18740</v>
      </c>
      <c r="G4955" s="37">
        <v>34685</v>
      </c>
      <c r="H4955" s="35">
        <v>25</v>
      </c>
      <c r="I4955" s="35">
        <v>441</v>
      </c>
      <c r="J4955" s="36">
        <v>57426</v>
      </c>
      <c r="K4955" s="37">
        <v>144088</v>
      </c>
      <c r="L4955" s="37"/>
    </row>
    <row r="4956" spans="1:12" ht="18" customHeight="1" x14ac:dyDescent="0.2">
      <c r="A4956" s="37" t="s">
        <v>1267</v>
      </c>
      <c r="B4956" s="37" t="s">
        <v>1268</v>
      </c>
      <c r="C4956" s="37" t="s">
        <v>1269</v>
      </c>
      <c r="D4956" s="37" t="s">
        <v>1270</v>
      </c>
      <c r="E4956" s="37" t="s">
        <v>20829</v>
      </c>
      <c r="F4956" s="37" t="s">
        <v>19670</v>
      </c>
      <c r="G4956" s="37">
        <v>49503</v>
      </c>
      <c r="H4956" s="35">
        <v>96</v>
      </c>
      <c r="I4956" s="35">
        <v>937</v>
      </c>
      <c r="J4956" s="36">
        <v>102273</v>
      </c>
      <c r="K4956" s="37">
        <v>122082</v>
      </c>
      <c r="L4956" s="37"/>
    </row>
    <row r="4957" spans="1:12" ht="18" customHeight="1" x14ac:dyDescent="0.2">
      <c r="A4957" s="37" t="s">
        <v>1271</v>
      </c>
      <c r="B4957" s="37" t="s">
        <v>288</v>
      </c>
      <c r="C4957" s="37" t="s">
        <v>289</v>
      </c>
      <c r="D4957" s="37" t="s">
        <v>290</v>
      </c>
      <c r="E4957" s="37" t="s">
        <v>291</v>
      </c>
      <c r="F4957" s="37" t="s">
        <v>23129</v>
      </c>
      <c r="G4957" s="37">
        <v>15106</v>
      </c>
      <c r="H4957" s="35">
        <v>8</v>
      </c>
      <c r="I4957" s="35">
        <v>21</v>
      </c>
      <c r="J4957" s="36">
        <v>380952</v>
      </c>
      <c r="K4957" s="37">
        <v>119861</v>
      </c>
      <c r="L4957" s="37"/>
    </row>
    <row r="4958" spans="1:12" ht="18" customHeight="1" x14ac:dyDescent="0.2">
      <c r="A4958" s="37" t="s">
        <v>292</v>
      </c>
      <c r="B4958" s="37" t="s">
        <v>3648</v>
      </c>
      <c r="C4958" s="37" t="s">
        <v>1015</v>
      </c>
      <c r="D4958" s="37" t="s">
        <v>1016</v>
      </c>
      <c r="E4958" s="37" t="s">
        <v>21832</v>
      </c>
      <c r="F4958" s="37" t="s">
        <v>23126</v>
      </c>
      <c r="G4958" s="37">
        <v>45236</v>
      </c>
      <c r="H4958" s="35">
        <v>3</v>
      </c>
      <c r="I4958" s="35">
        <v>60</v>
      </c>
      <c r="J4958" s="36">
        <v>50000</v>
      </c>
      <c r="K4958" s="37">
        <v>111534</v>
      </c>
      <c r="L4958" s="37"/>
    </row>
    <row r="4959" spans="1:12" ht="18" customHeight="1" x14ac:dyDescent="0.2">
      <c r="A4959" s="37" t="s">
        <v>1017</v>
      </c>
      <c r="B4959" s="37" t="s">
        <v>1018</v>
      </c>
      <c r="C4959" s="37" t="s">
        <v>1019</v>
      </c>
      <c r="D4959" s="37" t="s">
        <v>1020</v>
      </c>
      <c r="E4959" s="37" t="s">
        <v>24444</v>
      </c>
      <c r="F4959" s="37" t="s">
        <v>19667</v>
      </c>
      <c r="G4959" s="37">
        <v>1845</v>
      </c>
      <c r="H4959" s="35">
        <v>13</v>
      </c>
      <c r="I4959" s="35">
        <v>50</v>
      </c>
      <c r="J4959" s="36">
        <v>260876</v>
      </c>
      <c r="K4959" s="37">
        <v>135816</v>
      </c>
      <c r="L4959" s="37"/>
    </row>
    <row r="4960" spans="1:12" ht="18" customHeight="1" x14ac:dyDescent="0.2">
      <c r="A4960" s="37" t="s">
        <v>8109</v>
      </c>
      <c r="B4960" s="37" t="s">
        <v>8110</v>
      </c>
      <c r="C4960" s="37" t="s">
        <v>8111</v>
      </c>
      <c r="D4960" s="37" t="s">
        <v>8112</v>
      </c>
      <c r="E4960" s="37" t="s">
        <v>16021</v>
      </c>
      <c r="F4960" s="37" t="s">
        <v>23125</v>
      </c>
      <c r="G4960" s="37">
        <v>14901</v>
      </c>
      <c r="H4960" s="35">
        <v>245</v>
      </c>
      <c r="I4960" s="36">
        <v>1415</v>
      </c>
      <c r="J4960" s="36">
        <v>172818</v>
      </c>
      <c r="K4960" s="37">
        <v>110669</v>
      </c>
      <c r="L4960" s="37"/>
    </row>
    <row r="4961" spans="1:12" ht="18" customHeight="1" x14ac:dyDescent="0.2">
      <c r="A4961" s="37" t="s">
        <v>8113</v>
      </c>
      <c r="B4961" s="37" t="s">
        <v>8114</v>
      </c>
      <c r="C4961" s="37" t="s">
        <v>8115</v>
      </c>
      <c r="D4961" s="37" t="s">
        <v>8116</v>
      </c>
      <c r="E4961" s="37" t="s">
        <v>23347</v>
      </c>
      <c r="F4961" s="37" t="s">
        <v>23134</v>
      </c>
      <c r="G4961" s="37">
        <v>78738</v>
      </c>
      <c r="H4961" s="35">
        <v>8</v>
      </c>
      <c r="I4961" s="35">
        <v>30</v>
      </c>
      <c r="J4961" s="36">
        <v>266667</v>
      </c>
      <c r="K4961" s="37">
        <v>114997</v>
      </c>
      <c r="L4961" s="37" t="s">
        <v>8117</v>
      </c>
    </row>
    <row r="4962" spans="1:12" ht="18" customHeight="1" x14ac:dyDescent="0.2">
      <c r="A4962" s="37" t="s">
        <v>7612</v>
      </c>
      <c r="B4962" s="37" t="s">
        <v>7613</v>
      </c>
      <c r="C4962" s="37" t="s">
        <v>7614</v>
      </c>
      <c r="D4962" s="37" t="s">
        <v>7615</v>
      </c>
      <c r="E4962" s="37" t="s">
        <v>7616</v>
      </c>
      <c r="F4962" s="37" t="s">
        <v>19678</v>
      </c>
      <c r="G4962" s="37">
        <v>7030</v>
      </c>
      <c r="H4962" s="35">
        <v>73</v>
      </c>
      <c r="I4962" s="35">
        <v>107</v>
      </c>
      <c r="J4962" s="36">
        <v>679646</v>
      </c>
      <c r="K4962" s="37">
        <v>134390</v>
      </c>
      <c r="L4962" s="37" t="s">
        <v>7617</v>
      </c>
    </row>
    <row r="4963" spans="1:12" ht="18" customHeight="1" x14ac:dyDescent="0.2">
      <c r="A4963" s="37" t="s">
        <v>3954</v>
      </c>
      <c r="B4963" s="37" t="s">
        <v>3955</v>
      </c>
      <c r="C4963" s="37" t="s">
        <v>3956</v>
      </c>
      <c r="D4963" s="37" t="s">
        <v>3957</v>
      </c>
      <c r="E4963" s="37" t="s">
        <v>7380</v>
      </c>
      <c r="F4963" s="37" t="s">
        <v>19667</v>
      </c>
      <c r="G4963" s="37">
        <v>1824</v>
      </c>
      <c r="H4963" s="35">
        <v>1</v>
      </c>
      <c r="I4963" s="35">
        <v>6</v>
      </c>
      <c r="J4963" s="36">
        <v>90114</v>
      </c>
      <c r="K4963" s="37">
        <v>128816</v>
      </c>
      <c r="L4963" s="37"/>
    </row>
    <row r="4964" spans="1:12" ht="18" customHeight="1" x14ac:dyDescent="0.2">
      <c r="A4964" s="37" t="s">
        <v>3958</v>
      </c>
      <c r="B4964" s="37" t="s">
        <v>3959</v>
      </c>
      <c r="C4964" s="37" t="s">
        <v>3960</v>
      </c>
      <c r="D4964" s="37"/>
      <c r="E4964" s="37"/>
      <c r="F4964" s="37"/>
      <c r="G4964" s="37"/>
      <c r="H4964" s="35">
        <v>1</v>
      </c>
      <c r="I4964" s="35">
        <v>19</v>
      </c>
      <c r="J4964" s="36">
        <v>43324</v>
      </c>
      <c r="K4964" s="37">
        <v>147955</v>
      </c>
      <c r="L4964" s="37"/>
    </row>
    <row r="4965" spans="1:12" ht="18" customHeight="1" x14ac:dyDescent="0.2">
      <c r="A4965" s="37" t="s">
        <v>3961</v>
      </c>
      <c r="B4965" s="37" t="s">
        <v>3962</v>
      </c>
      <c r="C4965" s="37" t="s">
        <v>6662</v>
      </c>
      <c r="D4965" s="37" t="s">
        <v>3708</v>
      </c>
      <c r="E4965" s="37" t="s">
        <v>22828</v>
      </c>
      <c r="F4965" s="37" t="s">
        <v>23714</v>
      </c>
      <c r="G4965" s="37">
        <v>94025</v>
      </c>
      <c r="H4965" s="35">
        <v>10</v>
      </c>
      <c r="I4965" s="35">
        <v>1</v>
      </c>
      <c r="J4965" s="36">
        <v>10110661</v>
      </c>
      <c r="K4965" s="37">
        <v>106056</v>
      </c>
      <c r="L4965" s="37"/>
    </row>
    <row r="4966" spans="1:12" ht="18" customHeight="1" x14ac:dyDescent="0.2">
      <c r="A4966" s="37" t="s">
        <v>3709</v>
      </c>
      <c r="B4966" s="37" t="s">
        <v>3710</v>
      </c>
      <c r="C4966" s="37" t="s">
        <v>3711</v>
      </c>
      <c r="D4966" s="37" t="s">
        <v>3712</v>
      </c>
      <c r="E4966" s="37" t="s">
        <v>15268</v>
      </c>
      <c r="F4966" s="37" t="s">
        <v>23134</v>
      </c>
      <c r="G4966" s="37">
        <v>77024</v>
      </c>
      <c r="H4966" s="35">
        <v>33</v>
      </c>
      <c r="I4966" s="35">
        <v>104</v>
      </c>
      <c r="J4966" s="36">
        <v>319589</v>
      </c>
      <c r="K4966" s="37">
        <v>114236</v>
      </c>
      <c r="L4966" s="37"/>
    </row>
    <row r="4967" spans="1:12" ht="18" customHeight="1" x14ac:dyDescent="0.2">
      <c r="A4967" s="37" t="s">
        <v>3713</v>
      </c>
      <c r="B4967" s="37" t="s">
        <v>3714</v>
      </c>
      <c r="C4967" s="37" t="s">
        <v>9432</v>
      </c>
      <c r="D4967" s="37" t="s">
        <v>3715</v>
      </c>
      <c r="E4967" s="37" t="s">
        <v>15220</v>
      </c>
      <c r="F4967" s="37" t="s">
        <v>23135</v>
      </c>
      <c r="G4967" s="37">
        <v>84106</v>
      </c>
      <c r="H4967" s="35">
        <v>25</v>
      </c>
      <c r="I4967" s="35">
        <v>211</v>
      </c>
      <c r="J4967" s="36">
        <v>118486</v>
      </c>
      <c r="K4967" s="37">
        <v>146586</v>
      </c>
      <c r="L4967" s="37"/>
    </row>
    <row r="4968" spans="1:12" ht="18" customHeight="1" x14ac:dyDescent="0.2">
      <c r="A4968" s="37" t="s">
        <v>3716</v>
      </c>
      <c r="B4968" s="37" t="s">
        <v>4036</v>
      </c>
      <c r="C4968" s="37" t="s">
        <v>4037</v>
      </c>
      <c r="D4968" s="37" t="s">
        <v>4038</v>
      </c>
      <c r="E4968" s="37" t="s">
        <v>4039</v>
      </c>
      <c r="F4968" s="37" t="s">
        <v>23131</v>
      </c>
      <c r="G4968" s="37">
        <v>29650</v>
      </c>
      <c r="H4968" s="35">
        <v>17</v>
      </c>
      <c r="I4968" s="35">
        <v>100</v>
      </c>
      <c r="J4968" s="36">
        <v>170000</v>
      </c>
      <c r="K4968" s="37">
        <v>135556</v>
      </c>
      <c r="L4968" s="37"/>
    </row>
    <row r="4969" spans="1:12" ht="18" customHeight="1" x14ac:dyDescent="0.2">
      <c r="A4969" s="37" t="s">
        <v>4040</v>
      </c>
      <c r="B4969" s="37" t="s">
        <v>4041</v>
      </c>
      <c r="C4969" s="37" t="s">
        <v>4042</v>
      </c>
      <c r="D4969" s="37" t="s">
        <v>4043</v>
      </c>
      <c r="E4969" s="37" t="s">
        <v>16728</v>
      </c>
      <c r="F4969" s="37" t="s">
        <v>23714</v>
      </c>
      <c r="G4969" s="37">
        <v>92127</v>
      </c>
      <c r="H4969" s="35">
        <v>4</v>
      </c>
      <c r="I4969" s="35">
        <v>35</v>
      </c>
      <c r="J4969" s="36">
        <v>120000</v>
      </c>
      <c r="K4969" s="37">
        <v>130944</v>
      </c>
      <c r="L4969" s="37" t="s">
        <v>4044</v>
      </c>
    </row>
    <row r="4970" spans="1:12" ht="18" customHeight="1" x14ac:dyDescent="0.2">
      <c r="A4970" s="37" t="s">
        <v>4045</v>
      </c>
      <c r="B4970" s="37" t="s">
        <v>4046</v>
      </c>
      <c r="C4970" s="37" t="s">
        <v>4047</v>
      </c>
      <c r="D4970" s="37" t="s">
        <v>4048</v>
      </c>
      <c r="E4970" s="37" t="s">
        <v>4049</v>
      </c>
      <c r="F4970" s="37" t="s">
        <v>23129</v>
      </c>
      <c r="G4970" s="37">
        <v>19608</v>
      </c>
      <c r="H4970" s="35">
        <v>8</v>
      </c>
      <c r="I4970" s="35" t="s">
        <v>16742</v>
      </c>
      <c r="J4970" s="35" t="s">
        <v>16742</v>
      </c>
      <c r="K4970" s="37">
        <v>143439</v>
      </c>
      <c r="L4970" s="37" t="s">
        <v>4050</v>
      </c>
    </row>
    <row r="4971" spans="1:12" ht="18" customHeight="1" x14ac:dyDescent="0.2">
      <c r="A4971" s="37" t="s">
        <v>4051</v>
      </c>
      <c r="B4971" s="37" t="s">
        <v>4052</v>
      </c>
      <c r="C4971" s="37" t="s">
        <v>4053</v>
      </c>
      <c r="D4971" s="37" t="s">
        <v>4054</v>
      </c>
      <c r="E4971" s="37" t="s">
        <v>16152</v>
      </c>
      <c r="F4971" s="37" t="s">
        <v>23716</v>
      </c>
      <c r="G4971" s="37">
        <v>6820</v>
      </c>
      <c r="H4971" s="35">
        <v>5</v>
      </c>
      <c r="I4971" s="35">
        <v>10</v>
      </c>
      <c r="J4971" s="36">
        <v>500000</v>
      </c>
      <c r="K4971" s="37">
        <v>145161</v>
      </c>
      <c r="L4971" s="37"/>
    </row>
    <row r="4972" spans="1:12" ht="18" customHeight="1" x14ac:dyDescent="0.2">
      <c r="A4972" s="37" t="s">
        <v>4055</v>
      </c>
      <c r="B4972" s="37" t="s">
        <v>4056</v>
      </c>
      <c r="C4972" s="37" t="s">
        <v>4057</v>
      </c>
      <c r="D4972" s="37" t="s">
        <v>4058</v>
      </c>
      <c r="E4972" s="37" t="s">
        <v>12588</v>
      </c>
      <c r="F4972" s="37" t="s">
        <v>19668</v>
      </c>
      <c r="G4972" s="37">
        <v>21093</v>
      </c>
      <c r="H4972" s="35">
        <v>157</v>
      </c>
      <c r="I4972" s="35">
        <v>956</v>
      </c>
      <c r="J4972" s="36">
        <v>164049</v>
      </c>
      <c r="K4972" s="37">
        <v>106858</v>
      </c>
      <c r="L4972" s="37"/>
    </row>
    <row r="4973" spans="1:12" ht="18" customHeight="1" x14ac:dyDescent="0.2">
      <c r="A4973" s="37" t="s">
        <v>5342</v>
      </c>
      <c r="B4973" s="37" t="s">
        <v>5343</v>
      </c>
      <c r="C4973" s="37" t="s">
        <v>5344</v>
      </c>
      <c r="D4973" s="37" t="s">
        <v>5345</v>
      </c>
      <c r="E4973" s="37" t="s">
        <v>15227</v>
      </c>
      <c r="F4973" s="37" t="s">
        <v>18741</v>
      </c>
      <c r="G4973" s="37">
        <v>30303</v>
      </c>
      <c r="H4973" s="35">
        <v>10</v>
      </c>
      <c r="I4973" s="35">
        <v>58</v>
      </c>
      <c r="J4973" s="36">
        <v>165638</v>
      </c>
      <c r="K4973" s="37">
        <v>146295</v>
      </c>
      <c r="L4973" s="37" t="s">
        <v>5346</v>
      </c>
    </row>
    <row r="4974" spans="1:12" ht="18" customHeight="1" x14ac:dyDescent="0.2">
      <c r="A4974" s="37" t="s">
        <v>5347</v>
      </c>
      <c r="B4974" s="37" t="s">
        <v>5348</v>
      </c>
      <c r="C4974" s="37" t="s">
        <v>5349</v>
      </c>
      <c r="D4974" s="37" t="s">
        <v>5350</v>
      </c>
      <c r="E4974" s="37" t="s">
        <v>5351</v>
      </c>
      <c r="F4974" s="37" t="s">
        <v>19662</v>
      </c>
      <c r="G4974" s="37">
        <v>60015</v>
      </c>
      <c r="H4974" s="35">
        <v>0</v>
      </c>
      <c r="I4974" s="35">
        <v>1</v>
      </c>
      <c r="J4974" s="36">
        <v>93000</v>
      </c>
      <c r="K4974" s="37">
        <v>125047</v>
      </c>
      <c r="L4974" s="37"/>
    </row>
    <row r="4975" spans="1:12" ht="18" customHeight="1" x14ac:dyDescent="0.2">
      <c r="A4975" s="37" t="s">
        <v>5352</v>
      </c>
      <c r="B4975" s="37" t="s">
        <v>5353</v>
      </c>
      <c r="C4975" s="37" t="s">
        <v>5354</v>
      </c>
      <c r="D4975" s="37" t="s">
        <v>5355</v>
      </c>
      <c r="E4975" s="37" t="s">
        <v>17690</v>
      </c>
      <c r="F4975" s="37" t="s">
        <v>23715</v>
      </c>
      <c r="G4975" s="37">
        <v>80111</v>
      </c>
      <c r="H4975" s="35">
        <v>11</v>
      </c>
      <c r="I4975" s="35">
        <v>161</v>
      </c>
      <c r="J4975" s="36">
        <v>66584</v>
      </c>
      <c r="K4975" s="37">
        <v>112458</v>
      </c>
      <c r="L4975" s="37"/>
    </row>
    <row r="4976" spans="1:12" ht="18" customHeight="1" x14ac:dyDescent="0.2">
      <c r="A4976" s="37" t="s">
        <v>5356</v>
      </c>
      <c r="B4976" s="37" t="s">
        <v>5357</v>
      </c>
      <c r="C4976" s="37" t="s">
        <v>5358</v>
      </c>
      <c r="D4976" s="37" t="s">
        <v>5359</v>
      </c>
      <c r="E4976" s="37" t="s">
        <v>8522</v>
      </c>
      <c r="F4976" s="37" t="s">
        <v>23714</v>
      </c>
      <c r="G4976" s="37">
        <v>92037</v>
      </c>
      <c r="H4976" s="35">
        <v>44</v>
      </c>
      <c r="I4976" s="35">
        <v>156</v>
      </c>
      <c r="J4976" s="36">
        <v>282990</v>
      </c>
      <c r="K4976" s="37">
        <v>111148</v>
      </c>
      <c r="L4976" s="37"/>
    </row>
    <row r="4977" spans="1:12" ht="18" customHeight="1" x14ac:dyDescent="0.2">
      <c r="A4977" s="37" t="s">
        <v>5360</v>
      </c>
      <c r="B4977" s="37" t="s">
        <v>5010</v>
      </c>
      <c r="C4977" s="37" t="s">
        <v>5011</v>
      </c>
      <c r="D4977" s="37" t="s">
        <v>5012</v>
      </c>
      <c r="E4977" s="37" t="s">
        <v>15333</v>
      </c>
      <c r="F4977" s="37" t="s">
        <v>19668</v>
      </c>
      <c r="G4977" s="37">
        <v>20715</v>
      </c>
      <c r="H4977" s="35">
        <v>36</v>
      </c>
      <c r="I4977" s="35">
        <v>185</v>
      </c>
      <c r="J4977" s="36">
        <v>192560</v>
      </c>
      <c r="K4977" s="37">
        <v>115888</v>
      </c>
      <c r="L4977" s="37" t="s">
        <v>5013</v>
      </c>
    </row>
    <row r="4978" spans="1:12" ht="18" customHeight="1" x14ac:dyDescent="0.2">
      <c r="A4978" s="37" t="s">
        <v>5014</v>
      </c>
      <c r="B4978" s="37" t="s">
        <v>2329</v>
      </c>
      <c r="C4978" s="37" t="s">
        <v>2330</v>
      </c>
      <c r="D4978" s="37" t="s">
        <v>2331</v>
      </c>
      <c r="E4978" s="37" t="s">
        <v>15227</v>
      </c>
      <c r="F4978" s="37" t="s">
        <v>18741</v>
      </c>
      <c r="G4978" s="37">
        <v>30327</v>
      </c>
      <c r="H4978" s="35">
        <v>34</v>
      </c>
      <c r="I4978" s="35">
        <v>46</v>
      </c>
      <c r="J4978" s="36">
        <v>744076</v>
      </c>
      <c r="K4978" s="37">
        <v>107616</v>
      </c>
      <c r="L4978" s="37" t="s">
        <v>2332</v>
      </c>
    </row>
    <row r="4979" spans="1:12" ht="18" customHeight="1" x14ac:dyDescent="0.2">
      <c r="A4979" s="37" t="s">
        <v>2333</v>
      </c>
      <c r="B4979" s="37" t="s">
        <v>2334</v>
      </c>
      <c r="C4979" s="37" t="s">
        <v>2335</v>
      </c>
      <c r="D4979" s="37" t="s">
        <v>2336</v>
      </c>
      <c r="E4979" s="37" t="s">
        <v>13964</v>
      </c>
      <c r="F4979" s="37" t="s">
        <v>19673</v>
      </c>
      <c r="G4979" s="37">
        <v>38732</v>
      </c>
      <c r="H4979" s="35">
        <v>8</v>
      </c>
      <c r="I4979" s="35" t="s">
        <v>16742</v>
      </c>
      <c r="J4979" s="35" t="s">
        <v>16742</v>
      </c>
      <c r="K4979" s="37">
        <v>136046</v>
      </c>
      <c r="L4979" s="37"/>
    </row>
    <row r="4980" spans="1:12" ht="18" customHeight="1" x14ac:dyDescent="0.2">
      <c r="A4980" s="37" t="s">
        <v>2337</v>
      </c>
      <c r="B4980" s="37" t="s">
        <v>2338</v>
      </c>
      <c r="C4980" s="37" t="s">
        <v>2339</v>
      </c>
      <c r="D4980" s="37" t="s">
        <v>2340</v>
      </c>
      <c r="E4980" s="37" t="s">
        <v>22308</v>
      </c>
      <c r="F4980" s="37" t="s">
        <v>23715</v>
      </c>
      <c r="G4980" s="37">
        <v>80002</v>
      </c>
      <c r="H4980" s="35">
        <v>1</v>
      </c>
      <c r="I4980" s="35">
        <v>47</v>
      </c>
      <c r="J4980" s="36">
        <v>11489</v>
      </c>
      <c r="K4980" s="37">
        <v>115643</v>
      </c>
      <c r="L4980" s="37"/>
    </row>
    <row r="4981" spans="1:12" ht="18" customHeight="1" x14ac:dyDescent="0.2">
      <c r="A4981" s="37" t="s">
        <v>2341</v>
      </c>
      <c r="B4981" s="37" t="s">
        <v>2342</v>
      </c>
      <c r="C4981" s="37" t="s">
        <v>2343</v>
      </c>
      <c r="D4981" s="37" t="s">
        <v>2344</v>
      </c>
      <c r="E4981" s="37" t="s">
        <v>19992</v>
      </c>
      <c r="F4981" s="37" t="s">
        <v>19678</v>
      </c>
      <c r="G4981" s="37">
        <v>7450</v>
      </c>
      <c r="H4981" s="35">
        <v>2</v>
      </c>
      <c r="I4981" s="35">
        <v>5</v>
      </c>
      <c r="J4981" s="36">
        <v>346800</v>
      </c>
      <c r="K4981" s="37">
        <v>18826</v>
      </c>
      <c r="L4981" s="37" t="s">
        <v>2345</v>
      </c>
    </row>
    <row r="4982" spans="1:12" ht="18" customHeight="1" x14ac:dyDescent="0.2">
      <c r="A4982" s="37" t="s">
        <v>2346</v>
      </c>
      <c r="B4982" s="37" t="s">
        <v>2347</v>
      </c>
      <c r="C4982" s="37" t="s">
        <v>2348</v>
      </c>
      <c r="D4982" s="37" t="s">
        <v>2349</v>
      </c>
      <c r="E4982" s="37" t="s">
        <v>22689</v>
      </c>
      <c r="F4982" s="37" t="s">
        <v>23713</v>
      </c>
      <c r="G4982" s="37">
        <v>85255</v>
      </c>
      <c r="H4982" s="35">
        <v>4</v>
      </c>
      <c r="I4982" s="35">
        <v>71</v>
      </c>
      <c r="J4982" s="36">
        <v>62170</v>
      </c>
      <c r="K4982" s="37">
        <v>146609</v>
      </c>
      <c r="L4982" s="37"/>
    </row>
    <row r="4983" spans="1:12" ht="18" customHeight="1" x14ac:dyDescent="0.2">
      <c r="A4983" s="37" t="s">
        <v>2350</v>
      </c>
      <c r="B4983" s="37" t="s">
        <v>2351</v>
      </c>
      <c r="C4983" s="37" t="s">
        <v>2352</v>
      </c>
      <c r="D4983" s="37" t="s">
        <v>2353</v>
      </c>
      <c r="E4983" s="37" t="s">
        <v>406</v>
      </c>
      <c r="F4983" s="37" t="s">
        <v>23138</v>
      </c>
      <c r="G4983" s="37">
        <v>98073</v>
      </c>
      <c r="H4983" s="35">
        <v>4</v>
      </c>
      <c r="I4983" s="35">
        <v>25</v>
      </c>
      <c r="J4983" s="36">
        <v>159562</v>
      </c>
      <c r="K4983" s="37">
        <v>130398</v>
      </c>
      <c r="L4983" s="37"/>
    </row>
    <row r="4984" spans="1:12" ht="18" customHeight="1" x14ac:dyDescent="0.2">
      <c r="A4984" s="37" t="s">
        <v>2354</v>
      </c>
      <c r="B4984" s="37" t="s">
        <v>2355</v>
      </c>
      <c r="C4984" s="37" t="s">
        <v>2356</v>
      </c>
      <c r="D4984" s="37" t="s">
        <v>2357</v>
      </c>
      <c r="E4984" s="37" t="s">
        <v>23348</v>
      </c>
      <c r="F4984" s="37" t="s">
        <v>23126</v>
      </c>
      <c r="G4984" s="37">
        <v>43220</v>
      </c>
      <c r="H4984" s="35">
        <v>40</v>
      </c>
      <c r="I4984" s="35">
        <v>500</v>
      </c>
      <c r="J4984" s="36">
        <v>80000</v>
      </c>
      <c r="K4984" s="37">
        <v>108830</v>
      </c>
      <c r="L4984" s="37"/>
    </row>
    <row r="4985" spans="1:12" ht="18" customHeight="1" x14ac:dyDescent="0.2">
      <c r="A4985" s="37" t="s">
        <v>2358</v>
      </c>
      <c r="B4985" s="37" t="s">
        <v>3333</v>
      </c>
      <c r="C4985" s="37" t="s">
        <v>3334</v>
      </c>
      <c r="D4985" s="37" t="s">
        <v>3335</v>
      </c>
      <c r="E4985" s="37" t="s">
        <v>19924</v>
      </c>
      <c r="F4985" s="37" t="s">
        <v>23138</v>
      </c>
      <c r="G4985" s="37">
        <v>98902</v>
      </c>
      <c r="H4985" s="35">
        <v>14</v>
      </c>
      <c r="I4985" s="35">
        <v>29</v>
      </c>
      <c r="J4985" s="36">
        <v>479604</v>
      </c>
      <c r="K4985" s="37">
        <v>115928</v>
      </c>
      <c r="L4985" s="37"/>
    </row>
    <row r="4986" spans="1:12" ht="18" customHeight="1" x14ac:dyDescent="0.2">
      <c r="A4986" s="37" t="s">
        <v>8100</v>
      </c>
      <c r="B4986" s="37"/>
      <c r="C4986" s="37" t="s">
        <v>8101</v>
      </c>
      <c r="D4986" s="37" t="s">
        <v>8102</v>
      </c>
      <c r="E4986" s="37" t="s">
        <v>21843</v>
      </c>
      <c r="F4986" s="37" t="s">
        <v>19662</v>
      </c>
      <c r="G4986" s="37">
        <v>60513</v>
      </c>
      <c r="H4986" s="35">
        <v>2</v>
      </c>
      <c r="I4986" s="35">
        <v>4</v>
      </c>
      <c r="J4986" s="36">
        <v>375000</v>
      </c>
      <c r="K4986" s="37">
        <v>123094</v>
      </c>
      <c r="L4986" s="37"/>
    </row>
    <row r="4987" spans="1:12" ht="18" customHeight="1" x14ac:dyDescent="0.2">
      <c r="A4987" s="37" t="s">
        <v>10861</v>
      </c>
      <c r="B4987" s="37"/>
      <c r="C4987" s="37" t="s">
        <v>10862</v>
      </c>
      <c r="D4987" s="37" t="s">
        <v>13561</v>
      </c>
      <c r="E4987" s="37" t="s">
        <v>20291</v>
      </c>
      <c r="F4987" s="37" t="s">
        <v>23714</v>
      </c>
      <c r="G4987" s="37">
        <v>91367</v>
      </c>
      <c r="H4987" s="35">
        <v>8</v>
      </c>
      <c r="I4987" s="35" t="s">
        <v>16742</v>
      </c>
      <c r="J4987" s="35" t="s">
        <v>16742</v>
      </c>
      <c r="K4987" s="37">
        <v>135498</v>
      </c>
      <c r="L4987" s="37"/>
    </row>
    <row r="4988" spans="1:12" ht="18" customHeight="1" x14ac:dyDescent="0.2">
      <c r="A4988" s="37" t="s">
        <v>13562</v>
      </c>
      <c r="B4988" s="37" t="s">
        <v>8098</v>
      </c>
      <c r="C4988" s="37" t="s">
        <v>8099</v>
      </c>
      <c r="D4988" s="37" t="s">
        <v>10859</v>
      </c>
      <c r="E4988" s="37" t="s">
        <v>20291</v>
      </c>
      <c r="F4988" s="37" t="s">
        <v>23714</v>
      </c>
      <c r="G4988" s="37">
        <v>91367</v>
      </c>
      <c r="H4988" s="35">
        <v>8</v>
      </c>
      <c r="I4988" s="35">
        <v>15</v>
      </c>
      <c r="J4988" s="36">
        <v>526667</v>
      </c>
      <c r="K4988" s="37">
        <v>132040</v>
      </c>
      <c r="L4988" s="37"/>
    </row>
    <row r="4989" spans="1:12" ht="18" customHeight="1" x14ac:dyDescent="0.2">
      <c r="A4989" s="37" t="s">
        <v>10860</v>
      </c>
      <c r="B4989" s="37" t="s">
        <v>16273</v>
      </c>
      <c r="C4989" s="37" t="s">
        <v>16274</v>
      </c>
      <c r="D4989" s="37"/>
      <c r="E4989" s="37"/>
      <c r="F4989" s="37" t="s">
        <v>19662</v>
      </c>
      <c r="G4989" s="37"/>
      <c r="H4989" s="35">
        <v>11</v>
      </c>
      <c r="I4989" s="35">
        <v>10</v>
      </c>
      <c r="J4989" s="36">
        <v>1146000</v>
      </c>
      <c r="K4989" s="37">
        <v>123285</v>
      </c>
      <c r="L4989" s="37"/>
    </row>
    <row r="4990" spans="1:12" ht="18" customHeight="1" x14ac:dyDescent="0.2">
      <c r="A4990" s="37" t="s">
        <v>16275</v>
      </c>
      <c r="B4990" s="37" t="s">
        <v>16276</v>
      </c>
      <c r="C4990" s="37" t="s">
        <v>16277</v>
      </c>
      <c r="D4990" s="37" t="s">
        <v>16278</v>
      </c>
      <c r="E4990" s="37" t="s">
        <v>22823</v>
      </c>
      <c r="F4990" s="37" t="s">
        <v>23714</v>
      </c>
      <c r="G4990" s="37">
        <v>90503</v>
      </c>
      <c r="H4990" s="35">
        <v>30</v>
      </c>
      <c r="I4990" s="35">
        <v>167</v>
      </c>
      <c r="J4990" s="36">
        <v>179641</v>
      </c>
      <c r="K4990" s="37">
        <v>123688</v>
      </c>
      <c r="L4990" s="37"/>
    </row>
    <row r="4991" spans="1:12" ht="18" customHeight="1" x14ac:dyDescent="0.2">
      <c r="A4991" s="37" t="s">
        <v>16279</v>
      </c>
      <c r="B4991" s="37" t="s">
        <v>16280</v>
      </c>
      <c r="C4991" s="37" t="s">
        <v>16281</v>
      </c>
      <c r="D4991" s="37" t="s">
        <v>10867</v>
      </c>
      <c r="E4991" s="37" t="s">
        <v>19191</v>
      </c>
      <c r="F4991" s="37" t="s">
        <v>23714</v>
      </c>
      <c r="G4991" s="37">
        <v>95762</v>
      </c>
      <c r="H4991" s="35">
        <v>6</v>
      </c>
      <c r="I4991" s="35">
        <v>92</v>
      </c>
      <c r="J4991" s="36">
        <v>67391</v>
      </c>
      <c r="K4991" s="37">
        <v>139663</v>
      </c>
      <c r="L4991" s="37"/>
    </row>
    <row r="4992" spans="1:12" ht="18" customHeight="1" x14ac:dyDescent="0.2">
      <c r="A4992" s="37" t="s">
        <v>10868</v>
      </c>
      <c r="B4992" s="37" t="s">
        <v>10869</v>
      </c>
      <c r="C4992" s="37" t="s">
        <v>10870</v>
      </c>
      <c r="D4992" s="37" t="s">
        <v>10871</v>
      </c>
      <c r="E4992" s="37" t="s">
        <v>20547</v>
      </c>
      <c r="F4992" s="37" t="s">
        <v>23129</v>
      </c>
      <c r="G4992" s="37">
        <v>19104</v>
      </c>
      <c r="H4992" s="35">
        <v>8</v>
      </c>
      <c r="I4992" s="35" t="s">
        <v>16742</v>
      </c>
      <c r="J4992" s="35" t="s">
        <v>16742</v>
      </c>
      <c r="K4992" s="37">
        <v>147947</v>
      </c>
      <c r="L4992" s="37"/>
    </row>
    <row r="4993" spans="1:12" ht="18" customHeight="1" x14ac:dyDescent="0.2">
      <c r="A4993" s="37" t="s">
        <v>10872</v>
      </c>
      <c r="B4993" s="37" t="s">
        <v>10873</v>
      </c>
      <c r="C4993" s="37" t="s">
        <v>10874</v>
      </c>
      <c r="D4993" s="37" t="s">
        <v>10875</v>
      </c>
      <c r="E4993" s="37" t="s">
        <v>23347</v>
      </c>
      <c r="F4993" s="37" t="s">
        <v>23134</v>
      </c>
      <c r="G4993" s="37">
        <v>78704</v>
      </c>
      <c r="H4993" s="35">
        <v>24</v>
      </c>
      <c r="I4993" s="35">
        <v>351</v>
      </c>
      <c r="J4993" s="36">
        <v>68537</v>
      </c>
      <c r="K4993" s="37">
        <v>106594</v>
      </c>
      <c r="L4993" s="37"/>
    </row>
    <row r="4994" spans="1:12" ht="18" customHeight="1" x14ac:dyDescent="0.2">
      <c r="A4994" s="37" t="s">
        <v>10876</v>
      </c>
      <c r="B4994" s="37" t="s">
        <v>10877</v>
      </c>
      <c r="C4994" s="37" t="s">
        <v>10878</v>
      </c>
      <c r="D4994" s="37" t="s">
        <v>10879</v>
      </c>
      <c r="E4994" s="37" t="s">
        <v>10880</v>
      </c>
      <c r="F4994" s="37" t="s">
        <v>23139</v>
      </c>
      <c r="G4994" s="37">
        <v>53406</v>
      </c>
      <c r="H4994" s="35">
        <v>6</v>
      </c>
      <c r="I4994" s="35">
        <v>76</v>
      </c>
      <c r="J4994" s="36">
        <v>82027</v>
      </c>
      <c r="K4994" s="37">
        <v>113065</v>
      </c>
      <c r="L4994" s="37" t="s">
        <v>10881</v>
      </c>
    </row>
    <row r="4995" spans="1:12" ht="18" customHeight="1" x14ac:dyDescent="0.2">
      <c r="A4995" s="37" t="s">
        <v>10882</v>
      </c>
      <c r="B4995" s="37" t="s">
        <v>10883</v>
      </c>
      <c r="C4995" s="37" t="s">
        <v>5528</v>
      </c>
      <c r="D4995" s="37" t="s">
        <v>5529</v>
      </c>
      <c r="E4995" s="37" t="s">
        <v>16741</v>
      </c>
      <c r="F4995" s="37" t="s">
        <v>19663</v>
      </c>
      <c r="G4995" s="37">
        <v>46237</v>
      </c>
      <c r="H4995" s="35">
        <v>49</v>
      </c>
      <c r="I4995" s="36">
        <v>1242</v>
      </c>
      <c r="J4995" s="36">
        <v>39099</v>
      </c>
      <c r="K4995" s="37">
        <v>122299</v>
      </c>
      <c r="L4995" s="37"/>
    </row>
    <row r="4996" spans="1:12" ht="18" customHeight="1" x14ac:dyDescent="0.2">
      <c r="A4996" s="37" t="s">
        <v>5530</v>
      </c>
      <c r="B4996" s="37" t="s">
        <v>5531</v>
      </c>
      <c r="C4996" s="37" t="s">
        <v>5532</v>
      </c>
      <c r="D4996" s="37" t="s">
        <v>5533</v>
      </c>
      <c r="E4996" s="37" t="s">
        <v>5534</v>
      </c>
      <c r="F4996" s="37" t="s">
        <v>23125</v>
      </c>
      <c r="G4996" s="37">
        <v>11570</v>
      </c>
      <c r="H4996" s="35">
        <v>42</v>
      </c>
      <c r="I4996" s="35">
        <v>77</v>
      </c>
      <c r="J4996" s="36">
        <v>538961</v>
      </c>
      <c r="K4996" s="37">
        <v>137390</v>
      </c>
      <c r="L4996" s="37"/>
    </row>
    <row r="4997" spans="1:12" ht="18" customHeight="1" x14ac:dyDescent="0.2">
      <c r="A4997" s="37" t="s">
        <v>5535</v>
      </c>
      <c r="B4997" s="37" t="s">
        <v>5536</v>
      </c>
      <c r="C4997" s="37" t="s">
        <v>5537</v>
      </c>
      <c r="D4997" s="37" t="s">
        <v>5538</v>
      </c>
      <c r="E4997" s="37" t="s">
        <v>20584</v>
      </c>
      <c r="F4997" s="37" t="s">
        <v>18740</v>
      </c>
      <c r="G4997" s="37">
        <v>33301</v>
      </c>
      <c r="H4997" s="35">
        <v>1</v>
      </c>
      <c r="I4997" s="35">
        <v>17</v>
      </c>
      <c r="J4997" s="36">
        <v>60788</v>
      </c>
      <c r="K4997" s="37">
        <v>143213</v>
      </c>
      <c r="L4997" s="37" t="s">
        <v>5539</v>
      </c>
    </row>
    <row r="4998" spans="1:12" ht="18" customHeight="1" x14ac:dyDescent="0.2">
      <c r="A4998" s="37" t="s">
        <v>5540</v>
      </c>
      <c r="B4998" s="37" t="s">
        <v>5541</v>
      </c>
      <c r="C4998" s="37" t="s">
        <v>2840</v>
      </c>
      <c r="D4998" s="37" t="s">
        <v>2841</v>
      </c>
      <c r="E4998" s="37" t="s">
        <v>2842</v>
      </c>
      <c r="F4998" s="37" t="s">
        <v>23139</v>
      </c>
      <c r="G4998" s="37">
        <v>54234</v>
      </c>
      <c r="H4998" s="35">
        <v>33</v>
      </c>
      <c r="I4998" s="35">
        <v>115</v>
      </c>
      <c r="J4998" s="36">
        <v>289683</v>
      </c>
      <c r="K4998" s="37">
        <v>142926</v>
      </c>
      <c r="L4998" s="37"/>
    </row>
    <row r="4999" spans="1:12" ht="18" customHeight="1" x14ac:dyDescent="0.2">
      <c r="A4999" s="37" t="s">
        <v>2843</v>
      </c>
      <c r="B4999" s="37" t="s">
        <v>22520</v>
      </c>
      <c r="C4999" s="37" t="s">
        <v>2844</v>
      </c>
      <c r="D4999" s="37" t="s">
        <v>2845</v>
      </c>
      <c r="E4999" s="37" t="s">
        <v>19340</v>
      </c>
      <c r="F4999" s="37" t="s">
        <v>18740</v>
      </c>
      <c r="G4999" s="37">
        <v>33431</v>
      </c>
      <c r="H4999" s="35">
        <v>28</v>
      </c>
      <c r="I4999" s="35">
        <v>196</v>
      </c>
      <c r="J4999" s="36">
        <v>142857</v>
      </c>
      <c r="K4999" s="37">
        <v>135815</v>
      </c>
      <c r="L4999" s="37"/>
    </row>
    <row r="5000" spans="1:12" ht="18" customHeight="1" x14ac:dyDescent="0.2">
      <c r="A5000" s="37" t="s">
        <v>2846</v>
      </c>
      <c r="B5000" s="37" t="s">
        <v>2847</v>
      </c>
      <c r="C5000" s="37" t="s">
        <v>2848</v>
      </c>
      <c r="D5000" s="37" t="s">
        <v>2849</v>
      </c>
      <c r="E5000" s="37" t="s">
        <v>18037</v>
      </c>
      <c r="F5000" s="37" t="s">
        <v>18740</v>
      </c>
      <c r="G5000" s="37">
        <v>34231</v>
      </c>
      <c r="H5000" s="35">
        <v>3</v>
      </c>
      <c r="I5000" s="35">
        <v>28</v>
      </c>
      <c r="J5000" s="36">
        <v>96429</v>
      </c>
      <c r="K5000" s="37">
        <v>142456</v>
      </c>
      <c r="L5000" s="37"/>
    </row>
    <row r="5001" spans="1:12" ht="18" customHeight="1" x14ac:dyDescent="0.2">
      <c r="A5001" s="37" t="s">
        <v>2850</v>
      </c>
      <c r="B5001" s="37" t="s">
        <v>2131</v>
      </c>
      <c r="C5001" s="37" t="s">
        <v>2132</v>
      </c>
      <c r="D5001" s="37" t="s">
        <v>2133</v>
      </c>
      <c r="E5001" s="37" t="s">
        <v>2134</v>
      </c>
      <c r="F5001" s="37" t="s">
        <v>19665</v>
      </c>
      <c r="G5001" s="37">
        <v>42719</v>
      </c>
      <c r="H5001" s="35">
        <v>9</v>
      </c>
      <c r="I5001" s="35">
        <v>26</v>
      </c>
      <c r="J5001" s="36">
        <v>326923</v>
      </c>
      <c r="K5001" s="37">
        <v>145557</v>
      </c>
      <c r="L5001" s="37" t="s">
        <v>1209</v>
      </c>
    </row>
    <row r="5002" spans="1:12" ht="18" customHeight="1" x14ac:dyDescent="0.2">
      <c r="A5002" s="37" t="s">
        <v>1210</v>
      </c>
      <c r="B5002" s="37" t="s">
        <v>3921</v>
      </c>
      <c r="C5002" s="37" t="s">
        <v>6839</v>
      </c>
      <c r="D5002" s="37" t="s">
        <v>6840</v>
      </c>
      <c r="E5002" s="37" t="s">
        <v>23803</v>
      </c>
      <c r="F5002" s="37" t="s">
        <v>19672</v>
      </c>
      <c r="G5002" s="37">
        <v>63127</v>
      </c>
      <c r="H5002" s="35">
        <v>120</v>
      </c>
      <c r="I5002" s="35">
        <v>7</v>
      </c>
      <c r="J5002" s="36">
        <v>17142857</v>
      </c>
      <c r="K5002" s="37">
        <v>140927</v>
      </c>
      <c r="L5002" s="37"/>
    </row>
    <row r="5003" spans="1:12" ht="18" customHeight="1" x14ac:dyDescent="0.2">
      <c r="A5003" s="37" t="s">
        <v>6841</v>
      </c>
      <c r="B5003" s="37" t="s">
        <v>6842</v>
      </c>
      <c r="C5003" s="37" t="s">
        <v>6843</v>
      </c>
      <c r="D5003" s="37" t="s">
        <v>6844</v>
      </c>
      <c r="E5003" s="37" t="s">
        <v>13541</v>
      </c>
      <c r="F5003" s="37" t="s">
        <v>19667</v>
      </c>
      <c r="G5003" s="37">
        <v>2760</v>
      </c>
      <c r="H5003" s="35">
        <v>24</v>
      </c>
      <c r="I5003" s="35">
        <v>366</v>
      </c>
      <c r="J5003" s="36">
        <v>66441</v>
      </c>
      <c r="K5003" s="37">
        <v>129181</v>
      </c>
      <c r="L5003" s="37"/>
    </row>
    <row r="5004" spans="1:12" ht="18" customHeight="1" x14ac:dyDescent="0.2">
      <c r="A5004" s="37" t="s">
        <v>6845</v>
      </c>
      <c r="B5004" s="37" t="s">
        <v>6846</v>
      </c>
      <c r="C5004" s="37" t="s">
        <v>6847</v>
      </c>
      <c r="D5004" s="37"/>
      <c r="E5004" s="37"/>
      <c r="F5004" s="37"/>
      <c r="G5004" s="37"/>
      <c r="H5004" s="35">
        <v>8</v>
      </c>
      <c r="I5004" s="35" t="s">
        <v>16742</v>
      </c>
      <c r="J5004" s="35" t="s">
        <v>16742</v>
      </c>
      <c r="K5004" s="37">
        <v>136928</v>
      </c>
      <c r="L5004" s="37" t="s">
        <v>6848</v>
      </c>
    </row>
    <row r="5005" spans="1:12" ht="18" customHeight="1" x14ac:dyDescent="0.2">
      <c r="A5005" s="37" t="s">
        <v>6849</v>
      </c>
      <c r="B5005" s="37" t="s">
        <v>6850</v>
      </c>
      <c r="C5005" s="37" t="s">
        <v>6851</v>
      </c>
      <c r="D5005" s="37" t="s">
        <v>6852</v>
      </c>
      <c r="E5005" s="37" t="s">
        <v>22689</v>
      </c>
      <c r="F5005" s="37" t="s">
        <v>23713</v>
      </c>
      <c r="G5005" s="37">
        <v>85258</v>
      </c>
      <c r="H5005" s="35">
        <v>8</v>
      </c>
      <c r="I5005" s="35" t="s">
        <v>16742</v>
      </c>
      <c r="J5005" s="35" t="s">
        <v>16742</v>
      </c>
      <c r="K5005" s="37">
        <v>144582</v>
      </c>
      <c r="L5005" s="37"/>
    </row>
    <row r="5006" spans="1:12" ht="18" customHeight="1" x14ac:dyDescent="0.2">
      <c r="A5006" s="37" t="s">
        <v>6853</v>
      </c>
      <c r="B5006" s="37" t="s">
        <v>6854</v>
      </c>
      <c r="C5006" s="37" t="s">
        <v>6855</v>
      </c>
      <c r="D5006" s="37" t="s">
        <v>6856</v>
      </c>
      <c r="E5006" s="37" t="s">
        <v>22344</v>
      </c>
      <c r="F5006" s="37" t="s">
        <v>23129</v>
      </c>
      <c r="G5006" s="37">
        <v>19301</v>
      </c>
      <c r="H5006" s="35">
        <v>35</v>
      </c>
      <c r="I5006" s="35">
        <v>236</v>
      </c>
      <c r="J5006" s="36">
        <v>150007</v>
      </c>
      <c r="K5006" s="37">
        <v>144171</v>
      </c>
      <c r="L5006" s="37" t="s">
        <v>6857</v>
      </c>
    </row>
    <row r="5007" spans="1:12" ht="18" customHeight="1" x14ac:dyDescent="0.2">
      <c r="A5007" s="37" t="s">
        <v>6858</v>
      </c>
      <c r="B5007" s="37" t="s">
        <v>4153</v>
      </c>
      <c r="C5007" s="37" t="s">
        <v>4154</v>
      </c>
      <c r="D5007" s="37" t="s">
        <v>4155</v>
      </c>
      <c r="E5007" s="37" t="s">
        <v>21378</v>
      </c>
      <c r="F5007" s="37" t="s">
        <v>19670</v>
      </c>
      <c r="G5007" s="37">
        <v>48083</v>
      </c>
      <c r="H5007" s="35">
        <v>35</v>
      </c>
      <c r="I5007" s="35">
        <v>383</v>
      </c>
      <c r="J5007" s="36">
        <v>91737</v>
      </c>
      <c r="K5007" s="37">
        <v>148833</v>
      </c>
      <c r="L5007" s="37" t="s">
        <v>4156</v>
      </c>
    </row>
    <row r="5008" spans="1:12" ht="18" customHeight="1" x14ac:dyDescent="0.2">
      <c r="A5008" s="37" t="s">
        <v>4157</v>
      </c>
      <c r="B5008" s="37" t="s">
        <v>4158</v>
      </c>
      <c r="C5008" s="37" t="s">
        <v>4159</v>
      </c>
      <c r="D5008" s="37" t="s">
        <v>4160</v>
      </c>
      <c r="E5008" s="37" t="s">
        <v>18032</v>
      </c>
      <c r="F5008" s="37" t="s">
        <v>19667</v>
      </c>
      <c r="G5008" s="37">
        <v>2109</v>
      </c>
      <c r="H5008" s="35">
        <v>15</v>
      </c>
      <c r="I5008" s="35">
        <v>85</v>
      </c>
      <c r="J5008" s="36">
        <v>176471</v>
      </c>
      <c r="K5008" s="37">
        <v>151003</v>
      </c>
      <c r="L5008" s="37"/>
    </row>
    <row r="5009" spans="1:12" ht="18" customHeight="1" x14ac:dyDescent="0.2">
      <c r="A5009" s="37" t="s">
        <v>4161</v>
      </c>
      <c r="B5009" s="37" t="s">
        <v>4162</v>
      </c>
      <c r="C5009" s="37" t="s">
        <v>4163</v>
      </c>
      <c r="D5009" s="37" t="s">
        <v>4164</v>
      </c>
      <c r="E5009" s="37" t="s">
        <v>20990</v>
      </c>
      <c r="F5009" s="37" t="s">
        <v>19670</v>
      </c>
      <c r="G5009" s="37">
        <v>48184</v>
      </c>
      <c r="H5009" s="35">
        <v>8</v>
      </c>
      <c r="I5009" s="35" t="s">
        <v>16742</v>
      </c>
      <c r="J5009" s="35" t="s">
        <v>16742</v>
      </c>
      <c r="K5009" s="37">
        <v>143997</v>
      </c>
      <c r="L5009" s="37"/>
    </row>
    <row r="5010" spans="1:12" ht="18" customHeight="1" x14ac:dyDescent="0.2">
      <c r="A5010" s="37" t="s">
        <v>4165</v>
      </c>
      <c r="B5010" s="37" t="s">
        <v>4166</v>
      </c>
      <c r="C5010" s="37" t="s">
        <v>4167</v>
      </c>
      <c r="D5010" s="37" t="s">
        <v>4168</v>
      </c>
      <c r="E5010" s="37" t="s">
        <v>20594</v>
      </c>
      <c r="F5010" s="37" t="s">
        <v>18741</v>
      </c>
      <c r="G5010" s="37">
        <v>30068</v>
      </c>
      <c r="H5010" s="35">
        <v>40</v>
      </c>
      <c r="I5010" s="35">
        <v>282</v>
      </c>
      <c r="J5010" s="36">
        <v>140738</v>
      </c>
      <c r="K5010" s="37">
        <v>126317</v>
      </c>
      <c r="L5010" s="37" t="s">
        <v>4169</v>
      </c>
    </row>
    <row r="5011" spans="1:12" ht="18" customHeight="1" x14ac:dyDescent="0.2">
      <c r="A5011" s="37" t="s">
        <v>4539</v>
      </c>
      <c r="B5011" s="37" t="s">
        <v>4540</v>
      </c>
      <c r="C5011" s="37" t="s">
        <v>4541</v>
      </c>
      <c r="D5011" s="37" t="s">
        <v>12793</v>
      </c>
      <c r="E5011" s="37" t="s">
        <v>16723</v>
      </c>
      <c r="F5011" s="37" t="s">
        <v>23714</v>
      </c>
      <c r="G5011" s="37">
        <v>94104</v>
      </c>
      <c r="H5011" s="35">
        <v>6</v>
      </c>
      <c r="I5011" s="35">
        <v>26</v>
      </c>
      <c r="J5011" s="36">
        <v>215385</v>
      </c>
      <c r="K5011" s="37">
        <v>113593</v>
      </c>
      <c r="L5011" s="37"/>
    </row>
    <row r="5012" spans="1:12" ht="18" customHeight="1" x14ac:dyDescent="0.2">
      <c r="A5012" s="37" t="s">
        <v>4542</v>
      </c>
      <c r="B5012" s="37" t="s">
        <v>4543</v>
      </c>
      <c r="C5012" s="37" t="s">
        <v>4544</v>
      </c>
      <c r="D5012" s="37" t="s">
        <v>4545</v>
      </c>
      <c r="E5012" s="37" t="s">
        <v>20871</v>
      </c>
      <c r="F5012" s="37" t="s">
        <v>23136</v>
      </c>
      <c r="G5012" s="37">
        <v>23510</v>
      </c>
      <c r="H5012" s="35">
        <v>29</v>
      </c>
      <c r="I5012" s="35">
        <v>80</v>
      </c>
      <c r="J5012" s="36">
        <v>366850</v>
      </c>
      <c r="K5012" s="37">
        <v>143594</v>
      </c>
      <c r="L5012" s="37"/>
    </row>
    <row r="5013" spans="1:12" ht="18" customHeight="1" x14ac:dyDescent="0.2">
      <c r="A5013" s="37" t="s">
        <v>4546</v>
      </c>
      <c r="B5013" s="37" t="s">
        <v>4547</v>
      </c>
      <c r="C5013" s="37" t="s">
        <v>4548</v>
      </c>
      <c r="D5013" s="37" t="s">
        <v>4549</v>
      </c>
      <c r="E5013" s="37" t="s">
        <v>15998</v>
      </c>
      <c r="F5013" s="37" t="s">
        <v>23714</v>
      </c>
      <c r="G5013" s="37">
        <v>92627</v>
      </c>
      <c r="H5013" s="35">
        <v>8</v>
      </c>
      <c r="I5013" s="35" t="s">
        <v>16742</v>
      </c>
      <c r="J5013" s="35" t="s">
        <v>16742</v>
      </c>
      <c r="K5013" s="37">
        <v>137241</v>
      </c>
      <c r="L5013" s="37"/>
    </row>
    <row r="5014" spans="1:12" ht="18" customHeight="1" x14ac:dyDescent="0.2">
      <c r="A5014" s="37" t="s">
        <v>4560</v>
      </c>
      <c r="B5014" s="37" t="s">
        <v>2729</v>
      </c>
      <c r="C5014" s="37" t="s">
        <v>2730</v>
      </c>
      <c r="D5014" s="37" t="s">
        <v>2731</v>
      </c>
      <c r="E5014" s="37" t="s">
        <v>22709</v>
      </c>
      <c r="F5014" s="37" t="s">
        <v>23716</v>
      </c>
      <c r="G5014" s="37">
        <v>6443</v>
      </c>
      <c r="H5014" s="35">
        <v>17</v>
      </c>
      <c r="I5014" s="35">
        <v>26</v>
      </c>
      <c r="J5014" s="36">
        <v>653846</v>
      </c>
      <c r="K5014" s="37">
        <v>117395</v>
      </c>
      <c r="L5014" s="37"/>
    </row>
    <row r="5015" spans="1:12" ht="18" customHeight="1" x14ac:dyDescent="0.2">
      <c r="A5015" s="37" t="s">
        <v>2732</v>
      </c>
      <c r="B5015" s="37" t="s">
        <v>2733</v>
      </c>
      <c r="C5015" s="37" t="s">
        <v>2734</v>
      </c>
      <c r="D5015" s="37" t="s">
        <v>2735</v>
      </c>
      <c r="E5015" s="37" t="s">
        <v>16723</v>
      </c>
      <c r="F5015" s="37" t="s">
        <v>23714</v>
      </c>
      <c r="G5015" s="37">
        <v>94118</v>
      </c>
      <c r="H5015" s="35">
        <v>10</v>
      </c>
      <c r="I5015" s="35">
        <v>22</v>
      </c>
      <c r="J5015" s="36">
        <v>456818</v>
      </c>
      <c r="K5015" s="37">
        <v>136806</v>
      </c>
      <c r="L5015" s="37" t="s">
        <v>2736</v>
      </c>
    </row>
    <row r="5016" spans="1:12" ht="18" customHeight="1" x14ac:dyDescent="0.2">
      <c r="A5016" s="37" t="s">
        <v>2737</v>
      </c>
      <c r="B5016" s="37" t="s">
        <v>2738</v>
      </c>
      <c r="C5016" s="37" t="s">
        <v>2739</v>
      </c>
      <c r="D5016" s="37" t="s">
        <v>2740</v>
      </c>
      <c r="E5016" s="37" t="s">
        <v>21613</v>
      </c>
      <c r="F5016" s="37" t="s">
        <v>19670</v>
      </c>
      <c r="G5016" s="37">
        <v>49306</v>
      </c>
      <c r="H5016" s="35">
        <v>56</v>
      </c>
      <c r="I5016" s="35">
        <v>216</v>
      </c>
      <c r="J5016" s="36">
        <v>258282</v>
      </c>
      <c r="K5016" s="37">
        <v>141201</v>
      </c>
      <c r="L5016" s="37"/>
    </row>
    <row r="5017" spans="1:12" ht="18" customHeight="1" x14ac:dyDescent="0.2">
      <c r="A5017" s="37" t="s">
        <v>2741</v>
      </c>
      <c r="B5017" s="37" t="s">
        <v>958</v>
      </c>
      <c r="C5017" s="37" t="s">
        <v>959</v>
      </c>
      <c r="D5017" s="37" t="s">
        <v>960</v>
      </c>
      <c r="E5017" s="37" t="s">
        <v>21763</v>
      </c>
      <c r="F5017" s="37" t="s">
        <v>18741</v>
      </c>
      <c r="G5017" s="37">
        <v>30606</v>
      </c>
      <c r="H5017" s="35">
        <v>2</v>
      </c>
      <c r="I5017" s="35">
        <v>25</v>
      </c>
      <c r="J5017" s="36">
        <v>94096</v>
      </c>
      <c r="K5017" s="37">
        <v>124611</v>
      </c>
      <c r="L5017" s="37" t="s">
        <v>961</v>
      </c>
    </row>
    <row r="5018" spans="1:12" ht="18" customHeight="1" x14ac:dyDescent="0.2">
      <c r="A5018" s="37" t="s">
        <v>962</v>
      </c>
      <c r="B5018" s="37" t="s">
        <v>963</v>
      </c>
      <c r="C5018" s="37" t="s">
        <v>964</v>
      </c>
      <c r="D5018" s="37" t="s">
        <v>965</v>
      </c>
      <c r="E5018" s="37" t="s">
        <v>24051</v>
      </c>
      <c r="F5018" s="37" t="s">
        <v>19670</v>
      </c>
      <c r="G5018" s="37">
        <v>48034</v>
      </c>
      <c r="H5018" s="35">
        <v>4</v>
      </c>
      <c r="I5018" s="35">
        <v>13</v>
      </c>
      <c r="J5018" s="36">
        <v>277077</v>
      </c>
      <c r="K5018" s="37">
        <v>124011</v>
      </c>
      <c r="L5018" s="37"/>
    </row>
    <row r="5019" spans="1:12" ht="18" customHeight="1" x14ac:dyDescent="0.2">
      <c r="A5019" s="37" t="s">
        <v>966</v>
      </c>
      <c r="B5019" s="37" t="s">
        <v>967</v>
      </c>
      <c r="C5019" s="37" t="s">
        <v>968</v>
      </c>
      <c r="D5019" s="37" t="s">
        <v>969</v>
      </c>
      <c r="E5019" s="37" t="s">
        <v>970</v>
      </c>
      <c r="F5019" s="37" t="s">
        <v>19663</v>
      </c>
      <c r="G5019" s="37">
        <v>47274</v>
      </c>
      <c r="H5019" s="35">
        <v>14</v>
      </c>
      <c r="I5019" s="35">
        <v>60</v>
      </c>
      <c r="J5019" s="36">
        <v>233333</v>
      </c>
      <c r="K5019" s="37">
        <v>123041</v>
      </c>
      <c r="L5019" s="37"/>
    </row>
    <row r="5020" spans="1:12" ht="18" customHeight="1" x14ac:dyDescent="0.2">
      <c r="A5020" s="37" t="s">
        <v>971</v>
      </c>
      <c r="B5020" s="37" t="s">
        <v>972</v>
      </c>
      <c r="C5020" s="37" t="s">
        <v>973</v>
      </c>
      <c r="D5020" s="37" t="s">
        <v>974</v>
      </c>
      <c r="E5020" s="37" t="s">
        <v>20876</v>
      </c>
      <c r="F5020" s="37" t="s">
        <v>19667</v>
      </c>
      <c r="G5020" s="37">
        <v>2458</v>
      </c>
      <c r="H5020" s="35">
        <v>17</v>
      </c>
      <c r="I5020" s="35">
        <v>98</v>
      </c>
      <c r="J5020" s="36">
        <v>177296</v>
      </c>
      <c r="K5020" s="37">
        <v>132543</v>
      </c>
      <c r="L5020" s="37"/>
    </row>
    <row r="5021" spans="1:12" ht="18" customHeight="1" x14ac:dyDescent="0.2">
      <c r="A5021" s="37" t="s">
        <v>975</v>
      </c>
      <c r="B5021" s="37" t="s">
        <v>976</v>
      </c>
      <c r="C5021" s="37" t="s">
        <v>977</v>
      </c>
      <c r="D5021" s="37" t="s">
        <v>978</v>
      </c>
      <c r="E5021" s="37" t="s">
        <v>19720</v>
      </c>
      <c r="F5021" s="37" t="s">
        <v>23713</v>
      </c>
      <c r="G5021" s="37">
        <v>85206</v>
      </c>
      <c r="H5021" s="35">
        <v>0</v>
      </c>
      <c r="I5021" s="35">
        <v>5</v>
      </c>
      <c r="J5021" s="36">
        <v>40000</v>
      </c>
      <c r="K5021" s="37">
        <v>144409</v>
      </c>
      <c r="L5021" s="37"/>
    </row>
    <row r="5022" spans="1:12" ht="18" customHeight="1" x14ac:dyDescent="0.2">
      <c r="A5022" s="37" t="s">
        <v>2727</v>
      </c>
      <c r="B5022" s="37" t="s">
        <v>2728</v>
      </c>
      <c r="C5022" s="37" t="s">
        <v>8095</v>
      </c>
      <c r="D5022" s="37" t="s">
        <v>8096</v>
      </c>
      <c r="E5022" s="37" t="s">
        <v>23429</v>
      </c>
      <c r="F5022" s="37" t="s">
        <v>23716</v>
      </c>
      <c r="G5022" s="37">
        <v>6905</v>
      </c>
      <c r="H5022" s="35">
        <v>291</v>
      </c>
      <c r="I5022" s="35">
        <v>102</v>
      </c>
      <c r="J5022" s="36">
        <v>2852362</v>
      </c>
      <c r="K5022" s="37">
        <v>109621</v>
      </c>
      <c r="L5022" s="37"/>
    </row>
    <row r="5023" spans="1:12" ht="18" customHeight="1" x14ac:dyDescent="0.2">
      <c r="A5023" s="37" t="s">
        <v>8097</v>
      </c>
      <c r="B5023" s="37" t="s">
        <v>10913</v>
      </c>
      <c r="C5023" s="37" t="s">
        <v>13626</v>
      </c>
      <c r="D5023" s="37"/>
      <c r="E5023" s="37"/>
      <c r="F5023" s="37" t="s">
        <v>23129</v>
      </c>
      <c r="G5023" s="37"/>
      <c r="H5023" s="35">
        <v>9</v>
      </c>
      <c r="I5023" s="35">
        <v>140</v>
      </c>
      <c r="J5023" s="36">
        <v>64286</v>
      </c>
      <c r="K5023" s="37">
        <v>133915</v>
      </c>
      <c r="L5023" s="37" t="s">
        <v>13627</v>
      </c>
    </row>
    <row r="5024" spans="1:12" ht="18" customHeight="1" x14ac:dyDescent="0.2">
      <c r="A5024" s="37" t="s">
        <v>13628</v>
      </c>
      <c r="B5024" s="37" t="s">
        <v>13629</v>
      </c>
      <c r="C5024" s="37" t="s">
        <v>13630</v>
      </c>
      <c r="D5024" s="37" t="s">
        <v>13631</v>
      </c>
      <c r="E5024" s="37" t="s">
        <v>23347</v>
      </c>
      <c r="F5024" s="37" t="s">
        <v>23134</v>
      </c>
      <c r="G5024" s="37">
        <v>78757</v>
      </c>
      <c r="H5024" s="35">
        <v>550</v>
      </c>
      <c r="I5024" s="35">
        <v>2</v>
      </c>
      <c r="J5024" s="36">
        <v>275000000</v>
      </c>
      <c r="K5024" s="37">
        <v>147320</v>
      </c>
      <c r="L5024" s="37" t="s">
        <v>13632</v>
      </c>
    </row>
    <row r="5025" spans="1:12" ht="18" customHeight="1" x14ac:dyDescent="0.2">
      <c r="A5025" s="37" t="s">
        <v>13633</v>
      </c>
      <c r="B5025" s="37" t="s">
        <v>13634</v>
      </c>
      <c r="C5025" s="37" t="s">
        <v>13635</v>
      </c>
      <c r="D5025" s="37" t="s">
        <v>13636</v>
      </c>
      <c r="E5025" s="37" t="s">
        <v>24201</v>
      </c>
      <c r="F5025" s="37" t="s">
        <v>18740</v>
      </c>
      <c r="G5025" s="37">
        <v>32223</v>
      </c>
      <c r="H5025" s="35">
        <v>126</v>
      </c>
      <c r="I5025" s="35">
        <v>505</v>
      </c>
      <c r="J5025" s="36">
        <v>249390</v>
      </c>
      <c r="K5025" s="37">
        <v>136490</v>
      </c>
      <c r="L5025" s="37"/>
    </row>
    <row r="5026" spans="1:12" ht="18" customHeight="1" x14ac:dyDescent="0.2">
      <c r="A5026" s="37" t="s">
        <v>10921</v>
      </c>
      <c r="B5026" s="37" t="s">
        <v>10922</v>
      </c>
      <c r="C5026" s="37" t="s">
        <v>10923</v>
      </c>
      <c r="D5026" s="37"/>
      <c r="E5026" s="37" t="s">
        <v>20057</v>
      </c>
      <c r="F5026" s="37" t="s">
        <v>23713</v>
      </c>
      <c r="G5026" s="37">
        <v>85281</v>
      </c>
      <c r="H5026" s="35">
        <v>8</v>
      </c>
      <c r="I5026" s="35" t="s">
        <v>16742</v>
      </c>
      <c r="J5026" s="35" t="s">
        <v>16742</v>
      </c>
      <c r="K5026" s="37">
        <v>125751</v>
      </c>
      <c r="L5026" s="37"/>
    </row>
    <row r="5027" spans="1:12" ht="18" customHeight="1" x14ac:dyDescent="0.2">
      <c r="A5027" s="37" t="s">
        <v>10924</v>
      </c>
      <c r="B5027" s="37" t="s">
        <v>10925</v>
      </c>
      <c r="C5027" s="37" t="s">
        <v>10926</v>
      </c>
      <c r="D5027" s="37" t="s">
        <v>10927</v>
      </c>
      <c r="E5027" s="37" t="s">
        <v>21998</v>
      </c>
      <c r="F5027" s="37" t="s">
        <v>19662</v>
      </c>
      <c r="G5027" s="37">
        <v>60005</v>
      </c>
      <c r="H5027" s="35">
        <v>5</v>
      </c>
      <c r="I5027" s="35">
        <v>60</v>
      </c>
      <c r="J5027" s="36">
        <v>83333</v>
      </c>
      <c r="K5027" s="37">
        <v>123058</v>
      </c>
      <c r="L5027" s="37"/>
    </row>
    <row r="5028" spans="1:12" ht="18" customHeight="1" x14ac:dyDescent="0.2">
      <c r="A5028" s="37" t="s">
        <v>10928</v>
      </c>
      <c r="B5028" s="37" t="s">
        <v>10929</v>
      </c>
      <c r="C5028" s="37" t="s">
        <v>10930</v>
      </c>
      <c r="D5028" s="37" t="s">
        <v>10931</v>
      </c>
      <c r="E5028" s="37" t="s">
        <v>22617</v>
      </c>
      <c r="F5028" s="37" t="s">
        <v>23716</v>
      </c>
      <c r="G5028" s="37">
        <v>6880</v>
      </c>
      <c r="H5028" s="35">
        <v>14</v>
      </c>
      <c r="I5028" s="35">
        <v>35</v>
      </c>
      <c r="J5028" s="36">
        <v>385714</v>
      </c>
      <c r="K5028" s="37">
        <v>125777</v>
      </c>
      <c r="L5028" s="37"/>
    </row>
    <row r="5029" spans="1:12" ht="18" customHeight="1" x14ac:dyDescent="0.2">
      <c r="A5029" s="37" t="s">
        <v>10932</v>
      </c>
      <c r="B5029" s="37" t="s">
        <v>10933</v>
      </c>
      <c r="C5029" s="37" t="s">
        <v>10934</v>
      </c>
      <c r="D5029" s="37" t="s">
        <v>10935</v>
      </c>
      <c r="E5029" s="37" t="s">
        <v>23104</v>
      </c>
      <c r="F5029" s="37" t="s">
        <v>18740</v>
      </c>
      <c r="G5029" s="37">
        <v>33626</v>
      </c>
      <c r="H5029" s="35">
        <v>2</v>
      </c>
      <c r="I5029" s="35">
        <v>23</v>
      </c>
      <c r="J5029" s="36">
        <v>76087</v>
      </c>
      <c r="K5029" s="37">
        <v>141936</v>
      </c>
      <c r="L5029" s="37"/>
    </row>
    <row r="5030" spans="1:12" ht="18" customHeight="1" x14ac:dyDescent="0.2">
      <c r="A5030" s="37" t="s">
        <v>10936</v>
      </c>
      <c r="B5030" s="37" t="s">
        <v>10937</v>
      </c>
      <c r="C5030" s="37" t="s">
        <v>10938</v>
      </c>
      <c r="D5030" s="37" t="s">
        <v>13656</v>
      </c>
      <c r="E5030" s="37" t="s">
        <v>14381</v>
      </c>
      <c r="F5030" s="37" t="s">
        <v>23713</v>
      </c>
      <c r="G5030" s="37">
        <v>85295</v>
      </c>
      <c r="H5030" s="35">
        <v>35</v>
      </c>
      <c r="I5030" s="35">
        <v>141</v>
      </c>
      <c r="J5030" s="36">
        <v>246329</v>
      </c>
      <c r="K5030" s="37">
        <v>110678</v>
      </c>
      <c r="L5030" s="37" t="s">
        <v>13657</v>
      </c>
    </row>
    <row r="5031" spans="1:12" ht="18" customHeight="1" x14ac:dyDescent="0.2">
      <c r="A5031" s="37" t="s">
        <v>13581</v>
      </c>
      <c r="B5031" s="37" t="s">
        <v>13582</v>
      </c>
      <c r="C5031" s="37" t="s">
        <v>13583</v>
      </c>
      <c r="D5031" s="37" t="s">
        <v>13584</v>
      </c>
      <c r="E5031" s="37" t="s">
        <v>13585</v>
      </c>
      <c r="F5031" s="37" t="s">
        <v>19662</v>
      </c>
      <c r="G5031" s="37">
        <v>62226</v>
      </c>
      <c r="H5031" s="35">
        <v>28</v>
      </c>
      <c r="I5031" s="35">
        <v>16</v>
      </c>
      <c r="J5031" s="36">
        <v>1732386</v>
      </c>
      <c r="K5031" s="37">
        <v>106860</v>
      </c>
      <c r="L5031" s="37"/>
    </row>
    <row r="5032" spans="1:12" ht="18" customHeight="1" x14ac:dyDescent="0.2">
      <c r="A5032" s="37" t="s">
        <v>13586</v>
      </c>
      <c r="B5032" s="37"/>
      <c r="C5032" s="37" t="s">
        <v>13587</v>
      </c>
      <c r="D5032" s="37" t="s">
        <v>13588</v>
      </c>
      <c r="E5032" s="37" t="s">
        <v>17319</v>
      </c>
      <c r="F5032" s="37" t="s">
        <v>23135</v>
      </c>
      <c r="G5032" s="37">
        <v>84092</v>
      </c>
      <c r="H5032" s="35">
        <v>8</v>
      </c>
      <c r="I5032" s="35" t="s">
        <v>16742</v>
      </c>
      <c r="J5032" s="35" t="s">
        <v>16742</v>
      </c>
      <c r="K5032" s="37">
        <v>144060</v>
      </c>
      <c r="L5032" s="37"/>
    </row>
    <row r="5033" spans="1:12" ht="18" customHeight="1" x14ac:dyDescent="0.2">
      <c r="A5033" s="37" t="s">
        <v>13589</v>
      </c>
      <c r="B5033" s="37" t="s">
        <v>13590</v>
      </c>
      <c r="C5033" s="37" t="s">
        <v>13591</v>
      </c>
      <c r="D5033" s="37" t="s">
        <v>13592</v>
      </c>
      <c r="E5033" s="37" t="s">
        <v>20922</v>
      </c>
      <c r="F5033" s="37" t="s">
        <v>19665</v>
      </c>
      <c r="G5033" s="37">
        <v>40511</v>
      </c>
      <c r="H5033" s="35">
        <v>49</v>
      </c>
      <c r="I5033" s="35">
        <v>10</v>
      </c>
      <c r="J5033" s="36">
        <v>4900000</v>
      </c>
      <c r="K5033" s="37">
        <v>149574</v>
      </c>
      <c r="L5033" s="37" t="s">
        <v>13593</v>
      </c>
    </row>
    <row r="5034" spans="1:12" ht="18" customHeight="1" x14ac:dyDescent="0.2">
      <c r="A5034" s="37" t="s">
        <v>13594</v>
      </c>
      <c r="B5034" s="37" t="s">
        <v>10884</v>
      </c>
      <c r="C5034" s="37" t="s">
        <v>10885</v>
      </c>
      <c r="D5034" s="37" t="s">
        <v>10886</v>
      </c>
      <c r="E5034" s="37" t="s">
        <v>16304</v>
      </c>
      <c r="F5034" s="37" t="s">
        <v>19667</v>
      </c>
      <c r="G5034" s="37">
        <v>2301</v>
      </c>
      <c r="H5034" s="35">
        <v>1</v>
      </c>
      <c r="I5034" s="35">
        <v>43</v>
      </c>
      <c r="J5034" s="36">
        <v>23256</v>
      </c>
      <c r="K5034" s="37">
        <v>130423</v>
      </c>
      <c r="L5034" s="37" t="s">
        <v>10887</v>
      </c>
    </row>
    <row r="5035" spans="1:12" ht="18" customHeight="1" x14ac:dyDescent="0.2">
      <c r="A5035" s="37" t="s">
        <v>10888</v>
      </c>
      <c r="B5035" s="37" t="s">
        <v>10889</v>
      </c>
      <c r="C5035" s="37" t="s">
        <v>10890</v>
      </c>
      <c r="D5035" s="37" t="s">
        <v>10891</v>
      </c>
      <c r="E5035" s="37" t="s">
        <v>19270</v>
      </c>
      <c r="F5035" s="37" t="s">
        <v>19662</v>
      </c>
      <c r="G5035" s="37">
        <v>60067</v>
      </c>
      <c r="H5035" s="35">
        <v>48</v>
      </c>
      <c r="I5035" s="35">
        <v>147</v>
      </c>
      <c r="J5035" s="36">
        <v>326531</v>
      </c>
      <c r="K5035" s="37">
        <v>115050</v>
      </c>
      <c r="L5035" s="37"/>
    </row>
    <row r="5036" spans="1:12" ht="18" customHeight="1" x14ac:dyDescent="0.2">
      <c r="A5036" s="37" t="s">
        <v>634</v>
      </c>
      <c r="B5036" s="37" t="s">
        <v>635</v>
      </c>
      <c r="C5036" s="37" t="s">
        <v>636</v>
      </c>
      <c r="D5036" s="37" t="s">
        <v>637</v>
      </c>
      <c r="E5036" s="37" t="s">
        <v>638</v>
      </c>
      <c r="F5036" s="37" t="s">
        <v>23139</v>
      </c>
      <c r="G5036" s="37">
        <v>53147</v>
      </c>
      <c r="H5036" s="35">
        <v>178</v>
      </c>
      <c r="I5036" s="35">
        <v>657</v>
      </c>
      <c r="J5036" s="36">
        <v>271057</v>
      </c>
      <c r="K5036" s="37">
        <v>124697</v>
      </c>
      <c r="L5036" s="37"/>
    </row>
    <row r="5037" spans="1:12" ht="18" customHeight="1" x14ac:dyDescent="0.2">
      <c r="A5037" s="37" t="s">
        <v>639</v>
      </c>
      <c r="B5037" s="37" t="s">
        <v>640</v>
      </c>
      <c r="C5037" s="37" t="s">
        <v>641</v>
      </c>
      <c r="D5037" s="37"/>
      <c r="E5037" s="37"/>
      <c r="F5037" s="37" t="s">
        <v>18740</v>
      </c>
      <c r="G5037" s="37"/>
      <c r="H5037" s="35">
        <v>1</v>
      </c>
      <c r="I5037" s="35">
        <v>3</v>
      </c>
      <c r="J5037" s="36">
        <v>300000</v>
      </c>
      <c r="K5037" s="37">
        <v>148105</v>
      </c>
      <c r="L5037" s="37"/>
    </row>
    <row r="5038" spans="1:12" ht="18" customHeight="1" x14ac:dyDescent="0.2">
      <c r="A5038" s="37" t="s">
        <v>642</v>
      </c>
      <c r="B5038" s="37" t="s">
        <v>643</v>
      </c>
      <c r="C5038" s="37" t="s">
        <v>644</v>
      </c>
      <c r="D5038" s="37" t="s">
        <v>645</v>
      </c>
      <c r="E5038" s="37" t="s">
        <v>12572</v>
      </c>
      <c r="F5038" s="37" t="s">
        <v>18743</v>
      </c>
      <c r="G5038" s="37">
        <v>50266</v>
      </c>
      <c r="H5038" s="35">
        <v>7</v>
      </c>
      <c r="I5038" s="35">
        <v>52</v>
      </c>
      <c r="J5038" s="36">
        <v>133077</v>
      </c>
      <c r="K5038" s="37">
        <v>146911</v>
      </c>
      <c r="L5038" s="37"/>
    </row>
    <row r="5039" spans="1:12" ht="18" customHeight="1" x14ac:dyDescent="0.2">
      <c r="A5039" s="37" t="s">
        <v>646</v>
      </c>
      <c r="B5039" s="37" t="s">
        <v>647</v>
      </c>
      <c r="C5039" s="37" t="s">
        <v>648</v>
      </c>
      <c r="D5039" s="37" t="s">
        <v>649</v>
      </c>
      <c r="E5039" s="37" t="s">
        <v>22837</v>
      </c>
      <c r="F5039" s="37" t="s">
        <v>23126</v>
      </c>
      <c r="G5039" s="37">
        <v>45434</v>
      </c>
      <c r="H5039" s="35">
        <v>6</v>
      </c>
      <c r="I5039" s="35">
        <v>140</v>
      </c>
      <c r="J5039" s="36">
        <v>42857</v>
      </c>
      <c r="K5039" s="37">
        <v>120235</v>
      </c>
      <c r="L5039" s="37" t="s">
        <v>650</v>
      </c>
    </row>
    <row r="5040" spans="1:12" ht="18" customHeight="1" x14ac:dyDescent="0.2">
      <c r="A5040" s="37" t="s">
        <v>651</v>
      </c>
      <c r="B5040" s="37"/>
      <c r="C5040" s="37" t="s">
        <v>652</v>
      </c>
      <c r="D5040" s="37" t="s">
        <v>7305</v>
      </c>
      <c r="E5040" s="37" t="s">
        <v>18638</v>
      </c>
      <c r="F5040" s="37" t="s">
        <v>19673</v>
      </c>
      <c r="G5040" s="37">
        <v>39216</v>
      </c>
      <c r="H5040" s="35">
        <v>13</v>
      </c>
      <c r="I5040" s="35">
        <v>39</v>
      </c>
      <c r="J5040" s="36">
        <v>344962</v>
      </c>
      <c r="K5040" s="37">
        <v>127377</v>
      </c>
      <c r="L5040" s="37"/>
    </row>
    <row r="5041" spans="1:12" ht="18" customHeight="1" x14ac:dyDescent="0.2">
      <c r="A5041" s="37" t="s">
        <v>7306</v>
      </c>
      <c r="B5041" s="37" t="s">
        <v>7307</v>
      </c>
      <c r="C5041" s="37" t="s">
        <v>7308</v>
      </c>
      <c r="D5041" s="37" t="s">
        <v>7309</v>
      </c>
      <c r="E5041" s="37" t="s">
        <v>24471</v>
      </c>
      <c r="F5041" s="37" t="s">
        <v>23129</v>
      </c>
      <c r="G5041" s="37">
        <v>15301</v>
      </c>
      <c r="H5041" s="35">
        <v>1</v>
      </c>
      <c r="I5041" s="35">
        <v>14</v>
      </c>
      <c r="J5041" s="36">
        <v>73953</v>
      </c>
      <c r="K5041" s="37">
        <v>119599</v>
      </c>
      <c r="L5041" s="37"/>
    </row>
    <row r="5042" spans="1:12" ht="18" customHeight="1" x14ac:dyDescent="0.2">
      <c r="A5042" s="37" t="s">
        <v>7310</v>
      </c>
      <c r="B5042" s="37" t="s">
        <v>3930</v>
      </c>
      <c r="C5042" s="37" t="s">
        <v>3931</v>
      </c>
      <c r="D5042" s="37" t="s">
        <v>3919</v>
      </c>
      <c r="E5042" s="37" t="s">
        <v>20901</v>
      </c>
      <c r="F5042" s="37" t="s">
        <v>23138</v>
      </c>
      <c r="G5042" s="37">
        <v>98382</v>
      </c>
      <c r="H5042" s="35">
        <v>0</v>
      </c>
      <c r="I5042" s="35">
        <v>8</v>
      </c>
      <c r="J5042" s="36">
        <v>50000</v>
      </c>
      <c r="K5042" s="37">
        <v>141958</v>
      </c>
      <c r="L5042" s="37" t="s">
        <v>3920</v>
      </c>
    </row>
    <row r="5043" spans="1:12" ht="18" customHeight="1" x14ac:dyDescent="0.2">
      <c r="A5043" s="37" t="s">
        <v>12204</v>
      </c>
      <c r="B5043" s="37" t="s">
        <v>12205</v>
      </c>
      <c r="C5043" s="37" t="s">
        <v>12206</v>
      </c>
      <c r="D5043" s="37" t="s">
        <v>12207</v>
      </c>
      <c r="E5043" s="37" t="s">
        <v>23976</v>
      </c>
      <c r="F5043" s="37" t="s">
        <v>23130</v>
      </c>
      <c r="G5043" s="37">
        <v>2879</v>
      </c>
      <c r="H5043" s="35">
        <v>37</v>
      </c>
      <c r="I5043" s="35">
        <v>304</v>
      </c>
      <c r="J5043" s="36">
        <v>121908</v>
      </c>
      <c r="K5043" s="37">
        <v>124587</v>
      </c>
      <c r="L5043" s="37"/>
    </row>
    <row r="5044" spans="1:12" ht="18" customHeight="1" x14ac:dyDescent="0.2">
      <c r="A5044" s="37" t="s">
        <v>12208</v>
      </c>
      <c r="B5044" s="37" t="s">
        <v>3910</v>
      </c>
      <c r="C5044" s="37" t="s">
        <v>3911</v>
      </c>
      <c r="D5044" s="37" t="s">
        <v>3912</v>
      </c>
      <c r="E5044" s="37" t="s">
        <v>6161</v>
      </c>
      <c r="F5044" s="37" t="s">
        <v>23714</v>
      </c>
      <c r="G5044" s="37">
        <v>94523</v>
      </c>
      <c r="H5044" s="35">
        <v>74</v>
      </c>
      <c r="I5044" s="35">
        <v>547</v>
      </c>
      <c r="J5044" s="36">
        <v>134781</v>
      </c>
      <c r="K5044" s="37">
        <v>109770</v>
      </c>
      <c r="L5044" s="37" t="s">
        <v>3913</v>
      </c>
    </row>
    <row r="5045" spans="1:12" ht="18" customHeight="1" x14ac:dyDescent="0.2">
      <c r="A5045" s="37" t="s">
        <v>3914</v>
      </c>
      <c r="B5045" s="37" t="s">
        <v>3915</v>
      </c>
      <c r="C5045" s="37" t="s">
        <v>3916</v>
      </c>
      <c r="D5045" s="37"/>
      <c r="E5045" s="37"/>
      <c r="F5045" s="37" t="s">
        <v>19675</v>
      </c>
      <c r="G5045" s="37"/>
      <c r="H5045" s="35">
        <v>4</v>
      </c>
      <c r="I5045" s="35">
        <v>14</v>
      </c>
      <c r="J5045" s="36">
        <v>285714</v>
      </c>
      <c r="K5045" s="37">
        <v>128677</v>
      </c>
      <c r="L5045" s="37"/>
    </row>
    <row r="5046" spans="1:12" ht="18" customHeight="1" x14ac:dyDescent="0.2">
      <c r="A5046" s="37" t="s">
        <v>3917</v>
      </c>
      <c r="B5046" s="37" t="s">
        <v>3918</v>
      </c>
      <c r="C5046" s="37" t="s">
        <v>9526</v>
      </c>
      <c r="D5046" s="37" t="s">
        <v>9527</v>
      </c>
      <c r="E5046" s="37" t="s">
        <v>6837</v>
      </c>
      <c r="F5046" s="37" t="s">
        <v>18741</v>
      </c>
      <c r="G5046" s="37">
        <v>31328</v>
      </c>
      <c r="H5046" s="35">
        <v>13</v>
      </c>
      <c r="I5046" s="35">
        <v>103</v>
      </c>
      <c r="J5046" s="36">
        <v>126214</v>
      </c>
      <c r="K5046" s="37">
        <v>125283</v>
      </c>
      <c r="L5046" s="37" t="s">
        <v>6838</v>
      </c>
    </row>
    <row r="5047" spans="1:12" ht="18" customHeight="1" x14ac:dyDescent="0.2">
      <c r="A5047" s="37" t="s">
        <v>2691</v>
      </c>
      <c r="B5047" s="37" t="s">
        <v>2692</v>
      </c>
      <c r="C5047" s="37" t="s">
        <v>2693</v>
      </c>
      <c r="D5047" s="37" t="s">
        <v>2694</v>
      </c>
      <c r="E5047" s="37" t="s">
        <v>18001</v>
      </c>
      <c r="F5047" s="37" t="s">
        <v>18741</v>
      </c>
      <c r="G5047" s="37">
        <v>30092</v>
      </c>
      <c r="H5047" s="35">
        <v>60</v>
      </c>
      <c r="I5047" s="35">
        <v>210</v>
      </c>
      <c r="J5047" s="36">
        <v>285714</v>
      </c>
      <c r="K5047" s="37">
        <v>125382</v>
      </c>
      <c r="L5047" s="37"/>
    </row>
    <row r="5048" spans="1:12" ht="18" customHeight="1" x14ac:dyDescent="0.2">
      <c r="A5048" s="37" t="s">
        <v>2695</v>
      </c>
      <c r="B5048" s="37" t="s">
        <v>2696</v>
      </c>
      <c r="C5048" s="37" t="s">
        <v>2697</v>
      </c>
      <c r="D5048" s="37" t="s">
        <v>2698</v>
      </c>
      <c r="E5048" s="37" t="s">
        <v>24201</v>
      </c>
      <c r="F5048" s="37" t="s">
        <v>18740</v>
      </c>
      <c r="G5048" s="37">
        <v>32216</v>
      </c>
      <c r="H5048" s="35">
        <v>8</v>
      </c>
      <c r="I5048" s="35" t="s">
        <v>16742</v>
      </c>
      <c r="J5048" s="35" t="s">
        <v>16742</v>
      </c>
      <c r="K5048" s="37">
        <v>145735</v>
      </c>
      <c r="L5048" s="37"/>
    </row>
    <row r="5049" spans="1:12" ht="18" customHeight="1" x14ac:dyDescent="0.2">
      <c r="A5049" s="37" t="s">
        <v>2699</v>
      </c>
      <c r="B5049" s="37" t="s">
        <v>2700</v>
      </c>
      <c r="C5049" s="37" t="s">
        <v>2701</v>
      </c>
      <c r="D5049" s="37" t="s">
        <v>2702</v>
      </c>
      <c r="E5049" s="37" t="s">
        <v>2703</v>
      </c>
      <c r="F5049" s="37" t="s">
        <v>19662</v>
      </c>
      <c r="G5049" s="37">
        <v>60188</v>
      </c>
      <c r="H5049" s="35">
        <v>497</v>
      </c>
      <c r="I5049" s="35">
        <v>175</v>
      </c>
      <c r="J5049" s="36">
        <v>2838630</v>
      </c>
      <c r="K5049" s="37">
        <v>105913</v>
      </c>
      <c r="L5049" s="37"/>
    </row>
    <row r="5050" spans="1:12" ht="18" customHeight="1" x14ac:dyDescent="0.2">
      <c r="A5050" s="37" t="s">
        <v>2704</v>
      </c>
      <c r="B5050" s="37" t="s">
        <v>2705</v>
      </c>
      <c r="C5050" s="37" t="s">
        <v>5599</v>
      </c>
      <c r="D5050" s="37" t="s">
        <v>5600</v>
      </c>
      <c r="E5050" s="37" t="s">
        <v>6242</v>
      </c>
      <c r="F5050" s="37" t="s">
        <v>19668</v>
      </c>
      <c r="G5050" s="37">
        <v>20850</v>
      </c>
      <c r="H5050" s="35">
        <v>1</v>
      </c>
      <c r="I5050" s="35">
        <v>21</v>
      </c>
      <c r="J5050" s="36">
        <v>53064</v>
      </c>
      <c r="K5050" s="37">
        <v>121655</v>
      </c>
      <c r="L5050" s="37" t="s">
        <v>5601</v>
      </c>
    </row>
    <row r="5051" spans="1:12" ht="18" customHeight="1" x14ac:dyDescent="0.2">
      <c r="A5051" s="37" t="s">
        <v>5602</v>
      </c>
      <c r="B5051" s="37" t="s">
        <v>5603</v>
      </c>
      <c r="C5051" s="37" t="s">
        <v>5604</v>
      </c>
      <c r="D5051" s="37"/>
      <c r="E5051" s="37"/>
      <c r="F5051" s="37" t="s">
        <v>23715</v>
      </c>
      <c r="G5051" s="37"/>
      <c r="H5051" s="35">
        <v>5</v>
      </c>
      <c r="I5051" s="35">
        <v>24</v>
      </c>
      <c r="J5051" s="36">
        <v>187500</v>
      </c>
      <c r="K5051" s="37">
        <v>112905</v>
      </c>
      <c r="L5051" s="37"/>
    </row>
    <row r="5052" spans="1:12" ht="18" customHeight="1" x14ac:dyDescent="0.2">
      <c r="A5052" s="37" t="s">
        <v>10954</v>
      </c>
      <c r="B5052" s="37" t="s">
        <v>10955</v>
      </c>
      <c r="C5052" s="37" t="s">
        <v>8262</v>
      </c>
      <c r="D5052" s="37"/>
      <c r="E5052" s="37"/>
      <c r="F5052" s="37" t="s">
        <v>23136</v>
      </c>
      <c r="G5052" s="37"/>
      <c r="H5052" s="35">
        <v>2</v>
      </c>
      <c r="I5052" s="35">
        <v>50</v>
      </c>
      <c r="J5052" s="36">
        <v>30000</v>
      </c>
      <c r="K5052" s="37">
        <v>128419</v>
      </c>
      <c r="L5052" s="37"/>
    </row>
    <row r="5053" spans="1:12" ht="18" customHeight="1" x14ac:dyDescent="0.2">
      <c r="A5053" s="37" t="s">
        <v>8263</v>
      </c>
      <c r="B5053" s="37" t="s">
        <v>8264</v>
      </c>
      <c r="C5053" s="37" t="s">
        <v>8265</v>
      </c>
      <c r="D5053" s="37" t="s">
        <v>8266</v>
      </c>
      <c r="E5053" s="37" t="s">
        <v>23348</v>
      </c>
      <c r="F5053" s="37" t="s">
        <v>23126</v>
      </c>
      <c r="G5053" s="37">
        <v>43221</v>
      </c>
      <c r="H5053" s="35">
        <v>174</v>
      </c>
      <c r="I5053" s="35">
        <v>320</v>
      </c>
      <c r="J5053" s="36">
        <v>545131</v>
      </c>
      <c r="K5053" s="37">
        <v>105814</v>
      </c>
      <c r="L5053" s="37"/>
    </row>
    <row r="5054" spans="1:12" ht="18" customHeight="1" x14ac:dyDescent="0.2">
      <c r="A5054" s="37" t="s">
        <v>8267</v>
      </c>
      <c r="B5054" s="37" t="s">
        <v>8268</v>
      </c>
      <c r="C5054" s="37" t="s">
        <v>8269</v>
      </c>
      <c r="D5054" s="37" t="s">
        <v>8270</v>
      </c>
      <c r="E5054" s="37" t="s">
        <v>16741</v>
      </c>
      <c r="F5054" s="37" t="s">
        <v>19663</v>
      </c>
      <c r="G5054" s="37">
        <v>46240</v>
      </c>
      <c r="H5054" s="35">
        <v>307</v>
      </c>
      <c r="I5054" s="35">
        <v>730</v>
      </c>
      <c r="J5054" s="36">
        <v>420390</v>
      </c>
      <c r="K5054" s="37">
        <v>143360</v>
      </c>
      <c r="L5054" s="37"/>
    </row>
    <row r="5055" spans="1:12" ht="18" customHeight="1" x14ac:dyDescent="0.2">
      <c r="A5055" s="37" t="s">
        <v>2742</v>
      </c>
      <c r="B5055" s="37" t="s">
        <v>2743</v>
      </c>
      <c r="C5055" s="37" t="s">
        <v>2744</v>
      </c>
      <c r="D5055" s="37" t="s">
        <v>2745</v>
      </c>
      <c r="E5055" s="37" t="s">
        <v>2746</v>
      </c>
      <c r="F5055" s="37" t="s">
        <v>23125</v>
      </c>
      <c r="G5055" s="37">
        <v>12589</v>
      </c>
      <c r="H5055" s="35">
        <v>2</v>
      </c>
      <c r="I5055" s="35">
        <v>34</v>
      </c>
      <c r="J5055" s="36">
        <v>64105</v>
      </c>
      <c r="K5055" s="37">
        <v>142843</v>
      </c>
      <c r="L5055" s="37"/>
    </row>
    <row r="5056" spans="1:12" ht="18" customHeight="1" x14ac:dyDescent="0.2">
      <c r="A5056" s="37" t="s">
        <v>2747</v>
      </c>
      <c r="B5056" s="37" t="s">
        <v>2748</v>
      </c>
      <c r="C5056" s="37" t="s">
        <v>2749</v>
      </c>
      <c r="D5056" s="37" t="s">
        <v>2750</v>
      </c>
      <c r="E5056" s="37" t="s">
        <v>22663</v>
      </c>
      <c r="F5056" s="37" t="s">
        <v>18740</v>
      </c>
      <c r="G5056" s="37">
        <v>33134</v>
      </c>
      <c r="H5056" s="35">
        <v>0</v>
      </c>
      <c r="I5056" s="35">
        <v>3</v>
      </c>
      <c r="J5056" s="36">
        <v>26000</v>
      </c>
      <c r="K5056" s="37">
        <v>145366</v>
      </c>
      <c r="L5056" s="37"/>
    </row>
    <row r="5057" spans="1:12" ht="18" customHeight="1" x14ac:dyDescent="0.2">
      <c r="A5057" s="37" t="s">
        <v>2751</v>
      </c>
      <c r="B5057" s="37" t="s">
        <v>2752</v>
      </c>
      <c r="C5057" s="37" t="s">
        <v>2753</v>
      </c>
      <c r="D5057" s="37" t="s">
        <v>2754</v>
      </c>
      <c r="E5057" s="37" t="s">
        <v>22397</v>
      </c>
      <c r="F5057" s="37" t="s">
        <v>23125</v>
      </c>
      <c r="G5057" s="37">
        <v>11215</v>
      </c>
      <c r="H5057" s="35">
        <v>14</v>
      </c>
      <c r="I5057" s="35">
        <v>115</v>
      </c>
      <c r="J5057" s="36">
        <v>121739</v>
      </c>
      <c r="K5057" s="37">
        <v>113666</v>
      </c>
      <c r="L5057" s="37" t="s">
        <v>6413</v>
      </c>
    </row>
    <row r="5058" spans="1:12" ht="18" customHeight="1" x14ac:dyDescent="0.2">
      <c r="A5058" s="37" t="s">
        <v>6414</v>
      </c>
      <c r="B5058" s="37" t="s">
        <v>6415</v>
      </c>
      <c r="C5058" s="37" t="s">
        <v>6416</v>
      </c>
      <c r="D5058" s="37" t="s">
        <v>6417</v>
      </c>
      <c r="E5058" s="37" t="s">
        <v>19340</v>
      </c>
      <c r="F5058" s="37" t="s">
        <v>18740</v>
      </c>
      <c r="G5058" s="37">
        <v>33431</v>
      </c>
      <c r="H5058" s="35">
        <v>14</v>
      </c>
      <c r="I5058" s="35">
        <v>20</v>
      </c>
      <c r="J5058" s="36">
        <v>700000</v>
      </c>
      <c r="K5058" s="37">
        <v>142545</v>
      </c>
      <c r="L5058" s="37"/>
    </row>
    <row r="5059" spans="1:12" ht="18" customHeight="1" x14ac:dyDescent="0.2">
      <c r="A5059" s="37" t="s">
        <v>6418</v>
      </c>
      <c r="B5059" s="37" t="s">
        <v>6419</v>
      </c>
      <c r="C5059" s="37" t="s">
        <v>6420</v>
      </c>
      <c r="D5059" s="37" t="s">
        <v>6421</v>
      </c>
      <c r="E5059" s="37" t="s">
        <v>21763</v>
      </c>
      <c r="F5059" s="37" t="s">
        <v>18741</v>
      </c>
      <c r="G5059" s="37">
        <v>30606</v>
      </c>
      <c r="H5059" s="35">
        <v>2</v>
      </c>
      <c r="I5059" s="35">
        <v>19</v>
      </c>
      <c r="J5059" s="36">
        <v>92691</v>
      </c>
      <c r="K5059" s="37">
        <v>126622</v>
      </c>
      <c r="L5059" s="37" t="s">
        <v>6422</v>
      </c>
    </row>
    <row r="5060" spans="1:12" ht="18" customHeight="1" x14ac:dyDescent="0.2">
      <c r="A5060" s="37" t="s">
        <v>6423</v>
      </c>
      <c r="B5060" s="37" t="s">
        <v>6424</v>
      </c>
      <c r="C5060" s="37" t="s">
        <v>6425</v>
      </c>
      <c r="D5060" s="37" t="s">
        <v>12886</v>
      </c>
      <c r="E5060" s="37" t="s">
        <v>21344</v>
      </c>
      <c r="F5060" s="37" t="s">
        <v>23136</v>
      </c>
      <c r="G5060" s="37">
        <v>24018</v>
      </c>
      <c r="H5060" s="35">
        <v>14</v>
      </c>
      <c r="I5060" s="35">
        <v>95</v>
      </c>
      <c r="J5060" s="36">
        <v>147368</v>
      </c>
      <c r="K5060" s="37">
        <v>147698</v>
      </c>
      <c r="L5060" s="37"/>
    </row>
    <row r="5061" spans="1:12" ht="18" customHeight="1" x14ac:dyDescent="0.2">
      <c r="A5061" s="37" t="s">
        <v>6426</v>
      </c>
      <c r="B5061" s="37" t="s">
        <v>6675</v>
      </c>
      <c r="C5061" s="37" t="s">
        <v>6676</v>
      </c>
      <c r="D5061" s="37" t="s">
        <v>6677</v>
      </c>
      <c r="E5061" s="37" t="s">
        <v>24422</v>
      </c>
      <c r="F5061" s="37" t="s">
        <v>19667</v>
      </c>
      <c r="G5061" s="37">
        <v>2451</v>
      </c>
      <c r="H5061" s="35">
        <v>3</v>
      </c>
      <c r="I5061" s="35">
        <v>2</v>
      </c>
      <c r="J5061" s="36">
        <v>1375000</v>
      </c>
      <c r="K5061" s="37">
        <v>129371</v>
      </c>
      <c r="L5061" s="37"/>
    </row>
    <row r="5062" spans="1:12" ht="18" customHeight="1" x14ac:dyDescent="0.2">
      <c r="A5062" s="37" t="s">
        <v>6678</v>
      </c>
      <c r="B5062" s="37" t="s">
        <v>6679</v>
      </c>
      <c r="C5062" s="37" t="s">
        <v>6680</v>
      </c>
      <c r="D5062" s="37" t="s">
        <v>6681</v>
      </c>
      <c r="E5062" s="37" t="s">
        <v>18369</v>
      </c>
      <c r="F5062" s="37" t="s">
        <v>23127</v>
      </c>
      <c r="G5062" s="37">
        <v>74075</v>
      </c>
      <c r="H5062" s="35">
        <v>26</v>
      </c>
      <c r="I5062" s="35">
        <v>150</v>
      </c>
      <c r="J5062" s="36">
        <v>174223</v>
      </c>
      <c r="K5062" s="37">
        <v>117810</v>
      </c>
      <c r="L5062" s="37" t="s">
        <v>6682</v>
      </c>
    </row>
    <row r="5063" spans="1:12" ht="18" customHeight="1" x14ac:dyDescent="0.2">
      <c r="A5063" s="37" t="s">
        <v>6683</v>
      </c>
      <c r="B5063" s="37" t="s">
        <v>6684</v>
      </c>
      <c r="C5063" s="37" t="s">
        <v>6685</v>
      </c>
      <c r="D5063" s="37" t="s">
        <v>6686</v>
      </c>
      <c r="E5063" s="37" t="s">
        <v>6687</v>
      </c>
      <c r="F5063" s="37" t="s">
        <v>19678</v>
      </c>
      <c r="G5063" s="37">
        <v>8098</v>
      </c>
      <c r="H5063" s="35">
        <v>1</v>
      </c>
      <c r="I5063" s="35">
        <v>4</v>
      </c>
      <c r="J5063" s="36">
        <v>325000</v>
      </c>
      <c r="K5063" s="37">
        <v>121147</v>
      </c>
      <c r="L5063" s="37" t="s">
        <v>6688</v>
      </c>
    </row>
    <row r="5064" spans="1:12" ht="18" customHeight="1" x14ac:dyDescent="0.2">
      <c r="A5064" s="37" t="s">
        <v>6689</v>
      </c>
      <c r="B5064" s="37" t="s">
        <v>6690</v>
      </c>
      <c r="C5064" s="37" t="s">
        <v>6691</v>
      </c>
      <c r="D5064" s="37" t="s">
        <v>6692</v>
      </c>
      <c r="E5064" s="37" t="s">
        <v>23833</v>
      </c>
      <c r="F5064" s="37" t="s">
        <v>19668</v>
      </c>
      <c r="G5064" s="37">
        <v>20814</v>
      </c>
      <c r="H5064" s="35">
        <v>78</v>
      </c>
      <c r="I5064" s="35">
        <v>91</v>
      </c>
      <c r="J5064" s="36">
        <v>853355</v>
      </c>
      <c r="K5064" s="37">
        <v>135303</v>
      </c>
      <c r="L5064" s="37"/>
    </row>
    <row r="5065" spans="1:12" ht="18" customHeight="1" x14ac:dyDescent="0.2">
      <c r="A5065" s="37" t="s">
        <v>6693</v>
      </c>
      <c r="B5065" s="37" t="s">
        <v>6694</v>
      </c>
      <c r="C5065" s="37" t="s">
        <v>6695</v>
      </c>
      <c r="D5065" s="37" t="s">
        <v>2706</v>
      </c>
      <c r="E5065" s="37" t="s">
        <v>2707</v>
      </c>
      <c r="F5065" s="37" t="s">
        <v>18741</v>
      </c>
      <c r="G5065" s="37">
        <v>39817</v>
      </c>
      <c r="H5065" s="35">
        <v>7</v>
      </c>
      <c r="I5065" s="35">
        <v>70</v>
      </c>
      <c r="J5065" s="36">
        <v>104569</v>
      </c>
      <c r="K5065" s="37">
        <v>125308</v>
      </c>
      <c r="L5065" s="37"/>
    </row>
    <row r="5066" spans="1:12" ht="18" customHeight="1" x14ac:dyDescent="0.2">
      <c r="A5066" s="37" t="s">
        <v>2708</v>
      </c>
      <c r="B5066" s="37" t="s">
        <v>2709</v>
      </c>
      <c r="C5066" s="37" t="s">
        <v>2710</v>
      </c>
      <c r="D5066" s="37" t="s">
        <v>2711</v>
      </c>
      <c r="E5066" s="37" t="s">
        <v>21098</v>
      </c>
      <c r="F5066" s="37" t="s">
        <v>19672</v>
      </c>
      <c r="G5066" s="37">
        <v>64106</v>
      </c>
      <c r="H5066" s="35">
        <v>27</v>
      </c>
      <c r="I5066" s="35">
        <v>40</v>
      </c>
      <c r="J5066" s="36">
        <v>680666</v>
      </c>
      <c r="K5066" s="37">
        <v>112054</v>
      </c>
      <c r="L5066" s="37" t="s">
        <v>2712</v>
      </c>
    </row>
    <row r="5067" spans="1:12" ht="18" customHeight="1" x14ac:dyDescent="0.2">
      <c r="A5067" s="37" t="s">
        <v>2713</v>
      </c>
      <c r="B5067" s="37" t="s">
        <v>2714</v>
      </c>
      <c r="C5067" s="37" t="s">
        <v>2715</v>
      </c>
      <c r="D5067" s="37" t="s">
        <v>2716</v>
      </c>
      <c r="E5067" s="37" t="s">
        <v>23348</v>
      </c>
      <c r="F5067" s="37" t="s">
        <v>19663</v>
      </c>
      <c r="G5067" s="37">
        <v>47201</v>
      </c>
      <c r="H5067" s="35">
        <v>9</v>
      </c>
      <c r="I5067" s="35">
        <v>45</v>
      </c>
      <c r="J5067" s="36">
        <v>200000</v>
      </c>
      <c r="K5067" s="37">
        <v>121717</v>
      </c>
      <c r="L5067" s="37" t="s">
        <v>2717</v>
      </c>
    </row>
    <row r="5068" spans="1:12" ht="18" customHeight="1" x14ac:dyDescent="0.2">
      <c r="A5068" s="37" t="s">
        <v>2718</v>
      </c>
      <c r="B5068" s="37" t="s">
        <v>2719</v>
      </c>
      <c r="C5068" s="37" t="s">
        <v>2720</v>
      </c>
      <c r="D5068" s="37" t="s">
        <v>2721</v>
      </c>
      <c r="E5068" s="37" t="s">
        <v>11794</v>
      </c>
      <c r="F5068" s="37" t="s">
        <v>23125</v>
      </c>
      <c r="G5068" s="37">
        <v>14221</v>
      </c>
      <c r="H5068" s="35">
        <v>19</v>
      </c>
      <c r="I5068" s="35">
        <v>200</v>
      </c>
      <c r="J5068" s="36">
        <v>94750</v>
      </c>
      <c r="K5068" s="37">
        <v>110535</v>
      </c>
      <c r="L5068" s="37"/>
    </row>
    <row r="5069" spans="1:12" ht="18" customHeight="1" x14ac:dyDescent="0.2">
      <c r="A5069" s="37" t="s">
        <v>2722</v>
      </c>
      <c r="B5069" s="37" t="s">
        <v>2723</v>
      </c>
      <c r="C5069" s="37" t="s">
        <v>2724</v>
      </c>
      <c r="D5069" s="37" t="s">
        <v>2725</v>
      </c>
      <c r="E5069" s="37" t="s">
        <v>21370</v>
      </c>
      <c r="F5069" s="37" t="s">
        <v>23126</v>
      </c>
      <c r="G5069" s="37">
        <v>44313</v>
      </c>
      <c r="H5069" s="35">
        <v>3</v>
      </c>
      <c r="I5069" s="35">
        <v>7</v>
      </c>
      <c r="J5069" s="36">
        <v>477456</v>
      </c>
      <c r="K5069" s="37">
        <v>125145</v>
      </c>
      <c r="L5069" s="37" t="s">
        <v>2726</v>
      </c>
    </row>
    <row r="5070" spans="1:12" ht="18" customHeight="1" x14ac:dyDescent="0.2">
      <c r="A5070" s="37" t="s">
        <v>7298</v>
      </c>
      <c r="B5070" s="37" t="s">
        <v>7299</v>
      </c>
      <c r="C5070" s="37" t="s">
        <v>7300</v>
      </c>
      <c r="D5070" s="37" t="s">
        <v>7301</v>
      </c>
      <c r="E5070" s="37" t="s">
        <v>21414</v>
      </c>
      <c r="F5070" s="37" t="s">
        <v>18740</v>
      </c>
      <c r="G5070" s="37">
        <v>32960</v>
      </c>
      <c r="H5070" s="35">
        <v>43</v>
      </c>
      <c r="I5070" s="35">
        <v>139</v>
      </c>
      <c r="J5070" s="36">
        <v>309016</v>
      </c>
      <c r="K5070" s="37">
        <v>125708</v>
      </c>
      <c r="L5070" s="37"/>
    </row>
    <row r="5071" spans="1:12" ht="18" customHeight="1" x14ac:dyDescent="0.2">
      <c r="A5071" s="37" t="s">
        <v>7302</v>
      </c>
      <c r="B5071" s="37" t="s">
        <v>7303</v>
      </c>
      <c r="C5071" s="37" t="s">
        <v>7304</v>
      </c>
      <c r="D5071" s="37" t="s">
        <v>2387</v>
      </c>
      <c r="E5071" s="37" t="s">
        <v>18695</v>
      </c>
      <c r="F5071" s="37" t="s">
        <v>19677</v>
      </c>
      <c r="G5071" s="37">
        <v>3301</v>
      </c>
      <c r="H5071" s="35">
        <v>7</v>
      </c>
      <c r="I5071" s="35">
        <v>31</v>
      </c>
      <c r="J5071" s="36">
        <v>216271</v>
      </c>
      <c r="K5071" s="37">
        <v>116852</v>
      </c>
      <c r="L5071" s="37"/>
    </row>
    <row r="5072" spans="1:12" ht="18" customHeight="1" x14ac:dyDescent="0.2">
      <c r="A5072" s="37" t="s">
        <v>2388</v>
      </c>
      <c r="B5072" s="37" t="s">
        <v>2389</v>
      </c>
      <c r="C5072" s="37" t="s">
        <v>2390</v>
      </c>
      <c r="D5072" s="37" t="s">
        <v>2391</v>
      </c>
      <c r="E5072" s="37" t="s">
        <v>23527</v>
      </c>
      <c r="F5072" s="37" t="s">
        <v>23134</v>
      </c>
      <c r="G5072" s="37">
        <v>76205</v>
      </c>
      <c r="H5072" s="35">
        <v>3</v>
      </c>
      <c r="I5072" s="35">
        <v>14</v>
      </c>
      <c r="J5072" s="36">
        <v>178571</v>
      </c>
      <c r="K5072" s="37">
        <v>120552</v>
      </c>
      <c r="L5072" s="37"/>
    </row>
    <row r="5073" spans="1:12" ht="18" customHeight="1" x14ac:dyDescent="0.2">
      <c r="A5073" s="37" t="s">
        <v>2392</v>
      </c>
      <c r="B5073" s="37" t="s">
        <v>3929</v>
      </c>
      <c r="C5073" s="37"/>
      <c r="D5073" s="37" t="s">
        <v>3906</v>
      </c>
      <c r="E5073" s="37" t="s">
        <v>17314</v>
      </c>
      <c r="F5073" s="37" t="s">
        <v>19662</v>
      </c>
      <c r="G5073" s="37">
        <v>60680</v>
      </c>
      <c r="H5073" s="35">
        <v>4</v>
      </c>
      <c r="I5073" s="35">
        <v>48</v>
      </c>
      <c r="J5073" s="36">
        <v>87807</v>
      </c>
      <c r="K5073" s="37">
        <v>143810</v>
      </c>
      <c r="L5073" s="37"/>
    </row>
    <row r="5074" spans="1:12" ht="18" customHeight="1" x14ac:dyDescent="0.2">
      <c r="A5074" s="37" t="s">
        <v>3907</v>
      </c>
      <c r="B5074" s="37" t="s">
        <v>3908</v>
      </c>
      <c r="C5074" s="37" t="s">
        <v>3909</v>
      </c>
      <c r="D5074" s="37" t="s">
        <v>12238</v>
      </c>
      <c r="E5074" s="37" t="s">
        <v>20711</v>
      </c>
      <c r="F5074" s="37" t="s">
        <v>18740</v>
      </c>
      <c r="G5074" s="37">
        <v>33756</v>
      </c>
      <c r="H5074" s="35">
        <v>1</v>
      </c>
      <c r="I5074" s="35">
        <v>5</v>
      </c>
      <c r="J5074" s="36">
        <v>200000</v>
      </c>
      <c r="K5074" s="37">
        <v>46227</v>
      </c>
      <c r="L5074" s="37"/>
    </row>
    <row r="5075" spans="1:12" ht="18" customHeight="1" x14ac:dyDescent="0.2">
      <c r="A5075" s="37" t="s">
        <v>12239</v>
      </c>
      <c r="B5075" s="37" t="s">
        <v>12240</v>
      </c>
      <c r="C5075" s="37" t="s">
        <v>12241</v>
      </c>
      <c r="D5075" s="37" t="s">
        <v>12242</v>
      </c>
      <c r="E5075" s="37" t="s">
        <v>18967</v>
      </c>
      <c r="F5075" s="37" t="s">
        <v>23134</v>
      </c>
      <c r="G5075" s="37">
        <v>78216</v>
      </c>
      <c r="H5075" s="35">
        <v>8</v>
      </c>
      <c r="I5075" s="35" t="s">
        <v>16742</v>
      </c>
      <c r="J5075" s="35" t="s">
        <v>16742</v>
      </c>
      <c r="K5075" s="37">
        <v>143034</v>
      </c>
      <c r="L5075" s="37" t="s">
        <v>12243</v>
      </c>
    </row>
    <row r="5076" spans="1:12" ht="18" customHeight="1" x14ac:dyDescent="0.2">
      <c r="A5076" s="37" t="s">
        <v>12244</v>
      </c>
      <c r="B5076" s="37" t="s">
        <v>12245</v>
      </c>
      <c r="C5076" s="37" t="s">
        <v>12246</v>
      </c>
      <c r="D5076" s="37" t="s">
        <v>12247</v>
      </c>
      <c r="E5076" s="37" t="s">
        <v>12248</v>
      </c>
      <c r="F5076" s="37" t="s">
        <v>19678</v>
      </c>
      <c r="G5076" s="37">
        <v>7753</v>
      </c>
      <c r="H5076" s="35">
        <v>1</v>
      </c>
      <c r="I5076" s="35">
        <v>3</v>
      </c>
      <c r="J5076" s="36">
        <v>313700</v>
      </c>
      <c r="K5076" s="37">
        <v>138131</v>
      </c>
      <c r="L5076" s="37"/>
    </row>
    <row r="5077" spans="1:12" ht="18" customHeight="1" x14ac:dyDescent="0.2">
      <c r="A5077" s="37" t="s">
        <v>12249</v>
      </c>
      <c r="B5077" s="37" t="s">
        <v>12250</v>
      </c>
      <c r="C5077" s="37" t="s">
        <v>9548</v>
      </c>
      <c r="D5077" s="37" t="s">
        <v>9549</v>
      </c>
      <c r="E5077" s="37" t="s">
        <v>13178</v>
      </c>
      <c r="F5077" s="37" t="s">
        <v>23139</v>
      </c>
      <c r="G5077" s="37">
        <v>53188</v>
      </c>
      <c r="H5077" s="35">
        <v>0</v>
      </c>
      <c r="I5077" s="35">
        <v>2</v>
      </c>
      <c r="J5077" s="36">
        <v>75000</v>
      </c>
      <c r="K5077" s="37">
        <v>118594</v>
      </c>
      <c r="L5077" s="37" t="s">
        <v>9550</v>
      </c>
    </row>
    <row r="5078" spans="1:12" ht="18" customHeight="1" x14ac:dyDescent="0.2">
      <c r="A5078" s="37" t="s">
        <v>9551</v>
      </c>
      <c r="B5078" s="37" t="s">
        <v>9552</v>
      </c>
      <c r="C5078" s="37" t="s">
        <v>9553</v>
      </c>
      <c r="D5078" s="37" t="s">
        <v>9554</v>
      </c>
      <c r="E5078" s="37" t="s">
        <v>21540</v>
      </c>
      <c r="F5078" s="37" t="s">
        <v>18740</v>
      </c>
      <c r="G5078" s="37">
        <v>33064</v>
      </c>
      <c r="H5078" s="35">
        <v>12</v>
      </c>
      <c r="I5078" s="35">
        <v>43</v>
      </c>
      <c r="J5078" s="36">
        <v>269681</v>
      </c>
      <c r="K5078" s="37">
        <v>139497</v>
      </c>
      <c r="L5078" s="37"/>
    </row>
    <row r="5079" spans="1:12" ht="18" customHeight="1" x14ac:dyDescent="0.2">
      <c r="A5079" s="37" t="s">
        <v>9555</v>
      </c>
      <c r="B5079" s="37" t="s">
        <v>9556</v>
      </c>
      <c r="C5079" s="37" t="s">
        <v>12202</v>
      </c>
      <c r="D5079" s="37" t="s">
        <v>12203</v>
      </c>
      <c r="E5079" s="37" t="s">
        <v>19172</v>
      </c>
      <c r="F5079" s="37" t="s">
        <v>23714</v>
      </c>
      <c r="G5079" s="37">
        <v>94597</v>
      </c>
      <c r="H5079" s="35">
        <v>77</v>
      </c>
      <c r="I5079" s="35">
        <v>257</v>
      </c>
      <c r="J5079" s="36">
        <v>301041</v>
      </c>
      <c r="K5079" s="37">
        <v>131155</v>
      </c>
      <c r="L5079" s="37"/>
    </row>
    <row r="5080" spans="1:12" ht="18" customHeight="1" x14ac:dyDescent="0.2">
      <c r="A5080" s="37" t="s">
        <v>12200</v>
      </c>
      <c r="B5080" s="37" t="s">
        <v>12201</v>
      </c>
      <c r="C5080" s="37" t="s">
        <v>14906</v>
      </c>
      <c r="D5080" s="37" t="s">
        <v>14907</v>
      </c>
      <c r="E5080" s="37" t="s">
        <v>16728</v>
      </c>
      <c r="F5080" s="37" t="s">
        <v>23714</v>
      </c>
      <c r="G5080" s="37">
        <v>92127</v>
      </c>
      <c r="H5080" s="35">
        <v>19</v>
      </c>
      <c r="I5080" s="35">
        <v>126</v>
      </c>
      <c r="J5080" s="36">
        <v>147554</v>
      </c>
      <c r="K5080" s="37">
        <v>118440</v>
      </c>
      <c r="L5080" s="37"/>
    </row>
    <row r="5081" spans="1:12" ht="18" customHeight="1" x14ac:dyDescent="0.2">
      <c r="A5081" s="37" t="s">
        <v>14908</v>
      </c>
      <c r="B5081" s="37" t="s">
        <v>14909</v>
      </c>
      <c r="C5081" s="37" t="s">
        <v>14910</v>
      </c>
      <c r="D5081" s="37" t="s">
        <v>14911</v>
      </c>
      <c r="E5081" s="37" t="s">
        <v>19658</v>
      </c>
      <c r="F5081" s="37" t="s">
        <v>18740</v>
      </c>
      <c r="G5081" s="37">
        <v>32751</v>
      </c>
      <c r="H5081" s="35">
        <v>8</v>
      </c>
      <c r="I5081" s="35" t="s">
        <v>16742</v>
      </c>
      <c r="J5081" s="35" t="s">
        <v>16742</v>
      </c>
      <c r="K5081" s="37">
        <v>146151</v>
      </c>
      <c r="L5081" s="37"/>
    </row>
    <row r="5082" spans="1:12" ht="18" customHeight="1" x14ac:dyDescent="0.2">
      <c r="A5082" s="37" t="s">
        <v>14912</v>
      </c>
      <c r="B5082" s="37" t="s">
        <v>14913</v>
      </c>
      <c r="C5082" s="37" t="s">
        <v>14914</v>
      </c>
      <c r="D5082" s="37"/>
      <c r="E5082" s="37"/>
      <c r="F5082" s="37" t="s">
        <v>18740</v>
      </c>
      <c r="G5082" s="37"/>
      <c r="H5082" s="35">
        <v>8</v>
      </c>
      <c r="I5082" s="35" t="s">
        <v>16742</v>
      </c>
      <c r="J5082" s="35" t="s">
        <v>16742</v>
      </c>
      <c r="K5082" s="37">
        <v>140969</v>
      </c>
      <c r="L5082" s="37" t="s">
        <v>14915</v>
      </c>
    </row>
    <row r="5083" spans="1:12" ht="18" customHeight="1" x14ac:dyDescent="0.2">
      <c r="A5083" s="37" t="s">
        <v>14916</v>
      </c>
      <c r="B5083" s="37" t="s">
        <v>14917</v>
      </c>
      <c r="C5083" s="37" t="s">
        <v>14918</v>
      </c>
      <c r="D5083" s="37" t="s">
        <v>12216</v>
      </c>
      <c r="E5083" s="37" t="s">
        <v>19172</v>
      </c>
      <c r="F5083" s="37" t="s">
        <v>23714</v>
      </c>
      <c r="G5083" s="37">
        <v>94596</v>
      </c>
      <c r="H5083" s="35">
        <v>5</v>
      </c>
      <c r="I5083" s="35">
        <v>14</v>
      </c>
      <c r="J5083" s="36">
        <v>357143</v>
      </c>
      <c r="K5083" s="37">
        <v>136450</v>
      </c>
      <c r="L5083" s="37"/>
    </row>
    <row r="5084" spans="1:12" ht="18" customHeight="1" x14ac:dyDescent="0.2">
      <c r="A5084" s="37" t="s">
        <v>12217</v>
      </c>
      <c r="B5084" s="37" t="s">
        <v>12218</v>
      </c>
      <c r="C5084" s="37" t="s">
        <v>12219</v>
      </c>
      <c r="D5084" s="37" t="s">
        <v>12220</v>
      </c>
      <c r="E5084" s="37" t="s">
        <v>12221</v>
      </c>
      <c r="F5084" s="37" t="s">
        <v>23125</v>
      </c>
      <c r="G5084" s="37">
        <v>11552</v>
      </c>
      <c r="H5084" s="35">
        <v>8</v>
      </c>
      <c r="I5084" s="35" t="s">
        <v>16742</v>
      </c>
      <c r="J5084" s="35" t="s">
        <v>16742</v>
      </c>
      <c r="K5084" s="37">
        <v>144330</v>
      </c>
      <c r="L5084" s="37" t="s">
        <v>12222</v>
      </c>
    </row>
    <row r="5085" spans="1:12" ht="18" customHeight="1" x14ac:dyDescent="0.2">
      <c r="A5085" s="37" t="s">
        <v>12223</v>
      </c>
      <c r="B5085" s="37" t="s">
        <v>12224</v>
      </c>
      <c r="C5085" s="37" t="s">
        <v>12225</v>
      </c>
      <c r="D5085" s="37" t="s">
        <v>12226</v>
      </c>
      <c r="E5085" s="37" t="s">
        <v>20643</v>
      </c>
      <c r="F5085" s="37" t="s">
        <v>19666</v>
      </c>
      <c r="G5085" s="37">
        <v>71104</v>
      </c>
      <c r="H5085" s="35">
        <v>15</v>
      </c>
      <c r="I5085" s="35">
        <v>72</v>
      </c>
      <c r="J5085" s="36">
        <v>212120</v>
      </c>
      <c r="K5085" s="37">
        <v>117565</v>
      </c>
      <c r="L5085" s="37" t="s">
        <v>12227</v>
      </c>
    </row>
    <row r="5086" spans="1:12" ht="18" customHeight="1" x14ac:dyDescent="0.2">
      <c r="A5086" s="37" t="s">
        <v>12228</v>
      </c>
      <c r="B5086" s="37" t="s">
        <v>4253</v>
      </c>
      <c r="C5086" s="37" t="s">
        <v>4254</v>
      </c>
      <c r="D5086" s="37" t="s">
        <v>4255</v>
      </c>
      <c r="E5086" s="37" t="s">
        <v>15324</v>
      </c>
      <c r="F5086" s="37" t="s">
        <v>18740</v>
      </c>
      <c r="G5086" s="37">
        <v>34285</v>
      </c>
      <c r="H5086" s="35">
        <v>4</v>
      </c>
      <c r="I5086" s="35">
        <v>31</v>
      </c>
      <c r="J5086" s="36">
        <v>133018</v>
      </c>
      <c r="K5086" s="37">
        <v>124797</v>
      </c>
      <c r="L5086" s="37" t="s">
        <v>4256</v>
      </c>
    </row>
    <row r="5087" spans="1:12" ht="18" customHeight="1" x14ac:dyDescent="0.2">
      <c r="A5087" s="37" t="s">
        <v>12228</v>
      </c>
      <c r="B5087" s="37" t="s">
        <v>4257</v>
      </c>
      <c r="C5087" s="37" t="s">
        <v>4258</v>
      </c>
      <c r="D5087" s="37" t="s">
        <v>4259</v>
      </c>
      <c r="E5087" s="37" t="s">
        <v>4260</v>
      </c>
      <c r="F5087" s="37" t="s">
        <v>23126</v>
      </c>
      <c r="G5087" s="37">
        <v>45066</v>
      </c>
      <c r="H5087" s="35">
        <v>19</v>
      </c>
      <c r="I5087" s="35">
        <v>342</v>
      </c>
      <c r="J5087" s="36">
        <v>54094</v>
      </c>
      <c r="K5087" s="37">
        <v>135875</v>
      </c>
      <c r="L5087" s="37"/>
    </row>
    <row r="5088" spans="1:12" ht="18" customHeight="1" x14ac:dyDescent="0.2">
      <c r="A5088" s="37" t="s">
        <v>6948</v>
      </c>
      <c r="B5088" s="37" t="s">
        <v>6949</v>
      </c>
      <c r="C5088" s="37" t="s">
        <v>6950</v>
      </c>
      <c r="D5088" s="37" t="s">
        <v>6951</v>
      </c>
      <c r="E5088" s="37" t="s">
        <v>20711</v>
      </c>
      <c r="F5088" s="37" t="s">
        <v>18740</v>
      </c>
      <c r="G5088" s="37">
        <v>33756</v>
      </c>
      <c r="H5088" s="35">
        <v>9</v>
      </c>
      <c r="I5088" s="35">
        <v>90</v>
      </c>
      <c r="J5088" s="36">
        <v>94444</v>
      </c>
      <c r="K5088" s="37">
        <v>125738</v>
      </c>
      <c r="L5088" s="37" t="s">
        <v>6952</v>
      </c>
    </row>
    <row r="5089" spans="1:12" ht="18" customHeight="1" x14ac:dyDescent="0.2">
      <c r="A5089" s="37" t="s">
        <v>6953</v>
      </c>
      <c r="B5089" s="37" t="s">
        <v>5996</v>
      </c>
      <c r="C5089" s="37" t="s">
        <v>8755</v>
      </c>
      <c r="D5089" s="37" t="s">
        <v>8756</v>
      </c>
      <c r="E5089" s="37" t="s">
        <v>16728</v>
      </c>
      <c r="F5089" s="37" t="s">
        <v>23714</v>
      </c>
      <c r="G5089" s="37">
        <v>92130</v>
      </c>
      <c r="H5089" s="35">
        <v>48</v>
      </c>
      <c r="I5089" s="35">
        <v>144</v>
      </c>
      <c r="J5089" s="36">
        <v>334478</v>
      </c>
      <c r="K5089" s="37">
        <v>140115</v>
      </c>
      <c r="L5089" s="37"/>
    </row>
    <row r="5090" spans="1:12" ht="18" customHeight="1" x14ac:dyDescent="0.2">
      <c r="A5090" s="37" t="s">
        <v>1483</v>
      </c>
      <c r="B5090" s="37" t="s">
        <v>1484</v>
      </c>
      <c r="C5090" s="37" t="s">
        <v>1485</v>
      </c>
      <c r="D5090" s="37" t="s">
        <v>1486</v>
      </c>
      <c r="E5090" s="37" t="s">
        <v>12516</v>
      </c>
      <c r="F5090" s="37" t="s">
        <v>18740</v>
      </c>
      <c r="G5090" s="37">
        <v>34223</v>
      </c>
      <c r="H5090" s="35">
        <v>27</v>
      </c>
      <c r="I5090" s="35">
        <v>43</v>
      </c>
      <c r="J5090" s="36">
        <v>631163</v>
      </c>
      <c r="K5090" s="37">
        <v>115532</v>
      </c>
      <c r="L5090" s="37"/>
    </row>
    <row r="5091" spans="1:12" ht="18" customHeight="1" x14ac:dyDescent="0.2">
      <c r="A5091" s="37" t="s">
        <v>1487</v>
      </c>
      <c r="B5091" s="37" t="s">
        <v>1488</v>
      </c>
      <c r="C5091" s="37" t="s">
        <v>1489</v>
      </c>
      <c r="D5091" s="37"/>
      <c r="E5091" s="37"/>
      <c r="F5091" s="37" t="s">
        <v>19668</v>
      </c>
      <c r="G5091" s="37"/>
      <c r="H5091" s="35">
        <v>23</v>
      </c>
      <c r="I5091" s="35">
        <v>54</v>
      </c>
      <c r="J5091" s="36">
        <v>432771</v>
      </c>
      <c r="K5091" s="37">
        <v>108336</v>
      </c>
      <c r="L5091" s="37"/>
    </row>
    <row r="5092" spans="1:12" ht="18" customHeight="1" x14ac:dyDescent="0.2">
      <c r="A5092" s="37" t="s">
        <v>1490</v>
      </c>
      <c r="B5092" s="37" t="s">
        <v>1491</v>
      </c>
      <c r="C5092" s="37" t="s">
        <v>1492</v>
      </c>
      <c r="D5092" s="37"/>
      <c r="E5092" s="37"/>
      <c r="F5092" s="37" t="s">
        <v>23715</v>
      </c>
      <c r="G5092" s="37"/>
      <c r="H5092" s="35">
        <v>20</v>
      </c>
      <c r="I5092" s="35">
        <v>90</v>
      </c>
      <c r="J5092" s="36">
        <v>218872</v>
      </c>
      <c r="K5092" s="37">
        <v>114811</v>
      </c>
      <c r="L5092" s="37"/>
    </row>
    <row r="5093" spans="1:12" ht="18" customHeight="1" x14ac:dyDescent="0.2">
      <c r="A5093" s="37" t="s">
        <v>1493</v>
      </c>
      <c r="B5093" s="37" t="s">
        <v>1494</v>
      </c>
      <c r="C5093" s="37" t="s">
        <v>1495</v>
      </c>
      <c r="D5093" s="37" t="s">
        <v>1496</v>
      </c>
      <c r="E5093" s="37" t="s">
        <v>13897</v>
      </c>
      <c r="F5093" s="37" t="s">
        <v>19678</v>
      </c>
      <c r="G5093" s="37">
        <v>8034</v>
      </c>
      <c r="H5093" s="35">
        <v>1</v>
      </c>
      <c r="I5093" s="35">
        <v>1</v>
      </c>
      <c r="J5093" s="36">
        <v>1000000</v>
      </c>
      <c r="K5093" s="37">
        <v>141446</v>
      </c>
      <c r="L5093" s="37" t="s">
        <v>1497</v>
      </c>
    </row>
    <row r="5094" spans="1:12" ht="18" customHeight="1" x14ac:dyDescent="0.2">
      <c r="A5094" s="37" t="s">
        <v>3445</v>
      </c>
      <c r="B5094" s="37" t="s">
        <v>3446</v>
      </c>
      <c r="C5094" s="37" t="s">
        <v>3447</v>
      </c>
      <c r="D5094" s="37" t="s">
        <v>3448</v>
      </c>
      <c r="E5094" s="37" t="s">
        <v>3449</v>
      </c>
      <c r="F5094" s="37" t="s">
        <v>23129</v>
      </c>
      <c r="G5094" s="37">
        <v>19477</v>
      </c>
      <c r="H5094" s="35">
        <v>1</v>
      </c>
      <c r="I5094" s="35">
        <v>16</v>
      </c>
      <c r="J5094" s="36">
        <v>78708</v>
      </c>
      <c r="K5094" s="37">
        <v>123125</v>
      </c>
      <c r="L5094" s="37"/>
    </row>
    <row r="5095" spans="1:12" ht="18" customHeight="1" x14ac:dyDescent="0.2">
      <c r="A5095" s="37" t="s">
        <v>3450</v>
      </c>
      <c r="B5095" s="37" t="s">
        <v>3451</v>
      </c>
      <c r="C5095" s="37" t="s">
        <v>3452</v>
      </c>
      <c r="D5095" s="37" t="s">
        <v>3453</v>
      </c>
      <c r="E5095" s="37" t="s">
        <v>4617</v>
      </c>
      <c r="F5095" s="37" t="s">
        <v>23126</v>
      </c>
      <c r="G5095" s="37">
        <v>44133</v>
      </c>
      <c r="H5095" s="35">
        <v>15</v>
      </c>
      <c r="I5095" s="35">
        <v>68</v>
      </c>
      <c r="J5095" s="36">
        <v>217830</v>
      </c>
      <c r="K5095" s="37">
        <v>144024</v>
      </c>
      <c r="L5095" s="37" t="s">
        <v>4618</v>
      </c>
    </row>
    <row r="5096" spans="1:12" ht="18" customHeight="1" x14ac:dyDescent="0.2">
      <c r="A5096" s="37" t="s">
        <v>4619</v>
      </c>
      <c r="B5096" s="37" t="s">
        <v>4620</v>
      </c>
      <c r="C5096" s="37" t="s">
        <v>4621</v>
      </c>
      <c r="D5096" s="37" t="s">
        <v>4622</v>
      </c>
      <c r="E5096" s="37" t="s">
        <v>2659</v>
      </c>
      <c r="F5096" s="37" t="s">
        <v>18740</v>
      </c>
      <c r="G5096" s="37">
        <v>32952</v>
      </c>
      <c r="H5096" s="35">
        <v>90</v>
      </c>
      <c r="I5096" s="35">
        <v>260</v>
      </c>
      <c r="J5096" s="36">
        <v>346154</v>
      </c>
      <c r="K5096" s="37">
        <v>125799</v>
      </c>
      <c r="L5096" s="37" t="s">
        <v>4623</v>
      </c>
    </row>
    <row r="5097" spans="1:12" ht="18" customHeight="1" x14ac:dyDescent="0.2">
      <c r="A5097" s="37" t="s">
        <v>4624</v>
      </c>
      <c r="B5097" s="37" t="s">
        <v>4625</v>
      </c>
      <c r="C5097" s="37" t="s">
        <v>4626</v>
      </c>
      <c r="D5097" s="37" t="s">
        <v>4627</v>
      </c>
      <c r="E5097" s="37" t="s">
        <v>3336</v>
      </c>
      <c r="F5097" s="37" t="s">
        <v>18740</v>
      </c>
      <c r="G5097" s="37">
        <v>33594</v>
      </c>
      <c r="H5097" s="35">
        <v>4</v>
      </c>
      <c r="I5097" s="35">
        <v>67</v>
      </c>
      <c r="J5097" s="36">
        <v>55522</v>
      </c>
      <c r="K5097" s="37">
        <v>130622</v>
      </c>
      <c r="L5097" s="37"/>
    </row>
    <row r="5098" spans="1:12" ht="18" customHeight="1" x14ac:dyDescent="0.2">
      <c r="A5098" s="37" t="s">
        <v>3337</v>
      </c>
      <c r="B5098" s="37" t="s">
        <v>3338</v>
      </c>
      <c r="C5098" s="37" t="s">
        <v>3339</v>
      </c>
      <c r="D5098" s="37" t="s">
        <v>13563</v>
      </c>
      <c r="E5098" s="37" t="s">
        <v>23742</v>
      </c>
      <c r="F5098" s="37" t="s">
        <v>23136</v>
      </c>
      <c r="G5098" s="37">
        <v>22201</v>
      </c>
      <c r="H5098" s="35">
        <v>3</v>
      </c>
      <c r="I5098" s="35">
        <v>47</v>
      </c>
      <c r="J5098" s="36">
        <v>63830</v>
      </c>
      <c r="K5098" s="37">
        <v>115575</v>
      </c>
      <c r="L5098" s="37"/>
    </row>
    <row r="5099" spans="1:12" ht="18" customHeight="1" x14ac:dyDescent="0.2">
      <c r="A5099" s="37" t="s">
        <v>13564</v>
      </c>
      <c r="B5099" s="37" t="s">
        <v>13565</v>
      </c>
      <c r="C5099" s="37" t="s">
        <v>13566</v>
      </c>
      <c r="D5099" s="37" t="s">
        <v>13567</v>
      </c>
      <c r="E5099" s="37" t="s">
        <v>13568</v>
      </c>
      <c r="F5099" s="37" t="s">
        <v>19679</v>
      </c>
      <c r="G5099" s="37">
        <v>88030</v>
      </c>
      <c r="H5099" s="35">
        <v>8</v>
      </c>
      <c r="I5099" s="35">
        <v>35</v>
      </c>
      <c r="J5099" s="36">
        <v>221883</v>
      </c>
      <c r="K5099" s="37">
        <v>118837</v>
      </c>
      <c r="L5099" s="37" t="s">
        <v>13569</v>
      </c>
    </row>
    <row r="5100" spans="1:12" ht="18" customHeight="1" x14ac:dyDescent="0.2">
      <c r="A5100" s="37" t="s">
        <v>13570</v>
      </c>
      <c r="B5100" s="37"/>
      <c r="C5100" s="37" t="s">
        <v>13571</v>
      </c>
      <c r="D5100" s="37" t="s">
        <v>13572</v>
      </c>
      <c r="E5100" s="37" t="s">
        <v>20867</v>
      </c>
      <c r="F5100" s="37" t="s">
        <v>19675</v>
      </c>
      <c r="G5100" s="37">
        <v>28277</v>
      </c>
      <c r="H5100" s="35">
        <v>0</v>
      </c>
      <c r="I5100" s="35">
        <v>2</v>
      </c>
      <c r="J5100" s="36">
        <v>111542</v>
      </c>
      <c r="K5100" s="37">
        <v>147620</v>
      </c>
      <c r="L5100" s="37"/>
    </row>
    <row r="5101" spans="1:12" ht="18" customHeight="1" x14ac:dyDescent="0.2">
      <c r="A5101" s="37" t="s">
        <v>7509</v>
      </c>
      <c r="B5101" s="37" t="s">
        <v>7510</v>
      </c>
      <c r="C5101" s="37" t="s">
        <v>7511</v>
      </c>
      <c r="D5101" s="37" t="s">
        <v>7512</v>
      </c>
      <c r="E5101" s="37" t="s">
        <v>19781</v>
      </c>
      <c r="F5101" s="37" t="s">
        <v>23714</v>
      </c>
      <c r="G5101" s="37">
        <v>91361</v>
      </c>
      <c r="H5101" s="35">
        <v>2</v>
      </c>
      <c r="I5101" s="35">
        <v>11</v>
      </c>
      <c r="J5101" s="36">
        <v>150000</v>
      </c>
      <c r="K5101" s="37">
        <v>124368</v>
      </c>
      <c r="L5101" s="37"/>
    </row>
    <row r="5102" spans="1:12" ht="18" customHeight="1" x14ac:dyDescent="0.2">
      <c r="A5102" s="37" t="s">
        <v>7513</v>
      </c>
      <c r="B5102" s="37" t="s">
        <v>7514</v>
      </c>
      <c r="C5102" s="37" t="s">
        <v>7515</v>
      </c>
      <c r="D5102" s="37" t="s">
        <v>7516</v>
      </c>
      <c r="E5102" s="37" t="s">
        <v>13917</v>
      </c>
      <c r="F5102" s="37" t="s">
        <v>23714</v>
      </c>
      <c r="G5102" s="37">
        <v>91802</v>
      </c>
      <c r="H5102" s="35">
        <v>3</v>
      </c>
      <c r="I5102" s="35">
        <v>90</v>
      </c>
      <c r="J5102" s="36">
        <v>36667</v>
      </c>
      <c r="K5102" s="37">
        <v>131600</v>
      </c>
      <c r="L5102" s="37"/>
    </row>
    <row r="5103" spans="1:12" ht="18" customHeight="1" x14ac:dyDescent="0.2">
      <c r="A5103" s="37" t="s">
        <v>7517</v>
      </c>
      <c r="B5103" s="37" t="s">
        <v>7518</v>
      </c>
      <c r="C5103" s="37" t="s">
        <v>7519</v>
      </c>
      <c r="D5103" s="37"/>
      <c r="E5103" s="37"/>
      <c r="F5103" s="37" t="s">
        <v>23716</v>
      </c>
      <c r="G5103" s="37"/>
      <c r="H5103" s="35">
        <v>8</v>
      </c>
      <c r="I5103" s="35" t="s">
        <v>16742</v>
      </c>
      <c r="J5103" s="35" t="s">
        <v>16742</v>
      </c>
      <c r="K5103" s="37">
        <v>128836</v>
      </c>
      <c r="L5103" s="37" t="s">
        <v>7520</v>
      </c>
    </row>
    <row r="5104" spans="1:12" ht="18" customHeight="1" x14ac:dyDescent="0.2">
      <c r="A5104" s="37" t="s">
        <v>7521</v>
      </c>
      <c r="B5104" s="37" t="s">
        <v>7522</v>
      </c>
      <c r="C5104" s="37" t="s">
        <v>7523</v>
      </c>
      <c r="D5104" s="37" t="s">
        <v>7524</v>
      </c>
      <c r="E5104" s="37" t="s">
        <v>24431</v>
      </c>
      <c r="F5104" s="37" t="s">
        <v>18740</v>
      </c>
      <c r="G5104" s="37">
        <v>33176</v>
      </c>
      <c r="H5104" s="35">
        <v>1</v>
      </c>
      <c r="I5104" s="35">
        <v>4</v>
      </c>
      <c r="J5104" s="36">
        <v>125000</v>
      </c>
      <c r="K5104" s="37">
        <v>143698</v>
      </c>
      <c r="L5104" s="37" t="s">
        <v>7525</v>
      </c>
    </row>
    <row r="5105" spans="1:12" ht="18" customHeight="1" x14ac:dyDescent="0.2">
      <c r="A5105" s="37" t="s">
        <v>7521</v>
      </c>
      <c r="B5105" s="37" t="s">
        <v>7526</v>
      </c>
      <c r="C5105" s="37" t="s">
        <v>7527</v>
      </c>
      <c r="D5105" s="37" t="s">
        <v>7528</v>
      </c>
      <c r="E5105" s="37" t="s">
        <v>19263</v>
      </c>
      <c r="F5105" s="37" t="s">
        <v>19672</v>
      </c>
      <c r="G5105" s="37">
        <v>63146</v>
      </c>
      <c r="H5105" s="35">
        <v>1</v>
      </c>
      <c r="I5105" s="35">
        <v>11</v>
      </c>
      <c r="J5105" s="36">
        <v>60825</v>
      </c>
      <c r="K5105" s="37">
        <v>115433</v>
      </c>
      <c r="L5105" s="37" t="s">
        <v>7529</v>
      </c>
    </row>
    <row r="5106" spans="1:12" ht="18" customHeight="1" x14ac:dyDescent="0.2">
      <c r="A5106" s="37" t="s">
        <v>7530</v>
      </c>
      <c r="B5106" s="37" t="s">
        <v>7531</v>
      </c>
      <c r="C5106" s="37" t="s">
        <v>7532</v>
      </c>
      <c r="D5106" s="37" t="s">
        <v>7533</v>
      </c>
      <c r="E5106" s="37" t="s">
        <v>19449</v>
      </c>
      <c r="F5106" s="37" t="s">
        <v>19678</v>
      </c>
      <c r="G5106" s="37">
        <v>7004</v>
      </c>
      <c r="H5106" s="35">
        <v>21</v>
      </c>
      <c r="I5106" s="35">
        <v>35</v>
      </c>
      <c r="J5106" s="36">
        <v>611429</v>
      </c>
      <c r="K5106" s="37">
        <v>125615</v>
      </c>
      <c r="L5106" s="37"/>
    </row>
    <row r="5107" spans="1:12" ht="18" customHeight="1" x14ac:dyDescent="0.2">
      <c r="A5107" s="37" t="s">
        <v>7534</v>
      </c>
      <c r="B5107" s="37" t="s">
        <v>7535</v>
      </c>
      <c r="C5107" s="37" t="s">
        <v>7536</v>
      </c>
      <c r="D5107" s="37" t="s">
        <v>7537</v>
      </c>
      <c r="E5107" s="37" t="s">
        <v>20594</v>
      </c>
      <c r="F5107" s="37" t="s">
        <v>18741</v>
      </c>
      <c r="G5107" s="37">
        <v>30068</v>
      </c>
      <c r="H5107" s="35">
        <v>7</v>
      </c>
      <c r="I5107" s="35">
        <v>32</v>
      </c>
      <c r="J5107" s="36">
        <v>212915</v>
      </c>
      <c r="K5107" s="37">
        <v>125057</v>
      </c>
      <c r="L5107" s="37"/>
    </row>
    <row r="5108" spans="1:12" ht="18" customHeight="1" x14ac:dyDescent="0.2">
      <c r="A5108" s="37" t="s">
        <v>7538</v>
      </c>
      <c r="B5108" s="37" t="s">
        <v>7539</v>
      </c>
      <c r="C5108" s="37" t="s">
        <v>7540</v>
      </c>
      <c r="D5108" s="37" t="s">
        <v>7541</v>
      </c>
      <c r="E5108" s="37" t="s">
        <v>21140</v>
      </c>
      <c r="F5108" s="37" t="s">
        <v>19666</v>
      </c>
      <c r="G5108" s="37">
        <v>70448</v>
      </c>
      <c r="H5108" s="35">
        <v>8</v>
      </c>
      <c r="I5108" s="35" t="s">
        <v>16742</v>
      </c>
      <c r="J5108" s="35" t="s">
        <v>16742</v>
      </c>
      <c r="K5108" s="37">
        <v>147988</v>
      </c>
      <c r="L5108" s="37"/>
    </row>
    <row r="5109" spans="1:12" ht="18" customHeight="1" x14ac:dyDescent="0.2">
      <c r="A5109" s="37" t="s">
        <v>7542</v>
      </c>
      <c r="B5109" s="37" t="s">
        <v>7543</v>
      </c>
      <c r="C5109" s="37" t="s">
        <v>7544</v>
      </c>
      <c r="D5109" s="37" t="s">
        <v>7545</v>
      </c>
      <c r="E5109" s="37" t="s">
        <v>5644</v>
      </c>
      <c r="F5109" s="37" t="s">
        <v>23711</v>
      </c>
      <c r="G5109" s="37">
        <v>36606</v>
      </c>
      <c r="H5109" s="35">
        <v>21</v>
      </c>
      <c r="I5109" s="35">
        <v>136</v>
      </c>
      <c r="J5109" s="36">
        <v>151022</v>
      </c>
      <c r="K5109" s="37">
        <v>121953</v>
      </c>
      <c r="L5109" s="37"/>
    </row>
    <row r="5110" spans="1:12" ht="18" customHeight="1" x14ac:dyDescent="0.2">
      <c r="A5110" s="37" t="s">
        <v>7546</v>
      </c>
      <c r="B5110" s="37" t="s">
        <v>7547</v>
      </c>
      <c r="C5110" s="37" t="s">
        <v>7548</v>
      </c>
      <c r="D5110" s="37" t="s">
        <v>7549</v>
      </c>
      <c r="E5110" s="37" t="s">
        <v>18049</v>
      </c>
      <c r="F5110" s="37" t="s">
        <v>19664</v>
      </c>
      <c r="G5110" s="37">
        <v>66210</v>
      </c>
      <c r="H5110" s="35">
        <v>22</v>
      </c>
      <c r="I5110" s="35">
        <v>127</v>
      </c>
      <c r="J5110" s="36">
        <v>176766</v>
      </c>
      <c r="K5110" s="37">
        <v>115884</v>
      </c>
      <c r="L5110" s="37" t="s">
        <v>7550</v>
      </c>
    </row>
    <row r="5111" spans="1:12" ht="18" customHeight="1" x14ac:dyDescent="0.2">
      <c r="A5111" s="37" t="s">
        <v>4858</v>
      </c>
      <c r="B5111" s="37" t="s">
        <v>4859</v>
      </c>
      <c r="C5111" s="37" t="s">
        <v>4860</v>
      </c>
      <c r="D5111" s="37"/>
      <c r="E5111" s="37"/>
      <c r="F5111" s="37" t="s">
        <v>23126</v>
      </c>
      <c r="G5111" s="37"/>
      <c r="H5111" s="35">
        <v>0</v>
      </c>
      <c r="I5111" s="35">
        <v>2</v>
      </c>
      <c r="J5111" s="36">
        <v>225000</v>
      </c>
      <c r="K5111" s="37">
        <v>108749</v>
      </c>
      <c r="L5111" s="37"/>
    </row>
    <row r="5112" spans="1:12" ht="18" customHeight="1" x14ac:dyDescent="0.2">
      <c r="A5112" s="37" t="s">
        <v>4861</v>
      </c>
      <c r="B5112" s="37" t="s">
        <v>4862</v>
      </c>
      <c r="C5112" s="37" t="s">
        <v>4863</v>
      </c>
      <c r="D5112" s="37" t="s">
        <v>4864</v>
      </c>
      <c r="E5112" s="37" t="s">
        <v>24166</v>
      </c>
      <c r="F5112" s="37" t="s">
        <v>23714</v>
      </c>
      <c r="G5112" s="37">
        <v>94612</v>
      </c>
      <c r="H5112" s="35">
        <v>1</v>
      </c>
      <c r="I5112" s="35">
        <v>3</v>
      </c>
      <c r="J5112" s="36">
        <v>400000</v>
      </c>
      <c r="K5112" s="37">
        <v>140015</v>
      </c>
      <c r="L5112" s="37" t="s">
        <v>4865</v>
      </c>
    </row>
    <row r="5113" spans="1:12" ht="18" customHeight="1" x14ac:dyDescent="0.2">
      <c r="A5113" s="37" t="s">
        <v>4866</v>
      </c>
      <c r="B5113" s="37" t="s">
        <v>5078</v>
      </c>
      <c r="C5113" s="37" t="s">
        <v>5079</v>
      </c>
      <c r="D5113" s="37" t="s">
        <v>5080</v>
      </c>
      <c r="E5113" s="37" t="s">
        <v>18170</v>
      </c>
      <c r="F5113" s="37" t="s">
        <v>19668</v>
      </c>
      <c r="G5113" s="37">
        <v>20877</v>
      </c>
      <c r="H5113" s="35">
        <v>7</v>
      </c>
      <c r="I5113" s="35">
        <v>46</v>
      </c>
      <c r="J5113" s="36">
        <v>146543</v>
      </c>
      <c r="K5113" s="37">
        <v>119699</v>
      </c>
      <c r="L5113" s="37" t="s">
        <v>5081</v>
      </c>
    </row>
    <row r="5114" spans="1:12" ht="18" customHeight="1" x14ac:dyDescent="0.2">
      <c r="A5114" s="37" t="s">
        <v>5082</v>
      </c>
      <c r="B5114" s="37" t="s">
        <v>5083</v>
      </c>
      <c r="C5114" s="37" t="s">
        <v>5084</v>
      </c>
      <c r="D5114" s="37" t="s">
        <v>5085</v>
      </c>
      <c r="E5114" s="37" t="s">
        <v>15885</v>
      </c>
      <c r="F5114" s="37" t="s">
        <v>23139</v>
      </c>
      <c r="G5114" s="37">
        <v>54914</v>
      </c>
      <c r="H5114" s="35">
        <v>132</v>
      </c>
      <c r="I5114" s="35">
        <v>447</v>
      </c>
      <c r="J5114" s="36">
        <v>294187</v>
      </c>
      <c r="K5114" s="37">
        <v>109074</v>
      </c>
      <c r="L5114" s="37"/>
    </row>
    <row r="5115" spans="1:12" ht="18" customHeight="1" x14ac:dyDescent="0.2">
      <c r="A5115" s="37" t="s">
        <v>5086</v>
      </c>
      <c r="B5115" s="37" t="s">
        <v>5087</v>
      </c>
      <c r="C5115" s="37" t="s">
        <v>5088</v>
      </c>
      <c r="D5115" s="37" t="s">
        <v>16901</v>
      </c>
      <c r="E5115" s="37" t="s">
        <v>18349</v>
      </c>
      <c r="F5115" s="37" t="s">
        <v>23714</v>
      </c>
      <c r="G5115" s="37">
        <v>92660</v>
      </c>
      <c r="H5115" s="35">
        <v>124</v>
      </c>
      <c r="I5115" s="35">
        <v>283</v>
      </c>
      <c r="J5115" s="36">
        <v>439779</v>
      </c>
      <c r="K5115" s="37">
        <v>128588</v>
      </c>
      <c r="L5115" s="37"/>
    </row>
    <row r="5116" spans="1:12" ht="18" customHeight="1" x14ac:dyDescent="0.2">
      <c r="A5116" s="37" t="s">
        <v>5089</v>
      </c>
      <c r="B5116" s="37" t="s">
        <v>5090</v>
      </c>
      <c r="C5116" s="37" t="s">
        <v>5091</v>
      </c>
      <c r="D5116" s="37" t="s">
        <v>5092</v>
      </c>
      <c r="E5116" s="37" t="s">
        <v>5610</v>
      </c>
      <c r="F5116" s="37" t="s">
        <v>23138</v>
      </c>
      <c r="G5116" s="37">
        <v>98036</v>
      </c>
      <c r="H5116" s="35">
        <v>10</v>
      </c>
      <c r="I5116" s="35">
        <v>150</v>
      </c>
      <c r="J5116" s="36">
        <v>66667</v>
      </c>
      <c r="K5116" s="37">
        <v>115983</v>
      </c>
      <c r="L5116" s="37"/>
    </row>
    <row r="5117" spans="1:12" ht="18" customHeight="1" x14ac:dyDescent="0.2">
      <c r="A5117" s="37" t="s">
        <v>5611</v>
      </c>
      <c r="B5117" s="37" t="s">
        <v>5612</v>
      </c>
      <c r="C5117" s="37" t="s">
        <v>5613</v>
      </c>
      <c r="D5117" s="37" t="s">
        <v>5614</v>
      </c>
      <c r="E5117" s="37" t="s">
        <v>8971</v>
      </c>
      <c r="F5117" s="37" t="s">
        <v>19670</v>
      </c>
      <c r="G5117" s="37">
        <v>48895</v>
      </c>
      <c r="H5117" s="35">
        <v>14</v>
      </c>
      <c r="I5117" s="35">
        <v>90</v>
      </c>
      <c r="J5117" s="36">
        <v>155556</v>
      </c>
      <c r="K5117" s="37">
        <v>133467</v>
      </c>
      <c r="L5117" s="37"/>
    </row>
    <row r="5118" spans="1:12" ht="18" customHeight="1" x14ac:dyDescent="0.2">
      <c r="A5118" s="37" t="s">
        <v>5615</v>
      </c>
      <c r="B5118" s="37" t="s">
        <v>5616</v>
      </c>
      <c r="C5118" s="37" t="s">
        <v>5617</v>
      </c>
      <c r="D5118" s="37" t="s">
        <v>5618</v>
      </c>
      <c r="E5118" s="37" t="s">
        <v>23347</v>
      </c>
      <c r="F5118" s="37" t="s">
        <v>23134</v>
      </c>
      <c r="G5118" s="37">
        <v>78746</v>
      </c>
      <c r="H5118" s="35">
        <v>1</v>
      </c>
      <c r="I5118" s="35" t="s">
        <v>16742</v>
      </c>
      <c r="J5118" s="35" t="s">
        <v>16742</v>
      </c>
      <c r="K5118" s="37">
        <v>129588</v>
      </c>
      <c r="L5118" s="37"/>
    </row>
    <row r="5119" spans="1:12" ht="18" customHeight="1" x14ac:dyDescent="0.2">
      <c r="A5119" s="37" t="s">
        <v>5619</v>
      </c>
      <c r="B5119" s="37" t="s">
        <v>5620</v>
      </c>
      <c r="C5119" s="37"/>
      <c r="D5119" s="37" t="s">
        <v>5621</v>
      </c>
      <c r="E5119" s="37" t="s">
        <v>16619</v>
      </c>
      <c r="F5119" s="37" t="s">
        <v>19671</v>
      </c>
      <c r="G5119" s="37">
        <v>55429</v>
      </c>
      <c r="H5119" s="35">
        <v>12</v>
      </c>
      <c r="I5119" s="35">
        <v>137</v>
      </c>
      <c r="J5119" s="36">
        <v>89962</v>
      </c>
      <c r="K5119" s="37">
        <v>122913</v>
      </c>
      <c r="L5119" s="37"/>
    </row>
    <row r="5120" spans="1:12" ht="18" customHeight="1" x14ac:dyDescent="0.2">
      <c r="A5120" s="37" t="s">
        <v>5622</v>
      </c>
      <c r="B5120" s="37" t="s">
        <v>5623</v>
      </c>
      <c r="C5120" s="37" t="s">
        <v>5624</v>
      </c>
      <c r="D5120" s="37" t="s">
        <v>9529</v>
      </c>
      <c r="E5120" s="37" t="s">
        <v>23341</v>
      </c>
      <c r="F5120" s="37" t="s">
        <v>23129</v>
      </c>
      <c r="G5120" s="37">
        <v>18103</v>
      </c>
      <c r="H5120" s="35">
        <v>2</v>
      </c>
      <c r="I5120" s="35">
        <v>5</v>
      </c>
      <c r="J5120" s="36">
        <v>400000</v>
      </c>
      <c r="K5120" s="37">
        <v>137503</v>
      </c>
      <c r="L5120" s="37" t="s">
        <v>9530</v>
      </c>
    </row>
    <row r="5121" spans="1:12" ht="18" customHeight="1" x14ac:dyDescent="0.2">
      <c r="A5121" s="37" t="s">
        <v>9531</v>
      </c>
      <c r="B5121" s="37" t="s">
        <v>9532</v>
      </c>
      <c r="C5121" s="37" t="s">
        <v>9533</v>
      </c>
      <c r="D5121" s="37" t="s">
        <v>9534</v>
      </c>
      <c r="E5121" s="37" t="s">
        <v>9535</v>
      </c>
      <c r="F5121" s="37" t="s">
        <v>18740</v>
      </c>
      <c r="G5121" s="37">
        <v>32578</v>
      </c>
      <c r="H5121" s="35">
        <v>19</v>
      </c>
      <c r="I5121" s="35">
        <v>24</v>
      </c>
      <c r="J5121" s="36">
        <v>770833</v>
      </c>
      <c r="K5121" s="37">
        <v>141806</v>
      </c>
      <c r="L5121" s="37"/>
    </row>
    <row r="5122" spans="1:12" ht="18" customHeight="1" x14ac:dyDescent="0.2">
      <c r="A5122" s="37" t="s">
        <v>9536</v>
      </c>
      <c r="B5122" s="37" t="s">
        <v>9537</v>
      </c>
      <c r="C5122" s="37" t="s">
        <v>9538</v>
      </c>
      <c r="D5122" s="37" t="s">
        <v>9539</v>
      </c>
      <c r="E5122" s="37" t="s">
        <v>6468</v>
      </c>
      <c r="F5122" s="37" t="s">
        <v>18741</v>
      </c>
      <c r="G5122" s="37">
        <v>30265</v>
      </c>
      <c r="H5122" s="35">
        <v>0</v>
      </c>
      <c r="I5122" s="35">
        <v>27</v>
      </c>
      <c r="J5122" s="36">
        <v>12541</v>
      </c>
      <c r="K5122" s="37">
        <v>132115</v>
      </c>
      <c r="L5122" s="37"/>
    </row>
    <row r="5123" spans="1:12" ht="18" customHeight="1" x14ac:dyDescent="0.2">
      <c r="A5123" s="37" t="s">
        <v>9540</v>
      </c>
      <c r="B5123" s="37" t="s">
        <v>9541</v>
      </c>
      <c r="C5123" s="37" t="s">
        <v>9542</v>
      </c>
      <c r="D5123" s="37" t="s">
        <v>9543</v>
      </c>
      <c r="E5123" s="37" t="s">
        <v>9544</v>
      </c>
      <c r="F5123" s="37" t="s">
        <v>23139</v>
      </c>
      <c r="G5123" s="37">
        <v>53575</v>
      </c>
      <c r="H5123" s="35">
        <v>1</v>
      </c>
      <c r="I5123" s="35">
        <v>12</v>
      </c>
      <c r="J5123" s="36">
        <v>63724</v>
      </c>
      <c r="K5123" s="37">
        <v>141255</v>
      </c>
      <c r="L5123" s="37"/>
    </row>
    <row r="5124" spans="1:12" ht="18" customHeight="1" x14ac:dyDescent="0.2">
      <c r="A5124" s="37" t="s">
        <v>9545</v>
      </c>
      <c r="B5124" s="37" t="s">
        <v>6859</v>
      </c>
      <c r="C5124" s="37" t="s">
        <v>6860</v>
      </c>
      <c r="D5124" s="37" t="s">
        <v>6861</v>
      </c>
      <c r="E5124" s="37" t="s">
        <v>16619</v>
      </c>
      <c r="F5124" s="37" t="s">
        <v>19671</v>
      </c>
      <c r="G5124" s="37">
        <v>55438</v>
      </c>
      <c r="H5124" s="35">
        <v>7</v>
      </c>
      <c r="I5124" s="35">
        <v>107</v>
      </c>
      <c r="J5124" s="36">
        <v>62103</v>
      </c>
      <c r="K5124" s="37">
        <v>115560</v>
      </c>
      <c r="L5124" s="37"/>
    </row>
    <row r="5125" spans="1:12" ht="18" customHeight="1" x14ac:dyDescent="0.2">
      <c r="A5125" s="37" t="s">
        <v>6862</v>
      </c>
      <c r="B5125" s="37" t="s">
        <v>6863</v>
      </c>
      <c r="C5125" s="37" t="s">
        <v>6864</v>
      </c>
      <c r="D5125" s="37"/>
      <c r="E5125" s="37"/>
      <c r="F5125" s="37" t="s">
        <v>23136</v>
      </c>
      <c r="G5125" s="37"/>
      <c r="H5125" s="35">
        <v>3</v>
      </c>
      <c r="I5125" s="35">
        <v>7</v>
      </c>
      <c r="J5125" s="36">
        <v>475053</v>
      </c>
      <c r="K5125" s="37">
        <v>116045</v>
      </c>
      <c r="L5125" s="37" t="s">
        <v>6865</v>
      </c>
    </row>
    <row r="5126" spans="1:12" ht="18" customHeight="1" x14ac:dyDescent="0.2">
      <c r="A5126" s="37" t="s">
        <v>6866</v>
      </c>
      <c r="B5126" s="37" t="s">
        <v>6867</v>
      </c>
      <c r="C5126" s="37" t="s">
        <v>6868</v>
      </c>
      <c r="D5126" s="37" t="s">
        <v>4182</v>
      </c>
      <c r="E5126" s="37" t="s">
        <v>19564</v>
      </c>
      <c r="F5126" s="37" t="s">
        <v>23714</v>
      </c>
      <c r="G5126" s="37">
        <v>94901</v>
      </c>
      <c r="H5126" s="35">
        <v>4</v>
      </c>
      <c r="I5126" s="35">
        <v>32</v>
      </c>
      <c r="J5126" s="36">
        <v>131924</v>
      </c>
      <c r="K5126" s="37">
        <v>127568</v>
      </c>
      <c r="L5126" s="37" t="s">
        <v>4183</v>
      </c>
    </row>
    <row r="5127" spans="1:12" ht="18" customHeight="1" x14ac:dyDescent="0.2">
      <c r="A5127" s="37" t="s">
        <v>4184</v>
      </c>
      <c r="B5127" s="37" t="s">
        <v>4185</v>
      </c>
      <c r="C5127" s="37" t="s">
        <v>4186</v>
      </c>
      <c r="D5127" s="37" t="s">
        <v>4187</v>
      </c>
      <c r="E5127" s="37" t="s">
        <v>11152</v>
      </c>
      <c r="F5127" s="37" t="s">
        <v>19675</v>
      </c>
      <c r="G5127" s="37">
        <v>27705</v>
      </c>
      <c r="H5127" s="35">
        <v>0</v>
      </c>
      <c r="I5127" s="35">
        <v>30</v>
      </c>
      <c r="J5127" s="35">
        <v>667</v>
      </c>
      <c r="K5127" s="37">
        <v>144686</v>
      </c>
      <c r="L5127" s="37"/>
    </row>
    <row r="5128" spans="1:12" ht="18" customHeight="1" x14ac:dyDescent="0.2">
      <c r="A5128" s="37" t="s">
        <v>4188</v>
      </c>
      <c r="B5128" s="37" t="s">
        <v>4189</v>
      </c>
      <c r="C5128" s="37" t="s">
        <v>4190</v>
      </c>
      <c r="D5128" s="37" t="s">
        <v>4191</v>
      </c>
      <c r="E5128" s="37" t="s">
        <v>9967</v>
      </c>
      <c r="F5128" s="37" t="s">
        <v>23714</v>
      </c>
      <c r="G5128" s="37">
        <v>94941</v>
      </c>
      <c r="H5128" s="35">
        <v>5</v>
      </c>
      <c r="I5128" s="35">
        <v>12</v>
      </c>
      <c r="J5128" s="36">
        <v>400000</v>
      </c>
      <c r="K5128" s="37">
        <v>131757</v>
      </c>
      <c r="L5128" s="37" t="s">
        <v>4192</v>
      </c>
    </row>
    <row r="5129" spans="1:12" ht="18" customHeight="1" x14ac:dyDescent="0.2">
      <c r="A5129" s="37" t="s">
        <v>4193</v>
      </c>
      <c r="B5129" s="37" t="s">
        <v>6232</v>
      </c>
      <c r="C5129" s="37" t="s">
        <v>6233</v>
      </c>
      <c r="D5129" s="37" t="s">
        <v>6234</v>
      </c>
      <c r="E5129" s="37" t="s">
        <v>6235</v>
      </c>
      <c r="F5129" s="37" t="s">
        <v>19667</v>
      </c>
      <c r="G5129" s="37">
        <v>1027</v>
      </c>
      <c r="H5129" s="35">
        <v>6</v>
      </c>
      <c r="I5129" s="35">
        <v>40</v>
      </c>
      <c r="J5129" s="36">
        <v>158510</v>
      </c>
      <c r="K5129" s="37">
        <v>124344</v>
      </c>
      <c r="L5129" s="37"/>
    </row>
    <row r="5130" spans="1:12" ht="18" customHeight="1" x14ac:dyDescent="0.2">
      <c r="A5130" s="37" t="s">
        <v>6236</v>
      </c>
      <c r="B5130" s="37" t="s">
        <v>6237</v>
      </c>
      <c r="C5130" s="37" t="s">
        <v>6238</v>
      </c>
      <c r="D5130" s="37" t="s">
        <v>1008</v>
      </c>
      <c r="E5130" s="37" t="s">
        <v>11123</v>
      </c>
      <c r="F5130" s="37" t="s">
        <v>19675</v>
      </c>
      <c r="G5130" s="37">
        <v>27517</v>
      </c>
      <c r="H5130" s="35">
        <v>1</v>
      </c>
      <c r="I5130" s="35">
        <v>4</v>
      </c>
      <c r="J5130" s="36">
        <v>237500</v>
      </c>
      <c r="K5130" s="37">
        <v>129893</v>
      </c>
      <c r="L5130" s="37"/>
    </row>
    <row r="5131" spans="1:12" ht="18" customHeight="1" x14ac:dyDescent="0.2">
      <c r="A5131" s="37" t="s">
        <v>1009</v>
      </c>
      <c r="B5131" s="37" t="s">
        <v>1010</v>
      </c>
      <c r="C5131" s="37" t="s">
        <v>1011</v>
      </c>
      <c r="D5131" s="37" t="s">
        <v>1012</v>
      </c>
      <c r="E5131" s="37" t="s">
        <v>1013</v>
      </c>
      <c r="F5131" s="37" t="s">
        <v>23125</v>
      </c>
      <c r="G5131" s="37">
        <v>11501</v>
      </c>
      <c r="H5131" s="35">
        <v>7</v>
      </c>
      <c r="I5131" s="35">
        <v>70</v>
      </c>
      <c r="J5131" s="36">
        <v>100648</v>
      </c>
      <c r="K5131" s="37">
        <v>126030</v>
      </c>
      <c r="L5131" s="37"/>
    </row>
    <row r="5132" spans="1:12" ht="18" customHeight="1" x14ac:dyDescent="0.2">
      <c r="A5132" s="37" t="s">
        <v>1014</v>
      </c>
      <c r="B5132" s="37" t="s">
        <v>2070</v>
      </c>
      <c r="C5132" s="37" t="s">
        <v>2071</v>
      </c>
      <c r="D5132" s="37" t="s">
        <v>2072</v>
      </c>
      <c r="E5132" s="37" t="s">
        <v>20628</v>
      </c>
      <c r="F5132" s="37" t="s">
        <v>23128</v>
      </c>
      <c r="G5132" s="37">
        <v>97030</v>
      </c>
      <c r="H5132" s="35">
        <v>29</v>
      </c>
      <c r="I5132" s="35">
        <v>26</v>
      </c>
      <c r="J5132" s="36">
        <v>1106931</v>
      </c>
      <c r="K5132" s="37">
        <v>145427</v>
      </c>
      <c r="L5132" s="37" t="s">
        <v>2073</v>
      </c>
    </row>
    <row r="5133" spans="1:12" ht="18" customHeight="1" x14ac:dyDescent="0.2">
      <c r="A5133" s="37" t="s">
        <v>2074</v>
      </c>
      <c r="B5133" s="37" t="s">
        <v>2075</v>
      </c>
      <c r="C5133" s="37" t="s">
        <v>480</v>
      </c>
      <c r="D5133" s="37" t="s">
        <v>481</v>
      </c>
      <c r="E5133" s="37" t="s">
        <v>482</v>
      </c>
      <c r="F5133" s="37" t="s">
        <v>23139</v>
      </c>
      <c r="G5133" s="37">
        <v>54952</v>
      </c>
      <c r="H5133" s="35">
        <v>3</v>
      </c>
      <c r="I5133" s="35">
        <v>38</v>
      </c>
      <c r="J5133" s="36">
        <v>87303</v>
      </c>
      <c r="K5133" s="37">
        <v>141042</v>
      </c>
      <c r="L5133" s="37"/>
    </row>
    <row r="5134" spans="1:12" ht="18" customHeight="1" x14ac:dyDescent="0.2">
      <c r="A5134" s="37" t="s">
        <v>483</v>
      </c>
      <c r="B5134" s="37" t="s">
        <v>484</v>
      </c>
      <c r="C5134" s="37" t="s">
        <v>485</v>
      </c>
      <c r="D5134" s="37" t="s">
        <v>486</v>
      </c>
      <c r="E5134" s="37" t="s">
        <v>15268</v>
      </c>
      <c r="F5134" s="37" t="s">
        <v>23134</v>
      </c>
      <c r="G5134" s="37">
        <v>77058</v>
      </c>
      <c r="H5134" s="35">
        <v>18</v>
      </c>
      <c r="I5134" s="35">
        <v>90</v>
      </c>
      <c r="J5134" s="36">
        <v>198889</v>
      </c>
      <c r="K5134" s="37">
        <v>115221</v>
      </c>
      <c r="L5134" s="37"/>
    </row>
    <row r="5135" spans="1:12" ht="18" customHeight="1" x14ac:dyDescent="0.2">
      <c r="A5135" s="37" t="s">
        <v>487</v>
      </c>
      <c r="B5135" s="37" t="s">
        <v>488</v>
      </c>
      <c r="C5135" s="37" t="s">
        <v>7319</v>
      </c>
      <c r="D5135" s="37" t="s">
        <v>7320</v>
      </c>
      <c r="E5135" s="37" t="s">
        <v>22740</v>
      </c>
      <c r="F5135" s="37" t="s">
        <v>19662</v>
      </c>
      <c r="G5135" s="37">
        <v>60523</v>
      </c>
      <c r="H5135" s="35">
        <v>2</v>
      </c>
      <c r="I5135" s="35">
        <v>75</v>
      </c>
      <c r="J5135" s="36">
        <v>32000</v>
      </c>
      <c r="K5135" s="37">
        <v>123598</v>
      </c>
      <c r="L5135" s="37"/>
    </row>
    <row r="5136" spans="1:12" ht="18" customHeight="1" x14ac:dyDescent="0.2">
      <c r="A5136" s="37" t="s">
        <v>7321</v>
      </c>
      <c r="B5136" s="37" t="s">
        <v>7322</v>
      </c>
      <c r="C5136" s="37" t="s">
        <v>7323</v>
      </c>
      <c r="D5136" s="37" t="s">
        <v>7324</v>
      </c>
      <c r="E5136" s="37" t="s">
        <v>23951</v>
      </c>
      <c r="F5136" s="37" t="s">
        <v>19670</v>
      </c>
      <c r="G5136" s="37">
        <v>48302</v>
      </c>
      <c r="H5136" s="35">
        <v>0</v>
      </c>
      <c r="I5136" s="35">
        <v>6</v>
      </c>
      <c r="J5136" s="36">
        <v>78350</v>
      </c>
      <c r="K5136" s="37">
        <v>142371</v>
      </c>
      <c r="L5136" s="37"/>
    </row>
    <row r="5137" spans="1:12" ht="18" customHeight="1" x14ac:dyDescent="0.2">
      <c r="A5137" s="37" t="s">
        <v>7325</v>
      </c>
      <c r="B5137" s="37" t="s">
        <v>7326</v>
      </c>
      <c r="C5137" s="37" t="s">
        <v>7327</v>
      </c>
      <c r="D5137" s="37" t="s">
        <v>7328</v>
      </c>
      <c r="E5137" s="37" t="s">
        <v>7329</v>
      </c>
      <c r="F5137" s="37" t="s">
        <v>23129</v>
      </c>
      <c r="G5137" s="37">
        <v>19073</v>
      </c>
      <c r="H5137" s="35">
        <v>8</v>
      </c>
      <c r="I5137" s="35" t="s">
        <v>16742</v>
      </c>
      <c r="J5137" s="35" t="s">
        <v>16742</v>
      </c>
      <c r="K5137" s="37">
        <v>132259</v>
      </c>
      <c r="L5137" s="37"/>
    </row>
    <row r="5138" spans="1:12" ht="18" customHeight="1" x14ac:dyDescent="0.2">
      <c r="A5138" s="37" t="s">
        <v>531</v>
      </c>
      <c r="B5138" s="37" t="s">
        <v>532</v>
      </c>
      <c r="C5138" s="37" t="s">
        <v>533</v>
      </c>
      <c r="D5138" s="37" t="s">
        <v>1425</v>
      </c>
      <c r="E5138" s="37" t="s">
        <v>1426</v>
      </c>
      <c r="F5138" s="37" t="s">
        <v>23129</v>
      </c>
      <c r="G5138" s="37">
        <v>17066</v>
      </c>
      <c r="H5138" s="35">
        <v>20</v>
      </c>
      <c r="I5138" s="35">
        <v>209</v>
      </c>
      <c r="J5138" s="36">
        <v>94420</v>
      </c>
      <c r="K5138" s="37">
        <v>115111</v>
      </c>
      <c r="L5138" s="37"/>
    </row>
    <row r="5139" spans="1:12" ht="18" customHeight="1" x14ac:dyDescent="0.2">
      <c r="A5139" s="37" t="s">
        <v>1427</v>
      </c>
      <c r="B5139" s="37" t="s">
        <v>1428</v>
      </c>
      <c r="C5139" s="37" t="s">
        <v>1429</v>
      </c>
      <c r="D5139" s="37" t="s">
        <v>1430</v>
      </c>
      <c r="E5139" s="37" t="s">
        <v>11075</v>
      </c>
      <c r="F5139" s="37" t="s">
        <v>23138</v>
      </c>
      <c r="G5139" s="37">
        <v>98226</v>
      </c>
      <c r="H5139" s="35">
        <v>25</v>
      </c>
      <c r="I5139" s="35">
        <v>286</v>
      </c>
      <c r="J5139" s="36">
        <v>87685</v>
      </c>
      <c r="K5139" s="37">
        <v>144948</v>
      </c>
      <c r="L5139" s="37"/>
    </row>
    <row r="5140" spans="1:12" ht="18" customHeight="1" x14ac:dyDescent="0.2">
      <c r="A5140" s="37" t="s">
        <v>1431</v>
      </c>
      <c r="B5140" s="37" t="s">
        <v>1432</v>
      </c>
      <c r="C5140" s="37" t="s">
        <v>1433</v>
      </c>
      <c r="D5140" s="37" t="s">
        <v>1434</v>
      </c>
      <c r="E5140" s="37" t="s">
        <v>20207</v>
      </c>
      <c r="F5140" s="37" t="s">
        <v>18741</v>
      </c>
      <c r="G5140" s="37">
        <v>30078</v>
      </c>
      <c r="H5140" s="35">
        <v>3</v>
      </c>
      <c r="I5140" s="35">
        <v>7</v>
      </c>
      <c r="J5140" s="36">
        <v>428571</v>
      </c>
      <c r="K5140" s="37">
        <v>141813</v>
      </c>
      <c r="L5140" s="37" t="s">
        <v>1435</v>
      </c>
    </row>
    <row r="5141" spans="1:12" ht="18" customHeight="1" x14ac:dyDescent="0.2">
      <c r="A5141" s="37" t="s">
        <v>1436</v>
      </c>
      <c r="B5141" s="37" t="s">
        <v>1437</v>
      </c>
      <c r="C5141" s="37" t="s">
        <v>1438</v>
      </c>
      <c r="D5141" s="37" t="s">
        <v>1439</v>
      </c>
      <c r="E5141" s="37" t="s">
        <v>1440</v>
      </c>
      <c r="F5141" s="37" t="s">
        <v>19673</v>
      </c>
      <c r="G5141" s="37">
        <v>39180</v>
      </c>
      <c r="H5141" s="35">
        <v>4</v>
      </c>
      <c r="I5141" s="35">
        <v>43</v>
      </c>
      <c r="J5141" s="36">
        <v>90116</v>
      </c>
      <c r="K5141" s="37">
        <v>133306</v>
      </c>
      <c r="L5141" s="37" t="s">
        <v>1441</v>
      </c>
    </row>
    <row r="5142" spans="1:12" ht="18" customHeight="1" x14ac:dyDescent="0.2">
      <c r="A5142" s="37" t="s">
        <v>1442</v>
      </c>
      <c r="B5142" s="37" t="s">
        <v>1443</v>
      </c>
      <c r="C5142" s="37" t="s">
        <v>1444</v>
      </c>
      <c r="D5142" s="37" t="s">
        <v>22084</v>
      </c>
      <c r="E5142" s="37" t="s">
        <v>8519</v>
      </c>
      <c r="F5142" s="37" t="s">
        <v>19671</v>
      </c>
      <c r="G5142" s="37">
        <v>55431</v>
      </c>
      <c r="H5142" s="35">
        <v>86</v>
      </c>
      <c r="I5142" s="36">
        <v>1284</v>
      </c>
      <c r="J5142" s="36">
        <v>67289</v>
      </c>
      <c r="K5142" s="37">
        <v>106617</v>
      </c>
      <c r="L5142" s="37" t="s">
        <v>1445</v>
      </c>
    </row>
    <row r="5143" spans="1:12" ht="18" customHeight="1" x14ac:dyDescent="0.2">
      <c r="A5143" s="37" t="s">
        <v>1463</v>
      </c>
      <c r="B5143" s="37" t="s">
        <v>1464</v>
      </c>
      <c r="C5143" s="37" t="s">
        <v>1465</v>
      </c>
      <c r="D5143" s="37" t="s">
        <v>1466</v>
      </c>
      <c r="E5143" s="37" t="s">
        <v>19929</v>
      </c>
      <c r="F5143" s="37" t="s">
        <v>19675</v>
      </c>
      <c r="G5143" s="37">
        <v>28801</v>
      </c>
      <c r="H5143" s="35">
        <v>16</v>
      </c>
      <c r="I5143" s="35">
        <v>69</v>
      </c>
      <c r="J5143" s="36">
        <v>228918</v>
      </c>
      <c r="K5143" s="37">
        <v>118335</v>
      </c>
      <c r="L5143" s="37"/>
    </row>
    <row r="5144" spans="1:12" ht="18" customHeight="1" x14ac:dyDescent="0.2">
      <c r="A5144" s="37" t="s">
        <v>1467</v>
      </c>
      <c r="B5144" s="37" t="s">
        <v>1468</v>
      </c>
      <c r="C5144" s="37" t="s">
        <v>1469</v>
      </c>
      <c r="D5144" s="37"/>
      <c r="E5144" s="37" t="s">
        <v>1470</v>
      </c>
      <c r="F5144" s="37" t="s">
        <v>23714</v>
      </c>
      <c r="G5144" s="37">
        <v>92629</v>
      </c>
      <c r="H5144" s="35">
        <v>1</v>
      </c>
      <c r="I5144" s="35">
        <v>21</v>
      </c>
      <c r="J5144" s="36">
        <v>66667</v>
      </c>
      <c r="K5144" s="37">
        <v>120730</v>
      </c>
      <c r="L5144" s="37" t="s">
        <v>1471</v>
      </c>
    </row>
    <row r="5145" spans="1:12" ht="18" customHeight="1" x14ac:dyDescent="0.2">
      <c r="A5145" s="37" t="s">
        <v>1472</v>
      </c>
      <c r="B5145" s="37" t="s">
        <v>1473</v>
      </c>
      <c r="C5145" s="37" t="s">
        <v>1474</v>
      </c>
      <c r="D5145" s="37" t="s">
        <v>1475</v>
      </c>
      <c r="E5145" s="37" t="s">
        <v>19579</v>
      </c>
      <c r="F5145" s="37" t="s">
        <v>23139</v>
      </c>
      <c r="G5145" s="37">
        <v>54313</v>
      </c>
      <c r="H5145" s="35">
        <v>12</v>
      </c>
      <c r="I5145" s="35">
        <v>67</v>
      </c>
      <c r="J5145" s="36">
        <v>174006</v>
      </c>
      <c r="K5145" s="37">
        <v>134196</v>
      </c>
      <c r="L5145" s="37"/>
    </row>
    <row r="5146" spans="1:12" ht="18" customHeight="1" x14ac:dyDescent="0.2">
      <c r="A5146" s="37" t="s">
        <v>1476</v>
      </c>
      <c r="B5146" s="37" t="s">
        <v>1477</v>
      </c>
      <c r="C5146" s="37" t="s">
        <v>1478</v>
      </c>
      <c r="D5146" s="37" t="s">
        <v>1479</v>
      </c>
      <c r="E5146" s="37" t="s">
        <v>17257</v>
      </c>
      <c r="F5146" s="37" t="s">
        <v>19666</v>
      </c>
      <c r="G5146" s="37">
        <v>70001</v>
      </c>
      <c r="H5146" s="35">
        <v>1</v>
      </c>
      <c r="I5146" s="35">
        <v>45</v>
      </c>
      <c r="J5146" s="36">
        <v>22222</v>
      </c>
      <c r="K5146" s="37">
        <v>117076</v>
      </c>
      <c r="L5146" s="37"/>
    </row>
    <row r="5147" spans="1:12" ht="18" customHeight="1" x14ac:dyDescent="0.2">
      <c r="A5147" s="37" t="s">
        <v>1480</v>
      </c>
      <c r="B5147" s="37" t="s">
        <v>1481</v>
      </c>
      <c r="C5147" s="37" t="s">
        <v>1482</v>
      </c>
      <c r="D5147" s="37" t="s">
        <v>2481</v>
      </c>
      <c r="E5147" s="37" t="s">
        <v>24265</v>
      </c>
      <c r="F5147" s="37" t="s">
        <v>23714</v>
      </c>
      <c r="G5147" s="37">
        <v>90049</v>
      </c>
      <c r="H5147" s="35">
        <v>35</v>
      </c>
      <c r="I5147" s="35">
        <v>203</v>
      </c>
      <c r="J5147" s="36">
        <v>174579</v>
      </c>
      <c r="K5147" s="37">
        <v>106176</v>
      </c>
      <c r="L5147" s="37" t="s">
        <v>2482</v>
      </c>
    </row>
    <row r="5148" spans="1:12" ht="18" customHeight="1" x14ac:dyDescent="0.2">
      <c r="A5148" s="37" t="s">
        <v>2483</v>
      </c>
      <c r="B5148" s="37" t="s">
        <v>2484</v>
      </c>
      <c r="C5148" s="37" t="s">
        <v>2485</v>
      </c>
      <c r="D5148" s="37" t="s">
        <v>2486</v>
      </c>
      <c r="E5148" s="37" t="s">
        <v>20558</v>
      </c>
      <c r="F5148" s="37" t="s">
        <v>23125</v>
      </c>
      <c r="G5148" s="37">
        <v>14609</v>
      </c>
      <c r="H5148" s="35">
        <v>3</v>
      </c>
      <c r="I5148" s="35">
        <v>115</v>
      </c>
      <c r="J5148" s="36">
        <v>28235</v>
      </c>
      <c r="K5148" s="37">
        <v>128535</v>
      </c>
      <c r="L5148" s="37"/>
    </row>
    <row r="5149" spans="1:12" ht="18" customHeight="1" x14ac:dyDescent="0.2">
      <c r="A5149" s="37" t="s">
        <v>11424</v>
      </c>
      <c r="B5149" s="37"/>
      <c r="C5149" s="37" t="s">
        <v>11425</v>
      </c>
      <c r="D5149" s="37" t="s">
        <v>11426</v>
      </c>
      <c r="E5149" s="37" t="s">
        <v>17435</v>
      </c>
      <c r="F5149" s="37" t="s">
        <v>23136</v>
      </c>
      <c r="G5149" s="37">
        <v>23454</v>
      </c>
      <c r="H5149" s="35">
        <v>2</v>
      </c>
      <c r="I5149" s="35">
        <v>45</v>
      </c>
      <c r="J5149" s="36">
        <v>41967</v>
      </c>
      <c r="K5149" s="37">
        <v>111670</v>
      </c>
      <c r="L5149" s="37"/>
    </row>
    <row r="5150" spans="1:12" ht="18" customHeight="1" x14ac:dyDescent="0.2">
      <c r="A5150" s="37" t="s">
        <v>11427</v>
      </c>
      <c r="B5150" s="37" t="s">
        <v>11428</v>
      </c>
      <c r="C5150" s="37" t="s">
        <v>11429</v>
      </c>
      <c r="D5150" s="37" t="s">
        <v>11430</v>
      </c>
      <c r="E5150" s="37" t="s">
        <v>14035</v>
      </c>
      <c r="F5150" s="37" t="s">
        <v>23713</v>
      </c>
      <c r="G5150" s="37">
        <v>85086</v>
      </c>
      <c r="H5150" s="35">
        <v>5</v>
      </c>
      <c r="I5150" s="35">
        <v>32</v>
      </c>
      <c r="J5150" s="36">
        <v>155094</v>
      </c>
      <c r="K5150" s="37">
        <v>129647</v>
      </c>
      <c r="L5150" s="37"/>
    </row>
    <row r="5151" spans="1:12" ht="18" customHeight="1" x14ac:dyDescent="0.2">
      <c r="A5151" s="37" t="s">
        <v>11431</v>
      </c>
      <c r="B5151" s="37" t="s">
        <v>8733</v>
      </c>
      <c r="C5151" s="37" t="s">
        <v>8734</v>
      </c>
      <c r="D5151" s="37" t="s">
        <v>8735</v>
      </c>
      <c r="E5151" s="37" t="s">
        <v>8736</v>
      </c>
      <c r="F5151" s="37" t="s">
        <v>18740</v>
      </c>
      <c r="G5151" s="37">
        <v>33071</v>
      </c>
      <c r="H5151" s="35">
        <v>8</v>
      </c>
      <c r="I5151" s="35">
        <v>40</v>
      </c>
      <c r="J5151" s="36">
        <v>187500</v>
      </c>
      <c r="K5151" s="37">
        <v>142421</v>
      </c>
      <c r="L5151" s="37"/>
    </row>
    <row r="5152" spans="1:12" ht="18" customHeight="1" x14ac:dyDescent="0.2">
      <c r="A5152" s="37" t="s">
        <v>8737</v>
      </c>
      <c r="B5152" s="37" t="s">
        <v>8738</v>
      </c>
      <c r="C5152" s="37" t="s">
        <v>8732</v>
      </c>
      <c r="D5152" s="37" t="s">
        <v>17060</v>
      </c>
      <c r="E5152" s="37" t="s">
        <v>20505</v>
      </c>
      <c r="F5152" s="37" t="s">
        <v>18740</v>
      </c>
      <c r="G5152" s="37">
        <v>34229</v>
      </c>
      <c r="H5152" s="35">
        <v>16</v>
      </c>
      <c r="I5152" s="35">
        <v>74</v>
      </c>
      <c r="J5152" s="36">
        <v>216216</v>
      </c>
      <c r="K5152" s="37">
        <v>107885</v>
      </c>
      <c r="L5152" s="37"/>
    </row>
    <row r="5153" spans="1:12" ht="18" customHeight="1" x14ac:dyDescent="0.2">
      <c r="A5153" s="37" t="s">
        <v>6050</v>
      </c>
      <c r="B5153" s="37" t="s">
        <v>6051</v>
      </c>
      <c r="C5153" s="37" t="s">
        <v>6052</v>
      </c>
      <c r="D5153" s="37" t="s">
        <v>6053</v>
      </c>
      <c r="E5153" s="37" t="s">
        <v>15885</v>
      </c>
      <c r="F5153" s="37" t="s">
        <v>23139</v>
      </c>
      <c r="G5153" s="37">
        <v>54911</v>
      </c>
      <c r="H5153" s="35">
        <v>1</v>
      </c>
      <c r="I5153" s="35">
        <v>280</v>
      </c>
      <c r="J5153" s="36">
        <v>4286</v>
      </c>
      <c r="K5153" s="37">
        <v>111752</v>
      </c>
      <c r="L5153" s="37"/>
    </row>
    <row r="5154" spans="1:12" ht="18" customHeight="1" x14ac:dyDescent="0.2">
      <c r="A5154" s="37" t="s">
        <v>6054</v>
      </c>
      <c r="B5154" s="37" t="s">
        <v>6055</v>
      </c>
      <c r="C5154" s="37" t="s">
        <v>6056</v>
      </c>
      <c r="D5154" s="37"/>
      <c r="E5154" s="37"/>
      <c r="F5154" s="37"/>
      <c r="G5154" s="37"/>
      <c r="H5154" s="35">
        <v>1</v>
      </c>
      <c r="I5154" s="35" t="s">
        <v>16742</v>
      </c>
      <c r="J5154" s="35" t="s">
        <v>16742</v>
      </c>
      <c r="K5154" s="37">
        <v>149363</v>
      </c>
      <c r="L5154" s="37" t="s">
        <v>6057</v>
      </c>
    </row>
    <row r="5155" spans="1:12" ht="18" customHeight="1" x14ac:dyDescent="0.2">
      <c r="A5155" s="37" t="s">
        <v>6058</v>
      </c>
      <c r="B5155" s="37" t="s">
        <v>6059</v>
      </c>
      <c r="C5155" s="37" t="s">
        <v>6060</v>
      </c>
      <c r="D5155" s="37" t="s">
        <v>6061</v>
      </c>
      <c r="E5155" s="37" t="s">
        <v>15227</v>
      </c>
      <c r="F5155" s="37" t="s">
        <v>18741</v>
      </c>
      <c r="G5155" s="37">
        <v>30345</v>
      </c>
      <c r="H5155" s="35">
        <v>89</v>
      </c>
      <c r="I5155" s="35">
        <v>284</v>
      </c>
      <c r="J5155" s="36">
        <v>315003</v>
      </c>
      <c r="K5155" s="37">
        <v>134834</v>
      </c>
      <c r="L5155" s="37"/>
    </row>
    <row r="5156" spans="1:12" ht="18" customHeight="1" x14ac:dyDescent="0.2">
      <c r="A5156" s="37" t="s">
        <v>6062</v>
      </c>
      <c r="B5156" s="37" t="s">
        <v>6063</v>
      </c>
      <c r="C5156" s="37" t="s">
        <v>6064</v>
      </c>
      <c r="D5156" s="37" t="s">
        <v>6065</v>
      </c>
      <c r="E5156" s="37" t="s">
        <v>6066</v>
      </c>
      <c r="F5156" s="37" t="s">
        <v>23125</v>
      </c>
      <c r="G5156" s="37">
        <v>10573</v>
      </c>
      <c r="H5156" s="35">
        <v>48</v>
      </c>
      <c r="I5156" s="35">
        <v>57</v>
      </c>
      <c r="J5156" s="36">
        <v>848440</v>
      </c>
      <c r="K5156" s="37">
        <v>109296</v>
      </c>
      <c r="L5156" s="37" t="s">
        <v>6067</v>
      </c>
    </row>
    <row r="5157" spans="1:12" ht="18" customHeight="1" x14ac:dyDescent="0.2">
      <c r="A5157" s="37" t="s">
        <v>6068</v>
      </c>
      <c r="B5157" s="37" t="s">
        <v>5880</v>
      </c>
      <c r="C5157" s="37" t="s">
        <v>5881</v>
      </c>
      <c r="D5157" s="37" t="s">
        <v>5882</v>
      </c>
      <c r="E5157" s="37" t="s">
        <v>2467</v>
      </c>
      <c r="F5157" s="37" t="s">
        <v>23138</v>
      </c>
      <c r="G5157" s="37">
        <v>98801</v>
      </c>
      <c r="H5157" s="35">
        <v>15</v>
      </c>
      <c r="I5157" s="35">
        <v>30</v>
      </c>
      <c r="J5157" s="36">
        <v>500000</v>
      </c>
      <c r="K5157" s="37">
        <v>121163</v>
      </c>
      <c r="L5157" s="37"/>
    </row>
    <row r="5158" spans="1:12" ht="18" customHeight="1" x14ac:dyDescent="0.2">
      <c r="A5158" s="37" t="s">
        <v>5883</v>
      </c>
      <c r="B5158" s="37" t="s">
        <v>5884</v>
      </c>
      <c r="C5158" s="37" t="s">
        <v>5885</v>
      </c>
      <c r="D5158" s="37" t="s">
        <v>5886</v>
      </c>
      <c r="E5158" s="37" t="s">
        <v>21456</v>
      </c>
      <c r="F5158" s="37" t="s">
        <v>19662</v>
      </c>
      <c r="G5158" s="37">
        <v>60044</v>
      </c>
      <c r="H5158" s="35">
        <v>20</v>
      </c>
      <c r="I5158" s="35">
        <v>100</v>
      </c>
      <c r="J5158" s="36">
        <v>200000</v>
      </c>
      <c r="K5158" s="37">
        <v>123587</v>
      </c>
      <c r="L5158" s="37" t="s">
        <v>5887</v>
      </c>
    </row>
    <row r="5159" spans="1:12" ht="18" customHeight="1" x14ac:dyDescent="0.2">
      <c r="A5159" s="37" t="s">
        <v>5888</v>
      </c>
      <c r="B5159" s="37" t="s">
        <v>5889</v>
      </c>
      <c r="C5159" s="37" t="s">
        <v>5890</v>
      </c>
      <c r="D5159" s="37" t="s">
        <v>5891</v>
      </c>
      <c r="E5159" s="37" t="s">
        <v>23803</v>
      </c>
      <c r="F5159" s="37" t="s">
        <v>19672</v>
      </c>
      <c r="G5159" s="37">
        <v>63125</v>
      </c>
      <c r="H5159" s="35">
        <v>9</v>
      </c>
      <c r="I5159" s="35">
        <v>48</v>
      </c>
      <c r="J5159" s="36">
        <v>190587</v>
      </c>
      <c r="K5159" s="37">
        <v>115342</v>
      </c>
      <c r="L5159" s="37"/>
    </row>
    <row r="5160" spans="1:12" ht="18" customHeight="1" x14ac:dyDescent="0.2">
      <c r="A5160" s="37" t="s">
        <v>5892</v>
      </c>
      <c r="B5160" s="37" t="s">
        <v>5893</v>
      </c>
      <c r="C5160" s="37" t="s">
        <v>5894</v>
      </c>
      <c r="D5160" s="37" t="s">
        <v>5895</v>
      </c>
      <c r="E5160" s="37" t="s">
        <v>13429</v>
      </c>
      <c r="F5160" s="37" t="s">
        <v>18740</v>
      </c>
      <c r="G5160" s="37">
        <v>33463</v>
      </c>
      <c r="H5160" s="35">
        <v>18</v>
      </c>
      <c r="I5160" s="35">
        <v>183</v>
      </c>
      <c r="J5160" s="36">
        <v>98361</v>
      </c>
      <c r="K5160" s="37">
        <v>142328</v>
      </c>
      <c r="L5160" s="37" t="s">
        <v>5896</v>
      </c>
    </row>
    <row r="5161" spans="1:12" ht="18" customHeight="1" x14ac:dyDescent="0.2">
      <c r="A5161" s="37" t="s">
        <v>5897</v>
      </c>
      <c r="B5161" s="37" t="s">
        <v>5898</v>
      </c>
      <c r="C5161" s="37" t="s">
        <v>5899</v>
      </c>
      <c r="D5161" s="37" t="s">
        <v>5900</v>
      </c>
      <c r="E5161" s="37" t="s">
        <v>17354</v>
      </c>
      <c r="F5161" s="37" t="s">
        <v>23714</v>
      </c>
      <c r="G5161" s="37">
        <v>95128</v>
      </c>
      <c r="H5161" s="35">
        <v>23</v>
      </c>
      <c r="I5161" s="35">
        <v>78</v>
      </c>
      <c r="J5161" s="36">
        <v>299767</v>
      </c>
      <c r="K5161" s="37">
        <v>139237</v>
      </c>
      <c r="L5161" s="37"/>
    </row>
    <row r="5162" spans="1:12" ht="18" customHeight="1" x14ac:dyDescent="0.2">
      <c r="A5162" s="37" t="s">
        <v>5901</v>
      </c>
      <c r="B5162" s="37" t="s">
        <v>5902</v>
      </c>
      <c r="C5162" s="37" t="s">
        <v>5903</v>
      </c>
      <c r="D5162" s="37" t="s">
        <v>5904</v>
      </c>
      <c r="E5162" s="37" t="s">
        <v>8496</v>
      </c>
      <c r="F5162" s="37" t="s">
        <v>23125</v>
      </c>
      <c r="G5162" s="37">
        <v>10595</v>
      </c>
      <c r="H5162" s="35">
        <v>47</v>
      </c>
      <c r="I5162" s="35">
        <v>134</v>
      </c>
      <c r="J5162" s="36">
        <v>352667</v>
      </c>
      <c r="K5162" s="37">
        <v>125663</v>
      </c>
      <c r="L5162" s="37"/>
    </row>
    <row r="5163" spans="1:12" ht="18" customHeight="1" x14ac:dyDescent="0.2">
      <c r="A5163" s="37" t="s">
        <v>5905</v>
      </c>
      <c r="B5163" s="37" t="s">
        <v>5906</v>
      </c>
      <c r="C5163" s="37" t="s">
        <v>5907</v>
      </c>
      <c r="D5163" s="37" t="s">
        <v>6108</v>
      </c>
      <c r="E5163" s="37" t="s">
        <v>17615</v>
      </c>
      <c r="F5163" s="37" t="s">
        <v>23714</v>
      </c>
      <c r="G5163" s="37">
        <v>92691</v>
      </c>
      <c r="H5163" s="35">
        <v>10</v>
      </c>
      <c r="I5163" s="35">
        <v>12</v>
      </c>
      <c r="J5163" s="36">
        <v>833333</v>
      </c>
      <c r="K5163" s="37">
        <v>140095</v>
      </c>
      <c r="L5163" s="37" t="s">
        <v>6109</v>
      </c>
    </row>
    <row r="5164" spans="1:12" ht="18" customHeight="1" x14ac:dyDescent="0.2">
      <c r="A5164" s="37" t="s">
        <v>6110</v>
      </c>
      <c r="B5164" s="37" t="s">
        <v>6111</v>
      </c>
      <c r="C5164" s="37" t="s">
        <v>6112</v>
      </c>
      <c r="D5164" s="37" t="s">
        <v>6113</v>
      </c>
      <c r="E5164" s="37" t="s">
        <v>16706</v>
      </c>
      <c r="F5164" s="37" t="s">
        <v>23136</v>
      </c>
      <c r="G5164" s="37">
        <v>22046</v>
      </c>
      <c r="H5164" s="35">
        <v>9</v>
      </c>
      <c r="I5164" s="35">
        <v>17</v>
      </c>
      <c r="J5164" s="36">
        <v>500000</v>
      </c>
      <c r="K5164" s="37">
        <v>116025</v>
      </c>
      <c r="L5164" s="37" t="s">
        <v>6114</v>
      </c>
    </row>
    <row r="5165" spans="1:12" ht="18" customHeight="1" x14ac:dyDescent="0.2">
      <c r="A5165" s="37" t="s">
        <v>8782</v>
      </c>
      <c r="B5165" s="37" t="s">
        <v>8783</v>
      </c>
      <c r="C5165" s="37" t="s">
        <v>8784</v>
      </c>
      <c r="D5165" s="37" t="s">
        <v>8785</v>
      </c>
      <c r="E5165" s="37" t="s">
        <v>18088</v>
      </c>
      <c r="F5165" s="37" t="s">
        <v>23711</v>
      </c>
      <c r="G5165" s="37">
        <v>35242</v>
      </c>
      <c r="H5165" s="35">
        <v>28</v>
      </c>
      <c r="I5165" s="35">
        <v>423</v>
      </c>
      <c r="J5165" s="36">
        <v>65974</v>
      </c>
      <c r="K5165" s="37">
        <v>110531</v>
      </c>
      <c r="L5165" s="37"/>
    </row>
    <row r="5166" spans="1:12" ht="18" customHeight="1" x14ac:dyDescent="0.2">
      <c r="A5166" s="37" t="s">
        <v>2944</v>
      </c>
      <c r="B5166" s="37" t="s">
        <v>2945</v>
      </c>
      <c r="C5166" s="37" t="s">
        <v>2946</v>
      </c>
      <c r="D5166" s="37" t="s">
        <v>2947</v>
      </c>
      <c r="E5166" s="37" t="s">
        <v>16049</v>
      </c>
      <c r="F5166" s="37" t="s">
        <v>23136</v>
      </c>
      <c r="G5166" s="37">
        <v>22314</v>
      </c>
      <c r="H5166" s="35">
        <v>6</v>
      </c>
      <c r="I5166" s="35">
        <v>14</v>
      </c>
      <c r="J5166" s="36">
        <v>406138</v>
      </c>
      <c r="K5166" s="37">
        <v>141424</v>
      </c>
      <c r="L5166" s="37"/>
    </row>
    <row r="5167" spans="1:12" ht="18" customHeight="1" x14ac:dyDescent="0.2">
      <c r="A5167" s="37" t="s">
        <v>1143</v>
      </c>
      <c r="B5167" s="37" t="s">
        <v>1144</v>
      </c>
      <c r="C5167" s="37" t="s">
        <v>1145</v>
      </c>
      <c r="D5167" s="37" t="s">
        <v>1146</v>
      </c>
      <c r="E5167" s="37" t="s">
        <v>19929</v>
      </c>
      <c r="F5167" s="37" t="s">
        <v>19675</v>
      </c>
      <c r="G5167" s="37">
        <v>28801</v>
      </c>
      <c r="H5167" s="35">
        <v>20</v>
      </c>
      <c r="I5167" s="35">
        <v>130</v>
      </c>
      <c r="J5167" s="36">
        <v>153302</v>
      </c>
      <c r="K5167" s="37">
        <v>129911</v>
      </c>
      <c r="L5167" s="37" t="s">
        <v>1147</v>
      </c>
    </row>
    <row r="5168" spans="1:12" ht="18" customHeight="1" x14ac:dyDescent="0.2">
      <c r="A5168" s="37" t="s">
        <v>200</v>
      </c>
      <c r="B5168" s="37" t="s">
        <v>201</v>
      </c>
      <c r="C5168" s="37" t="s">
        <v>1817</v>
      </c>
      <c r="D5168" s="37" t="s">
        <v>1818</v>
      </c>
      <c r="E5168" s="37" t="s">
        <v>1819</v>
      </c>
      <c r="F5168" s="37" t="s">
        <v>19671</v>
      </c>
      <c r="G5168" s="37">
        <v>55391</v>
      </c>
      <c r="H5168" s="35">
        <v>64</v>
      </c>
      <c r="I5168" s="35">
        <v>44</v>
      </c>
      <c r="J5168" s="36">
        <v>1451229</v>
      </c>
      <c r="K5168" s="37">
        <v>111112</v>
      </c>
      <c r="L5168" s="37"/>
    </row>
    <row r="5169" spans="1:12" ht="18" customHeight="1" x14ac:dyDescent="0.2">
      <c r="A5169" s="37" t="s">
        <v>1820</v>
      </c>
      <c r="B5169" s="37" t="s">
        <v>1821</v>
      </c>
      <c r="C5169" s="37" t="s">
        <v>1822</v>
      </c>
      <c r="D5169" s="37" t="s">
        <v>10165</v>
      </c>
      <c r="E5169" s="37" t="s">
        <v>20922</v>
      </c>
      <c r="F5169" s="37" t="s">
        <v>19667</v>
      </c>
      <c r="G5169" s="37">
        <v>2421</v>
      </c>
      <c r="H5169" s="35">
        <v>54</v>
      </c>
      <c r="I5169" s="35">
        <v>75</v>
      </c>
      <c r="J5169" s="36">
        <v>716811</v>
      </c>
      <c r="K5169" s="37">
        <v>133813</v>
      </c>
      <c r="L5169" s="37"/>
    </row>
    <row r="5170" spans="1:12" ht="18" customHeight="1" x14ac:dyDescent="0.2">
      <c r="A5170" s="37" t="s">
        <v>1823</v>
      </c>
      <c r="B5170" s="37" t="s">
        <v>778</v>
      </c>
      <c r="C5170" s="37" t="s">
        <v>779</v>
      </c>
      <c r="D5170" s="37" t="s">
        <v>780</v>
      </c>
      <c r="E5170" s="37" t="s">
        <v>20057</v>
      </c>
      <c r="F5170" s="37" t="s">
        <v>23713</v>
      </c>
      <c r="G5170" s="37">
        <v>85282</v>
      </c>
      <c r="H5170" s="35">
        <v>8</v>
      </c>
      <c r="I5170" s="35" t="s">
        <v>16742</v>
      </c>
      <c r="J5170" s="35" t="s">
        <v>16742</v>
      </c>
      <c r="K5170" s="37">
        <v>141981</v>
      </c>
      <c r="L5170" s="37"/>
    </row>
    <row r="5171" spans="1:12" ht="18" customHeight="1" x14ac:dyDescent="0.2">
      <c r="A5171" s="37" t="s">
        <v>781</v>
      </c>
      <c r="B5171" s="37" t="s">
        <v>782</v>
      </c>
      <c r="C5171" s="37" t="s">
        <v>783</v>
      </c>
      <c r="D5171" s="37" t="s">
        <v>784</v>
      </c>
      <c r="E5171" s="37" t="s">
        <v>20589</v>
      </c>
      <c r="F5171" s="37" t="s">
        <v>23714</v>
      </c>
      <c r="G5171" s="37">
        <v>93101</v>
      </c>
      <c r="H5171" s="35">
        <v>217</v>
      </c>
      <c r="I5171" s="35">
        <v>152</v>
      </c>
      <c r="J5171" s="36">
        <v>1425402</v>
      </c>
      <c r="K5171" s="37">
        <v>104677</v>
      </c>
      <c r="L5171" s="37"/>
    </row>
    <row r="5172" spans="1:12" ht="18" customHeight="1" x14ac:dyDescent="0.2">
      <c r="A5172" s="37" t="s">
        <v>785</v>
      </c>
      <c r="B5172" s="37" t="s">
        <v>786</v>
      </c>
      <c r="C5172" s="37" t="s">
        <v>787</v>
      </c>
      <c r="D5172" s="37"/>
      <c r="E5172" s="37"/>
      <c r="F5172" s="37" t="s">
        <v>23714</v>
      </c>
      <c r="G5172" s="37"/>
      <c r="H5172" s="35">
        <v>2</v>
      </c>
      <c r="I5172" s="35">
        <v>1</v>
      </c>
      <c r="J5172" s="36">
        <v>2000000</v>
      </c>
      <c r="K5172" s="37">
        <v>132764</v>
      </c>
      <c r="L5172" s="37"/>
    </row>
    <row r="5173" spans="1:12" ht="18" customHeight="1" x14ac:dyDescent="0.2">
      <c r="A5173" s="37" t="s">
        <v>788</v>
      </c>
      <c r="B5173" s="37" t="s">
        <v>789</v>
      </c>
      <c r="C5173" s="37" t="s">
        <v>790</v>
      </c>
      <c r="D5173" s="37" t="s">
        <v>791</v>
      </c>
      <c r="E5173" s="37" t="s">
        <v>13877</v>
      </c>
      <c r="F5173" s="37" t="s">
        <v>23134</v>
      </c>
      <c r="G5173" s="37">
        <v>79423</v>
      </c>
      <c r="H5173" s="35">
        <v>8</v>
      </c>
      <c r="I5173" s="35" t="s">
        <v>16742</v>
      </c>
      <c r="J5173" s="35" t="s">
        <v>16742</v>
      </c>
      <c r="K5173" s="37">
        <v>146059</v>
      </c>
      <c r="L5173" s="37"/>
    </row>
    <row r="5174" spans="1:12" ht="18" customHeight="1" x14ac:dyDescent="0.2">
      <c r="A5174" s="37" t="s">
        <v>792</v>
      </c>
      <c r="B5174" s="37" t="s">
        <v>793</v>
      </c>
      <c r="C5174" s="37" t="s">
        <v>794</v>
      </c>
      <c r="D5174" s="37"/>
      <c r="E5174" s="37"/>
      <c r="F5174" s="37" t="s">
        <v>23136</v>
      </c>
      <c r="G5174" s="37"/>
      <c r="H5174" s="35">
        <v>0</v>
      </c>
      <c r="I5174" s="35">
        <v>2</v>
      </c>
      <c r="J5174" s="36">
        <v>211366</v>
      </c>
      <c r="K5174" s="37">
        <v>149370</v>
      </c>
      <c r="L5174" s="37"/>
    </row>
    <row r="5175" spans="1:12" ht="18" customHeight="1" x14ac:dyDescent="0.2">
      <c r="A5175" s="37" t="s">
        <v>795</v>
      </c>
      <c r="B5175" s="37" t="s">
        <v>796</v>
      </c>
      <c r="C5175" s="37" t="s">
        <v>797</v>
      </c>
      <c r="D5175" s="37" t="s">
        <v>798</v>
      </c>
      <c r="E5175" s="37" t="s">
        <v>21749</v>
      </c>
      <c r="F5175" s="37" t="s">
        <v>23125</v>
      </c>
      <c r="G5175" s="37">
        <v>11563</v>
      </c>
      <c r="H5175" s="35">
        <v>29</v>
      </c>
      <c r="I5175" s="35">
        <v>199</v>
      </c>
      <c r="J5175" s="36">
        <v>145707</v>
      </c>
      <c r="K5175" s="37">
        <v>120755</v>
      </c>
      <c r="L5175" s="37" t="s">
        <v>799</v>
      </c>
    </row>
    <row r="5176" spans="1:12" ht="18" customHeight="1" x14ac:dyDescent="0.2">
      <c r="A5176" s="37" t="s">
        <v>800</v>
      </c>
      <c r="B5176" s="37" t="s">
        <v>801</v>
      </c>
      <c r="C5176" s="37" t="s">
        <v>802</v>
      </c>
      <c r="D5176" s="37" t="s">
        <v>2383</v>
      </c>
      <c r="E5176" s="37" t="s">
        <v>1498</v>
      </c>
      <c r="F5176" s="37" t="s">
        <v>23716</v>
      </c>
      <c r="G5176" s="37">
        <v>6239</v>
      </c>
      <c r="H5176" s="35">
        <v>12</v>
      </c>
      <c r="I5176" s="35">
        <v>42</v>
      </c>
      <c r="J5176" s="36">
        <v>279108</v>
      </c>
      <c r="K5176" s="37">
        <v>126955</v>
      </c>
      <c r="L5176" s="37"/>
    </row>
    <row r="5177" spans="1:12" ht="18" customHeight="1" x14ac:dyDescent="0.2">
      <c r="A5177" s="37" t="s">
        <v>2537</v>
      </c>
      <c r="B5177" s="37" t="s">
        <v>4784</v>
      </c>
      <c r="C5177" s="37" t="s">
        <v>4785</v>
      </c>
      <c r="D5177" s="37" t="s">
        <v>4786</v>
      </c>
      <c r="E5177" s="37" t="s">
        <v>16728</v>
      </c>
      <c r="F5177" s="37" t="s">
        <v>23714</v>
      </c>
      <c r="G5177" s="37">
        <v>92121</v>
      </c>
      <c r="H5177" s="35">
        <v>36</v>
      </c>
      <c r="I5177" s="35">
        <v>424</v>
      </c>
      <c r="J5177" s="36">
        <v>85379</v>
      </c>
      <c r="K5177" s="37">
        <v>35098</v>
      </c>
      <c r="L5177" s="37"/>
    </row>
    <row r="5178" spans="1:12" ht="18" customHeight="1" x14ac:dyDescent="0.2">
      <c r="A5178" s="37" t="s">
        <v>4787</v>
      </c>
      <c r="B5178" s="37" t="s">
        <v>4788</v>
      </c>
      <c r="C5178" s="37" t="s">
        <v>4789</v>
      </c>
      <c r="D5178" s="37" t="s">
        <v>4790</v>
      </c>
      <c r="E5178" s="37" t="s">
        <v>17944</v>
      </c>
      <c r="F5178" s="37" t="s">
        <v>23714</v>
      </c>
      <c r="G5178" s="37">
        <v>92614</v>
      </c>
      <c r="H5178" s="35">
        <v>8</v>
      </c>
      <c r="I5178" s="35">
        <v>7</v>
      </c>
      <c r="J5178" s="36">
        <v>1086434</v>
      </c>
      <c r="K5178" s="37">
        <v>115115</v>
      </c>
      <c r="L5178" s="37"/>
    </row>
    <row r="5179" spans="1:12" ht="18" customHeight="1" x14ac:dyDescent="0.2">
      <c r="A5179" s="37" t="s">
        <v>4791</v>
      </c>
      <c r="B5179" s="37" t="s">
        <v>4792</v>
      </c>
      <c r="C5179" s="37" t="s">
        <v>4793</v>
      </c>
      <c r="D5179" s="37" t="s">
        <v>4794</v>
      </c>
      <c r="E5179" s="37" t="s">
        <v>18577</v>
      </c>
      <c r="F5179" s="37" t="s">
        <v>23714</v>
      </c>
      <c r="G5179" s="37">
        <v>91101</v>
      </c>
      <c r="H5179" s="35">
        <v>139</v>
      </c>
      <c r="I5179" s="36">
        <v>1117</v>
      </c>
      <c r="J5179" s="36">
        <v>124399</v>
      </c>
      <c r="K5179" s="37">
        <v>39262</v>
      </c>
      <c r="L5179" s="37"/>
    </row>
    <row r="5180" spans="1:12" ht="18" customHeight="1" x14ac:dyDescent="0.2">
      <c r="A5180" s="37" t="s">
        <v>4795</v>
      </c>
      <c r="B5180" s="37" t="s">
        <v>2118</v>
      </c>
      <c r="C5180" s="37" t="s">
        <v>2119</v>
      </c>
      <c r="D5180" s="37" t="s">
        <v>2120</v>
      </c>
      <c r="E5180" s="37" t="s">
        <v>8552</v>
      </c>
      <c r="F5180" s="37" t="s">
        <v>23714</v>
      </c>
      <c r="G5180" s="37">
        <v>92014</v>
      </c>
      <c r="H5180" s="35">
        <v>40</v>
      </c>
      <c r="I5180" s="35">
        <v>150</v>
      </c>
      <c r="J5180" s="36">
        <v>266667</v>
      </c>
      <c r="K5180" s="37">
        <v>119429</v>
      </c>
      <c r="L5180" s="37"/>
    </row>
    <row r="5181" spans="1:12" ht="18" customHeight="1" x14ac:dyDescent="0.2">
      <c r="A5181" s="37" t="s">
        <v>2121</v>
      </c>
      <c r="B5181" s="37" t="s">
        <v>2122</v>
      </c>
      <c r="C5181" s="37" t="s">
        <v>2123</v>
      </c>
      <c r="D5181" s="37" t="s">
        <v>2124</v>
      </c>
      <c r="E5181" s="37" t="s">
        <v>22837</v>
      </c>
      <c r="F5181" s="37" t="s">
        <v>23126</v>
      </c>
      <c r="G5181" s="37">
        <v>45459</v>
      </c>
      <c r="H5181" s="35">
        <v>25</v>
      </c>
      <c r="I5181" s="35">
        <v>80</v>
      </c>
      <c r="J5181" s="36">
        <v>312500</v>
      </c>
      <c r="K5181" s="37">
        <v>120507</v>
      </c>
      <c r="L5181" s="37"/>
    </row>
    <row r="5182" spans="1:12" ht="18" customHeight="1" x14ac:dyDescent="0.2">
      <c r="A5182" s="37" t="s">
        <v>2125</v>
      </c>
      <c r="B5182" s="37" t="s">
        <v>2126</v>
      </c>
      <c r="C5182" s="37" t="s">
        <v>2127</v>
      </c>
      <c r="D5182" s="37" t="s">
        <v>3684</v>
      </c>
      <c r="E5182" s="37" t="s">
        <v>20792</v>
      </c>
      <c r="F5182" s="37" t="s">
        <v>19675</v>
      </c>
      <c r="G5182" s="37">
        <v>27104</v>
      </c>
      <c r="H5182" s="35">
        <v>37</v>
      </c>
      <c r="I5182" s="35">
        <v>108</v>
      </c>
      <c r="J5182" s="36">
        <v>342593</v>
      </c>
      <c r="K5182" s="37">
        <v>119176</v>
      </c>
      <c r="L5182" s="37"/>
    </row>
    <row r="5183" spans="1:12" ht="18" customHeight="1" x14ac:dyDescent="0.2">
      <c r="A5183" s="37" t="s">
        <v>3685</v>
      </c>
      <c r="B5183" s="37" t="s">
        <v>3686</v>
      </c>
      <c r="C5183" s="37" t="s">
        <v>3687</v>
      </c>
      <c r="D5183" s="37" t="s">
        <v>3688</v>
      </c>
      <c r="E5183" s="37" t="s">
        <v>20598</v>
      </c>
      <c r="F5183" s="37" t="s">
        <v>23126</v>
      </c>
      <c r="G5183" s="37">
        <v>44145</v>
      </c>
      <c r="H5183" s="35">
        <v>3</v>
      </c>
      <c r="I5183" s="35">
        <v>6</v>
      </c>
      <c r="J5183" s="36">
        <v>465667</v>
      </c>
      <c r="K5183" s="37">
        <v>144067</v>
      </c>
      <c r="L5183" s="37" t="s">
        <v>3689</v>
      </c>
    </row>
    <row r="5184" spans="1:12" ht="18" customHeight="1" x14ac:dyDescent="0.2">
      <c r="A5184" s="37" t="s">
        <v>3690</v>
      </c>
      <c r="B5184" s="37" t="s">
        <v>3691</v>
      </c>
      <c r="C5184" s="37" t="s">
        <v>3692</v>
      </c>
      <c r="D5184" s="37" t="s">
        <v>3693</v>
      </c>
      <c r="E5184" s="37" t="s">
        <v>19781</v>
      </c>
      <c r="F5184" s="37" t="s">
        <v>23714</v>
      </c>
      <c r="G5184" s="37">
        <v>91362</v>
      </c>
      <c r="H5184" s="35">
        <v>29</v>
      </c>
      <c r="I5184" s="35">
        <v>57</v>
      </c>
      <c r="J5184" s="36">
        <v>502508</v>
      </c>
      <c r="K5184" s="37">
        <v>140667</v>
      </c>
      <c r="L5184" s="37"/>
    </row>
    <row r="5185" spans="1:12" ht="18" customHeight="1" x14ac:dyDescent="0.2">
      <c r="A5185" s="37" t="s">
        <v>3694</v>
      </c>
      <c r="B5185" s="37" t="s">
        <v>504</v>
      </c>
      <c r="C5185" s="37" t="s">
        <v>505</v>
      </c>
      <c r="D5185" s="37" t="s">
        <v>506</v>
      </c>
      <c r="E5185" s="37" t="s">
        <v>507</v>
      </c>
      <c r="F5185" s="37" t="s">
        <v>23126</v>
      </c>
      <c r="G5185" s="37">
        <v>45377</v>
      </c>
      <c r="H5185" s="35">
        <v>28</v>
      </c>
      <c r="I5185" s="35">
        <v>220</v>
      </c>
      <c r="J5185" s="36">
        <v>126064</v>
      </c>
      <c r="K5185" s="37">
        <v>110283</v>
      </c>
      <c r="L5185" s="37" t="s">
        <v>508</v>
      </c>
    </row>
    <row r="5186" spans="1:12" ht="18" customHeight="1" x14ac:dyDescent="0.2">
      <c r="A5186" s="37" t="s">
        <v>509</v>
      </c>
      <c r="B5186" s="37" t="s">
        <v>510</v>
      </c>
      <c r="C5186" s="37" t="s">
        <v>511</v>
      </c>
      <c r="D5186" s="37" t="s">
        <v>22616</v>
      </c>
      <c r="E5186" s="37" t="s">
        <v>22617</v>
      </c>
      <c r="F5186" s="37" t="s">
        <v>23716</v>
      </c>
      <c r="G5186" s="37">
        <v>6880</v>
      </c>
      <c r="H5186" s="35">
        <v>178</v>
      </c>
      <c r="I5186" s="36">
        <v>1160</v>
      </c>
      <c r="J5186" s="36">
        <v>153576</v>
      </c>
      <c r="K5186" s="37">
        <v>41562</v>
      </c>
      <c r="L5186" s="37"/>
    </row>
    <row r="5187" spans="1:12" ht="18" customHeight="1" x14ac:dyDescent="0.2">
      <c r="A5187" s="37" t="s">
        <v>512</v>
      </c>
      <c r="B5187" s="37" t="s">
        <v>513</v>
      </c>
      <c r="C5187" s="37" t="s">
        <v>514</v>
      </c>
      <c r="D5187" s="37" t="s">
        <v>515</v>
      </c>
      <c r="E5187" s="37" t="s">
        <v>22617</v>
      </c>
      <c r="F5187" s="37" t="s">
        <v>23716</v>
      </c>
      <c r="G5187" s="37">
        <v>6880</v>
      </c>
      <c r="H5187" s="35">
        <v>273</v>
      </c>
      <c r="I5187" s="35">
        <v>209</v>
      </c>
      <c r="J5187" s="36">
        <v>1305359</v>
      </c>
      <c r="K5187" s="37">
        <v>105306</v>
      </c>
      <c r="L5187" s="37" t="s">
        <v>516</v>
      </c>
    </row>
    <row r="5188" spans="1:12" ht="18" customHeight="1" x14ac:dyDescent="0.2">
      <c r="A5188" s="37" t="s">
        <v>517</v>
      </c>
      <c r="B5188" s="37" t="s">
        <v>518</v>
      </c>
      <c r="C5188" s="37" t="s">
        <v>519</v>
      </c>
      <c r="D5188" s="37" t="s">
        <v>2529</v>
      </c>
      <c r="E5188" s="37" t="s">
        <v>18952</v>
      </c>
      <c r="F5188" s="37" t="s">
        <v>23140</v>
      </c>
      <c r="G5188" s="37">
        <v>25301</v>
      </c>
      <c r="H5188" s="35">
        <v>2</v>
      </c>
      <c r="I5188" s="35">
        <v>29</v>
      </c>
      <c r="J5188" s="36">
        <v>68780</v>
      </c>
      <c r="K5188" s="37">
        <v>145486</v>
      </c>
      <c r="L5188" s="37"/>
    </row>
    <row r="5189" spans="1:12" ht="18" customHeight="1" x14ac:dyDescent="0.2">
      <c r="A5189" s="37" t="s">
        <v>2530</v>
      </c>
      <c r="B5189" s="37" t="s">
        <v>2531</v>
      </c>
      <c r="C5189" s="37" t="s">
        <v>2532</v>
      </c>
      <c r="D5189" s="37" t="s">
        <v>2533</v>
      </c>
      <c r="E5189" s="37" t="s">
        <v>12675</v>
      </c>
      <c r="F5189" s="37" t="s">
        <v>19662</v>
      </c>
      <c r="G5189" s="37">
        <v>60189</v>
      </c>
      <c r="H5189" s="35">
        <v>8</v>
      </c>
      <c r="I5189" s="35">
        <v>89</v>
      </c>
      <c r="J5189" s="36">
        <v>92369</v>
      </c>
      <c r="K5189" s="37">
        <v>135291</v>
      </c>
      <c r="L5189" s="37"/>
    </row>
    <row r="5190" spans="1:12" ht="18" customHeight="1" x14ac:dyDescent="0.2">
      <c r="A5190" s="37" t="s">
        <v>2534</v>
      </c>
      <c r="B5190" s="37" t="s">
        <v>2535</v>
      </c>
      <c r="C5190" s="37" t="s">
        <v>2536</v>
      </c>
      <c r="D5190" s="37" t="s">
        <v>5254</v>
      </c>
      <c r="E5190" s="37" t="s">
        <v>21257</v>
      </c>
      <c r="F5190" s="37" t="s">
        <v>23139</v>
      </c>
      <c r="G5190" s="37">
        <v>53132</v>
      </c>
      <c r="H5190" s="35">
        <v>120</v>
      </c>
      <c r="I5190" s="35">
        <v>460</v>
      </c>
      <c r="J5190" s="36">
        <v>259891</v>
      </c>
      <c r="K5190" s="37">
        <v>106102</v>
      </c>
      <c r="L5190" s="37"/>
    </row>
    <row r="5191" spans="1:12" ht="18" customHeight="1" x14ac:dyDescent="0.2">
      <c r="A5191" s="37" t="s">
        <v>5255</v>
      </c>
      <c r="B5191" s="37" t="s">
        <v>5256</v>
      </c>
      <c r="C5191" s="37" t="s">
        <v>5257</v>
      </c>
      <c r="D5191" s="37" t="s">
        <v>7233</v>
      </c>
      <c r="E5191" s="37" t="s">
        <v>24286</v>
      </c>
      <c r="F5191" s="37" t="s">
        <v>23134</v>
      </c>
      <c r="G5191" s="37">
        <v>75251</v>
      </c>
      <c r="H5191" s="35">
        <v>428</v>
      </c>
      <c r="I5191" s="36">
        <v>1453</v>
      </c>
      <c r="J5191" s="36">
        <v>294675</v>
      </c>
      <c r="K5191" s="37">
        <v>125073</v>
      </c>
      <c r="L5191" s="37" t="s">
        <v>5258</v>
      </c>
    </row>
    <row r="5192" spans="1:12" ht="18" customHeight="1" x14ac:dyDescent="0.2">
      <c r="A5192" s="37" t="s">
        <v>5259</v>
      </c>
      <c r="B5192" s="37" t="s">
        <v>5260</v>
      </c>
      <c r="C5192" s="37" t="s">
        <v>5261</v>
      </c>
      <c r="D5192" s="37" t="s">
        <v>5262</v>
      </c>
      <c r="E5192" s="37" t="s">
        <v>20057</v>
      </c>
      <c r="F5192" s="37" t="s">
        <v>23713</v>
      </c>
      <c r="G5192" s="37">
        <v>85281</v>
      </c>
      <c r="H5192" s="35">
        <v>10</v>
      </c>
      <c r="I5192" s="35">
        <v>70</v>
      </c>
      <c r="J5192" s="36">
        <v>142857</v>
      </c>
      <c r="K5192" s="37">
        <v>137035</v>
      </c>
      <c r="L5192" s="37"/>
    </row>
    <row r="5193" spans="1:12" ht="18" customHeight="1" x14ac:dyDescent="0.2">
      <c r="A5193" s="37" t="s">
        <v>5263</v>
      </c>
      <c r="B5193" s="37" t="s">
        <v>5264</v>
      </c>
      <c r="C5193" s="37" t="s">
        <v>5265</v>
      </c>
      <c r="D5193" s="37" t="s">
        <v>5266</v>
      </c>
      <c r="E5193" s="37" t="s">
        <v>15127</v>
      </c>
      <c r="F5193" s="37" t="s">
        <v>19666</v>
      </c>
      <c r="G5193" s="37">
        <v>70435</v>
      </c>
      <c r="H5193" s="35">
        <v>8</v>
      </c>
      <c r="I5193" s="35" t="s">
        <v>16742</v>
      </c>
      <c r="J5193" s="35" t="s">
        <v>16742</v>
      </c>
      <c r="K5193" s="37">
        <v>134935</v>
      </c>
      <c r="L5193" s="37" t="s">
        <v>5267</v>
      </c>
    </row>
    <row r="5194" spans="1:12" ht="18" customHeight="1" x14ac:dyDescent="0.2">
      <c r="A5194" s="37" t="s">
        <v>5268</v>
      </c>
      <c r="B5194" s="37" t="s">
        <v>5269</v>
      </c>
      <c r="C5194" s="37" t="s">
        <v>5270</v>
      </c>
      <c r="D5194" s="37" t="s">
        <v>5271</v>
      </c>
      <c r="E5194" s="37" t="s">
        <v>11032</v>
      </c>
      <c r="F5194" s="37" t="s">
        <v>19667</v>
      </c>
      <c r="G5194" s="37">
        <v>2562</v>
      </c>
      <c r="H5194" s="35">
        <v>8</v>
      </c>
      <c r="I5194" s="35">
        <v>50</v>
      </c>
      <c r="J5194" s="36">
        <v>150000</v>
      </c>
      <c r="K5194" s="37">
        <v>133070</v>
      </c>
      <c r="L5194" s="37" t="s">
        <v>5272</v>
      </c>
    </row>
    <row r="5195" spans="1:12" ht="18" customHeight="1" x14ac:dyDescent="0.2">
      <c r="A5195" s="37" t="s">
        <v>5273</v>
      </c>
      <c r="B5195" s="37" t="s">
        <v>5274</v>
      </c>
      <c r="C5195" s="37" t="s">
        <v>5275</v>
      </c>
      <c r="D5195" s="37" t="s">
        <v>5276</v>
      </c>
      <c r="E5195" s="37" t="s">
        <v>21777</v>
      </c>
      <c r="F5195" s="37" t="s">
        <v>19664</v>
      </c>
      <c r="G5195" s="37">
        <v>66044</v>
      </c>
      <c r="H5195" s="35">
        <v>4</v>
      </c>
      <c r="I5195" s="35">
        <v>19</v>
      </c>
      <c r="J5195" s="36">
        <v>222548</v>
      </c>
      <c r="K5195" s="37">
        <v>136086</v>
      </c>
      <c r="L5195" s="37" t="s">
        <v>5277</v>
      </c>
    </row>
    <row r="5196" spans="1:12" ht="18" customHeight="1" x14ac:dyDescent="0.2">
      <c r="A5196" s="37" t="s">
        <v>5278</v>
      </c>
      <c r="B5196" s="37" t="s">
        <v>5279</v>
      </c>
      <c r="C5196" s="37" t="s">
        <v>5280</v>
      </c>
      <c r="D5196" s="37" t="s">
        <v>5281</v>
      </c>
      <c r="E5196" s="37" t="s">
        <v>16728</v>
      </c>
      <c r="F5196" s="37" t="s">
        <v>23714</v>
      </c>
      <c r="G5196" s="37">
        <v>92103</v>
      </c>
      <c r="H5196" s="35">
        <v>121</v>
      </c>
      <c r="I5196" s="35">
        <v>317</v>
      </c>
      <c r="J5196" s="36">
        <v>381629</v>
      </c>
      <c r="K5196" s="37">
        <v>105736</v>
      </c>
      <c r="L5196" s="37" t="s">
        <v>5282</v>
      </c>
    </row>
    <row r="5197" spans="1:12" ht="18" customHeight="1" x14ac:dyDescent="0.2">
      <c r="A5197" s="37" t="s">
        <v>5283</v>
      </c>
      <c r="B5197" s="37" t="s">
        <v>5295</v>
      </c>
      <c r="C5197" s="37" t="s">
        <v>5296</v>
      </c>
      <c r="D5197" s="37" t="s">
        <v>5297</v>
      </c>
      <c r="E5197" s="37" t="s">
        <v>19510</v>
      </c>
      <c r="F5197" s="37" t="s">
        <v>23126</v>
      </c>
      <c r="G5197" s="37">
        <v>44805</v>
      </c>
      <c r="H5197" s="35">
        <v>65</v>
      </c>
      <c r="I5197" s="36">
        <v>1450</v>
      </c>
      <c r="J5197" s="36">
        <v>44897</v>
      </c>
      <c r="K5197" s="37">
        <v>121064</v>
      </c>
      <c r="L5197" s="37" t="s">
        <v>5298</v>
      </c>
    </row>
    <row r="5198" spans="1:12" ht="18" customHeight="1" x14ac:dyDescent="0.2">
      <c r="A5198" s="37" t="s">
        <v>5299</v>
      </c>
      <c r="B5198" s="37" t="s">
        <v>5300</v>
      </c>
      <c r="C5198" s="37" t="s">
        <v>5301</v>
      </c>
      <c r="D5198" s="37" t="s">
        <v>5302</v>
      </c>
      <c r="E5198" s="37" t="s">
        <v>5303</v>
      </c>
      <c r="F5198" s="37" t="s">
        <v>23138</v>
      </c>
      <c r="G5198" s="37">
        <v>98944</v>
      </c>
      <c r="H5198" s="35">
        <v>25</v>
      </c>
      <c r="I5198" s="35">
        <v>169</v>
      </c>
      <c r="J5198" s="36">
        <v>149854</v>
      </c>
      <c r="K5198" s="37">
        <v>115326</v>
      </c>
      <c r="L5198" s="37"/>
    </row>
    <row r="5199" spans="1:12" ht="18" customHeight="1" x14ac:dyDescent="0.2">
      <c r="A5199" s="37" t="s">
        <v>5304</v>
      </c>
      <c r="B5199" s="37" t="s">
        <v>5305</v>
      </c>
      <c r="C5199" s="37" t="s">
        <v>5306</v>
      </c>
      <c r="D5199" s="37"/>
      <c r="E5199" s="37"/>
      <c r="F5199" s="37" t="s">
        <v>23715</v>
      </c>
      <c r="G5199" s="37"/>
      <c r="H5199" s="35">
        <v>8</v>
      </c>
      <c r="I5199" s="35" t="s">
        <v>16742</v>
      </c>
      <c r="J5199" s="35" t="s">
        <v>16742</v>
      </c>
      <c r="K5199" s="37">
        <v>128480</v>
      </c>
      <c r="L5199" s="37"/>
    </row>
    <row r="5200" spans="1:12" ht="18" customHeight="1" x14ac:dyDescent="0.2">
      <c r="A5200" s="37" t="s">
        <v>5307</v>
      </c>
      <c r="B5200" s="37" t="s">
        <v>5308</v>
      </c>
      <c r="C5200" s="37" t="s">
        <v>5309</v>
      </c>
      <c r="D5200" s="37" t="s">
        <v>3307</v>
      </c>
      <c r="E5200" s="37" t="s">
        <v>15242</v>
      </c>
      <c r="F5200" s="37" t="s">
        <v>19668</v>
      </c>
      <c r="G5200" s="37">
        <v>20914</v>
      </c>
      <c r="H5200" s="35">
        <v>2</v>
      </c>
      <c r="I5200" s="35">
        <v>65</v>
      </c>
      <c r="J5200" s="36">
        <v>24615</v>
      </c>
      <c r="K5200" s="37">
        <v>133553</v>
      </c>
      <c r="L5200" s="37"/>
    </row>
    <row r="5201" spans="1:12" ht="18" customHeight="1" x14ac:dyDescent="0.2">
      <c r="A5201" s="37" t="s">
        <v>1222</v>
      </c>
      <c r="B5201" s="37" t="s">
        <v>1223</v>
      </c>
      <c r="C5201" s="37" t="s">
        <v>2487</v>
      </c>
      <c r="D5201" s="37" t="s">
        <v>2488</v>
      </c>
      <c r="E5201" s="37" t="s">
        <v>17519</v>
      </c>
      <c r="F5201" s="37" t="s">
        <v>19677</v>
      </c>
      <c r="G5201" s="37">
        <v>3894</v>
      </c>
      <c r="H5201" s="35">
        <v>8</v>
      </c>
      <c r="I5201" s="35">
        <v>220</v>
      </c>
      <c r="J5201" s="36">
        <v>36364</v>
      </c>
      <c r="K5201" s="37">
        <v>117992</v>
      </c>
      <c r="L5201" s="37"/>
    </row>
    <row r="5202" spans="1:12" ht="18" customHeight="1" x14ac:dyDescent="0.2">
      <c r="A5202" s="37" t="s">
        <v>2489</v>
      </c>
      <c r="B5202" s="37" t="s">
        <v>2490</v>
      </c>
      <c r="C5202" s="37" t="s">
        <v>2491</v>
      </c>
      <c r="D5202" s="37" t="s">
        <v>2492</v>
      </c>
      <c r="E5202" s="37" t="s">
        <v>21832</v>
      </c>
      <c r="F5202" s="37" t="s">
        <v>23126</v>
      </c>
      <c r="G5202" s="37">
        <v>45241</v>
      </c>
      <c r="H5202" s="35">
        <v>15</v>
      </c>
      <c r="I5202" s="35">
        <v>134</v>
      </c>
      <c r="J5202" s="36">
        <v>109995</v>
      </c>
      <c r="K5202" s="37">
        <v>141486</v>
      </c>
      <c r="L5202" s="37" t="s">
        <v>2493</v>
      </c>
    </row>
    <row r="5203" spans="1:12" ht="18" customHeight="1" x14ac:dyDescent="0.2">
      <c r="A5203" s="37" t="s">
        <v>2494</v>
      </c>
      <c r="B5203" s="37" t="s">
        <v>2495</v>
      </c>
      <c r="C5203" s="37" t="s">
        <v>2496</v>
      </c>
      <c r="D5203" s="37" t="s">
        <v>2497</v>
      </c>
      <c r="E5203" s="37" t="s">
        <v>16723</v>
      </c>
      <c r="F5203" s="37" t="s">
        <v>23714</v>
      </c>
      <c r="G5203" s="37">
        <v>94133</v>
      </c>
      <c r="H5203" s="35">
        <v>6</v>
      </c>
      <c r="I5203" s="35">
        <v>50</v>
      </c>
      <c r="J5203" s="36">
        <v>120000</v>
      </c>
      <c r="K5203" s="37">
        <v>10608</v>
      </c>
      <c r="L5203" s="37"/>
    </row>
    <row r="5204" spans="1:12" ht="18" customHeight="1" x14ac:dyDescent="0.2">
      <c r="A5204" s="37" t="s">
        <v>2498</v>
      </c>
      <c r="B5204" s="37" t="s">
        <v>2499</v>
      </c>
      <c r="C5204" s="37" t="s">
        <v>2500</v>
      </c>
      <c r="D5204" s="37" t="s">
        <v>7460</v>
      </c>
      <c r="E5204" s="37" t="s">
        <v>23798</v>
      </c>
      <c r="F5204" s="37" t="s">
        <v>19680</v>
      </c>
      <c r="G5204" s="37">
        <v>89121</v>
      </c>
      <c r="H5204" s="35">
        <v>16</v>
      </c>
      <c r="I5204" s="35">
        <v>42</v>
      </c>
      <c r="J5204" s="36">
        <v>391024</v>
      </c>
      <c r="K5204" s="37">
        <v>133330</v>
      </c>
      <c r="L5204" s="37"/>
    </row>
    <row r="5205" spans="1:12" ht="18" customHeight="1" x14ac:dyDescent="0.2">
      <c r="A5205" s="37" t="s">
        <v>7461</v>
      </c>
      <c r="B5205" s="37" t="s">
        <v>7462</v>
      </c>
      <c r="C5205" s="37" t="s">
        <v>7463</v>
      </c>
      <c r="D5205" s="37"/>
      <c r="E5205" s="37"/>
      <c r="F5205" s="37" t="s">
        <v>19668</v>
      </c>
      <c r="G5205" s="37"/>
      <c r="H5205" s="35">
        <v>5</v>
      </c>
      <c r="I5205" s="35">
        <v>200</v>
      </c>
      <c r="J5205" s="36">
        <v>25000</v>
      </c>
      <c r="K5205" s="37">
        <v>118121</v>
      </c>
      <c r="L5205" s="37" t="s">
        <v>10134</v>
      </c>
    </row>
    <row r="5206" spans="1:12" ht="18" customHeight="1" x14ac:dyDescent="0.2">
      <c r="A5206" s="37" t="s">
        <v>10135</v>
      </c>
      <c r="B5206" s="37" t="s">
        <v>10136</v>
      </c>
      <c r="C5206" s="37" t="s">
        <v>10137</v>
      </c>
      <c r="D5206" s="37" t="s">
        <v>10138</v>
      </c>
      <c r="E5206" s="37" t="s">
        <v>10139</v>
      </c>
      <c r="F5206" s="37" t="s">
        <v>19675</v>
      </c>
      <c r="G5206" s="37">
        <v>27804</v>
      </c>
      <c r="H5206" s="35">
        <v>90</v>
      </c>
      <c r="I5206" s="35">
        <v>498</v>
      </c>
      <c r="J5206" s="36">
        <v>180809</v>
      </c>
      <c r="K5206" s="37">
        <v>106865</v>
      </c>
      <c r="L5206" s="37"/>
    </row>
    <row r="5207" spans="1:12" ht="18" customHeight="1" x14ac:dyDescent="0.2">
      <c r="A5207" s="37" t="s">
        <v>10140</v>
      </c>
      <c r="B5207" s="37" t="s">
        <v>10141</v>
      </c>
      <c r="C5207" s="37" t="s">
        <v>10142</v>
      </c>
      <c r="D5207" s="37" t="s">
        <v>10143</v>
      </c>
      <c r="E5207" s="37" t="s">
        <v>16880</v>
      </c>
      <c r="F5207" s="37" t="s">
        <v>23134</v>
      </c>
      <c r="G5207" s="37">
        <v>76102</v>
      </c>
      <c r="H5207" s="35">
        <v>87</v>
      </c>
      <c r="I5207" s="35">
        <v>132</v>
      </c>
      <c r="J5207" s="36">
        <v>656515</v>
      </c>
      <c r="K5207" s="37">
        <v>145467</v>
      </c>
      <c r="L5207" s="37"/>
    </row>
    <row r="5208" spans="1:12" ht="18" customHeight="1" x14ac:dyDescent="0.2">
      <c r="A5208" s="37" t="s">
        <v>10144</v>
      </c>
      <c r="B5208" s="37" t="s">
        <v>10145</v>
      </c>
      <c r="C5208" s="37" t="s">
        <v>10146</v>
      </c>
      <c r="D5208" s="37" t="s">
        <v>7477</v>
      </c>
      <c r="E5208" s="37" t="s">
        <v>16283</v>
      </c>
      <c r="F5208" s="37" t="s">
        <v>19674</v>
      </c>
      <c r="G5208" s="37">
        <v>59901</v>
      </c>
      <c r="H5208" s="35">
        <v>9</v>
      </c>
      <c r="I5208" s="35" t="s">
        <v>16742</v>
      </c>
      <c r="J5208" s="35" t="s">
        <v>16742</v>
      </c>
      <c r="K5208" s="37">
        <v>117996</v>
      </c>
      <c r="L5208" s="37"/>
    </row>
    <row r="5209" spans="1:12" ht="18" customHeight="1" x14ac:dyDescent="0.2">
      <c r="A5209" s="37" t="s">
        <v>7478</v>
      </c>
      <c r="B5209" s="37" t="s">
        <v>7479</v>
      </c>
      <c r="C5209" s="37" t="s">
        <v>7480</v>
      </c>
      <c r="D5209" s="37" t="s">
        <v>7481</v>
      </c>
      <c r="E5209" s="37" t="s">
        <v>8808</v>
      </c>
      <c r="F5209" s="37" t="s">
        <v>19663</v>
      </c>
      <c r="G5209" s="37">
        <v>46528</v>
      </c>
      <c r="H5209" s="35">
        <v>7</v>
      </c>
      <c r="I5209" s="35">
        <v>196</v>
      </c>
      <c r="J5209" s="36">
        <v>34025</v>
      </c>
      <c r="K5209" s="37">
        <v>122634</v>
      </c>
      <c r="L5209" s="37"/>
    </row>
    <row r="5210" spans="1:12" ht="18" customHeight="1" x14ac:dyDescent="0.2">
      <c r="A5210" s="37" t="s">
        <v>7482</v>
      </c>
      <c r="B5210" s="37" t="s">
        <v>7483</v>
      </c>
      <c r="C5210" s="37" t="s">
        <v>7484</v>
      </c>
      <c r="D5210" s="37" t="s">
        <v>7485</v>
      </c>
      <c r="E5210" s="37" t="s">
        <v>7486</v>
      </c>
      <c r="F5210" s="37" t="s">
        <v>23713</v>
      </c>
      <c r="G5210" s="37">
        <v>85253</v>
      </c>
      <c r="H5210" s="35">
        <v>4</v>
      </c>
      <c r="I5210" s="35">
        <v>10</v>
      </c>
      <c r="J5210" s="36">
        <v>400000</v>
      </c>
      <c r="K5210" s="37">
        <v>116294</v>
      </c>
      <c r="L5210" s="37"/>
    </row>
    <row r="5211" spans="1:12" ht="18" customHeight="1" x14ac:dyDescent="0.2">
      <c r="A5211" s="37" t="s">
        <v>1738</v>
      </c>
      <c r="B5211" s="37" t="s">
        <v>1739</v>
      </c>
      <c r="C5211" s="37" t="s">
        <v>1740</v>
      </c>
      <c r="D5211" s="37" t="s">
        <v>1741</v>
      </c>
      <c r="E5211" s="37" t="s">
        <v>20922</v>
      </c>
      <c r="F5211" s="37" t="s">
        <v>19667</v>
      </c>
      <c r="G5211" s="37">
        <v>2421</v>
      </c>
      <c r="H5211" s="35">
        <v>8</v>
      </c>
      <c r="I5211" s="35" t="s">
        <v>16742</v>
      </c>
      <c r="J5211" s="35" t="s">
        <v>16742</v>
      </c>
      <c r="K5211" s="37">
        <v>129009</v>
      </c>
      <c r="L5211" s="37"/>
    </row>
    <row r="5212" spans="1:12" ht="18" customHeight="1" x14ac:dyDescent="0.2">
      <c r="A5212" s="37" t="s">
        <v>1742</v>
      </c>
      <c r="B5212" s="37" t="s">
        <v>1743</v>
      </c>
      <c r="C5212" s="37" t="s">
        <v>1744</v>
      </c>
      <c r="D5212" s="37" t="s">
        <v>1745</v>
      </c>
      <c r="E5212" s="37" t="s">
        <v>20995</v>
      </c>
      <c r="F5212" s="37" t="s">
        <v>23138</v>
      </c>
      <c r="G5212" s="37">
        <v>98008</v>
      </c>
      <c r="H5212" s="35">
        <v>3</v>
      </c>
      <c r="I5212" s="35">
        <v>34</v>
      </c>
      <c r="J5212" s="36">
        <v>88235</v>
      </c>
      <c r="K5212" s="37">
        <v>110015</v>
      </c>
      <c r="L5212" s="37"/>
    </row>
    <row r="5213" spans="1:12" ht="18" customHeight="1" x14ac:dyDescent="0.2">
      <c r="A5213" s="37" t="s">
        <v>1746</v>
      </c>
      <c r="B5213" s="37" t="s">
        <v>1747</v>
      </c>
      <c r="C5213" s="37" t="s">
        <v>1748</v>
      </c>
      <c r="D5213" s="37" t="s">
        <v>1749</v>
      </c>
      <c r="E5213" s="37" t="s">
        <v>1750</v>
      </c>
      <c r="F5213" s="37" t="s">
        <v>19667</v>
      </c>
      <c r="G5213" s="37">
        <v>2459</v>
      </c>
      <c r="H5213" s="35">
        <v>119</v>
      </c>
      <c r="I5213" s="35">
        <v>2</v>
      </c>
      <c r="J5213" s="36">
        <v>59512500</v>
      </c>
      <c r="K5213" s="37">
        <v>125335</v>
      </c>
      <c r="L5213" s="37"/>
    </row>
    <row r="5214" spans="1:12" ht="18" customHeight="1" x14ac:dyDescent="0.2">
      <c r="A5214" s="37" t="s">
        <v>1751</v>
      </c>
      <c r="B5214" s="37" t="s">
        <v>5952</v>
      </c>
      <c r="C5214" s="37" t="s">
        <v>5953</v>
      </c>
      <c r="D5214" s="37" t="s">
        <v>5954</v>
      </c>
      <c r="E5214" s="37" t="s">
        <v>20066</v>
      </c>
      <c r="F5214" s="37" t="s">
        <v>19668</v>
      </c>
      <c r="G5214" s="37">
        <v>21758</v>
      </c>
      <c r="H5214" s="35">
        <v>0</v>
      </c>
      <c r="I5214" s="35">
        <v>6</v>
      </c>
      <c r="J5214" s="36">
        <v>33833</v>
      </c>
      <c r="K5214" s="37">
        <v>142317</v>
      </c>
      <c r="L5214" s="37" t="s">
        <v>5955</v>
      </c>
    </row>
    <row r="5215" spans="1:12" ht="18" customHeight="1" x14ac:dyDescent="0.2">
      <c r="A5215" s="37" t="s">
        <v>5956</v>
      </c>
      <c r="B5215" s="37" t="s">
        <v>5957</v>
      </c>
      <c r="C5215" s="37" t="s">
        <v>5958</v>
      </c>
      <c r="D5215" s="37" t="s">
        <v>5959</v>
      </c>
      <c r="E5215" s="37" t="s">
        <v>21740</v>
      </c>
      <c r="F5215" s="37" t="s">
        <v>23133</v>
      </c>
      <c r="G5215" s="37">
        <v>37215</v>
      </c>
      <c r="H5215" s="35">
        <v>178</v>
      </c>
      <c r="I5215" s="35">
        <v>490</v>
      </c>
      <c r="J5215" s="36">
        <v>363724</v>
      </c>
      <c r="K5215" s="37">
        <v>3767</v>
      </c>
      <c r="L5215" s="37" t="s">
        <v>5960</v>
      </c>
    </row>
    <row r="5216" spans="1:12" ht="18" customHeight="1" x14ac:dyDescent="0.2">
      <c r="A5216" s="37" t="s">
        <v>5961</v>
      </c>
      <c r="B5216" s="37" t="s">
        <v>5962</v>
      </c>
      <c r="C5216" s="37" t="s">
        <v>5963</v>
      </c>
      <c r="D5216" s="37"/>
      <c r="E5216" s="37"/>
      <c r="F5216" s="37"/>
      <c r="G5216" s="37"/>
      <c r="H5216" s="35">
        <v>8</v>
      </c>
      <c r="I5216" s="35" t="s">
        <v>16742</v>
      </c>
      <c r="J5216" s="35" t="s">
        <v>16742</v>
      </c>
      <c r="K5216" s="37">
        <v>147618</v>
      </c>
      <c r="L5216" s="37"/>
    </row>
    <row r="5217" spans="1:12" ht="18" customHeight="1" x14ac:dyDescent="0.2">
      <c r="A5217" s="37" t="s">
        <v>5964</v>
      </c>
      <c r="B5217" s="37" t="s">
        <v>5965</v>
      </c>
      <c r="C5217" s="37" t="s">
        <v>5966</v>
      </c>
      <c r="D5217" s="37" t="s">
        <v>5967</v>
      </c>
      <c r="E5217" s="37" t="s">
        <v>20995</v>
      </c>
      <c r="F5217" s="37" t="s">
        <v>23138</v>
      </c>
      <c r="G5217" s="37">
        <v>98006</v>
      </c>
      <c r="H5217" s="35">
        <v>4</v>
      </c>
      <c r="I5217" s="35">
        <v>100</v>
      </c>
      <c r="J5217" s="36">
        <v>40000</v>
      </c>
      <c r="K5217" s="37">
        <v>116880</v>
      </c>
      <c r="L5217" s="37"/>
    </row>
    <row r="5218" spans="1:12" ht="18" customHeight="1" x14ac:dyDescent="0.2">
      <c r="A5218" s="37" t="s">
        <v>5968</v>
      </c>
      <c r="B5218" s="37" t="s">
        <v>3441</v>
      </c>
      <c r="C5218" s="37" t="s">
        <v>3442</v>
      </c>
      <c r="D5218" s="37" t="s">
        <v>3443</v>
      </c>
      <c r="E5218" s="37" t="s">
        <v>19968</v>
      </c>
      <c r="F5218" s="37" t="s">
        <v>18741</v>
      </c>
      <c r="G5218" s="37">
        <v>30076</v>
      </c>
      <c r="H5218" s="35">
        <v>16</v>
      </c>
      <c r="I5218" s="35">
        <v>147</v>
      </c>
      <c r="J5218" s="36">
        <v>105680</v>
      </c>
      <c r="K5218" s="37">
        <v>127559</v>
      </c>
      <c r="L5218" s="37"/>
    </row>
    <row r="5219" spans="1:12" ht="18" customHeight="1" x14ac:dyDescent="0.2">
      <c r="A5219" s="37" t="s">
        <v>3444</v>
      </c>
      <c r="B5219" s="37" t="s">
        <v>812</v>
      </c>
      <c r="C5219" s="37" t="s">
        <v>813</v>
      </c>
      <c r="D5219" s="37"/>
      <c r="E5219" s="37"/>
      <c r="F5219" s="37" t="s">
        <v>23129</v>
      </c>
      <c r="G5219" s="37"/>
      <c r="H5219" s="35">
        <v>24</v>
      </c>
      <c r="I5219" s="35">
        <v>34</v>
      </c>
      <c r="J5219" s="36">
        <v>705882</v>
      </c>
      <c r="K5219" s="37">
        <v>122217</v>
      </c>
      <c r="L5219" s="37"/>
    </row>
    <row r="5220" spans="1:12" ht="18" customHeight="1" x14ac:dyDescent="0.2">
      <c r="A5220" s="37" t="s">
        <v>814</v>
      </c>
      <c r="B5220" s="37" t="s">
        <v>815</v>
      </c>
      <c r="C5220" s="37" t="s">
        <v>9025</v>
      </c>
      <c r="D5220" s="37" t="s">
        <v>9026</v>
      </c>
      <c r="E5220" s="37" t="s">
        <v>9027</v>
      </c>
      <c r="F5220" s="37" t="s">
        <v>19672</v>
      </c>
      <c r="G5220" s="37">
        <v>64119</v>
      </c>
      <c r="H5220" s="35">
        <v>1</v>
      </c>
      <c r="I5220" s="35">
        <v>12</v>
      </c>
      <c r="J5220" s="36">
        <v>62500</v>
      </c>
      <c r="K5220" s="37">
        <v>127673</v>
      </c>
      <c r="L5220" s="37" t="s">
        <v>9028</v>
      </c>
    </row>
    <row r="5221" spans="1:12" ht="18" customHeight="1" x14ac:dyDescent="0.2">
      <c r="A5221" s="37" t="s">
        <v>9029</v>
      </c>
      <c r="B5221" s="37" t="s">
        <v>9030</v>
      </c>
      <c r="C5221" s="37" t="s">
        <v>9031</v>
      </c>
      <c r="D5221" s="37" t="s">
        <v>9032</v>
      </c>
      <c r="E5221" s="37" t="s">
        <v>20594</v>
      </c>
      <c r="F5221" s="37" t="s">
        <v>18741</v>
      </c>
      <c r="G5221" s="37">
        <v>30060</v>
      </c>
      <c r="H5221" s="35">
        <v>4</v>
      </c>
      <c r="I5221" s="35">
        <v>14</v>
      </c>
      <c r="J5221" s="36">
        <v>285714</v>
      </c>
      <c r="K5221" s="37">
        <v>124992</v>
      </c>
      <c r="L5221" s="37" t="s">
        <v>9033</v>
      </c>
    </row>
    <row r="5222" spans="1:12" ht="18" customHeight="1" x14ac:dyDescent="0.2">
      <c r="A5222" s="37" t="s">
        <v>6361</v>
      </c>
      <c r="B5222" s="37" t="s">
        <v>6362</v>
      </c>
      <c r="C5222" s="37" t="s">
        <v>6363</v>
      </c>
      <c r="D5222" s="37" t="s">
        <v>6364</v>
      </c>
      <c r="E5222" s="37" t="s">
        <v>21358</v>
      </c>
      <c r="F5222" s="37" t="s">
        <v>23714</v>
      </c>
      <c r="G5222" s="37">
        <v>94582</v>
      </c>
      <c r="H5222" s="35">
        <v>15</v>
      </c>
      <c r="I5222" s="35">
        <v>70</v>
      </c>
      <c r="J5222" s="36">
        <v>214286</v>
      </c>
      <c r="K5222" s="37">
        <v>135002</v>
      </c>
      <c r="L5222" s="37"/>
    </row>
    <row r="5223" spans="1:12" ht="18" customHeight="1" x14ac:dyDescent="0.2">
      <c r="A5223" s="37" t="s">
        <v>816</v>
      </c>
      <c r="B5223" s="37" t="s">
        <v>817</v>
      </c>
      <c r="C5223" s="37" t="s">
        <v>818</v>
      </c>
      <c r="D5223" s="37" t="s">
        <v>819</v>
      </c>
      <c r="E5223" s="37" t="s">
        <v>20594</v>
      </c>
      <c r="F5223" s="37" t="s">
        <v>18741</v>
      </c>
      <c r="G5223" s="37">
        <v>30062</v>
      </c>
      <c r="H5223" s="35">
        <v>6</v>
      </c>
      <c r="I5223" s="35">
        <v>80</v>
      </c>
      <c r="J5223" s="36">
        <v>75000</v>
      </c>
      <c r="K5223" s="37">
        <v>125894</v>
      </c>
      <c r="L5223" s="37" t="s">
        <v>820</v>
      </c>
    </row>
    <row r="5224" spans="1:12" ht="18" customHeight="1" x14ac:dyDescent="0.2">
      <c r="A5224" s="37" t="s">
        <v>821</v>
      </c>
      <c r="B5224" s="37" t="s">
        <v>822</v>
      </c>
      <c r="C5224" s="37" t="s">
        <v>823</v>
      </c>
      <c r="D5224" s="37" t="s">
        <v>12830</v>
      </c>
      <c r="E5224" s="37" t="s">
        <v>23365</v>
      </c>
      <c r="F5224" s="37" t="s">
        <v>23714</v>
      </c>
      <c r="G5224" s="37">
        <v>94937</v>
      </c>
      <c r="H5224" s="35">
        <v>8</v>
      </c>
      <c r="I5224" s="35" t="s">
        <v>16742</v>
      </c>
      <c r="J5224" s="35" t="s">
        <v>16742</v>
      </c>
      <c r="K5224" s="37">
        <v>139481</v>
      </c>
      <c r="L5224" s="37"/>
    </row>
    <row r="5225" spans="1:12" ht="18" customHeight="1" x14ac:dyDescent="0.2">
      <c r="A5225" s="37" t="s">
        <v>697</v>
      </c>
      <c r="B5225" s="37" t="s">
        <v>698</v>
      </c>
      <c r="C5225" s="37" t="s">
        <v>699</v>
      </c>
      <c r="D5225" s="37" t="s">
        <v>700</v>
      </c>
      <c r="E5225" s="37" t="s">
        <v>9879</v>
      </c>
      <c r="F5225" s="37" t="s">
        <v>23715</v>
      </c>
      <c r="G5225" s="37">
        <v>80439</v>
      </c>
      <c r="H5225" s="35">
        <v>11</v>
      </c>
      <c r="I5225" s="35">
        <v>28</v>
      </c>
      <c r="J5225" s="36">
        <v>408214</v>
      </c>
      <c r="K5225" s="37">
        <v>148430</v>
      </c>
      <c r="L5225" s="37"/>
    </row>
    <row r="5226" spans="1:12" ht="18" customHeight="1" x14ac:dyDescent="0.2">
      <c r="A5226" s="37" t="s">
        <v>701</v>
      </c>
      <c r="B5226" s="37" t="s">
        <v>702</v>
      </c>
      <c r="C5226" s="37" t="s">
        <v>703</v>
      </c>
      <c r="D5226" s="37"/>
      <c r="E5226" s="37"/>
      <c r="F5226" s="37" t="s">
        <v>23714</v>
      </c>
      <c r="G5226" s="37"/>
      <c r="H5226" s="35">
        <v>9</v>
      </c>
      <c r="I5226" s="35">
        <v>111</v>
      </c>
      <c r="J5226" s="36">
        <v>85225</v>
      </c>
      <c r="K5226" s="37">
        <v>111810</v>
      </c>
      <c r="L5226" s="37"/>
    </row>
    <row r="5227" spans="1:12" ht="18" customHeight="1" x14ac:dyDescent="0.2">
      <c r="A5227" s="37" t="s">
        <v>704</v>
      </c>
      <c r="B5227" s="37" t="s">
        <v>705</v>
      </c>
      <c r="C5227" s="37" t="s">
        <v>706</v>
      </c>
      <c r="D5227" s="37"/>
      <c r="E5227" s="37"/>
      <c r="F5227" s="37" t="s">
        <v>19667</v>
      </c>
      <c r="G5227" s="37"/>
      <c r="H5227" s="35">
        <v>0</v>
      </c>
      <c r="I5227" s="35">
        <v>4</v>
      </c>
      <c r="J5227" s="36">
        <v>68750</v>
      </c>
      <c r="K5227" s="37">
        <v>131061</v>
      </c>
      <c r="L5227" s="37"/>
    </row>
    <row r="5228" spans="1:12" ht="18" customHeight="1" x14ac:dyDescent="0.2">
      <c r="A5228" s="37" t="s">
        <v>707</v>
      </c>
      <c r="B5228" s="37" t="s">
        <v>707</v>
      </c>
      <c r="C5228" s="37" t="s">
        <v>708</v>
      </c>
      <c r="D5228" s="37" t="s">
        <v>709</v>
      </c>
      <c r="E5228" s="37" t="s">
        <v>18189</v>
      </c>
      <c r="F5228" s="37" t="s">
        <v>18740</v>
      </c>
      <c r="G5228" s="37">
        <v>33406</v>
      </c>
      <c r="H5228" s="35">
        <v>32</v>
      </c>
      <c r="I5228" s="35">
        <v>104</v>
      </c>
      <c r="J5228" s="36">
        <v>305391</v>
      </c>
      <c r="K5228" s="37">
        <v>105860</v>
      </c>
      <c r="L5228" s="37"/>
    </row>
    <row r="5229" spans="1:12" ht="18" customHeight="1" x14ac:dyDescent="0.2">
      <c r="A5229" s="37" t="s">
        <v>710</v>
      </c>
      <c r="B5229" s="37" t="s">
        <v>711</v>
      </c>
      <c r="C5229" s="37" t="s">
        <v>712</v>
      </c>
      <c r="D5229" s="37" t="s">
        <v>2048</v>
      </c>
      <c r="E5229" s="37" t="s">
        <v>22478</v>
      </c>
      <c r="F5229" s="37" t="s">
        <v>19678</v>
      </c>
      <c r="G5229" s="37">
        <v>8054</v>
      </c>
      <c r="H5229" s="35">
        <v>13</v>
      </c>
      <c r="I5229" s="35">
        <v>48</v>
      </c>
      <c r="J5229" s="36">
        <v>265625</v>
      </c>
      <c r="K5229" s="37">
        <v>129589</v>
      </c>
      <c r="L5229" s="37" t="s">
        <v>2049</v>
      </c>
    </row>
    <row r="5230" spans="1:12" ht="18" customHeight="1" x14ac:dyDescent="0.2">
      <c r="A5230" s="37" t="s">
        <v>2050</v>
      </c>
      <c r="B5230" s="37" t="s">
        <v>2050</v>
      </c>
      <c r="C5230" s="37" t="s">
        <v>2051</v>
      </c>
      <c r="D5230" s="37" t="s">
        <v>840</v>
      </c>
      <c r="E5230" s="37" t="s">
        <v>8653</v>
      </c>
      <c r="F5230" s="37" t="s">
        <v>23125</v>
      </c>
      <c r="G5230" s="37">
        <v>10960</v>
      </c>
      <c r="H5230" s="35">
        <v>32</v>
      </c>
      <c r="I5230" s="35">
        <v>435</v>
      </c>
      <c r="J5230" s="36">
        <v>74552</v>
      </c>
      <c r="K5230" s="37">
        <v>126118</v>
      </c>
      <c r="L5230" s="37"/>
    </row>
    <row r="5231" spans="1:12" ht="18" customHeight="1" x14ac:dyDescent="0.2">
      <c r="A5231" s="37" t="s">
        <v>841</v>
      </c>
      <c r="B5231" s="37" t="s">
        <v>842</v>
      </c>
      <c r="C5231" s="37" t="s">
        <v>843</v>
      </c>
      <c r="D5231" s="37" t="s">
        <v>844</v>
      </c>
      <c r="E5231" s="37" t="s">
        <v>23803</v>
      </c>
      <c r="F5231" s="37" t="s">
        <v>19672</v>
      </c>
      <c r="G5231" s="37">
        <v>63123</v>
      </c>
      <c r="H5231" s="35">
        <v>24</v>
      </c>
      <c r="I5231" s="35">
        <v>18</v>
      </c>
      <c r="J5231" s="36">
        <v>1322613</v>
      </c>
      <c r="K5231" s="37">
        <v>113702</v>
      </c>
      <c r="L5231" s="37"/>
    </row>
    <row r="5232" spans="1:12" ht="18" customHeight="1" x14ac:dyDescent="0.2">
      <c r="A5232" s="37" t="s">
        <v>845</v>
      </c>
      <c r="B5232" s="37" t="s">
        <v>846</v>
      </c>
      <c r="C5232" s="37" t="s">
        <v>847</v>
      </c>
      <c r="D5232" s="37" t="s">
        <v>848</v>
      </c>
      <c r="E5232" s="37" t="s">
        <v>8519</v>
      </c>
      <c r="F5232" s="37" t="s">
        <v>19663</v>
      </c>
      <c r="G5232" s="37">
        <v>47401</v>
      </c>
      <c r="H5232" s="35">
        <v>20</v>
      </c>
      <c r="I5232" s="35" t="s">
        <v>16742</v>
      </c>
      <c r="J5232" s="35" t="s">
        <v>16742</v>
      </c>
      <c r="K5232" s="37">
        <v>122206</v>
      </c>
      <c r="L5232" s="37" t="s">
        <v>849</v>
      </c>
    </row>
    <row r="5233" spans="1:12" ht="18" customHeight="1" x14ac:dyDescent="0.2">
      <c r="A5233" s="37" t="s">
        <v>850</v>
      </c>
      <c r="B5233" s="37" t="s">
        <v>850</v>
      </c>
      <c r="C5233" s="37" t="s">
        <v>47</v>
      </c>
      <c r="D5233" s="37" t="s">
        <v>48</v>
      </c>
      <c r="E5233" s="37" t="s">
        <v>23348</v>
      </c>
      <c r="F5233" s="37" t="s">
        <v>23126</v>
      </c>
      <c r="G5233" s="37">
        <v>43220</v>
      </c>
      <c r="H5233" s="35">
        <v>2</v>
      </c>
      <c r="I5233" s="35">
        <v>7</v>
      </c>
      <c r="J5233" s="36">
        <v>223857</v>
      </c>
      <c r="K5233" s="37">
        <v>120981</v>
      </c>
      <c r="L5233" s="37" t="s">
        <v>851</v>
      </c>
    </row>
    <row r="5234" spans="1:12" ht="18" customHeight="1" x14ac:dyDescent="0.2">
      <c r="A5234" s="37" t="s">
        <v>4806</v>
      </c>
      <c r="B5234" s="37" t="s">
        <v>4807</v>
      </c>
      <c r="C5234" s="37" t="s">
        <v>4808</v>
      </c>
      <c r="D5234" s="37" t="s">
        <v>9070</v>
      </c>
      <c r="E5234" s="37" t="s">
        <v>20851</v>
      </c>
      <c r="F5234" s="37" t="s">
        <v>23136</v>
      </c>
      <c r="G5234" s="37">
        <v>23230</v>
      </c>
      <c r="H5234" s="35">
        <v>23</v>
      </c>
      <c r="I5234" s="35">
        <v>50</v>
      </c>
      <c r="J5234" s="36">
        <v>455200</v>
      </c>
      <c r="K5234" s="37">
        <v>121092</v>
      </c>
      <c r="L5234" s="37"/>
    </row>
    <row r="5235" spans="1:12" ht="18" customHeight="1" x14ac:dyDescent="0.2">
      <c r="A5235" s="37" t="s">
        <v>852</v>
      </c>
      <c r="B5235" s="37" t="s">
        <v>853</v>
      </c>
      <c r="C5235" s="37" t="s">
        <v>854</v>
      </c>
      <c r="D5235" s="37" t="s">
        <v>855</v>
      </c>
      <c r="E5235" s="37" t="s">
        <v>11223</v>
      </c>
      <c r="F5235" s="37" t="s">
        <v>18741</v>
      </c>
      <c r="G5235" s="37">
        <v>30004</v>
      </c>
      <c r="H5235" s="35">
        <v>16</v>
      </c>
      <c r="I5235" s="35">
        <v>58</v>
      </c>
      <c r="J5235" s="36">
        <v>274324</v>
      </c>
      <c r="K5235" s="37">
        <v>127125</v>
      </c>
      <c r="L5235" s="37"/>
    </row>
    <row r="5236" spans="1:12" ht="18" customHeight="1" x14ac:dyDescent="0.2">
      <c r="A5236" s="37" t="s">
        <v>856</v>
      </c>
      <c r="B5236" s="37" t="s">
        <v>857</v>
      </c>
      <c r="C5236" s="37" t="s">
        <v>858</v>
      </c>
      <c r="D5236" s="37" t="s">
        <v>859</v>
      </c>
      <c r="E5236" s="37" t="s">
        <v>18952</v>
      </c>
      <c r="F5236" s="37" t="s">
        <v>23140</v>
      </c>
      <c r="G5236" s="37">
        <v>25301</v>
      </c>
      <c r="H5236" s="35">
        <v>60</v>
      </c>
      <c r="I5236" s="35">
        <v>365</v>
      </c>
      <c r="J5236" s="36">
        <v>165031</v>
      </c>
      <c r="K5236" s="37">
        <v>128699</v>
      </c>
      <c r="L5236" s="37"/>
    </row>
    <row r="5237" spans="1:12" ht="18" customHeight="1" x14ac:dyDescent="0.2">
      <c r="A5237" s="37" t="s">
        <v>860</v>
      </c>
      <c r="B5237" s="37" t="s">
        <v>861</v>
      </c>
      <c r="C5237" s="37" t="s">
        <v>862</v>
      </c>
      <c r="D5237" s="37" t="s">
        <v>863</v>
      </c>
      <c r="E5237" s="37" t="s">
        <v>13106</v>
      </c>
      <c r="F5237" s="37" t="s">
        <v>18740</v>
      </c>
      <c r="G5237" s="37">
        <v>34210</v>
      </c>
      <c r="H5237" s="35">
        <v>11</v>
      </c>
      <c r="I5237" s="35">
        <v>45</v>
      </c>
      <c r="J5237" s="36">
        <v>244444</v>
      </c>
      <c r="K5237" s="37">
        <v>147341</v>
      </c>
      <c r="L5237" s="37"/>
    </row>
    <row r="5238" spans="1:12" ht="18" customHeight="1" x14ac:dyDescent="0.2">
      <c r="A5238" s="37" t="s">
        <v>864</v>
      </c>
      <c r="B5238" s="37" t="s">
        <v>865</v>
      </c>
      <c r="C5238" s="37" t="s">
        <v>866</v>
      </c>
      <c r="D5238" s="37"/>
      <c r="E5238" s="37"/>
      <c r="F5238" s="37" t="s">
        <v>19671</v>
      </c>
      <c r="G5238" s="37"/>
      <c r="H5238" s="35">
        <v>10</v>
      </c>
      <c r="I5238" s="35">
        <v>0</v>
      </c>
      <c r="J5238" s="35" t="s">
        <v>16742</v>
      </c>
      <c r="K5238" s="37">
        <v>115226</v>
      </c>
      <c r="L5238" s="37"/>
    </row>
    <row r="5239" spans="1:12" ht="18" customHeight="1" x14ac:dyDescent="0.2">
      <c r="A5239" s="37" t="s">
        <v>867</v>
      </c>
      <c r="B5239" s="37" t="s">
        <v>868</v>
      </c>
      <c r="C5239" s="37" t="s">
        <v>869</v>
      </c>
      <c r="D5239" s="37" t="s">
        <v>870</v>
      </c>
      <c r="E5239" s="37" t="s">
        <v>871</v>
      </c>
      <c r="F5239" s="37" t="s">
        <v>23125</v>
      </c>
      <c r="G5239" s="37">
        <v>14052</v>
      </c>
      <c r="H5239" s="35">
        <v>13</v>
      </c>
      <c r="I5239" s="35">
        <v>93</v>
      </c>
      <c r="J5239" s="36">
        <v>141249</v>
      </c>
      <c r="K5239" s="37">
        <v>117622</v>
      </c>
      <c r="L5239" s="37" t="s">
        <v>5097</v>
      </c>
    </row>
    <row r="5240" spans="1:12" ht="18" customHeight="1" x14ac:dyDescent="0.2">
      <c r="A5240" s="37" t="s">
        <v>5098</v>
      </c>
      <c r="B5240" s="37" t="s">
        <v>5099</v>
      </c>
      <c r="C5240" s="37" t="s">
        <v>5100</v>
      </c>
      <c r="D5240" s="37" t="s">
        <v>5101</v>
      </c>
      <c r="E5240" s="37" t="s">
        <v>16717</v>
      </c>
      <c r="F5240" s="37" t="s">
        <v>18740</v>
      </c>
      <c r="G5240" s="37">
        <v>34109</v>
      </c>
      <c r="H5240" s="35">
        <v>37</v>
      </c>
      <c r="I5240" s="35">
        <v>24</v>
      </c>
      <c r="J5240" s="36">
        <v>1538462</v>
      </c>
      <c r="K5240" s="37">
        <v>147958</v>
      </c>
      <c r="L5240" s="37"/>
    </row>
    <row r="5241" spans="1:12" ht="18" customHeight="1" x14ac:dyDescent="0.2">
      <c r="A5241" s="37" t="s">
        <v>2397</v>
      </c>
      <c r="B5241" s="37" t="s">
        <v>2398</v>
      </c>
      <c r="C5241" s="37" t="s">
        <v>2399</v>
      </c>
      <c r="D5241" s="37" t="s">
        <v>2400</v>
      </c>
      <c r="E5241" s="37" t="s">
        <v>20851</v>
      </c>
      <c r="F5241" s="37" t="s">
        <v>23136</v>
      </c>
      <c r="G5241" s="37">
        <v>23226</v>
      </c>
      <c r="H5241" s="35">
        <v>77</v>
      </c>
      <c r="I5241" s="35">
        <v>506</v>
      </c>
      <c r="J5241" s="36">
        <v>152132</v>
      </c>
      <c r="K5241" s="37">
        <v>109554</v>
      </c>
      <c r="L5241" s="37"/>
    </row>
    <row r="5242" spans="1:12" ht="18" customHeight="1" x14ac:dyDescent="0.2">
      <c r="A5242" s="37" t="s">
        <v>2401</v>
      </c>
      <c r="B5242" s="37" t="s">
        <v>2402</v>
      </c>
      <c r="C5242" s="37" t="s">
        <v>2403</v>
      </c>
      <c r="D5242" s="37" t="s">
        <v>2404</v>
      </c>
      <c r="E5242" s="37" t="s">
        <v>23403</v>
      </c>
      <c r="F5242" s="37" t="s">
        <v>23718</v>
      </c>
      <c r="G5242" s="37">
        <v>19890</v>
      </c>
      <c r="H5242" s="35">
        <v>247</v>
      </c>
      <c r="I5242" s="35">
        <v>17</v>
      </c>
      <c r="J5242" s="36">
        <v>14505882</v>
      </c>
      <c r="K5242" s="37">
        <v>140609</v>
      </c>
      <c r="L5242" s="37"/>
    </row>
    <row r="5243" spans="1:12" ht="18" customHeight="1" x14ac:dyDescent="0.2">
      <c r="A5243" s="37" t="s">
        <v>2405</v>
      </c>
      <c r="B5243" s="37" t="s">
        <v>2406</v>
      </c>
      <c r="C5243" s="37" t="s">
        <v>2407</v>
      </c>
      <c r="D5243" s="37" t="s">
        <v>2408</v>
      </c>
      <c r="E5243" s="37" t="s">
        <v>2409</v>
      </c>
      <c r="F5243" s="37" t="s">
        <v>23126</v>
      </c>
      <c r="G5243" s="37">
        <v>44122</v>
      </c>
      <c r="H5243" s="35">
        <v>6</v>
      </c>
      <c r="I5243" s="35">
        <v>25</v>
      </c>
      <c r="J5243" s="36">
        <v>240000</v>
      </c>
      <c r="K5243" s="37">
        <v>121900</v>
      </c>
      <c r="L5243" s="37"/>
    </row>
    <row r="5244" spans="1:12" ht="18" customHeight="1" x14ac:dyDescent="0.2">
      <c r="A5244" s="37" t="s">
        <v>2410</v>
      </c>
      <c r="B5244" s="37" t="s">
        <v>2411</v>
      </c>
      <c r="C5244" s="37" t="s">
        <v>2412</v>
      </c>
      <c r="D5244" s="37"/>
      <c r="E5244" s="37"/>
      <c r="F5244" s="37" t="s">
        <v>23135</v>
      </c>
      <c r="G5244" s="37"/>
      <c r="H5244" s="35">
        <v>8</v>
      </c>
      <c r="I5244" s="35" t="s">
        <v>16742</v>
      </c>
      <c r="J5244" s="35" t="s">
        <v>16742</v>
      </c>
      <c r="K5244" s="37">
        <v>144999</v>
      </c>
      <c r="L5244" s="37" t="s">
        <v>2413</v>
      </c>
    </row>
    <row r="5245" spans="1:12" ht="18" customHeight="1" x14ac:dyDescent="0.2">
      <c r="A5245" s="37" t="s">
        <v>2414</v>
      </c>
      <c r="B5245" s="37" t="s">
        <v>2821</v>
      </c>
      <c r="C5245" s="37" t="s">
        <v>2822</v>
      </c>
      <c r="D5245" s="37" t="s">
        <v>2823</v>
      </c>
      <c r="E5245" s="37" t="s">
        <v>24286</v>
      </c>
      <c r="F5245" s="37" t="s">
        <v>23134</v>
      </c>
      <c r="G5245" s="37">
        <v>75240</v>
      </c>
      <c r="H5245" s="35">
        <v>6</v>
      </c>
      <c r="I5245" s="35">
        <v>63</v>
      </c>
      <c r="J5245" s="36">
        <v>98530</v>
      </c>
      <c r="K5245" s="37">
        <v>133771</v>
      </c>
      <c r="L5245" s="37" t="s">
        <v>2824</v>
      </c>
    </row>
    <row r="5246" spans="1:12" ht="18" customHeight="1" x14ac:dyDescent="0.2">
      <c r="A5246" s="37" t="s">
        <v>2825</v>
      </c>
      <c r="B5246" s="37" t="s">
        <v>2826</v>
      </c>
      <c r="C5246" s="37" t="s">
        <v>2827</v>
      </c>
      <c r="D5246" s="37" t="s">
        <v>2828</v>
      </c>
      <c r="E5246" s="37" t="s">
        <v>20867</v>
      </c>
      <c r="F5246" s="37" t="s">
        <v>19675</v>
      </c>
      <c r="G5246" s="37">
        <v>28277</v>
      </c>
      <c r="H5246" s="35">
        <v>2</v>
      </c>
      <c r="I5246" s="35">
        <v>87</v>
      </c>
      <c r="J5246" s="36">
        <v>17241</v>
      </c>
      <c r="K5246" s="37">
        <v>132912</v>
      </c>
      <c r="L5246" s="37" t="s">
        <v>2829</v>
      </c>
    </row>
    <row r="5247" spans="1:12" ht="18" customHeight="1" x14ac:dyDescent="0.2">
      <c r="A5247" s="37" t="s">
        <v>2830</v>
      </c>
      <c r="B5247" s="37" t="s">
        <v>2831</v>
      </c>
      <c r="C5247" s="37" t="s">
        <v>2832</v>
      </c>
      <c r="D5247" s="37" t="s">
        <v>255</v>
      </c>
      <c r="E5247" s="37" t="s">
        <v>24286</v>
      </c>
      <c r="F5247" s="37" t="s">
        <v>23134</v>
      </c>
      <c r="G5247" s="37">
        <v>75219</v>
      </c>
      <c r="H5247" s="35">
        <v>9</v>
      </c>
      <c r="I5247" s="35">
        <v>4</v>
      </c>
      <c r="J5247" s="36">
        <v>2267337</v>
      </c>
      <c r="K5247" s="37">
        <v>120976</v>
      </c>
      <c r="L5247" s="37"/>
    </row>
    <row r="5248" spans="1:12" ht="18" customHeight="1" x14ac:dyDescent="0.2">
      <c r="A5248" s="37" t="s">
        <v>256</v>
      </c>
      <c r="B5248" s="37" t="s">
        <v>257</v>
      </c>
      <c r="C5248" s="37" t="s">
        <v>258</v>
      </c>
      <c r="D5248" s="37" t="s">
        <v>259</v>
      </c>
      <c r="E5248" s="37" t="s">
        <v>19771</v>
      </c>
      <c r="F5248" s="37" t="s">
        <v>23714</v>
      </c>
      <c r="G5248" s="37">
        <v>92630</v>
      </c>
      <c r="H5248" s="35">
        <v>104</v>
      </c>
      <c r="I5248" s="35">
        <v>145</v>
      </c>
      <c r="J5248" s="36">
        <v>715408</v>
      </c>
      <c r="K5248" s="37">
        <v>136680</v>
      </c>
      <c r="L5248" s="37"/>
    </row>
    <row r="5249" spans="1:12" ht="18" customHeight="1" x14ac:dyDescent="0.2">
      <c r="A5249" s="37" t="s">
        <v>260</v>
      </c>
      <c r="B5249" s="37" t="s">
        <v>261</v>
      </c>
      <c r="C5249" s="37" t="s">
        <v>262</v>
      </c>
      <c r="D5249" s="37" t="s">
        <v>263</v>
      </c>
      <c r="E5249" s="37" t="s">
        <v>19720</v>
      </c>
      <c r="F5249" s="37" t="s">
        <v>23713</v>
      </c>
      <c r="G5249" s="37">
        <v>85204</v>
      </c>
      <c r="H5249" s="35">
        <v>8</v>
      </c>
      <c r="I5249" s="35">
        <v>26</v>
      </c>
      <c r="J5249" s="36">
        <v>307692</v>
      </c>
      <c r="K5249" s="37">
        <v>116470</v>
      </c>
      <c r="L5249" s="37" t="s">
        <v>264</v>
      </c>
    </row>
    <row r="5250" spans="1:12" ht="18" customHeight="1" x14ac:dyDescent="0.2">
      <c r="A5250" s="37" t="s">
        <v>265</v>
      </c>
      <c r="B5250" s="37" t="s">
        <v>266</v>
      </c>
      <c r="C5250" s="37" t="s">
        <v>267</v>
      </c>
      <c r="D5250" s="37" t="s">
        <v>838</v>
      </c>
      <c r="E5250" s="37" t="s">
        <v>20291</v>
      </c>
      <c r="F5250" s="37" t="s">
        <v>23714</v>
      </c>
      <c r="G5250" s="37">
        <v>91364</v>
      </c>
      <c r="H5250" s="35">
        <v>16</v>
      </c>
      <c r="I5250" s="35">
        <v>52</v>
      </c>
      <c r="J5250" s="36">
        <v>298077</v>
      </c>
      <c r="K5250" s="37">
        <v>128317</v>
      </c>
      <c r="L5250" s="37" t="s">
        <v>268</v>
      </c>
    </row>
    <row r="5251" spans="1:12" ht="18" customHeight="1" x14ac:dyDescent="0.2">
      <c r="A5251" s="37" t="s">
        <v>269</v>
      </c>
      <c r="B5251" s="37" t="s">
        <v>2863</v>
      </c>
      <c r="C5251" s="37" t="s">
        <v>2864</v>
      </c>
      <c r="D5251" s="37" t="s">
        <v>2865</v>
      </c>
      <c r="E5251" s="37" t="s">
        <v>18001</v>
      </c>
      <c r="F5251" s="37" t="s">
        <v>18741</v>
      </c>
      <c r="G5251" s="37">
        <v>30071</v>
      </c>
      <c r="H5251" s="35">
        <v>0</v>
      </c>
      <c r="I5251" s="35">
        <v>1</v>
      </c>
      <c r="J5251" s="36">
        <v>285000</v>
      </c>
      <c r="K5251" s="37">
        <v>142412</v>
      </c>
      <c r="L5251" s="37" t="s">
        <v>2866</v>
      </c>
    </row>
    <row r="5252" spans="1:12" ht="18" customHeight="1" x14ac:dyDescent="0.2">
      <c r="A5252" s="37" t="s">
        <v>2867</v>
      </c>
      <c r="B5252" s="37" t="s">
        <v>2868</v>
      </c>
      <c r="C5252" s="37" t="s">
        <v>6279</v>
      </c>
      <c r="D5252" s="37" t="s">
        <v>6280</v>
      </c>
      <c r="E5252" s="37" t="s">
        <v>19771</v>
      </c>
      <c r="F5252" s="37" t="s">
        <v>19662</v>
      </c>
      <c r="G5252" s="37">
        <v>60045</v>
      </c>
      <c r="H5252" s="35">
        <v>8</v>
      </c>
      <c r="I5252" s="35">
        <v>160</v>
      </c>
      <c r="J5252" s="36">
        <v>47500</v>
      </c>
      <c r="K5252" s="37">
        <v>135866</v>
      </c>
      <c r="L5252" s="37" t="s">
        <v>6281</v>
      </c>
    </row>
    <row r="5253" spans="1:12" ht="18" customHeight="1" x14ac:dyDescent="0.2">
      <c r="A5253" s="37" t="s">
        <v>6282</v>
      </c>
      <c r="B5253" s="37" t="s">
        <v>6283</v>
      </c>
      <c r="C5253" s="37" t="s">
        <v>6284</v>
      </c>
      <c r="D5253" s="37" t="s">
        <v>6285</v>
      </c>
      <c r="E5253" s="37" t="s">
        <v>18032</v>
      </c>
      <c r="F5253" s="37" t="s">
        <v>19667</v>
      </c>
      <c r="G5253" s="37">
        <v>2110</v>
      </c>
      <c r="H5253" s="35">
        <v>105</v>
      </c>
      <c r="I5253" s="35">
        <v>977</v>
      </c>
      <c r="J5253" s="36">
        <v>107803</v>
      </c>
      <c r="K5253" s="37">
        <v>29686</v>
      </c>
      <c r="L5253" s="37" t="s">
        <v>6286</v>
      </c>
    </row>
    <row r="5254" spans="1:12" ht="18" customHeight="1" x14ac:dyDescent="0.2">
      <c r="A5254" s="37" t="s">
        <v>6287</v>
      </c>
      <c r="B5254" s="37" t="s">
        <v>6288</v>
      </c>
      <c r="C5254" s="37" t="s">
        <v>6289</v>
      </c>
      <c r="D5254" s="37"/>
      <c r="E5254" s="37"/>
      <c r="F5254" s="37" t="s">
        <v>18740</v>
      </c>
      <c r="G5254" s="37"/>
      <c r="H5254" s="35">
        <v>8</v>
      </c>
      <c r="I5254" s="35" t="s">
        <v>16742</v>
      </c>
      <c r="J5254" s="35" t="s">
        <v>16742</v>
      </c>
      <c r="K5254" s="37">
        <v>146356</v>
      </c>
      <c r="L5254" s="37" t="s">
        <v>1752</v>
      </c>
    </row>
    <row r="5255" spans="1:12" ht="18" customHeight="1" x14ac:dyDescent="0.2">
      <c r="A5255" s="37" t="s">
        <v>1753</v>
      </c>
      <c r="B5255" s="37" t="s">
        <v>1754</v>
      </c>
      <c r="C5255" s="37" t="s">
        <v>1755</v>
      </c>
      <c r="D5255" s="37" t="s">
        <v>1756</v>
      </c>
      <c r="E5255" s="37" t="s">
        <v>15220</v>
      </c>
      <c r="F5255" s="37" t="s">
        <v>23135</v>
      </c>
      <c r="G5255" s="37">
        <v>84103</v>
      </c>
      <c r="H5255" s="35">
        <v>3</v>
      </c>
      <c r="I5255" s="35">
        <v>16</v>
      </c>
      <c r="J5255" s="36">
        <v>201930</v>
      </c>
      <c r="K5255" s="37">
        <v>139074</v>
      </c>
      <c r="L5255" s="37"/>
    </row>
    <row r="5256" spans="1:12" ht="18" customHeight="1" x14ac:dyDescent="0.2">
      <c r="A5256" s="37" t="s">
        <v>1757</v>
      </c>
      <c r="B5256" s="37" t="s">
        <v>1758</v>
      </c>
      <c r="C5256" s="37" t="s">
        <v>1759</v>
      </c>
      <c r="D5256" s="37"/>
      <c r="E5256" s="37"/>
      <c r="F5256" s="37" t="s">
        <v>23125</v>
      </c>
      <c r="G5256" s="37"/>
      <c r="H5256" s="35">
        <v>8</v>
      </c>
      <c r="I5256" s="35" t="s">
        <v>16742</v>
      </c>
      <c r="J5256" s="35" t="s">
        <v>16742</v>
      </c>
      <c r="K5256" s="37">
        <v>150799</v>
      </c>
      <c r="L5256" s="37"/>
    </row>
    <row r="5257" spans="1:12" ht="18" customHeight="1" x14ac:dyDescent="0.2">
      <c r="A5257" s="37" t="s">
        <v>1760</v>
      </c>
      <c r="B5257" s="37" t="s">
        <v>1761</v>
      </c>
      <c r="C5257" s="37" t="s">
        <v>1762</v>
      </c>
      <c r="D5257" s="37" t="s">
        <v>4075</v>
      </c>
      <c r="E5257" s="37" t="s">
        <v>23148</v>
      </c>
      <c r="F5257" s="37" t="s">
        <v>23715</v>
      </c>
      <c r="G5257" s="37">
        <v>80903</v>
      </c>
      <c r="H5257" s="35">
        <v>10</v>
      </c>
      <c r="I5257" s="35">
        <v>41</v>
      </c>
      <c r="J5257" s="36">
        <v>243902</v>
      </c>
      <c r="K5257" s="37">
        <v>113805</v>
      </c>
      <c r="L5257" s="37"/>
    </row>
    <row r="5258" spans="1:12" ht="18" customHeight="1" x14ac:dyDescent="0.2">
      <c r="A5258" s="37" t="s">
        <v>4076</v>
      </c>
      <c r="B5258" s="37" t="s">
        <v>4077</v>
      </c>
      <c r="C5258" s="37" t="s">
        <v>4078</v>
      </c>
      <c r="D5258" s="37" t="s">
        <v>4079</v>
      </c>
      <c r="E5258" s="37" t="s">
        <v>4080</v>
      </c>
      <c r="F5258" s="37" t="s">
        <v>19672</v>
      </c>
      <c r="G5258" s="37">
        <v>64064</v>
      </c>
      <c r="H5258" s="35">
        <v>3</v>
      </c>
      <c r="I5258" s="35">
        <v>50</v>
      </c>
      <c r="J5258" s="36">
        <v>50000</v>
      </c>
      <c r="K5258" s="37">
        <v>143421</v>
      </c>
      <c r="L5258" s="37" t="s">
        <v>4081</v>
      </c>
    </row>
    <row r="5259" spans="1:12" ht="18" customHeight="1" x14ac:dyDescent="0.2">
      <c r="A5259" s="37" t="s">
        <v>4082</v>
      </c>
      <c r="B5259" s="37" t="s">
        <v>4083</v>
      </c>
      <c r="C5259" s="37" t="s">
        <v>6743</v>
      </c>
      <c r="D5259" s="37" t="s">
        <v>6744</v>
      </c>
      <c r="E5259" s="37" t="s">
        <v>19720</v>
      </c>
      <c r="F5259" s="37" t="s">
        <v>23713</v>
      </c>
      <c r="G5259" s="37">
        <v>85202</v>
      </c>
      <c r="H5259" s="35">
        <v>8</v>
      </c>
      <c r="I5259" s="35" t="s">
        <v>16742</v>
      </c>
      <c r="J5259" s="35" t="s">
        <v>16742</v>
      </c>
      <c r="K5259" s="37">
        <v>140741</v>
      </c>
      <c r="L5259" s="37"/>
    </row>
    <row r="5260" spans="1:12" ht="18" customHeight="1" x14ac:dyDescent="0.2">
      <c r="A5260" s="37" t="s">
        <v>3585</v>
      </c>
      <c r="B5260" s="37" t="s">
        <v>3586</v>
      </c>
      <c r="C5260" s="37" t="s">
        <v>3587</v>
      </c>
      <c r="D5260" s="37" t="s">
        <v>3588</v>
      </c>
      <c r="E5260" s="37" t="s">
        <v>22068</v>
      </c>
      <c r="F5260" s="37" t="s">
        <v>23715</v>
      </c>
      <c r="G5260" s="37">
        <v>80111</v>
      </c>
      <c r="H5260" s="35">
        <v>5</v>
      </c>
      <c r="I5260" s="35">
        <v>34</v>
      </c>
      <c r="J5260" s="36">
        <v>148156</v>
      </c>
      <c r="K5260" s="37">
        <v>113090</v>
      </c>
      <c r="L5260" s="37" t="s">
        <v>3589</v>
      </c>
    </row>
    <row r="5261" spans="1:12" ht="18" customHeight="1" x14ac:dyDescent="0.2">
      <c r="A5261" s="37" t="s">
        <v>3590</v>
      </c>
      <c r="B5261" s="37" t="s">
        <v>3591</v>
      </c>
      <c r="C5261" s="37" t="s">
        <v>3592</v>
      </c>
      <c r="D5261" s="37"/>
      <c r="E5261" s="37"/>
      <c r="F5261" s="37" t="s">
        <v>18743</v>
      </c>
      <c r="G5261" s="37"/>
      <c r="H5261" s="35">
        <v>24</v>
      </c>
      <c r="I5261" s="35">
        <v>360</v>
      </c>
      <c r="J5261" s="36">
        <v>66667</v>
      </c>
      <c r="K5261" s="37">
        <v>129643</v>
      </c>
      <c r="L5261" s="37"/>
    </row>
    <row r="5262" spans="1:12" ht="18" customHeight="1" x14ac:dyDescent="0.2">
      <c r="A5262" s="37" t="s">
        <v>3593</v>
      </c>
      <c r="B5262" s="37" t="s">
        <v>3594</v>
      </c>
      <c r="C5262" s="37" t="s">
        <v>3595</v>
      </c>
      <c r="D5262" s="37" t="s">
        <v>3596</v>
      </c>
      <c r="E5262" s="37" t="s">
        <v>16143</v>
      </c>
      <c r="F5262" s="37" t="s">
        <v>23134</v>
      </c>
      <c r="G5262" s="37">
        <v>77478</v>
      </c>
      <c r="H5262" s="35">
        <v>104</v>
      </c>
      <c r="I5262" s="35">
        <v>496</v>
      </c>
      <c r="J5262" s="36">
        <v>209990</v>
      </c>
      <c r="K5262" s="37">
        <v>114381</v>
      </c>
      <c r="L5262" s="37"/>
    </row>
    <row r="5263" spans="1:12" ht="18" customHeight="1" x14ac:dyDescent="0.2">
      <c r="A5263" s="37" t="s">
        <v>3597</v>
      </c>
      <c r="B5263" s="37" t="s">
        <v>3598</v>
      </c>
      <c r="C5263" s="37" t="s">
        <v>3599</v>
      </c>
      <c r="D5263" s="37" t="s">
        <v>3600</v>
      </c>
      <c r="E5263" s="37" t="s">
        <v>21075</v>
      </c>
      <c r="F5263" s="37" t="s">
        <v>19677</v>
      </c>
      <c r="G5263" s="37">
        <v>3110</v>
      </c>
      <c r="H5263" s="35">
        <v>54</v>
      </c>
      <c r="I5263" s="35">
        <v>255</v>
      </c>
      <c r="J5263" s="36">
        <v>210473</v>
      </c>
      <c r="K5263" s="37">
        <v>117595</v>
      </c>
      <c r="L5263" s="37"/>
    </row>
    <row r="5264" spans="1:12" ht="18" customHeight="1" x14ac:dyDescent="0.2">
      <c r="A5264" s="37" t="s">
        <v>3601</v>
      </c>
      <c r="B5264" s="37" t="s">
        <v>3602</v>
      </c>
      <c r="C5264" s="37" t="s">
        <v>3603</v>
      </c>
      <c r="D5264" s="37" t="s">
        <v>3604</v>
      </c>
      <c r="E5264" s="37" t="s">
        <v>1781</v>
      </c>
      <c r="F5264" s="37" t="s">
        <v>23716</v>
      </c>
      <c r="G5264" s="37">
        <v>6890</v>
      </c>
      <c r="H5264" s="35">
        <v>11</v>
      </c>
      <c r="I5264" s="35">
        <v>94</v>
      </c>
      <c r="J5264" s="36">
        <v>114894</v>
      </c>
      <c r="K5264" s="37">
        <v>145298</v>
      </c>
      <c r="L5264" s="37" t="s">
        <v>3605</v>
      </c>
    </row>
    <row r="5265" spans="1:12" ht="18" customHeight="1" x14ac:dyDescent="0.2">
      <c r="A5265" s="37" t="s">
        <v>3606</v>
      </c>
      <c r="B5265" s="37" t="s">
        <v>1324</v>
      </c>
      <c r="C5265" s="37" t="s">
        <v>3963</v>
      </c>
      <c r="D5265" s="37" t="s">
        <v>3964</v>
      </c>
      <c r="E5265" s="37" t="s">
        <v>8535</v>
      </c>
      <c r="F5265" s="37" t="s">
        <v>19668</v>
      </c>
      <c r="G5265" s="37">
        <v>21204</v>
      </c>
      <c r="H5265" s="35">
        <v>764</v>
      </c>
      <c r="I5265" s="35">
        <v>230</v>
      </c>
      <c r="J5265" s="36">
        <v>3322011</v>
      </c>
      <c r="K5265" s="37">
        <v>109971</v>
      </c>
      <c r="L5265" s="37"/>
    </row>
    <row r="5266" spans="1:12" ht="18" customHeight="1" x14ac:dyDescent="0.2">
      <c r="A5266" s="37" t="s">
        <v>3965</v>
      </c>
      <c r="B5266" s="37" t="s">
        <v>3966</v>
      </c>
      <c r="C5266" s="37" t="s">
        <v>1325</v>
      </c>
      <c r="D5266" s="37" t="s">
        <v>1326</v>
      </c>
      <c r="E5266" s="37" t="s">
        <v>1327</v>
      </c>
      <c r="F5266" s="37" t="s">
        <v>19670</v>
      </c>
      <c r="G5266" s="37">
        <v>48198</v>
      </c>
      <c r="H5266" s="35">
        <v>8</v>
      </c>
      <c r="I5266" s="35" t="s">
        <v>16742</v>
      </c>
      <c r="J5266" s="35" t="s">
        <v>16742</v>
      </c>
      <c r="K5266" s="37">
        <v>143218</v>
      </c>
      <c r="L5266" s="37" t="s">
        <v>1328</v>
      </c>
    </row>
    <row r="5267" spans="1:12" ht="18" customHeight="1" x14ac:dyDescent="0.2">
      <c r="A5267" s="37" t="s">
        <v>1329</v>
      </c>
      <c r="B5267" s="37" t="s">
        <v>1330</v>
      </c>
      <c r="C5267" s="37" t="s">
        <v>1331</v>
      </c>
      <c r="D5267" s="37" t="s">
        <v>1332</v>
      </c>
      <c r="E5267" s="37" t="s">
        <v>22740</v>
      </c>
      <c r="F5267" s="37" t="s">
        <v>19662</v>
      </c>
      <c r="G5267" s="37">
        <v>60523</v>
      </c>
      <c r="H5267" s="35">
        <v>79</v>
      </c>
      <c r="I5267" s="35">
        <v>542</v>
      </c>
      <c r="J5267" s="36">
        <v>145502</v>
      </c>
      <c r="K5267" s="37">
        <v>44225</v>
      </c>
      <c r="L5267" s="37"/>
    </row>
    <row r="5268" spans="1:12" ht="18" customHeight="1" x14ac:dyDescent="0.2">
      <c r="A5268" s="37" t="s">
        <v>1329</v>
      </c>
      <c r="B5268" s="37" t="s">
        <v>1881</v>
      </c>
      <c r="C5268" s="37" t="s">
        <v>3318</v>
      </c>
      <c r="D5268" s="37" t="s">
        <v>1332</v>
      </c>
      <c r="E5268" s="37" t="s">
        <v>22740</v>
      </c>
      <c r="F5268" s="37" t="s">
        <v>19662</v>
      </c>
      <c r="G5268" s="37">
        <v>60523</v>
      </c>
      <c r="H5268" s="35">
        <v>19</v>
      </c>
      <c r="I5268" s="35">
        <v>118</v>
      </c>
      <c r="J5268" s="36">
        <v>158618</v>
      </c>
      <c r="K5268" s="37">
        <v>110977</v>
      </c>
      <c r="L5268" s="37" t="s">
        <v>3319</v>
      </c>
    </row>
    <row r="5269" spans="1:12" ht="18" customHeight="1" x14ac:dyDescent="0.2">
      <c r="A5269" s="37" t="s">
        <v>3320</v>
      </c>
      <c r="B5269" s="37" t="s">
        <v>3321</v>
      </c>
      <c r="C5269" s="37" t="s">
        <v>3322</v>
      </c>
      <c r="D5269" s="37" t="s">
        <v>3323</v>
      </c>
      <c r="E5269" s="37" t="s">
        <v>19505</v>
      </c>
      <c r="F5269" s="37" t="s">
        <v>23125</v>
      </c>
      <c r="G5269" s="37">
        <v>10119</v>
      </c>
      <c r="H5269" s="35">
        <v>14</v>
      </c>
      <c r="I5269" s="35">
        <v>85</v>
      </c>
      <c r="J5269" s="36">
        <v>163012</v>
      </c>
      <c r="K5269" s="37">
        <v>128567</v>
      </c>
      <c r="L5269" s="37"/>
    </row>
    <row r="5270" spans="1:12" ht="18" customHeight="1" x14ac:dyDescent="0.2">
      <c r="A5270" s="37" t="s">
        <v>3324</v>
      </c>
      <c r="B5270" s="37" t="s">
        <v>3325</v>
      </c>
      <c r="C5270" s="37" t="s">
        <v>3326</v>
      </c>
      <c r="D5270" s="37" t="s">
        <v>3327</v>
      </c>
      <c r="E5270" s="37" t="s">
        <v>3328</v>
      </c>
      <c r="F5270" s="37" t="s">
        <v>19675</v>
      </c>
      <c r="G5270" s="37">
        <v>27502</v>
      </c>
      <c r="H5270" s="35">
        <v>8</v>
      </c>
      <c r="I5270" s="35">
        <v>32</v>
      </c>
      <c r="J5270" s="36">
        <v>250000</v>
      </c>
      <c r="K5270" s="37">
        <v>148317</v>
      </c>
      <c r="L5270" s="37" t="s">
        <v>3329</v>
      </c>
    </row>
    <row r="5271" spans="1:12" ht="18" customHeight="1" x14ac:dyDescent="0.2">
      <c r="A5271" s="37" t="s">
        <v>3330</v>
      </c>
      <c r="B5271" s="37" t="s">
        <v>3331</v>
      </c>
      <c r="C5271" s="37" t="s">
        <v>3332</v>
      </c>
      <c r="D5271" s="37" t="s">
        <v>4457</v>
      </c>
      <c r="E5271" s="37" t="s">
        <v>23348</v>
      </c>
      <c r="F5271" s="37" t="s">
        <v>23126</v>
      </c>
      <c r="G5271" s="37">
        <v>43229</v>
      </c>
      <c r="H5271" s="35">
        <v>2</v>
      </c>
      <c r="I5271" s="35">
        <v>5</v>
      </c>
      <c r="J5271" s="36">
        <v>300000</v>
      </c>
      <c r="K5271" s="37">
        <v>145726</v>
      </c>
      <c r="L5271" s="37" t="s">
        <v>4458</v>
      </c>
    </row>
    <row r="5272" spans="1:12" ht="18" customHeight="1" x14ac:dyDescent="0.2">
      <c r="A5272" s="37" t="s">
        <v>4459</v>
      </c>
      <c r="B5272" s="37" t="s">
        <v>8144</v>
      </c>
      <c r="C5272" s="37" t="s">
        <v>8145</v>
      </c>
      <c r="D5272" s="37" t="s">
        <v>8146</v>
      </c>
      <c r="E5272" s="37" t="s">
        <v>7067</v>
      </c>
      <c r="F5272" s="37" t="s">
        <v>23714</v>
      </c>
      <c r="G5272" s="37">
        <v>94610</v>
      </c>
      <c r="H5272" s="35">
        <v>11</v>
      </c>
      <c r="I5272" s="35">
        <v>93</v>
      </c>
      <c r="J5272" s="36">
        <v>123247</v>
      </c>
      <c r="K5272" s="37">
        <v>121359</v>
      </c>
      <c r="L5272" s="37" t="s">
        <v>8147</v>
      </c>
    </row>
    <row r="5273" spans="1:12" ht="18" customHeight="1" x14ac:dyDescent="0.2">
      <c r="A5273" s="37" t="s">
        <v>8148</v>
      </c>
      <c r="B5273" s="37" t="s">
        <v>8149</v>
      </c>
      <c r="C5273" s="37" t="s">
        <v>8150</v>
      </c>
      <c r="D5273" s="37" t="s">
        <v>8151</v>
      </c>
      <c r="E5273" s="37" t="s">
        <v>21090</v>
      </c>
      <c r="F5273" s="37" t="s">
        <v>23715</v>
      </c>
      <c r="G5273" s="37">
        <v>80303</v>
      </c>
      <c r="H5273" s="35">
        <v>8</v>
      </c>
      <c r="I5273" s="35" t="s">
        <v>16742</v>
      </c>
      <c r="J5273" s="35" t="s">
        <v>16742</v>
      </c>
      <c r="K5273" s="37">
        <v>135756</v>
      </c>
      <c r="L5273" s="37"/>
    </row>
    <row r="5274" spans="1:12" ht="18" customHeight="1" x14ac:dyDescent="0.2">
      <c r="A5274" s="37" t="s">
        <v>8152</v>
      </c>
      <c r="B5274" s="37" t="s">
        <v>8153</v>
      </c>
      <c r="C5274" s="37" t="s">
        <v>8154</v>
      </c>
      <c r="D5274" s="37" t="s">
        <v>8155</v>
      </c>
      <c r="E5274" s="37" t="s">
        <v>8156</v>
      </c>
      <c r="F5274" s="37" t="s">
        <v>18740</v>
      </c>
      <c r="G5274" s="37">
        <v>32250</v>
      </c>
      <c r="H5274" s="35">
        <v>7</v>
      </c>
      <c r="I5274" s="35">
        <v>24</v>
      </c>
      <c r="J5274" s="36">
        <v>291667</v>
      </c>
      <c r="K5274" s="37">
        <v>142505</v>
      </c>
      <c r="L5274" s="37"/>
    </row>
    <row r="5275" spans="1:12" ht="18" customHeight="1" x14ac:dyDescent="0.2">
      <c r="A5275" s="37" t="s">
        <v>8157</v>
      </c>
      <c r="B5275" s="37" t="s">
        <v>8158</v>
      </c>
      <c r="C5275" s="37" t="s">
        <v>8159</v>
      </c>
      <c r="D5275" s="37" t="s">
        <v>8160</v>
      </c>
      <c r="E5275" s="37" t="s">
        <v>16728</v>
      </c>
      <c r="F5275" s="37" t="s">
        <v>23714</v>
      </c>
      <c r="G5275" s="37">
        <v>92122</v>
      </c>
      <c r="H5275" s="35">
        <v>13</v>
      </c>
      <c r="I5275" s="35" t="s">
        <v>16742</v>
      </c>
      <c r="J5275" s="35" t="s">
        <v>16742</v>
      </c>
      <c r="K5275" s="37">
        <v>124094</v>
      </c>
      <c r="L5275" s="37"/>
    </row>
    <row r="5276" spans="1:12" ht="18" customHeight="1" x14ac:dyDescent="0.2">
      <c r="A5276" s="37" t="s">
        <v>8161</v>
      </c>
      <c r="B5276" s="37" t="s">
        <v>8162</v>
      </c>
      <c r="C5276" s="37" t="s">
        <v>8163</v>
      </c>
      <c r="D5276" s="37" t="s">
        <v>8164</v>
      </c>
      <c r="E5276" s="37" t="s">
        <v>23951</v>
      </c>
      <c r="F5276" s="37" t="s">
        <v>19670</v>
      </c>
      <c r="G5276" s="37">
        <v>48304</v>
      </c>
      <c r="H5276" s="35">
        <v>32</v>
      </c>
      <c r="I5276" s="35">
        <v>205</v>
      </c>
      <c r="J5276" s="36">
        <v>156369</v>
      </c>
      <c r="K5276" s="37">
        <v>146564</v>
      </c>
      <c r="L5276" s="37"/>
    </row>
    <row r="5277" spans="1:12" ht="18" customHeight="1" x14ac:dyDescent="0.2">
      <c r="A5277" s="37" t="s">
        <v>8165</v>
      </c>
      <c r="B5277" s="37" t="s">
        <v>8166</v>
      </c>
      <c r="C5277" s="37" t="s">
        <v>8167</v>
      </c>
      <c r="D5277" s="37"/>
      <c r="E5277" s="37"/>
      <c r="F5277" s="37" t="s">
        <v>23714</v>
      </c>
      <c r="G5277" s="37"/>
      <c r="H5277" s="35">
        <v>8</v>
      </c>
      <c r="I5277" s="35" t="s">
        <v>16742</v>
      </c>
      <c r="J5277" s="35" t="s">
        <v>16742</v>
      </c>
      <c r="K5277" s="37">
        <v>147819</v>
      </c>
      <c r="L5277" s="37"/>
    </row>
    <row r="5278" spans="1:12" ht="18" customHeight="1" x14ac:dyDescent="0.2">
      <c r="A5278" s="37" t="s">
        <v>8168</v>
      </c>
      <c r="B5278" s="37" t="s">
        <v>8169</v>
      </c>
      <c r="C5278" s="37" t="s">
        <v>8170</v>
      </c>
      <c r="D5278" s="37" t="s">
        <v>8171</v>
      </c>
      <c r="E5278" s="37" t="s">
        <v>8172</v>
      </c>
      <c r="F5278" s="37" t="s">
        <v>23136</v>
      </c>
      <c r="G5278" s="37">
        <v>20168</v>
      </c>
      <c r="H5278" s="35">
        <v>6</v>
      </c>
      <c r="I5278" s="35">
        <v>72</v>
      </c>
      <c r="J5278" s="36">
        <v>81756</v>
      </c>
      <c r="K5278" s="37">
        <v>139672</v>
      </c>
      <c r="L5278" s="37"/>
    </row>
    <row r="5279" spans="1:12" ht="18" customHeight="1" x14ac:dyDescent="0.2">
      <c r="A5279" s="37" t="s">
        <v>8173</v>
      </c>
      <c r="B5279" s="37" t="s">
        <v>8174</v>
      </c>
      <c r="C5279" s="37" t="s">
        <v>8175</v>
      </c>
      <c r="D5279" s="37" t="s">
        <v>8176</v>
      </c>
      <c r="E5279" s="37" t="s">
        <v>8177</v>
      </c>
      <c r="F5279" s="37" t="s">
        <v>19662</v>
      </c>
      <c r="G5279" s="37">
        <v>60008</v>
      </c>
      <c r="H5279" s="35">
        <v>27</v>
      </c>
      <c r="I5279" s="35">
        <v>209</v>
      </c>
      <c r="J5279" s="36">
        <v>129187</v>
      </c>
      <c r="K5279" s="37">
        <v>123279</v>
      </c>
      <c r="L5279" s="37"/>
    </row>
    <row r="5280" spans="1:12" ht="18" customHeight="1" x14ac:dyDescent="0.2">
      <c r="A5280" s="37" t="s">
        <v>8178</v>
      </c>
      <c r="B5280" s="37" t="s">
        <v>8179</v>
      </c>
      <c r="C5280" s="37" t="s">
        <v>8180</v>
      </c>
      <c r="D5280" s="37" t="s">
        <v>5487</v>
      </c>
      <c r="E5280" s="37" t="s">
        <v>19929</v>
      </c>
      <c r="F5280" s="37" t="s">
        <v>19675</v>
      </c>
      <c r="G5280" s="37">
        <v>28801</v>
      </c>
      <c r="H5280" s="35">
        <v>11</v>
      </c>
      <c r="I5280" s="35">
        <v>118</v>
      </c>
      <c r="J5280" s="36">
        <v>96054</v>
      </c>
      <c r="K5280" s="37">
        <v>127427</v>
      </c>
      <c r="L5280" s="37"/>
    </row>
    <row r="5281" spans="1:12" ht="18" customHeight="1" x14ac:dyDescent="0.2">
      <c r="A5281" s="37" t="s">
        <v>5488</v>
      </c>
      <c r="B5281" s="37" t="s">
        <v>5489</v>
      </c>
      <c r="C5281" s="37" t="s">
        <v>5490</v>
      </c>
      <c r="D5281" s="37" t="s">
        <v>5491</v>
      </c>
      <c r="E5281" s="37" t="s">
        <v>23164</v>
      </c>
      <c r="F5281" s="37" t="s">
        <v>23136</v>
      </c>
      <c r="G5281" s="37">
        <v>23059</v>
      </c>
      <c r="H5281" s="35">
        <v>44</v>
      </c>
      <c r="I5281" s="35">
        <v>394</v>
      </c>
      <c r="J5281" s="36">
        <v>110493</v>
      </c>
      <c r="K5281" s="37">
        <v>135941</v>
      </c>
      <c r="L5281" s="37" t="s">
        <v>5492</v>
      </c>
    </row>
    <row r="5282" spans="1:12" ht="18" customHeight="1" x14ac:dyDescent="0.2">
      <c r="A5282" s="37" t="s">
        <v>5493</v>
      </c>
      <c r="B5282" s="37" t="s">
        <v>5494</v>
      </c>
      <c r="C5282" s="37" t="s">
        <v>5495</v>
      </c>
      <c r="D5282" s="37" t="s">
        <v>5496</v>
      </c>
      <c r="E5282" s="37" t="s">
        <v>24286</v>
      </c>
      <c r="F5282" s="37" t="s">
        <v>23134</v>
      </c>
      <c r="G5282" s="37">
        <v>75248</v>
      </c>
      <c r="H5282" s="35">
        <v>23</v>
      </c>
      <c r="I5282" s="35">
        <v>112</v>
      </c>
      <c r="J5282" s="36">
        <v>203799</v>
      </c>
      <c r="K5282" s="37">
        <v>13478</v>
      </c>
      <c r="L5282" s="37"/>
    </row>
    <row r="5283" spans="1:12" ht="18" customHeight="1" x14ac:dyDescent="0.2">
      <c r="A5283" s="37" t="s">
        <v>5497</v>
      </c>
      <c r="B5283" s="37" t="s">
        <v>5498</v>
      </c>
      <c r="C5283" s="37" t="s">
        <v>5499</v>
      </c>
      <c r="D5283" s="37" t="s">
        <v>5500</v>
      </c>
      <c r="E5283" s="37" t="s">
        <v>18093</v>
      </c>
      <c r="F5283" s="37" t="s">
        <v>19669</v>
      </c>
      <c r="G5283" s="37">
        <v>4103</v>
      </c>
      <c r="H5283" s="35">
        <v>4</v>
      </c>
      <c r="I5283" s="35">
        <v>20</v>
      </c>
      <c r="J5283" s="36">
        <v>219823</v>
      </c>
      <c r="K5283" s="37">
        <v>36700</v>
      </c>
      <c r="L5283" s="37" t="s">
        <v>5501</v>
      </c>
    </row>
    <row r="5284" spans="1:12" ht="18" customHeight="1" x14ac:dyDescent="0.2">
      <c r="A5284" s="37" t="s">
        <v>5502</v>
      </c>
      <c r="B5284" s="37" t="s">
        <v>5503</v>
      </c>
      <c r="C5284" s="37" t="s">
        <v>5504</v>
      </c>
      <c r="D5284" s="37" t="s">
        <v>2940</v>
      </c>
      <c r="E5284" s="37" t="s">
        <v>19540</v>
      </c>
      <c r="F5284" s="37" t="s">
        <v>23129</v>
      </c>
      <c r="G5284" s="37">
        <v>15222</v>
      </c>
      <c r="H5284" s="35">
        <v>336</v>
      </c>
      <c r="I5284" s="35">
        <v>551</v>
      </c>
      <c r="J5284" s="36">
        <v>610622</v>
      </c>
      <c r="K5284" s="37">
        <v>106438</v>
      </c>
      <c r="L5284" s="37"/>
    </row>
    <row r="5285" spans="1:12" ht="18" customHeight="1" x14ac:dyDescent="0.2">
      <c r="A5285" s="37" t="s">
        <v>2941</v>
      </c>
      <c r="B5285" s="37" t="s">
        <v>2942</v>
      </c>
      <c r="C5285" s="37" t="s">
        <v>2943</v>
      </c>
      <c r="D5285" s="37" t="s">
        <v>2939</v>
      </c>
      <c r="E5285" s="37" t="s">
        <v>9856</v>
      </c>
      <c r="F5285" s="37" t="s">
        <v>23129</v>
      </c>
      <c r="G5285" s="37">
        <v>18940</v>
      </c>
      <c r="H5285" s="35">
        <v>15</v>
      </c>
      <c r="I5285" s="35">
        <v>144</v>
      </c>
      <c r="J5285" s="36">
        <v>102293</v>
      </c>
      <c r="K5285" s="37">
        <v>134311</v>
      </c>
      <c r="L5285" s="37"/>
    </row>
    <row r="5286" spans="1:12" ht="18" customHeight="1" x14ac:dyDescent="0.2">
      <c r="A5286" s="37" t="s">
        <v>4938</v>
      </c>
      <c r="B5286" s="37" t="s">
        <v>4939</v>
      </c>
      <c r="C5286" s="37" t="s">
        <v>4940</v>
      </c>
      <c r="D5286" s="37" t="s">
        <v>4941</v>
      </c>
      <c r="E5286" s="37" t="s">
        <v>18503</v>
      </c>
      <c r="F5286" s="37" t="s">
        <v>23713</v>
      </c>
      <c r="G5286" s="37">
        <v>86305</v>
      </c>
      <c r="H5286" s="35">
        <v>20</v>
      </c>
      <c r="I5286" s="35">
        <v>168</v>
      </c>
      <c r="J5286" s="36">
        <v>120580</v>
      </c>
      <c r="K5286" s="37">
        <v>115912</v>
      </c>
      <c r="L5286" s="37"/>
    </row>
    <row r="5287" spans="1:12" ht="18" customHeight="1" x14ac:dyDescent="0.2">
      <c r="A5287" s="37" t="s">
        <v>4942</v>
      </c>
      <c r="B5287" s="37" t="s">
        <v>4943</v>
      </c>
      <c r="C5287" s="37" t="s">
        <v>4944</v>
      </c>
      <c r="D5287" s="37" t="s">
        <v>4945</v>
      </c>
      <c r="E5287" s="37" t="s">
        <v>6242</v>
      </c>
      <c r="F5287" s="37" t="s">
        <v>19668</v>
      </c>
      <c r="G5287" s="37">
        <v>20852</v>
      </c>
      <c r="H5287" s="35">
        <v>1</v>
      </c>
      <c r="I5287" s="35">
        <v>4</v>
      </c>
      <c r="J5287" s="36">
        <v>313750</v>
      </c>
      <c r="K5287" s="37">
        <v>121580</v>
      </c>
      <c r="L5287" s="37" t="s">
        <v>4946</v>
      </c>
    </row>
    <row r="5288" spans="1:12" ht="18" customHeight="1" x14ac:dyDescent="0.2">
      <c r="A5288" s="37" t="s">
        <v>4947</v>
      </c>
      <c r="B5288" s="37" t="s">
        <v>4948</v>
      </c>
      <c r="C5288" s="37" t="s">
        <v>4949</v>
      </c>
      <c r="D5288" s="37" t="s">
        <v>4950</v>
      </c>
      <c r="E5288" s="37" t="s">
        <v>16638</v>
      </c>
      <c r="F5288" s="37" t="s">
        <v>23715</v>
      </c>
      <c r="G5288" s="37">
        <v>81301</v>
      </c>
      <c r="H5288" s="35">
        <v>0</v>
      </c>
      <c r="I5288" s="35">
        <v>7</v>
      </c>
      <c r="J5288" s="36">
        <v>30528</v>
      </c>
      <c r="K5288" s="37">
        <v>145974</v>
      </c>
      <c r="L5288" s="37"/>
    </row>
    <row r="5289" spans="1:12" ht="18" customHeight="1" x14ac:dyDescent="0.2">
      <c r="A5289" s="37" t="s">
        <v>4951</v>
      </c>
      <c r="B5289" s="37" t="s">
        <v>4952</v>
      </c>
      <c r="C5289" s="37" t="s">
        <v>4953</v>
      </c>
      <c r="D5289" s="37" t="s">
        <v>4954</v>
      </c>
      <c r="E5289" s="37" t="s">
        <v>15227</v>
      </c>
      <c r="F5289" s="37" t="s">
        <v>18741</v>
      </c>
      <c r="G5289" s="37">
        <v>30308</v>
      </c>
      <c r="H5289" s="35">
        <v>2</v>
      </c>
      <c r="I5289" s="35">
        <v>17</v>
      </c>
      <c r="J5289" s="36">
        <v>117647</v>
      </c>
      <c r="K5289" s="37">
        <v>148307</v>
      </c>
      <c r="L5289" s="37" t="s">
        <v>4955</v>
      </c>
    </row>
    <row r="5290" spans="1:12" ht="18" customHeight="1" x14ac:dyDescent="0.2">
      <c r="A5290" s="37" t="s">
        <v>4956</v>
      </c>
      <c r="B5290" s="37" t="s">
        <v>4809</v>
      </c>
      <c r="C5290" s="37" t="s">
        <v>4810</v>
      </c>
      <c r="D5290" s="37" t="s">
        <v>4811</v>
      </c>
      <c r="E5290" s="37" t="s">
        <v>24023</v>
      </c>
      <c r="F5290" s="37" t="s">
        <v>19674</v>
      </c>
      <c r="G5290" s="37">
        <v>59715</v>
      </c>
      <c r="H5290" s="35">
        <v>8</v>
      </c>
      <c r="I5290" s="35" t="s">
        <v>16742</v>
      </c>
      <c r="J5290" s="35" t="s">
        <v>16742</v>
      </c>
      <c r="K5290" s="37">
        <v>134387</v>
      </c>
      <c r="L5290" s="37" t="s">
        <v>4812</v>
      </c>
    </row>
    <row r="5291" spans="1:12" ht="18" customHeight="1" x14ac:dyDescent="0.2">
      <c r="A5291" s="37" t="s">
        <v>4813</v>
      </c>
      <c r="B5291" s="37" t="s">
        <v>4814</v>
      </c>
      <c r="C5291" s="37" t="s">
        <v>4815</v>
      </c>
      <c r="D5291" s="37" t="s">
        <v>4816</v>
      </c>
      <c r="E5291" s="37" t="s">
        <v>21321</v>
      </c>
      <c r="F5291" s="37" t="s">
        <v>23136</v>
      </c>
      <c r="G5291" s="37">
        <v>22180</v>
      </c>
      <c r="H5291" s="35">
        <v>218</v>
      </c>
      <c r="I5291" s="35">
        <v>771</v>
      </c>
      <c r="J5291" s="36">
        <v>282355</v>
      </c>
      <c r="K5291" s="37">
        <v>143234</v>
      </c>
      <c r="L5291" s="37"/>
    </row>
    <row r="5292" spans="1:12" ht="18" customHeight="1" x14ac:dyDescent="0.2">
      <c r="A5292" s="37" t="s">
        <v>4817</v>
      </c>
      <c r="B5292" s="37" t="s">
        <v>4818</v>
      </c>
      <c r="C5292" s="37"/>
      <c r="D5292" s="37" t="s">
        <v>4819</v>
      </c>
      <c r="E5292" s="37" t="s">
        <v>19505</v>
      </c>
      <c r="F5292" s="37" t="s">
        <v>23125</v>
      </c>
      <c r="G5292" s="37">
        <v>10028</v>
      </c>
      <c r="H5292" s="35">
        <v>1</v>
      </c>
      <c r="I5292" s="35">
        <v>12</v>
      </c>
      <c r="J5292" s="36">
        <v>108667</v>
      </c>
      <c r="K5292" s="37">
        <v>137802</v>
      </c>
      <c r="L5292" s="37"/>
    </row>
    <row r="5293" spans="1:12" ht="18" customHeight="1" x14ac:dyDescent="0.2">
      <c r="A5293" s="37" t="s">
        <v>4820</v>
      </c>
      <c r="B5293" s="37" t="s">
        <v>4821</v>
      </c>
      <c r="C5293" s="37" t="s">
        <v>4822</v>
      </c>
      <c r="D5293" s="37" t="s">
        <v>4823</v>
      </c>
      <c r="E5293" s="37" t="s">
        <v>23398</v>
      </c>
      <c r="F5293" s="37" t="s">
        <v>23714</v>
      </c>
      <c r="G5293" s="37">
        <v>92780</v>
      </c>
      <c r="H5293" s="35">
        <v>154</v>
      </c>
      <c r="I5293" s="35">
        <v>772</v>
      </c>
      <c r="J5293" s="36">
        <v>199949</v>
      </c>
      <c r="K5293" s="37">
        <v>124298</v>
      </c>
      <c r="L5293" s="37"/>
    </row>
    <row r="5294" spans="1:12" ht="18" customHeight="1" x14ac:dyDescent="0.2">
      <c r="A5294" s="37" t="s">
        <v>4824</v>
      </c>
      <c r="B5294" s="37" t="s">
        <v>4825</v>
      </c>
      <c r="C5294" s="37" t="s">
        <v>4826</v>
      </c>
      <c r="D5294" s="37"/>
      <c r="E5294" s="37"/>
      <c r="F5294" s="37" t="s">
        <v>23133</v>
      </c>
      <c r="G5294" s="37"/>
      <c r="H5294" s="35">
        <v>1</v>
      </c>
      <c r="I5294" s="35">
        <v>12</v>
      </c>
      <c r="J5294" s="36">
        <v>104167</v>
      </c>
      <c r="K5294" s="37">
        <v>142575</v>
      </c>
      <c r="L5294" s="37"/>
    </row>
    <row r="5295" spans="1:12" ht="18" customHeight="1" x14ac:dyDescent="0.2">
      <c r="A5295" s="37" t="s">
        <v>57</v>
      </c>
      <c r="B5295" s="37" t="s">
        <v>58</v>
      </c>
      <c r="C5295" s="37" t="s">
        <v>59</v>
      </c>
      <c r="D5295" s="37" t="s">
        <v>3164</v>
      </c>
      <c r="E5295" s="37" t="s">
        <v>5311</v>
      </c>
      <c r="F5295" s="37" t="s">
        <v>19668</v>
      </c>
      <c r="G5295" s="37">
        <v>21701</v>
      </c>
      <c r="H5295" s="35">
        <v>7</v>
      </c>
      <c r="I5295" s="35">
        <v>67</v>
      </c>
      <c r="J5295" s="36">
        <v>105582</v>
      </c>
      <c r="K5295" s="37">
        <v>121760</v>
      </c>
      <c r="L5295" s="37"/>
    </row>
    <row r="5296" spans="1:12" ht="18" customHeight="1" x14ac:dyDescent="0.2">
      <c r="A5296" s="37" t="s">
        <v>3165</v>
      </c>
      <c r="B5296" s="37" t="s">
        <v>3166</v>
      </c>
      <c r="C5296" s="37" t="s">
        <v>3167</v>
      </c>
      <c r="D5296" s="37" t="s">
        <v>11261</v>
      </c>
      <c r="E5296" s="37" t="s">
        <v>16723</v>
      </c>
      <c r="F5296" s="37" t="s">
        <v>23714</v>
      </c>
      <c r="G5296" s="37">
        <v>94104</v>
      </c>
      <c r="H5296" s="35">
        <v>0</v>
      </c>
      <c r="I5296" s="35">
        <v>1</v>
      </c>
      <c r="J5296" s="36">
        <v>480000</v>
      </c>
      <c r="K5296" s="37">
        <v>135388</v>
      </c>
      <c r="L5296" s="37"/>
    </row>
    <row r="5297" spans="1:12" ht="18" customHeight="1" x14ac:dyDescent="0.2">
      <c r="A5297" s="37" t="s">
        <v>4692</v>
      </c>
      <c r="B5297" s="37" t="s">
        <v>4693</v>
      </c>
      <c r="C5297" s="37" t="s">
        <v>4694</v>
      </c>
      <c r="D5297" s="37" t="s">
        <v>4695</v>
      </c>
      <c r="E5297" s="37" t="s">
        <v>4696</v>
      </c>
      <c r="F5297" s="37" t="s">
        <v>19667</v>
      </c>
      <c r="G5297" s="37">
        <v>1475</v>
      </c>
      <c r="H5297" s="35">
        <v>0</v>
      </c>
      <c r="I5297" s="35">
        <v>3</v>
      </c>
      <c r="J5297" s="36">
        <v>20000</v>
      </c>
      <c r="K5297" s="37">
        <v>119876</v>
      </c>
      <c r="L5297" s="37" t="s">
        <v>4697</v>
      </c>
    </row>
    <row r="5298" spans="1:12" ht="18" customHeight="1" x14ac:dyDescent="0.2">
      <c r="A5298" s="37" t="s">
        <v>4698</v>
      </c>
      <c r="B5298" s="37" t="s">
        <v>4699</v>
      </c>
      <c r="C5298" s="37" t="s">
        <v>4700</v>
      </c>
      <c r="D5298" s="37" t="s">
        <v>4701</v>
      </c>
      <c r="E5298" s="37" t="s">
        <v>17314</v>
      </c>
      <c r="F5298" s="37" t="s">
        <v>19662</v>
      </c>
      <c r="G5298" s="37">
        <v>60604</v>
      </c>
      <c r="H5298" s="35">
        <v>11</v>
      </c>
      <c r="I5298" s="35">
        <v>26</v>
      </c>
      <c r="J5298" s="36">
        <v>430769</v>
      </c>
      <c r="K5298" s="37">
        <v>119372</v>
      </c>
      <c r="L5298" s="37"/>
    </row>
    <row r="5299" spans="1:12" ht="18" customHeight="1" x14ac:dyDescent="0.2">
      <c r="A5299" s="37" t="s">
        <v>4702</v>
      </c>
      <c r="B5299" s="37" t="s">
        <v>4703</v>
      </c>
      <c r="C5299" s="37" t="s">
        <v>4704</v>
      </c>
      <c r="D5299" s="37" t="s">
        <v>4705</v>
      </c>
      <c r="E5299" s="37" t="s">
        <v>6333</v>
      </c>
      <c r="F5299" s="37" t="s">
        <v>23716</v>
      </c>
      <c r="G5299" s="37">
        <v>6010</v>
      </c>
      <c r="H5299" s="35">
        <v>8</v>
      </c>
      <c r="I5299" s="35" t="s">
        <v>16742</v>
      </c>
      <c r="J5299" s="35" t="s">
        <v>16742</v>
      </c>
      <c r="K5299" s="37">
        <v>144057</v>
      </c>
      <c r="L5299" s="37" t="s">
        <v>4706</v>
      </c>
    </row>
    <row r="5300" spans="1:12" ht="18" customHeight="1" x14ac:dyDescent="0.2">
      <c r="A5300" s="37" t="s">
        <v>4707</v>
      </c>
      <c r="B5300" s="37" t="s">
        <v>4708</v>
      </c>
      <c r="C5300" s="37" t="s">
        <v>4709</v>
      </c>
      <c r="D5300" s="37" t="s">
        <v>4710</v>
      </c>
      <c r="E5300" s="37" t="s">
        <v>19048</v>
      </c>
      <c r="F5300" s="37" t="s">
        <v>23714</v>
      </c>
      <c r="G5300" s="37">
        <v>93021</v>
      </c>
      <c r="H5300" s="35">
        <v>8</v>
      </c>
      <c r="I5300" s="35" t="s">
        <v>16742</v>
      </c>
      <c r="J5300" s="35" t="s">
        <v>16742</v>
      </c>
      <c r="K5300" s="37">
        <v>131172</v>
      </c>
      <c r="L5300" s="37" t="s">
        <v>4711</v>
      </c>
    </row>
    <row r="5301" spans="1:12" ht="18" customHeight="1" x14ac:dyDescent="0.2">
      <c r="A5301" s="37" t="s">
        <v>4712</v>
      </c>
      <c r="B5301" s="37" t="s">
        <v>4713</v>
      </c>
      <c r="C5301" s="37" t="s">
        <v>4714</v>
      </c>
      <c r="D5301" s="37" t="s">
        <v>4715</v>
      </c>
      <c r="E5301" s="37" t="s">
        <v>4716</v>
      </c>
      <c r="F5301" s="37" t="s">
        <v>23129</v>
      </c>
      <c r="G5301" s="37">
        <v>18840</v>
      </c>
      <c r="H5301" s="35">
        <v>8</v>
      </c>
      <c r="I5301" s="35" t="s">
        <v>16742</v>
      </c>
      <c r="J5301" s="35" t="s">
        <v>16742</v>
      </c>
      <c r="K5301" s="37">
        <v>146623</v>
      </c>
      <c r="L5301" s="37" t="s">
        <v>4717</v>
      </c>
    </row>
    <row r="5302" spans="1:12" ht="18" customHeight="1" x14ac:dyDescent="0.2">
      <c r="A5302" s="37" t="s">
        <v>4718</v>
      </c>
      <c r="B5302" s="37" t="s">
        <v>4719</v>
      </c>
      <c r="C5302" s="37" t="s">
        <v>4720</v>
      </c>
      <c r="D5302" s="37" t="s">
        <v>4721</v>
      </c>
      <c r="E5302" s="37" t="s">
        <v>20594</v>
      </c>
      <c r="F5302" s="37" t="s">
        <v>18741</v>
      </c>
      <c r="G5302" s="37">
        <v>30064</v>
      </c>
      <c r="H5302" s="35">
        <v>2</v>
      </c>
      <c r="I5302" s="35">
        <v>8</v>
      </c>
      <c r="J5302" s="36">
        <v>300000</v>
      </c>
      <c r="K5302" s="37">
        <v>125573</v>
      </c>
      <c r="L5302" s="37"/>
    </row>
    <row r="5303" spans="1:12" ht="18" customHeight="1" x14ac:dyDescent="0.2">
      <c r="A5303" s="37" t="s">
        <v>4722</v>
      </c>
      <c r="B5303" s="37" t="s">
        <v>4723</v>
      </c>
      <c r="C5303" s="37" t="s">
        <v>4724</v>
      </c>
      <c r="D5303" s="37" t="s">
        <v>4725</v>
      </c>
      <c r="E5303" s="37" t="s">
        <v>24465</v>
      </c>
      <c r="F5303" s="37" t="s">
        <v>23714</v>
      </c>
      <c r="G5303" s="37">
        <v>95014</v>
      </c>
      <c r="H5303" s="35">
        <v>10</v>
      </c>
      <c r="I5303" s="35" t="s">
        <v>16742</v>
      </c>
      <c r="J5303" s="35" t="s">
        <v>16742</v>
      </c>
      <c r="K5303" s="37">
        <v>136933</v>
      </c>
      <c r="L5303" s="37"/>
    </row>
    <row r="5304" spans="1:12" ht="18" customHeight="1" x14ac:dyDescent="0.2">
      <c r="A5304" s="37" t="s">
        <v>7464</v>
      </c>
      <c r="B5304" s="37" t="s">
        <v>7465</v>
      </c>
      <c r="C5304" s="37" t="s">
        <v>7466</v>
      </c>
      <c r="D5304" s="37" t="s">
        <v>7467</v>
      </c>
      <c r="E5304" s="37" t="s">
        <v>15220</v>
      </c>
      <c r="F5304" s="37" t="s">
        <v>23135</v>
      </c>
      <c r="G5304" s="37">
        <v>84106</v>
      </c>
      <c r="H5304" s="35">
        <v>4</v>
      </c>
      <c r="I5304" s="35">
        <v>34</v>
      </c>
      <c r="J5304" s="36">
        <v>103235</v>
      </c>
      <c r="K5304" s="37">
        <v>142676</v>
      </c>
      <c r="L5304" s="37" t="s">
        <v>7468</v>
      </c>
    </row>
    <row r="5305" spans="1:12" ht="18" customHeight="1" x14ac:dyDescent="0.2">
      <c r="A5305" s="37" t="s">
        <v>7469</v>
      </c>
      <c r="B5305" s="37" t="s">
        <v>7470</v>
      </c>
      <c r="C5305" s="37" t="s">
        <v>7471</v>
      </c>
      <c r="D5305" s="37" t="s">
        <v>7472</v>
      </c>
      <c r="E5305" s="37" t="s">
        <v>18695</v>
      </c>
      <c r="F5305" s="37" t="s">
        <v>23126</v>
      </c>
      <c r="G5305" s="37">
        <v>44077</v>
      </c>
      <c r="H5305" s="35">
        <v>8</v>
      </c>
      <c r="I5305" s="35" t="s">
        <v>16742</v>
      </c>
      <c r="J5305" s="35" t="s">
        <v>16742</v>
      </c>
      <c r="K5305" s="37">
        <v>119711</v>
      </c>
      <c r="L5305" s="37" t="s">
        <v>7473</v>
      </c>
    </row>
    <row r="5306" spans="1:12" ht="18" customHeight="1" x14ac:dyDescent="0.2">
      <c r="A5306" s="37" t="s">
        <v>7474</v>
      </c>
      <c r="B5306" s="37" t="s">
        <v>7475</v>
      </c>
      <c r="C5306" s="37" t="s">
        <v>7476</v>
      </c>
      <c r="D5306" s="37" t="s">
        <v>4796</v>
      </c>
      <c r="E5306" s="37" t="s">
        <v>22180</v>
      </c>
      <c r="F5306" s="37" t="s">
        <v>18740</v>
      </c>
      <c r="G5306" s="37">
        <v>34771</v>
      </c>
      <c r="H5306" s="35">
        <v>6</v>
      </c>
      <c r="I5306" s="35">
        <v>100</v>
      </c>
      <c r="J5306" s="36">
        <v>63000</v>
      </c>
      <c r="K5306" s="37">
        <v>142197</v>
      </c>
      <c r="L5306" s="37"/>
    </row>
    <row r="5307" spans="1:12" ht="18" customHeight="1" x14ac:dyDescent="0.2">
      <c r="A5307" s="37" t="s">
        <v>2860</v>
      </c>
      <c r="B5307" s="37" t="s">
        <v>2861</v>
      </c>
      <c r="C5307" s="37" t="s">
        <v>2862</v>
      </c>
      <c r="D5307" s="37" t="s">
        <v>6752</v>
      </c>
      <c r="E5307" s="37" t="s">
        <v>23803</v>
      </c>
      <c r="F5307" s="37" t="s">
        <v>19672</v>
      </c>
      <c r="G5307" s="37">
        <v>63105</v>
      </c>
      <c r="H5307" s="35">
        <v>977</v>
      </c>
      <c r="I5307" s="35">
        <v>180</v>
      </c>
      <c r="J5307" s="36">
        <v>5426727</v>
      </c>
      <c r="K5307" s="37">
        <v>108670</v>
      </c>
      <c r="L5307" s="37"/>
    </row>
    <row r="5308" spans="1:12" ht="18" customHeight="1" x14ac:dyDescent="0.2">
      <c r="A5308" s="37" t="s">
        <v>6753</v>
      </c>
      <c r="B5308" s="37" t="s">
        <v>6754</v>
      </c>
      <c r="C5308" s="37" t="s">
        <v>6755</v>
      </c>
      <c r="D5308" s="37" t="s">
        <v>6756</v>
      </c>
      <c r="E5308" s="37" t="s">
        <v>19505</v>
      </c>
      <c r="F5308" s="37" t="s">
        <v>23125</v>
      </c>
      <c r="G5308" s="37">
        <v>10282</v>
      </c>
      <c r="H5308" s="35">
        <v>0</v>
      </c>
      <c r="I5308" s="35">
        <v>5</v>
      </c>
      <c r="J5308" s="36">
        <v>51268</v>
      </c>
      <c r="K5308" s="37">
        <v>145793</v>
      </c>
      <c r="L5308" s="37"/>
    </row>
    <row r="5309" spans="1:12" ht="18" customHeight="1" x14ac:dyDescent="0.2">
      <c r="A5309" s="37" t="s">
        <v>6757</v>
      </c>
      <c r="B5309" s="37" t="s">
        <v>6758</v>
      </c>
      <c r="C5309" s="37" t="s">
        <v>6759</v>
      </c>
      <c r="D5309" s="37" t="s">
        <v>6760</v>
      </c>
      <c r="E5309" s="37" t="s">
        <v>23365</v>
      </c>
      <c r="F5309" s="37" t="s">
        <v>19662</v>
      </c>
      <c r="G5309" s="37">
        <v>60010</v>
      </c>
      <c r="H5309" s="35">
        <v>3</v>
      </c>
      <c r="I5309" s="35">
        <v>8</v>
      </c>
      <c r="J5309" s="36">
        <v>356524</v>
      </c>
      <c r="K5309" s="37">
        <v>149204</v>
      </c>
      <c r="L5309" s="37"/>
    </row>
    <row r="5310" spans="1:12" ht="18" customHeight="1" x14ac:dyDescent="0.2">
      <c r="A5310" s="37" t="s">
        <v>6761</v>
      </c>
      <c r="B5310" s="37" t="s">
        <v>6762</v>
      </c>
      <c r="C5310" s="37" t="s">
        <v>6763</v>
      </c>
      <c r="D5310" s="37" t="s">
        <v>6764</v>
      </c>
      <c r="E5310" s="37" t="s">
        <v>19505</v>
      </c>
      <c r="F5310" s="37" t="s">
        <v>23125</v>
      </c>
      <c r="G5310" s="37">
        <v>10024</v>
      </c>
      <c r="H5310" s="35">
        <v>0</v>
      </c>
      <c r="I5310" s="35">
        <v>9</v>
      </c>
      <c r="J5310" s="36">
        <v>50000</v>
      </c>
      <c r="K5310" s="37">
        <v>137297</v>
      </c>
      <c r="L5310" s="37"/>
    </row>
    <row r="5311" spans="1:12" ht="18" customHeight="1" x14ac:dyDescent="0.2">
      <c r="A5311" s="37" t="s">
        <v>6765</v>
      </c>
      <c r="B5311" s="37" t="s">
        <v>6766</v>
      </c>
      <c r="C5311" s="37" t="s">
        <v>6767</v>
      </c>
      <c r="D5311" s="37" t="s">
        <v>6768</v>
      </c>
      <c r="E5311" s="37" t="s">
        <v>6769</v>
      </c>
      <c r="F5311" s="37" t="s">
        <v>19662</v>
      </c>
      <c r="G5311" s="37">
        <v>61761</v>
      </c>
      <c r="H5311" s="35">
        <v>8</v>
      </c>
      <c r="I5311" s="35">
        <v>69</v>
      </c>
      <c r="J5311" s="36">
        <v>114438</v>
      </c>
      <c r="K5311" s="37">
        <v>122764</v>
      </c>
      <c r="L5311" s="37"/>
    </row>
    <row r="5312" spans="1:12" ht="18" customHeight="1" x14ac:dyDescent="0.2">
      <c r="A5312" s="37" t="s">
        <v>6770</v>
      </c>
      <c r="B5312" s="37" t="s">
        <v>6771</v>
      </c>
      <c r="C5312" s="37" t="s">
        <v>6772</v>
      </c>
      <c r="D5312" s="37" t="s">
        <v>3628</v>
      </c>
      <c r="E5312" s="37" t="s">
        <v>22885</v>
      </c>
      <c r="F5312" s="37" t="s">
        <v>23126</v>
      </c>
      <c r="G5312" s="37">
        <v>43017</v>
      </c>
      <c r="H5312" s="35">
        <v>8</v>
      </c>
      <c r="I5312" s="35">
        <v>0</v>
      </c>
      <c r="J5312" s="35" t="s">
        <v>16742</v>
      </c>
      <c r="K5312" s="37">
        <v>148214</v>
      </c>
      <c r="L5312" s="37"/>
    </row>
    <row r="5313" spans="1:12" ht="18" customHeight="1" x14ac:dyDescent="0.2">
      <c r="A5313" s="37" t="s">
        <v>3629</v>
      </c>
      <c r="B5313" s="37" t="s">
        <v>3630</v>
      </c>
      <c r="C5313" s="37" t="s">
        <v>3631</v>
      </c>
      <c r="D5313" s="37" t="s">
        <v>3632</v>
      </c>
      <c r="E5313" s="37" t="s">
        <v>16379</v>
      </c>
      <c r="F5313" s="37" t="s">
        <v>23126</v>
      </c>
      <c r="G5313" s="37">
        <v>44460</v>
      </c>
      <c r="H5313" s="35">
        <v>22</v>
      </c>
      <c r="I5313" s="35">
        <v>150</v>
      </c>
      <c r="J5313" s="36">
        <v>146667</v>
      </c>
      <c r="K5313" s="37">
        <v>120619</v>
      </c>
      <c r="L5313" s="37" t="s">
        <v>3633</v>
      </c>
    </row>
    <row r="5314" spans="1:12" ht="18" customHeight="1" x14ac:dyDescent="0.2">
      <c r="A5314" s="37" t="s">
        <v>3634</v>
      </c>
      <c r="B5314" s="37" t="s">
        <v>3635</v>
      </c>
      <c r="C5314" s="37" t="s">
        <v>3636</v>
      </c>
      <c r="D5314" s="37" t="s">
        <v>3637</v>
      </c>
      <c r="E5314" s="37" t="s">
        <v>22880</v>
      </c>
      <c r="F5314" s="37" t="s">
        <v>23129</v>
      </c>
      <c r="G5314" s="37">
        <v>17406</v>
      </c>
      <c r="H5314" s="35">
        <v>8</v>
      </c>
      <c r="I5314" s="35">
        <v>85</v>
      </c>
      <c r="J5314" s="36">
        <v>97885</v>
      </c>
      <c r="K5314" s="37">
        <v>130846</v>
      </c>
      <c r="L5314" s="37" t="s">
        <v>3638</v>
      </c>
    </row>
    <row r="5315" spans="1:12" ht="18" customHeight="1" x14ac:dyDescent="0.2">
      <c r="A5315" s="37" t="s">
        <v>3639</v>
      </c>
      <c r="B5315" s="37" t="s">
        <v>3640</v>
      </c>
      <c r="C5315" s="37" t="s">
        <v>3641</v>
      </c>
      <c r="D5315" s="37" t="s">
        <v>3642</v>
      </c>
      <c r="E5315" s="37" t="s">
        <v>19420</v>
      </c>
      <c r="F5315" s="37" t="s">
        <v>23128</v>
      </c>
      <c r="G5315" s="37">
        <v>97321</v>
      </c>
      <c r="H5315" s="35">
        <v>2</v>
      </c>
      <c r="I5315" s="35">
        <v>61</v>
      </c>
      <c r="J5315" s="36">
        <v>37579</v>
      </c>
      <c r="K5315" s="37">
        <v>126640</v>
      </c>
      <c r="L5315" s="37"/>
    </row>
    <row r="5316" spans="1:12" ht="18" customHeight="1" x14ac:dyDescent="0.2">
      <c r="A5316" s="37" t="s">
        <v>3643</v>
      </c>
      <c r="B5316" s="37" t="s">
        <v>3644</v>
      </c>
      <c r="C5316" s="37" t="s">
        <v>3645</v>
      </c>
      <c r="D5316" s="37" t="s">
        <v>3646</v>
      </c>
      <c r="E5316" s="37" t="s">
        <v>20464</v>
      </c>
      <c r="F5316" s="37" t="s">
        <v>19678</v>
      </c>
      <c r="G5316" s="37">
        <v>7701</v>
      </c>
      <c r="H5316" s="35">
        <v>3</v>
      </c>
      <c r="I5316" s="35">
        <v>12</v>
      </c>
      <c r="J5316" s="36">
        <v>250000</v>
      </c>
      <c r="K5316" s="37">
        <v>143861</v>
      </c>
      <c r="L5316" s="37" t="s">
        <v>3647</v>
      </c>
    </row>
    <row r="5317" spans="1:12" x14ac:dyDescent="0.2">
      <c r="A5317" s="34"/>
    </row>
  </sheetData>
  <autoFilter ref="A3:L5316"/>
  <phoneticPr fontId="12" type="noConversion"/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G2346"/>
  <sheetViews>
    <sheetView topLeftCell="A2303" zoomScaleNormal="138" zoomScaleSheetLayoutView="156" zoomScalePageLayoutView="138" workbookViewId="0">
      <selection activeCell="E2341" sqref="E2341"/>
    </sheetView>
  </sheetViews>
  <sheetFormatPr defaultColWidth="8.85546875" defaultRowHeight="12.75" outlineLevelRow="1" x14ac:dyDescent="0.2"/>
  <cols>
    <col min="1" max="2" width="12.7109375" customWidth="1"/>
    <col min="3" max="3" width="13.42578125" customWidth="1"/>
    <col min="4" max="4" width="10" customWidth="1"/>
    <col min="5" max="14" width="10.7109375" customWidth="1"/>
  </cols>
  <sheetData>
    <row r="1" spans="1:15" ht="15" customHeight="1" x14ac:dyDescent="0.2">
      <c r="A1" s="2" t="s">
        <v>20117</v>
      </c>
      <c r="B1" s="2" t="s">
        <v>20118</v>
      </c>
    </row>
    <row r="2" spans="1:15" ht="12.75" customHeight="1" x14ac:dyDescent="0.2">
      <c r="A2" s="1" t="s">
        <v>20119</v>
      </c>
      <c r="B2" s="1" t="s">
        <v>20120</v>
      </c>
      <c r="C2" s="1" t="s">
        <v>20121</v>
      </c>
      <c r="D2" s="1" t="s">
        <v>20122</v>
      </c>
      <c r="E2" s="1" t="s">
        <v>20123</v>
      </c>
      <c r="F2" s="1" t="s">
        <v>20124</v>
      </c>
      <c r="G2" s="1" t="s">
        <v>20125</v>
      </c>
      <c r="H2" s="1" t="s">
        <v>20126</v>
      </c>
      <c r="I2" s="1" t="s">
        <v>20127</v>
      </c>
      <c r="J2" s="1" t="s">
        <v>20128</v>
      </c>
      <c r="K2" s="1" t="s">
        <v>20129</v>
      </c>
      <c r="L2" s="1" t="s">
        <v>20130</v>
      </c>
      <c r="M2" s="1" t="s">
        <v>20131</v>
      </c>
    </row>
    <row r="3" spans="1:15" ht="12" customHeight="1" outlineLevel="1" x14ac:dyDescent="0.2">
      <c r="A3" s="3" t="s">
        <v>20132</v>
      </c>
      <c r="B3" s="4">
        <v>16249</v>
      </c>
      <c r="C3" s="3" t="s">
        <v>20133</v>
      </c>
      <c r="D3" s="5">
        <v>39717</v>
      </c>
      <c r="E3" s="5">
        <v>39722</v>
      </c>
      <c r="F3" s="7">
        <v>39722</v>
      </c>
      <c r="G3" s="8"/>
      <c r="H3" s="8"/>
      <c r="J3" s="10"/>
      <c r="K3" s="10"/>
      <c r="L3" s="11">
        <v>0</v>
      </c>
      <c r="M3" s="11">
        <v>0</v>
      </c>
      <c r="O3" t="str">
        <f>+A3&amp;C3</f>
        <v>BRGDeclined</v>
      </c>
    </row>
    <row r="4" spans="1:15" ht="12" customHeight="1" outlineLevel="1" x14ac:dyDescent="0.2">
      <c r="A4" s="3" t="s">
        <v>20132</v>
      </c>
      <c r="B4" s="4">
        <v>16251</v>
      </c>
      <c r="C4" s="3" t="s">
        <v>20134</v>
      </c>
      <c r="D4" s="5">
        <v>39715</v>
      </c>
      <c r="E4" s="5">
        <v>39722</v>
      </c>
      <c r="F4" s="7">
        <v>39722</v>
      </c>
      <c r="G4" s="9">
        <v>39728</v>
      </c>
      <c r="H4" s="9">
        <v>39728</v>
      </c>
      <c r="J4" s="11">
        <v>6</v>
      </c>
      <c r="K4" s="11">
        <v>0</v>
      </c>
      <c r="L4" s="11">
        <v>6</v>
      </c>
      <c r="M4" s="11">
        <v>0</v>
      </c>
      <c r="O4" t="str">
        <f t="shared" ref="O4:O67" si="0">+A4&amp;C4</f>
        <v>BRGNo Sale</v>
      </c>
    </row>
    <row r="5" spans="1:15" ht="12" customHeight="1" outlineLevel="1" x14ac:dyDescent="0.2">
      <c r="A5" s="3" t="s">
        <v>20132</v>
      </c>
      <c r="B5" s="4">
        <v>16253</v>
      </c>
      <c r="C5" s="3" t="s">
        <v>20135</v>
      </c>
      <c r="D5" s="5">
        <v>39717</v>
      </c>
      <c r="E5" s="5">
        <v>39723</v>
      </c>
      <c r="F5" s="7">
        <v>39723</v>
      </c>
      <c r="G5" s="9">
        <v>39723</v>
      </c>
      <c r="H5" s="9">
        <v>39744</v>
      </c>
      <c r="J5" s="11">
        <v>0</v>
      </c>
      <c r="K5" s="11">
        <v>21</v>
      </c>
      <c r="L5" s="11">
        <v>21</v>
      </c>
      <c r="M5" s="11">
        <v>0</v>
      </c>
      <c r="O5" t="str">
        <f t="shared" si="0"/>
        <v>BRGBound &amp; Not Paid</v>
      </c>
    </row>
    <row r="6" spans="1:15" ht="12" customHeight="1" outlineLevel="1" x14ac:dyDescent="0.2">
      <c r="A6" s="3" t="s">
        <v>20132</v>
      </c>
      <c r="B6" s="4">
        <v>16252</v>
      </c>
      <c r="C6" s="3" t="s">
        <v>20133</v>
      </c>
      <c r="E6" s="5">
        <v>39723</v>
      </c>
      <c r="F6" s="7">
        <v>39723</v>
      </c>
      <c r="G6" s="8"/>
      <c r="H6" s="8"/>
      <c r="J6" s="10"/>
      <c r="K6" s="10"/>
      <c r="L6" s="11">
        <v>0</v>
      </c>
      <c r="M6" s="11">
        <v>0</v>
      </c>
      <c r="O6" t="str">
        <f t="shared" si="0"/>
        <v>BRGDeclined</v>
      </c>
    </row>
    <row r="7" spans="1:15" ht="12" customHeight="1" outlineLevel="1" x14ac:dyDescent="0.2">
      <c r="A7" s="3" t="s">
        <v>20132</v>
      </c>
      <c r="B7" s="4">
        <v>16402</v>
      </c>
      <c r="C7" s="3" t="s">
        <v>20133</v>
      </c>
      <c r="D7" s="5">
        <v>39732</v>
      </c>
      <c r="E7" s="5">
        <v>39735</v>
      </c>
      <c r="F7" s="7">
        <v>39735</v>
      </c>
      <c r="G7" s="8"/>
      <c r="H7" s="8"/>
      <c r="J7" s="10"/>
      <c r="K7" s="10"/>
      <c r="L7" s="11">
        <v>0</v>
      </c>
      <c r="M7" s="11">
        <v>0</v>
      </c>
      <c r="O7" t="str">
        <f t="shared" si="0"/>
        <v>BRGDeclined</v>
      </c>
    </row>
    <row r="8" spans="1:15" ht="12" customHeight="1" outlineLevel="1" x14ac:dyDescent="0.2">
      <c r="A8" s="3" t="s">
        <v>20132</v>
      </c>
      <c r="B8" s="4">
        <v>16403</v>
      </c>
      <c r="C8" s="3" t="s">
        <v>20136</v>
      </c>
      <c r="D8" s="5">
        <v>39729</v>
      </c>
      <c r="E8" s="5">
        <v>39735</v>
      </c>
      <c r="F8" s="7">
        <v>39735</v>
      </c>
      <c r="G8" s="8"/>
      <c r="H8" s="8"/>
      <c r="J8" s="10"/>
      <c r="K8" s="10"/>
      <c r="L8" s="11">
        <v>0</v>
      </c>
      <c r="M8" s="11">
        <v>0</v>
      </c>
      <c r="O8" t="str">
        <f t="shared" si="0"/>
        <v>BRGClose-No Info</v>
      </c>
    </row>
    <row r="9" spans="1:15" ht="12" customHeight="1" outlineLevel="1" x14ac:dyDescent="0.2">
      <c r="A9" s="3" t="s">
        <v>20132</v>
      </c>
      <c r="B9" s="4">
        <v>16414</v>
      </c>
      <c r="C9" s="3" t="s">
        <v>20134</v>
      </c>
      <c r="D9" s="5">
        <v>39727</v>
      </c>
      <c r="E9" s="5">
        <v>39742</v>
      </c>
      <c r="F9" s="7">
        <v>39742</v>
      </c>
      <c r="G9" s="9">
        <v>39756</v>
      </c>
      <c r="H9" s="9">
        <v>39769</v>
      </c>
      <c r="J9" s="11">
        <v>14</v>
      </c>
      <c r="K9" s="11">
        <v>13</v>
      </c>
      <c r="L9" s="11">
        <v>27</v>
      </c>
      <c r="M9" s="11">
        <v>0</v>
      </c>
      <c r="O9" t="str">
        <f t="shared" si="0"/>
        <v>BRGNo Sale</v>
      </c>
    </row>
    <row r="10" spans="1:15" ht="12" customHeight="1" outlineLevel="1" x14ac:dyDescent="0.2">
      <c r="A10" s="3" t="s">
        <v>20132</v>
      </c>
      <c r="B10" s="4">
        <v>16426</v>
      </c>
      <c r="C10" s="3" t="s">
        <v>20135</v>
      </c>
      <c r="D10" s="5">
        <v>39747</v>
      </c>
      <c r="E10" s="5">
        <v>39748</v>
      </c>
      <c r="F10" s="7">
        <v>39748</v>
      </c>
      <c r="G10" s="9">
        <v>39763</v>
      </c>
      <c r="H10" s="9">
        <v>39763</v>
      </c>
      <c r="J10" s="11">
        <v>15</v>
      </c>
      <c r="K10" s="11">
        <v>0</v>
      </c>
      <c r="L10" s="11">
        <v>15</v>
      </c>
      <c r="M10" s="11">
        <v>0</v>
      </c>
      <c r="O10" t="str">
        <f t="shared" si="0"/>
        <v>BRGBound &amp; Not Paid</v>
      </c>
    </row>
    <row r="11" spans="1:15" ht="12" customHeight="1" outlineLevel="1" x14ac:dyDescent="0.2">
      <c r="A11" s="3" t="s">
        <v>20132</v>
      </c>
      <c r="B11" s="4">
        <v>16434</v>
      </c>
      <c r="C11" s="3" t="s">
        <v>20135</v>
      </c>
      <c r="D11" s="5">
        <v>39749</v>
      </c>
      <c r="E11" s="5">
        <v>39752</v>
      </c>
      <c r="F11" s="7">
        <v>39752</v>
      </c>
      <c r="G11" s="9">
        <v>39763</v>
      </c>
      <c r="H11" s="9">
        <v>39763</v>
      </c>
      <c r="J11" s="11">
        <v>11</v>
      </c>
      <c r="K11" s="11">
        <v>0</v>
      </c>
      <c r="L11" s="11">
        <v>11</v>
      </c>
      <c r="M11" s="11">
        <v>0</v>
      </c>
      <c r="O11" t="str">
        <f t="shared" si="0"/>
        <v>BRGBound &amp; Not Paid</v>
      </c>
    </row>
    <row r="12" spans="1:15" ht="12" customHeight="1" outlineLevel="1" x14ac:dyDescent="0.2">
      <c r="A12" s="3" t="s">
        <v>20132</v>
      </c>
      <c r="B12" s="4">
        <v>16438</v>
      </c>
      <c r="C12" s="3" t="s">
        <v>20135</v>
      </c>
      <c r="D12" s="5">
        <v>39749</v>
      </c>
      <c r="E12" s="5">
        <v>39755</v>
      </c>
      <c r="F12" s="7">
        <v>39755</v>
      </c>
      <c r="G12" s="9">
        <v>39772</v>
      </c>
      <c r="H12" s="9">
        <v>39772</v>
      </c>
      <c r="J12" s="11">
        <v>17</v>
      </c>
      <c r="K12" s="11">
        <v>0</v>
      </c>
      <c r="L12" s="11">
        <v>17</v>
      </c>
      <c r="M12" s="11">
        <v>0</v>
      </c>
      <c r="O12" t="str">
        <f t="shared" si="0"/>
        <v>BRGBound &amp; Not Paid</v>
      </c>
    </row>
    <row r="13" spans="1:15" ht="12" customHeight="1" outlineLevel="1" x14ac:dyDescent="0.2">
      <c r="A13" s="3" t="s">
        <v>20132</v>
      </c>
      <c r="B13" s="4">
        <v>16563</v>
      </c>
      <c r="C13" s="3" t="s">
        <v>20133</v>
      </c>
      <c r="E13" s="5">
        <v>39757</v>
      </c>
      <c r="F13" s="7">
        <v>39757</v>
      </c>
      <c r="G13" s="8"/>
      <c r="H13" s="8"/>
      <c r="J13" s="10"/>
      <c r="K13" s="10"/>
      <c r="L13" s="11">
        <v>0</v>
      </c>
      <c r="M13" s="11">
        <v>0</v>
      </c>
      <c r="O13" t="str">
        <f t="shared" si="0"/>
        <v>BRGDeclined</v>
      </c>
    </row>
    <row r="14" spans="1:15" ht="12" customHeight="1" outlineLevel="1" x14ac:dyDescent="0.2">
      <c r="A14" s="3" t="s">
        <v>20132</v>
      </c>
      <c r="B14" s="4">
        <v>16562</v>
      </c>
      <c r="C14" s="3" t="s">
        <v>20135</v>
      </c>
      <c r="D14" s="5">
        <v>39756</v>
      </c>
      <c r="E14" s="5">
        <v>39756</v>
      </c>
      <c r="F14" s="7">
        <v>39757</v>
      </c>
      <c r="G14" s="9">
        <v>39766</v>
      </c>
      <c r="H14" s="9">
        <v>39769</v>
      </c>
      <c r="J14" s="11">
        <v>9</v>
      </c>
      <c r="K14" s="11">
        <v>3</v>
      </c>
      <c r="L14" s="11">
        <v>12</v>
      </c>
      <c r="M14" s="11">
        <v>0</v>
      </c>
      <c r="O14" t="str">
        <f t="shared" si="0"/>
        <v>BRGBound &amp; Not Paid</v>
      </c>
    </row>
    <row r="15" spans="1:15" ht="12" customHeight="1" outlineLevel="1" x14ac:dyDescent="0.2">
      <c r="A15" s="3" t="s">
        <v>20132</v>
      </c>
      <c r="B15" s="4">
        <v>16564</v>
      </c>
      <c r="C15" s="3" t="s">
        <v>20133</v>
      </c>
      <c r="E15" s="5">
        <v>39758</v>
      </c>
      <c r="F15" s="7">
        <v>39758</v>
      </c>
      <c r="G15" s="8"/>
      <c r="H15" s="8"/>
      <c r="J15" s="10"/>
      <c r="K15" s="10"/>
      <c r="L15" s="11">
        <v>0</v>
      </c>
      <c r="M15" s="11">
        <v>0</v>
      </c>
      <c r="O15" t="str">
        <f t="shared" si="0"/>
        <v>BRGDeclined</v>
      </c>
    </row>
    <row r="16" spans="1:15" ht="12" customHeight="1" outlineLevel="1" x14ac:dyDescent="0.2">
      <c r="A16" s="3" t="s">
        <v>20132</v>
      </c>
      <c r="B16" s="4">
        <v>16570</v>
      </c>
      <c r="C16" s="3" t="s">
        <v>20133</v>
      </c>
      <c r="D16" s="5">
        <v>39745</v>
      </c>
      <c r="E16" s="5">
        <v>39759</v>
      </c>
      <c r="F16" s="7">
        <v>39759</v>
      </c>
      <c r="G16" s="8"/>
      <c r="H16" s="8"/>
      <c r="J16" s="10"/>
      <c r="K16" s="10"/>
      <c r="L16" s="11">
        <v>0</v>
      </c>
      <c r="M16" s="11">
        <v>0</v>
      </c>
      <c r="O16" t="str">
        <f t="shared" si="0"/>
        <v>BRGDeclined</v>
      </c>
    </row>
    <row r="17" spans="1:15" ht="12" customHeight="1" outlineLevel="1" x14ac:dyDescent="0.2">
      <c r="A17" s="3" t="s">
        <v>20132</v>
      </c>
      <c r="B17" s="4">
        <v>16569</v>
      </c>
      <c r="C17" s="3" t="s">
        <v>20133</v>
      </c>
      <c r="D17" s="5">
        <v>39745</v>
      </c>
      <c r="E17" s="5">
        <v>39759</v>
      </c>
      <c r="F17" s="7">
        <v>39759</v>
      </c>
      <c r="G17" s="8"/>
      <c r="H17" s="8"/>
      <c r="J17" s="10"/>
      <c r="K17" s="10"/>
      <c r="L17" s="11">
        <v>0</v>
      </c>
      <c r="M17" s="11">
        <v>0</v>
      </c>
      <c r="O17" t="str">
        <f t="shared" si="0"/>
        <v>BRGDeclined</v>
      </c>
    </row>
    <row r="18" spans="1:15" ht="12" customHeight="1" outlineLevel="1" x14ac:dyDescent="0.2">
      <c r="A18" s="3" t="s">
        <v>20132</v>
      </c>
      <c r="B18" s="4">
        <v>16567</v>
      </c>
      <c r="C18" s="3" t="s">
        <v>20133</v>
      </c>
      <c r="D18" s="5">
        <v>39745</v>
      </c>
      <c r="E18" s="5">
        <v>39758</v>
      </c>
      <c r="F18" s="7">
        <v>39759</v>
      </c>
      <c r="G18" s="8"/>
      <c r="H18" s="8"/>
      <c r="J18" s="10"/>
      <c r="K18" s="10"/>
      <c r="L18" s="11">
        <v>0</v>
      </c>
      <c r="M18" s="11">
        <v>0</v>
      </c>
      <c r="O18" t="str">
        <f t="shared" si="0"/>
        <v>BRGDeclined</v>
      </c>
    </row>
    <row r="19" spans="1:15" ht="12" customHeight="1" outlineLevel="1" x14ac:dyDescent="0.2">
      <c r="A19" s="3" t="s">
        <v>20132</v>
      </c>
      <c r="B19" s="4">
        <v>16571</v>
      </c>
      <c r="C19" s="3" t="s">
        <v>20135</v>
      </c>
      <c r="D19" s="5">
        <v>39755</v>
      </c>
      <c r="E19" s="5">
        <v>39759</v>
      </c>
      <c r="F19" s="7">
        <v>39759</v>
      </c>
      <c r="G19" s="9">
        <v>39764</v>
      </c>
      <c r="H19" s="9">
        <v>39764</v>
      </c>
      <c r="J19" s="11">
        <v>5</v>
      </c>
      <c r="K19" s="11">
        <v>0</v>
      </c>
      <c r="L19" s="11">
        <v>5</v>
      </c>
      <c r="M19" s="11">
        <v>0</v>
      </c>
      <c r="O19" t="str">
        <f t="shared" si="0"/>
        <v>BRGBound &amp; Not Paid</v>
      </c>
    </row>
    <row r="20" spans="1:15" ht="12" customHeight="1" outlineLevel="1" x14ac:dyDescent="0.2">
      <c r="A20" s="3" t="s">
        <v>20132</v>
      </c>
      <c r="B20" s="4">
        <v>16568</v>
      </c>
      <c r="C20" s="3" t="s">
        <v>20133</v>
      </c>
      <c r="D20" s="5">
        <v>39757</v>
      </c>
      <c r="E20" s="5">
        <v>39758</v>
      </c>
      <c r="F20" s="7">
        <v>39759</v>
      </c>
      <c r="G20" s="8"/>
      <c r="H20" s="8"/>
      <c r="J20" s="10"/>
      <c r="K20" s="10"/>
      <c r="L20" s="11">
        <v>0</v>
      </c>
      <c r="M20" s="11">
        <v>0</v>
      </c>
      <c r="O20" t="str">
        <f t="shared" si="0"/>
        <v>BRGDeclined</v>
      </c>
    </row>
    <row r="21" spans="1:15" ht="12" customHeight="1" outlineLevel="1" x14ac:dyDescent="0.2">
      <c r="A21" s="3" t="s">
        <v>20132</v>
      </c>
      <c r="B21" s="4">
        <v>16573</v>
      </c>
      <c r="C21" s="3" t="s">
        <v>20134</v>
      </c>
      <c r="D21" s="5">
        <v>39759</v>
      </c>
      <c r="E21" s="5">
        <v>39762</v>
      </c>
      <c r="F21" s="7">
        <v>39762</v>
      </c>
      <c r="G21" s="9">
        <v>39769</v>
      </c>
      <c r="H21" s="9">
        <v>39769</v>
      </c>
      <c r="J21" s="11">
        <v>7</v>
      </c>
      <c r="K21" s="11">
        <v>0</v>
      </c>
      <c r="L21" s="11">
        <v>7</v>
      </c>
      <c r="M21" s="11">
        <v>0</v>
      </c>
      <c r="O21" t="str">
        <f t="shared" si="0"/>
        <v>BRGNo Sale</v>
      </c>
    </row>
    <row r="22" spans="1:15" ht="12" customHeight="1" outlineLevel="1" x14ac:dyDescent="0.2">
      <c r="A22" s="3" t="s">
        <v>20132</v>
      </c>
      <c r="B22" s="4">
        <v>16572</v>
      </c>
      <c r="C22" s="3" t="s">
        <v>20135</v>
      </c>
      <c r="D22" s="5">
        <v>39758</v>
      </c>
      <c r="E22" s="5">
        <v>39759</v>
      </c>
      <c r="F22" s="7">
        <v>39762</v>
      </c>
      <c r="G22" s="9">
        <v>39764</v>
      </c>
      <c r="H22" s="9">
        <v>39764</v>
      </c>
      <c r="J22" s="11">
        <v>2</v>
      </c>
      <c r="K22" s="11">
        <v>0</v>
      </c>
      <c r="L22" s="11">
        <v>2</v>
      </c>
      <c r="M22" s="11">
        <v>0</v>
      </c>
      <c r="O22" t="str">
        <f t="shared" si="0"/>
        <v>BRGBound &amp; Not Paid</v>
      </c>
    </row>
    <row r="23" spans="1:15" ht="12" customHeight="1" outlineLevel="1" x14ac:dyDescent="0.2">
      <c r="A23" s="3" t="s">
        <v>20132</v>
      </c>
      <c r="B23" s="4">
        <v>16575</v>
      </c>
      <c r="C23" s="3" t="s">
        <v>20135</v>
      </c>
      <c r="D23" s="5">
        <v>39763</v>
      </c>
      <c r="E23" s="5">
        <v>39763</v>
      </c>
      <c r="F23" s="7">
        <v>39763</v>
      </c>
      <c r="G23" s="9">
        <v>39766</v>
      </c>
      <c r="H23" s="9">
        <v>39766</v>
      </c>
      <c r="J23" s="11">
        <v>3</v>
      </c>
      <c r="K23" s="11">
        <v>0</v>
      </c>
      <c r="L23" s="11">
        <v>3</v>
      </c>
      <c r="M23" s="11">
        <v>0</v>
      </c>
      <c r="O23" t="str">
        <f t="shared" si="0"/>
        <v>BRGBound &amp; Not Paid</v>
      </c>
    </row>
    <row r="24" spans="1:15" ht="12" customHeight="1" outlineLevel="1" x14ac:dyDescent="0.2">
      <c r="A24" s="3" t="s">
        <v>20132</v>
      </c>
      <c r="B24" s="4">
        <v>16574</v>
      </c>
      <c r="C24" s="3" t="s">
        <v>20135</v>
      </c>
      <c r="D24" s="5">
        <v>39752</v>
      </c>
      <c r="E24" s="5">
        <v>39763</v>
      </c>
      <c r="F24" s="7">
        <v>39763</v>
      </c>
      <c r="G24" s="9">
        <v>39769</v>
      </c>
      <c r="H24" s="9">
        <v>39773</v>
      </c>
      <c r="J24" s="11">
        <v>6</v>
      </c>
      <c r="K24" s="11">
        <v>4</v>
      </c>
      <c r="L24" s="11">
        <v>10</v>
      </c>
      <c r="M24" s="11">
        <v>0</v>
      </c>
      <c r="O24" t="str">
        <f t="shared" si="0"/>
        <v>BRGBound &amp; Not Paid</v>
      </c>
    </row>
    <row r="25" spans="1:15" ht="12" customHeight="1" outlineLevel="1" x14ac:dyDescent="0.2">
      <c r="A25" s="3" t="s">
        <v>20132</v>
      </c>
      <c r="B25" s="4">
        <v>16576</v>
      </c>
      <c r="C25" s="3" t="s">
        <v>20133</v>
      </c>
      <c r="E25" s="5">
        <v>39764</v>
      </c>
      <c r="F25" s="7">
        <v>39764</v>
      </c>
      <c r="G25" s="8"/>
      <c r="H25" s="8"/>
      <c r="J25" s="10"/>
      <c r="K25" s="10"/>
      <c r="L25" s="11">
        <v>0</v>
      </c>
      <c r="M25" s="11">
        <v>0</v>
      </c>
      <c r="O25" t="str">
        <f t="shared" si="0"/>
        <v>BRGDeclined</v>
      </c>
    </row>
    <row r="26" spans="1:15" ht="12" customHeight="1" outlineLevel="1" x14ac:dyDescent="0.2">
      <c r="A26" s="3" t="s">
        <v>20132</v>
      </c>
      <c r="B26" s="4">
        <v>16577</v>
      </c>
      <c r="C26" s="3" t="s">
        <v>20134</v>
      </c>
      <c r="D26" s="5">
        <v>39764</v>
      </c>
      <c r="E26" s="5">
        <v>39765</v>
      </c>
      <c r="F26" s="7">
        <v>39765</v>
      </c>
      <c r="G26" s="9">
        <v>39768</v>
      </c>
      <c r="H26" s="9">
        <v>39768</v>
      </c>
      <c r="J26" s="11">
        <v>3</v>
      </c>
      <c r="K26" s="11">
        <v>0</v>
      </c>
      <c r="L26" s="11">
        <v>3</v>
      </c>
      <c r="M26" s="11">
        <v>0</v>
      </c>
      <c r="O26" t="str">
        <f t="shared" si="0"/>
        <v>BRGNo Sale</v>
      </c>
    </row>
    <row r="27" spans="1:15" ht="12" customHeight="1" outlineLevel="1" x14ac:dyDescent="0.2">
      <c r="A27" s="3" t="s">
        <v>20132</v>
      </c>
      <c r="B27" s="4">
        <v>16578</v>
      </c>
      <c r="C27" s="3" t="s">
        <v>20133</v>
      </c>
      <c r="D27" s="5">
        <v>39752</v>
      </c>
      <c r="E27" s="5">
        <v>39764</v>
      </c>
      <c r="F27" s="7">
        <v>39765</v>
      </c>
      <c r="G27" s="8"/>
      <c r="H27" s="8"/>
      <c r="J27" s="10"/>
      <c r="K27" s="10"/>
      <c r="L27" s="11">
        <v>0</v>
      </c>
      <c r="M27" s="11">
        <v>0</v>
      </c>
      <c r="O27" t="str">
        <f t="shared" si="0"/>
        <v>BRGDeclined</v>
      </c>
    </row>
    <row r="28" spans="1:15" ht="12" customHeight="1" outlineLevel="1" x14ac:dyDescent="0.2">
      <c r="A28" s="3" t="s">
        <v>20132</v>
      </c>
      <c r="B28" s="4">
        <v>16581</v>
      </c>
      <c r="C28" s="3" t="s">
        <v>20137</v>
      </c>
      <c r="D28" s="5">
        <v>39763</v>
      </c>
      <c r="E28" s="5">
        <v>39765</v>
      </c>
      <c r="F28" s="7">
        <v>39765</v>
      </c>
      <c r="G28" s="9">
        <v>39787</v>
      </c>
      <c r="H28" s="9">
        <v>39787</v>
      </c>
      <c r="J28" s="11">
        <v>22</v>
      </c>
      <c r="K28" s="11">
        <v>0</v>
      </c>
      <c r="L28" s="11">
        <v>22</v>
      </c>
      <c r="M28" s="11">
        <v>0</v>
      </c>
      <c r="O28" t="str">
        <f t="shared" si="0"/>
        <v>BRGCancel</v>
      </c>
    </row>
    <row r="29" spans="1:15" ht="12" customHeight="1" outlineLevel="1" x14ac:dyDescent="0.2">
      <c r="A29" s="3" t="s">
        <v>20132</v>
      </c>
      <c r="B29" s="4">
        <v>16582</v>
      </c>
      <c r="C29" s="3" t="s">
        <v>20135</v>
      </c>
      <c r="D29" s="5">
        <v>39765</v>
      </c>
      <c r="E29" s="5">
        <v>39766</v>
      </c>
      <c r="F29" s="7">
        <v>39766</v>
      </c>
      <c r="G29" s="9">
        <v>39766</v>
      </c>
      <c r="H29" s="9">
        <v>39766</v>
      </c>
      <c r="J29" s="11">
        <v>0</v>
      </c>
      <c r="K29" s="11">
        <v>0</v>
      </c>
      <c r="L29" s="11">
        <v>0</v>
      </c>
      <c r="M29" s="11">
        <v>0</v>
      </c>
      <c r="O29" t="str">
        <f t="shared" si="0"/>
        <v>BRGBound &amp; Not Paid</v>
      </c>
    </row>
    <row r="30" spans="1:15" ht="12" customHeight="1" outlineLevel="1" x14ac:dyDescent="0.2">
      <c r="A30" s="3" t="s">
        <v>20132</v>
      </c>
      <c r="B30" s="4">
        <v>16586</v>
      </c>
      <c r="C30" s="3" t="s">
        <v>20133</v>
      </c>
      <c r="D30" s="5">
        <v>39736</v>
      </c>
      <c r="E30" s="5">
        <v>39767</v>
      </c>
      <c r="F30" s="7">
        <v>39769</v>
      </c>
      <c r="G30" s="8"/>
      <c r="H30" s="8"/>
      <c r="J30" s="10"/>
      <c r="K30" s="10"/>
      <c r="L30" s="11">
        <v>0</v>
      </c>
      <c r="M30" s="11">
        <v>0</v>
      </c>
      <c r="O30" t="str">
        <f t="shared" si="0"/>
        <v>BRGDeclined</v>
      </c>
    </row>
    <row r="31" spans="1:15" ht="12" customHeight="1" outlineLevel="1" x14ac:dyDescent="0.2">
      <c r="A31" s="3" t="s">
        <v>20132</v>
      </c>
      <c r="B31" s="4">
        <v>16587</v>
      </c>
      <c r="C31" s="3" t="s">
        <v>20135</v>
      </c>
      <c r="D31" s="5">
        <v>39765</v>
      </c>
      <c r="E31" s="5">
        <v>39769</v>
      </c>
      <c r="F31" s="7">
        <v>39769</v>
      </c>
      <c r="G31" s="9">
        <v>39787</v>
      </c>
      <c r="H31" s="9">
        <v>39787</v>
      </c>
      <c r="J31" s="11">
        <v>18</v>
      </c>
      <c r="K31" s="11">
        <v>0</v>
      </c>
      <c r="L31" s="11">
        <v>18</v>
      </c>
      <c r="M31" s="11">
        <v>0</v>
      </c>
      <c r="O31" t="str">
        <f t="shared" si="0"/>
        <v>BRGBound &amp; Not Paid</v>
      </c>
    </row>
    <row r="32" spans="1:15" ht="12" customHeight="1" outlineLevel="1" x14ac:dyDescent="0.2">
      <c r="A32" s="3" t="s">
        <v>20132</v>
      </c>
      <c r="B32" s="4">
        <v>16584</v>
      </c>
      <c r="C32" s="3" t="s">
        <v>20135</v>
      </c>
      <c r="D32" s="5">
        <v>39763</v>
      </c>
      <c r="E32" s="5">
        <v>39769</v>
      </c>
      <c r="F32" s="7">
        <v>39769</v>
      </c>
      <c r="G32" s="9">
        <v>39769</v>
      </c>
      <c r="H32" s="9">
        <v>39769</v>
      </c>
      <c r="J32" s="11">
        <v>0</v>
      </c>
      <c r="K32" s="11">
        <v>0</v>
      </c>
      <c r="L32" s="11">
        <v>0</v>
      </c>
      <c r="M32" s="11">
        <v>0</v>
      </c>
      <c r="O32" t="str">
        <f t="shared" si="0"/>
        <v>BRGBound &amp; Not Paid</v>
      </c>
    </row>
    <row r="33" spans="1:15" ht="12" customHeight="1" outlineLevel="1" x14ac:dyDescent="0.2">
      <c r="A33" s="3" t="s">
        <v>20132</v>
      </c>
      <c r="B33" s="4">
        <v>16588</v>
      </c>
      <c r="C33" s="3" t="s">
        <v>20135</v>
      </c>
      <c r="D33" s="5">
        <v>39769</v>
      </c>
      <c r="E33" s="5">
        <v>39770</v>
      </c>
      <c r="F33" s="7">
        <v>39770</v>
      </c>
      <c r="G33" s="9">
        <v>39773</v>
      </c>
      <c r="H33" s="9">
        <v>39773</v>
      </c>
      <c r="J33" s="11">
        <v>3</v>
      </c>
      <c r="K33" s="11">
        <v>0</v>
      </c>
      <c r="L33" s="11">
        <v>3</v>
      </c>
      <c r="M33" s="11">
        <v>0</v>
      </c>
      <c r="O33" t="str">
        <f t="shared" si="0"/>
        <v>BRGBound &amp; Not Paid</v>
      </c>
    </row>
    <row r="34" spans="1:15" ht="12" customHeight="1" outlineLevel="1" x14ac:dyDescent="0.2">
      <c r="A34" s="3" t="s">
        <v>20132</v>
      </c>
      <c r="B34" s="4">
        <v>16589</v>
      </c>
      <c r="C34" s="3" t="s">
        <v>20135</v>
      </c>
      <c r="D34" s="5">
        <v>39767</v>
      </c>
      <c r="E34" s="5">
        <v>39770</v>
      </c>
      <c r="F34" s="7">
        <v>39770</v>
      </c>
      <c r="G34" s="9">
        <v>39773</v>
      </c>
      <c r="H34" s="9">
        <v>39773</v>
      </c>
      <c r="J34" s="11">
        <v>3</v>
      </c>
      <c r="K34" s="11">
        <v>0</v>
      </c>
      <c r="L34" s="11">
        <v>3</v>
      </c>
      <c r="M34" s="11">
        <v>0</v>
      </c>
      <c r="O34" t="str">
        <f t="shared" si="0"/>
        <v>BRGBound &amp; Not Paid</v>
      </c>
    </row>
    <row r="35" spans="1:15" ht="12" customHeight="1" outlineLevel="1" x14ac:dyDescent="0.2">
      <c r="A35" s="3" t="s">
        <v>20132</v>
      </c>
      <c r="B35" s="4">
        <v>16591</v>
      </c>
      <c r="C35" s="3" t="s">
        <v>20133</v>
      </c>
      <c r="D35" s="5">
        <v>39742</v>
      </c>
      <c r="E35" s="5">
        <v>39770</v>
      </c>
      <c r="F35" s="7">
        <v>39770</v>
      </c>
      <c r="G35" s="8"/>
      <c r="H35" s="8"/>
      <c r="J35" s="10"/>
      <c r="K35" s="10"/>
      <c r="L35" s="11">
        <v>0</v>
      </c>
      <c r="M35" s="11">
        <v>0</v>
      </c>
      <c r="O35" t="str">
        <f t="shared" si="0"/>
        <v>BRGDeclined</v>
      </c>
    </row>
    <row r="36" spans="1:15" ht="12" customHeight="1" outlineLevel="1" x14ac:dyDescent="0.2">
      <c r="A36" s="3" t="s">
        <v>20132</v>
      </c>
      <c r="B36" s="4">
        <v>16592</v>
      </c>
      <c r="C36" s="3" t="s">
        <v>20135</v>
      </c>
      <c r="D36" s="5">
        <v>39769</v>
      </c>
      <c r="E36" s="5">
        <v>39770</v>
      </c>
      <c r="F36" s="7">
        <v>39771</v>
      </c>
      <c r="G36" s="9">
        <v>39773</v>
      </c>
      <c r="H36" s="9">
        <v>39773</v>
      </c>
      <c r="J36" s="11">
        <v>2</v>
      </c>
      <c r="K36" s="11">
        <v>0</v>
      </c>
      <c r="L36" s="11">
        <v>2</v>
      </c>
      <c r="M36" s="11">
        <v>0</v>
      </c>
      <c r="O36" t="str">
        <f t="shared" si="0"/>
        <v>BRGBound &amp; Not Paid</v>
      </c>
    </row>
    <row r="37" spans="1:15" ht="12" customHeight="1" outlineLevel="1" x14ac:dyDescent="0.2">
      <c r="A37" s="3" t="s">
        <v>20132</v>
      </c>
      <c r="B37" s="4">
        <v>16594</v>
      </c>
      <c r="C37" s="3" t="s">
        <v>20133</v>
      </c>
      <c r="D37" s="5">
        <v>39750</v>
      </c>
      <c r="E37" s="5">
        <v>39772</v>
      </c>
      <c r="F37" s="7">
        <v>39772</v>
      </c>
      <c r="G37" s="8"/>
      <c r="H37" s="8"/>
      <c r="J37" s="10"/>
      <c r="K37" s="10"/>
      <c r="L37" s="11">
        <v>0</v>
      </c>
      <c r="M37" s="11">
        <v>0</v>
      </c>
      <c r="O37" t="str">
        <f t="shared" si="0"/>
        <v>BRGDeclined</v>
      </c>
    </row>
    <row r="38" spans="1:15" ht="12" customHeight="1" outlineLevel="1" x14ac:dyDescent="0.2">
      <c r="A38" s="3" t="s">
        <v>20132</v>
      </c>
      <c r="B38" s="4">
        <v>16598</v>
      </c>
      <c r="C38" s="3" t="s">
        <v>20137</v>
      </c>
      <c r="D38" s="5">
        <v>39772</v>
      </c>
      <c r="E38" s="5">
        <v>39773</v>
      </c>
      <c r="F38" s="7">
        <v>39773</v>
      </c>
      <c r="G38" s="9">
        <v>39775</v>
      </c>
      <c r="H38" s="9">
        <v>39775</v>
      </c>
      <c r="J38" s="11">
        <v>2</v>
      </c>
      <c r="K38" s="11">
        <v>0</v>
      </c>
      <c r="L38" s="11">
        <v>2</v>
      </c>
      <c r="M38" s="11">
        <v>0</v>
      </c>
      <c r="O38" t="str">
        <f t="shared" si="0"/>
        <v>BRGCancel</v>
      </c>
    </row>
    <row r="39" spans="1:15" ht="12" customHeight="1" outlineLevel="1" x14ac:dyDescent="0.2">
      <c r="A39" s="3" t="s">
        <v>20132</v>
      </c>
      <c r="B39" s="4">
        <v>16601</v>
      </c>
      <c r="C39" s="3" t="s">
        <v>20133</v>
      </c>
      <c r="D39" s="5">
        <v>39758</v>
      </c>
      <c r="E39" s="5">
        <v>39773</v>
      </c>
      <c r="F39" s="7">
        <v>39773</v>
      </c>
      <c r="G39" s="8"/>
      <c r="H39" s="8"/>
      <c r="J39" s="10"/>
      <c r="K39" s="10"/>
      <c r="L39" s="11">
        <v>0</v>
      </c>
      <c r="M39" s="11">
        <v>0</v>
      </c>
      <c r="O39" t="str">
        <f t="shared" si="0"/>
        <v>BRGDeclined</v>
      </c>
    </row>
    <row r="40" spans="1:15" ht="12" customHeight="1" outlineLevel="1" x14ac:dyDescent="0.2">
      <c r="A40" s="3" t="s">
        <v>20132</v>
      </c>
      <c r="B40" s="4">
        <v>16603</v>
      </c>
      <c r="C40" s="3" t="s">
        <v>20134</v>
      </c>
      <c r="D40" s="5">
        <v>39679</v>
      </c>
      <c r="E40" s="5">
        <v>39776</v>
      </c>
      <c r="F40" s="7">
        <v>39776</v>
      </c>
      <c r="G40" s="9">
        <v>39777</v>
      </c>
      <c r="H40" s="9">
        <v>39777</v>
      </c>
      <c r="J40" s="11">
        <v>1</v>
      </c>
      <c r="K40" s="11">
        <v>0</v>
      </c>
      <c r="L40" s="11">
        <v>1</v>
      </c>
      <c r="M40" s="11">
        <v>0</v>
      </c>
      <c r="O40" t="str">
        <f t="shared" si="0"/>
        <v>BRGNo Sale</v>
      </c>
    </row>
    <row r="41" spans="1:15" ht="12" customHeight="1" outlineLevel="1" x14ac:dyDescent="0.2">
      <c r="A41" s="3" t="s">
        <v>20132</v>
      </c>
      <c r="B41" s="4">
        <v>16607</v>
      </c>
      <c r="C41" s="3" t="s">
        <v>20133</v>
      </c>
      <c r="D41" s="5">
        <v>39769</v>
      </c>
      <c r="E41" s="5">
        <v>39776</v>
      </c>
      <c r="F41" s="7">
        <v>39776</v>
      </c>
      <c r="G41" s="8"/>
      <c r="H41" s="8"/>
      <c r="J41" s="10"/>
      <c r="K41" s="10"/>
      <c r="L41" s="11">
        <v>0</v>
      </c>
      <c r="M41" s="11">
        <v>0</v>
      </c>
      <c r="O41" t="str">
        <f t="shared" si="0"/>
        <v>BRGDeclined</v>
      </c>
    </row>
    <row r="42" spans="1:15" ht="12" customHeight="1" outlineLevel="1" x14ac:dyDescent="0.2">
      <c r="A42" s="3" t="s">
        <v>20132</v>
      </c>
      <c r="B42" s="4">
        <v>16604</v>
      </c>
      <c r="C42" s="3" t="s">
        <v>20134</v>
      </c>
      <c r="D42" s="5">
        <v>39771</v>
      </c>
      <c r="E42" s="5">
        <v>39776</v>
      </c>
      <c r="F42" s="7">
        <v>39776</v>
      </c>
      <c r="G42" s="9">
        <v>39778</v>
      </c>
      <c r="H42" s="9">
        <v>39778</v>
      </c>
      <c r="J42" s="11">
        <v>2</v>
      </c>
      <c r="K42" s="11">
        <v>0</v>
      </c>
      <c r="L42" s="11">
        <v>2</v>
      </c>
      <c r="M42" s="11">
        <v>0</v>
      </c>
      <c r="O42" t="str">
        <f t="shared" si="0"/>
        <v>BRGNo Sale</v>
      </c>
    </row>
    <row r="43" spans="1:15" ht="12" customHeight="1" outlineLevel="1" x14ac:dyDescent="0.2">
      <c r="A43" s="3" t="s">
        <v>20132</v>
      </c>
      <c r="B43" s="4">
        <v>16602</v>
      </c>
      <c r="C43" s="3" t="s">
        <v>20133</v>
      </c>
      <c r="D43" s="5">
        <v>39772</v>
      </c>
      <c r="E43" s="5">
        <v>39774</v>
      </c>
      <c r="F43" s="7">
        <v>39776</v>
      </c>
      <c r="G43" s="8"/>
      <c r="H43" s="8"/>
      <c r="J43" s="10"/>
      <c r="K43" s="10"/>
      <c r="L43" s="11">
        <v>0</v>
      </c>
      <c r="M43" s="11">
        <v>0</v>
      </c>
      <c r="O43" t="str">
        <f t="shared" si="0"/>
        <v>BRGDeclined</v>
      </c>
    </row>
    <row r="44" spans="1:15" ht="12" customHeight="1" outlineLevel="1" x14ac:dyDescent="0.2">
      <c r="A44" s="3" t="s">
        <v>20132</v>
      </c>
      <c r="B44" s="4">
        <v>16605</v>
      </c>
      <c r="C44" s="3" t="s">
        <v>20133</v>
      </c>
      <c r="D44" s="5">
        <v>39750</v>
      </c>
      <c r="E44" s="5">
        <v>39776</v>
      </c>
      <c r="F44" s="7">
        <v>39776</v>
      </c>
      <c r="G44" s="8"/>
      <c r="H44" s="8"/>
      <c r="J44" s="10"/>
      <c r="K44" s="10"/>
      <c r="L44" s="11">
        <v>0</v>
      </c>
      <c r="M44" s="11">
        <v>0</v>
      </c>
      <c r="O44" t="str">
        <f t="shared" si="0"/>
        <v>BRGDeclined</v>
      </c>
    </row>
    <row r="45" spans="1:15" ht="12" customHeight="1" outlineLevel="1" x14ac:dyDescent="0.2">
      <c r="A45" s="3" t="s">
        <v>20132</v>
      </c>
      <c r="B45" s="4">
        <v>16608</v>
      </c>
      <c r="C45" s="3" t="s">
        <v>20133</v>
      </c>
      <c r="D45" s="5">
        <v>39763</v>
      </c>
      <c r="E45" s="5">
        <v>39776</v>
      </c>
      <c r="F45" s="7">
        <v>39777</v>
      </c>
      <c r="G45" s="8"/>
      <c r="H45" s="8"/>
      <c r="J45" s="10"/>
      <c r="K45" s="10"/>
      <c r="L45" s="11">
        <v>0</v>
      </c>
      <c r="M45" s="11">
        <v>0</v>
      </c>
      <c r="O45" t="str">
        <f t="shared" si="0"/>
        <v>BRGDeclined</v>
      </c>
    </row>
    <row r="46" spans="1:15" ht="12" customHeight="1" outlineLevel="1" x14ac:dyDescent="0.2">
      <c r="A46" s="3" t="s">
        <v>20132</v>
      </c>
      <c r="B46" s="4">
        <v>16609</v>
      </c>
      <c r="C46" s="3" t="s">
        <v>20133</v>
      </c>
      <c r="D46" s="5">
        <v>39769</v>
      </c>
      <c r="E46" s="5">
        <v>39777</v>
      </c>
      <c r="F46" s="7">
        <v>39777</v>
      </c>
      <c r="G46" s="8"/>
      <c r="H46" s="8"/>
      <c r="J46" s="10"/>
      <c r="K46" s="10"/>
      <c r="L46" s="11">
        <v>0</v>
      </c>
      <c r="M46" s="11">
        <v>0</v>
      </c>
      <c r="O46" t="str">
        <f t="shared" si="0"/>
        <v>BRGDeclined</v>
      </c>
    </row>
    <row r="47" spans="1:15" ht="12" customHeight="1" outlineLevel="1" x14ac:dyDescent="0.2">
      <c r="A47" s="3" t="s">
        <v>20132</v>
      </c>
      <c r="B47" s="4">
        <v>16610</v>
      </c>
      <c r="C47" s="3" t="s">
        <v>20134</v>
      </c>
      <c r="D47" s="5">
        <v>39775</v>
      </c>
      <c r="E47" s="5">
        <v>39783</v>
      </c>
      <c r="F47" s="7">
        <v>39783</v>
      </c>
      <c r="G47" s="9">
        <v>39785</v>
      </c>
      <c r="H47" s="9">
        <v>39785</v>
      </c>
      <c r="J47" s="11">
        <v>2</v>
      </c>
      <c r="K47" s="11">
        <v>0</v>
      </c>
      <c r="L47" s="11">
        <v>2</v>
      </c>
      <c r="M47" s="11">
        <v>0</v>
      </c>
      <c r="O47" t="str">
        <f t="shared" si="0"/>
        <v>BRGNo Sale</v>
      </c>
    </row>
    <row r="48" spans="1:15" ht="12" customHeight="1" outlineLevel="1" x14ac:dyDescent="0.2">
      <c r="A48" s="3" t="s">
        <v>20132</v>
      </c>
      <c r="B48" s="4">
        <v>16749</v>
      </c>
      <c r="C48" s="3" t="s">
        <v>20133</v>
      </c>
      <c r="D48" s="5">
        <v>39736</v>
      </c>
      <c r="E48" s="5">
        <v>39785</v>
      </c>
      <c r="F48" s="7">
        <v>39785</v>
      </c>
      <c r="G48" s="8"/>
      <c r="H48" s="8"/>
      <c r="J48" s="10"/>
      <c r="K48" s="10"/>
      <c r="L48" s="11">
        <v>0</v>
      </c>
      <c r="M48" s="11">
        <v>0</v>
      </c>
      <c r="O48" t="str">
        <f t="shared" si="0"/>
        <v>BRGDeclined</v>
      </c>
    </row>
    <row r="49" spans="1:15" ht="12" customHeight="1" outlineLevel="1" x14ac:dyDescent="0.2">
      <c r="A49" s="3" t="s">
        <v>20132</v>
      </c>
      <c r="B49" s="4">
        <v>16747</v>
      </c>
      <c r="C49" s="3" t="s">
        <v>20133</v>
      </c>
      <c r="D49" s="5">
        <v>39783</v>
      </c>
      <c r="E49" s="5">
        <v>39785</v>
      </c>
      <c r="F49" s="7">
        <v>39785</v>
      </c>
      <c r="G49" s="8"/>
      <c r="H49" s="8"/>
      <c r="J49" s="10"/>
      <c r="K49" s="10"/>
      <c r="L49" s="11">
        <v>0</v>
      </c>
      <c r="M49" s="11">
        <v>0</v>
      </c>
      <c r="O49" t="str">
        <f t="shared" si="0"/>
        <v>BRGDeclined</v>
      </c>
    </row>
    <row r="50" spans="1:15" ht="12" customHeight="1" outlineLevel="1" x14ac:dyDescent="0.2">
      <c r="A50" s="3" t="s">
        <v>20132</v>
      </c>
      <c r="B50" s="4">
        <v>16751</v>
      </c>
      <c r="C50" s="3" t="s">
        <v>20133</v>
      </c>
      <c r="D50" s="5">
        <v>39776</v>
      </c>
      <c r="E50" s="5">
        <v>39786</v>
      </c>
      <c r="F50" s="7">
        <v>39786</v>
      </c>
      <c r="G50" s="8"/>
      <c r="H50" s="8"/>
      <c r="J50" s="10"/>
      <c r="K50" s="10"/>
      <c r="L50" s="11">
        <v>0</v>
      </c>
      <c r="M50" s="11">
        <v>0</v>
      </c>
      <c r="O50" t="str">
        <f t="shared" si="0"/>
        <v>BRGDeclined</v>
      </c>
    </row>
    <row r="51" spans="1:15" ht="12" customHeight="1" outlineLevel="1" x14ac:dyDescent="0.2">
      <c r="A51" s="3" t="s">
        <v>20132</v>
      </c>
      <c r="B51" s="4">
        <v>16754</v>
      </c>
      <c r="C51" s="3" t="s">
        <v>20133</v>
      </c>
      <c r="D51" s="5">
        <v>39773</v>
      </c>
      <c r="E51" s="5">
        <v>39786</v>
      </c>
      <c r="F51" s="7">
        <v>39787</v>
      </c>
      <c r="G51" s="8"/>
      <c r="H51" s="8"/>
      <c r="J51" s="10"/>
      <c r="K51" s="10"/>
      <c r="L51" s="11">
        <v>0</v>
      </c>
      <c r="M51" s="11">
        <v>0</v>
      </c>
      <c r="O51" t="str">
        <f t="shared" si="0"/>
        <v>BRGDeclined</v>
      </c>
    </row>
    <row r="52" spans="1:15" ht="12" customHeight="1" outlineLevel="1" x14ac:dyDescent="0.2">
      <c r="A52" s="3" t="s">
        <v>20138</v>
      </c>
      <c r="B52" s="4">
        <v>15504</v>
      </c>
      <c r="C52" s="3" t="s">
        <v>20135</v>
      </c>
      <c r="D52" s="5">
        <v>39720</v>
      </c>
      <c r="E52" s="5">
        <v>39722</v>
      </c>
      <c r="F52" s="7">
        <v>39722</v>
      </c>
      <c r="G52" s="9">
        <v>39722</v>
      </c>
      <c r="H52" s="9">
        <v>39722</v>
      </c>
      <c r="I52" s="6">
        <v>39722</v>
      </c>
      <c r="J52" s="11">
        <v>0</v>
      </c>
      <c r="K52" s="11">
        <v>0</v>
      </c>
      <c r="L52" s="11">
        <v>0</v>
      </c>
      <c r="M52" s="11">
        <v>0</v>
      </c>
      <c r="O52" t="str">
        <f t="shared" si="0"/>
        <v>CNJBound &amp; Not Paid</v>
      </c>
    </row>
    <row r="53" spans="1:15" ht="12" customHeight="1" outlineLevel="1" x14ac:dyDescent="0.2">
      <c r="A53" s="3" t="s">
        <v>20138</v>
      </c>
      <c r="B53" s="4">
        <v>15764</v>
      </c>
      <c r="C53" s="3" t="s">
        <v>20135</v>
      </c>
      <c r="D53" s="5">
        <v>39714</v>
      </c>
      <c r="E53" s="5">
        <v>39723</v>
      </c>
      <c r="F53" s="7">
        <v>39723</v>
      </c>
      <c r="G53" s="9">
        <v>39730</v>
      </c>
      <c r="H53" s="9">
        <v>39730</v>
      </c>
      <c r="I53" s="6">
        <v>39761</v>
      </c>
      <c r="J53" s="11">
        <v>7</v>
      </c>
      <c r="K53" s="11">
        <v>0</v>
      </c>
      <c r="L53" s="11">
        <v>7</v>
      </c>
      <c r="M53" s="11">
        <v>31</v>
      </c>
      <c r="O53" t="str">
        <f t="shared" si="0"/>
        <v>CNJBound &amp; Not Paid</v>
      </c>
    </row>
    <row r="54" spans="1:15" ht="12" customHeight="1" outlineLevel="1" x14ac:dyDescent="0.2">
      <c r="A54" s="3" t="s">
        <v>20138</v>
      </c>
      <c r="B54" s="4">
        <v>15832</v>
      </c>
      <c r="C54" s="3" t="s">
        <v>20135</v>
      </c>
      <c r="D54" s="5">
        <v>39701</v>
      </c>
      <c r="E54" s="5">
        <v>39723</v>
      </c>
      <c r="F54" s="7">
        <v>39723</v>
      </c>
      <c r="G54" s="9">
        <v>39751</v>
      </c>
      <c r="H54" s="9">
        <v>39751</v>
      </c>
      <c r="I54" s="6">
        <v>39778</v>
      </c>
      <c r="J54" s="11">
        <v>28</v>
      </c>
      <c r="K54" s="11">
        <v>0</v>
      </c>
      <c r="L54" s="11">
        <v>28</v>
      </c>
      <c r="M54" s="11">
        <v>27</v>
      </c>
      <c r="O54" t="str">
        <f t="shared" si="0"/>
        <v>CNJBound &amp; Not Paid</v>
      </c>
    </row>
    <row r="55" spans="1:15" ht="12" customHeight="1" outlineLevel="1" x14ac:dyDescent="0.2">
      <c r="A55" s="3" t="s">
        <v>20138</v>
      </c>
      <c r="B55" s="4">
        <v>15781</v>
      </c>
      <c r="C55" s="3" t="s">
        <v>20135</v>
      </c>
      <c r="D55" s="5">
        <v>39703</v>
      </c>
      <c r="E55" s="5">
        <v>39724</v>
      </c>
      <c r="F55" s="7">
        <v>39724</v>
      </c>
      <c r="G55" s="9">
        <v>39743</v>
      </c>
      <c r="H55" s="9">
        <v>39744</v>
      </c>
      <c r="I55" s="6">
        <v>39766</v>
      </c>
      <c r="J55" s="11">
        <v>19</v>
      </c>
      <c r="K55" s="11">
        <v>1</v>
      </c>
      <c r="L55" s="11">
        <v>20</v>
      </c>
      <c r="M55" s="11">
        <v>22</v>
      </c>
      <c r="O55" t="str">
        <f t="shared" si="0"/>
        <v>CNJBound &amp; Not Paid</v>
      </c>
    </row>
    <row r="56" spans="1:15" ht="12" customHeight="1" outlineLevel="1" x14ac:dyDescent="0.2">
      <c r="A56" s="3" t="s">
        <v>20138</v>
      </c>
      <c r="B56" s="4">
        <v>15609</v>
      </c>
      <c r="C56" s="3" t="s">
        <v>20135</v>
      </c>
      <c r="D56" s="5">
        <v>39724</v>
      </c>
      <c r="E56" s="5">
        <v>39724</v>
      </c>
      <c r="F56" s="7">
        <v>39727</v>
      </c>
      <c r="G56" s="9">
        <v>39728</v>
      </c>
      <c r="H56" s="9">
        <v>39741</v>
      </c>
      <c r="I56" s="6">
        <v>39751</v>
      </c>
      <c r="J56" s="11">
        <v>1</v>
      </c>
      <c r="K56" s="11">
        <v>13</v>
      </c>
      <c r="L56" s="11">
        <v>14</v>
      </c>
      <c r="M56" s="11">
        <v>10</v>
      </c>
      <c r="O56" t="str">
        <f t="shared" si="0"/>
        <v>CNJBound &amp; Not Paid</v>
      </c>
    </row>
    <row r="57" spans="1:15" ht="12" customHeight="1" outlineLevel="1" x14ac:dyDescent="0.2">
      <c r="A57" s="3" t="s">
        <v>20138</v>
      </c>
      <c r="B57" s="4">
        <v>15613</v>
      </c>
      <c r="C57" s="3" t="s">
        <v>20135</v>
      </c>
      <c r="D57" s="5">
        <v>39723</v>
      </c>
      <c r="E57" s="5">
        <v>39727</v>
      </c>
      <c r="F57" s="7">
        <v>39727</v>
      </c>
      <c r="G57" s="9">
        <v>39731</v>
      </c>
      <c r="H57" s="9">
        <v>39734</v>
      </c>
      <c r="I57" s="6">
        <v>39752</v>
      </c>
      <c r="J57" s="11">
        <v>4</v>
      </c>
      <c r="K57" s="11">
        <v>3</v>
      </c>
      <c r="L57" s="11">
        <v>7</v>
      </c>
      <c r="M57" s="11">
        <v>18</v>
      </c>
      <c r="O57" t="str">
        <f t="shared" si="0"/>
        <v>CNJBound &amp; Not Paid</v>
      </c>
    </row>
    <row r="58" spans="1:15" ht="12" customHeight="1" outlineLevel="1" x14ac:dyDescent="0.2">
      <c r="A58" s="3" t="s">
        <v>20138</v>
      </c>
      <c r="B58" s="4">
        <v>15766</v>
      </c>
      <c r="C58" s="3" t="s">
        <v>20135</v>
      </c>
      <c r="D58" s="5">
        <v>39722</v>
      </c>
      <c r="E58" s="5">
        <v>39727</v>
      </c>
      <c r="F58" s="7">
        <v>39727</v>
      </c>
      <c r="G58" s="9">
        <v>39735</v>
      </c>
      <c r="H58" s="9">
        <v>39735</v>
      </c>
      <c r="I58" s="6">
        <v>39761</v>
      </c>
      <c r="J58" s="11">
        <v>8</v>
      </c>
      <c r="K58" s="11">
        <v>0</v>
      </c>
      <c r="L58" s="11">
        <v>8</v>
      </c>
      <c r="M58" s="11">
        <v>26</v>
      </c>
      <c r="O58" t="str">
        <f t="shared" si="0"/>
        <v>CNJBound &amp; Not Paid</v>
      </c>
    </row>
    <row r="59" spans="1:15" ht="12" customHeight="1" outlineLevel="1" x14ac:dyDescent="0.2">
      <c r="A59" s="3" t="s">
        <v>20138</v>
      </c>
      <c r="B59" s="4">
        <v>15596</v>
      </c>
      <c r="C59" s="3" t="s">
        <v>20135</v>
      </c>
      <c r="D59" s="5">
        <v>39689</v>
      </c>
      <c r="E59" s="5">
        <v>39728</v>
      </c>
      <c r="F59" s="7">
        <v>39728</v>
      </c>
      <c r="G59" s="9">
        <v>39728</v>
      </c>
      <c r="H59" s="9">
        <v>39728</v>
      </c>
      <c r="I59" s="6">
        <v>39747</v>
      </c>
      <c r="J59" s="11">
        <v>0</v>
      </c>
      <c r="K59" s="11">
        <v>0</v>
      </c>
      <c r="L59" s="11">
        <v>0</v>
      </c>
      <c r="M59" s="11">
        <v>19</v>
      </c>
      <c r="O59" t="str">
        <f t="shared" si="0"/>
        <v>CNJBound &amp; Not Paid</v>
      </c>
    </row>
    <row r="60" spans="1:15" ht="12" customHeight="1" outlineLevel="1" x14ac:dyDescent="0.2">
      <c r="A60" s="3" t="s">
        <v>20138</v>
      </c>
      <c r="B60" s="4">
        <v>15570</v>
      </c>
      <c r="C60" s="3" t="s">
        <v>20135</v>
      </c>
      <c r="D60" s="5">
        <v>39727</v>
      </c>
      <c r="E60" s="5">
        <v>39728</v>
      </c>
      <c r="F60" s="7">
        <v>39729</v>
      </c>
      <c r="G60" s="9">
        <v>39729</v>
      </c>
      <c r="H60" s="9">
        <v>39729</v>
      </c>
      <c r="I60" s="6">
        <v>39737</v>
      </c>
      <c r="J60" s="11">
        <v>0</v>
      </c>
      <c r="K60" s="11">
        <v>0</v>
      </c>
      <c r="L60" s="11">
        <v>0</v>
      </c>
      <c r="M60" s="11">
        <v>8</v>
      </c>
      <c r="O60" t="str">
        <f t="shared" si="0"/>
        <v>CNJBound &amp; Not Paid</v>
      </c>
    </row>
    <row r="61" spans="1:15" ht="12" customHeight="1" outlineLevel="1" x14ac:dyDescent="0.2">
      <c r="A61" s="3" t="s">
        <v>20138</v>
      </c>
      <c r="B61" s="4">
        <v>15796</v>
      </c>
      <c r="C61" s="3" t="s">
        <v>20135</v>
      </c>
      <c r="D61" s="5">
        <v>39727</v>
      </c>
      <c r="E61" s="5">
        <v>39729</v>
      </c>
      <c r="F61" s="7">
        <v>39729</v>
      </c>
      <c r="G61" s="9">
        <v>39734</v>
      </c>
      <c r="H61" s="9">
        <v>39734</v>
      </c>
      <c r="I61" s="6">
        <v>39767</v>
      </c>
      <c r="J61" s="11">
        <v>5</v>
      </c>
      <c r="K61" s="11">
        <v>0</v>
      </c>
      <c r="L61" s="11">
        <v>5</v>
      </c>
      <c r="M61" s="11">
        <v>33</v>
      </c>
      <c r="O61" t="str">
        <f t="shared" si="0"/>
        <v>CNJBound &amp; Not Paid</v>
      </c>
    </row>
    <row r="62" spans="1:15" ht="12" customHeight="1" outlineLevel="1" x14ac:dyDescent="0.2">
      <c r="A62" s="3" t="s">
        <v>20138</v>
      </c>
      <c r="B62" s="4">
        <v>16051</v>
      </c>
      <c r="C62" s="3" t="s">
        <v>24148</v>
      </c>
      <c r="D62" s="5">
        <v>39728</v>
      </c>
      <c r="E62" s="5">
        <v>39731</v>
      </c>
      <c r="F62" s="7">
        <v>39731</v>
      </c>
      <c r="G62" s="9">
        <v>39792</v>
      </c>
      <c r="H62" s="9">
        <v>39793</v>
      </c>
      <c r="I62" s="6">
        <v>39814</v>
      </c>
      <c r="J62" s="11">
        <v>61</v>
      </c>
      <c r="K62" s="11">
        <v>1</v>
      </c>
      <c r="L62" s="11">
        <v>62</v>
      </c>
      <c r="M62" s="11">
        <v>21</v>
      </c>
      <c r="O62" t="str">
        <f t="shared" si="0"/>
        <v>CNJRenewal Lapse</v>
      </c>
    </row>
    <row r="63" spans="1:15" ht="12" customHeight="1" outlineLevel="1" x14ac:dyDescent="0.2">
      <c r="A63" s="3" t="s">
        <v>20138</v>
      </c>
      <c r="B63" s="4">
        <v>15810</v>
      </c>
      <c r="C63" s="3" t="s">
        <v>20135</v>
      </c>
      <c r="D63" s="5">
        <v>39722</v>
      </c>
      <c r="E63" s="5">
        <v>39731</v>
      </c>
      <c r="F63" s="7">
        <v>39731</v>
      </c>
      <c r="G63" s="9">
        <v>39750</v>
      </c>
      <c r="H63" s="9">
        <v>39750</v>
      </c>
      <c r="I63" s="6">
        <v>39770</v>
      </c>
      <c r="J63" s="11">
        <v>19</v>
      </c>
      <c r="K63" s="11">
        <v>0</v>
      </c>
      <c r="L63" s="11">
        <v>19</v>
      </c>
      <c r="M63" s="11">
        <v>20</v>
      </c>
      <c r="O63" t="str">
        <f t="shared" si="0"/>
        <v>CNJBound &amp; Not Paid</v>
      </c>
    </row>
    <row r="64" spans="1:15" ht="12" customHeight="1" outlineLevel="1" x14ac:dyDescent="0.2">
      <c r="A64" s="3" t="s">
        <v>20138</v>
      </c>
      <c r="B64" s="4">
        <v>15799</v>
      </c>
      <c r="C64" s="3" t="s">
        <v>20135</v>
      </c>
      <c r="D64" s="5">
        <v>39731</v>
      </c>
      <c r="E64" s="5">
        <v>39734</v>
      </c>
      <c r="F64" s="7">
        <v>39734</v>
      </c>
      <c r="G64" s="9">
        <v>39745</v>
      </c>
      <c r="H64" s="9">
        <v>39745</v>
      </c>
      <c r="I64" s="6">
        <v>39768</v>
      </c>
      <c r="J64" s="11">
        <v>11</v>
      </c>
      <c r="K64" s="11">
        <v>0</v>
      </c>
      <c r="L64" s="11">
        <v>11</v>
      </c>
      <c r="M64" s="11">
        <v>23</v>
      </c>
      <c r="O64" t="str">
        <f t="shared" si="0"/>
        <v>CNJBound &amp; Not Paid</v>
      </c>
    </row>
    <row r="65" spans="1:15" ht="12" customHeight="1" outlineLevel="1" x14ac:dyDescent="0.2">
      <c r="A65" s="3" t="s">
        <v>20138</v>
      </c>
      <c r="B65" s="4">
        <v>15617</v>
      </c>
      <c r="C65" s="3" t="s">
        <v>20135</v>
      </c>
      <c r="D65" s="5">
        <v>39727</v>
      </c>
      <c r="E65" s="5">
        <v>39735</v>
      </c>
      <c r="F65" s="7">
        <v>39735</v>
      </c>
      <c r="G65" s="9">
        <v>39736</v>
      </c>
      <c r="H65" s="9">
        <v>39745</v>
      </c>
      <c r="I65" s="6">
        <v>39752</v>
      </c>
      <c r="J65" s="11">
        <v>1</v>
      </c>
      <c r="K65" s="11">
        <v>9</v>
      </c>
      <c r="L65" s="11">
        <v>10</v>
      </c>
      <c r="M65" s="11">
        <v>7</v>
      </c>
      <c r="O65" t="str">
        <f t="shared" si="0"/>
        <v>CNJBound &amp; Not Paid</v>
      </c>
    </row>
    <row r="66" spans="1:15" ht="12" customHeight="1" outlineLevel="1" x14ac:dyDescent="0.2">
      <c r="A66" s="3" t="s">
        <v>20138</v>
      </c>
      <c r="B66" s="4">
        <v>15774</v>
      </c>
      <c r="C66" s="3" t="s">
        <v>20135</v>
      </c>
      <c r="D66" s="5">
        <v>39731</v>
      </c>
      <c r="E66" s="5">
        <v>39736</v>
      </c>
      <c r="F66" s="7">
        <v>39736</v>
      </c>
      <c r="G66" s="9">
        <v>39748</v>
      </c>
      <c r="H66" s="9">
        <v>39748</v>
      </c>
      <c r="I66" s="6">
        <v>39763</v>
      </c>
      <c r="J66" s="11">
        <v>12</v>
      </c>
      <c r="K66" s="11">
        <v>0</v>
      </c>
      <c r="L66" s="11">
        <v>12</v>
      </c>
      <c r="M66" s="11">
        <v>15</v>
      </c>
      <c r="O66" t="str">
        <f t="shared" si="0"/>
        <v>CNJBound &amp; Not Paid</v>
      </c>
    </row>
    <row r="67" spans="1:15" ht="12" customHeight="1" outlineLevel="1" x14ac:dyDescent="0.2">
      <c r="A67" s="3" t="s">
        <v>20138</v>
      </c>
      <c r="B67" s="4">
        <v>16049</v>
      </c>
      <c r="C67" s="3" t="s">
        <v>20135</v>
      </c>
      <c r="D67" s="5">
        <v>39736</v>
      </c>
      <c r="E67" s="5">
        <v>39737</v>
      </c>
      <c r="F67" s="7">
        <v>39737</v>
      </c>
      <c r="G67" s="9">
        <v>39798</v>
      </c>
      <c r="H67" s="9">
        <v>39798</v>
      </c>
      <c r="I67" s="6">
        <v>39814</v>
      </c>
      <c r="J67" s="11">
        <v>61</v>
      </c>
      <c r="K67" s="11">
        <v>0</v>
      </c>
      <c r="L67" s="11">
        <v>61</v>
      </c>
      <c r="M67" s="11">
        <v>16</v>
      </c>
      <c r="O67" t="str">
        <f t="shared" si="0"/>
        <v>CNJBound &amp; Not Paid</v>
      </c>
    </row>
    <row r="68" spans="1:15" ht="12" customHeight="1" outlineLevel="1" x14ac:dyDescent="0.2">
      <c r="A68" s="3" t="s">
        <v>20138</v>
      </c>
      <c r="B68" s="4">
        <v>15750</v>
      </c>
      <c r="C68" s="3" t="s">
        <v>20135</v>
      </c>
      <c r="D68" s="5">
        <v>39730</v>
      </c>
      <c r="E68" s="5">
        <v>39738</v>
      </c>
      <c r="F68" s="7">
        <v>39738</v>
      </c>
      <c r="G68" s="9">
        <v>39742</v>
      </c>
      <c r="H68" s="9">
        <v>39742</v>
      </c>
      <c r="I68" s="6">
        <v>39758</v>
      </c>
      <c r="J68" s="11">
        <v>4</v>
      </c>
      <c r="K68" s="11">
        <v>0</v>
      </c>
      <c r="L68" s="11">
        <v>4</v>
      </c>
      <c r="M68" s="11">
        <v>16</v>
      </c>
      <c r="O68" t="str">
        <f t="shared" ref="O68:O131" si="1">+A68&amp;C68</f>
        <v>CNJBound &amp; Not Paid</v>
      </c>
    </row>
    <row r="69" spans="1:15" ht="12" customHeight="1" outlineLevel="1" x14ac:dyDescent="0.2">
      <c r="A69" s="3" t="s">
        <v>20138</v>
      </c>
      <c r="B69" s="4">
        <v>15740</v>
      </c>
      <c r="C69" s="3" t="s">
        <v>20135</v>
      </c>
      <c r="D69" s="5">
        <v>39734</v>
      </c>
      <c r="E69" s="5">
        <v>39738</v>
      </c>
      <c r="F69" s="7">
        <v>39738</v>
      </c>
      <c r="G69" s="9">
        <v>39741</v>
      </c>
      <c r="H69" s="9">
        <v>39741</v>
      </c>
      <c r="I69" s="6">
        <v>39754</v>
      </c>
      <c r="J69" s="11">
        <v>3</v>
      </c>
      <c r="K69" s="11">
        <v>0</v>
      </c>
      <c r="L69" s="11">
        <v>3</v>
      </c>
      <c r="M69" s="11">
        <v>13</v>
      </c>
      <c r="O69" t="str">
        <f t="shared" si="1"/>
        <v>CNJBound &amp; Not Paid</v>
      </c>
    </row>
    <row r="70" spans="1:15" ht="12" customHeight="1" outlineLevel="1" x14ac:dyDescent="0.2">
      <c r="A70" s="3" t="s">
        <v>20138</v>
      </c>
      <c r="B70" s="4">
        <v>15828</v>
      </c>
      <c r="C70" s="3" t="s">
        <v>20135</v>
      </c>
      <c r="D70" s="5">
        <v>39734</v>
      </c>
      <c r="E70" s="5">
        <v>39738</v>
      </c>
      <c r="F70" s="7">
        <v>39738</v>
      </c>
      <c r="G70" s="9">
        <v>39760</v>
      </c>
      <c r="H70" s="9">
        <v>39760</v>
      </c>
      <c r="I70" s="6">
        <v>39775</v>
      </c>
      <c r="J70" s="11">
        <v>22</v>
      </c>
      <c r="K70" s="11">
        <v>0</v>
      </c>
      <c r="L70" s="11">
        <v>22</v>
      </c>
      <c r="M70" s="11">
        <v>15</v>
      </c>
      <c r="O70" t="str">
        <f t="shared" si="1"/>
        <v>CNJBound &amp; Not Paid</v>
      </c>
    </row>
    <row r="71" spans="1:15" ht="12" customHeight="1" outlineLevel="1" x14ac:dyDescent="0.2">
      <c r="A71" s="3" t="s">
        <v>20138</v>
      </c>
      <c r="B71" s="4">
        <v>15818</v>
      </c>
      <c r="C71" s="3" t="s">
        <v>20135</v>
      </c>
      <c r="D71" s="5">
        <v>39741</v>
      </c>
      <c r="E71" s="5">
        <v>39741</v>
      </c>
      <c r="F71" s="7">
        <v>39741</v>
      </c>
      <c r="G71" s="9">
        <v>39756</v>
      </c>
      <c r="H71" s="9">
        <v>39757</v>
      </c>
      <c r="I71" s="6">
        <v>39771</v>
      </c>
      <c r="J71" s="11">
        <v>15</v>
      </c>
      <c r="K71" s="11">
        <v>1</v>
      </c>
      <c r="L71" s="11">
        <v>16</v>
      </c>
      <c r="M71" s="11">
        <v>14</v>
      </c>
      <c r="O71" t="str">
        <f t="shared" si="1"/>
        <v>CNJBound &amp; Not Paid</v>
      </c>
    </row>
    <row r="72" spans="1:15" ht="21.95" customHeight="1" outlineLevel="1" x14ac:dyDescent="0.2">
      <c r="A72" s="3" t="s">
        <v>20138</v>
      </c>
      <c r="B72" s="4">
        <v>16042</v>
      </c>
      <c r="C72" s="3" t="s">
        <v>24149</v>
      </c>
      <c r="D72" s="5">
        <v>39730</v>
      </c>
      <c r="E72" s="5">
        <v>39742</v>
      </c>
      <c r="F72" s="7">
        <v>39742</v>
      </c>
      <c r="G72" s="9">
        <v>39792</v>
      </c>
      <c r="H72" s="9">
        <v>39792</v>
      </c>
      <c r="I72" s="6">
        <v>39814</v>
      </c>
      <c r="J72" s="11">
        <v>50</v>
      </c>
      <c r="K72" s="11">
        <v>0</v>
      </c>
      <c r="L72" s="11">
        <v>50</v>
      </c>
      <c r="M72" s="11">
        <v>22</v>
      </c>
      <c r="O72" t="str">
        <f t="shared" si="1"/>
        <v>CNJRenewal Laspe Replaced</v>
      </c>
    </row>
    <row r="73" spans="1:15" ht="12" customHeight="1" outlineLevel="1" x14ac:dyDescent="0.2">
      <c r="A73" s="3" t="s">
        <v>20138</v>
      </c>
      <c r="B73" s="4">
        <v>15718</v>
      </c>
      <c r="C73" s="3" t="s">
        <v>20135</v>
      </c>
      <c r="D73" s="5">
        <v>39737</v>
      </c>
      <c r="E73" s="5">
        <v>39741</v>
      </c>
      <c r="F73" s="7">
        <v>39742</v>
      </c>
      <c r="G73" s="9">
        <v>39742</v>
      </c>
      <c r="H73" s="9">
        <v>39742</v>
      </c>
      <c r="I73" s="6">
        <v>39753</v>
      </c>
      <c r="J73" s="11">
        <v>0</v>
      </c>
      <c r="K73" s="11">
        <v>0</v>
      </c>
      <c r="L73" s="11">
        <v>0</v>
      </c>
      <c r="M73" s="11">
        <v>11</v>
      </c>
      <c r="O73" t="str">
        <f t="shared" si="1"/>
        <v>CNJBound &amp; Not Paid</v>
      </c>
    </row>
    <row r="74" spans="1:15" ht="12" customHeight="1" outlineLevel="1" x14ac:dyDescent="0.2">
      <c r="A74" s="3" t="s">
        <v>20138</v>
      </c>
      <c r="B74" s="4">
        <v>15802</v>
      </c>
      <c r="C74" s="3" t="s">
        <v>20135</v>
      </c>
      <c r="D74" s="5">
        <v>39737</v>
      </c>
      <c r="E74" s="5">
        <v>39743</v>
      </c>
      <c r="F74" s="7">
        <v>39743</v>
      </c>
      <c r="G74" s="9">
        <v>39757</v>
      </c>
      <c r="H74" s="9">
        <v>39757</v>
      </c>
      <c r="I74" s="6">
        <v>39768</v>
      </c>
      <c r="J74" s="11">
        <v>14</v>
      </c>
      <c r="K74" s="11">
        <v>0</v>
      </c>
      <c r="L74" s="11">
        <v>14</v>
      </c>
      <c r="M74" s="11">
        <v>11</v>
      </c>
      <c r="O74" t="str">
        <f t="shared" si="1"/>
        <v>CNJBound &amp; Not Paid</v>
      </c>
    </row>
    <row r="75" spans="1:15" ht="12" customHeight="1" outlineLevel="1" x14ac:dyDescent="0.2">
      <c r="A75" s="3" t="s">
        <v>20138</v>
      </c>
      <c r="B75" s="4">
        <v>15722</v>
      </c>
      <c r="C75" s="3" t="s">
        <v>20135</v>
      </c>
      <c r="D75" s="5">
        <v>39741</v>
      </c>
      <c r="E75" s="5">
        <v>39743</v>
      </c>
      <c r="F75" s="7">
        <v>39743</v>
      </c>
      <c r="G75" s="9">
        <v>39744</v>
      </c>
      <c r="H75" s="9">
        <v>39745</v>
      </c>
      <c r="I75" s="6">
        <v>39753</v>
      </c>
      <c r="J75" s="11">
        <v>1</v>
      </c>
      <c r="K75" s="11">
        <v>1</v>
      </c>
      <c r="L75" s="11">
        <v>2</v>
      </c>
      <c r="M75" s="11">
        <v>8</v>
      </c>
      <c r="O75" t="str">
        <f t="shared" si="1"/>
        <v>CNJBound &amp; Not Paid</v>
      </c>
    </row>
    <row r="76" spans="1:15" ht="12" customHeight="1" outlineLevel="1" x14ac:dyDescent="0.2">
      <c r="A76" s="3" t="s">
        <v>20138</v>
      </c>
      <c r="B76" s="4">
        <v>16437</v>
      </c>
      <c r="C76" s="3" t="s">
        <v>20135</v>
      </c>
      <c r="D76" s="5">
        <v>39722</v>
      </c>
      <c r="E76" s="5">
        <v>39743</v>
      </c>
      <c r="F76" s="7">
        <v>39743</v>
      </c>
      <c r="G76" s="9">
        <v>39755</v>
      </c>
      <c r="H76" s="9">
        <v>39755</v>
      </c>
      <c r="I76" s="6">
        <v>39771</v>
      </c>
      <c r="J76" s="11">
        <v>12</v>
      </c>
      <c r="K76" s="11">
        <v>0</v>
      </c>
      <c r="L76" s="11">
        <v>12</v>
      </c>
      <c r="M76" s="11">
        <v>16</v>
      </c>
      <c r="O76" t="str">
        <f t="shared" si="1"/>
        <v>CNJBound &amp; Not Paid</v>
      </c>
    </row>
    <row r="77" spans="1:15" ht="12" customHeight="1" outlineLevel="1" x14ac:dyDescent="0.2">
      <c r="A77" s="3" t="s">
        <v>20138</v>
      </c>
      <c r="B77" s="4">
        <v>15869</v>
      </c>
      <c r="C77" s="3" t="s">
        <v>20135</v>
      </c>
      <c r="D77" s="5">
        <v>39742</v>
      </c>
      <c r="E77" s="5">
        <v>39745</v>
      </c>
      <c r="F77" s="7">
        <v>39745</v>
      </c>
      <c r="G77" s="9">
        <v>39753</v>
      </c>
      <c r="H77" s="9">
        <v>39753</v>
      </c>
      <c r="I77" s="6">
        <v>39783</v>
      </c>
      <c r="J77" s="11">
        <v>8</v>
      </c>
      <c r="K77" s="11">
        <v>0</v>
      </c>
      <c r="L77" s="11">
        <v>8</v>
      </c>
      <c r="M77" s="11">
        <v>30</v>
      </c>
      <c r="O77" t="str">
        <f t="shared" si="1"/>
        <v>CNJBound &amp; Not Paid</v>
      </c>
    </row>
    <row r="78" spans="1:15" ht="12" customHeight="1" outlineLevel="1" x14ac:dyDescent="0.2">
      <c r="A78" s="3" t="s">
        <v>20138</v>
      </c>
      <c r="B78" s="4">
        <v>15929</v>
      </c>
      <c r="C78" s="3" t="s">
        <v>20135</v>
      </c>
      <c r="D78" s="5">
        <v>39742</v>
      </c>
      <c r="E78" s="5">
        <v>39745</v>
      </c>
      <c r="F78" s="7">
        <v>39745</v>
      </c>
      <c r="G78" s="9">
        <v>39786</v>
      </c>
      <c r="H78" s="9">
        <v>39786</v>
      </c>
      <c r="I78" s="6">
        <v>39798</v>
      </c>
      <c r="J78" s="11">
        <v>41</v>
      </c>
      <c r="K78" s="11">
        <v>0</v>
      </c>
      <c r="L78" s="11">
        <v>41</v>
      </c>
      <c r="M78" s="11">
        <v>12</v>
      </c>
      <c r="O78" t="str">
        <f t="shared" si="1"/>
        <v>CNJBound &amp; Not Paid</v>
      </c>
    </row>
    <row r="79" spans="1:15" ht="21.95" customHeight="1" outlineLevel="1" x14ac:dyDescent="0.2">
      <c r="A79" s="3" t="s">
        <v>20138</v>
      </c>
      <c r="B79" s="4">
        <v>15792</v>
      </c>
      <c r="C79" s="3" t="s">
        <v>24149</v>
      </c>
      <c r="D79" s="5">
        <v>39742</v>
      </c>
      <c r="E79" s="5">
        <v>39745</v>
      </c>
      <c r="F79" s="7">
        <v>39745</v>
      </c>
      <c r="G79" s="9">
        <v>39749</v>
      </c>
      <c r="H79" s="9">
        <v>39755</v>
      </c>
      <c r="I79" s="6">
        <v>39767</v>
      </c>
      <c r="J79" s="11">
        <v>4</v>
      </c>
      <c r="K79" s="11">
        <v>6</v>
      </c>
      <c r="L79" s="11">
        <v>10</v>
      </c>
      <c r="M79" s="11">
        <v>12</v>
      </c>
      <c r="O79" t="str">
        <f t="shared" si="1"/>
        <v>CNJRenewal Laspe Replaced</v>
      </c>
    </row>
    <row r="80" spans="1:15" ht="21.95" customHeight="1" outlineLevel="1" x14ac:dyDescent="0.2">
      <c r="A80" s="3" t="s">
        <v>20138</v>
      </c>
      <c r="B80" s="4">
        <v>15906</v>
      </c>
      <c r="C80" s="3" t="s">
        <v>24149</v>
      </c>
      <c r="D80" s="5">
        <v>39748</v>
      </c>
      <c r="E80" s="5">
        <v>39748</v>
      </c>
      <c r="F80" s="7">
        <v>39748</v>
      </c>
      <c r="G80" s="9">
        <v>39775</v>
      </c>
      <c r="H80" s="9">
        <v>39776</v>
      </c>
      <c r="I80" s="6">
        <v>39790</v>
      </c>
      <c r="J80" s="11">
        <v>27</v>
      </c>
      <c r="K80" s="11">
        <v>1</v>
      </c>
      <c r="L80" s="11">
        <v>28</v>
      </c>
      <c r="M80" s="11">
        <v>14</v>
      </c>
      <c r="O80" t="str">
        <f t="shared" si="1"/>
        <v>CNJRenewal Laspe Replaced</v>
      </c>
    </row>
    <row r="81" spans="1:15" ht="12" customHeight="1" outlineLevel="1" x14ac:dyDescent="0.2">
      <c r="A81" s="3" t="s">
        <v>20138</v>
      </c>
      <c r="B81" s="4">
        <v>15938</v>
      </c>
      <c r="C81" s="3" t="s">
        <v>20135</v>
      </c>
      <c r="D81" s="5">
        <v>39737</v>
      </c>
      <c r="E81" s="5">
        <v>39745</v>
      </c>
      <c r="F81" s="7">
        <v>39748</v>
      </c>
      <c r="G81" s="9">
        <v>39786</v>
      </c>
      <c r="H81" s="9">
        <v>39786</v>
      </c>
      <c r="I81" s="6">
        <v>39801</v>
      </c>
      <c r="J81" s="11">
        <v>38</v>
      </c>
      <c r="K81" s="11">
        <v>0</v>
      </c>
      <c r="L81" s="11">
        <v>38</v>
      </c>
      <c r="M81" s="11">
        <v>15</v>
      </c>
      <c r="O81" t="str">
        <f t="shared" si="1"/>
        <v>CNJBound &amp; Not Paid</v>
      </c>
    </row>
    <row r="82" spans="1:15" ht="12" customHeight="1" outlineLevel="1" x14ac:dyDescent="0.2">
      <c r="A82" s="3" t="s">
        <v>20138</v>
      </c>
      <c r="B82" s="4">
        <v>16043</v>
      </c>
      <c r="C82" s="3" t="s">
        <v>20135</v>
      </c>
      <c r="D82" s="5">
        <v>39743</v>
      </c>
      <c r="E82" s="5">
        <v>39748</v>
      </c>
      <c r="F82" s="7">
        <v>39748</v>
      </c>
      <c r="G82" s="9">
        <v>39788</v>
      </c>
      <c r="H82" s="9">
        <v>39790</v>
      </c>
      <c r="I82" s="6">
        <v>39814</v>
      </c>
      <c r="J82" s="11">
        <v>40</v>
      </c>
      <c r="K82" s="11">
        <v>2</v>
      </c>
      <c r="L82" s="11">
        <v>42</v>
      </c>
      <c r="M82" s="11">
        <v>24</v>
      </c>
      <c r="O82" t="str">
        <f t="shared" si="1"/>
        <v>CNJBound &amp; Not Paid</v>
      </c>
    </row>
    <row r="83" spans="1:15" ht="12" customHeight="1" outlineLevel="1" x14ac:dyDescent="0.2">
      <c r="A83" s="3" t="s">
        <v>20138</v>
      </c>
      <c r="B83" s="4">
        <v>16104</v>
      </c>
      <c r="C83" s="3" t="s">
        <v>20135</v>
      </c>
      <c r="D83" s="5">
        <v>39744</v>
      </c>
      <c r="E83" s="5">
        <v>39748</v>
      </c>
      <c r="F83" s="7">
        <v>39748</v>
      </c>
      <c r="G83" s="9">
        <v>39794</v>
      </c>
      <c r="H83" s="9">
        <v>39794</v>
      </c>
      <c r="I83" s="6">
        <v>39821</v>
      </c>
      <c r="J83" s="11">
        <v>46</v>
      </c>
      <c r="K83" s="11">
        <v>0</v>
      </c>
      <c r="L83" s="11">
        <v>46</v>
      </c>
      <c r="M83" s="11">
        <v>27</v>
      </c>
      <c r="O83" t="str">
        <f t="shared" si="1"/>
        <v>CNJBound &amp; Not Paid</v>
      </c>
    </row>
    <row r="84" spans="1:15" ht="12" customHeight="1" outlineLevel="1" x14ac:dyDescent="0.2">
      <c r="A84" s="3" t="s">
        <v>20138</v>
      </c>
      <c r="B84" s="4">
        <v>15953</v>
      </c>
      <c r="C84" s="3" t="s">
        <v>20135</v>
      </c>
      <c r="D84" s="5">
        <v>39742</v>
      </c>
      <c r="E84" s="5">
        <v>39748</v>
      </c>
      <c r="F84" s="7">
        <v>39748</v>
      </c>
      <c r="G84" s="9">
        <v>39788</v>
      </c>
      <c r="H84" s="9">
        <v>39788</v>
      </c>
      <c r="I84" s="6">
        <v>39804</v>
      </c>
      <c r="J84" s="11">
        <v>40</v>
      </c>
      <c r="K84" s="11">
        <v>0</v>
      </c>
      <c r="L84" s="11">
        <v>40</v>
      </c>
      <c r="M84" s="11">
        <v>16</v>
      </c>
      <c r="O84" t="str">
        <f t="shared" si="1"/>
        <v>CNJBound &amp; Not Paid</v>
      </c>
    </row>
    <row r="85" spans="1:15" ht="12" customHeight="1" outlineLevel="1" x14ac:dyDescent="0.2">
      <c r="A85" s="3" t="s">
        <v>20138</v>
      </c>
      <c r="B85" s="4">
        <v>16129</v>
      </c>
      <c r="C85" s="3" t="s">
        <v>20137</v>
      </c>
      <c r="D85" s="5">
        <v>39827</v>
      </c>
      <c r="E85" s="5">
        <v>39749</v>
      </c>
      <c r="F85" s="7">
        <v>39749</v>
      </c>
      <c r="G85" s="9">
        <v>39805</v>
      </c>
      <c r="H85" s="9">
        <v>39819</v>
      </c>
      <c r="I85" s="6">
        <v>39828</v>
      </c>
      <c r="J85" s="11">
        <v>56</v>
      </c>
      <c r="K85" s="11">
        <v>14</v>
      </c>
      <c r="L85" s="11">
        <v>70</v>
      </c>
      <c r="M85" s="11">
        <v>9</v>
      </c>
      <c r="O85" t="str">
        <f t="shared" si="1"/>
        <v>CNJCancel</v>
      </c>
    </row>
    <row r="86" spans="1:15" ht="12" customHeight="1" outlineLevel="1" x14ac:dyDescent="0.2">
      <c r="A86" s="3" t="s">
        <v>20138</v>
      </c>
      <c r="B86" s="4">
        <v>15820</v>
      </c>
      <c r="C86" s="3" t="s">
        <v>20135</v>
      </c>
      <c r="D86" s="5">
        <v>39749</v>
      </c>
      <c r="E86" s="5">
        <v>39749</v>
      </c>
      <c r="F86" s="7">
        <v>39749</v>
      </c>
      <c r="G86" s="9">
        <v>39759</v>
      </c>
      <c r="H86" s="9">
        <v>39759</v>
      </c>
      <c r="I86" s="6">
        <v>39771</v>
      </c>
      <c r="J86" s="11">
        <v>10</v>
      </c>
      <c r="K86" s="11">
        <v>0</v>
      </c>
      <c r="L86" s="11">
        <v>10</v>
      </c>
      <c r="M86" s="11">
        <v>12</v>
      </c>
      <c r="O86" t="str">
        <f t="shared" si="1"/>
        <v>CNJBound &amp; Not Paid</v>
      </c>
    </row>
    <row r="87" spans="1:15" ht="12" customHeight="1" outlineLevel="1" x14ac:dyDescent="0.2">
      <c r="A87" s="3" t="s">
        <v>20138</v>
      </c>
      <c r="B87" s="4">
        <v>15927</v>
      </c>
      <c r="C87" s="3" t="s">
        <v>20135</v>
      </c>
      <c r="D87" s="5">
        <v>39743</v>
      </c>
      <c r="E87" s="5">
        <v>39749</v>
      </c>
      <c r="F87" s="7">
        <v>39749</v>
      </c>
      <c r="G87" s="9">
        <v>39764</v>
      </c>
      <c r="H87" s="9">
        <v>39771</v>
      </c>
      <c r="I87" s="6">
        <v>39797</v>
      </c>
      <c r="J87" s="11">
        <v>15</v>
      </c>
      <c r="K87" s="11">
        <v>7</v>
      </c>
      <c r="L87" s="11">
        <v>22</v>
      </c>
      <c r="M87" s="11">
        <v>26</v>
      </c>
      <c r="O87" t="str">
        <f t="shared" si="1"/>
        <v>CNJBound &amp; Not Paid</v>
      </c>
    </row>
    <row r="88" spans="1:15" ht="12" customHeight="1" outlineLevel="1" x14ac:dyDescent="0.2">
      <c r="A88" s="3" t="s">
        <v>20138</v>
      </c>
      <c r="B88" s="4">
        <v>15873</v>
      </c>
      <c r="C88" s="3" t="s">
        <v>20135</v>
      </c>
      <c r="D88" s="5">
        <v>39744</v>
      </c>
      <c r="E88" s="5">
        <v>39751</v>
      </c>
      <c r="F88" s="7">
        <v>39751</v>
      </c>
      <c r="G88" s="9">
        <v>39769</v>
      </c>
      <c r="H88" s="9">
        <v>39770</v>
      </c>
      <c r="I88" s="6">
        <v>39783</v>
      </c>
      <c r="J88" s="11">
        <v>18</v>
      </c>
      <c r="K88" s="11">
        <v>1</v>
      </c>
      <c r="L88" s="11">
        <v>19</v>
      </c>
      <c r="M88" s="11">
        <v>13</v>
      </c>
      <c r="O88" t="str">
        <f t="shared" si="1"/>
        <v>CNJBound &amp; Not Paid</v>
      </c>
    </row>
    <row r="89" spans="1:15" ht="12" customHeight="1" outlineLevel="1" x14ac:dyDescent="0.2">
      <c r="A89" s="3" t="s">
        <v>20138</v>
      </c>
      <c r="B89" s="4">
        <v>15982</v>
      </c>
      <c r="C89" s="3" t="s">
        <v>20135</v>
      </c>
      <c r="D89" s="5">
        <v>39749</v>
      </c>
      <c r="E89" s="5">
        <v>39752</v>
      </c>
      <c r="F89" s="7">
        <v>39752</v>
      </c>
      <c r="G89" s="9">
        <v>39787</v>
      </c>
      <c r="H89" s="9">
        <v>39787</v>
      </c>
      <c r="I89" s="6">
        <v>39813</v>
      </c>
      <c r="J89" s="11">
        <v>35</v>
      </c>
      <c r="K89" s="11">
        <v>0</v>
      </c>
      <c r="L89" s="11">
        <v>35</v>
      </c>
      <c r="M89" s="11">
        <v>26</v>
      </c>
      <c r="O89" t="str">
        <f t="shared" si="1"/>
        <v>CNJBound &amp; Not Paid</v>
      </c>
    </row>
    <row r="90" spans="1:15" ht="12" customHeight="1" outlineLevel="1" x14ac:dyDescent="0.2">
      <c r="A90" s="3" t="s">
        <v>20138</v>
      </c>
      <c r="B90" s="4">
        <v>15903</v>
      </c>
      <c r="C90" s="3" t="s">
        <v>20135</v>
      </c>
      <c r="D90" s="5">
        <v>39715</v>
      </c>
      <c r="E90" s="5">
        <v>39752</v>
      </c>
      <c r="F90" s="7">
        <v>39752</v>
      </c>
      <c r="G90" s="9">
        <v>39766</v>
      </c>
      <c r="H90" s="9">
        <v>39769</v>
      </c>
      <c r="I90" s="6">
        <v>39788</v>
      </c>
      <c r="J90" s="11">
        <v>14</v>
      </c>
      <c r="K90" s="11">
        <v>3</v>
      </c>
      <c r="L90" s="11">
        <v>17</v>
      </c>
      <c r="M90" s="11">
        <v>19</v>
      </c>
      <c r="O90" t="str">
        <f t="shared" si="1"/>
        <v>CNJBound &amp; Not Paid</v>
      </c>
    </row>
    <row r="91" spans="1:15" ht="12" customHeight="1" outlineLevel="1" x14ac:dyDescent="0.2">
      <c r="A91" s="3" t="s">
        <v>20138</v>
      </c>
      <c r="B91" s="4">
        <v>15877</v>
      </c>
      <c r="C91" s="3" t="s">
        <v>20135</v>
      </c>
      <c r="D91" s="5">
        <v>39715</v>
      </c>
      <c r="E91" s="5">
        <v>39752</v>
      </c>
      <c r="F91" s="7">
        <v>39752</v>
      </c>
      <c r="G91" s="9">
        <v>39764</v>
      </c>
      <c r="H91" s="9">
        <v>39766</v>
      </c>
      <c r="I91" s="6">
        <v>39783</v>
      </c>
      <c r="J91" s="11">
        <v>12</v>
      </c>
      <c r="K91" s="11">
        <v>2</v>
      </c>
      <c r="L91" s="11">
        <v>14</v>
      </c>
      <c r="M91" s="11">
        <v>17</v>
      </c>
      <c r="O91" t="str">
        <f t="shared" si="1"/>
        <v>CNJBound &amp; Not Paid</v>
      </c>
    </row>
    <row r="92" spans="1:15" ht="12" customHeight="1" outlineLevel="1" x14ac:dyDescent="0.2">
      <c r="A92" s="3" t="s">
        <v>20138</v>
      </c>
      <c r="B92" s="4">
        <v>15805</v>
      </c>
      <c r="C92" s="3" t="s">
        <v>20135</v>
      </c>
      <c r="D92" s="5">
        <v>39755</v>
      </c>
      <c r="E92" s="5">
        <v>39756</v>
      </c>
      <c r="F92" s="7">
        <v>39756</v>
      </c>
      <c r="G92" s="9">
        <v>39757</v>
      </c>
      <c r="H92" s="9">
        <v>39757</v>
      </c>
      <c r="I92" s="6">
        <v>39769</v>
      </c>
      <c r="J92" s="11">
        <v>1</v>
      </c>
      <c r="K92" s="11">
        <v>0</v>
      </c>
      <c r="L92" s="11">
        <v>1</v>
      </c>
      <c r="M92" s="11">
        <v>12</v>
      </c>
      <c r="O92" t="str">
        <f t="shared" si="1"/>
        <v>CNJBound &amp; Not Paid</v>
      </c>
    </row>
    <row r="93" spans="1:15" ht="12" customHeight="1" outlineLevel="1" x14ac:dyDescent="0.2">
      <c r="A93" s="3" t="s">
        <v>20138</v>
      </c>
      <c r="B93" s="4">
        <v>15836</v>
      </c>
      <c r="C93" s="3" t="s">
        <v>20135</v>
      </c>
      <c r="D93" s="5">
        <v>39750</v>
      </c>
      <c r="E93" s="5">
        <v>39758</v>
      </c>
      <c r="F93" s="7">
        <v>39758</v>
      </c>
      <c r="G93" s="9">
        <v>39763</v>
      </c>
      <c r="H93" s="9">
        <v>39763</v>
      </c>
      <c r="I93" s="6">
        <v>39779</v>
      </c>
      <c r="J93" s="11">
        <v>5</v>
      </c>
      <c r="K93" s="11">
        <v>0</v>
      </c>
      <c r="L93" s="11">
        <v>5</v>
      </c>
      <c r="M93" s="11">
        <v>16</v>
      </c>
      <c r="O93" t="str">
        <f t="shared" si="1"/>
        <v>CNJBound &amp; Not Paid</v>
      </c>
    </row>
    <row r="94" spans="1:15" ht="12" customHeight="1" outlineLevel="1" x14ac:dyDescent="0.2">
      <c r="A94" s="3" t="s">
        <v>20138</v>
      </c>
      <c r="B94" s="4">
        <v>15753</v>
      </c>
      <c r="C94" s="3" t="s">
        <v>20135</v>
      </c>
      <c r="D94" s="5">
        <v>39756</v>
      </c>
      <c r="E94" s="5">
        <v>39758</v>
      </c>
      <c r="F94" s="7">
        <v>39758</v>
      </c>
      <c r="G94" s="9">
        <v>39758</v>
      </c>
      <c r="H94" s="9">
        <v>39758</v>
      </c>
      <c r="I94" s="6">
        <v>39759</v>
      </c>
      <c r="J94" s="11">
        <v>0</v>
      </c>
      <c r="K94" s="11">
        <v>0</v>
      </c>
      <c r="L94" s="11">
        <v>0</v>
      </c>
      <c r="M94" s="11">
        <v>1</v>
      </c>
      <c r="O94" t="str">
        <f t="shared" si="1"/>
        <v>CNJBound &amp; Not Paid</v>
      </c>
    </row>
    <row r="95" spans="1:15" ht="12" customHeight="1" outlineLevel="1" x14ac:dyDescent="0.2">
      <c r="A95" s="3" t="s">
        <v>20138</v>
      </c>
      <c r="B95" s="4">
        <v>16295</v>
      </c>
      <c r="C95" s="3" t="s">
        <v>20135</v>
      </c>
      <c r="D95" s="5">
        <v>39757</v>
      </c>
      <c r="E95" s="5">
        <v>39759</v>
      </c>
      <c r="F95" s="7">
        <v>39762</v>
      </c>
      <c r="G95" s="9">
        <v>39826</v>
      </c>
      <c r="H95" s="9">
        <v>39827</v>
      </c>
      <c r="I95" s="6">
        <v>39847</v>
      </c>
      <c r="J95" s="11">
        <v>64</v>
      </c>
      <c r="K95" s="11">
        <v>1</v>
      </c>
      <c r="L95" s="11">
        <v>65</v>
      </c>
      <c r="M95" s="11">
        <v>20</v>
      </c>
      <c r="O95" t="str">
        <f t="shared" si="1"/>
        <v>CNJBound &amp; Not Paid</v>
      </c>
    </row>
    <row r="96" spans="1:15" ht="12" customHeight="1" outlineLevel="1" x14ac:dyDescent="0.2">
      <c r="A96" s="3" t="s">
        <v>20138</v>
      </c>
      <c r="B96" s="4">
        <v>15809</v>
      </c>
      <c r="C96" s="3" t="s">
        <v>20135</v>
      </c>
      <c r="D96" s="5">
        <v>39757</v>
      </c>
      <c r="E96" s="5">
        <v>39762</v>
      </c>
      <c r="F96" s="7">
        <v>39762</v>
      </c>
      <c r="G96" s="9">
        <v>39764</v>
      </c>
      <c r="H96" s="9">
        <v>39764</v>
      </c>
      <c r="I96" s="6">
        <v>39770</v>
      </c>
      <c r="J96" s="11">
        <v>2</v>
      </c>
      <c r="K96" s="11">
        <v>0</v>
      </c>
      <c r="L96" s="11">
        <v>2</v>
      </c>
      <c r="M96" s="11">
        <v>6</v>
      </c>
      <c r="O96" t="str">
        <f t="shared" si="1"/>
        <v>CNJBound &amp; Not Paid</v>
      </c>
    </row>
    <row r="97" spans="1:15" ht="12" customHeight="1" outlineLevel="1" x14ac:dyDescent="0.2">
      <c r="A97" s="3" t="s">
        <v>20138</v>
      </c>
      <c r="B97" s="4">
        <v>15797</v>
      </c>
      <c r="C97" s="3" t="s">
        <v>20137</v>
      </c>
      <c r="D97" s="5">
        <v>39760</v>
      </c>
      <c r="E97" s="5">
        <v>39762</v>
      </c>
      <c r="F97" s="7">
        <v>39762</v>
      </c>
      <c r="G97" s="9">
        <v>39762</v>
      </c>
      <c r="H97" s="9">
        <v>39762</v>
      </c>
      <c r="I97" s="6">
        <v>39767</v>
      </c>
      <c r="J97" s="11">
        <v>0</v>
      </c>
      <c r="K97" s="11">
        <v>0</v>
      </c>
      <c r="L97" s="11">
        <v>0</v>
      </c>
      <c r="M97" s="11">
        <v>5</v>
      </c>
      <c r="O97" t="str">
        <f t="shared" si="1"/>
        <v>CNJCancel</v>
      </c>
    </row>
    <row r="98" spans="1:15" ht="12" customHeight="1" outlineLevel="1" x14ac:dyDescent="0.2">
      <c r="A98" s="3" t="s">
        <v>20138</v>
      </c>
      <c r="B98" s="4">
        <v>15840</v>
      </c>
      <c r="C98" s="3" t="s">
        <v>20135</v>
      </c>
      <c r="D98" s="5">
        <v>39757</v>
      </c>
      <c r="E98" s="5">
        <v>39762</v>
      </c>
      <c r="F98" s="7">
        <v>39762</v>
      </c>
      <c r="G98" s="9">
        <v>39769</v>
      </c>
      <c r="H98" s="9">
        <v>39769</v>
      </c>
      <c r="I98" s="6">
        <v>39780</v>
      </c>
      <c r="J98" s="11">
        <v>7</v>
      </c>
      <c r="K98" s="11">
        <v>0</v>
      </c>
      <c r="L98" s="11">
        <v>7</v>
      </c>
      <c r="M98" s="11">
        <v>11</v>
      </c>
      <c r="O98" t="str">
        <f t="shared" si="1"/>
        <v>CNJBound &amp; Not Paid</v>
      </c>
    </row>
    <row r="99" spans="1:15" ht="12" customHeight="1" outlineLevel="1" x14ac:dyDescent="0.2">
      <c r="A99" s="3" t="s">
        <v>20138</v>
      </c>
      <c r="B99" s="4">
        <v>15899</v>
      </c>
      <c r="C99" s="3" t="s">
        <v>20135</v>
      </c>
      <c r="D99" s="5">
        <v>39758</v>
      </c>
      <c r="E99" s="5">
        <v>39763</v>
      </c>
      <c r="F99" s="7">
        <v>39764</v>
      </c>
      <c r="G99" s="9">
        <v>39772</v>
      </c>
      <c r="H99" s="9">
        <v>39772</v>
      </c>
      <c r="I99" s="6">
        <v>39788</v>
      </c>
      <c r="J99" s="11">
        <v>8</v>
      </c>
      <c r="K99" s="11">
        <v>0</v>
      </c>
      <c r="L99" s="11">
        <v>8</v>
      </c>
      <c r="M99" s="11">
        <v>16</v>
      </c>
      <c r="O99" t="str">
        <f t="shared" si="1"/>
        <v>CNJBound &amp; Not Paid</v>
      </c>
    </row>
    <row r="100" spans="1:15" ht="12" customHeight="1" outlineLevel="1" x14ac:dyDescent="0.2">
      <c r="A100" s="3" t="s">
        <v>20138</v>
      </c>
      <c r="B100" s="4">
        <v>16580</v>
      </c>
      <c r="C100" s="3" t="s">
        <v>20133</v>
      </c>
      <c r="E100" s="5">
        <v>39765</v>
      </c>
      <c r="F100" s="7">
        <v>39765</v>
      </c>
      <c r="G100" s="8"/>
      <c r="H100" s="8"/>
      <c r="J100" s="10"/>
      <c r="K100" s="10"/>
      <c r="L100" s="11">
        <v>0</v>
      </c>
      <c r="M100" s="11">
        <v>0</v>
      </c>
      <c r="O100" t="str">
        <f t="shared" si="1"/>
        <v>CNJDeclined</v>
      </c>
    </row>
    <row r="101" spans="1:15" ht="12" customHeight="1" outlineLevel="1" x14ac:dyDescent="0.2">
      <c r="A101" s="3" t="s">
        <v>20138</v>
      </c>
      <c r="B101" s="4">
        <v>15898</v>
      </c>
      <c r="C101" s="3" t="s">
        <v>20135</v>
      </c>
      <c r="D101" s="5">
        <v>39759</v>
      </c>
      <c r="E101" s="5">
        <v>39765</v>
      </c>
      <c r="F101" s="7">
        <v>39765</v>
      </c>
      <c r="G101" s="9">
        <v>39771</v>
      </c>
      <c r="H101" s="9">
        <v>39771</v>
      </c>
      <c r="I101" s="6">
        <v>39787</v>
      </c>
      <c r="J101" s="11">
        <v>6</v>
      </c>
      <c r="K101" s="11">
        <v>0</v>
      </c>
      <c r="L101" s="11">
        <v>6</v>
      </c>
      <c r="M101" s="11">
        <v>16</v>
      </c>
      <c r="O101" t="str">
        <f t="shared" si="1"/>
        <v>CNJBound &amp; Not Paid</v>
      </c>
    </row>
    <row r="102" spans="1:15" ht="12" customHeight="1" outlineLevel="1" x14ac:dyDescent="0.2">
      <c r="A102" s="3" t="s">
        <v>20138</v>
      </c>
      <c r="B102" s="4">
        <v>16097</v>
      </c>
      <c r="C102" s="3" t="s">
        <v>20135</v>
      </c>
      <c r="D102" s="5">
        <v>39763</v>
      </c>
      <c r="E102" s="5">
        <v>39766</v>
      </c>
      <c r="F102" s="7">
        <v>39766</v>
      </c>
      <c r="G102" s="9">
        <v>39799</v>
      </c>
      <c r="H102" s="9">
        <v>39800</v>
      </c>
      <c r="I102" s="6">
        <v>39819</v>
      </c>
      <c r="J102" s="11">
        <v>33</v>
      </c>
      <c r="K102" s="11">
        <v>1</v>
      </c>
      <c r="L102" s="11">
        <v>34</v>
      </c>
      <c r="M102" s="11">
        <v>19</v>
      </c>
      <c r="O102" t="str">
        <f t="shared" si="1"/>
        <v>CNJBound &amp; Not Paid</v>
      </c>
    </row>
    <row r="103" spans="1:15" ht="12" customHeight="1" outlineLevel="1" x14ac:dyDescent="0.2">
      <c r="A103" s="3" t="s">
        <v>20138</v>
      </c>
      <c r="B103" s="4">
        <v>16076</v>
      </c>
      <c r="C103" s="3" t="s">
        <v>20135</v>
      </c>
      <c r="D103" s="5">
        <v>39758</v>
      </c>
      <c r="E103" s="5">
        <v>39766</v>
      </c>
      <c r="F103" s="7">
        <v>39766</v>
      </c>
      <c r="G103" s="9">
        <v>39797</v>
      </c>
      <c r="H103" s="9">
        <v>39801</v>
      </c>
      <c r="I103" s="6">
        <v>39815</v>
      </c>
      <c r="J103" s="11">
        <v>31</v>
      </c>
      <c r="K103" s="11">
        <v>4</v>
      </c>
      <c r="L103" s="11">
        <v>35</v>
      </c>
      <c r="M103" s="11">
        <v>14</v>
      </c>
      <c r="O103" t="str">
        <f t="shared" si="1"/>
        <v>CNJBound &amp; Not Paid</v>
      </c>
    </row>
    <row r="104" spans="1:15" ht="12" customHeight="1" outlineLevel="1" x14ac:dyDescent="0.2">
      <c r="A104" s="3" t="s">
        <v>20138</v>
      </c>
      <c r="B104" s="4">
        <v>16585</v>
      </c>
      <c r="C104" s="3" t="s">
        <v>20133</v>
      </c>
      <c r="D104" s="5">
        <v>39764</v>
      </c>
      <c r="E104" s="5">
        <v>39767</v>
      </c>
      <c r="F104" s="7">
        <v>39769</v>
      </c>
      <c r="G104" s="8"/>
      <c r="H104" s="8"/>
      <c r="J104" s="10"/>
      <c r="K104" s="10"/>
      <c r="L104" s="11">
        <v>0</v>
      </c>
      <c r="M104" s="11">
        <v>0</v>
      </c>
      <c r="O104" t="str">
        <f t="shared" si="1"/>
        <v>CNJDeclined</v>
      </c>
    </row>
    <row r="105" spans="1:15" ht="12" customHeight="1" outlineLevel="1" x14ac:dyDescent="0.2">
      <c r="A105" s="3" t="s">
        <v>20138</v>
      </c>
      <c r="B105" s="4">
        <v>16062</v>
      </c>
      <c r="C105" s="3" t="s">
        <v>20135</v>
      </c>
      <c r="D105" s="5">
        <v>39762</v>
      </c>
      <c r="E105" s="5">
        <v>39769</v>
      </c>
      <c r="F105" s="7">
        <v>39769</v>
      </c>
      <c r="G105" s="9">
        <v>39793</v>
      </c>
      <c r="H105" s="9">
        <v>39793</v>
      </c>
      <c r="I105" s="6">
        <v>39814</v>
      </c>
      <c r="J105" s="11">
        <v>24</v>
      </c>
      <c r="K105" s="11">
        <v>0</v>
      </c>
      <c r="L105" s="11">
        <v>24</v>
      </c>
      <c r="M105" s="11">
        <v>21</v>
      </c>
      <c r="O105" t="str">
        <f t="shared" si="1"/>
        <v>CNJBound &amp; Not Paid</v>
      </c>
    </row>
    <row r="106" spans="1:15" ht="12" customHeight="1" outlineLevel="1" x14ac:dyDescent="0.2">
      <c r="A106" s="3" t="s">
        <v>20138</v>
      </c>
      <c r="B106" s="4">
        <v>15848</v>
      </c>
      <c r="C106" s="3" t="s">
        <v>24150</v>
      </c>
      <c r="D106" s="5">
        <v>39769</v>
      </c>
      <c r="E106" s="5">
        <v>39770</v>
      </c>
      <c r="F106" s="7">
        <v>39770</v>
      </c>
      <c r="G106" s="9">
        <v>39770</v>
      </c>
      <c r="H106" s="8"/>
      <c r="I106" s="6">
        <v>39781</v>
      </c>
      <c r="J106" s="11">
        <v>0</v>
      </c>
      <c r="K106" s="10"/>
      <c r="L106" s="11">
        <v>0</v>
      </c>
      <c r="M106" s="11">
        <v>0</v>
      </c>
      <c r="O106" t="str">
        <f t="shared" si="1"/>
        <v>CNJDO NOT RENEW</v>
      </c>
    </row>
    <row r="107" spans="1:15" ht="12" customHeight="1" outlineLevel="1" x14ac:dyDescent="0.2">
      <c r="A107" s="3" t="s">
        <v>20138</v>
      </c>
      <c r="B107" s="4">
        <v>15940</v>
      </c>
      <c r="C107" s="3" t="s">
        <v>20135</v>
      </c>
      <c r="D107" s="5">
        <v>39764</v>
      </c>
      <c r="E107" s="5">
        <v>39770</v>
      </c>
      <c r="F107" s="7">
        <v>39770</v>
      </c>
      <c r="G107" s="9">
        <v>39787</v>
      </c>
      <c r="H107" s="9">
        <v>39787</v>
      </c>
      <c r="I107" s="6">
        <v>39801</v>
      </c>
      <c r="J107" s="11">
        <v>17</v>
      </c>
      <c r="K107" s="11">
        <v>0</v>
      </c>
      <c r="L107" s="11">
        <v>17</v>
      </c>
      <c r="M107" s="11">
        <v>14</v>
      </c>
      <c r="O107" t="str">
        <f t="shared" si="1"/>
        <v>CNJBound &amp; Not Paid</v>
      </c>
    </row>
    <row r="108" spans="1:15" ht="21.95" customHeight="1" outlineLevel="1" x14ac:dyDescent="0.2">
      <c r="A108" s="3" t="s">
        <v>20138</v>
      </c>
      <c r="B108" s="4">
        <v>15824</v>
      </c>
      <c r="C108" s="3" t="s">
        <v>24149</v>
      </c>
      <c r="D108" s="5">
        <v>39770</v>
      </c>
      <c r="E108" s="5">
        <v>39771</v>
      </c>
      <c r="F108" s="7">
        <v>39771</v>
      </c>
      <c r="G108" s="9">
        <v>39771</v>
      </c>
      <c r="H108" s="9">
        <v>39772</v>
      </c>
      <c r="I108" s="6">
        <v>39773</v>
      </c>
      <c r="J108" s="11">
        <v>0</v>
      </c>
      <c r="K108" s="11">
        <v>1</v>
      </c>
      <c r="L108" s="11">
        <v>1</v>
      </c>
      <c r="M108" s="11">
        <v>1</v>
      </c>
      <c r="O108" t="str">
        <f t="shared" si="1"/>
        <v>CNJRenewal Laspe Replaced</v>
      </c>
    </row>
    <row r="109" spans="1:15" ht="12" customHeight="1" outlineLevel="1" x14ac:dyDescent="0.2">
      <c r="A109" s="3" t="s">
        <v>20138</v>
      </c>
      <c r="B109" s="4">
        <v>15921</v>
      </c>
      <c r="C109" s="3" t="s">
        <v>20135</v>
      </c>
      <c r="D109" s="5">
        <v>39763</v>
      </c>
      <c r="E109" s="5">
        <v>39771</v>
      </c>
      <c r="F109" s="7">
        <v>39771</v>
      </c>
      <c r="G109" s="9">
        <v>39775</v>
      </c>
      <c r="H109" s="9">
        <v>39776</v>
      </c>
      <c r="I109" s="6">
        <v>39796</v>
      </c>
      <c r="J109" s="11">
        <v>4</v>
      </c>
      <c r="K109" s="11">
        <v>1</v>
      </c>
      <c r="L109" s="11">
        <v>5</v>
      </c>
      <c r="M109" s="11">
        <v>20</v>
      </c>
      <c r="O109" t="str">
        <f t="shared" si="1"/>
        <v>CNJBound &amp; Not Paid</v>
      </c>
    </row>
    <row r="110" spans="1:15" ht="12" customHeight="1" outlineLevel="1" x14ac:dyDescent="0.2">
      <c r="A110" s="3" t="s">
        <v>20138</v>
      </c>
      <c r="B110" s="4">
        <v>16593</v>
      </c>
      <c r="C110" s="3" t="s">
        <v>20133</v>
      </c>
      <c r="D110" s="5">
        <v>39769</v>
      </c>
      <c r="E110" s="5">
        <v>39771</v>
      </c>
      <c r="F110" s="7">
        <v>39771</v>
      </c>
      <c r="G110" s="8"/>
      <c r="H110" s="8"/>
      <c r="J110" s="10"/>
      <c r="K110" s="10"/>
      <c r="L110" s="11">
        <v>0</v>
      </c>
      <c r="M110" s="11">
        <v>0</v>
      </c>
      <c r="O110" t="str">
        <f t="shared" si="1"/>
        <v>CNJDeclined</v>
      </c>
    </row>
    <row r="111" spans="1:15" ht="12" customHeight="1" outlineLevel="1" x14ac:dyDescent="0.2">
      <c r="A111" s="3" t="s">
        <v>20138</v>
      </c>
      <c r="B111" s="4">
        <v>16597</v>
      </c>
      <c r="C111" s="3" t="s">
        <v>20133</v>
      </c>
      <c r="E111" s="5">
        <v>39772</v>
      </c>
      <c r="F111" s="7">
        <v>39772</v>
      </c>
      <c r="G111" s="8"/>
      <c r="H111" s="8"/>
      <c r="J111" s="10"/>
      <c r="K111" s="10"/>
      <c r="L111" s="11">
        <v>0</v>
      </c>
      <c r="M111" s="11">
        <v>0</v>
      </c>
      <c r="O111" t="str">
        <f t="shared" si="1"/>
        <v>CNJDeclined</v>
      </c>
    </row>
    <row r="112" spans="1:15" ht="12" customHeight="1" outlineLevel="1" x14ac:dyDescent="0.2">
      <c r="A112" s="3" t="s">
        <v>20138</v>
      </c>
      <c r="B112" s="4">
        <v>15915</v>
      </c>
      <c r="C112" s="3" t="s">
        <v>20135</v>
      </c>
      <c r="D112" s="5">
        <v>39774</v>
      </c>
      <c r="E112" s="5">
        <v>39776</v>
      </c>
      <c r="F112" s="7">
        <v>39776</v>
      </c>
      <c r="G112" s="9">
        <v>39784</v>
      </c>
      <c r="H112" s="9">
        <v>39784</v>
      </c>
      <c r="I112" s="6">
        <v>39793</v>
      </c>
      <c r="J112" s="11">
        <v>8</v>
      </c>
      <c r="K112" s="11">
        <v>0</v>
      </c>
      <c r="L112" s="11">
        <v>8</v>
      </c>
      <c r="M112" s="11">
        <v>9</v>
      </c>
      <c r="O112" t="str">
        <f t="shared" si="1"/>
        <v>CNJBound &amp; Not Paid</v>
      </c>
    </row>
    <row r="113" spans="1:15" ht="12" customHeight="1" outlineLevel="1" x14ac:dyDescent="0.2">
      <c r="A113" s="3" t="s">
        <v>20138</v>
      </c>
      <c r="B113" s="4">
        <v>15965</v>
      </c>
      <c r="C113" s="3" t="s">
        <v>20135</v>
      </c>
      <c r="D113" s="5">
        <v>39776</v>
      </c>
      <c r="E113" s="5">
        <v>39777</v>
      </c>
      <c r="F113" s="7">
        <v>39777</v>
      </c>
      <c r="G113" s="9">
        <v>39791</v>
      </c>
      <c r="H113" s="9">
        <v>39791</v>
      </c>
      <c r="I113" s="6">
        <v>39811</v>
      </c>
      <c r="J113" s="11">
        <v>14</v>
      </c>
      <c r="K113" s="11">
        <v>0</v>
      </c>
      <c r="L113" s="11">
        <v>14</v>
      </c>
      <c r="M113" s="11">
        <v>20</v>
      </c>
      <c r="O113" t="str">
        <f t="shared" si="1"/>
        <v>CNJBound &amp; Not Paid</v>
      </c>
    </row>
    <row r="114" spans="1:15" ht="12" customHeight="1" outlineLevel="1" x14ac:dyDescent="0.2">
      <c r="A114" s="3" t="s">
        <v>20138</v>
      </c>
      <c r="B114" s="4">
        <v>16050</v>
      </c>
      <c r="C114" s="3" t="s">
        <v>20135</v>
      </c>
      <c r="D114" s="5">
        <v>39771</v>
      </c>
      <c r="E114" s="5">
        <v>39777</v>
      </c>
      <c r="F114" s="7">
        <v>39777</v>
      </c>
      <c r="G114" s="9">
        <v>39788</v>
      </c>
      <c r="H114" s="9">
        <v>39788</v>
      </c>
      <c r="I114" s="6">
        <v>39814</v>
      </c>
      <c r="J114" s="11">
        <v>11</v>
      </c>
      <c r="K114" s="11">
        <v>0</v>
      </c>
      <c r="L114" s="11">
        <v>11</v>
      </c>
      <c r="M114" s="11">
        <v>26</v>
      </c>
      <c r="O114" t="str">
        <f t="shared" si="1"/>
        <v>CNJBound &amp; Not Paid</v>
      </c>
    </row>
    <row r="115" spans="1:15" ht="12" customHeight="1" outlineLevel="1" x14ac:dyDescent="0.2">
      <c r="A115" s="3" t="s">
        <v>20138</v>
      </c>
      <c r="B115" s="4">
        <v>16352</v>
      </c>
      <c r="C115" s="3" t="s">
        <v>20135</v>
      </c>
      <c r="D115" s="5">
        <v>39765</v>
      </c>
      <c r="E115" s="5">
        <v>39777</v>
      </c>
      <c r="F115" s="7">
        <v>39777</v>
      </c>
      <c r="G115" s="9">
        <v>39840</v>
      </c>
      <c r="H115" s="9">
        <v>39840</v>
      </c>
      <c r="I115" s="6">
        <v>39864</v>
      </c>
      <c r="J115" s="11">
        <v>63</v>
      </c>
      <c r="K115" s="11">
        <v>0</v>
      </c>
      <c r="L115" s="11">
        <v>63</v>
      </c>
      <c r="M115" s="11">
        <v>24</v>
      </c>
      <c r="O115" t="str">
        <f t="shared" si="1"/>
        <v>CNJBound &amp; Not Paid</v>
      </c>
    </row>
    <row r="116" spans="1:15" ht="12" customHeight="1" outlineLevel="1" x14ac:dyDescent="0.2">
      <c r="A116" s="3" t="s">
        <v>20138</v>
      </c>
      <c r="B116" s="4">
        <v>16117</v>
      </c>
      <c r="C116" s="3" t="s">
        <v>20135</v>
      </c>
      <c r="D116" s="5">
        <v>39778</v>
      </c>
      <c r="E116" s="5">
        <v>39783</v>
      </c>
      <c r="F116" s="7">
        <v>39783</v>
      </c>
      <c r="G116" s="9">
        <v>39805</v>
      </c>
      <c r="H116" s="9">
        <v>39805</v>
      </c>
      <c r="I116" s="6">
        <v>39825</v>
      </c>
      <c r="J116" s="11">
        <v>22</v>
      </c>
      <c r="K116" s="11">
        <v>0</v>
      </c>
      <c r="L116" s="11">
        <v>22</v>
      </c>
      <c r="M116" s="11">
        <v>20</v>
      </c>
      <c r="O116" t="str">
        <f t="shared" si="1"/>
        <v>CNJBound &amp; Not Paid</v>
      </c>
    </row>
    <row r="117" spans="1:15" ht="12" customHeight="1" outlineLevel="1" x14ac:dyDescent="0.2">
      <c r="A117" s="3" t="s">
        <v>20138</v>
      </c>
      <c r="B117" s="4">
        <v>16052</v>
      </c>
      <c r="C117" s="3" t="s">
        <v>20135</v>
      </c>
      <c r="D117" s="5">
        <v>39771</v>
      </c>
      <c r="E117" s="5">
        <v>39778</v>
      </c>
      <c r="F117" s="7">
        <v>39783</v>
      </c>
      <c r="G117" s="9">
        <v>39791</v>
      </c>
      <c r="H117" s="9">
        <v>39791</v>
      </c>
      <c r="I117" s="6">
        <v>39814</v>
      </c>
      <c r="J117" s="11">
        <v>8</v>
      </c>
      <c r="K117" s="11">
        <v>0</v>
      </c>
      <c r="L117" s="11">
        <v>8</v>
      </c>
      <c r="M117" s="11">
        <v>23</v>
      </c>
      <c r="O117" t="str">
        <f t="shared" si="1"/>
        <v>CNJBound &amp; Not Paid</v>
      </c>
    </row>
    <row r="118" spans="1:15" ht="12" customHeight="1" outlineLevel="1" x14ac:dyDescent="0.2">
      <c r="A118" s="3" t="s">
        <v>20138</v>
      </c>
      <c r="B118" s="4">
        <v>15912</v>
      </c>
      <c r="C118" s="3" t="s">
        <v>20135</v>
      </c>
      <c r="D118" s="5">
        <v>39770</v>
      </c>
      <c r="E118" s="5">
        <v>39773</v>
      </c>
      <c r="F118" s="7">
        <v>39783</v>
      </c>
      <c r="G118" s="9">
        <v>39783</v>
      </c>
      <c r="H118" s="9">
        <v>39785</v>
      </c>
      <c r="I118" s="6">
        <v>39792</v>
      </c>
      <c r="J118" s="11">
        <v>0</v>
      </c>
      <c r="K118" s="11">
        <v>2</v>
      </c>
      <c r="L118" s="11">
        <v>2</v>
      </c>
      <c r="M118" s="11">
        <v>7</v>
      </c>
      <c r="O118" t="str">
        <f t="shared" si="1"/>
        <v>CNJBound &amp; Not Paid</v>
      </c>
    </row>
    <row r="119" spans="1:15" ht="12" customHeight="1" outlineLevel="1" x14ac:dyDescent="0.2">
      <c r="A119" s="3" t="s">
        <v>20138</v>
      </c>
      <c r="B119" s="4">
        <v>16080</v>
      </c>
      <c r="C119" s="3" t="s">
        <v>20135</v>
      </c>
      <c r="D119" s="5">
        <v>39777</v>
      </c>
      <c r="E119" s="5">
        <v>39778</v>
      </c>
      <c r="F119" s="7">
        <v>39783</v>
      </c>
      <c r="G119" s="9">
        <v>39793</v>
      </c>
      <c r="H119" s="9">
        <v>39793</v>
      </c>
      <c r="I119" s="6">
        <v>39817</v>
      </c>
      <c r="J119" s="11">
        <v>10</v>
      </c>
      <c r="K119" s="11">
        <v>0</v>
      </c>
      <c r="L119" s="11">
        <v>10</v>
      </c>
      <c r="M119" s="11">
        <v>24</v>
      </c>
      <c r="O119" t="str">
        <f t="shared" si="1"/>
        <v>CNJBound &amp; Not Paid</v>
      </c>
    </row>
    <row r="120" spans="1:15" ht="12" customHeight="1" outlineLevel="1" x14ac:dyDescent="0.2">
      <c r="A120" s="3" t="s">
        <v>20138</v>
      </c>
      <c r="B120" s="4">
        <v>16071</v>
      </c>
      <c r="C120" s="3" t="s">
        <v>20135</v>
      </c>
      <c r="D120" s="5">
        <v>39777</v>
      </c>
      <c r="E120" s="5">
        <v>39778</v>
      </c>
      <c r="F120" s="7">
        <v>39783</v>
      </c>
      <c r="G120" s="9">
        <v>39794</v>
      </c>
      <c r="H120" s="9">
        <v>39794</v>
      </c>
      <c r="I120" s="6">
        <v>39814</v>
      </c>
      <c r="J120" s="11">
        <v>11</v>
      </c>
      <c r="K120" s="11">
        <v>0</v>
      </c>
      <c r="L120" s="11">
        <v>11</v>
      </c>
      <c r="M120" s="11">
        <v>20</v>
      </c>
      <c r="O120" t="str">
        <f t="shared" si="1"/>
        <v>CNJBound &amp; Not Paid</v>
      </c>
    </row>
    <row r="121" spans="1:15" ht="12" customHeight="1" outlineLevel="1" x14ac:dyDescent="0.2">
      <c r="A121" s="3" t="s">
        <v>20138</v>
      </c>
      <c r="B121" s="4">
        <v>16098</v>
      </c>
      <c r="C121" s="3" t="s">
        <v>20135</v>
      </c>
      <c r="D121" s="5">
        <v>39782</v>
      </c>
      <c r="E121" s="5">
        <v>39785</v>
      </c>
      <c r="F121" s="7">
        <v>39785</v>
      </c>
      <c r="G121" s="9">
        <v>39801</v>
      </c>
      <c r="H121" s="9">
        <v>39801</v>
      </c>
      <c r="I121" s="6">
        <v>39820</v>
      </c>
      <c r="J121" s="11">
        <v>16</v>
      </c>
      <c r="K121" s="11">
        <v>0</v>
      </c>
      <c r="L121" s="11">
        <v>16</v>
      </c>
      <c r="M121" s="11">
        <v>19</v>
      </c>
      <c r="O121" t="str">
        <f t="shared" si="1"/>
        <v>CNJBound &amp; Not Paid</v>
      </c>
    </row>
    <row r="122" spans="1:15" ht="12" customHeight="1" outlineLevel="1" x14ac:dyDescent="0.2">
      <c r="A122" s="3" t="s">
        <v>20138</v>
      </c>
      <c r="B122" s="4">
        <v>15960</v>
      </c>
      <c r="C122" s="3" t="s">
        <v>20135</v>
      </c>
      <c r="D122" s="5">
        <v>39784</v>
      </c>
      <c r="E122" s="5">
        <v>39785</v>
      </c>
      <c r="F122" s="7">
        <v>39785</v>
      </c>
      <c r="G122" s="9">
        <v>39791</v>
      </c>
      <c r="H122" s="9">
        <v>39791</v>
      </c>
      <c r="I122" s="6">
        <v>39809</v>
      </c>
      <c r="J122" s="11">
        <v>6</v>
      </c>
      <c r="K122" s="11">
        <v>0</v>
      </c>
      <c r="L122" s="11">
        <v>6</v>
      </c>
      <c r="M122" s="11">
        <v>18</v>
      </c>
      <c r="O122" t="str">
        <f t="shared" si="1"/>
        <v>CNJBound &amp; Not Paid</v>
      </c>
    </row>
    <row r="123" spans="1:15" ht="12" customHeight="1" outlineLevel="1" x14ac:dyDescent="0.2">
      <c r="A123" s="3" t="s">
        <v>20138</v>
      </c>
      <c r="B123" s="4">
        <v>15947</v>
      </c>
      <c r="C123" s="3" t="s">
        <v>20135</v>
      </c>
      <c r="D123" s="5">
        <v>39784</v>
      </c>
      <c r="E123" s="5">
        <v>39786</v>
      </c>
      <c r="F123" s="7">
        <v>39786</v>
      </c>
      <c r="G123" s="9">
        <v>39790</v>
      </c>
      <c r="H123" s="9">
        <v>39791</v>
      </c>
      <c r="I123" s="6">
        <v>39803</v>
      </c>
      <c r="J123" s="11">
        <v>4</v>
      </c>
      <c r="K123" s="11">
        <v>1</v>
      </c>
      <c r="L123" s="11">
        <v>5</v>
      </c>
      <c r="M123" s="11">
        <v>12</v>
      </c>
      <c r="O123" t="str">
        <f t="shared" si="1"/>
        <v>CNJBound &amp; Not Paid</v>
      </c>
    </row>
    <row r="124" spans="1:15" ht="12" customHeight="1" outlineLevel="1" x14ac:dyDescent="0.2">
      <c r="A124" s="3" t="s">
        <v>20138</v>
      </c>
      <c r="B124" s="4">
        <v>16176</v>
      </c>
      <c r="C124" s="3" t="s">
        <v>20135</v>
      </c>
      <c r="D124" s="5">
        <v>39786</v>
      </c>
      <c r="E124" s="5">
        <v>39786</v>
      </c>
      <c r="F124" s="7">
        <v>39786</v>
      </c>
      <c r="G124" s="9">
        <v>39820</v>
      </c>
      <c r="H124" s="9">
        <v>39820</v>
      </c>
      <c r="I124" s="6">
        <v>39842</v>
      </c>
      <c r="J124" s="11">
        <v>34</v>
      </c>
      <c r="K124" s="11">
        <v>0</v>
      </c>
      <c r="L124" s="11">
        <v>34</v>
      </c>
      <c r="M124" s="11">
        <v>22</v>
      </c>
      <c r="O124" t="str">
        <f t="shared" si="1"/>
        <v>CNJBound &amp; Not Paid</v>
      </c>
    </row>
    <row r="125" spans="1:15" ht="12" customHeight="1" outlineLevel="1" x14ac:dyDescent="0.2">
      <c r="A125" s="3" t="s">
        <v>20138</v>
      </c>
      <c r="B125" s="4">
        <v>16750</v>
      </c>
      <c r="C125" s="3" t="s">
        <v>20133</v>
      </c>
      <c r="D125" s="5">
        <v>39785</v>
      </c>
      <c r="E125" s="5">
        <v>39785</v>
      </c>
      <c r="F125" s="7">
        <v>39786</v>
      </c>
      <c r="G125" s="8"/>
      <c r="H125" s="8"/>
      <c r="J125" s="10"/>
      <c r="K125" s="10"/>
      <c r="L125" s="11">
        <v>0</v>
      </c>
      <c r="M125" s="11">
        <v>0</v>
      </c>
      <c r="O125" t="str">
        <f t="shared" si="1"/>
        <v>CNJDeclined</v>
      </c>
    </row>
    <row r="126" spans="1:15" ht="12" customHeight="1" outlineLevel="1" x14ac:dyDescent="0.2">
      <c r="A126" s="3" t="s">
        <v>20138</v>
      </c>
      <c r="B126" s="4">
        <v>16121</v>
      </c>
      <c r="C126" s="3" t="s">
        <v>20135</v>
      </c>
      <c r="D126" s="5">
        <v>39786</v>
      </c>
      <c r="E126" s="5">
        <v>39787</v>
      </c>
      <c r="F126" s="7">
        <v>39787</v>
      </c>
      <c r="G126" s="9">
        <v>39819</v>
      </c>
      <c r="H126" s="9">
        <v>39819</v>
      </c>
      <c r="I126" s="6">
        <v>39827</v>
      </c>
      <c r="J126" s="11">
        <v>32</v>
      </c>
      <c r="K126" s="11">
        <v>0</v>
      </c>
      <c r="L126" s="11">
        <v>32</v>
      </c>
      <c r="M126" s="11">
        <v>8</v>
      </c>
      <c r="O126" t="str">
        <f t="shared" si="1"/>
        <v>CNJBound &amp; Not Paid</v>
      </c>
    </row>
    <row r="127" spans="1:15" ht="12" customHeight="1" outlineLevel="1" x14ac:dyDescent="0.2">
      <c r="A127" s="3" t="s">
        <v>20138</v>
      </c>
      <c r="B127" s="4">
        <v>15984</v>
      </c>
      <c r="C127" s="3" t="s">
        <v>20135</v>
      </c>
      <c r="D127" s="5">
        <v>39784</v>
      </c>
      <c r="E127" s="5">
        <v>39786</v>
      </c>
      <c r="F127" s="7">
        <v>39787</v>
      </c>
      <c r="G127" s="9">
        <v>39791</v>
      </c>
      <c r="H127" s="9">
        <v>39792</v>
      </c>
      <c r="I127" s="6">
        <v>39813</v>
      </c>
      <c r="J127" s="11">
        <v>4</v>
      </c>
      <c r="K127" s="11">
        <v>1</v>
      </c>
      <c r="L127" s="11">
        <v>5</v>
      </c>
      <c r="M127" s="11">
        <v>21</v>
      </c>
      <c r="O127" t="str">
        <f t="shared" si="1"/>
        <v>CNJBound &amp; Not Paid</v>
      </c>
    </row>
    <row r="128" spans="1:15" ht="12" customHeight="1" outlineLevel="1" x14ac:dyDescent="0.2">
      <c r="A128" s="3" t="s">
        <v>20138</v>
      </c>
      <c r="B128" s="4">
        <v>15943</v>
      </c>
      <c r="C128" s="3" t="s">
        <v>20135</v>
      </c>
      <c r="D128" s="5">
        <v>39790</v>
      </c>
      <c r="E128" s="5">
        <v>39790</v>
      </c>
      <c r="F128" s="7">
        <v>39790</v>
      </c>
      <c r="G128" s="9">
        <v>39790</v>
      </c>
      <c r="H128" s="9">
        <v>39790</v>
      </c>
      <c r="I128" s="6">
        <v>39802</v>
      </c>
      <c r="J128" s="11">
        <v>0</v>
      </c>
      <c r="K128" s="11">
        <v>0</v>
      </c>
      <c r="L128" s="11">
        <v>0</v>
      </c>
      <c r="M128" s="11">
        <v>12</v>
      </c>
      <c r="O128" t="str">
        <f t="shared" si="1"/>
        <v>CNJBound &amp; Not Paid</v>
      </c>
    </row>
    <row r="129" spans="1:15" ht="12" customHeight="1" outlineLevel="1" x14ac:dyDescent="0.2">
      <c r="A129" s="3" t="s">
        <v>20138</v>
      </c>
      <c r="B129" s="4">
        <v>16046</v>
      </c>
      <c r="C129" s="3" t="s">
        <v>20135</v>
      </c>
      <c r="D129" s="5">
        <v>39787</v>
      </c>
      <c r="E129" s="5">
        <v>39790</v>
      </c>
      <c r="F129" s="7">
        <v>39790</v>
      </c>
      <c r="G129" s="9">
        <v>39793</v>
      </c>
      <c r="H129" s="9">
        <v>39794</v>
      </c>
      <c r="I129" s="6">
        <v>39814</v>
      </c>
      <c r="J129" s="11">
        <v>3</v>
      </c>
      <c r="K129" s="11">
        <v>1</v>
      </c>
      <c r="L129" s="11">
        <v>4</v>
      </c>
      <c r="M129" s="11">
        <v>20</v>
      </c>
      <c r="O129" t="str">
        <f t="shared" si="1"/>
        <v>CNJBound &amp; Not Paid</v>
      </c>
    </row>
    <row r="130" spans="1:15" ht="12" customHeight="1" outlineLevel="1" x14ac:dyDescent="0.2">
      <c r="A130" s="3" t="s">
        <v>20138</v>
      </c>
      <c r="B130" s="4">
        <v>16165</v>
      </c>
      <c r="C130" s="3" t="s">
        <v>20135</v>
      </c>
      <c r="D130" s="5">
        <v>39783</v>
      </c>
      <c r="E130" s="5">
        <v>39791</v>
      </c>
      <c r="F130" s="7">
        <v>39791</v>
      </c>
      <c r="G130" s="9">
        <v>39821</v>
      </c>
      <c r="H130" s="9">
        <v>39821</v>
      </c>
      <c r="I130" s="6">
        <v>39839</v>
      </c>
      <c r="J130" s="11">
        <v>30</v>
      </c>
      <c r="K130" s="11">
        <v>0</v>
      </c>
      <c r="L130" s="11">
        <v>30</v>
      </c>
      <c r="M130" s="11">
        <v>18</v>
      </c>
      <c r="O130" t="str">
        <f t="shared" si="1"/>
        <v>CNJBound &amp; Not Paid</v>
      </c>
    </row>
    <row r="131" spans="1:15" ht="12" customHeight="1" outlineLevel="1" x14ac:dyDescent="0.2">
      <c r="A131" s="3" t="s">
        <v>20138</v>
      </c>
      <c r="B131" s="4">
        <v>16158</v>
      </c>
      <c r="C131" s="3" t="s">
        <v>20135</v>
      </c>
      <c r="D131" s="5">
        <v>39783</v>
      </c>
      <c r="E131" s="5">
        <v>39792</v>
      </c>
      <c r="F131" s="7">
        <v>39792</v>
      </c>
      <c r="G131" s="9">
        <v>39822</v>
      </c>
      <c r="H131" s="9">
        <v>39822</v>
      </c>
      <c r="I131" s="6">
        <v>39838</v>
      </c>
      <c r="J131" s="11">
        <v>30</v>
      </c>
      <c r="K131" s="11">
        <v>0</v>
      </c>
      <c r="L131" s="11">
        <v>30</v>
      </c>
      <c r="M131" s="11">
        <v>16</v>
      </c>
      <c r="O131" t="str">
        <f t="shared" si="1"/>
        <v>CNJBound &amp; Not Paid</v>
      </c>
    </row>
    <row r="132" spans="1:15" ht="12" customHeight="1" outlineLevel="1" x14ac:dyDescent="0.2">
      <c r="A132" s="3" t="s">
        <v>20138</v>
      </c>
      <c r="B132" s="4">
        <v>16110</v>
      </c>
      <c r="C132" s="3" t="s">
        <v>20135</v>
      </c>
      <c r="D132" s="5">
        <v>39790</v>
      </c>
      <c r="E132" s="5">
        <v>39792</v>
      </c>
      <c r="F132" s="7">
        <v>39792</v>
      </c>
      <c r="G132" s="9">
        <v>39804</v>
      </c>
      <c r="H132" s="9">
        <v>39804</v>
      </c>
      <c r="I132" s="6">
        <v>39824</v>
      </c>
      <c r="J132" s="11">
        <v>12</v>
      </c>
      <c r="K132" s="11">
        <v>0</v>
      </c>
      <c r="L132" s="11">
        <v>12</v>
      </c>
      <c r="M132" s="11">
        <v>20</v>
      </c>
      <c r="O132" t="str">
        <f t="shared" ref="O132:O195" si="2">+A132&amp;C132</f>
        <v>CNJBound &amp; Not Paid</v>
      </c>
    </row>
    <row r="133" spans="1:15" ht="21.95" customHeight="1" outlineLevel="1" x14ac:dyDescent="0.2">
      <c r="A133" s="3" t="s">
        <v>20138</v>
      </c>
      <c r="B133" s="4">
        <v>16313</v>
      </c>
      <c r="C133" s="3" t="s">
        <v>24149</v>
      </c>
      <c r="D133" s="5">
        <v>39791</v>
      </c>
      <c r="E133" s="5">
        <v>39793</v>
      </c>
      <c r="F133" s="7">
        <v>39793</v>
      </c>
      <c r="G133" s="9">
        <v>39832</v>
      </c>
      <c r="H133" s="9">
        <v>39832</v>
      </c>
      <c r="I133" s="6">
        <v>39851</v>
      </c>
      <c r="J133" s="11">
        <v>39</v>
      </c>
      <c r="K133" s="11">
        <v>0</v>
      </c>
      <c r="L133" s="11">
        <v>39</v>
      </c>
      <c r="M133" s="11">
        <v>19</v>
      </c>
      <c r="O133" t="str">
        <f t="shared" si="2"/>
        <v>CNJRenewal Laspe Replaced</v>
      </c>
    </row>
    <row r="134" spans="1:15" ht="12" customHeight="1" outlineLevel="1" x14ac:dyDescent="0.2">
      <c r="A134" s="3" t="s">
        <v>20138</v>
      </c>
      <c r="B134" s="4">
        <v>16142</v>
      </c>
      <c r="C134" s="3" t="s">
        <v>20135</v>
      </c>
      <c r="D134" s="5">
        <v>39788</v>
      </c>
      <c r="E134" s="5">
        <v>39793</v>
      </c>
      <c r="F134" s="7">
        <v>39794</v>
      </c>
      <c r="G134" s="9">
        <v>39819</v>
      </c>
      <c r="H134" s="9">
        <v>39819</v>
      </c>
      <c r="I134" s="6">
        <v>39832</v>
      </c>
      <c r="J134" s="11">
        <v>25</v>
      </c>
      <c r="K134" s="11">
        <v>0</v>
      </c>
      <c r="L134" s="11">
        <v>25</v>
      </c>
      <c r="M134" s="11">
        <v>13</v>
      </c>
      <c r="O134" t="str">
        <f t="shared" si="2"/>
        <v>CNJBound &amp; Not Paid</v>
      </c>
    </row>
    <row r="135" spans="1:15" ht="12" customHeight="1" outlineLevel="1" x14ac:dyDescent="0.2">
      <c r="A135" s="3" t="s">
        <v>20138</v>
      </c>
      <c r="B135" s="4">
        <v>16132</v>
      </c>
      <c r="C135" s="3" t="s">
        <v>20135</v>
      </c>
      <c r="D135" s="5">
        <v>39787</v>
      </c>
      <c r="E135" s="5">
        <v>39797</v>
      </c>
      <c r="F135" s="7">
        <v>39797</v>
      </c>
      <c r="G135" s="9">
        <v>39820</v>
      </c>
      <c r="H135" s="9">
        <v>39820</v>
      </c>
      <c r="I135" s="6">
        <v>39829</v>
      </c>
      <c r="J135" s="11">
        <v>23</v>
      </c>
      <c r="K135" s="11">
        <v>0</v>
      </c>
      <c r="L135" s="11">
        <v>23</v>
      </c>
      <c r="M135" s="11">
        <v>9</v>
      </c>
      <c r="O135" t="str">
        <f t="shared" si="2"/>
        <v>CNJBound &amp; Not Paid</v>
      </c>
    </row>
    <row r="136" spans="1:15" ht="12" customHeight="1" outlineLevel="1" x14ac:dyDescent="0.2">
      <c r="A136" s="3" t="s">
        <v>20138</v>
      </c>
      <c r="B136" s="4">
        <v>15986</v>
      </c>
      <c r="C136" s="3" t="s">
        <v>20135</v>
      </c>
      <c r="D136" s="5">
        <v>39792</v>
      </c>
      <c r="E136" s="5">
        <v>39797</v>
      </c>
      <c r="F136" s="7">
        <v>39797</v>
      </c>
      <c r="G136" s="9">
        <v>39797</v>
      </c>
      <c r="H136" s="9">
        <v>39797</v>
      </c>
      <c r="I136" s="6">
        <v>39813</v>
      </c>
      <c r="J136" s="11">
        <v>0</v>
      </c>
      <c r="K136" s="11">
        <v>0</v>
      </c>
      <c r="L136" s="11">
        <v>0</v>
      </c>
      <c r="M136" s="11">
        <v>16</v>
      </c>
      <c r="O136" t="str">
        <f t="shared" si="2"/>
        <v>CNJBound &amp; Not Paid</v>
      </c>
    </row>
    <row r="137" spans="1:15" ht="21.95" customHeight="1" outlineLevel="1" x14ac:dyDescent="0.2">
      <c r="A137" s="3" t="s">
        <v>20138</v>
      </c>
      <c r="B137" s="4">
        <v>16086</v>
      </c>
      <c r="C137" s="3" t="s">
        <v>24149</v>
      </c>
      <c r="D137" s="5">
        <v>39794</v>
      </c>
      <c r="E137" s="5">
        <v>39797</v>
      </c>
      <c r="F137" s="7">
        <v>39797</v>
      </c>
      <c r="G137" s="9">
        <v>39799</v>
      </c>
      <c r="H137" s="9">
        <v>39800</v>
      </c>
      <c r="I137" s="6">
        <v>39817</v>
      </c>
      <c r="J137" s="11">
        <v>2</v>
      </c>
      <c r="K137" s="11">
        <v>1</v>
      </c>
      <c r="L137" s="11">
        <v>3</v>
      </c>
      <c r="M137" s="11">
        <v>17</v>
      </c>
      <c r="O137" t="str">
        <f t="shared" si="2"/>
        <v>CNJRenewal Laspe Replaced</v>
      </c>
    </row>
    <row r="138" spans="1:15" ht="12" customHeight="1" outlineLevel="1" x14ac:dyDescent="0.2">
      <c r="A138" s="3" t="s">
        <v>20138</v>
      </c>
      <c r="B138" s="4">
        <v>16039</v>
      </c>
      <c r="C138" s="3" t="s">
        <v>20135</v>
      </c>
      <c r="D138" s="5">
        <v>39762</v>
      </c>
      <c r="E138" s="5">
        <v>39798</v>
      </c>
      <c r="F138" s="7">
        <v>39798</v>
      </c>
      <c r="G138" s="9">
        <v>39798</v>
      </c>
      <c r="H138" s="9">
        <v>39798</v>
      </c>
      <c r="I138" s="6">
        <v>39814</v>
      </c>
      <c r="J138" s="11">
        <v>0</v>
      </c>
      <c r="K138" s="11">
        <v>0</v>
      </c>
      <c r="L138" s="11">
        <v>0</v>
      </c>
      <c r="M138" s="11">
        <v>16</v>
      </c>
      <c r="O138" t="str">
        <f t="shared" si="2"/>
        <v>CNJBound &amp; Not Paid</v>
      </c>
    </row>
    <row r="139" spans="1:15" ht="12" customHeight="1" outlineLevel="1" x14ac:dyDescent="0.2">
      <c r="A139" s="3" t="s">
        <v>20138</v>
      </c>
      <c r="B139" s="4">
        <v>16078</v>
      </c>
      <c r="C139" s="3" t="s">
        <v>20135</v>
      </c>
      <c r="D139" s="5">
        <v>39792</v>
      </c>
      <c r="E139" s="5">
        <v>39799</v>
      </c>
      <c r="F139" s="7">
        <v>39799</v>
      </c>
      <c r="G139" s="9">
        <v>39801</v>
      </c>
      <c r="H139" s="9">
        <v>39801</v>
      </c>
      <c r="I139" s="6">
        <v>39816</v>
      </c>
      <c r="J139" s="11">
        <v>2</v>
      </c>
      <c r="K139" s="11">
        <v>0</v>
      </c>
      <c r="L139" s="11">
        <v>2</v>
      </c>
      <c r="M139" s="11">
        <v>15</v>
      </c>
      <c r="O139" t="str">
        <f t="shared" si="2"/>
        <v>CNJBound &amp; Not Paid</v>
      </c>
    </row>
    <row r="140" spans="1:15" ht="12" customHeight="1" outlineLevel="1" x14ac:dyDescent="0.2">
      <c r="A140" s="3" t="s">
        <v>20138</v>
      </c>
      <c r="B140" s="4">
        <v>16122</v>
      </c>
      <c r="C140" s="3" t="s">
        <v>20135</v>
      </c>
      <c r="D140" s="5">
        <v>39783</v>
      </c>
      <c r="E140" s="5">
        <v>39800</v>
      </c>
      <c r="F140" s="7">
        <v>39800</v>
      </c>
      <c r="G140" s="9">
        <v>39818</v>
      </c>
      <c r="H140" s="9">
        <v>39819</v>
      </c>
      <c r="I140" s="6">
        <v>39828</v>
      </c>
      <c r="J140" s="11">
        <v>18</v>
      </c>
      <c r="K140" s="11">
        <v>1</v>
      </c>
      <c r="L140" s="11">
        <v>19</v>
      </c>
      <c r="M140" s="11">
        <v>9</v>
      </c>
      <c r="O140" t="str">
        <f t="shared" si="2"/>
        <v>CNJBound &amp; Not Paid</v>
      </c>
    </row>
    <row r="141" spans="1:15" ht="12" customHeight="1" outlineLevel="1" x14ac:dyDescent="0.2">
      <c r="A141" s="3" t="s">
        <v>20138</v>
      </c>
      <c r="B141" s="4">
        <v>16060</v>
      </c>
      <c r="C141" s="3" t="s">
        <v>20135</v>
      </c>
      <c r="D141" s="5">
        <v>39801</v>
      </c>
      <c r="E141" s="5">
        <v>39804</v>
      </c>
      <c r="F141" s="7">
        <v>39804</v>
      </c>
      <c r="G141" s="9">
        <v>39804</v>
      </c>
      <c r="H141" s="9">
        <v>39804</v>
      </c>
      <c r="I141" s="6">
        <v>39814</v>
      </c>
      <c r="J141" s="11">
        <v>0</v>
      </c>
      <c r="K141" s="11">
        <v>0</v>
      </c>
      <c r="L141" s="11">
        <v>0</v>
      </c>
      <c r="M141" s="11">
        <v>10</v>
      </c>
      <c r="O141" t="str">
        <f t="shared" si="2"/>
        <v>CNJBound &amp; Not Paid</v>
      </c>
    </row>
    <row r="142" spans="1:15" ht="12" customHeight="1" outlineLevel="1" x14ac:dyDescent="0.2">
      <c r="A142" s="3" t="s">
        <v>20138</v>
      </c>
      <c r="B142" s="4">
        <v>16087</v>
      </c>
      <c r="C142" s="3" t="s">
        <v>20135</v>
      </c>
      <c r="D142" s="5">
        <v>39770</v>
      </c>
      <c r="E142" s="5">
        <v>39804</v>
      </c>
      <c r="F142" s="7">
        <v>39804</v>
      </c>
      <c r="G142" s="9">
        <v>39804</v>
      </c>
      <c r="H142" s="9">
        <v>39804</v>
      </c>
      <c r="I142" s="6">
        <v>39818</v>
      </c>
      <c r="J142" s="11">
        <v>0</v>
      </c>
      <c r="K142" s="11">
        <v>0</v>
      </c>
      <c r="L142" s="11">
        <v>0</v>
      </c>
      <c r="M142" s="11">
        <v>14</v>
      </c>
      <c r="O142" t="str">
        <f t="shared" si="2"/>
        <v>CNJBound &amp; Not Paid</v>
      </c>
    </row>
    <row r="143" spans="1:15" ht="12" customHeight="1" outlineLevel="1" x14ac:dyDescent="0.2">
      <c r="A143" s="3" t="s">
        <v>20138</v>
      </c>
      <c r="B143" s="4">
        <v>15967</v>
      </c>
      <c r="C143" s="3" t="s">
        <v>20135</v>
      </c>
      <c r="D143" s="5">
        <v>39804</v>
      </c>
      <c r="E143" s="5">
        <v>39804</v>
      </c>
      <c r="F143" s="7">
        <v>39804</v>
      </c>
      <c r="G143" s="9">
        <v>39804</v>
      </c>
      <c r="H143" s="9">
        <v>39812</v>
      </c>
      <c r="I143" s="6">
        <v>39811</v>
      </c>
      <c r="J143" s="11">
        <v>0</v>
      </c>
      <c r="K143" s="11">
        <v>8</v>
      </c>
      <c r="L143" s="11">
        <v>8</v>
      </c>
      <c r="M143" s="11">
        <v>-1</v>
      </c>
      <c r="O143" t="str">
        <f t="shared" si="2"/>
        <v>CNJBound &amp; Not Paid</v>
      </c>
    </row>
    <row r="144" spans="1:15" ht="12" customHeight="1" outlineLevel="1" x14ac:dyDescent="0.2">
      <c r="A144" s="3" t="s">
        <v>20138</v>
      </c>
      <c r="B144" s="4">
        <v>16149</v>
      </c>
      <c r="C144" s="3" t="s">
        <v>20135</v>
      </c>
      <c r="D144" s="5">
        <v>39812</v>
      </c>
      <c r="E144" s="5">
        <v>39812</v>
      </c>
      <c r="F144" s="7">
        <v>39813</v>
      </c>
      <c r="G144" s="9">
        <v>39819</v>
      </c>
      <c r="H144" s="9">
        <v>39819</v>
      </c>
      <c r="I144" s="6">
        <v>39834</v>
      </c>
      <c r="J144" s="11">
        <v>6</v>
      </c>
      <c r="K144" s="11">
        <v>0</v>
      </c>
      <c r="L144" s="11">
        <v>6</v>
      </c>
      <c r="M144" s="11">
        <v>15</v>
      </c>
      <c r="O144" t="str">
        <f t="shared" si="2"/>
        <v>CNJBound &amp; Not Paid</v>
      </c>
    </row>
    <row r="145" spans="1:15" ht="12" customHeight="1" outlineLevel="1" x14ac:dyDescent="0.2">
      <c r="A145" s="3" t="s">
        <v>20138</v>
      </c>
      <c r="B145" s="4">
        <v>16173</v>
      </c>
      <c r="C145" s="3" t="s">
        <v>20135</v>
      </c>
      <c r="D145" s="5">
        <v>39804</v>
      </c>
      <c r="E145" s="5">
        <v>39811</v>
      </c>
      <c r="F145" s="7">
        <v>39818</v>
      </c>
      <c r="G145" s="9">
        <v>39825</v>
      </c>
      <c r="H145" s="9">
        <v>39828</v>
      </c>
      <c r="I145" s="6">
        <v>39841</v>
      </c>
      <c r="J145" s="11">
        <v>7</v>
      </c>
      <c r="K145" s="11">
        <v>3</v>
      </c>
      <c r="L145" s="11">
        <v>10</v>
      </c>
      <c r="M145" s="11">
        <v>13</v>
      </c>
      <c r="O145" t="str">
        <f t="shared" si="2"/>
        <v>CNJBound &amp; Not Paid</v>
      </c>
    </row>
    <row r="146" spans="1:15" ht="12" customHeight="1" outlineLevel="1" x14ac:dyDescent="0.2">
      <c r="A146" s="3" t="s">
        <v>20138</v>
      </c>
      <c r="B146" s="4">
        <v>16155</v>
      </c>
      <c r="C146" s="3" t="s">
        <v>20135</v>
      </c>
      <c r="D146" s="5">
        <v>39811</v>
      </c>
      <c r="E146" s="5">
        <v>39811</v>
      </c>
      <c r="F146" s="7">
        <v>39818</v>
      </c>
      <c r="G146" s="9">
        <v>39822</v>
      </c>
      <c r="H146" s="9">
        <v>39822</v>
      </c>
      <c r="I146" s="6">
        <v>39836</v>
      </c>
      <c r="J146" s="11">
        <v>4</v>
      </c>
      <c r="K146" s="11">
        <v>0</v>
      </c>
      <c r="L146" s="11">
        <v>4</v>
      </c>
      <c r="M146" s="11">
        <v>14</v>
      </c>
      <c r="O146" t="str">
        <f t="shared" si="2"/>
        <v>CNJBound &amp; Not Paid</v>
      </c>
    </row>
    <row r="147" spans="1:15" ht="12" customHeight="1" outlineLevel="1" x14ac:dyDescent="0.2">
      <c r="A147" s="3" t="s">
        <v>20138</v>
      </c>
      <c r="B147" s="4">
        <v>16364</v>
      </c>
      <c r="C147" s="3" t="s">
        <v>20137</v>
      </c>
      <c r="D147" s="5">
        <v>39812</v>
      </c>
      <c r="E147" s="5">
        <v>39818</v>
      </c>
      <c r="F147" s="7">
        <v>39819</v>
      </c>
      <c r="G147" s="9">
        <v>39855</v>
      </c>
      <c r="H147" s="9">
        <v>39856</v>
      </c>
      <c r="I147" s="6">
        <v>39867</v>
      </c>
      <c r="J147" s="11">
        <v>36</v>
      </c>
      <c r="K147" s="11">
        <v>1</v>
      </c>
      <c r="L147" s="11">
        <v>37</v>
      </c>
      <c r="M147" s="11">
        <v>11</v>
      </c>
      <c r="O147" t="str">
        <f t="shared" si="2"/>
        <v>CNJCancel</v>
      </c>
    </row>
    <row r="148" spans="1:15" ht="12" customHeight="1" outlineLevel="1" x14ac:dyDescent="0.2">
      <c r="A148" s="3" t="s">
        <v>20138</v>
      </c>
      <c r="B148" s="4">
        <v>16356</v>
      </c>
      <c r="C148" s="3" t="s">
        <v>20135</v>
      </c>
      <c r="D148" s="5">
        <v>39800</v>
      </c>
      <c r="E148" s="5">
        <v>39811</v>
      </c>
      <c r="F148" s="7">
        <v>39819</v>
      </c>
      <c r="G148" s="9">
        <v>39853</v>
      </c>
      <c r="H148" s="9">
        <v>39853</v>
      </c>
      <c r="I148" s="6">
        <v>39865</v>
      </c>
      <c r="J148" s="11">
        <v>34</v>
      </c>
      <c r="K148" s="11">
        <v>0</v>
      </c>
      <c r="L148" s="11">
        <v>34</v>
      </c>
      <c r="M148" s="11">
        <v>12</v>
      </c>
      <c r="O148" t="str">
        <f t="shared" si="2"/>
        <v>CNJBound &amp; Not Paid</v>
      </c>
    </row>
    <row r="149" spans="1:15" ht="12" customHeight="1" outlineLevel="1" x14ac:dyDescent="0.2">
      <c r="A149" s="3" t="s">
        <v>20138</v>
      </c>
      <c r="B149" s="4">
        <v>16293</v>
      </c>
      <c r="C149" s="3" t="s">
        <v>20135</v>
      </c>
      <c r="D149" s="5">
        <v>39812</v>
      </c>
      <c r="E149" s="5">
        <v>39818</v>
      </c>
      <c r="F149" s="7">
        <v>39819</v>
      </c>
      <c r="G149" s="9">
        <v>39835</v>
      </c>
      <c r="H149" s="9">
        <v>39835</v>
      </c>
      <c r="I149" s="6">
        <v>39847</v>
      </c>
      <c r="J149" s="11">
        <v>16</v>
      </c>
      <c r="K149" s="11">
        <v>0</v>
      </c>
      <c r="L149" s="11">
        <v>16</v>
      </c>
      <c r="M149" s="11">
        <v>12</v>
      </c>
      <c r="O149" t="str">
        <f t="shared" si="2"/>
        <v>CNJBound &amp; Not Paid</v>
      </c>
    </row>
    <row r="150" spans="1:15" ht="12" customHeight="1" outlineLevel="1" x14ac:dyDescent="0.2">
      <c r="A150" s="3" t="s">
        <v>20138</v>
      </c>
      <c r="B150" s="4">
        <v>16265</v>
      </c>
      <c r="C150" s="3" t="s">
        <v>20135</v>
      </c>
      <c r="D150" s="5">
        <v>39820</v>
      </c>
      <c r="E150" s="5">
        <v>39820</v>
      </c>
      <c r="F150" s="7">
        <v>39822</v>
      </c>
      <c r="G150" s="9">
        <v>39833</v>
      </c>
      <c r="H150" s="9">
        <v>39834</v>
      </c>
      <c r="I150" s="6">
        <v>39845</v>
      </c>
      <c r="J150" s="11">
        <v>11</v>
      </c>
      <c r="K150" s="11">
        <v>1</v>
      </c>
      <c r="L150" s="11">
        <v>12</v>
      </c>
      <c r="M150" s="11">
        <v>11</v>
      </c>
      <c r="O150" t="str">
        <f t="shared" si="2"/>
        <v>CNJBound &amp; Not Paid</v>
      </c>
    </row>
    <row r="151" spans="1:15" ht="12" customHeight="1" outlineLevel="1" x14ac:dyDescent="0.2">
      <c r="A151" s="3" t="s">
        <v>20138</v>
      </c>
      <c r="B151" s="4">
        <v>16259</v>
      </c>
      <c r="C151" s="3" t="s">
        <v>20135</v>
      </c>
      <c r="D151" s="5">
        <v>39819</v>
      </c>
      <c r="E151" s="5">
        <v>39822</v>
      </c>
      <c r="F151" s="7">
        <v>39822</v>
      </c>
      <c r="G151" s="9">
        <v>39828</v>
      </c>
      <c r="H151" s="9">
        <v>39837</v>
      </c>
      <c r="I151" s="6">
        <v>39845</v>
      </c>
      <c r="J151" s="11">
        <v>6</v>
      </c>
      <c r="K151" s="11">
        <v>9</v>
      </c>
      <c r="L151" s="11">
        <v>15</v>
      </c>
      <c r="M151" s="11">
        <v>8</v>
      </c>
      <c r="O151" t="str">
        <f t="shared" si="2"/>
        <v>CNJBound &amp; Not Paid</v>
      </c>
    </row>
    <row r="152" spans="1:15" ht="12" customHeight="1" outlineLevel="1" x14ac:dyDescent="0.2">
      <c r="A152" s="3" t="s">
        <v>20138</v>
      </c>
      <c r="B152" s="4">
        <v>16171</v>
      </c>
      <c r="C152" s="3" t="s">
        <v>20135</v>
      </c>
      <c r="D152" s="5">
        <v>39823</v>
      </c>
      <c r="E152" s="5">
        <v>39825</v>
      </c>
      <c r="F152" s="7">
        <v>39825</v>
      </c>
      <c r="G152" s="9">
        <v>39825</v>
      </c>
      <c r="H152" s="9">
        <v>39825</v>
      </c>
      <c r="I152" s="6">
        <v>39841</v>
      </c>
      <c r="J152" s="11">
        <v>0</v>
      </c>
      <c r="K152" s="11">
        <v>0</v>
      </c>
      <c r="L152" s="11">
        <v>0</v>
      </c>
      <c r="M152" s="11">
        <v>16</v>
      </c>
      <c r="O152" t="str">
        <f t="shared" si="2"/>
        <v>CNJBound &amp; Not Paid</v>
      </c>
    </row>
    <row r="153" spans="1:15" ht="12" customHeight="1" outlineLevel="1" x14ac:dyDescent="0.2">
      <c r="A153" s="3" t="s">
        <v>20138</v>
      </c>
      <c r="B153" s="4">
        <v>16320</v>
      </c>
      <c r="C153" s="3" t="s">
        <v>20137</v>
      </c>
      <c r="D153" s="5">
        <v>39826</v>
      </c>
      <c r="E153" s="5">
        <v>39826</v>
      </c>
      <c r="F153" s="7">
        <v>39826</v>
      </c>
      <c r="G153" s="9">
        <v>39835</v>
      </c>
      <c r="H153" s="9">
        <v>39835</v>
      </c>
      <c r="I153" s="6">
        <v>39852</v>
      </c>
      <c r="J153" s="11">
        <v>9</v>
      </c>
      <c r="K153" s="11">
        <v>0</v>
      </c>
      <c r="L153" s="11">
        <v>9</v>
      </c>
      <c r="M153" s="11">
        <v>17</v>
      </c>
      <c r="O153" t="str">
        <f t="shared" si="2"/>
        <v>CNJCancel</v>
      </c>
    </row>
    <row r="154" spans="1:15" ht="12" customHeight="1" outlineLevel="1" x14ac:dyDescent="0.2">
      <c r="A154" s="3" t="s">
        <v>20138</v>
      </c>
      <c r="B154" s="4">
        <v>16184</v>
      </c>
      <c r="C154" s="3" t="s">
        <v>20135</v>
      </c>
      <c r="D154" s="5">
        <v>39825</v>
      </c>
      <c r="E154" s="5">
        <v>39826</v>
      </c>
      <c r="F154" s="7">
        <v>39826</v>
      </c>
      <c r="G154" s="9">
        <v>39832</v>
      </c>
      <c r="H154" s="9">
        <v>39832</v>
      </c>
      <c r="I154" s="6">
        <v>39844</v>
      </c>
      <c r="J154" s="11">
        <v>6</v>
      </c>
      <c r="K154" s="11">
        <v>0</v>
      </c>
      <c r="L154" s="11">
        <v>6</v>
      </c>
      <c r="M154" s="11">
        <v>12</v>
      </c>
      <c r="O154" t="str">
        <f t="shared" si="2"/>
        <v>CNJBound &amp; Not Paid</v>
      </c>
    </row>
    <row r="155" spans="1:15" ht="12" customHeight="1" outlineLevel="1" x14ac:dyDescent="0.2">
      <c r="A155" s="3" t="s">
        <v>20138</v>
      </c>
      <c r="B155" s="4">
        <v>16338</v>
      </c>
      <c r="C155" s="3" t="s">
        <v>20135</v>
      </c>
      <c r="D155" s="5">
        <v>39822</v>
      </c>
      <c r="E155" s="5">
        <v>39825</v>
      </c>
      <c r="F155" s="7">
        <v>39826</v>
      </c>
      <c r="G155" s="9">
        <v>39846</v>
      </c>
      <c r="H155" s="9">
        <v>39846</v>
      </c>
      <c r="I155" s="6">
        <v>39858</v>
      </c>
      <c r="J155" s="11">
        <v>20</v>
      </c>
      <c r="K155" s="11">
        <v>0</v>
      </c>
      <c r="L155" s="11">
        <v>20</v>
      </c>
      <c r="M155" s="11">
        <v>12</v>
      </c>
      <c r="O155" t="str">
        <f t="shared" si="2"/>
        <v>CNJBound &amp; Not Paid</v>
      </c>
    </row>
    <row r="156" spans="1:15" ht="12" customHeight="1" outlineLevel="1" x14ac:dyDescent="0.2">
      <c r="A156" s="3" t="s">
        <v>20138</v>
      </c>
      <c r="B156" s="4">
        <v>16348</v>
      </c>
      <c r="C156" s="3" t="s">
        <v>20135</v>
      </c>
      <c r="D156" s="5">
        <v>39825</v>
      </c>
      <c r="E156" s="5">
        <v>39826</v>
      </c>
      <c r="F156" s="7">
        <v>39826</v>
      </c>
      <c r="G156" s="9">
        <v>39837</v>
      </c>
      <c r="H156" s="9">
        <v>39839</v>
      </c>
      <c r="I156" s="6">
        <v>39863</v>
      </c>
      <c r="J156" s="11">
        <v>11</v>
      </c>
      <c r="K156" s="11">
        <v>2</v>
      </c>
      <c r="L156" s="11">
        <v>13</v>
      </c>
      <c r="M156" s="11">
        <v>24</v>
      </c>
      <c r="O156" t="str">
        <f t="shared" si="2"/>
        <v>CNJBound &amp; Not Paid</v>
      </c>
    </row>
    <row r="157" spans="1:15" ht="12" customHeight="1" outlineLevel="1" x14ac:dyDescent="0.2">
      <c r="A157" s="3" t="s">
        <v>20138</v>
      </c>
      <c r="B157" s="4">
        <v>16167</v>
      </c>
      <c r="C157" s="3" t="s">
        <v>20135</v>
      </c>
      <c r="D157" s="5">
        <v>39823</v>
      </c>
      <c r="E157" s="5">
        <v>39826</v>
      </c>
      <c r="F157" s="7">
        <v>39826</v>
      </c>
      <c r="G157" s="9">
        <v>39827</v>
      </c>
      <c r="H157" s="9">
        <v>39834</v>
      </c>
      <c r="I157" s="6">
        <v>39840</v>
      </c>
      <c r="J157" s="11">
        <v>1</v>
      </c>
      <c r="K157" s="11">
        <v>7</v>
      </c>
      <c r="L157" s="11">
        <v>8</v>
      </c>
      <c r="M157" s="11">
        <v>6</v>
      </c>
      <c r="O157" t="str">
        <f t="shared" si="2"/>
        <v>CNJBound &amp; Not Paid</v>
      </c>
    </row>
    <row r="158" spans="1:15" ht="12" customHeight="1" outlineLevel="1" x14ac:dyDescent="0.2">
      <c r="A158" s="3" t="s">
        <v>20138</v>
      </c>
      <c r="B158" s="4">
        <v>16325</v>
      </c>
      <c r="C158" s="3" t="s">
        <v>20135</v>
      </c>
      <c r="D158" s="5">
        <v>39821</v>
      </c>
      <c r="E158" s="5">
        <v>39821</v>
      </c>
      <c r="F158" s="7">
        <v>39826</v>
      </c>
      <c r="G158" s="9">
        <v>39846</v>
      </c>
      <c r="H158" s="9">
        <v>39846</v>
      </c>
      <c r="I158" s="6">
        <v>39853</v>
      </c>
      <c r="J158" s="11">
        <v>20</v>
      </c>
      <c r="K158" s="11">
        <v>0</v>
      </c>
      <c r="L158" s="11">
        <v>20</v>
      </c>
      <c r="M158" s="11">
        <v>7</v>
      </c>
      <c r="O158" t="str">
        <f t="shared" si="2"/>
        <v>CNJBound &amp; Not Paid</v>
      </c>
    </row>
    <row r="159" spans="1:15" ht="12" customHeight="1" outlineLevel="1" x14ac:dyDescent="0.2">
      <c r="A159" s="3" t="s">
        <v>20138</v>
      </c>
      <c r="B159" s="4">
        <v>16341</v>
      </c>
      <c r="C159" s="3" t="s">
        <v>20135</v>
      </c>
      <c r="D159" s="5">
        <v>39819</v>
      </c>
      <c r="E159" s="5">
        <v>39827</v>
      </c>
      <c r="F159" s="7">
        <v>39828</v>
      </c>
      <c r="G159" s="9">
        <v>39849</v>
      </c>
      <c r="H159" s="9">
        <v>39849</v>
      </c>
      <c r="I159" s="6">
        <v>39859</v>
      </c>
      <c r="J159" s="11">
        <v>21</v>
      </c>
      <c r="K159" s="11">
        <v>0</v>
      </c>
      <c r="L159" s="11">
        <v>21</v>
      </c>
      <c r="M159" s="11">
        <v>10</v>
      </c>
      <c r="O159" t="str">
        <f t="shared" si="2"/>
        <v>CNJBound &amp; Not Paid</v>
      </c>
    </row>
    <row r="160" spans="1:15" ht="12" customHeight="1" outlineLevel="1" x14ac:dyDescent="0.2">
      <c r="A160" s="3" t="s">
        <v>20138</v>
      </c>
      <c r="B160" s="4">
        <v>16139</v>
      </c>
      <c r="C160" s="3" t="s">
        <v>24150</v>
      </c>
      <c r="D160" s="5">
        <v>39828</v>
      </c>
      <c r="E160" s="5">
        <v>39828</v>
      </c>
      <c r="F160" s="7">
        <v>39828</v>
      </c>
      <c r="G160" s="9">
        <v>39828</v>
      </c>
      <c r="H160" s="8"/>
      <c r="I160" s="6">
        <v>39831</v>
      </c>
      <c r="J160" s="11">
        <v>0</v>
      </c>
      <c r="K160" s="10"/>
      <c r="L160" s="11">
        <v>0</v>
      </c>
      <c r="M160" s="11">
        <v>0</v>
      </c>
      <c r="O160" t="str">
        <f t="shared" si="2"/>
        <v>CNJDO NOT RENEW</v>
      </c>
    </row>
    <row r="161" spans="1:15" ht="12" customHeight="1" outlineLevel="1" x14ac:dyDescent="0.2">
      <c r="A161" s="3" t="s">
        <v>20138</v>
      </c>
      <c r="B161" s="4">
        <v>16287</v>
      </c>
      <c r="C161" s="3" t="s">
        <v>20135</v>
      </c>
      <c r="D161" s="5">
        <v>39824</v>
      </c>
      <c r="E161" s="5">
        <v>39829</v>
      </c>
      <c r="F161" s="7">
        <v>39829</v>
      </c>
      <c r="G161" s="9">
        <v>39836</v>
      </c>
      <c r="H161" s="9">
        <v>39836</v>
      </c>
      <c r="I161" s="6">
        <v>39846</v>
      </c>
      <c r="J161" s="11">
        <v>7</v>
      </c>
      <c r="K161" s="11">
        <v>0</v>
      </c>
      <c r="L161" s="11">
        <v>7</v>
      </c>
      <c r="M161" s="11">
        <v>10</v>
      </c>
      <c r="O161" t="str">
        <f t="shared" si="2"/>
        <v>CNJBound &amp; Not Paid</v>
      </c>
    </row>
    <row r="162" spans="1:15" ht="12" customHeight="1" outlineLevel="1" x14ac:dyDescent="0.2">
      <c r="A162" s="3" t="s">
        <v>20138</v>
      </c>
      <c r="B162" s="4">
        <v>16183</v>
      </c>
      <c r="C162" s="3" t="s">
        <v>20135</v>
      </c>
      <c r="D162" s="5">
        <v>39826</v>
      </c>
      <c r="E162" s="5">
        <v>39829</v>
      </c>
      <c r="F162" s="7">
        <v>39829</v>
      </c>
      <c r="G162" s="9">
        <v>39833</v>
      </c>
      <c r="H162" s="9">
        <v>39833</v>
      </c>
      <c r="I162" s="6">
        <v>39843</v>
      </c>
      <c r="J162" s="11">
        <v>4</v>
      </c>
      <c r="K162" s="11">
        <v>0</v>
      </c>
      <c r="L162" s="11">
        <v>4</v>
      </c>
      <c r="M162" s="11">
        <v>10</v>
      </c>
      <c r="O162" t="str">
        <f t="shared" si="2"/>
        <v>CNJBound &amp; Not Paid</v>
      </c>
    </row>
    <row r="163" spans="1:15" ht="12" customHeight="1" outlineLevel="1" x14ac:dyDescent="0.2">
      <c r="A163" s="3" t="s">
        <v>20138</v>
      </c>
      <c r="B163" s="4">
        <v>16262</v>
      </c>
      <c r="C163" s="3" t="s">
        <v>20135</v>
      </c>
      <c r="D163" s="5">
        <v>39830</v>
      </c>
      <c r="E163" s="5">
        <v>39832</v>
      </c>
      <c r="F163" s="7">
        <v>39832</v>
      </c>
      <c r="G163" s="9">
        <v>39834</v>
      </c>
      <c r="H163" s="9">
        <v>39834</v>
      </c>
      <c r="I163" s="6">
        <v>39845</v>
      </c>
      <c r="J163" s="11">
        <v>2</v>
      </c>
      <c r="K163" s="11">
        <v>0</v>
      </c>
      <c r="L163" s="11">
        <v>2</v>
      </c>
      <c r="M163" s="11">
        <v>11</v>
      </c>
      <c r="O163" t="str">
        <f t="shared" si="2"/>
        <v>CNJBound &amp; Not Paid</v>
      </c>
    </row>
    <row r="164" spans="1:15" ht="12" customHeight="1" outlineLevel="1" x14ac:dyDescent="0.2">
      <c r="A164" s="3" t="s">
        <v>20138</v>
      </c>
      <c r="B164" s="4">
        <v>16474</v>
      </c>
      <c r="C164" s="3" t="s">
        <v>20135</v>
      </c>
      <c r="D164" s="5">
        <v>39799</v>
      </c>
      <c r="E164" s="5">
        <v>39800</v>
      </c>
      <c r="F164" s="7">
        <v>39832</v>
      </c>
      <c r="G164" s="9">
        <v>39867</v>
      </c>
      <c r="H164" s="9">
        <v>39867</v>
      </c>
      <c r="I164" s="6">
        <v>39880</v>
      </c>
      <c r="J164" s="11">
        <v>35</v>
      </c>
      <c r="K164" s="11">
        <v>0</v>
      </c>
      <c r="L164" s="11">
        <v>35</v>
      </c>
      <c r="M164" s="11">
        <v>13</v>
      </c>
      <c r="O164" t="str">
        <f t="shared" si="2"/>
        <v>CNJBound &amp; Not Paid</v>
      </c>
    </row>
    <row r="165" spans="1:15" ht="12" customHeight="1" outlineLevel="1" x14ac:dyDescent="0.2">
      <c r="A165" s="3" t="s">
        <v>20138</v>
      </c>
      <c r="B165" s="4">
        <v>16181</v>
      </c>
      <c r="C165" s="3" t="s">
        <v>20135</v>
      </c>
      <c r="D165" s="5">
        <v>39829</v>
      </c>
      <c r="E165" s="5">
        <v>39829</v>
      </c>
      <c r="F165" s="7">
        <v>39832</v>
      </c>
      <c r="G165" s="9">
        <v>39833</v>
      </c>
      <c r="H165" s="9">
        <v>39836</v>
      </c>
      <c r="I165" s="6">
        <v>39843</v>
      </c>
      <c r="J165" s="11">
        <v>1</v>
      </c>
      <c r="K165" s="11">
        <v>3</v>
      </c>
      <c r="L165" s="11">
        <v>4</v>
      </c>
      <c r="M165" s="11">
        <v>7</v>
      </c>
      <c r="O165" t="str">
        <f t="shared" si="2"/>
        <v>CNJBound &amp; Not Paid</v>
      </c>
    </row>
    <row r="166" spans="1:15" ht="12" customHeight="1" outlineLevel="1" x14ac:dyDescent="0.2">
      <c r="A166" s="3" t="s">
        <v>20138</v>
      </c>
      <c r="B166" s="4">
        <v>16512</v>
      </c>
      <c r="C166" s="3" t="s">
        <v>20135</v>
      </c>
      <c r="D166" s="5">
        <v>39818</v>
      </c>
      <c r="E166" s="5">
        <v>39833</v>
      </c>
      <c r="F166" s="7">
        <v>39833</v>
      </c>
      <c r="G166" s="9">
        <v>39874</v>
      </c>
      <c r="H166" s="9">
        <v>39874</v>
      </c>
      <c r="I166" s="6">
        <v>39890</v>
      </c>
      <c r="J166" s="11">
        <v>41</v>
      </c>
      <c r="K166" s="11">
        <v>0</v>
      </c>
      <c r="L166" s="11">
        <v>41</v>
      </c>
      <c r="M166" s="11">
        <v>16</v>
      </c>
      <c r="O166" t="str">
        <f t="shared" si="2"/>
        <v>CNJBound &amp; Not Paid</v>
      </c>
    </row>
    <row r="167" spans="1:15" ht="12" customHeight="1" outlineLevel="1" x14ac:dyDescent="0.2">
      <c r="A167" s="3" t="s">
        <v>20138</v>
      </c>
      <c r="B167" s="4">
        <v>16494</v>
      </c>
      <c r="C167" s="3" t="s">
        <v>20137</v>
      </c>
      <c r="D167" s="5">
        <v>39822</v>
      </c>
      <c r="E167" s="5">
        <v>39825</v>
      </c>
      <c r="F167" s="7">
        <v>39833</v>
      </c>
      <c r="G167" s="9">
        <v>39881</v>
      </c>
      <c r="H167" s="9">
        <v>39881</v>
      </c>
      <c r="I167" s="6">
        <v>39887</v>
      </c>
      <c r="J167" s="11">
        <v>48</v>
      </c>
      <c r="K167" s="11">
        <v>0</v>
      </c>
      <c r="L167" s="11">
        <v>48</v>
      </c>
      <c r="M167" s="11">
        <v>6</v>
      </c>
      <c r="O167" t="str">
        <f t="shared" si="2"/>
        <v>CNJCancel</v>
      </c>
    </row>
    <row r="168" spans="1:15" ht="12" customHeight="1" outlineLevel="1" x14ac:dyDescent="0.2">
      <c r="A168" s="3" t="s">
        <v>20138</v>
      </c>
      <c r="B168" s="4">
        <v>16289</v>
      </c>
      <c r="C168" s="3" t="s">
        <v>20135</v>
      </c>
      <c r="D168" s="5">
        <v>39833</v>
      </c>
      <c r="E168" s="5">
        <v>39834</v>
      </c>
      <c r="F168" s="7">
        <v>39834</v>
      </c>
      <c r="G168" s="9">
        <v>39837</v>
      </c>
      <c r="H168" s="9">
        <v>39837</v>
      </c>
      <c r="I168" s="6">
        <v>39846</v>
      </c>
      <c r="J168" s="11">
        <v>3</v>
      </c>
      <c r="K168" s="11">
        <v>0</v>
      </c>
      <c r="L168" s="11">
        <v>3</v>
      </c>
      <c r="M168" s="11">
        <v>9</v>
      </c>
      <c r="O168" t="str">
        <f t="shared" si="2"/>
        <v>CNJBound &amp; Not Paid</v>
      </c>
    </row>
    <row r="169" spans="1:15" ht="12" customHeight="1" outlineLevel="1" x14ac:dyDescent="0.2">
      <c r="A169" s="3" t="s">
        <v>20138</v>
      </c>
      <c r="B169" s="4">
        <v>16455</v>
      </c>
      <c r="C169" s="3" t="s">
        <v>20135</v>
      </c>
      <c r="D169" s="5">
        <v>39828</v>
      </c>
      <c r="E169" s="5">
        <v>39828</v>
      </c>
      <c r="F169" s="7">
        <v>39834</v>
      </c>
      <c r="G169" s="9">
        <v>39858</v>
      </c>
      <c r="H169" s="9">
        <v>39858</v>
      </c>
      <c r="I169" s="6">
        <v>39873</v>
      </c>
      <c r="J169" s="11">
        <v>24</v>
      </c>
      <c r="K169" s="11">
        <v>0</v>
      </c>
      <c r="L169" s="11">
        <v>24</v>
      </c>
      <c r="M169" s="11">
        <v>15</v>
      </c>
      <c r="O169" t="str">
        <f t="shared" si="2"/>
        <v>CNJBound &amp; Not Paid</v>
      </c>
    </row>
    <row r="170" spans="1:15" ht="12" customHeight="1" outlineLevel="1" x14ac:dyDescent="0.2">
      <c r="A170" s="3" t="s">
        <v>20138</v>
      </c>
      <c r="B170" s="4">
        <v>16523</v>
      </c>
      <c r="C170" s="3" t="s">
        <v>20135</v>
      </c>
      <c r="D170" s="5">
        <v>39815</v>
      </c>
      <c r="E170" s="5">
        <v>39826</v>
      </c>
      <c r="F170" s="7">
        <v>39834</v>
      </c>
      <c r="G170" s="9">
        <v>39877</v>
      </c>
      <c r="H170" s="9">
        <v>39878</v>
      </c>
      <c r="I170" s="6">
        <v>39892</v>
      </c>
      <c r="J170" s="11">
        <v>43</v>
      </c>
      <c r="K170" s="11">
        <v>1</v>
      </c>
      <c r="L170" s="11">
        <v>44</v>
      </c>
      <c r="M170" s="11">
        <v>14</v>
      </c>
      <c r="O170" t="str">
        <f t="shared" si="2"/>
        <v>CNJBound &amp; Not Paid</v>
      </c>
    </row>
    <row r="171" spans="1:15" ht="12" customHeight="1" outlineLevel="1" x14ac:dyDescent="0.2">
      <c r="A171" s="3" t="s">
        <v>20138</v>
      </c>
      <c r="B171" s="4">
        <v>16481</v>
      </c>
      <c r="C171" s="3" t="s">
        <v>20135</v>
      </c>
      <c r="D171" s="5">
        <v>39823</v>
      </c>
      <c r="E171" s="5">
        <v>39826</v>
      </c>
      <c r="F171" s="7">
        <v>39834</v>
      </c>
      <c r="G171" s="9">
        <v>39862</v>
      </c>
      <c r="H171" s="9">
        <v>39862</v>
      </c>
      <c r="I171" s="6">
        <v>39883</v>
      </c>
      <c r="J171" s="11">
        <v>28</v>
      </c>
      <c r="K171" s="11">
        <v>0</v>
      </c>
      <c r="L171" s="11">
        <v>28</v>
      </c>
      <c r="M171" s="11">
        <v>21</v>
      </c>
      <c r="O171" t="str">
        <f t="shared" si="2"/>
        <v>CNJBound &amp; Not Paid</v>
      </c>
    </row>
    <row r="172" spans="1:15" ht="12" customHeight="1" outlineLevel="1" x14ac:dyDescent="0.2">
      <c r="A172" s="3" t="s">
        <v>20138</v>
      </c>
      <c r="B172" s="4">
        <v>16500</v>
      </c>
      <c r="C172" s="3" t="s">
        <v>20135</v>
      </c>
      <c r="D172" s="5">
        <v>39825</v>
      </c>
      <c r="E172" s="5">
        <v>39826</v>
      </c>
      <c r="F172" s="7">
        <v>39834</v>
      </c>
      <c r="G172" s="9">
        <v>39869</v>
      </c>
      <c r="H172" s="9">
        <v>39870</v>
      </c>
      <c r="I172" s="6">
        <v>39887</v>
      </c>
      <c r="J172" s="11">
        <v>35</v>
      </c>
      <c r="K172" s="11">
        <v>1</v>
      </c>
      <c r="L172" s="11">
        <v>36</v>
      </c>
      <c r="M172" s="11">
        <v>17</v>
      </c>
      <c r="O172" t="str">
        <f t="shared" si="2"/>
        <v>CNJBound &amp; Not Paid</v>
      </c>
    </row>
    <row r="173" spans="1:15" ht="12" customHeight="1" outlineLevel="1" x14ac:dyDescent="0.2">
      <c r="A173" s="3" t="s">
        <v>20138</v>
      </c>
      <c r="B173" s="4">
        <v>16094</v>
      </c>
      <c r="C173" s="3" t="s">
        <v>20135</v>
      </c>
      <c r="D173" s="5">
        <v>39834</v>
      </c>
      <c r="E173" s="5">
        <v>39835</v>
      </c>
      <c r="F173" s="7">
        <v>39835</v>
      </c>
      <c r="G173" s="9">
        <v>39839</v>
      </c>
      <c r="H173" s="9">
        <v>39839</v>
      </c>
      <c r="I173" s="6">
        <v>39819</v>
      </c>
      <c r="J173" s="11">
        <v>4</v>
      </c>
      <c r="K173" s="11">
        <v>0</v>
      </c>
      <c r="L173" s="11">
        <v>4</v>
      </c>
      <c r="M173" s="11">
        <v>-20</v>
      </c>
      <c r="O173" t="str">
        <f t="shared" si="2"/>
        <v>CNJBound &amp; Not Paid</v>
      </c>
    </row>
    <row r="174" spans="1:15" ht="12" customHeight="1" outlineLevel="1" x14ac:dyDescent="0.2">
      <c r="A174" s="3" t="s">
        <v>20138</v>
      </c>
      <c r="B174" s="4">
        <v>16487</v>
      </c>
      <c r="C174" s="3" t="s">
        <v>20135</v>
      </c>
      <c r="D174" s="5">
        <v>39832</v>
      </c>
      <c r="E174" s="5">
        <v>39836</v>
      </c>
      <c r="F174" s="7">
        <v>39836</v>
      </c>
      <c r="G174" s="9">
        <v>39863</v>
      </c>
      <c r="H174" s="9">
        <v>39863</v>
      </c>
      <c r="I174" s="6">
        <v>39885</v>
      </c>
      <c r="J174" s="11">
        <v>27</v>
      </c>
      <c r="K174" s="11">
        <v>0</v>
      </c>
      <c r="L174" s="11">
        <v>27</v>
      </c>
      <c r="M174" s="11">
        <v>22</v>
      </c>
      <c r="O174" t="str">
        <f t="shared" si="2"/>
        <v>CNJBound &amp; Not Paid</v>
      </c>
    </row>
    <row r="175" spans="1:15" ht="12" customHeight="1" outlineLevel="1" x14ac:dyDescent="0.2">
      <c r="A175" s="3" t="s">
        <v>20138</v>
      </c>
      <c r="B175" s="4">
        <v>16278</v>
      </c>
      <c r="C175" s="3" t="s">
        <v>20135</v>
      </c>
      <c r="D175" s="5">
        <v>39835</v>
      </c>
      <c r="E175" s="5">
        <v>39836</v>
      </c>
      <c r="F175" s="7">
        <v>39839</v>
      </c>
      <c r="G175" s="9">
        <v>39839</v>
      </c>
      <c r="H175" s="9">
        <v>39839</v>
      </c>
      <c r="I175" s="6">
        <v>39845</v>
      </c>
      <c r="J175" s="11">
        <v>0</v>
      </c>
      <c r="K175" s="11">
        <v>0</v>
      </c>
      <c r="L175" s="11">
        <v>0</v>
      </c>
      <c r="M175" s="11">
        <v>6</v>
      </c>
      <c r="O175" t="str">
        <f t="shared" si="2"/>
        <v>CNJBound &amp; Not Paid</v>
      </c>
    </row>
    <row r="176" spans="1:15" ht="12" customHeight="1" outlineLevel="1" x14ac:dyDescent="0.2">
      <c r="A176" s="3" t="s">
        <v>20138</v>
      </c>
      <c r="B176" s="4">
        <v>16379</v>
      </c>
      <c r="C176" s="3" t="s">
        <v>20135</v>
      </c>
      <c r="D176" s="5">
        <v>39794</v>
      </c>
      <c r="E176" s="5">
        <v>39840</v>
      </c>
      <c r="F176" s="7">
        <v>39840</v>
      </c>
      <c r="G176" s="9">
        <v>39857</v>
      </c>
      <c r="H176" s="9">
        <v>39857</v>
      </c>
      <c r="I176" s="6">
        <v>39872</v>
      </c>
      <c r="J176" s="11">
        <v>17</v>
      </c>
      <c r="K176" s="11">
        <v>0</v>
      </c>
      <c r="L176" s="11">
        <v>17</v>
      </c>
      <c r="M176" s="11">
        <v>15</v>
      </c>
      <c r="O176" t="str">
        <f t="shared" si="2"/>
        <v>CNJBound &amp; Not Paid</v>
      </c>
    </row>
    <row r="177" spans="1:15" ht="12" customHeight="1" outlineLevel="1" x14ac:dyDescent="0.2">
      <c r="A177" s="3" t="s">
        <v>20138</v>
      </c>
      <c r="B177" s="4">
        <v>16360</v>
      </c>
      <c r="C177" s="3" t="s">
        <v>20135</v>
      </c>
      <c r="D177" s="5">
        <v>39753</v>
      </c>
      <c r="E177" s="5">
        <v>39840</v>
      </c>
      <c r="F177" s="7">
        <v>39840</v>
      </c>
      <c r="G177" s="9">
        <v>39854</v>
      </c>
      <c r="H177" s="9">
        <v>39854</v>
      </c>
      <c r="I177" s="6">
        <v>39866</v>
      </c>
      <c r="J177" s="11">
        <v>14</v>
      </c>
      <c r="K177" s="11">
        <v>0</v>
      </c>
      <c r="L177" s="11">
        <v>14</v>
      </c>
      <c r="M177" s="11">
        <v>12</v>
      </c>
      <c r="O177" t="str">
        <f t="shared" si="2"/>
        <v>CNJBound &amp; Not Paid</v>
      </c>
    </row>
    <row r="178" spans="1:15" ht="12" customHeight="1" outlineLevel="1" x14ac:dyDescent="0.2">
      <c r="A178" s="3" t="s">
        <v>20138</v>
      </c>
      <c r="B178" s="4">
        <v>16275</v>
      </c>
      <c r="C178" s="3" t="s">
        <v>20135</v>
      </c>
      <c r="D178" s="5">
        <v>39840</v>
      </c>
      <c r="E178" s="5">
        <v>39840</v>
      </c>
      <c r="F178" s="7">
        <v>39841</v>
      </c>
      <c r="G178" s="9">
        <v>39841</v>
      </c>
      <c r="H178" s="9">
        <v>39846</v>
      </c>
      <c r="I178" s="6">
        <v>39845</v>
      </c>
      <c r="J178" s="11">
        <v>0</v>
      </c>
      <c r="K178" s="11">
        <v>5</v>
      </c>
      <c r="L178" s="11">
        <v>5</v>
      </c>
      <c r="M178" s="11">
        <v>-1</v>
      </c>
      <c r="O178" t="str">
        <f t="shared" si="2"/>
        <v>CNJBound &amp; Not Paid</v>
      </c>
    </row>
    <row r="179" spans="1:15" ht="12" customHeight="1" outlineLevel="1" x14ac:dyDescent="0.2">
      <c r="A179" s="3" t="s">
        <v>20138</v>
      </c>
      <c r="B179" s="4">
        <v>16298</v>
      </c>
      <c r="C179" s="3" t="s">
        <v>20135</v>
      </c>
      <c r="D179" s="5">
        <v>39841</v>
      </c>
      <c r="E179" s="5">
        <v>39841</v>
      </c>
      <c r="F179" s="7">
        <v>39841</v>
      </c>
      <c r="G179" s="9">
        <v>39842</v>
      </c>
      <c r="H179" s="9">
        <v>39842</v>
      </c>
      <c r="I179" s="6">
        <v>39849</v>
      </c>
      <c r="J179" s="11">
        <v>1</v>
      </c>
      <c r="K179" s="11">
        <v>0</v>
      </c>
      <c r="L179" s="11">
        <v>1</v>
      </c>
      <c r="M179" s="11">
        <v>7</v>
      </c>
      <c r="O179" t="str">
        <f t="shared" si="2"/>
        <v>CNJBound &amp; Not Paid</v>
      </c>
    </row>
    <row r="180" spans="1:15" ht="12" customHeight="1" outlineLevel="1" x14ac:dyDescent="0.2">
      <c r="A180" s="3" t="s">
        <v>20138</v>
      </c>
      <c r="B180" s="4">
        <v>16308</v>
      </c>
      <c r="C180" s="3" t="s">
        <v>20135</v>
      </c>
      <c r="D180" s="5">
        <v>39829</v>
      </c>
      <c r="E180" s="5">
        <v>39842</v>
      </c>
      <c r="F180" s="7">
        <v>39842</v>
      </c>
      <c r="G180" s="9">
        <v>39843</v>
      </c>
      <c r="H180" s="9">
        <v>39843</v>
      </c>
      <c r="I180" s="6">
        <v>39850</v>
      </c>
      <c r="J180" s="11">
        <v>1</v>
      </c>
      <c r="K180" s="11">
        <v>0</v>
      </c>
      <c r="L180" s="11">
        <v>1</v>
      </c>
      <c r="M180" s="11">
        <v>7</v>
      </c>
      <c r="O180" t="str">
        <f t="shared" si="2"/>
        <v>CNJBound &amp; Not Paid</v>
      </c>
    </row>
    <row r="181" spans="1:15" ht="12" customHeight="1" outlineLevel="1" x14ac:dyDescent="0.2">
      <c r="A181" s="3" t="s">
        <v>20138</v>
      </c>
      <c r="B181" s="4">
        <v>16532</v>
      </c>
      <c r="C181" s="3" t="s">
        <v>20135</v>
      </c>
      <c r="D181" s="5">
        <v>39840</v>
      </c>
      <c r="E181" s="5">
        <v>39841</v>
      </c>
      <c r="F181" s="7">
        <v>39842</v>
      </c>
      <c r="G181" s="9">
        <v>39883</v>
      </c>
      <c r="H181" s="9">
        <v>39883</v>
      </c>
      <c r="I181" s="6">
        <v>39895</v>
      </c>
      <c r="J181" s="11">
        <v>41</v>
      </c>
      <c r="K181" s="11">
        <v>0</v>
      </c>
      <c r="L181" s="11">
        <v>41</v>
      </c>
      <c r="M181" s="11">
        <v>12</v>
      </c>
      <c r="O181" t="str">
        <f t="shared" si="2"/>
        <v>CNJBound &amp; Not Paid</v>
      </c>
    </row>
    <row r="182" spans="1:15" ht="12" customHeight="1" outlineLevel="1" x14ac:dyDescent="0.2">
      <c r="A182" s="3" t="s">
        <v>20138</v>
      </c>
      <c r="B182" s="4">
        <v>16452</v>
      </c>
      <c r="C182" s="3" t="s">
        <v>20135</v>
      </c>
      <c r="D182" s="5">
        <v>39840</v>
      </c>
      <c r="E182" s="5">
        <v>39841</v>
      </c>
      <c r="F182" s="7">
        <v>39842</v>
      </c>
      <c r="G182" s="9">
        <v>39856</v>
      </c>
      <c r="H182" s="9">
        <v>39856</v>
      </c>
      <c r="I182" s="6">
        <v>39873</v>
      </c>
      <c r="J182" s="11">
        <v>14</v>
      </c>
      <c r="K182" s="11">
        <v>0</v>
      </c>
      <c r="L182" s="11">
        <v>14</v>
      </c>
      <c r="M182" s="11">
        <v>17</v>
      </c>
      <c r="O182" t="str">
        <f t="shared" si="2"/>
        <v>CNJBound &amp; Not Paid</v>
      </c>
    </row>
    <row r="183" spans="1:15" ht="12" customHeight="1" outlineLevel="1" x14ac:dyDescent="0.2">
      <c r="A183" s="3" t="s">
        <v>20138</v>
      </c>
      <c r="B183" s="4">
        <v>16311</v>
      </c>
      <c r="C183" s="3" t="s">
        <v>20135</v>
      </c>
      <c r="D183" s="5">
        <v>39476</v>
      </c>
      <c r="E183" s="5">
        <v>39843</v>
      </c>
      <c r="F183" s="7">
        <v>39843</v>
      </c>
      <c r="G183" s="9">
        <v>39847</v>
      </c>
      <c r="H183" s="9">
        <v>39848</v>
      </c>
      <c r="I183" s="6">
        <v>39851</v>
      </c>
      <c r="J183" s="11">
        <v>4</v>
      </c>
      <c r="K183" s="11">
        <v>1</v>
      </c>
      <c r="L183" s="11">
        <v>5</v>
      </c>
      <c r="M183" s="11">
        <v>3</v>
      </c>
      <c r="O183" t="str">
        <f t="shared" si="2"/>
        <v>CNJBound &amp; Not Paid</v>
      </c>
    </row>
    <row r="184" spans="1:15" ht="12" customHeight="1" outlineLevel="1" x14ac:dyDescent="0.2">
      <c r="A184" s="3" t="s">
        <v>20138</v>
      </c>
      <c r="B184" s="4">
        <v>16329</v>
      </c>
      <c r="C184" s="3" t="s">
        <v>20135</v>
      </c>
      <c r="D184" s="5">
        <v>39839</v>
      </c>
      <c r="E184" s="5">
        <v>39843</v>
      </c>
      <c r="F184" s="7">
        <v>39843</v>
      </c>
      <c r="G184" s="9">
        <v>39848</v>
      </c>
      <c r="H184" s="9">
        <v>39848</v>
      </c>
      <c r="I184" s="6">
        <v>39856</v>
      </c>
      <c r="J184" s="11">
        <v>5</v>
      </c>
      <c r="K184" s="11">
        <v>0</v>
      </c>
      <c r="L184" s="11">
        <v>5</v>
      </c>
      <c r="M184" s="11">
        <v>8</v>
      </c>
      <c r="O184" t="str">
        <f t="shared" si="2"/>
        <v>CNJBound &amp; Not Paid</v>
      </c>
    </row>
    <row r="185" spans="1:15" ht="12" customHeight="1" outlineLevel="1" x14ac:dyDescent="0.2">
      <c r="A185" s="3" t="s">
        <v>20138</v>
      </c>
      <c r="B185" s="4">
        <v>16345</v>
      </c>
      <c r="C185" s="3" t="s">
        <v>20135</v>
      </c>
      <c r="D185" s="5">
        <v>39839</v>
      </c>
      <c r="E185" s="5">
        <v>39846</v>
      </c>
      <c r="F185" s="7">
        <v>39846</v>
      </c>
      <c r="G185" s="9">
        <v>39850</v>
      </c>
      <c r="H185" s="9">
        <v>39850</v>
      </c>
      <c r="I185" s="6">
        <v>39861</v>
      </c>
      <c r="J185" s="11">
        <v>4</v>
      </c>
      <c r="K185" s="11">
        <v>0</v>
      </c>
      <c r="L185" s="11">
        <v>4</v>
      </c>
      <c r="M185" s="11">
        <v>11</v>
      </c>
      <c r="O185" t="str">
        <f t="shared" si="2"/>
        <v>CNJBound &amp; Not Paid</v>
      </c>
    </row>
    <row r="186" spans="1:15" ht="12" customHeight="1" outlineLevel="1" x14ac:dyDescent="0.2">
      <c r="A186" s="3" t="s">
        <v>20138</v>
      </c>
      <c r="B186" s="4">
        <v>16542</v>
      </c>
      <c r="C186" s="3" t="s">
        <v>20135</v>
      </c>
      <c r="D186" s="5">
        <v>39829</v>
      </c>
      <c r="E186" s="5">
        <v>39846</v>
      </c>
      <c r="F186" s="7">
        <v>39847</v>
      </c>
      <c r="G186" s="9">
        <v>39878</v>
      </c>
      <c r="H186" s="9">
        <v>39878</v>
      </c>
      <c r="I186" s="6">
        <v>39897</v>
      </c>
      <c r="J186" s="11">
        <v>31</v>
      </c>
      <c r="K186" s="11">
        <v>0</v>
      </c>
      <c r="L186" s="11">
        <v>31</v>
      </c>
      <c r="M186" s="11">
        <v>19</v>
      </c>
      <c r="O186" t="str">
        <f t="shared" si="2"/>
        <v>CNJBound &amp; Not Paid</v>
      </c>
    </row>
    <row r="187" spans="1:15" ht="12" customHeight="1" outlineLevel="1" x14ac:dyDescent="0.2">
      <c r="A187" s="3" t="s">
        <v>20138</v>
      </c>
      <c r="B187" s="4">
        <v>16448</v>
      </c>
      <c r="C187" s="3" t="s">
        <v>20135</v>
      </c>
      <c r="D187" s="5">
        <v>39837</v>
      </c>
      <c r="E187" s="5">
        <v>39846</v>
      </c>
      <c r="F187" s="7">
        <v>39848</v>
      </c>
      <c r="G187" s="9">
        <v>39860</v>
      </c>
      <c r="H187" s="9">
        <v>39860</v>
      </c>
      <c r="I187" s="6">
        <v>39873</v>
      </c>
      <c r="J187" s="11">
        <v>12</v>
      </c>
      <c r="K187" s="11">
        <v>0</v>
      </c>
      <c r="L187" s="11">
        <v>12</v>
      </c>
      <c r="M187" s="11">
        <v>13</v>
      </c>
      <c r="O187" t="str">
        <f t="shared" si="2"/>
        <v>CNJBound &amp; Not Paid</v>
      </c>
    </row>
    <row r="188" spans="1:15" ht="12" customHeight="1" outlineLevel="1" x14ac:dyDescent="0.2">
      <c r="A188" s="3" t="s">
        <v>20138</v>
      </c>
      <c r="B188" s="4">
        <v>16340</v>
      </c>
      <c r="C188" s="3" t="s">
        <v>20135</v>
      </c>
      <c r="D188" s="5">
        <v>39846</v>
      </c>
      <c r="E188" s="5">
        <v>39848</v>
      </c>
      <c r="F188" s="7">
        <v>39848</v>
      </c>
      <c r="G188" s="9">
        <v>39850</v>
      </c>
      <c r="H188" s="9">
        <v>39853</v>
      </c>
      <c r="I188" s="6">
        <v>39859</v>
      </c>
      <c r="J188" s="11">
        <v>2</v>
      </c>
      <c r="K188" s="11">
        <v>3</v>
      </c>
      <c r="L188" s="11">
        <v>5</v>
      </c>
      <c r="M188" s="11">
        <v>6</v>
      </c>
      <c r="O188" t="str">
        <f t="shared" si="2"/>
        <v>CNJBound &amp; Not Paid</v>
      </c>
    </row>
    <row r="189" spans="1:15" ht="12" customHeight="1" outlineLevel="1" x14ac:dyDescent="0.2">
      <c r="A189" s="3" t="s">
        <v>20138</v>
      </c>
      <c r="B189" s="4">
        <v>16491</v>
      </c>
      <c r="C189" s="3" t="s">
        <v>20135</v>
      </c>
      <c r="D189" s="5">
        <v>39839</v>
      </c>
      <c r="E189" s="5">
        <v>39843</v>
      </c>
      <c r="F189" s="7">
        <v>39848</v>
      </c>
      <c r="G189" s="9">
        <v>39868</v>
      </c>
      <c r="H189" s="9">
        <v>39868</v>
      </c>
      <c r="I189" s="6">
        <v>39886</v>
      </c>
      <c r="J189" s="11">
        <v>20</v>
      </c>
      <c r="K189" s="11">
        <v>0</v>
      </c>
      <c r="L189" s="11">
        <v>20</v>
      </c>
      <c r="M189" s="11">
        <v>18</v>
      </c>
      <c r="O189" t="str">
        <f t="shared" si="2"/>
        <v>CNJBound &amp; Not Paid</v>
      </c>
    </row>
    <row r="190" spans="1:15" ht="12" customHeight="1" outlineLevel="1" x14ac:dyDescent="0.2">
      <c r="A190" s="3" t="s">
        <v>20138</v>
      </c>
      <c r="B190" s="4">
        <v>16551</v>
      </c>
      <c r="C190" s="3" t="s">
        <v>20135</v>
      </c>
      <c r="D190" s="5">
        <v>39841</v>
      </c>
      <c r="E190" s="5">
        <v>39847</v>
      </c>
      <c r="F190" s="7">
        <v>39848</v>
      </c>
      <c r="G190" s="9">
        <v>39878</v>
      </c>
      <c r="H190" s="9">
        <v>39885</v>
      </c>
      <c r="I190" s="6">
        <v>39900</v>
      </c>
      <c r="J190" s="11">
        <v>30</v>
      </c>
      <c r="K190" s="11">
        <v>7</v>
      </c>
      <c r="L190" s="11">
        <v>37</v>
      </c>
      <c r="M190" s="11">
        <v>15</v>
      </c>
      <c r="O190" t="str">
        <f t="shared" si="2"/>
        <v>CNJBound &amp; Not Paid</v>
      </c>
    </row>
    <row r="191" spans="1:15" ht="12" customHeight="1" outlineLevel="1" x14ac:dyDescent="0.2">
      <c r="A191" s="3" t="s">
        <v>20138</v>
      </c>
      <c r="B191" s="4">
        <v>16449</v>
      </c>
      <c r="C191" s="3" t="s">
        <v>20135</v>
      </c>
      <c r="D191" s="5">
        <v>39846</v>
      </c>
      <c r="E191" s="5">
        <v>39849</v>
      </c>
      <c r="F191" s="7">
        <v>39849</v>
      </c>
      <c r="G191" s="9">
        <v>39861</v>
      </c>
      <c r="H191" s="9">
        <v>39861</v>
      </c>
      <c r="I191" s="6">
        <v>39873</v>
      </c>
      <c r="J191" s="11">
        <v>12</v>
      </c>
      <c r="K191" s="11">
        <v>0</v>
      </c>
      <c r="L191" s="11">
        <v>12</v>
      </c>
      <c r="M191" s="11">
        <v>12</v>
      </c>
      <c r="O191" t="str">
        <f t="shared" si="2"/>
        <v>CNJBound &amp; Not Paid</v>
      </c>
    </row>
    <row r="192" spans="1:15" ht="12" customHeight="1" outlineLevel="1" x14ac:dyDescent="0.2">
      <c r="A192" s="3" t="s">
        <v>20138</v>
      </c>
      <c r="B192" s="4">
        <v>16374</v>
      </c>
      <c r="C192" s="3" t="s">
        <v>20135</v>
      </c>
      <c r="D192" s="5">
        <v>39842</v>
      </c>
      <c r="E192" s="5">
        <v>39848</v>
      </c>
      <c r="F192" s="7">
        <v>39849</v>
      </c>
      <c r="G192" s="9">
        <v>39855</v>
      </c>
      <c r="H192" s="9">
        <v>39856</v>
      </c>
      <c r="I192" s="6">
        <v>39869</v>
      </c>
      <c r="J192" s="11">
        <v>6</v>
      </c>
      <c r="K192" s="11">
        <v>1</v>
      </c>
      <c r="L192" s="11">
        <v>7</v>
      </c>
      <c r="M192" s="11">
        <v>13</v>
      </c>
      <c r="O192" t="str">
        <f t="shared" si="2"/>
        <v>CNJBound &amp; Not Paid</v>
      </c>
    </row>
    <row r="193" spans="1:15" ht="12" customHeight="1" outlineLevel="1" x14ac:dyDescent="0.2">
      <c r="A193" s="3" t="s">
        <v>20138</v>
      </c>
      <c r="B193" s="4">
        <v>16368</v>
      </c>
      <c r="C193" s="3" t="s">
        <v>20135</v>
      </c>
      <c r="D193" s="5">
        <v>39847</v>
      </c>
      <c r="E193" s="5">
        <v>39853</v>
      </c>
      <c r="F193" s="7">
        <v>39853</v>
      </c>
      <c r="G193" s="9">
        <v>39857</v>
      </c>
      <c r="H193" s="9">
        <v>39857</v>
      </c>
      <c r="I193" s="6">
        <v>39868</v>
      </c>
      <c r="J193" s="11">
        <v>4</v>
      </c>
      <c r="K193" s="11">
        <v>0</v>
      </c>
      <c r="L193" s="11">
        <v>4</v>
      </c>
      <c r="M193" s="11">
        <v>11</v>
      </c>
      <c r="O193" t="str">
        <f t="shared" si="2"/>
        <v>CNJBound &amp; Not Paid</v>
      </c>
    </row>
    <row r="194" spans="1:15" ht="12" customHeight="1" outlineLevel="1" x14ac:dyDescent="0.2">
      <c r="A194" s="3" t="s">
        <v>20138</v>
      </c>
      <c r="B194" s="4">
        <v>16472</v>
      </c>
      <c r="C194" s="3" t="s">
        <v>20135</v>
      </c>
      <c r="D194" s="5">
        <v>39847</v>
      </c>
      <c r="E194" s="5">
        <v>39853</v>
      </c>
      <c r="F194" s="7">
        <v>39854</v>
      </c>
      <c r="G194" s="9">
        <v>39865</v>
      </c>
      <c r="H194" s="9">
        <v>39865</v>
      </c>
      <c r="I194" s="6">
        <v>39879</v>
      </c>
      <c r="J194" s="11">
        <v>11</v>
      </c>
      <c r="K194" s="11">
        <v>0</v>
      </c>
      <c r="L194" s="11">
        <v>11</v>
      </c>
      <c r="M194" s="11">
        <v>14</v>
      </c>
      <c r="O194" t="str">
        <f t="shared" si="2"/>
        <v>CNJBound &amp; Not Paid</v>
      </c>
    </row>
    <row r="195" spans="1:15" ht="12" customHeight="1" outlineLevel="1" x14ac:dyDescent="0.2">
      <c r="A195" s="3" t="s">
        <v>20138</v>
      </c>
      <c r="B195" s="4">
        <v>16465</v>
      </c>
      <c r="C195" s="3" t="s">
        <v>20135</v>
      </c>
      <c r="D195" s="5">
        <v>39846</v>
      </c>
      <c r="E195" s="5">
        <v>39850</v>
      </c>
      <c r="F195" s="7">
        <v>39854</v>
      </c>
      <c r="G195" s="9">
        <v>39865</v>
      </c>
      <c r="H195" s="9">
        <v>39865</v>
      </c>
      <c r="I195" s="6">
        <v>39877</v>
      </c>
      <c r="J195" s="11">
        <v>11</v>
      </c>
      <c r="K195" s="11">
        <v>0</v>
      </c>
      <c r="L195" s="11">
        <v>11</v>
      </c>
      <c r="M195" s="11">
        <v>12</v>
      </c>
      <c r="O195" t="str">
        <f t="shared" si="2"/>
        <v>CNJBound &amp; Not Paid</v>
      </c>
    </row>
    <row r="196" spans="1:15" ht="21.95" customHeight="1" outlineLevel="1" x14ac:dyDescent="0.2">
      <c r="A196" s="3" t="s">
        <v>20138</v>
      </c>
      <c r="B196" s="4">
        <v>16561</v>
      </c>
      <c r="C196" s="3" t="s">
        <v>24149</v>
      </c>
      <c r="D196" s="5">
        <v>39839</v>
      </c>
      <c r="E196" s="5">
        <v>39853</v>
      </c>
      <c r="F196" s="7">
        <v>39855</v>
      </c>
      <c r="G196" s="9">
        <v>39884</v>
      </c>
      <c r="H196" s="9">
        <v>39884</v>
      </c>
      <c r="I196" s="6">
        <v>39903</v>
      </c>
      <c r="J196" s="11">
        <v>29</v>
      </c>
      <c r="K196" s="11">
        <v>0</v>
      </c>
      <c r="L196" s="11">
        <v>29</v>
      </c>
      <c r="M196" s="11">
        <v>19</v>
      </c>
      <c r="O196" t="str">
        <f t="shared" ref="O196:O259" si="3">+A196&amp;C196</f>
        <v>CNJRenewal Laspe Replaced</v>
      </c>
    </row>
    <row r="197" spans="1:15" ht="12" customHeight="1" outlineLevel="1" x14ac:dyDescent="0.2">
      <c r="A197" s="3" t="s">
        <v>20138</v>
      </c>
      <c r="B197" s="4">
        <v>16490</v>
      </c>
      <c r="C197" s="3" t="s">
        <v>20135</v>
      </c>
      <c r="D197" s="5">
        <v>39850</v>
      </c>
      <c r="E197" s="5">
        <v>39854</v>
      </c>
      <c r="F197" s="7">
        <v>39856</v>
      </c>
      <c r="G197" s="9">
        <v>39870</v>
      </c>
      <c r="H197" s="9">
        <v>39877</v>
      </c>
      <c r="I197" s="6">
        <v>39886</v>
      </c>
      <c r="J197" s="11">
        <v>14</v>
      </c>
      <c r="K197" s="11">
        <v>7</v>
      </c>
      <c r="L197" s="11">
        <v>21</v>
      </c>
      <c r="M197" s="11">
        <v>9</v>
      </c>
      <c r="O197" t="str">
        <f t="shared" si="3"/>
        <v>CNJBound &amp; Not Paid</v>
      </c>
    </row>
    <row r="198" spans="1:15" ht="12" customHeight="1" outlineLevel="1" x14ac:dyDescent="0.2">
      <c r="A198" s="3" t="s">
        <v>20138</v>
      </c>
      <c r="B198" s="4">
        <v>16457</v>
      </c>
      <c r="C198" s="3" t="s">
        <v>20135</v>
      </c>
      <c r="D198" s="5">
        <v>39849</v>
      </c>
      <c r="E198" s="5">
        <v>39857</v>
      </c>
      <c r="F198" s="7">
        <v>39857</v>
      </c>
      <c r="G198" s="9">
        <v>39862</v>
      </c>
      <c r="H198" s="9">
        <v>39862</v>
      </c>
      <c r="I198" s="6">
        <v>39874</v>
      </c>
      <c r="J198" s="11">
        <v>5</v>
      </c>
      <c r="K198" s="11">
        <v>0</v>
      </c>
      <c r="L198" s="11">
        <v>5</v>
      </c>
      <c r="M198" s="11">
        <v>12</v>
      </c>
      <c r="O198" t="str">
        <f t="shared" si="3"/>
        <v>CNJBound &amp; Not Paid</v>
      </c>
    </row>
    <row r="199" spans="1:15" ht="12" customHeight="1" outlineLevel="1" x14ac:dyDescent="0.2">
      <c r="A199" s="3" t="s">
        <v>20138</v>
      </c>
      <c r="B199" s="4">
        <v>16451</v>
      </c>
      <c r="C199" s="3" t="s">
        <v>20135</v>
      </c>
      <c r="D199" s="5">
        <v>39853</v>
      </c>
      <c r="E199" s="5">
        <v>39857</v>
      </c>
      <c r="F199" s="7">
        <v>39857</v>
      </c>
      <c r="G199" s="9">
        <v>39860</v>
      </c>
      <c r="H199" s="9">
        <v>39860</v>
      </c>
      <c r="I199" s="6">
        <v>39873</v>
      </c>
      <c r="J199" s="11">
        <v>3</v>
      </c>
      <c r="K199" s="11">
        <v>0</v>
      </c>
      <c r="L199" s="11">
        <v>3</v>
      </c>
      <c r="M199" s="11">
        <v>13</v>
      </c>
      <c r="O199" t="str">
        <f t="shared" si="3"/>
        <v>CNJBound &amp; Not Paid</v>
      </c>
    </row>
    <row r="200" spans="1:15" ht="12" customHeight="1" outlineLevel="1" x14ac:dyDescent="0.2">
      <c r="A200" s="3" t="s">
        <v>20138</v>
      </c>
      <c r="B200" s="4">
        <v>16548</v>
      </c>
      <c r="C200" s="3" t="s">
        <v>20135</v>
      </c>
      <c r="D200" s="5">
        <v>39853</v>
      </c>
      <c r="E200" s="5">
        <v>39856</v>
      </c>
      <c r="F200" s="7">
        <v>39857</v>
      </c>
      <c r="G200" s="9">
        <v>39878</v>
      </c>
      <c r="H200" s="9">
        <v>39878</v>
      </c>
      <c r="I200" s="6">
        <v>39899</v>
      </c>
      <c r="J200" s="11">
        <v>21</v>
      </c>
      <c r="K200" s="11">
        <v>0</v>
      </c>
      <c r="L200" s="11">
        <v>21</v>
      </c>
      <c r="M200" s="11">
        <v>21</v>
      </c>
      <c r="O200" t="str">
        <f t="shared" si="3"/>
        <v>CNJBound &amp; Not Paid</v>
      </c>
    </row>
    <row r="201" spans="1:15" ht="12" customHeight="1" outlineLevel="1" x14ac:dyDescent="0.2">
      <c r="A201" s="3" t="s">
        <v>20138</v>
      </c>
      <c r="B201" s="4">
        <v>16479</v>
      </c>
      <c r="C201" s="3" t="s">
        <v>20135</v>
      </c>
      <c r="D201" s="5">
        <v>39854</v>
      </c>
      <c r="E201" s="5">
        <v>39855</v>
      </c>
      <c r="F201" s="7">
        <v>39857</v>
      </c>
      <c r="G201" s="9">
        <v>39868</v>
      </c>
      <c r="H201" s="9">
        <v>39869</v>
      </c>
      <c r="I201" s="6">
        <v>39881</v>
      </c>
      <c r="J201" s="11">
        <v>11</v>
      </c>
      <c r="K201" s="11">
        <v>1</v>
      </c>
      <c r="L201" s="11">
        <v>12</v>
      </c>
      <c r="M201" s="11">
        <v>12</v>
      </c>
      <c r="O201" t="str">
        <f t="shared" si="3"/>
        <v>CNJBound &amp; Not Paid</v>
      </c>
    </row>
    <row r="202" spans="1:15" ht="12" customHeight="1" outlineLevel="1" x14ac:dyDescent="0.2">
      <c r="A202" s="3" t="s">
        <v>20138</v>
      </c>
      <c r="B202" s="4">
        <v>16536</v>
      </c>
      <c r="C202" s="3" t="s">
        <v>20135</v>
      </c>
      <c r="D202" s="5">
        <v>39847</v>
      </c>
      <c r="E202" s="5">
        <v>39855</v>
      </c>
      <c r="F202" s="7">
        <v>39857</v>
      </c>
      <c r="G202" s="9">
        <v>39878</v>
      </c>
      <c r="H202" s="9">
        <v>39878</v>
      </c>
      <c r="I202" s="6">
        <v>39896</v>
      </c>
      <c r="J202" s="11">
        <v>21</v>
      </c>
      <c r="K202" s="11">
        <v>0</v>
      </c>
      <c r="L202" s="11">
        <v>21</v>
      </c>
      <c r="M202" s="11">
        <v>18</v>
      </c>
      <c r="O202" t="str">
        <f t="shared" si="3"/>
        <v>CNJBound &amp; Not Paid</v>
      </c>
    </row>
    <row r="203" spans="1:15" ht="12" customHeight="1" outlineLevel="1" x14ac:dyDescent="0.2">
      <c r="A203" s="3" t="s">
        <v>20138</v>
      </c>
      <c r="B203" s="4">
        <v>16505</v>
      </c>
      <c r="C203" s="3" t="s">
        <v>20135</v>
      </c>
      <c r="D203" s="5">
        <v>39861</v>
      </c>
      <c r="E203" s="5">
        <v>39860</v>
      </c>
      <c r="F203" s="7">
        <v>39860</v>
      </c>
      <c r="G203" s="9">
        <v>39876</v>
      </c>
      <c r="H203" s="9">
        <v>39876</v>
      </c>
      <c r="I203" s="6">
        <v>39889</v>
      </c>
      <c r="J203" s="11">
        <v>16</v>
      </c>
      <c r="K203" s="11">
        <v>0</v>
      </c>
      <c r="L203" s="11">
        <v>16</v>
      </c>
      <c r="M203" s="11">
        <v>13</v>
      </c>
      <c r="O203" t="str">
        <f t="shared" si="3"/>
        <v>CNJBound &amp; Not Paid</v>
      </c>
    </row>
    <row r="204" spans="1:15" ht="12" customHeight="1" outlineLevel="1" x14ac:dyDescent="0.2">
      <c r="A204" s="3" t="s">
        <v>20138</v>
      </c>
      <c r="B204" s="4">
        <v>16462</v>
      </c>
      <c r="C204" s="3" t="s">
        <v>20135</v>
      </c>
      <c r="D204" s="5">
        <v>39857</v>
      </c>
      <c r="E204" s="5">
        <v>39860</v>
      </c>
      <c r="F204" s="7">
        <v>39860</v>
      </c>
      <c r="G204" s="9">
        <v>39860</v>
      </c>
      <c r="H204" s="9">
        <v>39860</v>
      </c>
      <c r="I204" s="6">
        <v>39877</v>
      </c>
      <c r="J204" s="11">
        <v>0</v>
      </c>
      <c r="K204" s="11">
        <v>0</v>
      </c>
      <c r="L204" s="11">
        <v>0</v>
      </c>
      <c r="M204" s="11">
        <v>17</v>
      </c>
      <c r="O204" t="str">
        <f t="shared" si="3"/>
        <v>CNJBound &amp; Not Paid</v>
      </c>
    </row>
    <row r="205" spans="1:15" ht="12" customHeight="1" outlineLevel="1" x14ac:dyDescent="0.2">
      <c r="A205" s="3" t="s">
        <v>20138</v>
      </c>
      <c r="B205" s="4">
        <v>16520</v>
      </c>
      <c r="C205" s="3" t="s">
        <v>20135</v>
      </c>
      <c r="D205" s="5">
        <v>39841</v>
      </c>
      <c r="E205" s="5">
        <v>39861</v>
      </c>
      <c r="F205" s="7">
        <v>39861</v>
      </c>
      <c r="G205" s="9">
        <v>39881</v>
      </c>
      <c r="H205" s="9">
        <v>39881</v>
      </c>
      <c r="I205" s="6">
        <v>39892</v>
      </c>
      <c r="J205" s="11">
        <v>20</v>
      </c>
      <c r="K205" s="11">
        <v>0</v>
      </c>
      <c r="L205" s="11">
        <v>20</v>
      </c>
      <c r="M205" s="11">
        <v>11</v>
      </c>
      <c r="O205" t="str">
        <f t="shared" si="3"/>
        <v>CNJBound &amp; Not Paid</v>
      </c>
    </row>
    <row r="206" spans="1:15" ht="12" customHeight="1" outlineLevel="1" x14ac:dyDescent="0.2">
      <c r="A206" s="3" t="s">
        <v>20138</v>
      </c>
      <c r="B206" s="4">
        <v>16363</v>
      </c>
      <c r="C206" s="3" t="s">
        <v>20135</v>
      </c>
      <c r="D206" s="5">
        <v>39859</v>
      </c>
      <c r="E206" s="5">
        <v>39860</v>
      </c>
      <c r="F206" s="7">
        <v>39861</v>
      </c>
      <c r="G206" s="9">
        <v>39861</v>
      </c>
      <c r="H206" s="9">
        <v>39863</v>
      </c>
      <c r="I206" s="6">
        <v>39867</v>
      </c>
      <c r="J206" s="11">
        <v>0</v>
      </c>
      <c r="K206" s="11">
        <v>2</v>
      </c>
      <c r="L206" s="11">
        <v>2</v>
      </c>
      <c r="M206" s="11">
        <v>4</v>
      </c>
      <c r="O206" t="str">
        <f t="shared" si="3"/>
        <v>CNJBound &amp; Not Paid</v>
      </c>
    </row>
    <row r="207" spans="1:15" ht="12" customHeight="1" outlineLevel="1" x14ac:dyDescent="0.2">
      <c r="A207" s="3" t="s">
        <v>20138</v>
      </c>
      <c r="B207" s="4">
        <v>16619</v>
      </c>
      <c r="C207" s="3" t="s">
        <v>20135</v>
      </c>
      <c r="D207" s="5">
        <v>39853</v>
      </c>
      <c r="E207" s="5">
        <v>39861</v>
      </c>
      <c r="F207" s="7">
        <v>39861</v>
      </c>
      <c r="G207" s="9">
        <v>39890</v>
      </c>
      <c r="H207" s="9">
        <v>39890</v>
      </c>
      <c r="I207" s="6">
        <v>39904</v>
      </c>
      <c r="J207" s="11">
        <v>29</v>
      </c>
      <c r="K207" s="11">
        <v>0</v>
      </c>
      <c r="L207" s="11">
        <v>29</v>
      </c>
      <c r="M207" s="11">
        <v>14</v>
      </c>
      <c r="O207" t="str">
        <f t="shared" si="3"/>
        <v>CNJBound &amp; Not Paid</v>
      </c>
    </row>
    <row r="208" spans="1:15" ht="12" customHeight="1" outlineLevel="1" x14ac:dyDescent="0.2">
      <c r="A208" s="3" t="s">
        <v>20138</v>
      </c>
      <c r="B208" s="4">
        <v>16737</v>
      </c>
      <c r="C208" s="3" t="s">
        <v>20135</v>
      </c>
      <c r="D208" s="5">
        <v>39853</v>
      </c>
      <c r="E208" s="5">
        <v>39854</v>
      </c>
      <c r="F208" s="7">
        <v>39862</v>
      </c>
      <c r="G208" s="9">
        <v>39910</v>
      </c>
      <c r="H208" s="9">
        <v>39910</v>
      </c>
      <c r="I208" s="6">
        <v>39932</v>
      </c>
      <c r="J208" s="11">
        <v>48</v>
      </c>
      <c r="K208" s="11">
        <v>0</v>
      </c>
      <c r="L208" s="11">
        <v>48</v>
      </c>
      <c r="M208" s="11">
        <v>22</v>
      </c>
      <c r="O208" t="str">
        <f t="shared" si="3"/>
        <v>CNJBound &amp; Not Paid</v>
      </c>
    </row>
    <row r="209" spans="1:15" ht="12" customHeight="1" outlineLevel="1" x14ac:dyDescent="0.2">
      <c r="A209" s="3" t="s">
        <v>20138</v>
      </c>
      <c r="B209" s="4">
        <v>16509</v>
      </c>
      <c r="C209" s="3" t="s">
        <v>20135</v>
      </c>
      <c r="D209" s="5">
        <v>39862</v>
      </c>
      <c r="E209" s="5">
        <v>39863</v>
      </c>
      <c r="F209" s="7">
        <v>39863</v>
      </c>
      <c r="G209" s="9">
        <v>39876</v>
      </c>
      <c r="H209" s="9">
        <v>39876</v>
      </c>
      <c r="I209" s="6">
        <v>39889</v>
      </c>
      <c r="J209" s="11">
        <v>13</v>
      </c>
      <c r="K209" s="11">
        <v>0</v>
      </c>
      <c r="L209" s="11">
        <v>13</v>
      </c>
      <c r="M209" s="11">
        <v>13</v>
      </c>
      <c r="O209" t="str">
        <f t="shared" si="3"/>
        <v>CNJBound &amp; Not Paid</v>
      </c>
    </row>
    <row r="210" spans="1:15" ht="12" customHeight="1" outlineLevel="1" x14ac:dyDescent="0.2">
      <c r="A210" s="3" t="s">
        <v>20138</v>
      </c>
      <c r="B210" s="4">
        <v>16518</v>
      </c>
      <c r="C210" s="3" t="s">
        <v>20135</v>
      </c>
      <c r="D210" s="5">
        <v>39862</v>
      </c>
      <c r="E210" s="5">
        <v>39863</v>
      </c>
      <c r="F210" s="7">
        <v>39863</v>
      </c>
      <c r="G210" s="9">
        <v>39882</v>
      </c>
      <c r="H210" s="9">
        <v>39883</v>
      </c>
      <c r="I210" s="6">
        <v>39892</v>
      </c>
      <c r="J210" s="11">
        <v>19</v>
      </c>
      <c r="K210" s="11">
        <v>1</v>
      </c>
      <c r="L210" s="11">
        <v>20</v>
      </c>
      <c r="M210" s="11">
        <v>9</v>
      </c>
      <c r="O210" t="str">
        <f t="shared" si="3"/>
        <v>CNJBound &amp; Not Paid</v>
      </c>
    </row>
    <row r="211" spans="1:15" ht="12" customHeight="1" outlineLevel="1" x14ac:dyDescent="0.2">
      <c r="A211" s="3" t="s">
        <v>20138</v>
      </c>
      <c r="B211" s="4">
        <v>16459</v>
      </c>
      <c r="C211" s="3" t="s">
        <v>20135</v>
      </c>
      <c r="D211" s="5">
        <v>39862</v>
      </c>
      <c r="E211" s="5">
        <v>39864</v>
      </c>
      <c r="F211" s="7">
        <v>39864</v>
      </c>
      <c r="G211" s="9">
        <v>39864</v>
      </c>
      <c r="H211" s="9">
        <v>39864</v>
      </c>
      <c r="I211" s="6">
        <v>39875</v>
      </c>
      <c r="J211" s="11">
        <v>0</v>
      </c>
      <c r="K211" s="11">
        <v>0</v>
      </c>
      <c r="L211" s="11">
        <v>0</v>
      </c>
      <c r="M211" s="11">
        <v>11</v>
      </c>
      <c r="O211" t="str">
        <f t="shared" si="3"/>
        <v>CNJBound &amp; Not Paid</v>
      </c>
    </row>
    <row r="212" spans="1:15" ht="12" customHeight="1" outlineLevel="1" x14ac:dyDescent="0.2">
      <c r="A212" s="3" t="s">
        <v>20138</v>
      </c>
      <c r="B212" s="4">
        <v>16621</v>
      </c>
      <c r="C212" s="3" t="s">
        <v>20135</v>
      </c>
      <c r="D212" s="5">
        <v>39863</v>
      </c>
      <c r="E212" s="5">
        <v>39864</v>
      </c>
      <c r="F212" s="7">
        <v>39864</v>
      </c>
      <c r="G212" s="9">
        <v>39892</v>
      </c>
      <c r="H212" s="9">
        <v>39892</v>
      </c>
      <c r="I212" s="6">
        <v>39904</v>
      </c>
      <c r="J212" s="11">
        <v>28</v>
      </c>
      <c r="K212" s="11">
        <v>0</v>
      </c>
      <c r="L212" s="11">
        <v>28</v>
      </c>
      <c r="M212" s="11">
        <v>12</v>
      </c>
      <c r="O212" t="str">
        <f t="shared" si="3"/>
        <v>CNJBound &amp; Not Paid</v>
      </c>
    </row>
    <row r="213" spans="1:15" ht="12" customHeight="1" outlineLevel="1" x14ac:dyDescent="0.2">
      <c r="A213" s="3" t="s">
        <v>20138</v>
      </c>
      <c r="B213" s="4">
        <v>16700</v>
      </c>
      <c r="C213" s="3" t="s">
        <v>20135</v>
      </c>
      <c r="D213" s="5">
        <v>39854</v>
      </c>
      <c r="E213" s="5">
        <v>39864</v>
      </c>
      <c r="F213" s="7">
        <v>39864</v>
      </c>
      <c r="G213" s="9">
        <v>39905</v>
      </c>
      <c r="H213" s="9">
        <v>39906</v>
      </c>
      <c r="I213" s="6">
        <v>39922</v>
      </c>
      <c r="J213" s="11">
        <v>41</v>
      </c>
      <c r="K213" s="11">
        <v>1</v>
      </c>
      <c r="L213" s="11">
        <v>42</v>
      </c>
      <c r="M213" s="11">
        <v>16</v>
      </c>
      <c r="O213" t="str">
        <f t="shared" si="3"/>
        <v>CNJBound &amp; Not Paid</v>
      </c>
    </row>
    <row r="214" spans="1:15" ht="12" customHeight="1" outlineLevel="1" x14ac:dyDescent="0.2">
      <c r="A214" s="3" t="s">
        <v>20138</v>
      </c>
      <c r="B214" s="4">
        <v>16526</v>
      </c>
      <c r="C214" s="3" t="s">
        <v>20135</v>
      </c>
      <c r="D214" s="5">
        <v>39863</v>
      </c>
      <c r="E214" s="5">
        <v>39863</v>
      </c>
      <c r="F214" s="7">
        <v>39867</v>
      </c>
      <c r="G214" s="9">
        <v>39882</v>
      </c>
      <c r="H214" s="9">
        <v>39882</v>
      </c>
      <c r="I214" s="6">
        <v>39893</v>
      </c>
      <c r="J214" s="11">
        <v>15</v>
      </c>
      <c r="K214" s="11">
        <v>0</v>
      </c>
      <c r="L214" s="11">
        <v>15</v>
      </c>
      <c r="M214" s="11">
        <v>11</v>
      </c>
      <c r="O214" t="str">
        <f t="shared" si="3"/>
        <v>CNJBound &amp; Not Paid</v>
      </c>
    </row>
    <row r="215" spans="1:15" ht="12" customHeight="1" outlineLevel="1" x14ac:dyDescent="0.2">
      <c r="A215" s="3" t="s">
        <v>20138</v>
      </c>
      <c r="B215" s="4">
        <v>16377</v>
      </c>
      <c r="C215" s="3" t="s">
        <v>20135</v>
      </c>
      <c r="D215" s="5">
        <v>39864</v>
      </c>
      <c r="E215" s="5">
        <v>39867</v>
      </c>
      <c r="F215" s="7">
        <v>39867</v>
      </c>
      <c r="G215" s="9">
        <v>39867</v>
      </c>
      <c r="H215" s="9">
        <v>39867</v>
      </c>
      <c r="I215" s="6">
        <v>39871</v>
      </c>
      <c r="J215" s="11">
        <v>0</v>
      </c>
      <c r="K215" s="11">
        <v>0</v>
      </c>
      <c r="L215" s="11">
        <v>0</v>
      </c>
      <c r="M215" s="11">
        <v>4</v>
      </c>
      <c r="O215" t="str">
        <f t="shared" si="3"/>
        <v>CNJBound &amp; Not Paid</v>
      </c>
    </row>
    <row r="216" spans="1:15" ht="12" customHeight="1" outlineLevel="1" x14ac:dyDescent="0.2">
      <c r="A216" s="3" t="s">
        <v>20138</v>
      </c>
      <c r="B216" s="4">
        <v>16664</v>
      </c>
      <c r="C216" s="3" t="s">
        <v>20135</v>
      </c>
      <c r="D216" s="5">
        <v>39832</v>
      </c>
      <c r="E216" s="5">
        <v>39843</v>
      </c>
      <c r="F216" s="7">
        <v>39868</v>
      </c>
      <c r="G216" s="9">
        <v>39902</v>
      </c>
      <c r="H216" s="9">
        <v>39904</v>
      </c>
      <c r="I216" s="6">
        <v>39915</v>
      </c>
      <c r="J216" s="11">
        <v>34</v>
      </c>
      <c r="K216" s="11">
        <v>2</v>
      </c>
      <c r="L216" s="11">
        <v>36</v>
      </c>
      <c r="M216" s="11">
        <v>11</v>
      </c>
      <c r="O216" t="str">
        <f t="shared" si="3"/>
        <v>CNJBound &amp; Not Paid</v>
      </c>
    </row>
    <row r="217" spans="1:15" ht="12" customHeight="1" outlineLevel="1" x14ac:dyDescent="0.2">
      <c r="A217" s="3" t="s">
        <v>20138</v>
      </c>
      <c r="B217" s="4">
        <v>16517</v>
      </c>
      <c r="C217" s="3" t="s">
        <v>20135</v>
      </c>
      <c r="D217" s="5">
        <v>39857</v>
      </c>
      <c r="E217" s="5">
        <v>39870</v>
      </c>
      <c r="F217" s="7">
        <v>39870</v>
      </c>
      <c r="G217" s="9">
        <v>39882</v>
      </c>
      <c r="H217" s="9">
        <v>39883</v>
      </c>
      <c r="I217" s="6">
        <v>39891</v>
      </c>
      <c r="J217" s="11">
        <v>12</v>
      </c>
      <c r="K217" s="11">
        <v>1</v>
      </c>
      <c r="L217" s="11">
        <v>13</v>
      </c>
      <c r="M217" s="11">
        <v>8</v>
      </c>
      <c r="O217" t="str">
        <f t="shared" si="3"/>
        <v>CNJBound &amp; Not Paid</v>
      </c>
    </row>
    <row r="218" spans="1:15" ht="12" customHeight="1" outlineLevel="1" x14ac:dyDescent="0.2">
      <c r="A218" s="3" t="s">
        <v>20138</v>
      </c>
      <c r="B218" s="4">
        <v>16877</v>
      </c>
      <c r="C218" s="3" t="s">
        <v>20135</v>
      </c>
      <c r="D218" s="5">
        <v>39864</v>
      </c>
      <c r="E218" s="5">
        <v>39869</v>
      </c>
      <c r="F218" s="7">
        <v>39870</v>
      </c>
      <c r="G218" s="9">
        <v>39916</v>
      </c>
      <c r="H218" s="9">
        <v>39916</v>
      </c>
      <c r="I218" s="6">
        <v>39937</v>
      </c>
      <c r="J218" s="11">
        <v>46</v>
      </c>
      <c r="K218" s="11">
        <v>0</v>
      </c>
      <c r="L218" s="11">
        <v>46</v>
      </c>
      <c r="M218" s="11">
        <v>21</v>
      </c>
      <c r="O218" t="str">
        <f t="shared" si="3"/>
        <v>CNJBound &amp; Not Paid</v>
      </c>
    </row>
    <row r="219" spans="1:15" ht="12" customHeight="1" outlineLevel="1" x14ac:dyDescent="0.2">
      <c r="A219" s="3" t="s">
        <v>20138</v>
      </c>
      <c r="B219" s="4">
        <v>16926</v>
      </c>
      <c r="C219" s="3" t="s">
        <v>20135</v>
      </c>
      <c r="D219" s="5">
        <v>39867</v>
      </c>
      <c r="E219" s="5">
        <v>39869</v>
      </c>
      <c r="F219" s="7">
        <v>39870</v>
      </c>
      <c r="G219" s="9">
        <v>39939</v>
      </c>
      <c r="H219" s="9">
        <v>39939</v>
      </c>
      <c r="I219" s="6">
        <v>39954</v>
      </c>
      <c r="J219" s="11">
        <v>69</v>
      </c>
      <c r="K219" s="11">
        <v>0</v>
      </c>
      <c r="L219" s="11">
        <v>69</v>
      </c>
      <c r="M219" s="11">
        <v>15</v>
      </c>
      <c r="O219" t="str">
        <f t="shared" si="3"/>
        <v>CNJBound &amp; Not Paid</v>
      </c>
    </row>
    <row r="220" spans="1:15" ht="12" customHeight="1" outlineLevel="1" x14ac:dyDescent="0.2">
      <c r="A220" s="3" t="s">
        <v>20138</v>
      </c>
      <c r="B220" s="4">
        <v>16704</v>
      </c>
      <c r="C220" s="3" t="s">
        <v>20135</v>
      </c>
      <c r="D220" s="5">
        <v>39864</v>
      </c>
      <c r="E220" s="5">
        <v>39871</v>
      </c>
      <c r="F220" s="7">
        <v>39871</v>
      </c>
      <c r="G220" s="9">
        <v>39898</v>
      </c>
      <c r="H220" s="9">
        <v>39905</v>
      </c>
      <c r="I220" s="6">
        <v>39923</v>
      </c>
      <c r="J220" s="11">
        <v>27</v>
      </c>
      <c r="K220" s="11">
        <v>7</v>
      </c>
      <c r="L220" s="11">
        <v>34</v>
      </c>
      <c r="M220" s="11">
        <v>18</v>
      </c>
      <c r="O220" t="str">
        <f t="shared" si="3"/>
        <v>CNJBound &amp; Not Paid</v>
      </c>
    </row>
    <row r="221" spans="1:15" ht="12" customHeight="1" outlineLevel="1" x14ac:dyDescent="0.2">
      <c r="A221" s="3" t="s">
        <v>20138</v>
      </c>
      <c r="B221" s="4">
        <v>16528</v>
      </c>
      <c r="C221" s="3" t="s">
        <v>20135</v>
      </c>
      <c r="D221" s="5">
        <v>39874</v>
      </c>
      <c r="E221" s="5">
        <v>39875</v>
      </c>
      <c r="F221" s="7">
        <v>39875</v>
      </c>
      <c r="G221" s="9">
        <v>39879</v>
      </c>
      <c r="H221" s="9">
        <v>39879</v>
      </c>
      <c r="I221" s="6">
        <v>39894</v>
      </c>
      <c r="J221" s="11">
        <v>4</v>
      </c>
      <c r="K221" s="11">
        <v>0</v>
      </c>
      <c r="L221" s="11">
        <v>4</v>
      </c>
      <c r="M221" s="11">
        <v>15</v>
      </c>
      <c r="O221" t="str">
        <f t="shared" si="3"/>
        <v>CNJBound &amp; Not Paid</v>
      </c>
    </row>
    <row r="222" spans="1:15" ht="12" customHeight="1" outlineLevel="1" x14ac:dyDescent="0.2">
      <c r="A222" s="3" t="s">
        <v>20138</v>
      </c>
      <c r="B222" s="4">
        <v>16637</v>
      </c>
      <c r="C222" s="3" t="s">
        <v>20135</v>
      </c>
      <c r="D222" s="5">
        <v>39868</v>
      </c>
      <c r="E222" s="5">
        <v>39875</v>
      </c>
      <c r="F222" s="7">
        <v>39875</v>
      </c>
      <c r="G222" s="9">
        <v>39896</v>
      </c>
      <c r="H222" s="9">
        <v>39896</v>
      </c>
      <c r="I222" s="6">
        <v>39907</v>
      </c>
      <c r="J222" s="11">
        <v>21</v>
      </c>
      <c r="K222" s="11">
        <v>0</v>
      </c>
      <c r="L222" s="11">
        <v>21</v>
      </c>
      <c r="M222" s="11">
        <v>11</v>
      </c>
      <c r="O222" t="str">
        <f t="shared" si="3"/>
        <v>CNJBound &amp; Not Paid</v>
      </c>
    </row>
    <row r="223" spans="1:15" ht="12" customHeight="1" outlineLevel="1" x14ac:dyDescent="0.2">
      <c r="A223" s="3" t="s">
        <v>20138</v>
      </c>
      <c r="B223" s="4">
        <v>16724</v>
      </c>
      <c r="C223" s="3" t="s">
        <v>20135</v>
      </c>
      <c r="D223" s="5">
        <v>39871</v>
      </c>
      <c r="E223" s="5">
        <v>39875</v>
      </c>
      <c r="F223" s="7">
        <v>39875</v>
      </c>
      <c r="G223" s="9">
        <v>39885</v>
      </c>
      <c r="H223" s="9">
        <v>39897</v>
      </c>
      <c r="I223" s="6">
        <v>39927</v>
      </c>
      <c r="J223" s="11">
        <v>10</v>
      </c>
      <c r="K223" s="11">
        <v>12</v>
      </c>
      <c r="L223" s="11">
        <v>22</v>
      </c>
      <c r="M223" s="11">
        <v>30</v>
      </c>
      <c r="O223" t="str">
        <f t="shared" si="3"/>
        <v>CNJBound &amp; Not Paid</v>
      </c>
    </row>
    <row r="224" spans="1:15" ht="12" customHeight="1" outlineLevel="1" x14ac:dyDescent="0.2">
      <c r="A224" s="3" t="s">
        <v>20138</v>
      </c>
      <c r="B224" s="4">
        <v>16469</v>
      </c>
      <c r="C224" s="3" t="s">
        <v>20135</v>
      </c>
      <c r="D224" s="5">
        <v>39874</v>
      </c>
      <c r="E224" s="5">
        <v>39874</v>
      </c>
      <c r="F224" s="7">
        <v>39875</v>
      </c>
      <c r="G224" s="9">
        <v>39875</v>
      </c>
      <c r="H224" s="9">
        <v>39875</v>
      </c>
      <c r="I224" s="6">
        <v>39878</v>
      </c>
      <c r="J224" s="11">
        <v>0</v>
      </c>
      <c r="K224" s="11">
        <v>0</v>
      </c>
      <c r="L224" s="11">
        <v>0</v>
      </c>
      <c r="M224" s="11">
        <v>3</v>
      </c>
      <c r="O224" t="str">
        <f t="shared" si="3"/>
        <v>CNJBound &amp; Not Paid</v>
      </c>
    </row>
    <row r="225" spans="1:15" ht="12" customHeight="1" outlineLevel="1" x14ac:dyDescent="0.2">
      <c r="A225" s="3" t="s">
        <v>20138</v>
      </c>
      <c r="B225" s="4">
        <v>16541</v>
      </c>
      <c r="C225" s="3" t="s">
        <v>20135</v>
      </c>
      <c r="D225" s="5">
        <v>39875</v>
      </c>
      <c r="E225" s="5">
        <v>39876</v>
      </c>
      <c r="F225" s="7">
        <v>39876</v>
      </c>
      <c r="G225" s="9">
        <v>39885</v>
      </c>
      <c r="H225" s="9">
        <v>39888</v>
      </c>
      <c r="I225" s="6">
        <v>39897</v>
      </c>
      <c r="J225" s="11">
        <v>9</v>
      </c>
      <c r="K225" s="11">
        <v>3</v>
      </c>
      <c r="L225" s="11">
        <v>12</v>
      </c>
      <c r="M225" s="11">
        <v>9</v>
      </c>
      <c r="O225" t="str">
        <f t="shared" si="3"/>
        <v>CNJBound &amp; Not Paid</v>
      </c>
    </row>
    <row r="226" spans="1:15" ht="12" customHeight="1" outlineLevel="1" x14ac:dyDescent="0.2">
      <c r="A226" s="3" t="s">
        <v>20138</v>
      </c>
      <c r="B226" s="4">
        <v>16632</v>
      </c>
      <c r="C226" s="3" t="s">
        <v>20135</v>
      </c>
      <c r="D226" s="5">
        <v>39869</v>
      </c>
      <c r="E226" s="5">
        <v>39876</v>
      </c>
      <c r="F226" s="7">
        <v>39876</v>
      </c>
      <c r="G226" s="9">
        <v>39895</v>
      </c>
      <c r="H226" s="9">
        <v>39895</v>
      </c>
      <c r="I226" s="6">
        <v>39905</v>
      </c>
      <c r="J226" s="11">
        <v>19</v>
      </c>
      <c r="K226" s="11">
        <v>0</v>
      </c>
      <c r="L226" s="11">
        <v>19</v>
      </c>
      <c r="M226" s="11">
        <v>10</v>
      </c>
      <c r="O226" t="str">
        <f t="shared" si="3"/>
        <v>CNJBound &amp; Not Paid</v>
      </c>
    </row>
    <row r="227" spans="1:15" ht="21.95" customHeight="1" outlineLevel="1" x14ac:dyDescent="0.2">
      <c r="A227" s="3" t="s">
        <v>20138</v>
      </c>
      <c r="B227" s="4">
        <v>16549</v>
      </c>
      <c r="C227" s="3" t="s">
        <v>24149</v>
      </c>
      <c r="D227" s="5">
        <v>39876</v>
      </c>
      <c r="E227" s="5">
        <v>39877</v>
      </c>
      <c r="F227" s="7">
        <v>39878</v>
      </c>
      <c r="G227" s="9">
        <v>39889</v>
      </c>
      <c r="H227" s="9">
        <v>39889</v>
      </c>
      <c r="I227" s="6">
        <v>39899</v>
      </c>
      <c r="J227" s="11">
        <v>11</v>
      </c>
      <c r="K227" s="11">
        <v>0</v>
      </c>
      <c r="L227" s="11">
        <v>11</v>
      </c>
      <c r="M227" s="11">
        <v>10</v>
      </c>
      <c r="O227" t="str">
        <f t="shared" si="3"/>
        <v>CNJRenewal Laspe Replaced</v>
      </c>
    </row>
    <row r="228" spans="1:15" ht="12" customHeight="1" outlineLevel="1" x14ac:dyDescent="0.2">
      <c r="A228" s="3" t="s">
        <v>20138</v>
      </c>
      <c r="B228" s="4">
        <v>16660</v>
      </c>
      <c r="C228" s="3" t="s">
        <v>20135</v>
      </c>
      <c r="D228" s="5">
        <v>39875</v>
      </c>
      <c r="E228" s="5">
        <v>39878</v>
      </c>
      <c r="F228" s="7">
        <v>39878</v>
      </c>
      <c r="G228" s="9">
        <v>39898</v>
      </c>
      <c r="H228" s="9">
        <v>39898</v>
      </c>
      <c r="I228" s="6">
        <v>39914</v>
      </c>
      <c r="J228" s="11">
        <v>20</v>
      </c>
      <c r="K228" s="11">
        <v>0</v>
      </c>
      <c r="L228" s="11">
        <v>20</v>
      </c>
      <c r="M228" s="11">
        <v>16</v>
      </c>
      <c r="O228" t="str">
        <f t="shared" si="3"/>
        <v>CNJBound &amp; Not Paid</v>
      </c>
    </row>
    <row r="229" spans="1:15" ht="12" customHeight="1" outlineLevel="1" x14ac:dyDescent="0.2">
      <c r="A229" s="3" t="s">
        <v>20138</v>
      </c>
      <c r="B229" s="4">
        <v>16558</v>
      </c>
      <c r="C229" s="3" t="s">
        <v>20135</v>
      </c>
      <c r="D229" s="5">
        <v>39874</v>
      </c>
      <c r="E229" s="5">
        <v>39881</v>
      </c>
      <c r="F229" s="7">
        <v>39881</v>
      </c>
      <c r="G229" s="9">
        <v>39884</v>
      </c>
      <c r="H229" s="9">
        <v>39884</v>
      </c>
      <c r="I229" s="6">
        <v>39902</v>
      </c>
      <c r="J229" s="11">
        <v>3</v>
      </c>
      <c r="K229" s="11">
        <v>0</v>
      </c>
      <c r="L229" s="11">
        <v>3</v>
      </c>
      <c r="M229" s="11">
        <v>18</v>
      </c>
      <c r="O229" t="str">
        <f t="shared" si="3"/>
        <v>CNJBound &amp; Not Paid</v>
      </c>
    </row>
    <row r="230" spans="1:15" ht="12" customHeight="1" outlineLevel="1" x14ac:dyDescent="0.2">
      <c r="A230" s="3" t="s">
        <v>20138</v>
      </c>
      <c r="B230" s="4">
        <v>16504</v>
      </c>
      <c r="C230" s="3" t="s">
        <v>20135</v>
      </c>
      <c r="D230" s="5">
        <v>39875</v>
      </c>
      <c r="E230" s="5">
        <v>39881</v>
      </c>
      <c r="F230" s="7">
        <v>39882</v>
      </c>
      <c r="G230" s="9">
        <v>39882</v>
      </c>
      <c r="H230" s="9">
        <v>39882</v>
      </c>
      <c r="I230" s="6">
        <v>39889</v>
      </c>
      <c r="J230" s="11">
        <v>0</v>
      </c>
      <c r="K230" s="11">
        <v>0</v>
      </c>
      <c r="L230" s="11">
        <v>0</v>
      </c>
      <c r="M230" s="11">
        <v>7</v>
      </c>
      <c r="O230" t="str">
        <f t="shared" si="3"/>
        <v>CNJBound &amp; Not Paid</v>
      </c>
    </row>
    <row r="231" spans="1:15" ht="12" customHeight="1" outlineLevel="1" x14ac:dyDescent="0.2">
      <c r="A231" s="3" t="s">
        <v>20138</v>
      </c>
      <c r="B231" s="4">
        <v>16711</v>
      </c>
      <c r="C231" s="3" t="s">
        <v>20135</v>
      </c>
      <c r="D231" s="5">
        <v>39878</v>
      </c>
      <c r="E231" s="5">
        <v>39878</v>
      </c>
      <c r="F231" s="7">
        <v>39882</v>
      </c>
      <c r="G231" s="9">
        <v>39910</v>
      </c>
      <c r="H231" s="9">
        <v>39910</v>
      </c>
      <c r="I231" s="6">
        <v>39925</v>
      </c>
      <c r="J231" s="11">
        <v>28</v>
      </c>
      <c r="K231" s="11">
        <v>0</v>
      </c>
      <c r="L231" s="11">
        <v>28</v>
      </c>
      <c r="M231" s="11">
        <v>15</v>
      </c>
      <c r="O231" t="str">
        <f t="shared" si="3"/>
        <v>CNJBound &amp; Not Paid</v>
      </c>
    </row>
    <row r="232" spans="1:15" ht="12" customHeight="1" outlineLevel="1" x14ac:dyDescent="0.2">
      <c r="A232" s="3" t="s">
        <v>20138</v>
      </c>
      <c r="B232" s="4">
        <v>16741</v>
      </c>
      <c r="C232" s="3" t="s">
        <v>20135</v>
      </c>
      <c r="D232" s="5">
        <v>39875</v>
      </c>
      <c r="E232" s="5">
        <v>39881</v>
      </c>
      <c r="F232" s="7">
        <v>39882</v>
      </c>
      <c r="G232" s="9">
        <v>39911</v>
      </c>
      <c r="H232" s="9">
        <v>39911</v>
      </c>
      <c r="I232" s="6">
        <v>39933</v>
      </c>
      <c r="J232" s="11">
        <v>29</v>
      </c>
      <c r="K232" s="11">
        <v>0</v>
      </c>
      <c r="L232" s="11">
        <v>29</v>
      </c>
      <c r="M232" s="11">
        <v>22</v>
      </c>
      <c r="O232" t="str">
        <f t="shared" si="3"/>
        <v>CNJBound &amp; Not Paid</v>
      </c>
    </row>
    <row r="233" spans="1:15" ht="12" customHeight="1" outlineLevel="1" x14ac:dyDescent="0.2">
      <c r="A233" s="3" t="s">
        <v>20138</v>
      </c>
      <c r="B233" s="4">
        <v>16645</v>
      </c>
      <c r="C233" s="3" t="s">
        <v>20135</v>
      </c>
      <c r="D233" s="5">
        <v>39878</v>
      </c>
      <c r="E233" s="5">
        <v>39881</v>
      </c>
      <c r="F233" s="7">
        <v>39882</v>
      </c>
      <c r="G233" s="9">
        <v>39892</v>
      </c>
      <c r="H233" s="9">
        <v>39892</v>
      </c>
      <c r="I233" s="6">
        <v>39908</v>
      </c>
      <c r="J233" s="11">
        <v>10</v>
      </c>
      <c r="K233" s="11">
        <v>0</v>
      </c>
      <c r="L233" s="11">
        <v>10</v>
      </c>
      <c r="M233" s="11">
        <v>16</v>
      </c>
      <c r="O233" t="str">
        <f t="shared" si="3"/>
        <v>CNJBound &amp; Not Paid</v>
      </c>
    </row>
    <row r="234" spans="1:15" ht="12" customHeight="1" outlineLevel="1" x14ac:dyDescent="0.2">
      <c r="A234" s="3" t="s">
        <v>20138</v>
      </c>
      <c r="B234" s="4">
        <v>16950</v>
      </c>
      <c r="C234" s="3" t="s">
        <v>20135</v>
      </c>
      <c r="D234" s="5">
        <v>39876</v>
      </c>
      <c r="E234" s="5">
        <v>39877</v>
      </c>
      <c r="F234" s="7">
        <v>39882</v>
      </c>
      <c r="G234" s="9">
        <v>39945</v>
      </c>
      <c r="H234" s="9">
        <v>39946</v>
      </c>
      <c r="I234" s="6">
        <v>39960</v>
      </c>
      <c r="J234" s="11">
        <v>63</v>
      </c>
      <c r="K234" s="11">
        <v>1</v>
      </c>
      <c r="L234" s="11">
        <v>64</v>
      </c>
      <c r="M234" s="11">
        <v>14</v>
      </c>
      <c r="O234" t="str">
        <f t="shared" si="3"/>
        <v>CNJBound &amp; Not Paid</v>
      </c>
    </row>
    <row r="235" spans="1:15" ht="12" customHeight="1" outlineLevel="1" x14ac:dyDescent="0.2">
      <c r="A235" s="3" t="s">
        <v>20138</v>
      </c>
      <c r="B235" s="4">
        <v>16614</v>
      </c>
      <c r="C235" s="3" t="s">
        <v>20135</v>
      </c>
      <c r="D235" s="5">
        <v>39879</v>
      </c>
      <c r="E235" s="5">
        <v>39881</v>
      </c>
      <c r="F235" s="7">
        <v>39882</v>
      </c>
      <c r="G235" s="9">
        <v>39895</v>
      </c>
      <c r="H235" s="9">
        <v>39895</v>
      </c>
      <c r="I235" s="6">
        <v>39904</v>
      </c>
      <c r="J235" s="11">
        <v>13</v>
      </c>
      <c r="K235" s="11">
        <v>0</v>
      </c>
      <c r="L235" s="11">
        <v>13</v>
      </c>
      <c r="M235" s="11">
        <v>9</v>
      </c>
      <c r="O235" t="str">
        <f t="shared" si="3"/>
        <v>CNJBound &amp; Not Paid</v>
      </c>
    </row>
    <row r="236" spans="1:15" ht="12" customHeight="1" outlineLevel="1" x14ac:dyDescent="0.2">
      <c r="A236" s="3" t="s">
        <v>20138</v>
      </c>
      <c r="B236" s="4">
        <v>16670</v>
      </c>
      <c r="C236" s="3" t="s">
        <v>20135</v>
      </c>
      <c r="D236" s="5">
        <v>39870</v>
      </c>
      <c r="E236" s="5">
        <v>39883</v>
      </c>
      <c r="F236" s="7">
        <v>39883</v>
      </c>
      <c r="G236" s="9">
        <v>39898</v>
      </c>
      <c r="H236" s="9">
        <v>39906</v>
      </c>
      <c r="I236" s="6">
        <v>39916</v>
      </c>
      <c r="J236" s="11">
        <v>15</v>
      </c>
      <c r="K236" s="11">
        <v>8</v>
      </c>
      <c r="L236" s="11">
        <v>23</v>
      </c>
      <c r="M236" s="11">
        <v>10</v>
      </c>
      <c r="O236" t="str">
        <f t="shared" si="3"/>
        <v>CNJBound &amp; Not Paid</v>
      </c>
    </row>
    <row r="237" spans="1:15" ht="12" customHeight="1" outlineLevel="1" x14ac:dyDescent="0.2">
      <c r="A237" s="3" t="s">
        <v>20138</v>
      </c>
      <c r="B237" s="4">
        <v>16616</v>
      </c>
      <c r="C237" s="3" t="s">
        <v>20135</v>
      </c>
      <c r="D237" s="5">
        <v>39878</v>
      </c>
      <c r="E237" s="5">
        <v>39882</v>
      </c>
      <c r="F237" s="7">
        <v>39883</v>
      </c>
      <c r="G237" s="9">
        <v>39889</v>
      </c>
      <c r="H237" s="9">
        <v>39890</v>
      </c>
      <c r="I237" s="6">
        <v>39904</v>
      </c>
      <c r="J237" s="11">
        <v>6</v>
      </c>
      <c r="K237" s="11">
        <v>1</v>
      </c>
      <c r="L237" s="11">
        <v>7</v>
      </c>
      <c r="M237" s="11">
        <v>14</v>
      </c>
      <c r="O237" t="str">
        <f t="shared" si="3"/>
        <v>CNJBound &amp; Not Paid</v>
      </c>
    </row>
    <row r="238" spans="1:15" ht="12" customHeight="1" outlineLevel="1" x14ac:dyDescent="0.2">
      <c r="A238" s="3" t="s">
        <v>20138</v>
      </c>
      <c r="B238" s="4">
        <v>16696</v>
      </c>
      <c r="C238" s="3" t="s">
        <v>20135</v>
      </c>
      <c r="D238" s="5">
        <v>39877</v>
      </c>
      <c r="E238" s="5">
        <v>39884</v>
      </c>
      <c r="F238" s="7">
        <v>39884</v>
      </c>
      <c r="G238" s="9">
        <v>39903</v>
      </c>
      <c r="H238" s="9">
        <v>39917</v>
      </c>
      <c r="I238" s="6">
        <v>39921</v>
      </c>
      <c r="J238" s="11">
        <v>19</v>
      </c>
      <c r="K238" s="11">
        <v>14</v>
      </c>
      <c r="L238" s="11">
        <v>33</v>
      </c>
      <c r="M238" s="11">
        <v>4</v>
      </c>
      <c r="O238" t="str">
        <f t="shared" si="3"/>
        <v>CNJBound &amp; Not Paid</v>
      </c>
    </row>
    <row r="239" spans="1:15" ht="12" customHeight="1" outlineLevel="1" x14ac:dyDescent="0.2">
      <c r="A239" s="3" t="s">
        <v>20138</v>
      </c>
      <c r="B239" s="4">
        <v>16557</v>
      </c>
      <c r="C239" s="3" t="s">
        <v>20135</v>
      </c>
      <c r="D239" s="5">
        <v>39885</v>
      </c>
      <c r="E239" s="5">
        <v>39888</v>
      </c>
      <c r="F239" s="7">
        <v>39889</v>
      </c>
      <c r="G239" s="9">
        <v>39890</v>
      </c>
      <c r="H239" s="9">
        <v>39891</v>
      </c>
      <c r="I239" s="6">
        <v>39902</v>
      </c>
      <c r="J239" s="11">
        <v>1</v>
      </c>
      <c r="K239" s="11">
        <v>1</v>
      </c>
      <c r="L239" s="11">
        <v>2</v>
      </c>
      <c r="M239" s="11">
        <v>11</v>
      </c>
      <c r="O239" t="str">
        <f t="shared" si="3"/>
        <v>CNJBound &amp; Not Paid</v>
      </c>
    </row>
    <row r="240" spans="1:15" ht="12" customHeight="1" outlineLevel="1" x14ac:dyDescent="0.2">
      <c r="A240" s="3" t="s">
        <v>20138</v>
      </c>
      <c r="B240" s="4">
        <v>16629</v>
      </c>
      <c r="C240" s="3" t="s">
        <v>20135</v>
      </c>
      <c r="D240" s="5">
        <v>39889</v>
      </c>
      <c r="E240" s="5">
        <v>39890</v>
      </c>
      <c r="F240" s="7">
        <v>39890</v>
      </c>
      <c r="G240" s="9">
        <v>39896</v>
      </c>
      <c r="H240" s="9">
        <v>39897</v>
      </c>
      <c r="I240" s="6">
        <v>39904</v>
      </c>
      <c r="J240" s="11">
        <v>6</v>
      </c>
      <c r="K240" s="11">
        <v>1</v>
      </c>
      <c r="L240" s="11">
        <v>7</v>
      </c>
      <c r="M240" s="11">
        <v>7</v>
      </c>
      <c r="O240" t="str">
        <f t="shared" si="3"/>
        <v>CNJBound &amp; Not Paid</v>
      </c>
    </row>
    <row r="241" spans="1:15" ht="12" customHeight="1" outlineLevel="1" x14ac:dyDescent="0.2">
      <c r="A241" s="3" t="s">
        <v>20138</v>
      </c>
      <c r="B241" s="4">
        <v>16720</v>
      </c>
      <c r="C241" s="3" t="s">
        <v>20135</v>
      </c>
      <c r="D241" s="5">
        <v>39886</v>
      </c>
      <c r="E241" s="5">
        <v>39890</v>
      </c>
      <c r="F241" s="7">
        <v>39890</v>
      </c>
      <c r="G241" s="9">
        <v>39918</v>
      </c>
      <c r="H241" s="9">
        <v>39918</v>
      </c>
      <c r="I241" s="6">
        <v>39926</v>
      </c>
      <c r="J241" s="11">
        <v>28</v>
      </c>
      <c r="K241" s="11">
        <v>0</v>
      </c>
      <c r="L241" s="11">
        <v>28</v>
      </c>
      <c r="M241" s="11">
        <v>8</v>
      </c>
      <c r="O241" t="str">
        <f t="shared" si="3"/>
        <v>CNJBound &amp; Not Paid</v>
      </c>
    </row>
    <row r="242" spans="1:15" ht="12" customHeight="1" outlineLevel="1" x14ac:dyDescent="0.2">
      <c r="A242" s="3" t="s">
        <v>20138</v>
      </c>
      <c r="B242" s="4">
        <v>16941</v>
      </c>
      <c r="C242" s="3" t="s">
        <v>20135</v>
      </c>
      <c r="D242" s="5">
        <v>39883</v>
      </c>
      <c r="E242" s="5">
        <v>39890</v>
      </c>
      <c r="F242" s="7">
        <v>39890</v>
      </c>
      <c r="G242" s="9">
        <v>39932</v>
      </c>
      <c r="H242" s="9">
        <v>39934</v>
      </c>
      <c r="I242" s="6">
        <v>39957</v>
      </c>
      <c r="J242" s="11">
        <v>42</v>
      </c>
      <c r="K242" s="11">
        <v>2</v>
      </c>
      <c r="L242" s="11">
        <v>44</v>
      </c>
      <c r="M242" s="11">
        <v>23</v>
      </c>
      <c r="O242" t="str">
        <f t="shared" si="3"/>
        <v>CNJBound &amp; Not Paid</v>
      </c>
    </row>
    <row r="243" spans="1:15" ht="12" customHeight="1" outlineLevel="1" x14ac:dyDescent="0.2">
      <c r="A243" s="3" t="s">
        <v>20138</v>
      </c>
      <c r="B243" s="4">
        <v>16624</v>
      </c>
      <c r="C243" s="3" t="s">
        <v>20135</v>
      </c>
      <c r="E243" s="5">
        <v>39890</v>
      </c>
      <c r="F243" s="7">
        <v>39890</v>
      </c>
      <c r="G243" s="9">
        <v>39897</v>
      </c>
      <c r="H243" s="9">
        <v>39897</v>
      </c>
      <c r="I243" s="6">
        <v>39904</v>
      </c>
      <c r="J243" s="11">
        <v>7</v>
      </c>
      <c r="K243" s="11">
        <v>0</v>
      </c>
      <c r="L243" s="11">
        <v>7</v>
      </c>
      <c r="M243" s="11">
        <v>7</v>
      </c>
      <c r="O243" t="str">
        <f t="shared" si="3"/>
        <v>CNJBound &amp; Not Paid</v>
      </c>
    </row>
    <row r="244" spans="1:15" ht="12" customHeight="1" outlineLevel="1" x14ac:dyDescent="0.2">
      <c r="A244" s="3" t="s">
        <v>20138</v>
      </c>
      <c r="B244" s="4">
        <v>16693</v>
      </c>
      <c r="C244" s="3" t="s">
        <v>20135</v>
      </c>
      <c r="D244" s="5">
        <v>39886</v>
      </c>
      <c r="E244" s="5">
        <v>39890</v>
      </c>
      <c r="F244" s="7">
        <v>39890</v>
      </c>
      <c r="G244" s="9">
        <v>39902</v>
      </c>
      <c r="H244" s="9">
        <v>39902</v>
      </c>
      <c r="I244" s="6">
        <v>39921</v>
      </c>
      <c r="J244" s="11">
        <v>12</v>
      </c>
      <c r="K244" s="11">
        <v>0</v>
      </c>
      <c r="L244" s="11">
        <v>12</v>
      </c>
      <c r="M244" s="11">
        <v>19</v>
      </c>
      <c r="O244" t="str">
        <f t="shared" si="3"/>
        <v>CNJBound &amp; Not Paid</v>
      </c>
    </row>
    <row r="245" spans="1:15" ht="12" customHeight="1" outlineLevel="1" x14ac:dyDescent="0.2">
      <c r="A245" s="3" t="s">
        <v>20138</v>
      </c>
      <c r="B245" s="4">
        <v>16692</v>
      </c>
      <c r="C245" s="3" t="s">
        <v>20135</v>
      </c>
      <c r="D245" s="5">
        <v>39888</v>
      </c>
      <c r="E245" s="5">
        <v>39895</v>
      </c>
      <c r="F245" s="7">
        <v>39895</v>
      </c>
      <c r="G245" s="9">
        <v>39906</v>
      </c>
      <c r="H245" s="9">
        <v>39906</v>
      </c>
      <c r="I245" s="6">
        <v>39920</v>
      </c>
      <c r="J245" s="11">
        <v>11</v>
      </c>
      <c r="K245" s="11">
        <v>0</v>
      </c>
      <c r="L245" s="11">
        <v>11</v>
      </c>
      <c r="M245" s="11">
        <v>14</v>
      </c>
      <c r="O245" t="str">
        <f t="shared" si="3"/>
        <v>CNJBound &amp; Not Paid</v>
      </c>
    </row>
    <row r="246" spans="1:15" ht="12" customHeight="1" outlineLevel="1" x14ac:dyDescent="0.2">
      <c r="A246" s="3" t="s">
        <v>20138</v>
      </c>
      <c r="B246" s="4">
        <v>17011</v>
      </c>
      <c r="C246" s="3" t="s">
        <v>20135</v>
      </c>
      <c r="D246" s="5">
        <v>39883</v>
      </c>
      <c r="E246" s="5">
        <v>39888</v>
      </c>
      <c r="F246" s="7">
        <v>39896</v>
      </c>
      <c r="G246" s="9">
        <v>39962</v>
      </c>
      <c r="H246" s="9">
        <v>39962</v>
      </c>
      <c r="I246" s="6">
        <v>39974</v>
      </c>
      <c r="J246" s="11">
        <v>66</v>
      </c>
      <c r="K246" s="11">
        <v>0</v>
      </c>
      <c r="L246" s="11">
        <v>66</v>
      </c>
      <c r="M246" s="11">
        <v>12</v>
      </c>
      <c r="O246" t="str">
        <f t="shared" si="3"/>
        <v>CNJBound &amp; Not Paid</v>
      </c>
    </row>
    <row r="247" spans="1:15" ht="12" customHeight="1" outlineLevel="1" x14ac:dyDescent="0.2">
      <c r="A247" s="3" t="s">
        <v>20138</v>
      </c>
      <c r="B247" s="4">
        <v>16896</v>
      </c>
      <c r="C247" s="3" t="s">
        <v>20135</v>
      </c>
      <c r="D247" s="5">
        <v>39888</v>
      </c>
      <c r="E247" s="5">
        <v>39897</v>
      </c>
      <c r="F247" s="7">
        <v>39897</v>
      </c>
      <c r="G247" s="9">
        <v>39933</v>
      </c>
      <c r="H247" s="9">
        <v>39937</v>
      </c>
      <c r="I247" s="6">
        <v>39943</v>
      </c>
      <c r="J247" s="11">
        <v>36</v>
      </c>
      <c r="K247" s="11">
        <v>4</v>
      </c>
      <c r="L247" s="11">
        <v>40</v>
      </c>
      <c r="M247" s="11">
        <v>6</v>
      </c>
      <c r="O247" t="str">
        <f t="shared" si="3"/>
        <v>CNJBound &amp; Not Paid</v>
      </c>
    </row>
    <row r="248" spans="1:15" ht="12" customHeight="1" outlineLevel="1" x14ac:dyDescent="0.2">
      <c r="A248" s="3" t="s">
        <v>20138</v>
      </c>
      <c r="B248" s="4">
        <v>16691</v>
      </c>
      <c r="C248" s="3" t="s">
        <v>20135</v>
      </c>
      <c r="D248" s="5">
        <v>39874</v>
      </c>
      <c r="E248" s="5">
        <v>39902</v>
      </c>
      <c r="F248" s="7">
        <v>39902</v>
      </c>
      <c r="G248" s="9">
        <v>39911</v>
      </c>
      <c r="H248" s="9">
        <v>39912</v>
      </c>
      <c r="I248" s="6">
        <v>39920</v>
      </c>
      <c r="J248" s="11">
        <v>9</v>
      </c>
      <c r="K248" s="11">
        <v>1</v>
      </c>
      <c r="L248" s="11">
        <v>10</v>
      </c>
      <c r="M248" s="11">
        <v>8</v>
      </c>
      <c r="O248" t="str">
        <f t="shared" si="3"/>
        <v>CNJBound &amp; Not Paid</v>
      </c>
    </row>
    <row r="249" spans="1:15" ht="12" customHeight="1" outlineLevel="1" x14ac:dyDescent="0.2">
      <c r="A249" s="3" t="s">
        <v>20138</v>
      </c>
      <c r="B249" s="4">
        <v>16716</v>
      </c>
      <c r="C249" s="3" t="s">
        <v>20135</v>
      </c>
      <c r="D249" s="5">
        <v>39890</v>
      </c>
      <c r="E249" s="5">
        <v>39902</v>
      </c>
      <c r="F249" s="7">
        <v>39902</v>
      </c>
      <c r="G249" s="9">
        <v>39918</v>
      </c>
      <c r="H249" s="9">
        <v>39918</v>
      </c>
      <c r="I249" s="6">
        <v>39925</v>
      </c>
      <c r="J249" s="11">
        <v>16</v>
      </c>
      <c r="K249" s="11">
        <v>0</v>
      </c>
      <c r="L249" s="11">
        <v>16</v>
      </c>
      <c r="M249" s="11">
        <v>7</v>
      </c>
      <c r="O249" t="str">
        <f t="shared" si="3"/>
        <v>CNJBound &amp; Not Paid</v>
      </c>
    </row>
    <row r="250" spans="1:15" ht="12" customHeight="1" outlineLevel="1" x14ac:dyDescent="0.2">
      <c r="A250" s="3" t="s">
        <v>20138</v>
      </c>
      <c r="B250" s="4">
        <v>16980</v>
      </c>
      <c r="C250" s="3" t="s">
        <v>20135</v>
      </c>
      <c r="D250" s="5">
        <v>39899</v>
      </c>
      <c r="E250" s="5">
        <v>39903</v>
      </c>
      <c r="F250" s="7">
        <v>39903</v>
      </c>
      <c r="G250" s="9">
        <v>39947</v>
      </c>
      <c r="H250" s="9">
        <v>39952</v>
      </c>
      <c r="I250" s="6">
        <v>39965</v>
      </c>
      <c r="J250" s="11">
        <v>44</v>
      </c>
      <c r="K250" s="11">
        <v>5</v>
      </c>
      <c r="L250" s="11">
        <v>49</v>
      </c>
      <c r="M250" s="11">
        <v>13</v>
      </c>
      <c r="O250" t="str">
        <f t="shared" si="3"/>
        <v>CNJBound &amp; Not Paid</v>
      </c>
    </row>
    <row r="251" spans="1:15" ht="12" customHeight="1" outlineLevel="1" x14ac:dyDescent="0.2">
      <c r="A251" s="3" t="s">
        <v>20138</v>
      </c>
      <c r="B251" s="4">
        <v>16867</v>
      </c>
      <c r="C251" s="3" t="s">
        <v>20135</v>
      </c>
      <c r="D251" s="5">
        <v>39895</v>
      </c>
      <c r="E251" s="5">
        <v>39902</v>
      </c>
      <c r="F251" s="7">
        <v>39903</v>
      </c>
      <c r="G251" s="9">
        <v>39916</v>
      </c>
      <c r="H251" s="9">
        <v>39916</v>
      </c>
      <c r="I251" s="6">
        <v>39935</v>
      </c>
      <c r="J251" s="11">
        <v>13</v>
      </c>
      <c r="K251" s="11">
        <v>0</v>
      </c>
      <c r="L251" s="11">
        <v>13</v>
      </c>
      <c r="M251" s="11">
        <v>19</v>
      </c>
      <c r="O251" t="str">
        <f t="shared" si="3"/>
        <v>CNJBound &amp; Not Paid</v>
      </c>
    </row>
    <row r="252" spans="1:15" ht="12" customHeight="1" outlineLevel="1" x14ac:dyDescent="0.2">
      <c r="A252" s="3" t="s">
        <v>20138</v>
      </c>
      <c r="B252" s="4">
        <v>17015</v>
      </c>
      <c r="C252" s="3" t="s">
        <v>20135</v>
      </c>
      <c r="D252" s="5">
        <v>39904</v>
      </c>
      <c r="E252" s="5">
        <v>39909</v>
      </c>
      <c r="F252" s="7">
        <v>39909</v>
      </c>
      <c r="G252" s="9">
        <v>39962</v>
      </c>
      <c r="H252" s="9">
        <v>39962</v>
      </c>
      <c r="I252" s="6">
        <v>39975</v>
      </c>
      <c r="J252" s="11">
        <v>53</v>
      </c>
      <c r="K252" s="11">
        <v>0</v>
      </c>
      <c r="L252" s="11">
        <v>53</v>
      </c>
      <c r="M252" s="11">
        <v>13</v>
      </c>
      <c r="O252" t="str">
        <f t="shared" si="3"/>
        <v>CNJBound &amp; Not Paid</v>
      </c>
    </row>
    <row r="253" spans="1:15" ht="12" customHeight="1" outlineLevel="1" x14ac:dyDescent="0.2">
      <c r="A253" s="3" t="s">
        <v>20138</v>
      </c>
      <c r="B253" s="4">
        <v>16880</v>
      </c>
      <c r="C253" s="3" t="s">
        <v>20135</v>
      </c>
      <c r="D253" s="5">
        <v>39911</v>
      </c>
      <c r="E253" s="5">
        <v>39911</v>
      </c>
      <c r="F253" s="7">
        <v>39911</v>
      </c>
      <c r="G253" s="9">
        <v>39920</v>
      </c>
      <c r="H253" s="9">
        <v>39920</v>
      </c>
      <c r="I253" s="6">
        <v>39939</v>
      </c>
      <c r="J253" s="11">
        <v>9</v>
      </c>
      <c r="K253" s="11">
        <v>0</v>
      </c>
      <c r="L253" s="11">
        <v>9</v>
      </c>
      <c r="M253" s="11">
        <v>19</v>
      </c>
      <c r="O253" t="str">
        <f t="shared" si="3"/>
        <v>CNJBound &amp; Not Paid</v>
      </c>
    </row>
    <row r="254" spans="1:15" ht="12" customHeight="1" outlineLevel="1" x14ac:dyDescent="0.2">
      <c r="A254" s="3" t="s">
        <v>20138</v>
      </c>
      <c r="B254" s="4">
        <v>16895</v>
      </c>
      <c r="C254" s="3" t="s">
        <v>20135</v>
      </c>
      <c r="D254" s="5">
        <v>39916</v>
      </c>
      <c r="E254" s="5">
        <v>39916</v>
      </c>
      <c r="F254" s="7">
        <v>39916</v>
      </c>
      <c r="G254" s="9">
        <v>39927</v>
      </c>
      <c r="H254" s="9">
        <v>39927</v>
      </c>
      <c r="I254" s="6">
        <v>39942</v>
      </c>
      <c r="J254" s="11">
        <v>11</v>
      </c>
      <c r="K254" s="11">
        <v>0</v>
      </c>
      <c r="L254" s="11">
        <v>11</v>
      </c>
      <c r="M254" s="11">
        <v>15</v>
      </c>
      <c r="O254" t="str">
        <f t="shared" si="3"/>
        <v>CNJBound &amp; Not Paid</v>
      </c>
    </row>
    <row r="255" spans="1:15" ht="12" customHeight="1" outlineLevel="1" x14ac:dyDescent="0.2">
      <c r="A255" s="3" t="s">
        <v>20138</v>
      </c>
      <c r="B255" s="4">
        <v>16701</v>
      </c>
      <c r="C255" s="3" t="s">
        <v>20135</v>
      </c>
      <c r="D255" s="5">
        <v>39912</v>
      </c>
      <c r="E255" s="5">
        <v>39916</v>
      </c>
      <c r="F255" s="7">
        <v>39916</v>
      </c>
      <c r="G255" s="9">
        <v>39864</v>
      </c>
      <c r="H255" s="9">
        <v>39918</v>
      </c>
      <c r="I255" s="6">
        <v>39922</v>
      </c>
      <c r="J255" s="11">
        <v>-52</v>
      </c>
      <c r="K255" s="11">
        <v>54</v>
      </c>
      <c r="L255" s="11">
        <v>2</v>
      </c>
      <c r="M255" s="11">
        <v>4</v>
      </c>
      <c r="O255" t="str">
        <f t="shared" si="3"/>
        <v>CNJBound &amp; Not Paid</v>
      </c>
    </row>
    <row r="256" spans="1:15" ht="12" customHeight="1" outlineLevel="1" x14ac:dyDescent="0.2">
      <c r="A256" s="3" t="s">
        <v>20138</v>
      </c>
      <c r="B256" s="4">
        <v>16872</v>
      </c>
      <c r="C256" s="3" t="s">
        <v>20135</v>
      </c>
      <c r="D256" s="5">
        <v>39911</v>
      </c>
      <c r="E256" s="5">
        <v>39916</v>
      </c>
      <c r="F256" s="7">
        <v>39917</v>
      </c>
      <c r="G256" s="9">
        <v>39927</v>
      </c>
      <c r="H256" s="9">
        <v>39930</v>
      </c>
      <c r="I256" s="6">
        <v>39937</v>
      </c>
      <c r="J256" s="11">
        <v>10</v>
      </c>
      <c r="K256" s="11">
        <v>3</v>
      </c>
      <c r="L256" s="11">
        <v>13</v>
      </c>
      <c r="M256" s="11">
        <v>7</v>
      </c>
      <c r="O256" t="str">
        <f t="shared" si="3"/>
        <v>CNJBound &amp; Not Paid</v>
      </c>
    </row>
    <row r="257" spans="1:15" ht="21.95" customHeight="1" outlineLevel="1" x14ac:dyDescent="0.2">
      <c r="A257" s="3" t="s">
        <v>20138</v>
      </c>
      <c r="B257" s="4">
        <v>16979</v>
      </c>
      <c r="C257" s="3" t="s">
        <v>24149</v>
      </c>
      <c r="D257" s="5">
        <v>39904</v>
      </c>
      <c r="E257" s="5">
        <v>39917</v>
      </c>
      <c r="F257" s="7">
        <v>39917</v>
      </c>
      <c r="G257" s="9">
        <v>39951</v>
      </c>
      <c r="H257" s="9">
        <v>39953</v>
      </c>
      <c r="I257" s="6">
        <v>39965</v>
      </c>
      <c r="J257" s="11">
        <v>34</v>
      </c>
      <c r="K257" s="11">
        <v>2</v>
      </c>
      <c r="L257" s="11">
        <v>36</v>
      </c>
      <c r="M257" s="11">
        <v>12</v>
      </c>
      <c r="O257" t="str">
        <f t="shared" si="3"/>
        <v>CNJRenewal Laspe Replaced</v>
      </c>
    </row>
    <row r="258" spans="1:15" ht="12" customHeight="1" outlineLevel="1" x14ac:dyDescent="0.2">
      <c r="A258" s="3" t="s">
        <v>20138</v>
      </c>
      <c r="B258" s="4">
        <v>16930</v>
      </c>
      <c r="C258" s="3" t="s">
        <v>20135</v>
      </c>
      <c r="D258" s="5">
        <v>39912</v>
      </c>
      <c r="E258" s="5">
        <v>39917</v>
      </c>
      <c r="F258" s="7">
        <v>39917</v>
      </c>
      <c r="G258" s="9">
        <v>39940</v>
      </c>
      <c r="H258" s="9">
        <v>39940</v>
      </c>
      <c r="I258" s="6">
        <v>39955</v>
      </c>
      <c r="J258" s="11">
        <v>23</v>
      </c>
      <c r="K258" s="11">
        <v>0</v>
      </c>
      <c r="L258" s="11">
        <v>23</v>
      </c>
      <c r="M258" s="11">
        <v>15</v>
      </c>
      <c r="O258" t="str">
        <f t="shared" si="3"/>
        <v>CNJBound &amp; Not Paid</v>
      </c>
    </row>
    <row r="259" spans="1:15" ht="12" customHeight="1" outlineLevel="1" x14ac:dyDescent="0.2">
      <c r="A259" s="3" t="s">
        <v>20138</v>
      </c>
      <c r="B259" s="4">
        <v>16990</v>
      </c>
      <c r="C259" s="3" t="s">
        <v>20135</v>
      </c>
      <c r="D259" s="5">
        <v>39916</v>
      </c>
      <c r="E259" s="5">
        <v>39918</v>
      </c>
      <c r="F259" s="7">
        <v>39919</v>
      </c>
      <c r="G259" s="9">
        <v>39951</v>
      </c>
      <c r="H259" s="9">
        <v>39952</v>
      </c>
      <c r="I259" s="6">
        <v>39968</v>
      </c>
      <c r="J259" s="11">
        <v>32</v>
      </c>
      <c r="K259" s="11">
        <v>1</v>
      </c>
      <c r="L259" s="11">
        <v>33</v>
      </c>
      <c r="M259" s="11">
        <v>16</v>
      </c>
      <c r="O259" t="str">
        <f t="shared" si="3"/>
        <v>CNJBound &amp; Not Paid</v>
      </c>
    </row>
    <row r="260" spans="1:15" ht="12" customHeight="1" outlineLevel="1" x14ac:dyDescent="0.2">
      <c r="A260" s="3" t="s">
        <v>20138</v>
      </c>
      <c r="B260" s="4">
        <v>16904</v>
      </c>
      <c r="C260" s="3" t="s">
        <v>20135</v>
      </c>
      <c r="D260" s="5">
        <v>39918</v>
      </c>
      <c r="E260" s="5">
        <v>39918</v>
      </c>
      <c r="F260" s="7">
        <v>39919</v>
      </c>
      <c r="G260" s="9">
        <v>39940</v>
      </c>
      <c r="H260" s="9">
        <v>39940</v>
      </c>
      <c r="I260" s="6">
        <v>39947</v>
      </c>
      <c r="J260" s="11">
        <v>21</v>
      </c>
      <c r="K260" s="11">
        <v>0</v>
      </c>
      <c r="L260" s="11">
        <v>21</v>
      </c>
      <c r="M260" s="11">
        <v>7</v>
      </c>
      <c r="O260" t="str">
        <f t="shared" ref="O260:O323" si="4">+A260&amp;C260</f>
        <v>CNJBound &amp; Not Paid</v>
      </c>
    </row>
    <row r="261" spans="1:15" ht="12" customHeight="1" outlineLevel="1" x14ac:dyDescent="0.2">
      <c r="A261" s="3" t="s">
        <v>20138</v>
      </c>
      <c r="B261" s="4">
        <v>16885</v>
      </c>
      <c r="C261" s="3" t="s">
        <v>20135</v>
      </c>
      <c r="D261" s="5">
        <v>39918</v>
      </c>
      <c r="E261" s="5">
        <v>39919</v>
      </c>
      <c r="F261" s="7">
        <v>39920</v>
      </c>
      <c r="G261" s="9">
        <v>39926</v>
      </c>
      <c r="H261" s="9">
        <v>39926</v>
      </c>
      <c r="I261" s="6">
        <v>39940</v>
      </c>
      <c r="J261" s="11">
        <v>6</v>
      </c>
      <c r="K261" s="11">
        <v>0</v>
      </c>
      <c r="L261" s="11">
        <v>6</v>
      </c>
      <c r="M261" s="11">
        <v>14</v>
      </c>
      <c r="O261" t="str">
        <f t="shared" si="4"/>
        <v>CNJBound &amp; Not Paid</v>
      </c>
    </row>
    <row r="262" spans="1:15" ht="12" customHeight="1" outlineLevel="1" x14ac:dyDescent="0.2">
      <c r="A262" s="3" t="s">
        <v>20138</v>
      </c>
      <c r="B262" s="4">
        <v>16861</v>
      </c>
      <c r="C262" s="3" t="s">
        <v>20135</v>
      </c>
      <c r="D262" s="5">
        <v>39918</v>
      </c>
      <c r="E262" s="5">
        <v>39920</v>
      </c>
      <c r="F262" s="7">
        <v>39920</v>
      </c>
      <c r="G262" s="9">
        <v>39923</v>
      </c>
      <c r="H262" s="9">
        <v>39923</v>
      </c>
      <c r="I262" s="6">
        <v>39934</v>
      </c>
      <c r="J262" s="11">
        <v>3</v>
      </c>
      <c r="K262" s="11">
        <v>0</v>
      </c>
      <c r="L262" s="11">
        <v>3</v>
      </c>
      <c r="M262" s="11">
        <v>11</v>
      </c>
      <c r="O262" t="str">
        <f t="shared" si="4"/>
        <v>CNJBound &amp; Not Paid</v>
      </c>
    </row>
    <row r="263" spans="1:15" ht="12" customHeight="1" outlineLevel="1" x14ac:dyDescent="0.2">
      <c r="A263" s="3" t="s">
        <v>20138</v>
      </c>
      <c r="B263" s="4">
        <v>17000</v>
      </c>
      <c r="C263" s="3" t="s">
        <v>24150</v>
      </c>
      <c r="D263" s="5">
        <v>39906</v>
      </c>
      <c r="E263" s="5">
        <v>39920</v>
      </c>
      <c r="F263" s="7">
        <v>39923</v>
      </c>
      <c r="G263" s="8"/>
      <c r="H263" s="8"/>
      <c r="I263" s="6">
        <v>39970</v>
      </c>
      <c r="J263" s="10"/>
      <c r="K263" s="10"/>
      <c r="L263" s="11">
        <v>0</v>
      </c>
      <c r="M263" s="11">
        <v>0</v>
      </c>
      <c r="O263" t="str">
        <f t="shared" si="4"/>
        <v>CNJDO NOT RENEW</v>
      </c>
    </row>
    <row r="264" spans="1:15" ht="12" customHeight="1" outlineLevel="1" x14ac:dyDescent="0.2">
      <c r="A264" s="3" t="s">
        <v>20138</v>
      </c>
      <c r="B264" s="4">
        <v>16868</v>
      </c>
      <c r="C264" s="3" t="s">
        <v>20135</v>
      </c>
      <c r="D264" s="5">
        <v>39917</v>
      </c>
      <c r="E264" s="5">
        <v>39923</v>
      </c>
      <c r="F264" s="7">
        <v>39923</v>
      </c>
      <c r="G264" s="9">
        <v>39925</v>
      </c>
      <c r="H264" s="9">
        <v>39927</v>
      </c>
      <c r="I264" s="6">
        <v>39935</v>
      </c>
      <c r="J264" s="11">
        <v>2</v>
      </c>
      <c r="K264" s="11">
        <v>2</v>
      </c>
      <c r="L264" s="11">
        <v>4</v>
      </c>
      <c r="M264" s="11">
        <v>8</v>
      </c>
      <c r="O264" t="str">
        <f t="shared" si="4"/>
        <v>CNJBound &amp; Not Paid</v>
      </c>
    </row>
    <row r="265" spans="1:15" ht="12" customHeight="1" outlineLevel="1" x14ac:dyDescent="0.2">
      <c r="A265" s="3" t="s">
        <v>20138</v>
      </c>
      <c r="B265" s="4">
        <v>16952</v>
      </c>
      <c r="C265" s="3" t="s">
        <v>20135</v>
      </c>
      <c r="D265" s="5">
        <v>39902</v>
      </c>
      <c r="E265" s="5">
        <v>39926</v>
      </c>
      <c r="F265" s="7">
        <v>39927</v>
      </c>
      <c r="G265" s="9">
        <v>39944</v>
      </c>
      <c r="H265" s="9">
        <v>39944</v>
      </c>
      <c r="I265" s="6">
        <v>39960</v>
      </c>
      <c r="J265" s="11">
        <v>17</v>
      </c>
      <c r="K265" s="11">
        <v>0</v>
      </c>
      <c r="L265" s="11">
        <v>17</v>
      </c>
      <c r="M265" s="11">
        <v>16</v>
      </c>
      <c r="O265" t="str">
        <f t="shared" si="4"/>
        <v>CNJBound &amp; Not Paid</v>
      </c>
    </row>
    <row r="266" spans="1:15" ht="12" customHeight="1" outlineLevel="1" x14ac:dyDescent="0.2">
      <c r="A266" s="3" t="s">
        <v>20138</v>
      </c>
      <c r="B266" s="4">
        <v>16882</v>
      </c>
      <c r="C266" s="3" t="s">
        <v>20135</v>
      </c>
      <c r="D266" s="5">
        <v>39924</v>
      </c>
      <c r="E266" s="5">
        <v>39927</v>
      </c>
      <c r="F266" s="7">
        <v>39927</v>
      </c>
      <c r="G266" s="9">
        <v>39930</v>
      </c>
      <c r="H266" s="9">
        <v>39931</v>
      </c>
      <c r="I266" s="6">
        <v>39939</v>
      </c>
      <c r="J266" s="11">
        <v>3</v>
      </c>
      <c r="K266" s="11">
        <v>1</v>
      </c>
      <c r="L266" s="11">
        <v>4</v>
      </c>
      <c r="M266" s="11">
        <v>8</v>
      </c>
      <c r="O266" t="str">
        <f t="shared" si="4"/>
        <v>CNJBound &amp; Not Paid</v>
      </c>
    </row>
    <row r="267" spans="1:15" ht="12" customHeight="1" outlineLevel="1" x14ac:dyDescent="0.2">
      <c r="A267" s="3" t="s">
        <v>20138</v>
      </c>
      <c r="B267" s="4">
        <v>16897</v>
      </c>
      <c r="C267" s="3" t="s">
        <v>20135</v>
      </c>
      <c r="D267" s="5">
        <v>39918</v>
      </c>
      <c r="E267" s="5">
        <v>39925</v>
      </c>
      <c r="F267" s="7">
        <v>39927</v>
      </c>
      <c r="G267" s="9">
        <v>39934</v>
      </c>
      <c r="H267" s="9">
        <v>39934</v>
      </c>
      <c r="I267" s="6">
        <v>39944</v>
      </c>
      <c r="J267" s="11">
        <v>7</v>
      </c>
      <c r="K267" s="11">
        <v>0</v>
      </c>
      <c r="L267" s="11">
        <v>7</v>
      </c>
      <c r="M267" s="11">
        <v>10</v>
      </c>
      <c r="O267" t="str">
        <f t="shared" si="4"/>
        <v>CNJBound &amp; Not Paid</v>
      </c>
    </row>
    <row r="268" spans="1:15" ht="12" customHeight="1" outlineLevel="1" x14ac:dyDescent="0.2">
      <c r="A268" s="3" t="s">
        <v>20138</v>
      </c>
      <c r="B268" s="4">
        <v>16912</v>
      </c>
      <c r="C268" s="3" t="s">
        <v>20135</v>
      </c>
      <c r="D268" s="5">
        <v>39899</v>
      </c>
      <c r="E268" s="5">
        <v>39930</v>
      </c>
      <c r="F268" s="7">
        <v>39930</v>
      </c>
      <c r="G268" s="9">
        <v>39941</v>
      </c>
      <c r="H268" s="9">
        <v>39941</v>
      </c>
      <c r="I268" s="6">
        <v>39948</v>
      </c>
      <c r="J268" s="11">
        <v>11</v>
      </c>
      <c r="K268" s="11">
        <v>0</v>
      </c>
      <c r="L268" s="11">
        <v>11</v>
      </c>
      <c r="M268" s="11">
        <v>7</v>
      </c>
      <c r="O268" t="str">
        <f t="shared" si="4"/>
        <v>CNJBound &amp; Not Paid</v>
      </c>
    </row>
    <row r="269" spans="1:15" ht="12" customHeight="1" outlineLevel="1" x14ac:dyDescent="0.2">
      <c r="A269" s="3" t="s">
        <v>20138</v>
      </c>
      <c r="B269" s="4">
        <v>17027</v>
      </c>
      <c r="C269" s="3" t="s">
        <v>20135</v>
      </c>
      <c r="D269" s="5">
        <v>39910</v>
      </c>
      <c r="E269" s="5">
        <v>39927</v>
      </c>
      <c r="F269" s="7">
        <v>39930</v>
      </c>
      <c r="G269" s="9">
        <v>39966</v>
      </c>
      <c r="H269" s="9">
        <v>39967</v>
      </c>
      <c r="I269" s="6">
        <v>39979</v>
      </c>
      <c r="J269" s="11">
        <v>36</v>
      </c>
      <c r="K269" s="11">
        <v>1</v>
      </c>
      <c r="L269" s="11">
        <v>37</v>
      </c>
      <c r="M269" s="11">
        <v>12</v>
      </c>
      <c r="O269" t="str">
        <f t="shared" si="4"/>
        <v>CNJBound &amp; Not Paid</v>
      </c>
    </row>
    <row r="270" spans="1:15" ht="12" customHeight="1" outlineLevel="1" x14ac:dyDescent="0.2">
      <c r="A270" s="3" t="s">
        <v>20138</v>
      </c>
      <c r="B270" s="4">
        <v>17217</v>
      </c>
      <c r="C270" s="3" t="s">
        <v>20135</v>
      </c>
      <c r="D270" s="5">
        <v>39926</v>
      </c>
      <c r="E270" s="5">
        <v>39930</v>
      </c>
      <c r="F270" s="7">
        <v>39930</v>
      </c>
      <c r="G270" s="9">
        <v>39979</v>
      </c>
      <c r="H270" s="9">
        <v>39979</v>
      </c>
      <c r="I270" s="6">
        <v>40003</v>
      </c>
      <c r="J270" s="11">
        <v>49</v>
      </c>
      <c r="K270" s="11">
        <v>0</v>
      </c>
      <c r="L270" s="11">
        <v>49</v>
      </c>
      <c r="M270" s="11">
        <v>24</v>
      </c>
      <c r="O270" t="str">
        <f t="shared" si="4"/>
        <v>CNJBound &amp; Not Paid</v>
      </c>
    </row>
    <row r="271" spans="1:15" ht="21.95" customHeight="1" outlineLevel="1" x14ac:dyDescent="0.2">
      <c r="A271" s="3" t="s">
        <v>20138</v>
      </c>
      <c r="B271" s="4">
        <v>16962</v>
      </c>
      <c r="C271" s="3" t="s">
        <v>24149</v>
      </c>
      <c r="D271" s="5">
        <v>39918</v>
      </c>
      <c r="E271" s="5">
        <v>39930</v>
      </c>
      <c r="F271" s="7">
        <v>39930</v>
      </c>
      <c r="G271" s="9">
        <v>39944</v>
      </c>
      <c r="H271" s="9">
        <v>39945</v>
      </c>
      <c r="I271" s="6">
        <v>39965</v>
      </c>
      <c r="J271" s="11">
        <v>14</v>
      </c>
      <c r="K271" s="11">
        <v>1</v>
      </c>
      <c r="L271" s="11">
        <v>15</v>
      </c>
      <c r="M271" s="11">
        <v>20</v>
      </c>
      <c r="O271" t="str">
        <f t="shared" si="4"/>
        <v>CNJRenewal Laspe Replaced</v>
      </c>
    </row>
    <row r="272" spans="1:15" ht="12" customHeight="1" outlineLevel="1" x14ac:dyDescent="0.2">
      <c r="A272" s="3" t="s">
        <v>20138</v>
      </c>
      <c r="B272" s="4">
        <v>17089</v>
      </c>
      <c r="C272" s="3" t="s">
        <v>20135</v>
      </c>
      <c r="D272" s="5">
        <v>39925</v>
      </c>
      <c r="E272" s="5">
        <v>39931</v>
      </c>
      <c r="F272" s="7">
        <v>39931</v>
      </c>
      <c r="G272" s="9">
        <v>39975</v>
      </c>
      <c r="H272" s="9">
        <v>39976</v>
      </c>
      <c r="I272" s="6">
        <v>39994</v>
      </c>
      <c r="J272" s="11">
        <v>44</v>
      </c>
      <c r="K272" s="11">
        <v>1</v>
      </c>
      <c r="L272" s="11">
        <v>45</v>
      </c>
      <c r="M272" s="11">
        <v>18</v>
      </c>
      <c r="O272" t="str">
        <f t="shared" si="4"/>
        <v>CNJBound &amp; Not Paid</v>
      </c>
    </row>
    <row r="273" spans="1:15" ht="12" customHeight="1" outlineLevel="1" x14ac:dyDescent="0.2">
      <c r="A273" s="3" t="s">
        <v>20138</v>
      </c>
      <c r="B273" s="4">
        <v>17076</v>
      </c>
      <c r="C273" s="3" t="s">
        <v>20135</v>
      </c>
      <c r="D273" s="5">
        <v>39931</v>
      </c>
      <c r="E273" s="5">
        <v>39933</v>
      </c>
      <c r="F273" s="7">
        <v>39933</v>
      </c>
      <c r="G273" s="9">
        <v>39972</v>
      </c>
      <c r="H273" s="9">
        <v>39974</v>
      </c>
      <c r="I273" s="6">
        <v>39992</v>
      </c>
      <c r="J273" s="11">
        <v>39</v>
      </c>
      <c r="K273" s="11">
        <v>2</v>
      </c>
      <c r="L273" s="11">
        <v>41</v>
      </c>
      <c r="M273" s="11">
        <v>18</v>
      </c>
      <c r="O273" t="str">
        <f t="shared" si="4"/>
        <v>CNJBound &amp; Not Paid</v>
      </c>
    </row>
    <row r="274" spans="1:15" ht="12" customHeight="1" outlineLevel="1" x14ac:dyDescent="0.2">
      <c r="A274" s="3" t="s">
        <v>20138</v>
      </c>
      <c r="B274" s="4">
        <v>16997</v>
      </c>
      <c r="C274" s="3" t="s">
        <v>20135</v>
      </c>
      <c r="D274" s="5">
        <v>39931</v>
      </c>
      <c r="E274" s="5">
        <v>39933</v>
      </c>
      <c r="F274" s="7">
        <v>39933</v>
      </c>
      <c r="G274" s="9">
        <v>39944</v>
      </c>
      <c r="H274" s="9">
        <v>39944</v>
      </c>
      <c r="I274" s="6">
        <v>39970</v>
      </c>
      <c r="J274" s="11">
        <v>11</v>
      </c>
      <c r="K274" s="11">
        <v>0</v>
      </c>
      <c r="L274" s="11">
        <v>11</v>
      </c>
      <c r="M274" s="11">
        <v>26</v>
      </c>
      <c r="O274" t="str">
        <f t="shared" si="4"/>
        <v>CNJBound &amp; Not Paid</v>
      </c>
    </row>
    <row r="275" spans="1:15" ht="12" customHeight="1" outlineLevel="1" x14ac:dyDescent="0.2">
      <c r="A275" s="3" t="s">
        <v>20138</v>
      </c>
      <c r="B275" s="4">
        <v>16894</v>
      </c>
      <c r="C275" s="3" t="s">
        <v>20135</v>
      </c>
      <c r="D275" s="5">
        <v>39933</v>
      </c>
      <c r="E275" s="5">
        <v>39934</v>
      </c>
      <c r="F275" s="7">
        <v>39934</v>
      </c>
      <c r="G275" s="9">
        <v>39937</v>
      </c>
      <c r="H275" s="9">
        <v>39937</v>
      </c>
      <c r="I275" s="6">
        <v>39942</v>
      </c>
      <c r="J275" s="11">
        <v>3</v>
      </c>
      <c r="K275" s="11">
        <v>0</v>
      </c>
      <c r="L275" s="11">
        <v>3</v>
      </c>
      <c r="M275" s="11">
        <v>5</v>
      </c>
      <c r="O275" t="str">
        <f t="shared" si="4"/>
        <v>CNJBound &amp; Not Paid</v>
      </c>
    </row>
    <row r="276" spans="1:15" ht="12" customHeight="1" outlineLevel="1" x14ac:dyDescent="0.2">
      <c r="A276" s="3" t="s">
        <v>20138</v>
      </c>
      <c r="B276" s="4">
        <v>17065</v>
      </c>
      <c r="C276" s="3" t="s">
        <v>20135</v>
      </c>
      <c r="D276" s="5">
        <v>39933</v>
      </c>
      <c r="E276" s="5">
        <v>39937</v>
      </c>
      <c r="F276" s="7">
        <v>39937</v>
      </c>
      <c r="G276" s="9">
        <v>39968</v>
      </c>
      <c r="H276" s="9">
        <v>39969</v>
      </c>
      <c r="I276" s="6">
        <v>39991</v>
      </c>
      <c r="J276" s="11">
        <v>31</v>
      </c>
      <c r="K276" s="11">
        <v>1</v>
      </c>
      <c r="L276" s="11">
        <v>32</v>
      </c>
      <c r="M276" s="11">
        <v>22</v>
      </c>
      <c r="O276" t="str">
        <f t="shared" si="4"/>
        <v>CNJBound &amp; Not Paid</v>
      </c>
    </row>
    <row r="277" spans="1:15" ht="12" customHeight="1" outlineLevel="1" x14ac:dyDescent="0.2">
      <c r="A277" s="3" t="s">
        <v>20138</v>
      </c>
      <c r="B277" s="4">
        <v>16888</v>
      </c>
      <c r="C277" s="3" t="s">
        <v>20135</v>
      </c>
      <c r="D277" s="5">
        <v>39931</v>
      </c>
      <c r="E277" s="5">
        <v>39937</v>
      </c>
      <c r="F277" s="7">
        <v>39937</v>
      </c>
      <c r="G277" s="9">
        <v>39937</v>
      </c>
      <c r="H277" s="9">
        <v>39937</v>
      </c>
      <c r="I277" s="6">
        <v>39940</v>
      </c>
      <c r="J277" s="11">
        <v>0</v>
      </c>
      <c r="K277" s="11">
        <v>0</v>
      </c>
      <c r="L277" s="11">
        <v>0</v>
      </c>
      <c r="M277" s="11">
        <v>3</v>
      </c>
      <c r="O277" t="str">
        <f t="shared" si="4"/>
        <v>CNJBound &amp; Not Paid</v>
      </c>
    </row>
    <row r="278" spans="1:15" ht="12" customHeight="1" outlineLevel="1" x14ac:dyDescent="0.2">
      <c r="A278" s="3" t="s">
        <v>20138</v>
      </c>
      <c r="B278" s="4">
        <v>17043</v>
      </c>
      <c r="C278" s="3" t="s">
        <v>20135</v>
      </c>
      <c r="D278" s="5">
        <v>39935</v>
      </c>
      <c r="E278" s="5">
        <v>39937</v>
      </c>
      <c r="F278" s="7">
        <v>39937</v>
      </c>
      <c r="G278" s="9">
        <v>39968</v>
      </c>
      <c r="H278" s="9">
        <v>39968</v>
      </c>
      <c r="I278" s="6">
        <v>39985</v>
      </c>
      <c r="J278" s="11">
        <v>31</v>
      </c>
      <c r="K278" s="11">
        <v>0</v>
      </c>
      <c r="L278" s="11">
        <v>31</v>
      </c>
      <c r="M278" s="11">
        <v>17</v>
      </c>
      <c r="O278" t="str">
        <f t="shared" si="4"/>
        <v>CNJBound &amp; Not Paid</v>
      </c>
    </row>
    <row r="279" spans="1:15" ht="12" customHeight="1" outlineLevel="1" x14ac:dyDescent="0.2">
      <c r="A279" s="3" t="s">
        <v>20138</v>
      </c>
      <c r="B279" s="4">
        <v>16903</v>
      </c>
      <c r="C279" s="3" t="s">
        <v>20135</v>
      </c>
      <c r="D279" s="5">
        <v>39938</v>
      </c>
      <c r="E279" s="5">
        <v>39938</v>
      </c>
      <c r="F279" s="7">
        <v>39939</v>
      </c>
      <c r="G279" s="9">
        <v>39940</v>
      </c>
      <c r="H279" s="9">
        <v>39940</v>
      </c>
      <c r="I279" s="6">
        <v>39946</v>
      </c>
      <c r="J279" s="11">
        <v>1</v>
      </c>
      <c r="K279" s="11">
        <v>0</v>
      </c>
      <c r="L279" s="11">
        <v>1</v>
      </c>
      <c r="M279" s="11">
        <v>6</v>
      </c>
      <c r="O279" t="str">
        <f t="shared" si="4"/>
        <v>CNJBound &amp; Not Paid</v>
      </c>
    </row>
    <row r="280" spans="1:15" ht="12" customHeight="1" outlineLevel="1" x14ac:dyDescent="0.2">
      <c r="A280" s="3" t="s">
        <v>20138</v>
      </c>
      <c r="B280" s="4">
        <v>17012</v>
      </c>
      <c r="C280" s="3" t="s">
        <v>20135</v>
      </c>
      <c r="D280" s="5">
        <v>39933</v>
      </c>
      <c r="E280" s="5">
        <v>39939</v>
      </c>
      <c r="F280" s="7">
        <v>39939</v>
      </c>
      <c r="G280" s="9">
        <v>39965</v>
      </c>
      <c r="H280" s="9">
        <v>39965</v>
      </c>
      <c r="I280" s="6">
        <v>39974</v>
      </c>
      <c r="J280" s="11">
        <v>26</v>
      </c>
      <c r="K280" s="11">
        <v>0</v>
      </c>
      <c r="L280" s="11">
        <v>26</v>
      </c>
      <c r="M280" s="11">
        <v>9</v>
      </c>
      <c r="O280" t="str">
        <f t="shared" si="4"/>
        <v>CNJBound &amp; Not Paid</v>
      </c>
    </row>
    <row r="281" spans="1:15" ht="12" customHeight="1" outlineLevel="1" x14ac:dyDescent="0.2">
      <c r="A281" s="3" t="s">
        <v>20138</v>
      </c>
      <c r="B281" s="4">
        <v>17017</v>
      </c>
      <c r="C281" s="3" t="s">
        <v>20135</v>
      </c>
      <c r="D281" s="5">
        <v>39937</v>
      </c>
      <c r="E281" s="5">
        <v>39938</v>
      </c>
      <c r="F281" s="7">
        <v>39939</v>
      </c>
      <c r="G281" s="9">
        <v>39966</v>
      </c>
      <c r="H281" s="9">
        <v>39966</v>
      </c>
      <c r="I281" s="6">
        <v>39975</v>
      </c>
      <c r="J281" s="11">
        <v>27</v>
      </c>
      <c r="K281" s="11">
        <v>0</v>
      </c>
      <c r="L281" s="11">
        <v>27</v>
      </c>
      <c r="M281" s="11">
        <v>9</v>
      </c>
      <c r="O281" t="str">
        <f t="shared" si="4"/>
        <v>CNJBound &amp; Not Paid</v>
      </c>
    </row>
    <row r="282" spans="1:15" ht="12" customHeight="1" outlineLevel="1" x14ac:dyDescent="0.2">
      <c r="A282" s="3" t="s">
        <v>20138</v>
      </c>
      <c r="B282" s="4">
        <v>17235</v>
      </c>
      <c r="C282" s="3" t="s">
        <v>20135</v>
      </c>
      <c r="D282" s="5">
        <v>39939</v>
      </c>
      <c r="E282" s="5">
        <v>39939</v>
      </c>
      <c r="F282" s="7">
        <v>39939</v>
      </c>
      <c r="G282" s="9">
        <v>39993</v>
      </c>
      <c r="H282" s="9">
        <v>39993</v>
      </c>
      <c r="I282" s="6">
        <v>40007</v>
      </c>
      <c r="J282" s="11">
        <v>54</v>
      </c>
      <c r="K282" s="11">
        <v>0</v>
      </c>
      <c r="L282" s="11">
        <v>54</v>
      </c>
      <c r="M282" s="11">
        <v>14</v>
      </c>
      <c r="O282" t="str">
        <f t="shared" si="4"/>
        <v>CNJBound &amp; Not Paid</v>
      </c>
    </row>
    <row r="283" spans="1:15" ht="12" customHeight="1" outlineLevel="1" x14ac:dyDescent="0.2">
      <c r="A283" s="3" t="s">
        <v>20138</v>
      </c>
      <c r="B283" s="4">
        <v>16958</v>
      </c>
      <c r="C283" s="3" t="s">
        <v>24148</v>
      </c>
      <c r="D283" s="5">
        <v>39934</v>
      </c>
      <c r="E283" s="5">
        <v>39939</v>
      </c>
      <c r="F283" s="7">
        <v>39940</v>
      </c>
      <c r="G283" s="9">
        <v>39945</v>
      </c>
      <c r="H283" s="9">
        <v>39951</v>
      </c>
      <c r="I283" s="6">
        <v>39962</v>
      </c>
      <c r="J283" s="11">
        <v>5</v>
      </c>
      <c r="K283" s="11">
        <v>6</v>
      </c>
      <c r="L283" s="11">
        <v>11</v>
      </c>
      <c r="M283" s="11">
        <v>11</v>
      </c>
      <c r="O283" t="str">
        <f t="shared" si="4"/>
        <v>CNJRenewal Lapse</v>
      </c>
    </row>
    <row r="284" spans="1:15" ht="12" customHeight="1" outlineLevel="1" x14ac:dyDescent="0.2">
      <c r="A284" s="3" t="s">
        <v>20138</v>
      </c>
      <c r="B284" s="4">
        <v>17266</v>
      </c>
      <c r="C284" s="3" t="s">
        <v>20135</v>
      </c>
      <c r="D284" s="5">
        <v>39939</v>
      </c>
      <c r="E284" s="5">
        <v>39940</v>
      </c>
      <c r="F284" s="7">
        <v>39941</v>
      </c>
      <c r="G284" s="9">
        <v>39995</v>
      </c>
      <c r="H284" s="9">
        <v>39995</v>
      </c>
      <c r="I284" s="6">
        <v>40014</v>
      </c>
      <c r="J284" s="11">
        <v>54</v>
      </c>
      <c r="K284" s="11">
        <v>0</v>
      </c>
      <c r="L284" s="11">
        <v>54</v>
      </c>
      <c r="M284" s="11">
        <v>19</v>
      </c>
      <c r="O284" t="str">
        <f t="shared" si="4"/>
        <v>CNJBound &amp; Not Paid</v>
      </c>
    </row>
    <row r="285" spans="1:15" ht="12" customHeight="1" outlineLevel="1" x14ac:dyDescent="0.2">
      <c r="A285" s="3" t="s">
        <v>20138</v>
      </c>
      <c r="B285" s="4">
        <v>16953</v>
      </c>
      <c r="C285" s="3" t="s">
        <v>24148</v>
      </c>
      <c r="D285" s="5">
        <v>39938</v>
      </c>
      <c r="E285" s="5">
        <v>39941</v>
      </c>
      <c r="F285" s="7">
        <v>39941</v>
      </c>
      <c r="G285" s="9">
        <v>39946</v>
      </c>
      <c r="H285" s="9">
        <v>39947</v>
      </c>
      <c r="I285" s="6">
        <v>39961</v>
      </c>
      <c r="J285" s="11">
        <v>5</v>
      </c>
      <c r="K285" s="11">
        <v>1</v>
      </c>
      <c r="L285" s="11">
        <v>6</v>
      </c>
      <c r="M285" s="11">
        <v>14</v>
      </c>
      <c r="O285" t="str">
        <f t="shared" si="4"/>
        <v>CNJRenewal Lapse</v>
      </c>
    </row>
    <row r="286" spans="1:15" ht="12" customHeight="1" outlineLevel="1" x14ac:dyDescent="0.2">
      <c r="A286" s="3" t="s">
        <v>20138</v>
      </c>
      <c r="B286" s="4">
        <v>17002</v>
      </c>
      <c r="C286" s="3" t="s">
        <v>20135</v>
      </c>
      <c r="D286" s="5">
        <v>39941</v>
      </c>
      <c r="E286" s="5">
        <v>39941</v>
      </c>
      <c r="F286" s="7">
        <v>39941</v>
      </c>
      <c r="G286" s="9">
        <v>39965</v>
      </c>
      <c r="H286" s="9">
        <v>39966</v>
      </c>
      <c r="I286" s="6">
        <v>39971</v>
      </c>
      <c r="J286" s="11">
        <v>24</v>
      </c>
      <c r="K286" s="11">
        <v>1</v>
      </c>
      <c r="L286" s="11">
        <v>25</v>
      </c>
      <c r="M286" s="11">
        <v>5</v>
      </c>
      <c r="O286" t="str">
        <f t="shared" si="4"/>
        <v>CNJBound &amp; Not Paid</v>
      </c>
    </row>
    <row r="287" spans="1:15" ht="12" customHeight="1" outlineLevel="1" x14ac:dyDescent="0.2">
      <c r="A287" s="3" t="s">
        <v>20138</v>
      </c>
      <c r="B287" s="4">
        <v>16978</v>
      </c>
      <c r="C287" s="3" t="s">
        <v>20135</v>
      </c>
      <c r="D287" s="5">
        <v>39938</v>
      </c>
      <c r="E287" s="5">
        <v>39944</v>
      </c>
      <c r="F287" s="7">
        <v>39945</v>
      </c>
      <c r="G287" s="9">
        <v>39947</v>
      </c>
      <c r="H287" s="9">
        <v>39948</v>
      </c>
      <c r="I287" s="6">
        <v>39965</v>
      </c>
      <c r="J287" s="11">
        <v>2</v>
      </c>
      <c r="K287" s="11">
        <v>1</v>
      </c>
      <c r="L287" s="11">
        <v>3</v>
      </c>
      <c r="M287" s="11">
        <v>17</v>
      </c>
      <c r="O287" t="str">
        <f t="shared" si="4"/>
        <v>CNJBound &amp; Not Paid</v>
      </c>
    </row>
    <row r="288" spans="1:15" ht="12" customHeight="1" outlineLevel="1" x14ac:dyDescent="0.2">
      <c r="A288" s="3" t="s">
        <v>20138</v>
      </c>
      <c r="B288" s="4">
        <v>17404</v>
      </c>
      <c r="C288" s="3" t="s">
        <v>20135</v>
      </c>
      <c r="D288" s="5">
        <v>39945</v>
      </c>
      <c r="E288" s="5">
        <v>39947</v>
      </c>
      <c r="F288" s="7">
        <v>39947</v>
      </c>
      <c r="G288" s="9">
        <v>40008</v>
      </c>
      <c r="H288" s="9">
        <v>40024</v>
      </c>
      <c r="I288" s="6">
        <v>40038</v>
      </c>
      <c r="J288" s="11">
        <v>61</v>
      </c>
      <c r="K288" s="11">
        <v>16</v>
      </c>
      <c r="L288" s="11">
        <v>77</v>
      </c>
      <c r="M288" s="11">
        <v>14</v>
      </c>
      <c r="O288" t="str">
        <f t="shared" si="4"/>
        <v>CNJBound &amp; Not Paid</v>
      </c>
    </row>
    <row r="289" spans="1:15" ht="12" customHeight="1" outlineLevel="1" x14ac:dyDescent="0.2">
      <c r="A289" s="3" t="s">
        <v>20138</v>
      </c>
      <c r="B289" s="4">
        <v>17269</v>
      </c>
      <c r="C289" s="3" t="s">
        <v>20135</v>
      </c>
      <c r="D289" s="5">
        <v>39941</v>
      </c>
      <c r="E289" s="5">
        <v>39947</v>
      </c>
      <c r="F289" s="7">
        <v>39947</v>
      </c>
      <c r="G289" s="9">
        <v>39975</v>
      </c>
      <c r="H289" s="9">
        <v>39975</v>
      </c>
      <c r="I289" s="6">
        <v>40014</v>
      </c>
      <c r="J289" s="11">
        <v>28</v>
      </c>
      <c r="K289" s="11">
        <v>0</v>
      </c>
      <c r="L289" s="11">
        <v>28</v>
      </c>
      <c r="M289" s="11">
        <v>39</v>
      </c>
      <c r="O289" t="str">
        <f t="shared" si="4"/>
        <v>CNJBound &amp; Not Paid</v>
      </c>
    </row>
    <row r="290" spans="1:15" ht="12" customHeight="1" outlineLevel="1" x14ac:dyDescent="0.2">
      <c r="A290" s="3" t="s">
        <v>20138</v>
      </c>
      <c r="B290" s="4">
        <v>17220</v>
      </c>
      <c r="C290" s="3" t="s">
        <v>20135</v>
      </c>
      <c r="D290" s="5">
        <v>39946</v>
      </c>
      <c r="E290" s="5">
        <v>39948</v>
      </c>
      <c r="F290" s="7">
        <v>39948</v>
      </c>
      <c r="G290" s="9">
        <v>39988</v>
      </c>
      <c r="H290" s="9">
        <v>39988</v>
      </c>
      <c r="I290" s="6">
        <v>40004</v>
      </c>
      <c r="J290" s="11">
        <v>40</v>
      </c>
      <c r="K290" s="11">
        <v>0</v>
      </c>
      <c r="L290" s="11">
        <v>40</v>
      </c>
      <c r="M290" s="11">
        <v>16</v>
      </c>
      <c r="O290" t="str">
        <f t="shared" si="4"/>
        <v>CNJBound &amp; Not Paid</v>
      </c>
    </row>
    <row r="291" spans="1:15" ht="12" customHeight="1" outlineLevel="1" x14ac:dyDescent="0.2">
      <c r="A291" s="3" t="s">
        <v>20138</v>
      </c>
      <c r="B291" s="4">
        <v>16961</v>
      </c>
      <c r="C291" s="3" t="s">
        <v>20135</v>
      </c>
      <c r="D291" s="5">
        <v>39961</v>
      </c>
      <c r="E291" s="5">
        <v>39948</v>
      </c>
      <c r="F291" s="7">
        <v>39948</v>
      </c>
      <c r="G291" s="9">
        <v>39948</v>
      </c>
      <c r="H291" s="9">
        <v>39948</v>
      </c>
      <c r="I291" s="6">
        <v>39964</v>
      </c>
      <c r="J291" s="11">
        <v>0</v>
      </c>
      <c r="K291" s="11">
        <v>0</v>
      </c>
      <c r="L291" s="11">
        <v>0</v>
      </c>
      <c r="M291" s="11">
        <v>16</v>
      </c>
      <c r="O291" t="str">
        <f t="shared" si="4"/>
        <v>CNJBound &amp; Not Paid</v>
      </c>
    </row>
    <row r="292" spans="1:15" ht="12" customHeight="1" outlineLevel="1" x14ac:dyDescent="0.2">
      <c r="A292" s="3" t="s">
        <v>20138</v>
      </c>
      <c r="B292" s="4">
        <v>17229</v>
      </c>
      <c r="C292" s="3" t="s">
        <v>20135</v>
      </c>
      <c r="D292" s="5">
        <v>39948</v>
      </c>
      <c r="E292" s="5">
        <v>39948</v>
      </c>
      <c r="F292" s="7">
        <v>39948</v>
      </c>
      <c r="G292" s="9">
        <v>39990</v>
      </c>
      <c r="H292" s="9">
        <v>39993</v>
      </c>
      <c r="I292" s="6">
        <v>40005</v>
      </c>
      <c r="J292" s="11">
        <v>42</v>
      </c>
      <c r="K292" s="11">
        <v>3</v>
      </c>
      <c r="L292" s="11">
        <v>45</v>
      </c>
      <c r="M292" s="11">
        <v>12</v>
      </c>
      <c r="O292" t="str">
        <f t="shared" si="4"/>
        <v>CNJBound &amp; Not Paid</v>
      </c>
    </row>
    <row r="293" spans="1:15" ht="12" customHeight="1" outlineLevel="1" x14ac:dyDescent="0.2">
      <c r="A293" s="3" t="s">
        <v>20138</v>
      </c>
      <c r="B293" s="4">
        <v>16938</v>
      </c>
      <c r="C293" s="3" t="s">
        <v>20135</v>
      </c>
      <c r="E293" s="5">
        <v>39951</v>
      </c>
      <c r="F293" s="7">
        <v>39951</v>
      </c>
      <c r="G293" s="9">
        <v>39952</v>
      </c>
      <c r="H293" s="9">
        <v>39953</v>
      </c>
      <c r="I293" s="6">
        <v>39957</v>
      </c>
      <c r="J293" s="11">
        <v>1</v>
      </c>
      <c r="K293" s="11">
        <v>1</v>
      </c>
      <c r="L293" s="11">
        <v>2</v>
      </c>
      <c r="M293" s="11">
        <v>4</v>
      </c>
      <c r="O293" t="str">
        <f t="shared" si="4"/>
        <v>CNJBound &amp; Not Paid</v>
      </c>
    </row>
    <row r="294" spans="1:15" ht="12" customHeight="1" outlineLevel="1" x14ac:dyDescent="0.2">
      <c r="A294" s="3" t="s">
        <v>20138</v>
      </c>
      <c r="B294" s="4">
        <v>17077</v>
      </c>
      <c r="C294" s="3" t="s">
        <v>20135</v>
      </c>
      <c r="D294" s="5">
        <v>39926</v>
      </c>
      <c r="E294" s="5">
        <v>39948</v>
      </c>
      <c r="F294" s="7">
        <v>39951</v>
      </c>
      <c r="G294" s="9">
        <v>39973</v>
      </c>
      <c r="H294" s="9">
        <v>39974</v>
      </c>
      <c r="I294" s="6">
        <v>39992</v>
      </c>
      <c r="J294" s="11">
        <v>22</v>
      </c>
      <c r="K294" s="11">
        <v>1</v>
      </c>
      <c r="L294" s="11">
        <v>23</v>
      </c>
      <c r="M294" s="11">
        <v>18</v>
      </c>
      <c r="O294" t="str">
        <f t="shared" si="4"/>
        <v>CNJBound &amp; Not Paid</v>
      </c>
    </row>
    <row r="295" spans="1:15" ht="12" customHeight="1" outlineLevel="1" x14ac:dyDescent="0.2">
      <c r="A295" s="3" t="s">
        <v>20138</v>
      </c>
      <c r="B295" s="4">
        <v>17047</v>
      </c>
      <c r="C295" s="3" t="s">
        <v>20135</v>
      </c>
      <c r="D295" s="5">
        <v>39948</v>
      </c>
      <c r="E295" s="5">
        <v>39952</v>
      </c>
      <c r="F295" s="7">
        <v>39952</v>
      </c>
      <c r="G295" s="9">
        <v>39972</v>
      </c>
      <c r="H295" s="9">
        <v>39979</v>
      </c>
      <c r="I295" s="6">
        <v>39985</v>
      </c>
      <c r="J295" s="11">
        <v>20</v>
      </c>
      <c r="K295" s="11">
        <v>7</v>
      </c>
      <c r="L295" s="11">
        <v>27</v>
      </c>
      <c r="M295" s="11">
        <v>6</v>
      </c>
      <c r="O295" t="str">
        <f t="shared" si="4"/>
        <v>CNJBound &amp; Not Paid</v>
      </c>
    </row>
    <row r="296" spans="1:15" ht="12" customHeight="1" outlineLevel="1" x14ac:dyDescent="0.2">
      <c r="A296" s="3" t="s">
        <v>20138</v>
      </c>
      <c r="B296" s="4">
        <v>17357</v>
      </c>
      <c r="C296" s="3" t="s">
        <v>20135</v>
      </c>
      <c r="D296" s="5">
        <v>39944</v>
      </c>
      <c r="E296" s="5">
        <v>39952</v>
      </c>
      <c r="F296" s="7">
        <v>39952</v>
      </c>
      <c r="G296" s="9">
        <v>40001</v>
      </c>
      <c r="H296" s="9">
        <v>40001</v>
      </c>
      <c r="I296" s="6">
        <v>40026</v>
      </c>
      <c r="J296" s="11">
        <v>49</v>
      </c>
      <c r="K296" s="11">
        <v>0</v>
      </c>
      <c r="L296" s="11">
        <v>49</v>
      </c>
      <c r="M296" s="11">
        <v>25</v>
      </c>
      <c r="O296" t="str">
        <f t="shared" si="4"/>
        <v>CNJBound &amp; Not Paid</v>
      </c>
    </row>
    <row r="297" spans="1:15" ht="12" customHeight="1" outlineLevel="1" x14ac:dyDescent="0.2">
      <c r="A297" s="3" t="s">
        <v>20138</v>
      </c>
      <c r="B297" s="4">
        <v>17275</v>
      </c>
      <c r="C297" s="3" t="s">
        <v>20135</v>
      </c>
      <c r="D297" s="5">
        <v>39939</v>
      </c>
      <c r="E297" s="5">
        <v>39952</v>
      </c>
      <c r="F297" s="7">
        <v>39953</v>
      </c>
      <c r="G297" s="9">
        <v>40000</v>
      </c>
      <c r="H297" s="9">
        <v>40001</v>
      </c>
      <c r="I297" s="6">
        <v>40016</v>
      </c>
      <c r="J297" s="11">
        <v>47</v>
      </c>
      <c r="K297" s="11">
        <v>1</v>
      </c>
      <c r="L297" s="11">
        <v>48</v>
      </c>
      <c r="M297" s="11">
        <v>15</v>
      </c>
      <c r="O297" t="str">
        <f t="shared" si="4"/>
        <v>CNJBound &amp; Not Paid</v>
      </c>
    </row>
    <row r="298" spans="1:15" ht="12" customHeight="1" outlineLevel="1" x14ac:dyDescent="0.2">
      <c r="A298" s="3" t="s">
        <v>20138</v>
      </c>
      <c r="B298" s="4">
        <v>17165</v>
      </c>
      <c r="C298" s="3" t="s">
        <v>20135</v>
      </c>
      <c r="D298" s="5">
        <v>39952</v>
      </c>
      <c r="E298" s="5">
        <v>39955</v>
      </c>
      <c r="F298" s="7">
        <v>39955</v>
      </c>
      <c r="G298" s="9">
        <v>39979</v>
      </c>
      <c r="H298" s="9">
        <v>39979</v>
      </c>
      <c r="I298" s="6">
        <v>39995</v>
      </c>
      <c r="J298" s="11">
        <v>24</v>
      </c>
      <c r="K298" s="11">
        <v>0</v>
      </c>
      <c r="L298" s="11">
        <v>24</v>
      </c>
      <c r="M298" s="11">
        <v>16</v>
      </c>
      <c r="O298" t="str">
        <f t="shared" si="4"/>
        <v>CNJBound &amp; Not Paid</v>
      </c>
    </row>
    <row r="299" spans="1:15" ht="12" customHeight="1" outlineLevel="1" x14ac:dyDescent="0.2">
      <c r="A299" s="3" t="s">
        <v>20138</v>
      </c>
      <c r="B299" s="4">
        <v>17079</v>
      </c>
      <c r="C299" s="3" t="s">
        <v>20135</v>
      </c>
      <c r="D299" s="5">
        <v>39955</v>
      </c>
      <c r="E299" s="5">
        <v>39955</v>
      </c>
      <c r="F299" s="7">
        <v>39955</v>
      </c>
      <c r="G299" s="9">
        <v>39974</v>
      </c>
      <c r="H299" s="9">
        <v>39974</v>
      </c>
      <c r="I299" s="6">
        <v>39992</v>
      </c>
      <c r="J299" s="11">
        <v>19</v>
      </c>
      <c r="K299" s="11">
        <v>0</v>
      </c>
      <c r="L299" s="11">
        <v>19</v>
      </c>
      <c r="M299" s="11">
        <v>18</v>
      </c>
      <c r="O299" t="str">
        <f t="shared" si="4"/>
        <v>CNJBound &amp; Not Paid</v>
      </c>
    </row>
    <row r="300" spans="1:15" ht="12" customHeight="1" outlineLevel="1" x14ac:dyDescent="0.2">
      <c r="A300" s="3" t="s">
        <v>20138</v>
      </c>
      <c r="B300" s="4">
        <v>17063</v>
      </c>
      <c r="C300" s="3" t="s">
        <v>20135</v>
      </c>
      <c r="D300" s="5">
        <v>39954</v>
      </c>
      <c r="E300" s="5">
        <v>39959</v>
      </c>
      <c r="F300" s="7">
        <v>39960</v>
      </c>
      <c r="G300" s="9">
        <v>39976</v>
      </c>
      <c r="H300" s="9">
        <v>39976</v>
      </c>
      <c r="I300" s="6">
        <v>39990</v>
      </c>
      <c r="J300" s="11">
        <v>16</v>
      </c>
      <c r="K300" s="11">
        <v>0</v>
      </c>
      <c r="L300" s="11">
        <v>16</v>
      </c>
      <c r="M300" s="11">
        <v>14</v>
      </c>
      <c r="O300" t="str">
        <f t="shared" si="4"/>
        <v>CNJBound &amp; Not Paid</v>
      </c>
    </row>
    <row r="301" spans="1:15" ht="12" customHeight="1" outlineLevel="1" x14ac:dyDescent="0.2">
      <c r="A301" s="3" t="s">
        <v>20138</v>
      </c>
      <c r="B301" s="4">
        <v>17155</v>
      </c>
      <c r="C301" s="3" t="s">
        <v>20135</v>
      </c>
      <c r="D301" s="5">
        <v>39954</v>
      </c>
      <c r="E301" s="5">
        <v>39961</v>
      </c>
      <c r="F301" s="7">
        <v>39961</v>
      </c>
      <c r="G301" s="9">
        <v>39979</v>
      </c>
      <c r="H301" s="9">
        <v>39981</v>
      </c>
      <c r="I301" s="6">
        <v>39995</v>
      </c>
      <c r="J301" s="11">
        <v>18</v>
      </c>
      <c r="K301" s="11">
        <v>2</v>
      </c>
      <c r="L301" s="11">
        <v>20</v>
      </c>
      <c r="M301" s="11">
        <v>14</v>
      </c>
      <c r="O301" t="str">
        <f t="shared" si="4"/>
        <v>CNJBound &amp; Not Paid</v>
      </c>
    </row>
    <row r="302" spans="1:15" ht="12" customHeight="1" outlineLevel="1" x14ac:dyDescent="0.2">
      <c r="A302" s="3" t="s">
        <v>20138</v>
      </c>
      <c r="B302" s="4">
        <v>17180</v>
      </c>
      <c r="C302" s="3" t="s">
        <v>20135</v>
      </c>
      <c r="D302" s="5">
        <v>39951</v>
      </c>
      <c r="E302" s="5">
        <v>39959</v>
      </c>
      <c r="F302" s="7">
        <v>39961</v>
      </c>
      <c r="G302" s="9">
        <v>39980</v>
      </c>
      <c r="H302" s="9">
        <v>39980</v>
      </c>
      <c r="I302" s="6">
        <v>39995</v>
      </c>
      <c r="J302" s="11">
        <v>19</v>
      </c>
      <c r="K302" s="11">
        <v>0</v>
      </c>
      <c r="L302" s="11">
        <v>19</v>
      </c>
      <c r="M302" s="11">
        <v>15</v>
      </c>
      <c r="O302" t="str">
        <f t="shared" si="4"/>
        <v>CNJBound &amp; Not Paid</v>
      </c>
    </row>
    <row r="303" spans="1:15" ht="12" customHeight="1" outlineLevel="1" x14ac:dyDescent="0.2">
      <c r="A303" s="3" t="s">
        <v>20138</v>
      </c>
      <c r="B303" s="4">
        <v>17042</v>
      </c>
      <c r="C303" s="3" t="s">
        <v>20135</v>
      </c>
      <c r="D303" s="5">
        <v>39953</v>
      </c>
      <c r="E303" s="5">
        <v>39961</v>
      </c>
      <c r="F303" s="7">
        <v>39961</v>
      </c>
      <c r="G303" s="9">
        <v>39967</v>
      </c>
      <c r="H303" s="9">
        <v>39967</v>
      </c>
      <c r="I303" s="6">
        <v>39984</v>
      </c>
      <c r="J303" s="11">
        <v>6</v>
      </c>
      <c r="K303" s="11">
        <v>0</v>
      </c>
      <c r="L303" s="11">
        <v>6</v>
      </c>
      <c r="M303" s="11">
        <v>17</v>
      </c>
      <c r="O303" t="str">
        <f t="shared" si="4"/>
        <v>CNJBound &amp; Not Paid</v>
      </c>
    </row>
    <row r="304" spans="1:15" ht="12" customHeight="1" outlineLevel="1" x14ac:dyDescent="0.2">
      <c r="A304" s="3" t="s">
        <v>20138</v>
      </c>
      <c r="B304" s="4">
        <v>17208</v>
      </c>
      <c r="C304" s="3" t="s">
        <v>20135</v>
      </c>
      <c r="D304" s="5">
        <v>39958</v>
      </c>
      <c r="E304" s="5">
        <v>39961</v>
      </c>
      <c r="F304" s="7">
        <v>39962</v>
      </c>
      <c r="G304" s="9">
        <v>39981</v>
      </c>
      <c r="H304" s="9">
        <v>39981</v>
      </c>
      <c r="I304" s="6">
        <v>40000</v>
      </c>
      <c r="J304" s="11">
        <v>19</v>
      </c>
      <c r="K304" s="11">
        <v>0</v>
      </c>
      <c r="L304" s="11">
        <v>19</v>
      </c>
      <c r="M304" s="11">
        <v>19</v>
      </c>
      <c r="O304" t="str">
        <f t="shared" si="4"/>
        <v>CNJBound &amp; Not Paid</v>
      </c>
    </row>
    <row r="305" spans="1:15" ht="12" customHeight="1" outlineLevel="1" x14ac:dyDescent="0.2">
      <c r="A305" s="3" t="s">
        <v>20138</v>
      </c>
      <c r="B305" s="4">
        <v>17050</v>
      </c>
      <c r="C305" s="3" t="s">
        <v>20135</v>
      </c>
      <c r="D305" s="5">
        <v>39962</v>
      </c>
      <c r="E305" s="5">
        <v>39962</v>
      </c>
      <c r="F305" s="7">
        <v>39965</v>
      </c>
      <c r="G305" s="9">
        <v>39967</v>
      </c>
      <c r="H305" s="9">
        <v>39967</v>
      </c>
      <c r="I305" s="6">
        <v>39986</v>
      </c>
      <c r="J305" s="11">
        <v>2</v>
      </c>
      <c r="K305" s="11">
        <v>0</v>
      </c>
      <c r="L305" s="11">
        <v>2</v>
      </c>
      <c r="M305" s="11">
        <v>19</v>
      </c>
      <c r="O305" t="str">
        <f t="shared" si="4"/>
        <v>CNJBound &amp; Not Paid</v>
      </c>
    </row>
    <row r="306" spans="1:15" ht="12" customHeight="1" outlineLevel="1" x14ac:dyDescent="0.2">
      <c r="A306" s="3" t="s">
        <v>20138</v>
      </c>
      <c r="B306" s="4">
        <v>17260</v>
      </c>
      <c r="C306" s="3" t="s">
        <v>20135</v>
      </c>
      <c r="D306" s="5">
        <v>39939</v>
      </c>
      <c r="E306" s="5">
        <v>39972</v>
      </c>
      <c r="F306" s="7">
        <v>39972</v>
      </c>
      <c r="G306" s="9">
        <v>39995</v>
      </c>
      <c r="H306" s="9">
        <v>39995</v>
      </c>
      <c r="I306" s="6">
        <v>40012</v>
      </c>
      <c r="J306" s="11">
        <v>23</v>
      </c>
      <c r="K306" s="11">
        <v>0</v>
      </c>
      <c r="L306" s="11">
        <v>23</v>
      </c>
      <c r="M306" s="11">
        <v>17</v>
      </c>
      <c r="O306" t="str">
        <f t="shared" si="4"/>
        <v>CNJBound &amp; Not Paid</v>
      </c>
    </row>
    <row r="307" spans="1:15" ht="12" customHeight="1" outlineLevel="1" x14ac:dyDescent="0.2">
      <c r="A307" s="3" t="s">
        <v>20138</v>
      </c>
      <c r="B307" s="4">
        <v>17392</v>
      </c>
      <c r="C307" s="3" t="s">
        <v>20135</v>
      </c>
      <c r="D307" s="5">
        <v>39976</v>
      </c>
      <c r="E307" s="5">
        <v>39976</v>
      </c>
      <c r="F307" s="7">
        <v>39976</v>
      </c>
      <c r="G307" s="9">
        <v>40003</v>
      </c>
      <c r="H307" s="9">
        <v>40003</v>
      </c>
      <c r="I307" s="6">
        <v>40035</v>
      </c>
      <c r="J307" s="11">
        <v>27</v>
      </c>
      <c r="K307" s="11">
        <v>0</v>
      </c>
      <c r="L307" s="11">
        <v>27</v>
      </c>
      <c r="M307" s="11">
        <v>32</v>
      </c>
      <c r="O307" t="str">
        <f t="shared" si="4"/>
        <v>CNJBound &amp; Not Paid</v>
      </c>
    </row>
    <row r="308" spans="1:15" ht="12" customHeight="1" outlineLevel="1" x14ac:dyDescent="0.2">
      <c r="A308" s="3" t="s">
        <v>20138</v>
      </c>
      <c r="B308" s="4">
        <v>17449</v>
      </c>
      <c r="C308" s="3" t="s">
        <v>20135</v>
      </c>
      <c r="D308" s="5">
        <v>39973</v>
      </c>
      <c r="E308" s="5">
        <v>39974</v>
      </c>
      <c r="F308" s="7">
        <v>39976</v>
      </c>
      <c r="G308" s="9">
        <v>40029</v>
      </c>
      <c r="H308" s="9">
        <v>40030</v>
      </c>
      <c r="I308" s="6">
        <v>40051</v>
      </c>
      <c r="J308" s="11">
        <v>53</v>
      </c>
      <c r="K308" s="11">
        <v>1</v>
      </c>
      <c r="L308" s="11">
        <v>54</v>
      </c>
      <c r="M308" s="11">
        <v>21</v>
      </c>
      <c r="O308" t="str">
        <f t="shared" si="4"/>
        <v>CNJBound &amp; Not Paid</v>
      </c>
    </row>
    <row r="309" spans="1:15" ht="12" customHeight="1" outlineLevel="1" x14ac:dyDescent="0.2">
      <c r="A309" s="3" t="s">
        <v>20138</v>
      </c>
      <c r="B309" s="4">
        <v>17227</v>
      </c>
      <c r="C309" s="3" t="s">
        <v>20135</v>
      </c>
      <c r="D309" s="5">
        <v>39961</v>
      </c>
      <c r="E309" s="5">
        <v>39975</v>
      </c>
      <c r="F309" s="7">
        <v>39976</v>
      </c>
      <c r="G309" s="9">
        <v>39993</v>
      </c>
      <c r="H309" s="9">
        <v>39993</v>
      </c>
      <c r="I309" s="6">
        <v>40005</v>
      </c>
      <c r="J309" s="11">
        <v>17</v>
      </c>
      <c r="K309" s="11">
        <v>0</v>
      </c>
      <c r="L309" s="11">
        <v>17</v>
      </c>
      <c r="M309" s="11">
        <v>12</v>
      </c>
      <c r="O309" t="str">
        <f t="shared" si="4"/>
        <v>CNJBound &amp; Not Paid</v>
      </c>
    </row>
    <row r="310" spans="1:15" ht="12" customHeight="1" outlineLevel="1" x14ac:dyDescent="0.2">
      <c r="A310" s="3" t="s">
        <v>20138</v>
      </c>
      <c r="B310" s="4">
        <v>17157</v>
      </c>
      <c r="C310" s="3" t="s">
        <v>20135</v>
      </c>
      <c r="D310" s="5">
        <v>39975</v>
      </c>
      <c r="E310" s="5">
        <v>39975</v>
      </c>
      <c r="F310" s="7">
        <v>39976</v>
      </c>
      <c r="G310" s="9">
        <v>39981</v>
      </c>
      <c r="H310" s="9">
        <v>39981</v>
      </c>
      <c r="I310" s="6">
        <v>39995</v>
      </c>
      <c r="J310" s="11">
        <v>5</v>
      </c>
      <c r="K310" s="11">
        <v>0</v>
      </c>
      <c r="L310" s="11">
        <v>5</v>
      </c>
      <c r="M310" s="11">
        <v>14</v>
      </c>
      <c r="O310" t="str">
        <f t="shared" si="4"/>
        <v>CNJBound &amp; Not Paid</v>
      </c>
    </row>
    <row r="311" spans="1:15" ht="12" customHeight="1" outlineLevel="1" x14ac:dyDescent="0.2">
      <c r="A311" s="3" t="s">
        <v>20138</v>
      </c>
      <c r="B311" s="4">
        <v>17170</v>
      </c>
      <c r="C311" s="3" t="s">
        <v>20135</v>
      </c>
      <c r="D311" s="5">
        <v>39974</v>
      </c>
      <c r="E311" s="5">
        <v>39975</v>
      </c>
      <c r="F311" s="7">
        <v>39976</v>
      </c>
      <c r="G311" s="9">
        <v>39981</v>
      </c>
      <c r="H311" s="9">
        <v>39981</v>
      </c>
      <c r="I311" s="6">
        <v>39995</v>
      </c>
      <c r="J311" s="11">
        <v>5</v>
      </c>
      <c r="K311" s="11">
        <v>0</v>
      </c>
      <c r="L311" s="11">
        <v>5</v>
      </c>
      <c r="M311" s="11">
        <v>14</v>
      </c>
      <c r="O311" t="str">
        <f t="shared" si="4"/>
        <v>CNJBound &amp; Not Paid</v>
      </c>
    </row>
    <row r="312" spans="1:15" ht="12" customHeight="1" outlineLevel="1" x14ac:dyDescent="0.2">
      <c r="A312" s="3" t="s">
        <v>20138</v>
      </c>
      <c r="B312" s="4">
        <v>17310</v>
      </c>
      <c r="C312" s="3" t="s">
        <v>20135</v>
      </c>
      <c r="D312" s="5">
        <v>39975</v>
      </c>
      <c r="E312" s="5">
        <v>39976</v>
      </c>
      <c r="F312" s="7">
        <v>39976</v>
      </c>
      <c r="G312" s="9">
        <v>40002</v>
      </c>
      <c r="H312" s="9">
        <v>40004</v>
      </c>
      <c r="I312" s="6">
        <v>40025</v>
      </c>
      <c r="J312" s="11">
        <v>26</v>
      </c>
      <c r="K312" s="11">
        <v>2</v>
      </c>
      <c r="L312" s="11">
        <v>28</v>
      </c>
      <c r="M312" s="11">
        <v>21</v>
      </c>
      <c r="O312" t="str">
        <f t="shared" si="4"/>
        <v>CNJBound &amp; Not Paid</v>
      </c>
    </row>
    <row r="313" spans="1:15" ht="12" customHeight="1" outlineLevel="1" x14ac:dyDescent="0.2">
      <c r="A313" s="3" t="s">
        <v>20138</v>
      </c>
      <c r="B313" s="4">
        <v>17311</v>
      </c>
      <c r="C313" s="3" t="s">
        <v>20135</v>
      </c>
      <c r="D313" s="5">
        <v>39967</v>
      </c>
      <c r="E313" s="5">
        <v>39976</v>
      </c>
      <c r="F313" s="7">
        <v>39976</v>
      </c>
      <c r="G313" s="9">
        <v>39994</v>
      </c>
      <c r="H313" s="9">
        <v>40010</v>
      </c>
      <c r="I313" s="6">
        <v>40025</v>
      </c>
      <c r="J313" s="11">
        <v>18</v>
      </c>
      <c r="K313" s="11">
        <v>16</v>
      </c>
      <c r="L313" s="11">
        <v>34</v>
      </c>
      <c r="M313" s="11">
        <v>15</v>
      </c>
      <c r="O313" t="str">
        <f t="shared" si="4"/>
        <v>CNJBound &amp; Not Paid</v>
      </c>
    </row>
    <row r="314" spans="1:15" ht="12" customHeight="1" outlineLevel="1" x14ac:dyDescent="0.2">
      <c r="A314" s="3" t="s">
        <v>20138</v>
      </c>
      <c r="B314" s="4">
        <v>17187</v>
      </c>
      <c r="C314" s="3" t="s">
        <v>20135</v>
      </c>
      <c r="D314" s="5">
        <v>39972</v>
      </c>
      <c r="E314" s="5">
        <v>39979</v>
      </c>
      <c r="F314" s="7">
        <v>39980</v>
      </c>
      <c r="G314" s="9">
        <v>39982</v>
      </c>
      <c r="H314" s="9">
        <v>39982</v>
      </c>
      <c r="I314" s="6">
        <v>39995</v>
      </c>
      <c r="J314" s="11">
        <v>2</v>
      </c>
      <c r="K314" s="11">
        <v>0</v>
      </c>
      <c r="L314" s="11">
        <v>2</v>
      </c>
      <c r="M314" s="11">
        <v>13</v>
      </c>
      <c r="O314" t="str">
        <f t="shared" si="4"/>
        <v>CNJBound &amp; Not Paid</v>
      </c>
    </row>
    <row r="315" spans="1:15" ht="12" customHeight="1" outlineLevel="1" x14ac:dyDescent="0.2">
      <c r="A315" s="3" t="s">
        <v>20138</v>
      </c>
      <c r="B315" s="4">
        <v>17188</v>
      </c>
      <c r="C315" s="3" t="s">
        <v>20135</v>
      </c>
      <c r="D315" s="5">
        <v>39975</v>
      </c>
      <c r="E315" s="5">
        <v>39980</v>
      </c>
      <c r="F315" s="7">
        <v>39980</v>
      </c>
      <c r="G315" s="9">
        <v>39982</v>
      </c>
      <c r="H315" s="9">
        <v>39982</v>
      </c>
      <c r="I315" s="6">
        <v>39995</v>
      </c>
      <c r="J315" s="11">
        <v>2</v>
      </c>
      <c r="K315" s="11">
        <v>0</v>
      </c>
      <c r="L315" s="11">
        <v>2</v>
      </c>
      <c r="M315" s="11">
        <v>13</v>
      </c>
      <c r="O315" t="str">
        <f t="shared" si="4"/>
        <v>CNJBound &amp; Not Paid</v>
      </c>
    </row>
    <row r="316" spans="1:15" ht="12" customHeight="1" outlineLevel="1" x14ac:dyDescent="0.2">
      <c r="A316" s="3" t="s">
        <v>20138</v>
      </c>
      <c r="B316" s="4">
        <v>17206</v>
      </c>
      <c r="C316" s="3" t="s">
        <v>20135</v>
      </c>
      <c r="D316" s="5">
        <v>39972</v>
      </c>
      <c r="E316" s="5">
        <v>39980</v>
      </c>
      <c r="F316" s="7">
        <v>39980</v>
      </c>
      <c r="G316" s="9">
        <v>39989</v>
      </c>
      <c r="H316" s="9">
        <v>39990</v>
      </c>
      <c r="I316" s="6">
        <v>40000</v>
      </c>
      <c r="J316" s="11">
        <v>9</v>
      </c>
      <c r="K316" s="11">
        <v>1</v>
      </c>
      <c r="L316" s="11">
        <v>10</v>
      </c>
      <c r="M316" s="11">
        <v>10</v>
      </c>
      <c r="O316" t="str">
        <f t="shared" si="4"/>
        <v>CNJBound &amp; Not Paid</v>
      </c>
    </row>
    <row r="317" spans="1:15" ht="12" customHeight="1" outlineLevel="1" x14ac:dyDescent="0.2">
      <c r="A317" s="3" t="s">
        <v>20138</v>
      </c>
      <c r="B317" s="4">
        <v>17298</v>
      </c>
      <c r="C317" s="3" t="s">
        <v>20135</v>
      </c>
      <c r="D317" s="5">
        <v>39975</v>
      </c>
      <c r="E317" s="5">
        <v>39980</v>
      </c>
      <c r="F317" s="7">
        <v>39980</v>
      </c>
      <c r="G317" s="9">
        <v>40007</v>
      </c>
      <c r="H317" s="9">
        <v>40007</v>
      </c>
      <c r="I317" s="6">
        <v>40020</v>
      </c>
      <c r="J317" s="11">
        <v>27</v>
      </c>
      <c r="K317" s="11">
        <v>0</v>
      </c>
      <c r="L317" s="11">
        <v>27</v>
      </c>
      <c r="M317" s="11">
        <v>13</v>
      </c>
      <c r="O317" t="str">
        <f t="shared" si="4"/>
        <v>CNJBound &amp; Not Paid</v>
      </c>
    </row>
    <row r="318" spans="1:15" ht="12" customHeight="1" outlineLevel="1" x14ac:dyDescent="0.2">
      <c r="A318" s="3" t="s">
        <v>20138</v>
      </c>
      <c r="B318" s="4">
        <v>17290</v>
      </c>
      <c r="C318" s="3" t="s">
        <v>20135</v>
      </c>
      <c r="D318" s="5">
        <v>39976</v>
      </c>
      <c r="E318" s="5">
        <v>39980</v>
      </c>
      <c r="F318" s="7">
        <v>39980</v>
      </c>
      <c r="G318" s="9">
        <v>40002</v>
      </c>
      <c r="H318" s="9">
        <v>40002</v>
      </c>
      <c r="I318" s="6">
        <v>40019</v>
      </c>
      <c r="J318" s="11">
        <v>22</v>
      </c>
      <c r="K318" s="11">
        <v>0</v>
      </c>
      <c r="L318" s="11">
        <v>22</v>
      </c>
      <c r="M318" s="11">
        <v>17</v>
      </c>
      <c r="O318" t="str">
        <f t="shared" si="4"/>
        <v>CNJBound &amp; Not Paid</v>
      </c>
    </row>
    <row r="319" spans="1:15" ht="12" customHeight="1" outlineLevel="1" x14ac:dyDescent="0.2">
      <c r="A319" s="3" t="s">
        <v>20138</v>
      </c>
      <c r="B319" s="4">
        <v>17279</v>
      </c>
      <c r="C319" s="3" t="s">
        <v>20135</v>
      </c>
      <c r="D319" s="5">
        <v>39980</v>
      </c>
      <c r="E319" s="5">
        <v>39980</v>
      </c>
      <c r="F319" s="7">
        <v>39981</v>
      </c>
      <c r="G319" s="9">
        <v>40001</v>
      </c>
      <c r="H319" s="9">
        <v>40002</v>
      </c>
      <c r="I319" s="6">
        <v>40017</v>
      </c>
      <c r="J319" s="11">
        <v>20</v>
      </c>
      <c r="K319" s="11">
        <v>1</v>
      </c>
      <c r="L319" s="11">
        <v>21</v>
      </c>
      <c r="M319" s="11">
        <v>15</v>
      </c>
      <c r="O319" t="str">
        <f t="shared" si="4"/>
        <v>CNJBound &amp; Not Paid</v>
      </c>
    </row>
    <row r="320" spans="1:15" ht="12" customHeight="1" outlineLevel="1" x14ac:dyDescent="0.2">
      <c r="A320" s="3" t="s">
        <v>20138</v>
      </c>
      <c r="B320" s="4">
        <v>17373</v>
      </c>
      <c r="C320" s="3" t="s">
        <v>20135</v>
      </c>
      <c r="D320" s="5">
        <v>39979</v>
      </c>
      <c r="E320" s="5">
        <v>39979</v>
      </c>
      <c r="F320" s="7">
        <v>39982</v>
      </c>
      <c r="G320" s="9">
        <v>40007</v>
      </c>
      <c r="H320" s="9">
        <v>40007</v>
      </c>
      <c r="I320" s="6">
        <v>40027</v>
      </c>
      <c r="J320" s="11">
        <v>25</v>
      </c>
      <c r="K320" s="11">
        <v>0</v>
      </c>
      <c r="L320" s="11">
        <v>25</v>
      </c>
      <c r="M320" s="11">
        <v>20</v>
      </c>
      <c r="O320" t="str">
        <f t="shared" si="4"/>
        <v>CNJBound &amp; Not Paid</v>
      </c>
    </row>
    <row r="321" spans="1:15" ht="12" customHeight="1" outlineLevel="1" x14ac:dyDescent="0.2">
      <c r="A321" s="3" t="s">
        <v>20138</v>
      </c>
      <c r="B321" s="4">
        <v>17239</v>
      </c>
      <c r="C321" s="3" t="s">
        <v>20135</v>
      </c>
      <c r="D321" s="5">
        <v>39981</v>
      </c>
      <c r="E321" s="5">
        <v>39986</v>
      </c>
      <c r="F321" s="7">
        <v>39986</v>
      </c>
      <c r="G321" s="9">
        <v>39993</v>
      </c>
      <c r="H321" s="9">
        <v>40000</v>
      </c>
      <c r="I321" s="6">
        <v>40008</v>
      </c>
      <c r="J321" s="11">
        <v>7</v>
      </c>
      <c r="K321" s="11">
        <v>7</v>
      </c>
      <c r="L321" s="11">
        <v>14</v>
      </c>
      <c r="M321" s="11">
        <v>8</v>
      </c>
      <c r="O321" t="str">
        <f t="shared" si="4"/>
        <v>CNJBound &amp; Not Paid</v>
      </c>
    </row>
    <row r="322" spans="1:15" ht="12" customHeight="1" outlineLevel="1" x14ac:dyDescent="0.2">
      <c r="A322" s="3" t="s">
        <v>20138</v>
      </c>
      <c r="B322" s="4">
        <v>17262</v>
      </c>
      <c r="C322" s="3" t="s">
        <v>20135</v>
      </c>
      <c r="D322" s="5">
        <v>39980</v>
      </c>
      <c r="E322" s="5">
        <v>39983</v>
      </c>
      <c r="F322" s="7">
        <v>39986</v>
      </c>
      <c r="G322" s="9">
        <v>39995</v>
      </c>
      <c r="H322" s="9">
        <v>39995</v>
      </c>
      <c r="I322" s="6">
        <v>40013</v>
      </c>
      <c r="J322" s="11">
        <v>9</v>
      </c>
      <c r="K322" s="11">
        <v>0</v>
      </c>
      <c r="L322" s="11">
        <v>9</v>
      </c>
      <c r="M322" s="11">
        <v>18</v>
      </c>
      <c r="O322" t="str">
        <f t="shared" si="4"/>
        <v>CNJBound &amp; Not Paid</v>
      </c>
    </row>
    <row r="323" spans="1:15" ht="12" customHeight="1" outlineLevel="1" x14ac:dyDescent="0.2">
      <c r="A323" s="3" t="s">
        <v>20138</v>
      </c>
      <c r="B323" s="4">
        <v>17205</v>
      </c>
      <c r="C323" s="3" t="s">
        <v>20135</v>
      </c>
      <c r="D323" s="5">
        <v>39969</v>
      </c>
      <c r="E323" s="5">
        <v>39986</v>
      </c>
      <c r="F323" s="7">
        <v>39987</v>
      </c>
      <c r="G323" s="9">
        <v>39990</v>
      </c>
      <c r="H323" s="9">
        <v>39990</v>
      </c>
      <c r="I323" s="6">
        <v>40000</v>
      </c>
      <c r="J323" s="11">
        <v>3</v>
      </c>
      <c r="K323" s="11">
        <v>0</v>
      </c>
      <c r="L323" s="11">
        <v>3</v>
      </c>
      <c r="M323" s="11">
        <v>10</v>
      </c>
      <c r="O323" t="str">
        <f t="shared" si="4"/>
        <v>CNJBound &amp; Not Paid</v>
      </c>
    </row>
    <row r="324" spans="1:15" ht="12" customHeight="1" outlineLevel="1" x14ac:dyDescent="0.2">
      <c r="A324" s="3" t="s">
        <v>20138</v>
      </c>
      <c r="B324" s="4">
        <v>17256</v>
      </c>
      <c r="C324" s="3" t="s">
        <v>20135</v>
      </c>
      <c r="D324" s="5">
        <v>39982</v>
      </c>
      <c r="E324" s="5">
        <v>39986</v>
      </c>
      <c r="F324" s="7">
        <v>39987</v>
      </c>
      <c r="G324" s="9">
        <v>39996</v>
      </c>
      <c r="H324" s="9">
        <v>39996</v>
      </c>
      <c r="I324" s="6">
        <v>40012</v>
      </c>
      <c r="J324" s="11">
        <v>9</v>
      </c>
      <c r="K324" s="11">
        <v>0</v>
      </c>
      <c r="L324" s="11">
        <v>9</v>
      </c>
      <c r="M324" s="11">
        <v>16</v>
      </c>
      <c r="O324" t="str">
        <f t="shared" ref="O324:O387" si="5">+A324&amp;C324</f>
        <v>CNJBound &amp; Not Paid</v>
      </c>
    </row>
    <row r="325" spans="1:15" ht="12" customHeight="1" outlineLevel="1" x14ac:dyDescent="0.2">
      <c r="A325" s="3" t="s">
        <v>20138</v>
      </c>
      <c r="B325" s="4">
        <v>17546</v>
      </c>
      <c r="C325" s="3" t="s">
        <v>20135</v>
      </c>
      <c r="D325" s="5">
        <v>39986</v>
      </c>
      <c r="E325" s="5">
        <v>39990</v>
      </c>
      <c r="F325" s="7">
        <v>39990</v>
      </c>
      <c r="G325" s="9">
        <v>40014</v>
      </c>
      <c r="H325" s="9">
        <v>40030</v>
      </c>
      <c r="I325" s="6">
        <v>40057</v>
      </c>
      <c r="J325" s="11">
        <v>24</v>
      </c>
      <c r="K325" s="11">
        <v>16</v>
      </c>
      <c r="L325" s="11">
        <v>40</v>
      </c>
      <c r="M325" s="11">
        <v>27</v>
      </c>
      <c r="O325" t="str">
        <f t="shared" si="5"/>
        <v>CNJBound &amp; Not Paid</v>
      </c>
    </row>
    <row r="326" spans="1:15" ht="12" customHeight="1" outlineLevel="1" x14ac:dyDescent="0.2">
      <c r="A326" s="3" t="s">
        <v>20138</v>
      </c>
      <c r="B326" s="4">
        <v>17196</v>
      </c>
      <c r="C326" s="3" t="s">
        <v>20135</v>
      </c>
      <c r="D326" s="5">
        <v>39987</v>
      </c>
      <c r="E326" s="5">
        <v>39989</v>
      </c>
      <c r="F326" s="7">
        <v>39990</v>
      </c>
      <c r="G326" s="9">
        <v>39990</v>
      </c>
      <c r="H326" s="9">
        <v>39990</v>
      </c>
      <c r="I326" s="6">
        <v>39996</v>
      </c>
      <c r="J326" s="11">
        <v>0</v>
      </c>
      <c r="K326" s="11">
        <v>0</v>
      </c>
      <c r="L326" s="11">
        <v>0</v>
      </c>
      <c r="M326" s="11">
        <v>6</v>
      </c>
      <c r="O326" t="str">
        <f t="shared" si="5"/>
        <v>CNJBound &amp; Not Paid</v>
      </c>
    </row>
    <row r="327" spans="1:15" ht="12" customHeight="1" outlineLevel="1" x14ac:dyDescent="0.2">
      <c r="A327" s="3" t="s">
        <v>20138</v>
      </c>
      <c r="B327" s="4">
        <v>17445</v>
      </c>
      <c r="C327" s="3" t="s">
        <v>20135</v>
      </c>
      <c r="D327" s="5">
        <v>39988</v>
      </c>
      <c r="E327" s="5">
        <v>39990</v>
      </c>
      <c r="F327" s="7">
        <v>39993</v>
      </c>
      <c r="G327" s="9">
        <v>40009</v>
      </c>
      <c r="H327" s="9">
        <v>40009</v>
      </c>
      <c r="I327" s="6">
        <v>40050</v>
      </c>
      <c r="J327" s="11">
        <v>16</v>
      </c>
      <c r="K327" s="11">
        <v>0</v>
      </c>
      <c r="L327" s="11">
        <v>16</v>
      </c>
      <c r="M327" s="11">
        <v>41</v>
      </c>
      <c r="O327" t="str">
        <f t="shared" si="5"/>
        <v>CNJBound &amp; Not Paid</v>
      </c>
    </row>
    <row r="328" spans="1:15" ht="12" customHeight="1" outlineLevel="1" x14ac:dyDescent="0.2">
      <c r="A328" s="3" t="s">
        <v>20138</v>
      </c>
      <c r="B328" s="4">
        <v>17616</v>
      </c>
      <c r="C328" s="3" t="s">
        <v>20135</v>
      </c>
      <c r="D328" s="5">
        <v>39988</v>
      </c>
      <c r="E328" s="5">
        <v>39989</v>
      </c>
      <c r="F328" s="7">
        <v>39993</v>
      </c>
      <c r="G328" s="9">
        <v>40059</v>
      </c>
      <c r="H328" s="9">
        <v>40059</v>
      </c>
      <c r="I328" s="6">
        <v>40078</v>
      </c>
      <c r="J328" s="11">
        <v>66</v>
      </c>
      <c r="K328" s="11">
        <v>0</v>
      </c>
      <c r="L328" s="11">
        <v>66</v>
      </c>
      <c r="M328" s="11">
        <v>19</v>
      </c>
      <c r="O328" t="str">
        <f t="shared" si="5"/>
        <v>CNJBound &amp; Not Paid</v>
      </c>
    </row>
    <row r="329" spans="1:15" ht="12" customHeight="1" outlineLevel="1" x14ac:dyDescent="0.2">
      <c r="A329" s="3" t="s">
        <v>20138</v>
      </c>
      <c r="B329" s="4">
        <v>17152</v>
      </c>
      <c r="C329" s="3" t="s">
        <v>20135</v>
      </c>
      <c r="D329" s="5">
        <v>39991</v>
      </c>
      <c r="E329" s="5">
        <v>39994</v>
      </c>
      <c r="F329" s="7">
        <v>39994</v>
      </c>
      <c r="G329" s="9">
        <v>39994</v>
      </c>
      <c r="H329" s="9">
        <v>39994</v>
      </c>
      <c r="I329" s="6">
        <v>39995</v>
      </c>
      <c r="J329" s="11">
        <v>0</v>
      </c>
      <c r="K329" s="11">
        <v>0</v>
      </c>
      <c r="L329" s="11">
        <v>0</v>
      </c>
      <c r="M329" s="11">
        <v>1</v>
      </c>
      <c r="O329" t="str">
        <f t="shared" si="5"/>
        <v>CNJBound &amp; Not Paid</v>
      </c>
    </row>
    <row r="330" spans="1:15" ht="12" customHeight="1" outlineLevel="1" x14ac:dyDescent="0.2">
      <c r="A330" s="3" t="s">
        <v>20138</v>
      </c>
      <c r="B330" s="4">
        <v>17210</v>
      </c>
      <c r="C330" s="3" t="s">
        <v>20135</v>
      </c>
      <c r="D330" s="5">
        <v>39995</v>
      </c>
      <c r="E330" s="5">
        <v>39995</v>
      </c>
      <c r="F330" s="7">
        <v>39996</v>
      </c>
      <c r="G330" s="9">
        <v>39996</v>
      </c>
      <c r="H330" s="9">
        <v>39996</v>
      </c>
      <c r="I330" s="6">
        <v>40001</v>
      </c>
      <c r="J330" s="11">
        <v>0</v>
      </c>
      <c r="K330" s="11">
        <v>0</v>
      </c>
      <c r="L330" s="11">
        <v>0</v>
      </c>
      <c r="M330" s="11">
        <v>5</v>
      </c>
      <c r="O330" t="str">
        <f t="shared" si="5"/>
        <v>CNJBound &amp; Not Paid</v>
      </c>
    </row>
    <row r="331" spans="1:15" ht="12" customHeight="1" outlineLevel="1" x14ac:dyDescent="0.2">
      <c r="A331" s="3" t="s">
        <v>20138</v>
      </c>
      <c r="B331" s="4">
        <v>17272</v>
      </c>
      <c r="C331" s="3" t="s">
        <v>20135</v>
      </c>
      <c r="D331" s="5">
        <v>39995</v>
      </c>
      <c r="E331" s="5">
        <v>39996</v>
      </c>
      <c r="F331" s="7">
        <v>39996</v>
      </c>
      <c r="G331" s="9">
        <v>40000</v>
      </c>
      <c r="H331" s="9">
        <v>40000</v>
      </c>
      <c r="I331" s="6">
        <v>40014</v>
      </c>
      <c r="J331" s="11">
        <v>4</v>
      </c>
      <c r="K331" s="11">
        <v>0</v>
      </c>
      <c r="L331" s="11">
        <v>4</v>
      </c>
      <c r="M331" s="11">
        <v>14</v>
      </c>
      <c r="O331" t="str">
        <f t="shared" si="5"/>
        <v>CNJBound &amp; Not Paid</v>
      </c>
    </row>
    <row r="332" spans="1:15" ht="21.95" customHeight="1" outlineLevel="1" x14ac:dyDescent="0.2">
      <c r="A332" s="3" t="s">
        <v>20138</v>
      </c>
      <c r="B332" s="4">
        <v>17354</v>
      </c>
      <c r="C332" s="3" t="s">
        <v>24149</v>
      </c>
      <c r="D332" s="5">
        <v>39994</v>
      </c>
      <c r="E332" s="5">
        <v>39995</v>
      </c>
      <c r="F332" s="7">
        <v>40000</v>
      </c>
      <c r="G332" s="9">
        <v>40015</v>
      </c>
      <c r="H332" s="9">
        <v>40017</v>
      </c>
      <c r="I332" s="6">
        <v>40026</v>
      </c>
      <c r="J332" s="11">
        <v>15</v>
      </c>
      <c r="K332" s="11">
        <v>2</v>
      </c>
      <c r="L332" s="11">
        <v>17</v>
      </c>
      <c r="M332" s="11">
        <v>9</v>
      </c>
      <c r="O332" t="str">
        <f t="shared" si="5"/>
        <v>CNJRenewal Laspe Replaced</v>
      </c>
    </row>
    <row r="333" spans="1:15" ht="12" customHeight="1" outlineLevel="1" x14ac:dyDescent="0.2">
      <c r="A333" s="3" t="s">
        <v>20138</v>
      </c>
      <c r="B333" s="4">
        <v>17396</v>
      </c>
      <c r="C333" s="3" t="s">
        <v>20135</v>
      </c>
      <c r="D333" s="5">
        <v>39989</v>
      </c>
      <c r="E333" s="5">
        <v>39994</v>
      </c>
      <c r="F333" s="7">
        <v>40000</v>
      </c>
      <c r="G333" s="9">
        <v>40008</v>
      </c>
      <c r="H333" s="9">
        <v>40008</v>
      </c>
      <c r="I333" s="6">
        <v>40036</v>
      </c>
      <c r="J333" s="11">
        <v>8</v>
      </c>
      <c r="K333" s="11">
        <v>0</v>
      </c>
      <c r="L333" s="11">
        <v>8</v>
      </c>
      <c r="M333" s="11">
        <v>28</v>
      </c>
      <c r="O333" t="str">
        <f t="shared" si="5"/>
        <v>CNJBound &amp; Not Paid</v>
      </c>
    </row>
    <row r="334" spans="1:15" ht="12" customHeight="1" outlineLevel="1" x14ac:dyDescent="0.2">
      <c r="A334" s="3" t="s">
        <v>20138</v>
      </c>
      <c r="B334" s="4">
        <v>17536</v>
      </c>
      <c r="C334" s="3" t="s">
        <v>20135</v>
      </c>
      <c r="D334" s="5">
        <v>39987</v>
      </c>
      <c r="E334" s="5">
        <v>39993</v>
      </c>
      <c r="F334" s="7">
        <v>40000</v>
      </c>
      <c r="G334" s="9">
        <v>40043</v>
      </c>
      <c r="H334" s="9">
        <v>40044</v>
      </c>
      <c r="I334" s="6">
        <v>40057</v>
      </c>
      <c r="J334" s="11">
        <v>43</v>
      </c>
      <c r="K334" s="11">
        <v>1</v>
      </c>
      <c r="L334" s="11">
        <v>44</v>
      </c>
      <c r="M334" s="11">
        <v>13</v>
      </c>
      <c r="O334" t="str">
        <f t="shared" si="5"/>
        <v>CNJBound &amp; Not Paid</v>
      </c>
    </row>
    <row r="335" spans="1:15" ht="12" customHeight="1" outlineLevel="1" x14ac:dyDescent="0.2">
      <c r="A335" s="3" t="s">
        <v>20138</v>
      </c>
      <c r="B335" s="4">
        <v>17436</v>
      </c>
      <c r="C335" s="3" t="s">
        <v>20135</v>
      </c>
      <c r="D335" s="5">
        <v>39994</v>
      </c>
      <c r="E335" s="5">
        <v>39996</v>
      </c>
      <c r="F335" s="7">
        <v>40000</v>
      </c>
      <c r="G335" s="9">
        <v>40030</v>
      </c>
      <c r="H335" s="9">
        <v>40030</v>
      </c>
      <c r="I335" s="6">
        <v>40048</v>
      </c>
      <c r="J335" s="11">
        <v>30</v>
      </c>
      <c r="K335" s="11">
        <v>0</v>
      </c>
      <c r="L335" s="11">
        <v>30</v>
      </c>
      <c r="M335" s="11">
        <v>18</v>
      </c>
      <c r="O335" t="str">
        <f t="shared" si="5"/>
        <v>CNJBound &amp; Not Paid</v>
      </c>
    </row>
    <row r="336" spans="1:15" ht="12" customHeight="1" outlineLevel="1" x14ac:dyDescent="0.2">
      <c r="A336" s="3" t="s">
        <v>20138</v>
      </c>
      <c r="B336" s="4">
        <v>17276</v>
      </c>
      <c r="C336" s="3" t="s">
        <v>20135</v>
      </c>
      <c r="D336" s="5">
        <v>39994</v>
      </c>
      <c r="E336" s="5">
        <v>39996</v>
      </c>
      <c r="F336" s="7">
        <v>40000</v>
      </c>
      <c r="G336" s="9">
        <v>40002</v>
      </c>
      <c r="H336" s="9">
        <v>40003</v>
      </c>
      <c r="I336" s="6">
        <v>40016</v>
      </c>
      <c r="J336" s="11">
        <v>2</v>
      </c>
      <c r="K336" s="11">
        <v>1</v>
      </c>
      <c r="L336" s="11">
        <v>3</v>
      </c>
      <c r="M336" s="11">
        <v>13</v>
      </c>
      <c r="O336" t="str">
        <f t="shared" si="5"/>
        <v>CNJBound &amp; Not Paid</v>
      </c>
    </row>
    <row r="337" spans="1:15" ht="12" customHeight="1" outlineLevel="1" x14ac:dyDescent="0.2">
      <c r="A337" s="3" t="s">
        <v>20138</v>
      </c>
      <c r="B337" s="4">
        <v>17384</v>
      </c>
      <c r="C337" s="3" t="s">
        <v>20135</v>
      </c>
      <c r="D337" s="5">
        <v>39993</v>
      </c>
      <c r="E337" s="5">
        <v>39996</v>
      </c>
      <c r="F337" s="7">
        <v>40000</v>
      </c>
      <c r="G337" s="9">
        <v>40008</v>
      </c>
      <c r="H337" s="9">
        <v>40008</v>
      </c>
      <c r="I337" s="6">
        <v>40032</v>
      </c>
      <c r="J337" s="11">
        <v>8</v>
      </c>
      <c r="K337" s="11">
        <v>0</v>
      </c>
      <c r="L337" s="11">
        <v>8</v>
      </c>
      <c r="M337" s="11">
        <v>24</v>
      </c>
      <c r="O337" t="str">
        <f t="shared" si="5"/>
        <v>CNJBound &amp; Not Paid</v>
      </c>
    </row>
    <row r="338" spans="1:15" ht="12" customHeight="1" outlineLevel="1" x14ac:dyDescent="0.2">
      <c r="A338" s="3" t="s">
        <v>20138</v>
      </c>
      <c r="B338" s="4">
        <v>17295</v>
      </c>
      <c r="C338" s="3" t="s">
        <v>20135</v>
      </c>
      <c r="D338" s="5">
        <v>39972</v>
      </c>
      <c r="E338" s="5">
        <v>40000</v>
      </c>
      <c r="F338" s="7">
        <v>40001</v>
      </c>
      <c r="G338" s="9">
        <v>40003</v>
      </c>
      <c r="H338" s="9">
        <v>40004</v>
      </c>
      <c r="I338" s="6">
        <v>40020</v>
      </c>
      <c r="J338" s="11">
        <v>2</v>
      </c>
      <c r="K338" s="11">
        <v>1</v>
      </c>
      <c r="L338" s="11">
        <v>3</v>
      </c>
      <c r="M338" s="11">
        <v>16</v>
      </c>
      <c r="O338" t="str">
        <f t="shared" si="5"/>
        <v>CNJBound &amp; Not Paid</v>
      </c>
    </row>
    <row r="339" spans="1:15" ht="12" customHeight="1" outlineLevel="1" x14ac:dyDescent="0.2">
      <c r="A339" s="3" t="s">
        <v>20138</v>
      </c>
      <c r="B339" s="4">
        <v>17421</v>
      </c>
      <c r="C339" s="3" t="s">
        <v>20135</v>
      </c>
      <c r="D339" s="5">
        <v>40000</v>
      </c>
      <c r="E339" s="5">
        <v>40002</v>
      </c>
      <c r="F339" s="7">
        <v>40002</v>
      </c>
      <c r="G339" s="9">
        <v>40024</v>
      </c>
      <c r="H339" s="9">
        <v>40030</v>
      </c>
      <c r="I339" s="6">
        <v>40043</v>
      </c>
      <c r="J339" s="11">
        <v>22</v>
      </c>
      <c r="K339" s="11">
        <v>6</v>
      </c>
      <c r="L339" s="11">
        <v>28</v>
      </c>
      <c r="M339" s="11">
        <v>13</v>
      </c>
      <c r="O339" t="str">
        <f t="shared" si="5"/>
        <v>CNJBound &amp; Not Paid</v>
      </c>
    </row>
    <row r="340" spans="1:15" ht="12" customHeight="1" outlineLevel="1" x14ac:dyDescent="0.2">
      <c r="A340" s="3" t="s">
        <v>20138</v>
      </c>
      <c r="B340" s="4">
        <v>17589</v>
      </c>
      <c r="C340" s="3" t="s">
        <v>20135</v>
      </c>
      <c r="D340" s="5">
        <v>40002</v>
      </c>
      <c r="E340" s="5">
        <v>40002</v>
      </c>
      <c r="F340" s="7">
        <v>40002</v>
      </c>
      <c r="G340" s="9">
        <v>40052</v>
      </c>
      <c r="H340" s="9">
        <v>40052</v>
      </c>
      <c r="I340" s="6">
        <v>40070</v>
      </c>
      <c r="J340" s="11">
        <v>50</v>
      </c>
      <c r="K340" s="11">
        <v>0</v>
      </c>
      <c r="L340" s="11">
        <v>50</v>
      </c>
      <c r="M340" s="11">
        <v>18</v>
      </c>
      <c r="O340" t="str">
        <f t="shared" si="5"/>
        <v>CNJBound &amp; Not Paid</v>
      </c>
    </row>
    <row r="341" spans="1:15" ht="12" customHeight="1" outlineLevel="1" x14ac:dyDescent="0.2">
      <c r="A341" s="3" t="s">
        <v>20138</v>
      </c>
      <c r="B341" s="4">
        <v>17364</v>
      </c>
      <c r="C341" s="3" t="s">
        <v>20135</v>
      </c>
      <c r="D341" s="5">
        <v>39979</v>
      </c>
      <c r="E341" s="5">
        <v>40001</v>
      </c>
      <c r="F341" s="7">
        <v>40002</v>
      </c>
      <c r="G341" s="9">
        <v>40007</v>
      </c>
      <c r="H341" s="9">
        <v>40016</v>
      </c>
      <c r="I341" s="6">
        <v>40026</v>
      </c>
      <c r="J341" s="11">
        <v>5</v>
      </c>
      <c r="K341" s="11">
        <v>9</v>
      </c>
      <c r="L341" s="11">
        <v>14</v>
      </c>
      <c r="M341" s="11">
        <v>10</v>
      </c>
      <c r="O341" t="str">
        <f t="shared" si="5"/>
        <v>CNJBound &amp; Not Paid</v>
      </c>
    </row>
    <row r="342" spans="1:15" ht="12" customHeight="1" outlineLevel="1" x14ac:dyDescent="0.2">
      <c r="A342" s="3" t="s">
        <v>20138</v>
      </c>
      <c r="B342" s="4">
        <v>17432</v>
      </c>
      <c r="C342" s="3" t="s">
        <v>20135</v>
      </c>
      <c r="D342" s="5">
        <v>39996</v>
      </c>
      <c r="E342" s="5">
        <v>40000</v>
      </c>
      <c r="F342" s="7">
        <v>40002</v>
      </c>
      <c r="G342" s="9">
        <v>40023</v>
      </c>
      <c r="H342" s="9">
        <v>40023</v>
      </c>
      <c r="I342" s="6">
        <v>40046</v>
      </c>
      <c r="J342" s="11">
        <v>21</v>
      </c>
      <c r="K342" s="11">
        <v>0</v>
      </c>
      <c r="L342" s="11">
        <v>21</v>
      </c>
      <c r="M342" s="11">
        <v>23</v>
      </c>
      <c r="O342" t="str">
        <f t="shared" si="5"/>
        <v>CNJBound &amp; Not Paid</v>
      </c>
    </row>
    <row r="343" spans="1:15" ht="12" customHeight="1" outlineLevel="1" x14ac:dyDescent="0.2">
      <c r="A343" s="3" t="s">
        <v>20138</v>
      </c>
      <c r="B343" s="4">
        <v>17422</v>
      </c>
      <c r="C343" s="3" t="s">
        <v>20135</v>
      </c>
      <c r="D343" s="5">
        <v>40000</v>
      </c>
      <c r="E343" s="5">
        <v>40003</v>
      </c>
      <c r="F343" s="7">
        <v>40003</v>
      </c>
      <c r="G343" s="9">
        <v>40022</v>
      </c>
      <c r="H343" s="9">
        <v>40024</v>
      </c>
      <c r="I343" s="6">
        <v>40043</v>
      </c>
      <c r="J343" s="11">
        <v>19</v>
      </c>
      <c r="K343" s="11">
        <v>2</v>
      </c>
      <c r="L343" s="11">
        <v>21</v>
      </c>
      <c r="M343" s="11">
        <v>19</v>
      </c>
      <c r="O343" t="str">
        <f t="shared" si="5"/>
        <v>CNJBound &amp; Not Paid</v>
      </c>
    </row>
    <row r="344" spans="1:15" ht="12" customHeight="1" outlineLevel="1" x14ac:dyDescent="0.2">
      <c r="A344" s="3" t="s">
        <v>20138</v>
      </c>
      <c r="B344" s="4">
        <v>17410</v>
      </c>
      <c r="C344" s="3" t="s">
        <v>20135</v>
      </c>
      <c r="D344" s="5">
        <v>39997</v>
      </c>
      <c r="E344" s="5">
        <v>40001</v>
      </c>
      <c r="F344" s="7">
        <v>40009</v>
      </c>
      <c r="G344" s="9">
        <v>40021</v>
      </c>
      <c r="H344" s="9">
        <v>40022</v>
      </c>
      <c r="I344" s="6">
        <v>40040</v>
      </c>
      <c r="J344" s="11">
        <v>12</v>
      </c>
      <c r="K344" s="11">
        <v>1</v>
      </c>
      <c r="L344" s="11">
        <v>13</v>
      </c>
      <c r="M344" s="11">
        <v>18</v>
      </c>
      <c r="O344" t="str">
        <f t="shared" si="5"/>
        <v>CNJBound &amp; Not Paid</v>
      </c>
    </row>
    <row r="345" spans="1:15" ht="12" customHeight="1" outlineLevel="1" x14ac:dyDescent="0.2">
      <c r="A345" s="3" t="s">
        <v>20138</v>
      </c>
      <c r="B345" s="4">
        <v>17389</v>
      </c>
      <c r="C345" s="3" t="s">
        <v>20135</v>
      </c>
      <c r="D345" s="5">
        <v>40003</v>
      </c>
      <c r="E345" s="5">
        <v>40011</v>
      </c>
      <c r="F345" s="7">
        <v>40014</v>
      </c>
      <c r="G345" s="9">
        <v>40017</v>
      </c>
      <c r="H345" s="9">
        <v>40018</v>
      </c>
      <c r="I345" s="6">
        <v>40034</v>
      </c>
      <c r="J345" s="11">
        <v>3</v>
      </c>
      <c r="K345" s="11">
        <v>1</v>
      </c>
      <c r="L345" s="11">
        <v>4</v>
      </c>
      <c r="M345" s="11">
        <v>16</v>
      </c>
      <c r="O345" t="str">
        <f t="shared" si="5"/>
        <v>CNJBound &amp; Not Paid</v>
      </c>
    </row>
    <row r="346" spans="1:15" ht="12" customHeight="1" outlineLevel="1" x14ac:dyDescent="0.2">
      <c r="A346" s="3" t="s">
        <v>20138</v>
      </c>
      <c r="B346" s="4">
        <v>17305</v>
      </c>
      <c r="C346" s="3" t="s">
        <v>20135</v>
      </c>
      <c r="D346" s="5">
        <v>40011</v>
      </c>
      <c r="E346" s="5">
        <v>40014</v>
      </c>
      <c r="F346" s="7">
        <v>40014</v>
      </c>
      <c r="G346" s="9">
        <v>40015</v>
      </c>
      <c r="H346" s="9">
        <v>40015</v>
      </c>
      <c r="I346" s="6">
        <v>40023</v>
      </c>
      <c r="J346" s="11">
        <v>1</v>
      </c>
      <c r="K346" s="11">
        <v>0</v>
      </c>
      <c r="L346" s="11">
        <v>1</v>
      </c>
      <c r="M346" s="11">
        <v>8</v>
      </c>
      <c r="O346" t="str">
        <f t="shared" si="5"/>
        <v>CNJBound &amp; Not Paid</v>
      </c>
    </row>
    <row r="347" spans="1:15" ht="12" customHeight="1" outlineLevel="1" x14ac:dyDescent="0.2">
      <c r="A347" s="3" t="s">
        <v>20138</v>
      </c>
      <c r="B347" s="4">
        <v>17604</v>
      </c>
      <c r="C347" s="3" t="s">
        <v>20135</v>
      </c>
      <c r="D347" s="5">
        <v>40012</v>
      </c>
      <c r="E347" s="5">
        <v>40015</v>
      </c>
      <c r="F347" s="7">
        <v>40015</v>
      </c>
      <c r="G347" s="9">
        <v>40057</v>
      </c>
      <c r="H347" s="9">
        <v>40058</v>
      </c>
      <c r="I347" s="6">
        <v>40074</v>
      </c>
      <c r="J347" s="11">
        <v>42</v>
      </c>
      <c r="K347" s="11">
        <v>1</v>
      </c>
      <c r="L347" s="11">
        <v>43</v>
      </c>
      <c r="M347" s="11">
        <v>16</v>
      </c>
      <c r="O347" t="str">
        <f t="shared" si="5"/>
        <v>CNJBound &amp; Not Paid</v>
      </c>
    </row>
    <row r="348" spans="1:15" ht="12" customHeight="1" outlineLevel="1" x14ac:dyDescent="0.2">
      <c r="A348" s="3" t="s">
        <v>20138</v>
      </c>
      <c r="B348" s="4">
        <v>17416</v>
      </c>
      <c r="C348" s="3" t="s">
        <v>20135</v>
      </c>
      <c r="D348" s="5">
        <v>40015</v>
      </c>
      <c r="E348" s="5">
        <v>40015</v>
      </c>
      <c r="F348" s="7">
        <v>40015</v>
      </c>
      <c r="G348" s="9">
        <v>40022</v>
      </c>
      <c r="H348" s="9">
        <v>40022</v>
      </c>
      <c r="I348" s="6">
        <v>40042</v>
      </c>
      <c r="J348" s="11">
        <v>7</v>
      </c>
      <c r="K348" s="11">
        <v>0</v>
      </c>
      <c r="L348" s="11">
        <v>7</v>
      </c>
      <c r="M348" s="11">
        <v>20</v>
      </c>
      <c r="O348" t="str">
        <f t="shared" si="5"/>
        <v>CNJBound &amp; Not Paid</v>
      </c>
    </row>
    <row r="349" spans="1:15" ht="12" customHeight="1" outlineLevel="1" x14ac:dyDescent="0.2">
      <c r="A349" s="3" t="s">
        <v>20138</v>
      </c>
      <c r="B349" s="4">
        <v>17314</v>
      </c>
      <c r="C349" s="3" t="s">
        <v>20135</v>
      </c>
      <c r="D349" s="5">
        <v>40016</v>
      </c>
      <c r="E349" s="5">
        <v>40017</v>
      </c>
      <c r="F349" s="7">
        <v>40017</v>
      </c>
      <c r="G349" s="9">
        <v>40018</v>
      </c>
      <c r="H349" s="9">
        <v>40021</v>
      </c>
      <c r="I349" s="6">
        <v>40025</v>
      </c>
      <c r="J349" s="11">
        <v>1</v>
      </c>
      <c r="K349" s="11">
        <v>3</v>
      </c>
      <c r="L349" s="11">
        <v>4</v>
      </c>
      <c r="M349" s="11">
        <v>4</v>
      </c>
      <c r="O349" t="str">
        <f t="shared" si="5"/>
        <v>CNJBound &amp; Not Paid</v>
      </c>
    </row>
    <row r="350" spans="1:15" ht="12" customHeight="1" outlineLevel="1" x14ac:dyDescent="0.2">
      <c r="A350" s="3" t="s">
        <v>20138</v>
      </c>
      <c r="B350" s="4">
        <v>17622</v>
      </c>
      <c r="C350" s="3" t="s">
        <v>20135</v>
      </c>
      <c r="D350" s="5">
        <v>40022</v>
      </c>
      <c r="E350" s="5">
        <v>40023</v>
      </c>
      <c r="F350" s="7">
        <v>40023</v>
      </c>
      <c r="G350" s="9">
        <v>40064</v>
      </c>
      <c r="H350" s="9">
        <v>40065</v>
      </c>
      <c r="I350" s="6">
        <v>40081</v>
      </c>
      <c r="J350" s="11">
        <v>41</v>
      </c>
      <c r="K350" s="11">
        <v>1</v>
      </c>
      <c r="L350" s="11">
        <v>42</v>
      </c>
      <c r="M350" s="11">
        <v>16</v>
      </c>
      <c r="O350" t="str">
        <f t="shared" si="5"/>
        <v>CNJBound &amp; Not Paid</v>
      </c>
    </row>
    <row r="351" spans="1:15" ht="12" customHeight="1" outlineLevel="1" x14ac:dyDescent="0.2">
      <c r="A351" s="3" t="s">
        <v>20138</v>
      </c>
      <c r="B351" s="4">
        <v>18549</v>
      </c>
      <c r="C351" s="3" t="s">
        <v>20135</v>
      </c>
      <c r="D351" s="5">
        <v>40016</v>
      </c>
      <c r="E351" s="5">
        <v>40023</v>
      </c>
      <c r="F351" s="7">
        <v>40023</v>
      </c>
      <c r="G351" s="9">
        <v>40043</v>
      </c>
      <c r="H351" s="9">
        <v>40059</v>
      </c>
      <c r="J351" s="11">
        <v>20</v>
      </c>
      <c r="K351" s="11">
        <v>16</v>
      </c>
      <c r="L351" s="11">
        <v>36</v>
      </c>
      <c r="M351" s="11">
        <v>0</v>
      </c>
      <c r="O351" t="str">
        <f t="shared" si="5"/>
        <v>CNJBound &amp; Not Paid</v>
      </c>
    </row>
    <row r="352" spans="1:15" ht="12" customHeight="1" outlineLevel="1" x14ac:dyDescent="0.2">
      <c r="A352" s="3" t="s">
        <v>20138</v>
      </c>
      <c r="B352" s="4">
        <v>17593</v>
      </c>
      <c r="C352" s="3" t="s">
        <v>20137</v>
      </c>
      <c r="D352" s="5">
        <v>40016</v>
      </c>
      <c r="E352" s="5">
        <v>40023</v>
      </c>
      <c r="F352" s="7">
        <v>40023</v>
      </c>
      <c r="G352" s="9">
        <v>40043</v>
      </c>
      <c r="H352" s="9">
        <v>40049</v>
      </c>
      <c r="I352" s="6">
        <v>40071</v>
      </c>
      <c r="J352" s="11">
        <v>20</v>
      </c>
      <c r="K352" s="11">
        <v>6</v>
      </c>
      <c r="L352" s="11">
        <v>26</v>
      </c>
      <c r="M352" s="11">
        <v>22</v>
      </c>
      <c r="O352" t="str">
        <f t="shared" si="5"/>
        <v>CNJCancel</v>
      </c>
    </row>
    <row r="353" spans="1:15" ht="12" customHeight="1" outlineLevel="1" x14ac:dyDescent="0.2">
      <c r="A353" s="3" t="s">
        <v>20138</v>
      </c>
      <c r="B353" s="4">
        <v>17417</v>
      </c>
      <c r="C353" s="3" t="s">
        <v>20135</v>
      </c>
      <c r="D353" s="5">
        <v>40020</v>
      </c>
      <c r="E353" s="5">
        <v>40023</v>
      </c>
      <c r="F353" s="7">
        <v>40024</v>
      </c>
      <c r="G353" s="9">
        <v>40028</v>
      </c>
      <c r="H353" s="9">
        <v>40029</v>
      </c>
      <c r="I353" s="6">
        <v>40042</v>
      </c>
      <c r="J353" s="11">
        <v>4</v>
      </c>
      <c r="K353" s="11">
        <v>1</v>
      </c>
      <c r="L353" s="11">
        <v>5</v>
      </c>
      <c r="M353" s="11">
        <v>13</v>
      </c>
      <c r="O353" t="str">
        <f t="shared" si="5"/>
        <v>CNJBound &amp; Not Paid</v>
      </c>
    </row>
    <row r="354" spans="1:15" ht="12" customHeight="1" outlineLevel="1" x14ac:dyDescent="0.2">
      <c r="A354" s="3" t="s">
        <v>20138</v>
      </c>
      <c r="B354" s="4">
        <v>17619</v>
      </c>
      <c r="C354" s="3" t="s">
        <v>20135</v>
      </c>
      <c r="D354" s="5">
        <v>40017</v>
      </c>
      <c r="E354" s="5">
        <v>40029</v>
      </c>
      <c r="F354" s="7">
        <v>40029</v>
      </c>
      <c r="G354" s="9">
        <v>40059</v>
      </c>
      <c r="H354" s="9">
        <v>40060</v>
      </c>
      <c r="I354" s="6">
        <v>40079</v>
      </c>
      <c r="J354" s="11">
        <v>30</v>
      </c>
      <c r="K354" s="11">
        <v>1</v>
      </c>
      <c r="L354" s="11">
        <v>31</v>
      </c>
      <c r="M354" s="11">
        <v>19</v>
      </c>
      <c r="O354" t="str">
        <f t="shared" si="5"/>
        <v>CNJBound &amp; Not Paid</v>
      </c>
    </row>
    <row r="355" spans="1:15" ht="12" customHeight="1" outlineLevel="1" x14ac:dyDescent="0.2">
      <c r="A355" s="3" t="s">
        <v>20138</v>
      </c>
      <c r="B355" s="4">
        <v>17567</v>
      </c>
      <c r="C355" s="3" t="s">
        <v>20135</v>
      </c>
      <c r="D355" s="5">
        <v>40030</v>
      </c>
      <c r="E355" s="5">
        <v>40031</v>
      </c>
      <c r="F355" s="7">
        <v>40032</v>
      </c>
      <c r="G355" s="9">
        <v>40051</v>
      </c>
      <c r="H355" s="9">
        <v>40056</v>
      </c>
      <c r="I355" s="6">
        <v>40064</v>
      </c>
      <c r="J355" s="11">
        <v>19</v>
      </c>
      <c r="K355" s="11">
        <v>5</v>
      </c>
      <c r="L355" s="11">
        <v>24</v>
      </c>
      <c r="M355" s="11">
        <v>8</v>
      </c>
      <c r="O355" t="str">
        <f t="shared" si="5"/>
        <v>CNJBound &amp; Not Paid</v>
      </c>
    </row>
    <row r="356" spans="1:15" ht="12" customHeight="1" outlineLevel="1" x14ac:dyDescent="0.2">
      <c r="A356" s="3" t="s">
        <v>20138</v>
      </c>
      <c r="B356" s="4">
        <v>17460</v>
      </c>
      <c r="C356" s="3" t="s">
        <v>20135</v>
      </c>
      <c r="D356" s="5">
        <v>40030</v>
      </c>
      <c r="E356" s="5">
        <v>40030</v>
      </c>
      <c r="F356" s="7">
        <v>40032</v>
      </c>
      <c r="G356" s="9">
        <v>40039</v>
      </c>
      <c r="H356" s="9">
        <v>40039</v>
      </c>
      <c r="I356" s="6">
        <v>40055</v>
      </c>
      <c r="J356" s="11">
        <v>7</v>
      </c>
      <c r="K356" s="11">
        <v>0</v>
      </c>
      <c r="L356" s="11">
        <v>7</v>
      </c>
      <c r="M356" s="11">
        <v>16</v>
      </c>
      <c r="O356" t="str">
        <f t="shared" si="5"/>
        <v>CNJBound &amp; Not Paid</v>
      </c>
    </row>
    <row r="357" spans="1:15" ht="12" customHeight="1" outlineLevel="1" x14ac:dyDescent="0.2">
      <c r="A357" s="3" t="s">
        <v>20138</v>
      </c>
      <c r="B357" s="4">
        <v>17857</v>
      </c>
      <c r="C357" s="3" t="s">
        <v>24151</v>
      </c>
      <c r="D357" s="5">
        <v>40022</v>
      </c>
      <c r="E357" s="5">
        <v>40032</v>
      </c>
      <c r="F357" s="7">
        <v>40032</v>
      </c>
      <c r="G357" s="9">
        <v>40046</v>
      </c>
      <c r="H357" s="8"/>
      <c r="I357" s="6">
        <v>40118</v>
      </c>
      <c r="J357" s="11">
        <v>14</v>
      </c>
      <c r="K357" s="10"/>
      <c r="L357" s="11">
        <v>0</v>
      </c>
      <c r="M357" s="11">
        <v>0</v>
      </c>
      <c r="O357" t="str">
        <f t="shared" si="5"/>
        <v>CNJRating</v>
      </c>
    </row>
    <row r="358" spans="1:15" ht="12" customHeight="1" outlineLevel="1" x14ac:dyDescent="0.2">
      <c r="A358" s="3" t="s">
        <v>20138</v>
      </c>
      <c r="B358" s="4">
        <v>17568</v>
      </c>
      <c r="C358" s="3" t="s">
        <v>20135</v>
      </c>
      <c r="D358" s="5">
        <v>40010</v>
      </c>
      <c r="E358" s="5">
        <v>40023</v>
      </c>
      <c r="F358" s="7">
        <v>40035</v>
      </c>
      <c r="G358" s="9">
        <v>40044</v>
      </c>
      <c r="H358" s="9">
        <v>40044</v>
      </c>
      <c r="I358" s="6">
        <v>40064</v>
      </c>
      <c r="J358" s="11">
        <v>9</v>
      </c>
      <c r="K358" s="11">
        <v>0</v>
      </c>
      <c r="L358" s="11">
        <v>9</v>
      </c>
      <c r="M358" s="11">
        <v>20</v>
      </c>
      <c r="O358" t="str">
        <f t="shared" si="5"/>
        <v>CNJBound &amp; Not Paid</v>
      </c>
    </row>
    <row r="359" spans="1:15" ht="12" customHeight="1" outlineLevel="1" x14ac:dyDescent="0.2">
      <c r="A359" s="3" t="s">
        <v>20138</v>
      </c>
      <c r="B359" s="4">
        <v>17558</v>
      </c>
      <c r="C359" s="3" t="s">
        <v>20135</v>
      </c>
      <c r="D359" s="5">
        <v>40035</v>
      </c>
      <c r="E359" s="5">
        <v>40024</v>
      </c>
      <c r="F359" s="7">
        <v>40035</v>
      </c>
      <c r="G359" s="9">
        <v>40050</v>
      </c>
      <c r="H359" s="9">
        <v>40053</v>
      </c>
      <c r="I359" s="6">
        <v>40061</v>
      </c>
      <c r="J359" s="11">
        <v>15</v>
      </c>
      <c r="K359" s="11">
        <v>3</v>
      </c>
      <c r="L359" s="11">
        <v>18</v>
      </c>
      <c r="M359" s="11">
        <v>8</v>
      </c>
      <c r="O359" t="str">
        <f t="shared" si="5"/>
        <v>CNJBound &amp; Not Paid</v>
      </c>
    </row>
    <row r="360" spans="1:15" ht="12" customHeight="1" outlineLevel="1" x14ac:dyDescent="0.2">
      <c r="A360" s="3" t="s">
        <v>20138</v>
      </c>
      <c r="B360" s="4">
        <v>17754</v>
      </c>
      <c r="C360" s="3" t="s">
        <v>24152</v>
      </c>
      <c r="D360" s="5">
        <v>40030</v>
      </c>
      <c r="E360" s="5">
        <v>40035</v>
      </c>
      <c r="F360" s="7">
        <v>40035</v>
      </c>
      <c r="G360" s="9">
        <v>40091</v>
      </c>
      <c r="H360" s="9">
        <v>40091</v>
      </c>
      <c r="I360" s="6">
        <v>40112</v>
      </c>
      <c r="J360" s="11">
        <v>56</v>
      </c>
      <c r="K360" s="11">
        <v>0</v>
      </c>
      <c r="L360" s="11">
        <v>56</v>
      </c>
      <c r="M360" s="11">
        <v>21</v>
      </c>
      <c r="O360" t="str">
        <f t="shared" si="5"/>
        <v>CNJQuote Issued</v>
      </c>
    </row>
    <row r="361" spans="1:15" ht="12" customHeight="1" outlineLevel="1" x14ac:dyDescent="0.2">
      <c r="A361" s="3" t="s">
        <v>20138</v>
      </c>
      <c r="B361" s="4">
        <v>17590</v>
      </c>
      <c r="C361" s="3" t="s">
        <v>20135</v>
      </c>
      <c r="D361" s="5">
        <v>40025</v>
      </c>
      <c r="E361" s="5">
        <v>40036</v>
      </c>
      <c r="F361" s="7">
        <v>40036</v>
      </c>
      <c r="G361" s="9">
        <v>40056</v>
      </c>
      <c r="H361" s="9">
        <v>40056</v>
      </c>
      <c r="I361" s="6">
        <v>40070</v>
      </c>
      <c r="J361" s="11">
        <v>20</v>
      </c>
      <c r="K361" s="11">
        <v>0</v>
      </c>
      <c r="L361" s="11">
        <v>20</v>
      </c>
      <c r="M361" s="11">
        <v>14</v>
      </c>
      <c r="O361" t="str">
        <f t="shared" si="5"/>
        <v>CNJBound &amp; Not Paid</v>
      </c>
    </row>
    <row r="362" spans="1:15" ht="12" customHeight="1" outlineLevel="1" x14ac:dyDescent="0.2">
      <c r="A362" s="3" t="s">
        <v>20138</v>
      </c>
      <c r="B362" s="4">
        <v>17457</v>
      </c>
      <c r="C362" s="3" t="s">
        <v>20135</v>
      </c>
      <c r="D362" s="5">
        <v>40028</v>
      </c>
      <c r="E362" s="5">
        <v>40035</v>
      </c>
      <c r="F362" s="7">
        <v>40036</v>
      </c>
      <c r="G362" s="9">
        <v>40038</v>
      </c>
      <c r="H362" s="9">
        <v>40039</v>
      </c>
      <c r="I362" s="6">
        <v>40054</v>
      </c>
      <c r="J362" s="11">
        <v>2</v>
      </c>
      <c r="K362" s="11">
        <v>1</v>
      </c>
      <c r="L362" s="11">
        <v>3</v>
      </c>
      <c r="M362" s="11">
        <v>15</v>
      </c>
      <c r="O362" t="str">
        <f t="shared" si="5"/>
        <v>CNJBound &amp; Not Paid</v>
      </c>
    </row>
    <row r="363" spans="1:15" ht="12" customHeight="1" outlineLevel="1" x14ac:dyDescent="0.2">
      <c r="A363" s="3" t="s">
        <v>20138</v>
      </c>
      <c r="B363" s="4">
        <v>17609</v>
      </c>
      <c r="C363" s="3" t="s">
        <v>20135</v>
      </c>
      <c r="D363" s="5">
        <v>40031</v>
      </c>
      <c r="E363" s="5">
        <v>40035</v>
      </c>
      <c r="F363" s="7">
        <v>40037</v>
      </c>
      <c r="G363" s="9">
        <v>40058</v>
      </c>
      <c r="H363" s="9">
        <v>40066</v>
      </c>
      <c r="I363" s="6">
        <v>40075</v>
      </c>
      <c r="J363" s="11">
        <v>21</v>
      </c>
      <c r="K363" s="11">
        <v>8</v>
      </c>
      <c r="L363" s="11">
        <v>29</v>
      </c>
      <c r="M363" s="11">
        <v>9</v>
      </c>
      <c r="O363" t="str">
        <f t="shared" si="5"/>
        <v>CNJBound &amp; Not Paid</v>
      </c>
    </row>
    <row r="364" spans="1:15" ht="12" customHeight="1" outlineLevel="1" x14ac:dyDescent="0.2">
      <c r="A364" s="3" t="s">
        <v>20138</v>
      </c>
      <c r="B364" s="4">
        <v>17574</v>
      </c>
      <c r="C364" s="3" t="s">
        <v>20135</v>
      </c>
      <c r="D364" s="5">
        <v>40025</v>
      </c>
      <c r="E364" s="5">
        <v>40035</v>
      </c>
      <c r="F364" s="7">
        <v>40037</v>
      </c>
      <c r="G364" s="9">
        <v>40052</v>
      </c>
      <c r="H364" s="9">
        <v>40052</v>
      </c>
      <c r="I364" s="6">
        <v>40066</v>
      </c>
      <c r="J364" s="11">
        <v>15</v>
      </c>
      <c r="K364" s="11">
        <v>0</v>
      </c>
      <c r="L364" s="11">
        <v>15</v>
      </c>
      <c r="M364" s="11">
        <v>14</v>
      </c>
      <c r="O364" t="str">
        <f t="shared" si="5"/>
        <v>CNJBound &amp; Not Paid</v>
      </c>
    </row>
    <row r="365" spans="1:15" ht="12" customHeight="1" outlineLevel="1" x14ac:dyDescent="0.2">
      <c r="A365" s="3" t="s">
        <v>20138</v>
      </c>
      <c r="B365" s="4">
        <v>17701</v>
      </c>
      <c r="C365" s="3" t="s">
        <v>24152</v>
      </c>
      <c r="D365" s="5">
        <v>40035</v>
      </c>
      <c r="E365" s="5">
        <v>40037</v>
      </c>
      <c r="F365" s="7">
        <v>40037</v>
      </c>
      <c r="G365" s="9">
        <v>40081</v>
      </c>
      <c r="H365" s="9">
        <v>40081</v>
      </c>
      <c r="I365" s="6">
        <v>40095</v>
      </c>
      <c r="J365" s="11">
        <v>44</v>
      </c>
      <c r="K365" s="11">
        <v>0</v>
      </c>
      <c r="L365" s="11">
        <v>44</v>
      </c>
      <c r="M365" s="11">
        <v>14</v>
      </c>
      <c r="O365" t="str">
        <f t="shared" si="5"/>
        <v>CNJQuote Issued</v>
      </c>
    </row>
    <row r="366" spans="1:15" ht="12" customHeight="1" outlineLevel="1" x14ac:dyDescent="0.2">
      <c r="A366" s="3" t="s">
        <v>20138</v>
      </c>
      <c r="B366" s="4">
        <v>17665</v>
      </c>
      <c r="C366" s="3" t="s">
        <v>20135</v>
      </c>
      <c r="D366" s="5">
        <v>40035</v>
      </c>
      <c r="E366" s="5">
        <v>40035</v>
      </c>
      <c r="F366" s="7">
        <v>40037</v>
      </c>
      <c r="G366" s="9">
        <v>40070</v>
      </c>
      <c r="H366" s="9">
        <v>40079</v>
      </c>
      <c r="I366" s="6">
        <v>40087</v>
      </c>
      <c r="J366" s="11">
        <v>33</v>
      </c>
      <c r="K366" s="11">
        <v>9</v>
      </c>
      <c r="L366" s="11">
        <v>42</v>
      </c>
      <c r="M366" s="11">
        <v>8</v>
      </c>
      <c r="O366" t="str">
        <f t="shared" si="5"/>
        <v>CNJBound &amp; Not Paid</v>
      </c>
    </row>
    <row r="367" spans="1:15" ht="21.95" customHeight="1" outlineLevel="1" x14ac:dyDescent="0.2">
      <c r="A367" s="3" t="s">
        <v>20138</v>
      </c>
      <c r="B367" s="4">
        <v>17547</v>
      </c>
      <c r="C367" s="3" t="s">
        <v>24149</v>
      </c>
      <c r="D367" s="5">
        <v>40035</v>
      </c>
      <c r="E367" s="5">
        <v>40036</v>
      </c>
      <c r="F367" s="7">
        <v>40037</v>
      </c>
      <c r="G367" s="9">
        <v>40044</v>
      </c>
      <c r="H367" s="9">
        <v>40044</v>
      </c>
      <c r="I367" s="6">
        <v>40057</v>
      </c>
      <c r="J367" s="11">
        <v>7</v>
      </c>
      <c r="K367" s="11">
        <v>0</v>
      </c>
      <c r="L367" s="11">
        <v>7</v>
      </c>
      <c r="M367" s="11">
        <v>13</v>
      </c>
      <c r="O367" t="str">
        <f t="shared" si="5"/>
        <v>CNJRenewal Laspe Replaced</v>
      </c>
    </row>
    <row r="368" spans="1:15" ht="12" customHeight="1" outlineLevel="1" x14ac:dyDescent="0.2">
      <c r="A368" s="3" t="s">
        <v>20138</v>
      </c>
      <c r="B368" s="4">
        <v>17652</v>
      </c>
      <c r="C368" s="3" t="s">
        <v>20135</v>
      </c>
      <c r="D368" s="5">
        <v>40037</v>
      </c>
      <c r="E368" s="5">
        <v>40037</v>
      </c>
      <c r="F368" s="7">
        <v>40039</v>
      </c>
      <c r="G368" s="9">
        <v>40071</v>
      </c>
      <c r="H368" s="9">
        <v>40072</v>
      </c>
      <c r="I368" s="6">
        <v>40087</v>
      </c>
      <c r="J368" s="11">
        <v>32</v>
      </c>
      <c r="K368" s="11">
        <v>1</v>
      </c>
      <c r="L368" s="11">
        <v>33</v>
      </c>
      <c r="M368" s="11">
        <v>15</v>
      </c>
      <c r="O368" t="str">
        <f t="shared" si="5"/>
        <v>CNJBound &amp; Not Paid</v>
      </c>
    </row>
    <row r="369" spans="1:15" ht="12" customHeight="1" outlineLevel="1" x14ac:dyDescent="0.2">
      <c r="A369" s="3" t="s">
        <v>20138</v>
      </c>
      <c r="B369" s="4">
        <v>17556</v>
      </c>
      <c r="C369" s="3" t="s">
        <v>20135</v>
      </c>
      <c r="D369" s="5">
        <v>40037</v>
      </c>
      <c r="E369" s="5">
        <v>40042</v>
      </c>
      <c r="F369" s="7">
        <v>40042</v>
      </c>
      <c r="G369" s="9">
        <v>40045</v>
      </c>
      <c r="H369" s="9">
        <v>40049</v>
      </c>
      <c r="I369" s="6">
        <v>40061</v>
      </c>
      <c r="J369" s="11">
        <v>3</v>
      </c>
      <c r="K369" s="11">
        <v>4</v>
      </c>
      <c r="L369" s="11">
        <v>7</v>
      </c>
      <c r="M369" s="11">
        <v>12</v>
      </c>
      <c r="O369" t="str">
        <f t="shared" si="5"/>
        <v>CNJBound &amp; Not Paid</v>
      </c>
    </row>
    <row r="370" spans="1:15" ht="12" customHeight="1" outlineLevel="1" x14ac:dyDescent="0.2">
      <c r="A370" s="3" t="s">
        <v>20138</v>
      </c>
      <c r="B370" s="4">
        <v>17614</v>
      </c>
      <c r="C370" s="3" t="s">
        <v>20135</v>
      </c>
      <c r="D370" s="5">
        <v>40035</v>
      </c>
      <c r="E370" s="5">
        <v>40042</v>
      </c>
      <c r="F370" s="7">
        <v>40042</v>
      </c>
      <c r="G370" s="9">
        <v>40060</v>
      </c>
      <c r="H370" s="9">
        <v>40060</v>
      </c>
      <c r="I370" s="6">
        <v>40076</v>
      </c>
      <c r="J370" s="11">
        <v>18</v>
      </c>
      <c r="K370" s="11">
        <v>0</v>
      </c>
      <c r="L370" s="11">
        <v>18</v>
      </c>
      <c r="M370" s="11">
        <v>16</v>
      </c>
      <c r="O370" t="str">
        <f t="shared" si="5"/>
        <v>CNJBound &amp; Not Paid</v>
      </c>
    </row>
    <row r="371" spans="1:15" ht="12" customHeight="1" outlineLevel="1" x14ac:dyDescent="0.2">
      <c r="A371" s="3" t="s">
        <v>20138</v>
      </c>
      <c r="B371" s="4">
        <v>17597</v>
      </c>
      <c r="C371" s="3" t="s">
        <v>20135</v>
      </c>
      <c r="D371" s="5">
        <v>40035</v>
      </c>
      <c r="E371" s="5">
        <v>40043</v>
      </c>
      <c r="F371" s="7">
        <v>40043</v>
      </c>
      <c r="G371" s="9">
        <v>40066</v>
      </c>
      <c r="H371" s="9">
        <v>40066</v>
      </c>
      <c r="I371" s="6">
        <v>40071</v>
      </c>
      <c r="J371" s="11">
        <v>23</v>
      </c>
      <c r="K371" s="11">
        <v>0</v>
      </c>
      <c r="L371" s="11">
        <v>23</v>
      </c>
      <c r="M371" s="11">
        <v>5</v>
      </c>
      <c r="O371" t="str">
        <f t="shared" si="5"/>
        <v>CNJBound &amp; Not Paid</v>
      </c>
    </row>
    <row r="372" spans="1:15" ht="12" customHeight="1" outlineLevel="1" x14ac:dyDescent="0.2">
      <c r="A372" s="3" t="s">
        <v>20138</v>
      </c>
      <c r="B372" s="4">
        <v>17646</v>
      </c>
      <c r="C372" s="3" t="s">
        <v>20135</v>
      </c>
      <c r="D372" s="5">
        <v>40042</v>
      </c>
      <c r="E372" s="5">
        <v>40044</v>
      </c>
      <c r="F372" s="7">
        <v>40044</v>
      </c>
      <c r="G372" s="9">
        <v>40071</v>
      </c>
      <c r="H372" s="9">
        <v>40071</v>
      </c>
      <c r="I372" s="6">
        <v>40087</v>
      </c>
      <c r="J372" s="11">
        <v>27</v>
      </c>
      <c r="K372" s="11">
        <v>0</v>
      </c>
      <c r="L372" s="11">
        <v>27</v>
      </c>
      <c r="M372" s="11">
        <v>16</v>
      </c>
      <c r="O372" t="str">
        <f t="shared" si="5"/>
        <v>CNJBound &amp; Not Paid</v>
      </c>
    </row>
    <row r="373" spans="1:15" ht="12" customHeight="1" outlineLevel="1" x14ac:dyDescent="0.2">
      <c r="A373" s="3" t="s">
        <v>20138</v>
      </c>
      <c r="B373" s="4">
        <v>17571</v>
      </c>
      <c r="C373" s="3" t="s">
        <v>20135</v>
      </c>
      <c r="D373" s="5">
        <v>40044</v>
      </c>
      <c r="E373" s="5">
        <v>40044</v>
      </c>
      <c r="F373" s="7">
        <v>40044</v>
      </c>
      <c r="G373" s="9">
        <v>40053</v>
      </c>
      <c r="H373" s="9">
        <v>40053</v>
      </c>
      <c r="I373" s="6">
        <v>40065</v>
      </c>
      <c r="J373" s="11">
        <v>9</v>
      </c>
      <c r="K373" s="11">
        <v>0</v>
      </c>
      <c r="L373" s="11">
        <v>9</v>
      </c>
      <c r="M373" s="11">
        <v>12</v>
      </c>
      <c r="O373" t="str">
        <f t="shared" si="5"/>
        <v>CNJBound &amp; Not Paid</v>
      </c>
    </row>
    <row r="374" spans="1:15" ht="12" customHeight="1" outlineLevel="1" x14ac:dyDescent="0.2">
      <c r="A374" s="3" t="s">
        <v>20138</v>
      </c>
      <c r="B374" s="4">
        <v>17684</v>
      </c>
      <c r="C374" s="3" t="s">
        <v>20135</v>
      </c>
      <c r="D374" s="5">
        <v>40046</v>
      </c>
      <c r="E374" s="5">
        <v>40049</v>
      </c>
      <c r="F374" s="7">
        <v>40049</v>
      </c>
      <c r="G374" s="9">
        <v>40073</v>
      </c>
      <c r="H374" s="9">
        <v>40074</v>
      </c>
      <c r="I374" s="6">
        <v>40092</v>
      </c>
      <c r="J374" s="11">
        <v>24</v>
      </c>
      <c r="K374" s="11">
        <v>1</v>
      </c>
      <c r="L374" s="11">
        <v>25</v>
      </c>
      <c r="M374" s="11">
        <v>18</v>
      </c>
      <c r="O374" t="str">
        <f t="shared" si="5"/>
        <v>CNJBound &amp; Not Paid</v>
      </c>
    </row>
    <row r="375" spans="1:15" ht="12" customHeight="1" outlineLevel="1" x14ac:dyDescent="0.2">
      <c r="A375" s="3" t="s">
        <v>20138</v>
      </c>
      <c r="B375" s="4">
        <v>17685</v>
      </c>
      <c r="C375" s="3" t="s">
        <v>20135</v>
      </c>
      <c r="D375" s="5">
        <v>40046</v>
      </c>
      <c r="E375" s="5">
        <v>40049</v>
      </c>
      <c r="F375" s="7">
        <v>40049</v>
      </c>
      <c r="G375" s="9">
        <v>40077</v>
      </c>
      <c r="H375" s="9">
        <v>40077</v>
      </c>
      <c r="I375" s="6">
        <v>40092</v>
      </c>
      <c r="J375" s="11">
        <v>28</v>
      </c>
      <c r="K375" s="11">
        <v>0</v>
      </c>
      <c r="L375" s="11">
        <v>28</v>
      </c>
      <c r="M375" s="11">
        <v>15</v>
      </c>
      <c r="O375" t="str">
        <f t="shared" si="5"/>
        <v>CNJBound &amp; Not Paid</v>
      </c>
    </row>
    <row r="376" spans="1:15" ht="12" customHeight="1" outlineLevel="1" x14ac:dyDescent="0.2">
      <c r="A376" s="3" t="s">
        <v>20138</v>
      </c>
      <c r="B376" s="4">
        <v>17691</v>
      </c>
      <c r="C376" s="3" t="s">
        <v>20135</v>
      </c>
      <c r="D376" s="5">
        <v>40045</v>
      </c>
      <c r="E376" s="5">
        <v>40049</v>
      </c>
      <c r="F376" s="7">
        <v>40049</v>
      </c>
      <c r="G376" s="9">
        <v>40079</v>
      </c>
      <c r="H376" s="9">
        <v>40079</v>
      </c>
      <c r="I376" s="6">
        <v>40093</v>
      </c>
      <c r="J376" s="11">
        <v>30</v>
      </c>
      <c r="K376" s="11">
        <v>0</v>
      </c>
      <c r="L376" s="11">
        <v>30</v>
      </c>
      <c r="M376" s="11">
        <v>14</v>
      </c>
      <c r="O376" t="str">
        <f t="shared" si="5"/>
        <v>CNJBound &amp; Not Paid</v>
      </c>
    </row>
    <row r="377" spans="1:15" ht="12" customHeight="1" outlineLevel="1" x14ac:dyDescent="0.2">
      <c r="A377" s="3" t="s">
        <v>20138</v>
      </c>
      <c r="B377" s="4">
        <v>17578</v>
      </c>
      <c r="C377" s="3" t="s">
        <v>20135</v>
      </c>
      <c r="D377" s="5">
        <v>40038</v>
      </c>
      <c r="E377" s="5">
        <v>40049</v>
      </c>
      <c r="F377" s="7">
        <v>40049</v>
      </c>
      <c r="G377" s="9">
        <v>40056</v>
      </c>
      <c r="H377" s="9">
        <v>40056</v>
      </c>
      <c r="I377" s="6">
        <v>40067</v>
      </c>
      <c r="J377" s="11">
        <v>7</v>
      </c>
      <c r="K377" s="11">
        <v>0</v>
      </c>
      <c r="L377" s="11">
        <v>7</v>
      </c>
      <c r="M377" s="11">
        <v>11</v>
      </c>
      <c r="O377" t="str">
        <f t="shared" si="5"/>
        <v>CNJBound &amp; Not Paid</v>
      </c>
    </row>
    <row r="378" spans="1:15" ht="12" customHeight="1" outlineLevel="1" x14ac:dyDescent="0.2">
      <c r="A378" s="3" t="s">
        <v>20138</v>
      </c>
      <c r="B378" s="4">
        <v>17709</v>
      </c>
      <c r="C378" s="3" t="s">
        <v>20135</v>
      </c>
      <c r="D378" s="5">
        <v>40049</v>
      </c>
      <c r="E378" s="5">
        <v>40053</v>
      </c>
      <c r="F378" s="7">
        <v>40053</v>
      </c>
      <c r="G378" s="9">
        <v>40072</v>
      </c>
      <c r="H378" s="9">
        <v>40072</v>
      </c>
      <c r="I378" s="6">
        <v>40097</v>
      </c>
      <c r="J378" s="11">
        <v>19</v>
      </c>
      <c r="K378" s="11">
        <v>0</v>
      </c>
      <c r="L378" s="11">
        <v>19</v>
      </c>
      <c r="M378" s="11">
        <v>25</v>
      </c>
      <c r="O378" t="str">
        <f t="shared" si="5"/>
        <v>CNJBound &amp; Not Paid</v>
      </c>
    </row>
    <row r="379" spans="1:15" ht="12" customHeight="1" outlineLevel="1" x14ac:dyDescent="0.2">
      <c r="A379" s="3" t="s">
        <v>20138</v>
      </c>
      <c r="B379" s="4">
        <v>17850</v>
      </c>
      <c r="C379" s="3" t="s">
        <v>24151</v>
      </c>
      <c r="D379" s="5">
        <v>40052</v>
      </c>
      <c r="E379" s="5">
        <v>40057</v>
      </c>
      <c r="F379" s="7">
        <v>40057</v>
      </c>
      <c r="G379" s="8"/>
      <c r="H379" s="8"/>
      <c r="I379" s="6">
        <v>40118</v>
      </c>
      <c r="J379" s="10"/>
      <c r="K379" s="10"/>
      <c r="L379" s="11">
        <v>0</v>
      </c>
      <c r="M379" s="11">
        <v>0</v>
      </c>
      <c r="O379" t="str">
        <f t="shared" si="5"/>
        <v>CNJRating</v>
      </c>
    </row>
    <row r="380" spans="1:15" ht="12" customHeight="1" outlineLevel="1" x14ac:dyDescent="0.2">
      <c r="A380" s="3" t="s">
        <v>20138</v>
      </c>
      <c r="B380" s="4">
        <v>17714</v>
      </c>
      <c r="C380" s="3" t="s">
        <v>20135</v>
      </c>
      <c r="D380" s="5">
        <v>40050</v>
      </c>
      <c r="E380" s="5">
        <v>40058</v>
      </c>
      <c r="F380" s="7">
        <v>40059</v>
      </c>
      <c r="G380" s="9">
        <v>40085</v>
      </c>
      <c r="H380" s="9">
        <v>40085</v>
      </c>
      <c r="I380" s="6">
        <v>40099</v>
      </c>
      <c r="J380" s="11">
        <v>26</v>
      </c>
      <c r="K380" s="11">
        <v>0</v>
      </c>
      <c r="L380" s="11">
        <v>26</v>
      </c>
      <c r="M380" s="11">
        <v>14</v>
      </c>
      <c r="O380" t="str">
        <f t="shared" si="5"/>
        <v>CNJBound &amp; Not Paid</v>
      </c>
    </row>
    <row r="381" spans="1:15" ht="12" customHeight="1" outlineLevel="1" x14ac:dyDescent="0.2">
      <c r="A381" s="3" t="s">
        <v>20138</v>
      </c>
      <c r="B381" s="4">
        <v>17767</v>
      </c>
      <c r="C381" s="3" t="s">
        <v>24151</v>
      </c>
      <c r="D381" s="5">
        <v>40053</v>
      </c>
      <c r="E381" s="5">
        <v>40057</v>
      </c>
      <c r="F381" s="7">
        <v>40059</v>
      </c>
      <c r="G381" s="9">
        <v>40094</v>
      </c>
      <c r="H381" s="8"/>
      <c r="I381" s="6">
        <v>40116</v>
      </c>
      <c r="J381" s="11">
        <v>35</v>
      </c>
      <c r="K381" s="10"/>
      <c r="L381" s="11">
        <v>0</v>
      </c>
      <c r="M381" s="11">
        <v>0</v>
      </c>
      <c r="O381" t="str">
        <f t="shared" si="5"/>
        <v>CNJRating</v>
      </c>
    </row>
    <row r="382" spans="1:15" ht="12" customHeight="1" outlineLevel="1" x14ac:dyDescent="0.2">
      <c r="A382" s="3" t="s">
        <v>20138</v>
      </c>
      <c r="B382" s="4">
        <v>17633</v>
      </c>
      <c r="C382" s="3" t="s">
        <v>20135</v>
      </c>
      <c r="D382" s="5">
        <v>40053</v>
      </c>
      <c r="E382" s="5">
        <v>40057</v>
      </c>
      <c r="F382" s="7">
        <v>40059</v>
      </c>
      <c r="G382" s="9">
        <v>40065</v>
      </c>
      <c r="H382" s="9">
        <v>40065</v>
      </c>
      <c r="I382" s="6">
        <v>40085</v>
      </c>
      <c r="J382" s="11">
        <v>6</v>
      </c>
      <c r="K382" s="11">
        <v>0</v>
      </c>
      <c r="L382" s="11">
        <v>6</v>
      </c>
      <c r="M382" s="11">
        <v>20</v>
      </c>
      <c r="O382" t="str">
        <f t="shared" si="5"/>
        <v>CNJBound &amp; Not Paid</v>
      </c>
    </row>
    <row r="383" spans="1:15" ht="12" customHeight="1" outlineLevel="1" x14ac:dyDescent="0.2">
      <c r="A383" s="3" t="s">
        <v>20138</v>
      </c>
      <c r="B383" s="4">
        <v>17639</v>
      </c>
      <c r="C383" s="3" t="s">
        <v>20135</v>
      </c>
      <c r="D383" s="5">
        <v>40051</v>
      </c>
      <c r="E383" s="5">
        <v>40059</v>
      </c>
      <c r="F383" s="7">
        <v>40059</v>
      </c>
      <c r="G383" s="9">
        <v>40066</v>
      </c>
      <c r="H383" s="9">
        <v>40067</v>
      </c>
      <c r="I383" s="6">
        <v>40086</v>
      </c>
      <c r="J383" s="11">
        <v>7</v>
      </c>
      <c r="K383" s="11">
        <v>1</v>
      </c>
      <c r="L383" s="11">
        <v>8</v>
      </c>
      <c r="M383" s="11">
        <v>19</v>
      </c>
      <c r="O383" t="str">
        <f t="shared" si="5"/>
        <v>CNJBound &amp; Not Paid</v>
      </c>
    </row>
    <row r="384" spans="1:15" ht="12" customHeight="1" outlineLevel="1" x14ac:dyDescent="0.2">
      <c r="A384" s="3" t="s">
        <v>20138</v>
      </c>
      <c r="B384" s="4">
        <v>17592</v>
      </c>
      <c r="C384" s="3" t="s">
        <v>20135</v>
      </c>
      <c r="D384" s="5">
        <v>40058</v>
      </c>
      <c r="E384" s="5">
        <v>40064</v>
      </c>
      <c r="F384" s="7">
        <v>40065</v>
      </c>
      <c r="G384" s="9">
        <v>40066</v>
      </c>
      <c r="H384" s="9">
        <v>40070</v>
      </c>
      <c r="I384" s="6">
        <v>40071</v>
      </c>
      <c r="J384" s="11">
        <v>1</v>
      </c>
      <c r="K384" s="11">
        <v>4</v>
      </c>
      <c r="L384" s="11">
        <v>5</v>
      </c>
      <c r="M384" s="11">
        <v>1</v>
      </c>
      <c r="O384" t="str">
        <f t="shared" si="5"/>
        <v>CNJBound &amp; Not Paid</v>
      </c>
    </row>
    <row r="385" spans="1:15" ht="12" customHeight="1" outlineLevel="1" x14ac:dyDescent="0.2">
      <c r="A385" s="3" t="s">
        <v>20138</v>
      </c>
      <c r="B385" s="4">
        <v>17976</v>
      </c>
      <c r="C385" s="3" t="s">
        <v>24151</v>
      </c>
      <c r="D385" s="5">
        <v>40054</v>
      </c>
      <c r="E385" s="5">
        <v>40064</v>
      </c>
      <c r="F385" s="7">
        <v>40066</v>
      </c>
      <c r="G385" s="8"/>
      <c r="H385" s="8"/>
      <c r="I385" s="6">
        <v>40146</v>
      </c>
      <c r="J385" s="10"/>
      <c r="K385" s="10"/>
      <c r="L385" s="11">
        <v>0</v>
      </c>
      <c r="M385" s="11">
        <v>0</v>
      </c>
      <c r="O385" t="str">
        <f t="shared" si="5"/>
        <v>CNJRating</v>
      </c>
    </row>
    <row r="386" spans="1:15" ht="12" customHeight="1" outlineLevel="1" x14ac:dyDescent="0.2">
      <c r="A386" s="3" t="s">
        <v>20138</v>
      </c>
      <c r="B386" s="4">
        <v>17659</v>
      </c>
      <c r="C386" s="3" t="s">
        <v>20135</v>
      </c>
      <c r="D386" s="5">
        <v>40056</v>
      </c>
      <c r="E386" s="5">
        <v>40065</v>
      </c>
      <c r="F386" s="7">
        <v>40067</v>
      </c>
      <c r="G386" s="9">
        <v>40072</v>
      </c>
      <c r="H386" s="9">
        <v>40073</v>
      </c>
      <c r="I386" s="6">
        <v>40087</v>
      </c>
      <c r="J386" s="11">
        <v>5</v>
      </c>
      <c r="K386" s="11">
        <v>1</v>
      </c>
      <c r="L386" s="11">
        <v>6</v>
      </c>
      <c r="M386" s="11">
        <v>14</v>
      </c>
      <c r="O386" t="str">
        <f t="shared" si="5"/>
        <v>CNJBound &amp; Not Paid</v>
      </c>
    </row>
    <row r="387" spans="1:15" ht="12" customHeight="1" outlineLevel="1" x14ac:dyDescent="0.2">
      <c r="A387" s="3" t="s">
        <v>20138</v>
      </c>
      <c r="B387" s="4">
        <v>17855</v>
      </c>
      <c r="C387" s="3" t="s">
        <v>24151</v>
      </c>
      <c r="D387" s="5">
        <v>40065</v>
      </c>
      <c r="E387" s="5">
        <v>40066</v>
      </c>
      <c r="F387" s="7">
        <v>40067</v>
      </c>
      <c r="G387" s="9">
        <v>40081</v>
      </c>
      <c r="H387" s="8"/>
      <c r="I387" s="6">
        <v>40118</v>
      </c>
      <c r="J387" s="11">
        <v>14</v>
      </c>
      <c r="K387" s="10"/>
      <c r="L387" s="11">
        <v>0</v>
      </c>
      <c r="M387" s="11">
        <v>0</v>
      </c>
      <c r="O387" t="str">
        <f t="shared" si="5"/>
        <v>CNJRating</v>
      </c>
    </row>
    <row r="388" spans="1:15" ht="12" customHeight="1" outlineLevel="1" x14ac:dyDescent="0.2">
      <c r="A388" s="3" t="s">
        <v>20138</v>
      </c>
      <c r="B388" s="4">
        <v>17640</v>
      </c>
      <c r="C388" s="3" t="s">
        <v>20135</v>
      </c>
      <c r="D388" s="5">
        <v>40049</v>
      </c>
      <c r="E388" s="5">
        <v>40066</v>
      </c>
      <c r="F388" s="7">
        <v>40067</v>
      </c>
      <c r="G388" s="9">
        <v>40070</v>
      </c>
      <c r="H388" s="9">
        <v>40070</v>
      </c>
      <c r="I388" s="6">
        <v>40086</v>
      </c>
      <c r="J388" s="11">
        <v>3</v>
      </c>
      <c r="K388" s="11">
        <v>0</v>
      </c>
      <c r="L388" s="11">
        <v>3</v>
      </c>
      <c r="M388" s="11">
        <v>16</v>
      </c>
      <c r="O388" t="str">
        <f t="shared" ref="O388:O451" si="6">+A388&amp;C388</f>
        <v>CNJBound &amp; Not Paid</v>
      </c>
    </row>
    <row r="389" spans="1:15" ht="12" customHeight="1" outlineLevel="1" x14ac:dyDescent="0.2">
      <c r="A389" s="3" t="s">
        <v>20138</v>
      </c>
      <c r="B389" s="4">
        <v>17730</v>
      </c>
      <c r="C389" s="3" t="s">
        <v>24152</v>
      </c>
      <c r="D389" s="5">
        <v>40052</v>
      </c>
      <c r="E389" s="5">
        <v>40066</v>
      </c>
      <c r="F389" s="7">
        <v>40067</v>
      </c>
      <c r="G389" s="9">
        <v>40087</v>
      </c>
      <c r="H389" s="9">
        <v>40087</v>
      </c>
      <c r="I389" s="6">
        <v>40103</v>
      </c>
      <c r="J389" s="11">
        <v>20</v>
      </c>
      <c r="K389" s="11">
        <v>0</v>
      </c>
      <c r="L389" s="11">
        <v>20</v>
      </c>
      <c r="M389" s="11">
        <v>16</v>
      </c>
      <c r="O389" t="str">
        <f t="shared" si="6"/>
        <v>CNJQuote Issued</v>
      </c>
    </row>
    <row r="390" spans="1:15" ht="12" customHeight="1" outlineLevel="1" x14ac:dyDescent="0.2">
      <c r="A390" s="3" t="s">
        <v>20138</v>
      </c>
      <c r="B390" s="4">
        <v>17707</v>
      </c>
      <c r="C390" s="3" t="s">
        <v>20135</v>
      </c>
      <c r="D390" s="5">
        <v>40067</v>
      </c>
      <c r="E390" s="5">
        <v>40067</v>
      </c>
      <c r="F390" s="7">
        <v>40070</v>
      </c>
      <c r="G390" s="9">
        <v>40081</v>
      </c>
      <c r="H390" s="9">
        <v>40085</v>
      </c>
      <c r="I390" s="6">
        <v>40096</v>
      </c>
      <c r="J390" s="11">
        <v>11</v>
      </c>
      <c r="K390" s="11">
        <v>4</v>
      </c>
      <c r="L390" s="11">
        <v>15</v>
      </c>
      <c r="M390" s="11">
        <v>11</v>
      </c>
      <c r="O390" t="str">
        <f t="shared" si="6"/>
        <v>CNJBound &amp; Not Paid</v>
      </c>
    </row>
    <row r="391" spans="1:15" ht="12" customHeight="1" outlineLevel="1" x14ac:dyDescent="0.2">
      <c r="A391" s="3" t="s">
        <v>20138</v>
      </c>
      <c r="B391" s="4">
        <v>17634</v>
      </c>
      <c r="C391" s="3" t="s">
        <v>20135</v>
      </c>
      <c r="D391" s="5">
        <v>40067</v>
      </c>
      <c r="E391" s="5">
        <v>40067</v>
      </c>
      <c r="F391" s="7">
        <v>40070</v>
      </c>
      <c r="G391" s="9">
        <v>40073</v>
      </c>
      <c r="H391" s="9">
        <v>40073</v>
      </c>
      <c r="I391" s="6">
        <v>40085</v>
      </c>
      <c r="J391" s="11">
        <v>3</v>
      </c>
      <c r="K391" s="11">
        <v>0</v>
      </c>
      <c r="L391" s="11">
        <v>3</v>
      </c>
      <c r="M391" s="11">
        <v>12</v>
      </c>
      <c r="O391" t="str">
        <f t="shared" si="6"/>
        <v>CNJBound &amp; Not Paid</v>
      </c>
    </row>
    <row r="392" spans="1:15" ht="12" customHeight="1" outlineLevel="1" x14ac:dyDescent="0.2">
      <c r="A392" s="3" t="s">
        <v>20138</v>
      </c>
      <c r="B392" s="4">
        <v>17682</v>
      </c>
      <c r="C392" s="3" t="s">
        <v>24150</v>
      </c>
      <c r="D392" s="5">
        <v>40070</v>
      </c>
      <c r="E392" s="5">
        <v>40071</v>
      </c>
      <c r="F392" s="7">
        <v>40071</v>
      </c>
      <c r="G392" s="8"/>
      <c r="H392" s="8"/>
      <c r="I392" s="6">
        <v>40092</v>
      </c>
      <c r="J392" s="10"/>
      <c r="K392" s="10"/>
      <c r="L392" s="11">
        <v>0</v>
      </c>
      <c r="M392" s="11">
        <v>0</v>
      </c>
      <c r="O392" t="str">
        <f t="shared" si="6"/>
        <v>CNJDO NOT RENEW</v>
      </c>
    </row>
    <row r="393" spans="1:15" ht="12" customHeight="1" outlineLevel="1" x14ac:dyDescent="0.2">
      <c r="A393" s="3" t="s">
        <v>20138</v>
      </c>
      <c r="B393" s="4">
        <v>17751</v>
      </c>
      <c r="C393" s="3" t="s">
        <v>24151</v>
      </c>
      <c r="D393" s="5">
        <v>40067</v>
      </c>
      <c r="E393" s="5">
        <v>40070</v>
      </c>
      <c r="F393" s="7">
        <v>40071</v>
      </c>
      <c r="G393" s="9">
        <v>40092</v>
      </c>
      <c r="H393" s="8"/>
      <c r="I393" s="6">
        <v>40111</v>
      </c>
      <c r="J393" s="11">
        <v>21</v>
      </c>
      <c r="K393" s="10"/>
      <c r="L393" s="11">
        <v>0</v>
      </c>
      <c r="M393" s="11">
        <v>0</v>
      </c>
      <c r="O393" t="str">
        <f t="shared" si="6"/>
        <v>CNJRating</v>
      </c>
    </row>
    <row r="394" spans="1:15" ht="12" customHeight="1" outlineLevel="1" x14ac:dyDescent="0.2">
      <c r="A394" s="3" t="s">
        <v>20138</v>
      </c>
      <c r="B394" s="4">
        <v>17667</v>
      </c>
      <c r="C394" s="3" t="s">
        <v>20135</v>
      </c>
      <c r="D394" s="5">
        <v>40045</v>
      </c>
      <c r="E394" s="5">
        <v>40072</v>
      </c>
      <c r="F394" s="7">
        <v>40072</v>
      </c>
      <c r="G394" s="9">
        <v>40077</v>
      </c>
      <c r="H394" s="9">
        <v>40077</v>
      </c>
      <c r="I394" s="6">
        <v>40088</v>
      </c>
      <c r="J394" s="11">
        <v>5</v>
      </c>
      <c r="K394" s="11">
        <v>0</v>
      </c>
      <c r="L394" s="11">
        <v>5</v>
      </c>
      <c r="M394" s="11">
        <v>11</v>
      </c>
      <c r="O394" t="str">
        <f t="shared" si="6"/>
        <v>CNJBound &amp; Not Paid</v>
      </c>
    </row>
    <row r="395" spans="1:15" ht="12" customHeight="1" outlineLevel="1" x14ac:dyDescent="0.2">
      <c r="A395" s="3" t="s">
        <v>20138</v>
      </c>
      <c r="B395" s="4">
        <v>17853</v>
      </c>
      <c r="C395" s="3" t="s">
        <v>24151</v>
      </c>
      <c r="D395" s="5">
        <v>40060</v>
      </c>
      <c r="E395" s="5">
        <v>40070</v>
      </c>
      <c r="F395" s="7">
        <v>40073</v>
      </c>
      <c r="G395" s="8"/>
      <c r="H395" s="8"/>
      <c r="I395" s="6">
        <v>40118</v>
      </c>
      <c r="J395" s="10"/>
      <c r="K395" s="10"/>
      <c r="L395" s="11">
        <v>0</v>
      </c>
      <c r="M395" s="11">
        <v>0</v>
      </c>
      <c r="O395" t="str">
        <f t="shared" si="6"/>
        <v>CNJRating</v>
      </c>
    </row>
    <row r="396" spans="1:15" ht="12" customHeight="1" outlineLevel="1" x14ac:dyDescent="0.2">
      <c r="A396" s="3" t="s">
        <v>20138</v>
      </c>
      <c r="B396" s="4">
        <v>17678</v>
      </c>
      <c r="C396" s="3" t="s">
        <v>20135</v>
      </c>
      <c r="D396" s="5">
        <v>40057</v>
      </c>
      <c r="E396" s="5">
        <v>40072</v>
      </c>
      <c r="F396" s="7">
        <v>40073</v>
      </c>
      <c r="G396" s="9">
        <v>40076</v>
      </c>
      <c r="H396" s="9">
        <v>40078</v>
      </c>
      <c r="I396" s="6">
        <v>40091</v>
      </c>
      <c r="J396" s="11">
        <v>3</v>
      </c>
      <c r="K396" s="11">
        <v>2</v>
      </c>
      <c r="L396" s="11">
        <v>5</v>
      </c>
      <c r="M396" s="11">
        <v>13</v>
      </c>
      <c r="O396" t="str">
        <f t="shared" si="6"/>
        <v>CNJBound &amp; Not Paid</v>
      </c>
    </row>
    <row r="397" spans="1:15" ht="12" customHeight="1" outlineLevel="1" x14ac:dyDescent="0.2">
      <c r="A397" s="3" t="s">
        <v>20138</v>
      </c>
      <c r="B397" s="4">
        <v>17675</v>
      </c>
      <c r="C397" s="3" t="s">
        <v>20135</v>
      </c>
      <c r="D397" s="5">
        <v>40066</v>
      </c>
      <c r="E397" s="5">
        <v>40070</v>
      </c>
      <c r="F397" s="7">
        <v>40073</v>
      </c>
      <c r="G397" s="9">
        <v>40078</v>
      </c>
      <c r="H397" s="9">
        <v>40079</v>
      </c>
      <c r="I397" s="6">
        <v>40090</v>
      </c>
      <c r="J397" s="11">
        <v>5</v>
      </c>
      <c r="K397" s="11">
        <v>1</v>
      </c>
      <c r="L397" s="11">
        <v>6</v>
      </c>
      <c r="M397" s="11">
        <v>11</v>
      </c>
      <c r="O397" t="str">
        <f t="shared" si="6"/>
        <v>CNJBound &amp; Not Paid</v>
      </c>
    </row>
    <row r="398" spans="1:15" ht="12" customHeight="1" outlineLevel="1" x14ac:dyDescent="0.2">
      <c r="A398" s="3" t="s">
        <v>20138</v>
      </c>
      <c r="B398" s="4">
        <v>17993</v>
      </c>
      <c r="C398" s="3" t="s">
        <v>24151</v>
      </c>
      <c r="D398" s="5">
        <v>40072</v>
      </c>
      <c r="E398" s="5">
        <v>40073</v>
      </c>
      <c r="F398" s="7">
        <v>40074</v>
      </c>
      <c r="G398" s="8"/>
      <c r="H398" s="8"/>
      <c r="I398" s="6">
        <v>40148</v>
      </c>
      <c r="J398" s="10"/>
      <c r="K398" s="10"/>
      <c r="L398" s="11">
        <v>0</v>
      </c>
      <c r="M398" s="11">
        <v>0</v>
      </c>
      <c r="O398" t="str">
        <f t="shared" si="6"/>
        <v>CNJRating</v>
      </c>
    </row>
    <row r="399" spans="1:15" ht="12" customHeight="1" outlineLevel="1" x14ac:dyDescent="0.2">
      <c r="A399" s="3" t="s">
        <v>20138</v>
      </c>
      <c r="B399" s="4">
        <v>17746</v>
      </c>
      <c r="C399" s="3" t="s">
        <v>24152</v>
      </c>
      <c r="D399" s="5">
        <v>40070</v>
      </c>
      <c r="E399" s="5">
        <v>40073</v>
      </c>
      <c r="F399" s="7">
        <v>40074</v>
      </c>
      <c r="G399" s="9">
        <v>40088</v>
      </c>
      <c r="H399" s="9">
        <v>40088</v>
      </c>
      <c r="I399" s="6">
        <v>40109</v>
      </c>
      <c r="J399" s="11">
        <v>14</v>
      </c>
      <c r="K399" s="11">
        <v>0</v>
      </c>
      <c r="L399" s="11">
        <v>14</v>
      </c>
      <c r="M399" s="11">
        <v>21</v>
      </c>
      <c r="O399" t="str">
        <f t="shared" si="6"/>
        <v>CNJQuote Issued</v>
      </c>
    </row>
    <row r="400" spans="1:15" ht="12" customHeight="1" outlineLevel="1" x14ac:dyDescent="0.2">
      <c r="A400" s="3" t="s">
        <v>20138</v>
      </c>
      <c r="B400" s="4">
        <v>17741</v>
      </c>
      <c r="C400" s="3" t="s">
        <v>20135</v>
      </c>
      <c r="D400" s="5">
        <v>40071</v>
      </c>
      <c r="E400" s="5">
        <v>40073</v>
      </c>
      <c r="F400" s="7">
        <v>40074</v>
      </c>
      <c r="G400" s="9">
        <v>40087</v>
      </c>
      <c r="H400" s="9">
        <v>40087</v>
      </c>
      <c r="I400" s="6">
        <v>40107</v>
      </c>
      <c r="J400" s="11">
        <v>13</v>
      </c>
      <c r="K400" s="11">
        <v>0</v>
      </c>
      <c r="L400" s="11">
        <v>13</v>
      </c>
      <c r="M400" s="11">
        <v>20</v>
      </c>
      <c r="O400" t="str">
        <f t="shared" si="6"/>
        <v>CNJBound &amp; Not Paid</v>
      </c>
    </row>
    <row r="401" spans="1:15" ht="12" customHeight="1" outlineLevel="1" x14ac:dyDescent="0.2">
      <c r="A401" s="3" t="s">
        <v>20138</v>
      </c>
      <c r="B401" s="4">
        <v>17935</v>
      </c>
      <c r="C401" s="3" t="s">
        <v>24151</v>
      </c>
      <c r="D401" s="5">
        <v>40073</v>
      </c>
      <c r="E401" s="5">
        <v>40073</v>
      </c>
      <c r="F401" s="7">
        <v>40074</v>
      </c>
      <c r="G401" s="8"/>
      <c r="H401" s="8"/>
      <c r="I401" s="6">
        <v>40134</v>
      </c>
      <c r="J401" s="10"/>
      <c r="K401" s="10"/>
      <c r="L401" s="11">
        <v>0</v>
      </c>
      <c r="M401" s="11">
        <v>0</v>
      </c>
      <c r="O401" t="str">
        <f t="shared" si="6"/>
        <v>CNJRating</v>
      </c>
    </row>
    <row r="402" spans="1:15" ht="12" customHeight="1" outlineLevel="1" x14ac:dyDescent="0.2">
      <c r="A402" s="3" t="s">
        <v>20138</v>
      </c>
      <c r="B402" s="4">
        <v>18052</v>
      </c>
      <c r="C402" s="3" t="s">
        <v>24151</v>
      </c>
      <c r="D402" s="5">
        <v>40072</v>
      </c>
      <c r="E402" s="5">
        <v>40077</v>
      </c>
      <c r="F402" s="7">
        <v>40078</v>
      </c>
      <c r="G402" s="8"/>
      <c r="H402" s="8"/>
      <c r="I402" s="6">
        <v>40162</v>
      </c>
      <c r="J402" s="10"/>
      <c r="K402" s="10"/>
      <c r="L402" s="11">
        <v>0</v>
      </c>
      <c r="M402" s="11">
        <v>0</v>
      </c>
      <c r="O402" t="str">
        <f t="shared" si="6"/>
        <v>CNJRating</v>
      </c>
    </row>
    <row r="403" spans="1:15" ht="12" customHeight="1" outlineLevel="1" x14ac:dyDescent="0.2">
      <c r="A403" s="3" t="s">
        <v>20138</v>
      </c>
      <c r="B403" s="4">
        <v>17711</v>
      </c>
      <c r="C403" s="3" t="s">
        <v>24152</v>
      </c>
      <c r="D403" s="5">
        <v>40074</v>
      </c>
      <c r="E403" s="5">
        <v>40077</v>
      </c>
      <c r="F403" s="7">
        <v>40078</v>
      </c>
      <c r="G403" s="9">
        <v>40086</v>
      </c>
      <c r="H403" s="9">
        <v>40087</v>
      </c>
      <c r="I403" s="6">
        <v>40098</v>
      </c>
      <c r="J403" s="11">
        <v>8</v>
      </c>
      <c r="K403" s="11">
        <v>1</v>
      </c>
      <c r="L403" s="11">
        <v>9</v>
      </c>
      <c r="M403" s="11">
        <v>11</v>
      </c>
      <c r="O403" t="str">
        <f t="shared" si="6"/>
        <v>CNJQuote Issued</v>
      </c>
    </row>
    <row r="404" spans="1:15" ht="12" customHeight="1" outlineLevel="1" x14ac:dyDescent="0.2">
      <c r="A404" s="3" t="s">
        <v>20138</v>
      </c>
      <c r="B404" s="4">
        <v>17945</v>
      </c>
      <c r="C404" s="3" t="s">
        <v>24151</v>
      </c>
      <c r="D404" s="5">
        <v>40066</v>
      </c>
      <c r="E404" s="5">
        <v>40077</v>
      </c>
      <c r="F404" s="7">
        <v>40078</v>
      </c>
      <c r="G404" s="8"/>
      <c r="H404" s="8"/>
      <c r="I404" s="6">
        <v>40136</v>
      </c>
      <c r="J404" s="10"/>
      <c r="K404" s="10"/>
      <c r="L404" s="11">
        <v>0</v>
      </c>
      <c r="M404" s="11">
        <v>0</v>
      </c>
      <c r="O404" t="str">
        <f t="shared" si="6"/>
        <v>CNJRating</v>
      </c>
    </row>
    <row r="405" spans="1:15" ht="12" customHeight="1" outlineLevel="1" x14ac:dyDescent="0.2">
      <c r="A405" s="3" t="s">
        <v>20138</v>
      </c>
      <c r="B405" s="4">
        <v>17670</v>
      </c>
      <c r="C405" s="3" t="s">
        <v>20135</v>
      </c>
      <c r="D405" s="5">
        <v>40078</v>
      </c>
      <c r="E405" s="5">
        <v>40079</v>
      </c>
      <c r="F405" s="7">
        <v>40079</v>
      </c>
      <c r="G405" s="9">
        <v>40084</v>
      </c>
      <c r="H405" s="9">
        <v>40085</v>
      </c>
      <c r="I405" s="6">
        <v>40088</v>
      </c>
      <c r="J405" s="11">
        <v>5</v>
      </c>
      <c r="K405" s="11">
        <v>1</v>
      </c>
      <c r="L405" s="11">
        <v>6</v>
      </c>
      <c r="M405" s="11">
        <v>3</v>
      </c>
      <c r="O405" t="str">
        <f t="shared" si="6"/>
        <v>CNJBound &amp; Not Paid</v>
      </c>
    </row>
    <row r="406" spans="1:15" ht="12" customHeight="1" outlineLevel="1" x14ac:dyDescent="0.2">
      <c r="A406" s="3" t="s">
        <v>20138</v>
      </c>
      <c r="B406" s="4">
        <v>17658</v>
      </c>
      <c r="C406" s="3" t="s">
        <v>20135</v>
      </c>
      <c r="D406" s="5">
        <v>40067</v>
      </c>
      <c r="E406" s="5">
        <v>40078</v>
      </c>
      <c r="F406" s="7">
        <v>40079</v>
      </c>
      <c r="G406" s="9">
        <v>40080</v>
      </c>
      <c r="H406" s="9">
        <v>40084</v>
      </c>
      <c r="I406" s="6">
        <v>40087</v>
      </c>
      <c r="J406" s="11">
        <v>1</v>
      </c>
      <c r="K406" s="11">
        <v>4</v>
      </c>
      <c r="L406" s="11">
        <v>5</v>
      </c>
      <c r="M406" s="11">
        <v>3</v>
      </c>
      <c r="O406" t="str">
        <f t="shared" si="6"/>
        <v>CNJBound &amp; Not Paid</v>
      </c>
    </row>
    <row r="407" spans="1:15" ht="12" customHeight="1" outlineLevel="1" x14ac:dyDescent="0.2">
      <c r="A407" s="3" t="s">
        <v>20138</v>
      </c>
      <c r="B407" s="4">
        <v>17694</v>
      </c>
      <c r="C407" s="3" t="s">
        <v>20135</v>
      </c>
      <c r="D407" s="5">
        <v>40078</v>
      </c>
      <c r="E407" s="5">
        <v>40078</v>
      </c>
      <c r="F407" s="7">
        <v>40079</v>
      </c>
      <c r="G407" s="9">
        <v>40084</v>
      </c>
      <c r="H407" s="9">
        <v>40084</v>
      </c>
      <c r="I407" s="6">
        <v>40094</v>
      </c>
      <c r="J407" s="11">
        <v>5</v>
      </c>
      <c r="K407" s="11">
        <v>0</v>
      </c>
      <c r="L407" s="11">
        <v>5</v>
      </c>
      <c r="M407" s="11">
        <v>10</v>
      </c>
      <c r="O407" t="str">
        <f t="shared" si="6"/>
        <v>CNJBound &amp; Not Paid</v>
      </c>
    </row>
    <row r="408" spans="1:15" ht="12" customHeight="1" outlineLevel="1" x14ac:dyDescent="0.2">
      <c r="A408" s="3" t="s">
        <v>20138</v>
      </c>
      <c r="B408" s="4">
        <v>17924</v>
      </c>
      <c r="C408" s="3" t="s">
        <v>24151</v>
      </c>
      <c r="D408" s="5">
        <v>40074</v>
      </c>
      <c r="E408" s="5">
        <v>40079</v>
      </c>
      <c r="F408" s="7">
        <v>40084</v>
      </c>
      <c r="G408" s="8"/>
      <c r="H408" s="8"/>
      <c r="I408" s="6">
        <v>40132</v>
      </c>
      <c r="J408" s="10"/>
      <c r="K408" s="10"/>
      <c r="L408" s="11">
        <v>0</v>
      </c>
      <c r="M408" s="11">
        <v>0</v>
      </c>
      <c r="O408" t="str">
        <f t="shared" si="6"/>
        <v>CNJRating</v>
      </c>
    </row>
    <row r="409" spans="1:15" ht="12" customHeight="1" outlineLevel="1" x14ac:dyDescent="0.2">
      <c r="A409" s="3" t="s">
        <v>20138</v>
      </c>
      <c r="B409" s="4">
        <v>17966</v>
      </c>
      <c r="C409" s="3" t="s">
        <v>24151</v>
      </c>
      <c r="D409" s="5">
        <v>40079</v>
      </c>
      <c r="E409" s="5">
        <v>40084</v>
      </c>
      <c r="F409" s="7">
        <v>40084</v>
      </c>
      <c r="G409" s="8"/>
      <c r="H409" s="8"/>
      <c r="I409" s="6">
        <v>40143</v>
      </c>
      <c r="J409" s="10"/>
      <c r="K409" s="10"/>
      <c r="L409" s="11">
        <v>0</v>
      </c>
      <c r="M409" s="11">
        <v>0</v>
      </c>
      <c r="O409" t="str">
        <f t="shared" si="6"/>
        <v>CNJRating</v>
      </c>
    </row>
    <row r="410" spans="1:15" ht="12" customHeight="1" outlineLevel="1" x14ac:dyDescent="0.2">
      <c r="A410" s="3" t="s">
        <v>20138</v>
      </c>
      <c r="B410" s="4">
        <v>17894</v>
      </c>
      <c r="C410" s="3" t="s">
        <v>24151</v>
      </c>
      <c r="D410" s="5">
        <v>40070</v>
      </c>
      <c r="E410" s="5">
        <v>40074</v>
      </c>
      <c r="F410" s="7">
        <v>40084</v>
      </c>
      <c r="G410" s="8"/>
      <c r="H410" s="8"/>
      <c r="I410" s="6">
        <v>40126</v>
      </c>
      <c r="J410" s="10"/>
      <c r="K410" s="10"/>
      <c r="L410" s="11">
        <v>0</v>
      </c>
      <c r="M410" s="11">
        <v>0</v>
      </c>
      <c r="O410" t="str">
        <f t="shared" si="6"/>
        <v>CNJRating</v>
      </c>
    </row>
    <row r="411" spans="1:15" ht="12" customHeight="1" outlineLevel="1" x14ac:dyDescent="0.2">
      <c r="A411" s="3" t="s">
        <v>20138</v>
      </c>
      <c r="B411" s="4">
        <v>17934</v>
      </c>
      <c r="C411" s="3" t="s">
        <v>24151</v>
      </c>
      <c r="D411" s="5">
        <v>40080</v>
      </c>
      <c r="E411" s="5">
        <v>40084</v>
      </c>
      <c r="F411" s="7">
        <v>40084</v>
      </c>
      <c r="G411" s="8"/>
      <c r="H411" s="8"/>
      <c r="I411" s="6">
        <v>40133</v>
      </c>
      <c r="J411" s="10"/>
      <c r="K411" s="10"/>
      <c r="L411" s="11">
        <v>0</v>
      </c>
      <c r="M411" s="11">
        <v>0</v>
      </c>
      <c r="O411" t="str">
        <f t="shared" si="6"/>
        <v>CNJRating</v>
      </c>
    </row>
    <row r="412" spans="1:15" ht="12" customHeight="1" outlineLevel="1" x14ac:dyDescent="0.2">
      <c r="A412" s="3" t="s">
        <v>20138</v>
      </c>
      <c r="B412" s="4">
        <v>17725</v>
      </c>
      <c r="C412" s="3" t="s">
        <v>24152</v>
      </c>
      <c r="D412" s="5">
        <v>40080</v>
      </c>
      <c r="E412" s="5">
        <v>40085</v>
      </c>
      <c r="F412" s="7">
        <v>40086</v>
      </c>
      <c r="G412" s="9">
        <v>40088</v>
      </c>
      <c r="H412" s="9">
        <v>40093</v>
      </c>
      <c r="I412" s="6">
        <v>40102</v>
      </c>
      <c r="J412" s="11">
        <v>2</v>
      </c>
      <c r="K412" s="11">
        <v>5</v>
      </c>
      <c r="L412" s="11">
        <v>7</v>
      </c>
      <c r="M412" s="11">
        <v>9</v>
      </c>
      <c r="O412" t="str">
        <f t="shared" si="6"/>
        <v>CNJQuote Issued</v>
      </c>
    </row>
    <row r="413" spans="1:15" ht="12" customHeight="1" outlineLevel="1" x14ac:dyDescent="0.2">
      <c r="A413" s="3" t="s">
        <v>20138</v>
      </c>
      <c r="B413" s="4">
        <v>18072</v>
      </c>
      <c r="C413" s="3" t="s">
        <v>24151</v>
      </c>
      <c r="D413" s="5">
        <v>40081</v>
      </c>
      <c r="E413" s="5">
        <v>40087</v>
      </c>
      <c r="F413" s="7">
        <v>40087</v>
      </c>
      <c r="G413" s="8"/>
      <c r="H413" s="8"/>
      <c r="I413" s="6">
        <v>40166</v>
      </c>
      <c r="J413" s="10"/>
      <c r="K413" s="10"/>
      <c r="L413" s="11">
        <v>0</v>
      </c>
      <c r="M413" s="11">
        <v>0</v>
      </c>
      <c r="O413" t="str">
        <f t="shared" si="6"/>
        <v>CNJRating</v>
      </c>
    </row>
    <row r="414" spans="1:15" ht="12" customHeight="1" outlineLevel="1" x14ac:dyDescent="0.2">
      <c r="A414" s="3" t="s">
        <v>24153</v>
      </c>
      <c r="B414" s="4">
        <v>15607</v>
      </c>
      <c r="C414" s="3" t="s">
        <v>20135</v>
      </c>
      <c r="D414" s="5">
        <v>39716</v>
      </c>
      <c r="E414" s="5">
        <v>39724</v>
      </c>
      <c r="F414" s="7">
        <v>39724</v>
      </c>
      <c r="G414" s="9">
        <v>39727</v>
      </c>
      <c r="H414" s="9">
        <v>39735</v>
      </c>
      <c r="I414" s="6">
        <v>39751</v>
      </c>
      <c r="J414" s="11">
        <v>3</v>
      </c>
      <c r="K414" s="11">
        <v>8</v>
      </c>
      <c r="L414" s="11">
        <v>11</v>
      </c>
      <c r="M414" s="11">
        <v>16</v>
      </c>
      <c r="O414" t="str">
        <f t="shared" si="6"/>
        <v>HJMBound &amp; Not Paid</v>
      </c>
    </row>
    <row r="415" spans="1:15" ht="12" customHeight="1" outlineLevel="1" x14ac:dyDescent="0.2">
      <c r="A415" s="3" t="s">
        <v>24153</v>
      </c>
      <c r="B415" s="4">
        <v>15837</v>
      </c>
      <c r="C415" s="3" t="s">
        <v>20135</v>
      </c>
      <c r="D415" s="5">
        <v>39720</v>
      </c>
      <c r="E415" s="5">
        <v>39727</v>
      </c>
      <c r="F415" s="7">
        <v>39727</v>
      </c>
      <c r="G415" s="9">
        <v>39752</v>
      </c>
      <c r="H415" s="9">
        <v>39766</v>
      </c>
      <c r="I415" s="6">
        <v>39780</v>
      </c>
      <c r="J415" s="11">
        <v>25</v>
      </c>
      <c r="K415" s="11">
        <v>14</v>
      </c>
      <c r="L415" s="11">
        <v>39</v>
      </c>
      <c r="M415" s="11">
        <v>14</v>
      </c>
      <c r="O415" t="str">
        <f t="shared" si="6"/>
        <v>HJMBound &amp; Not Paid</v>
      </c>
    </row>
    <row r="416" spans="1:15" ht="12" customHeight="1" outlineLevel="1" x14ac:dyDescent="0.2">
      <c r="A416" s="3" t="s">
        <v>24153</v>
      </c>
      <c r="B416" s="4">
        <v>15733</v>
      </c>
      <c r="C416" s="3" t="s">
        <v>20135</v>
      </c>
      <c r="D416" s="5">
        <v>39723</v>
      </c>
      <c r="E416" s="5">
        <v>39729</v>
      </c>
      <c r="F416" s="7">
        <v>39729</v>
      </c>
      <c r="G416" s="9">
        <v>39730</v>
      </c>
      <c r="H416" s="9">
        <v>39736</v>
      </c>
      <c r="I416" s="6">
        <v>39753</v>
      </c>
      <c r="J416" s="11">
        <v>1</v>
      </c>
      <c r="K416" s="11">
        <v>6</v>
      </c>
      <c r="L416" s="11">
        <v>7</v>
      </c>
      <c r="M416" s="11">
        <v>17</v>
      </c>
      <c r="O416" t="str">
        <f t="shared" si="6"/>
        <v>HJMBound &amp; Not Paid</v>
      </c>
    </row>
    <row r="417" spans="1:15" ht="12" customHeight="1" outlineLevel="1" x14ac:dyDescent="0.2">
      <c r="A417" s="3" t="s">
        <v>24153</v>
      </c>
      <c r="B417" s="4">
        <v>15761</v>
      </c>
      <c r="C417" s="3" t="s">
        <v>20135</v>
      </c>
      <c r="D417" s="5">
        <v>39728</v>
      </c>
      <c r="E417" s="5">
        <v>39729</v>
      </c>
      <c r="F417" s="7">
        <v>39729</v>
      </c>
      <c r="G417" s="9">
        <v>39743</v>
      </c>
      <c r="H417" s="9">
        <v>39743</v>
      </c>
      <c r="I417" s="6">
        <v>39760</v>
      </c>
      <c r="J417" s="11">
        <v>14</v>
      </c>
      <c r="K417" s="11">
        <v>0</v>
      </c>
      <c r="L417" s="11">
        <v>14</v>
      </c>
      <c r="M417" s="11">
        <v>17</v>
      </c>
      <c r="O417" t="str">
        <f t="shared" si="6"/>
        <v>HJMBound &amp; Not Paid</v>
      </c>
    </row>
    <row r="418" spans="1:15" ht="12" customHeight="1" outlineLevel="1" x14ac:dyDescent="0.2">
      <c r="A418" s="3" t="s">
        <v>24153</v>
      </c>
      <c r="B418" s="4">
        <v>15611</v>
      </c>
      <c r="C418" s="3" t="s">
        <v>20135</v>
      </c>
      <c r="D418" s="5">
        <v>39727</v>
      </c>
      <c r="E418" s="5">
        <v>39730</v>
      </c>
      <c r="F418" s="7">
        <v>39730</v>
      </c>
      <c r="G418" s="9">
        <v>39730</v>
      </c>
      <c r="H418" s="9">
        <v>39737</v>
      </c>
      <c r="I418" s="6">
        <v>39752</v>
      </c>
      <c r="J418" s="11">
        <v>0</v>
      </c>
      <c r="K418" s="11">
        <v>7</v>
      </c>
      <c r="L418" s="11">
        <v>7</v>
      </c>
      <c r="M418" s="11">
        <v>15</v>
      </c>
      <c r="O418" t="str">
        <f t="shared" si="6"/>
        <v>HJMBound &amp; Not Paid</v>
      </c>
    </row>
    <row r="419" spans="1:15" ht="12" customHeight="1" outlineLevel="1" x14ac:dyDescent="0.2">
      <c r="A419" s="3" t="s">
        <v>24153</v>
      </c>
      <c r="B419" s="4">
        <v>15726</v>
      </c>
      <c r="C419" s="3" t="s">
        <v>20135</v>
      </c>
      <c r="D419" s="5">
        <v>39729</v>
      </c>
      <c r="E419" s="5">
        <v>39731</v>
      </c>
      <c r="F419" s="7">
        <v>39731</v>
      </c>
      <c r="G419" s="9">
        <v>39738</v>
      </c>
      <c r="H419" s="9">
        <v>39738</v>
      </c>
      <c r="I419" s="6">
        <v>39753</v>
      </c>
      <c r="J419" s="11">
        <v>7</v>
      </c>
      <c r="K419" s="11">
        <v>0</v>
      </c>
      <c r="L419" s="11">
        <v>7</v>
      </c>
      <c r="M419" s="11">
        <v>15</v>
      </c>
      <c r="O419" t="str">
        <f t="shared" si="6"/>
        <v>HJMBound &amp; Not Paid</v>
      </c>
    </row>
    <row r="420" spans="1:15" ht="12" customHeight="1" outlineLevel="1" x14ac:dyDescent="0.2">
      <c r="A420" s="3" t="s">
        <v>24153</v>
      </c>
      <c r="B420" s="4">
        <v>15787</v>
      </c>
      <c r="C420" s="3" t="s">
        <v>20135</v>
      </c>
      <c r="D420" s="5">
        <v>39728</v>
      </c>
      <c r="E420" s="5">
        <v>39731</v>
      </c>
      <c r="F420" s="7">
        <v>39731</v>
      </c>
      <c r="G420" s="9">
        <v>39744</v>
      </c>
      <c r="H420" s="9">
        <v>39745</v>
      </c>
      <c r="I420" s="6">
        <v>39767</v>
      </c>
      <c r="J420" s="11">
        <v>13</v>
      </c>
      <c r="K420" s="11">
        <v>1</v>
      </c>
      <c r="L420" s="11">
        <v>14</v>
      </c>
      <c r="M420" s="11">
        <v>22</v>
      </c>
      <c r="O420" t="str">
        <f t="shared" si="6"/>
        <v>HJMBound &amp; Not Paid</v>
      </c>
    </row>
    <row r="421" spans="1:15" ht="12" customHeight="1" outlineLevel="1" x14ac:dyDescent="0.2">
      <c r="A421" s="3" t="s">
        <v>24153</v>
      </c>
      <c r="B421" s="4">
        <v>15597</v>
      </c>
      <c r="C421" s="3" t="s">
        <v>20135</v>
      </c>
      <c r="D421" s="5">
        <v>39727</v>
      </c>
      <c r="E421" s="5">
        <v>39731</v>
      </c>
      <c r="F421" s="7">
        <v>39731</v>
      </c>
      <c r="G421" s="9">
        <v>39722</v>
      </c>
      <c r="H421" s="9">
        <v>39735</v>
      </c>
      <c r="I421" s="6">
        <v>39748</v>
      </c>
      <c r="J421" s="11">
        <v>-9</v>
      </c>
      <c r="K421" s="11">
        <v>13</v>
      </c>
      <c r="L421" s="11">
        <v>4</v>
      </c>
      <c r="M421" s="11">
        <v>13</v>
      </c>
      <c r="O421" t="str">
        <f t="shared" si="6"/>
        <v>HJMBound &amp; Not Paid</v>
      </c>
    </row>
    <row r="422" spans="1:15" ht="12" customHeight="1" outlineLevel="1" x14ac:dyDescent="0.2">
      <c r="A422" s="3" t="s">
        <v>24153</v>
      </c>
      <c r="B422" s="4">
        <v>15573</v>
      </c>
      <c r="C422" s="3" t="s">
        <v>20135</v>
      </c>
      <c r="D422" s="5">
        <v>39734</v>
      </c>
      <c r="E422" s="5">
        <v>39734</v>
      </c>
      <c r="F422" s="7">
        <v>39734</v>
      </c>
      <c r="G422" s="9">
        <v>39734</v>
      </c>
      <c r="H422" s="9">
        <v>39734</v>
      </c>
      <c r="I422" s="6">
        <v>39738</v>
      </c>
      <c r="J422" s="11">
        <v>0</v>
      </c>
      <c r="K422" s="11">
        <v>0</v>
      </c>
      <c r="L422" s="11">
        <v>0</v>
      </c>
      <c r="M422" s="11">
        <v>4</v>
      </c>
      <c r="O422" t="str">
        <f t="shared" si="6"/>
        <v>HJMBound &amp; Not Paid</v>
      </c>
    </row>
    <row r="423" spans="1:15" ht="12" customHeight="1" outlineLevel="1" x14ac:dyDescent="0.2">
      <c r="A423" s="3" t="s">
        <v>24153</v>
      </c>
      <c r="B423" s="4">
        <v>15895</v>
      </c>
      <c r="C423" s="3" t="s">
        <v>20135</v>
      </c>
      <c r="D423" s="5">
        <v>39727</v>
      </c>
      <c r="E423" s="5">
        <v>39735</v>
      </c>
      <c r="F423" s="7">
        <v>39735</v>
      </c>
      <c r="G423" s="9">
        <v>39756</v>
      </c>
      <c r="H423" s="9">
        <v>39756</v>
      </c>
      <c r="I423" s="6">
        <v>39787</v>
      </c>
      <c r="J423" s="11">
        <v>21</v>
      </c>
      <c r="K423" s="11">
        <v>0</v>
      </c>
      <c r="L423" s="11">
        <v>21</v>
      </c>
      <c r="M423" s="11">
        <v>31</v>
      </c>
      <c r="O423" t="str">
        <f t="shared" si="6"/>
        <v>HJMBound &amp; Not Paid</v>
      </c>
    </row>
    <row r="424" spans="1:15" ht="12" customHeight="1" outlineLevel="1" x14ac:dyDescent="0.2">
      <c r="A424" s="3" t="s">
        <v>24153</v>
      </c>
      <c r="B424" s="4">
        <v>15930</v>
      </c>
      <c r="C424" s="3" t="s">
        <v>20135</v>
      </c>
      <c r="D424" s="5">
        <v>39729</v>
      </c>
      <c r="E424" s="5">
        <v>39735</v>
      </c>
      <c r="F424" s="7">
        <v>39735</v>
      </c>
      <c r="G424" s="9">
        <v>39757</v>
      </c>
      <c r="H424" s="9">
        <v>39763</v>
      </c>
      <c r="I424" s="6">
        <v>39798</v>
      </c>
      <c r="J424" s="11">
        <v>22</v>
      </c>
      <c r="K424" s="11">
        <v>6</v>
      </c>
      <c r="L424" s="11">
        <v>28</v>
      </c>
      <c r="M424" s="11">
        <v>35</v>
      </c>
      <c r="O424" t="str">
        <f t="shared" si="6"/>
        <v>HJMBound &amp; Not Paid</v>
      </c>
    </row>
    <row r="425" spans="1:15" ht="12" customHeight="1" outlineLevel="1" x14ac:dyDescent="0.2">
      <c r="A425" s="3" t="s">
        <v>24153</v>
      </c>
      <c r="B425" s="4">
        <v>15719</v>
      </c>
      <c r="C425" s="3" t="s">
        <v>24150</v>
      </c>
      <c r="D425" s="5">
        <v>39735</v>
      </c>
      <c r="E425" s="5">
        <v>39735</v>
      </c>
      <c r="F425" s="7">
        <v>39735</v>
      </c>
      <c r="G425" s="9">
        <v>39735</v>
      </c>
      <c r="H425" s="8"/>
      <c r="I425" s="6">
        <v>39753</v>
      </c>
      <c r="J425" s="11">
        <v>0</v>
      </c>
      <c r="K425" s="10"/>
      <c r="L425" s="11">
        <v>0</v>
      </c>
      <c r="M425" s="11">
        <v>0</v>
      </c>
      <c r="O425" t="str">
        <f t="shared" si="6"/>
        <v>HJMDO NOT RENEW</v>
      </c>
    </row>
    <row r="426" spans="1:15" ht="12" customHeight="1" outlineLevel="1" x14ac:dyDescent="0.2">
      <c r="A426" s="3" t="s">
        <v>24153</v>
      </c>
      <c r="B426" s="4">
        <v>15887</v>
      </c>
      <c r="C426" s="3" t="s">
        <v>20135</v>
      </c>
      <c r="D426" s="5">
        <v>39729</v>
      </c>
      <c r="E426" s="5">
        <v>39735</v>
      </c>
      <c r="F426" s="7">
        <v>39736</v>
      </c>
      <c r="G426" s="9">
        <v>39743</v>
      </c>
      <c r="H426" s="9">
        <v>39757</v>
      </c>
      <c r="I426" s="6">
        <v>39786</v>
      </c>
      <c r="J426" s="11">
        <v>7</v>
      </c>
      <c r="K426" s="11">
        <v>14</v>
      </c>
      <c r="L426" s="11">
        <v>21</v>
      </c>
      <c r="M426" s="11">
        <v>29</v>
      </c>
      <c r="O426" t="str">
        <f t="shared" si="6"/>
        <v>HJMBound &amp; Not Paid</v>
      </c>
    </row>
    <row r="427" spans="1:15" ht="12" customHeight="1" outlineLevel="1" x14ac:dyDescent="0.2">
      <c r="A427" s="3" t="s">
        <v>24153</v>
      </c>
      <c r="B427" s="4">
        <v>15755</v>
      </c>
      <c r="C427" s="3" t="s">
        <v>20135</v>
      </c>
      <c r="D427" s="5">
        <v>39728</v>
      </c>
      <c r="E427" s="5">
        <v>39736</v>
      </c>
      <c r="F427" s="7">
        <v>39736</v>
      </c>
      <c r="G427" s="9">
        <v>39742</v>
      </c>
      <c r="H427" s="9">
        <v>39742</v>
      </c>
      <c r="I427" s="6">
        <v>39759</v>
      </c>
      <c r="J427" s="11">
        <v>6</v>
      </c>
      <c r="K427" s="11">
        <v>0</v>
      </c>
      <c r="L427" s="11">
        <v>6</v>
      </c>
      <c r="M427" s="11">
        <v>17</v>
      </c>
      <c r="O427" t="str">
        <f t="shared" si="6"/>
        <v>HJMBound &amp; Not Paid</v>
      </c>
    </row>
    <row r="428" spans="1:15" ht="12" customHeight="1" outlineLevel="1" x14ac:dyDescent="0.2">
      <c r="A428" s="3" t="s">
        <v>24153</v>
      </c>
      <c r="B428" s="4">
        <v>15936</v>
      </c>
      <c r="C428" s="3" t="s">
        <v>24154</v>
      </c>
      <c r="D428" s="5">
        <v>39735</v>
      </c>
      <c r="E428" s="5">
        <v>39738</v>
      </c>
      <c r="F428" s="7">
        <v>39738</v>
      </c>
      <c r="G428" s="9">
        <v>39769</v>
      </c>
      <c r="H428" s="9">
        <v>39769</v>
      </c>
      <c r="I428" s="6">
        <v>39800</v>
      </c>
      <c r="J428" s="11">
        <v>31</v>
      </c>
      <c r="K428" s="11">
        <v>0</v>
      </c>
      <c r="L428" s="11">
        <v>31</v>
      </c>
      <c r="M428" s="11">
        <v>31</v>
      </c>
      <c r="O428" t="str">
        <f t="shared" si="6"/>
        <v>HJMERP or EPP</v>
      </c>
    </row>
    <row r="429" spans="1:15" ht="12" customHeight="1" outlineLevel="1" x14ac:dyDescent="0.2">
      <c r="A429" s="3" t="s">
        <v>24153</v>
      </c>
      <c r="B429" s="4">
        <v>15721</v>
      </c>
      <c r="C429" s="3" t="s">
        <v>20135</v>
      </c>
      <c r="D429" s="5">
        <v>39738</v>
      </c>
      <c r="E429" s="5">
        <v>39738</v>
      </c>
      <c r="F429" s="7">
        <v>39738</v>
      </c>
      <c r="G429" s="9">
        <v>39741</v>
      </c>
      <c r="H429" s="9">
        <v>39741</v>
      </c>
      <c r="I429" s="6">
        <v>39753</v>
      </c>
      <c r="J429" s="11">
        <v>3</v>
      </c>
      <c r="K429" s="11">
        <v>0</v>
      </c>
      <c r="L429" s="11">
        <v>3</v>
      </c>
      <c r="M429" s="11">
        <v>12</v>
      </c>
      <c r="O429" t="str">
        <f t="shared" si="6"/>
        <v>HJMBound &amp; Not Paid</v>
      </c>
    </row>
    <row r="430" spans="1:15" ht="12" customHeight="1" outlineLevel="1" x14ac:dyDescent="0.2">
      <c r="A430" s="3" t="s">
        <v>24153</v>
      </c>
      <c r="B430" s="4">
        <v>15737</v>
      </c>
      <c r="C430" s="3" t="s">
        <v>20135</v>
      </c>
      <c r="D430" s="5">
        <v>39738</v>
      </c>
      <c r="E430" s="5">
        <v>39738</v>
      </c>
      <c r="F430" s="7">
        <v>39741</v>
      </c>
      <c r="G430" s="9">
        <v>39741</v>
      </c>
      <c r="H430" s="9">
        <v>39741</v>
      </c>
      <c r="I430" s="6">
        <v>39754</v>
      </c>
      <c r="J430" s="11">
        <v>0</v>
      </c>
      <c r="K430" s="11">
        <v>0</v>
      </c>
      <c r="L430" s="11">
        <v>0</v>
      </c>
      <c r="M430" s="11">
        <v>13</v>
      </c>
      <c r="O430" t="str">
        <f t="shared" si="6"/>
        <v>HJMBound &amp; Not Paid</v>
      </c>
    </row>
    <row r="431" spans="1:15" ht="12" customHeight="1" outlineLevel="1" x14ac:dyDescent="0.2">
      <c r="A431" s="3" t="s">
        <v>24153</v>
      </c>
      <c r="B431" s="4">
        <v>15717</v>
      </c>
      <c r="C431" s="3" t="s">
        <v>20135</v>
      </c>
      <c r="D431" s="5">
        <v>39735</v>
      </c>
      <c r="E431" s="5">
        <v>39742</v>
      </c>
      <c r="F431" s="7">
        <v>39742</v>
      </c>
      <c r="G431" s="9">
        <v>39742</v>
      </c>
      <c r="H431" s="9">
        <v>39743</v>
      </c>
      <c r="I431" s="6">
        <v>39753</v>
      </c>
      <c r="J431" s="11">
        <v>0</v>
      </c>
      <c r="K431" s="11">
        <v>1</v>
      </c>
      <c r="L431" s="11">
        <v>1</v>
      </c>
      <c r="M431" s="11">
        <v>10</v>
      </c>
      <c r="O431" t="str">
        <f t="shared" si="6"/>
        <v>HJMBound &amp; Not Paid</v>
      </c>
    </row>
    <row r="432" spans="1:15" ht="12" customHeight="1" outlineLevel="1" x14ac:dyDescent="0.2">
      <c r="A432" s="3" t="s">
        <v>24153</v>
      </c>
      <c r="B432" s="4">
        <v>15872</v>
      </c>
      <c r="C432" s="3" t="s">
        <v>20135</v>
      </c>
      <c r="D432" s="5">
        <v>39741</v>
      </c>
      <c r="E432" s="5">
        <v>39743</v>
      </c>
      <c r="F432" s="7">
        <v>39743</v>
      </c>
      <c r="G432" s="9">
        <v>39764</v>
      </c>
      <c r="H432" s="9">
        <v>39764</v>
      </c>
      <c r="I432" s="6">
        <v>39783</v>
      </c>
      <c r="J432" s="11">
        <v>21</v>
      </c>
      <c r="K432" s="11">
        <v>0</v>
      </c>
      <c r="L432" s="11">
        <v>21</v>
      </c>
      <c r="M432" s="11">
        <v>19</v>
      </c>
      <c r="O432" t="str">
        <f t="shared" si="6"/>
        <v>HJMBound &amp; Not Paid</v>
      </c>
    </row>
    <row r="433" spans="1:15" ht="12" customHeight="1" outlineLevel="1" x14ac:dyDescent="0.2">
      <c r="A433" s="3" t="s">
        <v>24153</v>
      </c>
      <c r="B433" s="4">
        <v>15768</v>
      </c>
      <c r="C433" s="3" t="s">
        <v>20135</v>
      </c>
      <c r="D433" s="5">
        <v>39727</v>
      </c>
      <c r="E433" s="5">
        <v>39744</v>
      </c>
      <c r="F433" s="7">
        <v>39744</v>
      </c>
      <c r="G433" s="9">
        <v>39748</v>
      </c>
      <c r="H433" s="9">
        <v>39751</v>
      </c>
      <c r="I433" s="6">
        <v>39762</v>
      </c>
      <c r="J433" s="11">
        <v>4</v>
      </c>
      <c r="K433" s="11">
        <v>3</v>
      </c>
      <c r="L433" s="11">
        <v>7</v>
      </c>
      <c r="M433" s="11">
        <v>11</v>
      </c>
      <c r="O433" t="str">
        <f t="shared" si="6"/>
        <v>HJMBound &amp; Not Paid</v>
      </c>
    </row>
    <row r="434" spans="1:15" ht="12" customHeight="1" outlineLevel="1" x14ac:dyDescent="0.2">
      <c r="A434" s="3" t="s">
        <v>24153</v>
      </c>
      <c r="B434" s="4">
        <v>15741</v>
      </c>
      <c r="C434" s="3" t="s">
        <v>20135</v>
      </c>
      <c r="D434" s="5">
        <v>39742</v>
      </c>
      <c r="E434" s="5">
        <v>39745</v>
      </c>
      <c r="F434" s="7">
        <v>39745</v>
      </c>
      <c r="G434" s="9">
        <v>39748</v>
      </c>
      <c r="H434" s="9">
        <v>39751</v>
      </c>
      <c r="I434" s="6">
        <v>39755</v>
      </c>
      <c r="J434" s="11">
        <v>3</v>
      </c>
      <c r="K434" s="11">
        <v>3</v>
      </c>
      <c r="L434" s="11">
        <v>6</v>
      </c>
      <c r="M434" s="11">
        <v>4</v>
      </c>
      <c r="O434" t="str">
        <f t="shared" si="6"/>
        <v>HJMBound &amp; Not Paid</v>
      </c>
    </row>
    <row r="435" spans="1:15" ht="12" customHeight="1" outlineLevel="1" x14ac:dyDescent="0.2">
      <c r="A435" s="3" t="s">
        <v>24153</v>
      </c>
      <c r="B435" s="4">
        <v>15961</v>
      </c>
      <c r="C435" s="3" t="s">
        <v>20135</v>
      </c>
      <c r="D435" s="5">
        <v>39745</v>
      </c>
      <c r="E435" s="5">
        <v>39745</v>
      </c>
      <c r="F435" s="7">
        <v>39745</v>
      </c>
      <c r="G435" s="9">
        <v>39770</v>
      </c>
      <c r="H435" s="9">
        <v>39770</v>
      </c>
      <c r="I435" s="6">
        <v>39809</v>
      </c>
      <c r="J435" s="11">
        <v>25</v>
      </c>
      <c r="K435" s="11">
        <v>0</v>
      </c>
      <c r="L435" s="11">
        <v>25</v>
      </c>
      <c r="M435" s="11">
        <v>39</v>
      </c>
      <c r="O435" t="str">
        <f t="shared" si="6"/>
        <v>HJMBound &amp; Not Paid</v>
      </c>
    </row>
    <row r="436" spans="1:15" ht="12" customHeight="1" outlineLevel="1" x14ac:dyDescent="0.2">
      <c r="A436" s="3" t="s">
        <v>24153</v>
      </c>
      <c r="B436" s="4">
        <v>15897</v>
      </c>
      <c r="C436" s="3" t="s">
        <v>20135</v>
      </c>
      <c r="D436" s="5">
        <v>39741</v>
      </c>
      <c r="E436" s="5">
        <v>39745</v>
      </c>
      <c r="F436" s="7">
        <v>39748</v>
      </c>
      <c r="G436" s="9">
        <v>39770</v>
      </c>
      <c r="H436" s="9">
        <v>39770</v>
      </c>
      <c r="I436" s="6">
        <v>39787</v>
      </c>
      <c r="J436" s="11">
        <v>22</v>
      </c>
      <c r="K436" s="11">
        <v>0</v>
      </c>
      <c r="L436" s="11">
        <v>22</v>
      </c>
      <c r="M436" s="11">
        <v>17</v>
      </c>
      <c r="O436" t="str">
        <f t="shared" si="6"/>
        <v>HJMBound &amp; Not Paid</v>
      </c>
    </row>
    <row r="437" spans="1:15" ht="12" customHeight="1" outlineLevel="1" x14ac:dyDescent="0.2">
      <c r="A437" s="3" t="s">
        <v>24153</v>
      </c>
      <c r="B437" s="4">
        <v>16115</v>
      </c>
      <c r="C437" s="3" t="s">
        <v>20135</v>
      </c>
      <c r="D437" s="5">
        <v>39748</v>
      </c>
      <c r="E437" s="5">
        <v>39748</v>
      </c>
      <c r="F437" s="7">
        <v>39748</v>
      </c>
      <c r="G437" s="9">
        <v>39793</v>
      </c>
      <c r="H437" s="9">
        <v>39793</v>
      </c>
      <c r="I437" s="6">
        <v>39825</v>
      </c>
      <c r="J437" s="11">
        <v>45</v>
      </c>
      <c r="K437" s="11">
        <v>0</v>
      </c>
      <c r="L437" s="11">
        <v>45</v>
      </c>
      <c r="M437" s="11">
        <v>32</v>
      </c>
      <c r="O437" t="str">
        <f t="shared" si="6"/>
        <v>HJMBound &amp; Not Paid</v>
      </c>
    </row>
    <row r="438" spans="1:15" ht="12" customHeight="1" outlineLevel="1" x14ac:dyDescent="0.2">
      <c r="A438" s="3" t="s">
        <v>24153</v>
      </c>
      <c r="B438" s="4">
        <v>15882</v>
      </c>
      <c r="C438" s="3" t="s">
        <v>20135</v>
      </c>
      <c r="D438" s="5">
        <v>39744</v>
      </c>
      <c r="E438" s="5">
        <v>39748</v>
      </c>
      <c r="F438" s="7">
        <v>39748</v>
      </c>
      <c r="G438" s="9">
        <v>39769</v>
      </c>
      <c r="H438" s="9">
        <v>39769</v>
      </c>
      <c r="I438" s="6">
        <v>39784</v>
      </c>
      <c r="J438" s="11">
        <v>21</v>
      </c>
      <c r="K438" s="11">
        <v>0</v>
      </c>
      <c r="L438" s="11">
        <v>21</v>
      </c>
      <c r="M438" s="11">
        <v>15</v>
      </c>
      <c r="O438" t="str">
        <f t="shared" si="6"/>
        <v>HJMBound &amp; Not Paid</v>
      </c>
    </row>
    <row r="439" spans="1:15" ht="12" customHeight="1" outlineLevel="1" x14ac:dyDescent="0.2">
      <c r="A439" s="3" t="s">
        <v>24153</v>
      </c>
      <c r="B439" s="4">
        <v>15784</v>
      </c>
      <c r="C439" s="3" t="s">
        <v>20135</v>
      </c>
      <c r="D439" s="5">
        <v>39746</v>
      </c>
      <c r="E439" s="5">
        <v>39748</v>
      </c>
      <c r="F439" s="7">
        <v>39748</v>
      </c>
      <c r="G439" s="9">
        <v>39749</v>
      </c>
      <c r="H439" s="9">
        <v>39751</v>
      </c>
      <c r="I439" s="6">
        <v>39767</v>
      </c>
      <c r="J439" s="11">
        <v>1</v>
      </c>
      <c r="K439" s="11">
        <v>2</v>
      </c>
      <c r="L439" s="11">
        <v>3</v>
      </c>
      <c r="M439" s="11">
        <v>16</v>
      </c>
      <c r="O439" t="str">
        <f t="shared" si="6"/>
        <v>HJMBound &amp; Not Paid</v>
      </c>
    </row>
    <row r="440" spans="1:15" ht="12" customHeight="1" outlineLevel="1" x14ac:dyDescent="0.2">
      <c r="A440" s="3" t="s">
        <v>24153</v>
      </c>
      <c r="B440" s="4">
        <v>15849</v>
      </c>
      <c r="C440" s="3" t="s">
        <v>20135</v>
      </c>
      <c r="D440" s="5">
        <v>39735</v>
      </c>
      <c r="E440" s="5">
        <v>39749</v>
      </c>
      <c r="F440" s="7">
        <v>39749</v>
      </c>
      <c r="G440" s="9">
        <v>39756</v>
      </c>
      <c r="H440" s="9">
        <v>39758</v>
      </c>
      <c r="I440" s="6">
        <v>39781</v>
      </c>
      <c r="J440" s="11">
        <v>7</v>
      </c>
      <c r="K440" s="11">
        <v>2</v>
      </c>
      <c r="L440" s="11">
        <v>9</v>
      </c>
      <c r="M440" s="11">
        <v>23</v>
      </c>
      <c r="O440" t="str">
        <f t="shared" si="6"/>
        <v>HJMBound &amp; Not Paid</v>
      </c>
    </row>
    <row r="441" spans="1:15" ht="12" customHeight="1" outlineLevel="1" x14ac:dyDescent="0.2">
      <c r="A441" s="3" t="s">
        <v>24153</v>
      </c>
      <c r="B441" s="4">
        <v>15812</v>
      </c>
      <c r="C441" s="3" t="s">
        <v>20137</v>
      </c>
      <c r="D441" s="5">
        <v>39738</v>
      </c>
      <c r="E441" s="5">
        <v>39749</v>
      </c>
      <c r="F441" s="7">
        <v>39749</v>
      </c>
      <c r="G441" s="9">
        <v>39755</v>
      </c>
      <c r="H441" s="9">
        <v>39756</v>
      </c>
      <c r="I441" s="6">
        <v>39771</v>
      </c>
      <c r="J441" s="11">
        <v>6</v>
      </c>
      <c r="K441" s="11">
        <v>1</v>
      </c>
      <c r="L441" s="11">
        <v>7</v>
      </c>
      <c r="M441" s="11">
        <v>15</v>
      </c>
      <c r="O441" t="str">
        <f t="shared" si="6"/>
        <v>HJMCancel</v>
      </c>
    </row>
    <row r="442" spans="1:15" ht="12" customHeight="1" outlineLevel="1" x14ac:dyDescent="0.2">
      <c r="A442" s="3" t="s">
        <v>24153</v>
      </c>
      <c r="B442" s="4">
        <v>15801</v>
      </c>
      <c r="C442" s="3" t="s">
        <v>20135</v>
      </c>
      <c r="D442" s="5">
        <v>39737</v>
      </c>
      <c r="E442" s="5">
        <v>39749</v>
      </c>
      <c r="F442" s="7">
        <v>39749</v>
      </c>
      <c r="G442" s="9">
        <v>39752</v>
      </c>
      <c r="H442" s="9">
        <v>39755</v>
      </c>
      <c r="I442" s="6">
        <v>39768</v>
      </c>
      <c r="J442" s="11">
        <v>3</v>
      </c>
      <c r="K442" s="11">
        <v>3</v>
      </c>
      <c r="L442" s="11">
        <v>6</v>
      </c>
      <c r="M442" s="11">
        <v>13</v>
      </c>
      <c r="O442" t="str">
        <f t="shared" si="6"/>
        <v>HJMBound &amp; Not Paid</v>
      </c>
    </row>
    <row r="443" spans="1:15" ht="12" customHeight="1" outlineLevel="1" x14ac:dyDescent="0.2">
      <c r="A443" s="3" t="s">
        <v>24153</v>
      </c>
      <c r="B443" s="4">
        <v>15839</v>
      </c>
      <c r="C443" s="3" t="s">
        <v>20135</v>
      </c>
      <c r="D443" s="5">
        <v>39741</v>
      </c>
      <c r="E443" s="5">
        <v>39749</v>
      </c>
      <c r="F443" s="7">
        <v>39750</v>
      </c>
      <c r="G443" s="9">
        <v>39755</v>
      </c>
      <c r="H443" s="9">
        <v>39755</v>
      </c>
      <c r="I443" s="6">
        <v>39780</v>
      </c>
      <c r="J443" s="11">
        <v>5</v>
      </c>
      <c r="K443" s="11">
        <v>0</v>
      </c>
      <c r="L443" s="11">
        <v>5</v>
      </c>
      <c r="M443" s="11">
        <v>25</v>
      </c>
      <c r="O443" t="str">
        <f t="shared" si="6"/>
        <v>HJMBound &amp; Not Paid</v>
      </c>
    </row>
    <row r="444" spans="1:15" ht="12" customHeight="1" outlineLevel="1" x14ac:dyDescent="0.2">
      <c r="A444" s="3" t="s">
        <v>24153</v>
      </c>
      <c r="B444" s="4">
        <v>16075</v>
      </c>
      <c r="C444" s="3" t="s">
        <v>20135</v>
      </c>
      <c r="D444" s="5">
        <v>39744</v>
      </c>
      <c r="E444" s="5">
        <v>39755</v>
      </c>
      <c r="F444" s="7">
        <v>39756</v>
      </c>
      <c r="G444" s="9">
        <v>39783</v>
      </c>
      <c r="H444" s="9">
        <v>39783</v>
      </c>
      <c r="I444" s="6">
        <v>39815</v>
      </c>
      <c r="J444" s="11">
        <v>27</v>
      </c>
      <c r="K444" s="11">
        <v>0</v>
      </c>
      <c r="L444" s="11">
        <v>27</v>
      </c>
      <c r="M444" s="11">
        <v>32</v>
      </c>
      <c r="O444" t="str">
        <f t="shared" si="6"/>
        <v>HJMBound &amp; Not Paid</v>
      </c>
    </row>
    <row r="445" spans="1:15" ht="12" customHeight="1" outlineLevel="1" x14ac:dyDescent="0.2">
      <c r="A445" s="3" t="s">
        <v>24153</v>
      </c>
      <c r="B445" s="4">
        <v>15910</v>
      </c>
      <c r="C445" s="3" t="s">
        <v>20135</v>
      </c>
      <c r="D445" s="5">
        <v>39749</v>
      </c>
      <c r="E445" s="5">
        <v>39755</v>
      </c>
      <c r="F445" s="7">
        <v>39756</v>
      </c>
      <c r="G445" s="9">
        <v>39758</v>
      </c>
      <c r="H445" s="9">
        <v>39758</v>
      </c>
      <c r="I445" s="6">
        <v>39791</v>
      </c>
      <c r="J445" s="11">
        <v>2</v>
      </c>
      <c r="K445" s="11">
        <v>0</v>
      </c>
      <c r="L445" s="11">
        <v>2</v>
      </c>
      <c r="M445" s="11">
        <v>33</v>
      </c>
      <c r="O445" t="str">
        <f t="shared" si="6"/>
        <v>HJMBound &amp; Not Paid</v>
      </c>
    </row>
    <row r="446" spans="1:15" ht="12" customHeight="1" outlineLevel="1" x14ac:dyDescent="0.2">
      <c r="A446" s="3" t="s">
        <v>24153</v>
      </c>
      <c r="B446" s="4">
        <v>15863</v>
      </c>
      <c r="C446" s="3" t="s">
        <v>20135</v>
      </c>
      <c r="D446" s="5">
        <v>39751</v>
      </c>
      <c r="E446" s="5">
        <v>39756</v>
      </c>
      <c r="F446" s="7">
        <v>39756</v>
      </c>
      <c r="G446" s="9">
        <v>39757</v>
      </c>
      <c r="H446" s="9">
        <v>39763</v>
      </c>
      <c r="I446" s="6">
        <v>39783</v>
      </c>
      <c r="J446" s="11">
        <v>1</v>
      </c>
      <c r="K446" s="11">
        <v>6</v>
      </c>
      <c r="L446" s="11">
        <v>7</v>
      </c>
      <c r="M446" s="11">
        <v>20</v>
      </c>
      <c r="O446" t="str">
        <f t="shared" si="6"/>
        <v>HJMBound &amp; Not Paid</v>
      </c>
    </row>
    <row r="447" spans="1:15" ht="12" customHeight="1" outlineLevel="1" x14ac:dyDescent="0.2">
      <c r="A447" s="3" t="s">
        <v>24153</v>
      </c>
      <c r="B447" s="4">
        <v>15951</v>
      </c>
      <c r="C447" s="3" t="s">
        <v>20135</v>
      </c>
      <c r="D447" s="5">
        <v>39750</v>
      </c>
      <c r="E447" s="5">
        <v>39758</v>
      </c>
      <c r="F447" s="7">
        <v>39758</v>
      </c>
      <c r="G447" s="9">
        <v>39758</v>
      </c>
      <c r="H447" s="9">
        <v>39762</v>
      </c>
      <c r="I447" s="6">
        <v>39804</v>
      </c>
      <c r="J447" s="11">
        <v>0</v>
      </c>
      <c r="K447" s="11">
        <v>4</v>
      </c>
      <c r="L447" s="11">
        <v>4</v>
      </c>
      <c r="M447" s="11">
        <v>42</v>
      </c>
      <c r="O447" t="str">
        <f t="shared" si="6"/>
        <v>HJMBound &amp; Not Paid</v>
      </c>
    </row>
    <row r="448" spans="1:15" ht="12" customHeight="1" outlineLevel="1" x14ac:dyDescent="0.2">
      <c r="A448" s="3" t="s">
        <v>24153</v>
      </c>
      <c r="B448" s="4">
        <v>16079</v>
      </c>
      <c r="C448" s="3" t="s">
        <v>20135</v>
      </c>
      <c r="D448" s="5">
        <v>39752</v>
      </c>
      <c r="E448" s="5">
        <v>39759</v>
      </c>
      <c r="F448" s="7">
        <v>39759</v>
      </c>
      <c r="G448" s="9">
        <v>39790</v>
      </c>
      <c r="H448" s="9">
        <v>39791</v>
      </c>
      <c r="I448" s="6">
        <v>39816</v>
      </c>
      <c r="J448" s="11">
        <v>31</v>
      </c>
      <c r="K448" s="11">
        <v>1</v>
      </c>
      <c r="L448" s="11">
        <v>32</v>
      </c>
      <c r="M448" s="11">
        <v>25</v>
      </c>
      <c r="O448" t="str">
        <f t="shared" si="6"/>
        <v>HJMBound &amp; Not Paid</v>
      </c>
    </row>
    <row r="449" spans="1:15" ht="12" customHeight="1" outlineLevel="1" x14ac:dyDescent="0.2">
      <c r="A449" s="3" t="s">
        <v>24153</v>
      </c>
      <c r="B449" s="4">
        <v>15889</v>
      </c>
      <c r="C449" s="3" t="s">
        <v>20135</v>
      </c>
      <c r="D449" s="5">
        <v>39756</v>
      </c>
      <c r="E449" s="5">
        <v>39759</v>
      </c>
      <c r="F449" s="7">
        <v>39759</v>
      </c>
      <c r="G449" s="9">
        <v>39764</v>
      </c>
      <c r="H449" s="9">
        <v>39772</v>
      </c>
      <c r="I449" s="6">
        <v>39786</v>
      </c>
      <c r="J449" s="11">
        <v>5</v>
      </c>
      <c r="K449" s="11">
        <v>8</v>
      </c>
      <c r="L449" s="11">
        <v>13</v>
      </c>
      <c r="M449" s="11">
        <v>14</v>
      </c>
      <c r="O449" t="str">
        <f t="shared" si="6"/>
        <v>HJMBound &amp; Not Paid</v>
      </c>
    </row>
    <row r="450" spans="1:15" ht="12" customHeight="1" outlineLevel="1" x14ac:dyDescent="0.2">
      <c r="A450" s="3" t="s">
        <v>24153</v>
      </c>
      <c r="B450" s="4">
        <v>15964</v>
      </c>
      <c r="C450" s="3" t="s">
        <v>20135</v>
      </c>
      <c r="D450" s="5">
        <v>39758</v>
      </c>
      <c r="E450" s="5">
        <v>39759</v>
      </c>
      <c r="F450" s="7">
        <v>39762</v>
      </c>
      <c r="G450" s="9">
        <v>39785</v>
      </c>
      <c r="H450" s="9">
        <v>39785</v>
      </c>
      <c r="I450" s="6">
        <v>39810</v>
      </c>
      <c r="J450" s="11">
        <v>23</v>
      </c>
      <c r="K450" s="11">
        <v>0</v>
      </c>
      <c r="L450" s="11">
        <v>23</v>
      </c>
      <c r="M450" s="11">
        <v>25</v>
      </c>
      <c r="O450" t="str">
        <f t="shared" si="6"/>
        <v>HJMBound &amp; Not Paid</v>
      </c>
    </row>
    <row r="451" spans="1:15" ht="12" customHeight="1" outlineLevel="1" x14ac:dyDescent="0.2">
      <c r="A451" s="3" t="s">
        <v>24153</v>
      </c>
      <c r="B451" s="4">
        <v>15941</v>
      </c>
      <c r="C451" s="3" t="s">
        <v>20135</v>
      </c>
      <c r="D451" s="5">
        <v>39762</v>
      </c>
      <c r="E451" s="5">
        <v>39764</v>
      </c>
      <c r="F451" s="7">
        <v>39764</v>
      </c>
      <c r="G451" s="9">
        <v>39783</v>
      </c>
      <c r="H451" s="9">
        <v>39783</v>
      </c>
      <c r="I451" s="6">
        <v>39801</v>
      </c>
      <c r="J451" s="11">
        <v>19</v>
      </c>
      <c r="K451" s="11">
        <v>0</v>
      </c>
      <c r="L451" s="11">
        <v>19</v>
      </c>
      <c r="M451" s="11">
        <v>18</v>
      </c>
      <c r="O451" t="str">
        <f t="shared" si="6"/>
        <v>HJMBound &amp; Not Paid</v>
      </c>
    </row>
    <row r="452" spans="1:15" ht="12" customHeight="1" outlineLevel="1" x14ac:dyDescent="0.2">
      <c r="A452" s="3" t="s">
        <v>24153</v>
      </c>
      <c r="B452" s="4">
        <v>15780</v>
      </c>
      <c r="C452" s="3" t="s">
        <v>20135</v>
      </c>
      <c r="D452" s="5">
        <v>39765</v>
      </c>
      <c r="E452" s="5">
        <v>39765</v>
      </c>
      <c r="F452" s="7">
        <v>39765</v>
      </c>
      <c r="G452" s="9">
        <v>39765</v>
      </c>
      <c r="H452" s="9">
        <v>39765</v>
      </c>
      <c r="I452" s="6">
        <v>39766</v>
      </c>
      <c r="J452" s="11">
        <v>0</v>
      </c>
      <c r="K452" s="11">
        <v>0</v>
      </c>
      <c r="L452" s="11">
        <v>0</v>
      </c>
      <c r="M452" s="11">
        <v>1</v>
      </c>
      <c r="O452" t="str">
        <f t="shared" ref="O452:O515" si="7">+A452&amp;C452</f>
        <v>HJMBound &amp; Not Paid</v>
      </c>
    </row>
    <row r="453" spans="1:15" ht="12" customHeight="1" outlineLevel="1" x14ac:dyDescent="0.2">
      <c r="A453" s="3" t="s">
        <v>24153</v>
      </c>
      <c r="B453" s="4">
        <v>15807</v>
      </c>
      <c r="C453" s="3" t="s">
        <v>20135</v>
      </c>
      <c r="D453" s="5">
        <v>39763</v>
      </c>
      <c r="E453" s="5">
        <v>39764</v>
      </c>
      <c r="F453" s="7">
        <v>39765</v>
      </c>
      <c r="G453" s="9">
        <v>39763</v>
      </c>
      <c r="H453" s="9">
        <v>39765</v>
      </c>
      <c r="I453" s="6">
        <v>39769</v>
      </c>
      <c r="J453" s="11">
        <v>-2</v>
      </c>
      <c r="K453" s="11">
        <v>2</v>
      </c>
      <c r="L453" s="11">
        <v>0</v>
      </c>
      <c r="M453" s="11">
        <v>4</v>
      </c>
      <c r="O453" t="str">
        <f t="shared" si="7"/>
        <v>HJMBound &amp; Not Paid</v>
      </c>
    </row>
    <row r="454" spans="1:15" ht="12" customHeight="1" outlineLevel="1" x14ac:dyDescent="0.2">
      <c r="A454" s="3" t="s">
        <v>24153</v>
      </c>
      <c r="B454" s="4">
        <v>15870</v>
      </c>
      <c r="C454" s="3" t="s">
        <v>20135</v>
      </c>
      <c r="D454" s="5">
        <v>39758</v>
      </c>
      <c r="E454" s="5">
        <v>39765</v>
      </c>
      <c r="F454" s="7">
        <v>39765</v>
      </c>
      <c r="G454" s="9">
        <v>39766</v>
      </c>
      <c r="H454" s="9">
        <v>39766</v>
      </c>
      <c r="I454" s="6">
        <v>39783</v>
      </c>
      <c r="J454" s="11">
        <v>1</v>
      </c>
      <c r="K454" s="11">
        <v>0</v>
      </c>
      <c r="L454" s="11">
        <v>1</v>
      </c>
      <c r="M454" s="11">
        <v>17</v>
      </c>
      <c r="O454" t="str">
        <f t="shared" si="7"/>
        <v>HJMBound &amp; Not Paid</v>
      </c>
    </row>
    <row r="455" spans="1:15" ht="12" customHeight="1" outlineLevel="1" x14ac:dyDescent="0.2">
      <c r="A455" s="3" t="s">
        <v>24153</v>
      </c>
      <c r="B455" s="4">
        <v>15971</v>
      </c>
      <c r="C455" s="3" t="s">
        <v>20135</v>
      </c>
      <c r="D455" s="5">
        <v>39763</v>
      </c>
      <c r="E455" s="5">
        <v>39764</v>
      </c>
      <c r="F455" s="7">
        <v>39765</v>
      </c>
      <c r="G455" s="9">
        <v>39785</v>
      </c>
      <c r="H455" s="9">
        <v>39785</v>
      </c>
      <c r="I455" s="6">
        <v>39812</v>
      </c>
      <c r="J455" s="11">
        <v>20</v>
      </c>
      <c r="K455" s="11">
        <v>0</v>
      </c>
      <c r="L455" s="11">
        <v>20</v>
      </c>
      <c r="M455" s="11">
        <v>27</v>
      </c>
      <c r="O455" t="str">
        <f t="shared" si="7"/>
        <v>HJMBound &amp; Not Paid</v>
      </c>
    </row>
    <row r="456" spans="1:15" ht="21.95" customHeight="1" outlineLevel="1" x14ac:dyDescent="0.2">
      <c r="A456" s="3" t="s">
        <v>24153</v>
      </c>
      <c r="B456" s="4">
        <v>15956</v>
      </c>
      <c r="C456" s="3" t="s">
        <v>24149</v>
      </c>
      <c r="D456" s="5">
        <v>39665</v>
      </c>
      <c r="E456" s="5">
        <v>39765</v>
      </c>
      <c r="F456" s="7">
        <v>39765</v>
      </c>
      <c r="G456" s="9">
        <v>39765</v>
      </c>
      <c r="H456" s="9">
        <v>39776</v>
      </c>
      <c r="I456" s="6">
        <v>39805</v>
      </c>
      <c r="J456" s="11">
        <v>0</v>
      </c>
      <c r="K456" s="11">
        <v>11</v>
      </c>
      <c r="L456" s="11">
        <v>11</v>
      </c>
      <c r="M456" s="11">
        <v>29</v>
      </c>
      <c r="O456" t="str">
        <f t="shared" si="7"/>
        <v>HJMRenewal Laspe Replaced</v>
      </c>
    </row>
    <row r="457" spans="1:15" ht="12" customHeight="1" outlineLevel="1" x14ac:dyDescent="0.2">
      <c r="A457" s="3" t="s">
        <v>24153</v>
      </c>
      <c r="B457" s="4">
        <v>15823</v>
      </c>
      <c r="C457" s="3" t="s">
        <v>20135</v>
      </c>
      <c r="D457" s="5">
        <v>39756</v>
      </c>
      <c r="E457" s="5">
        <v>39765</v>
      </c>
      <c r="F457" s="7">
        <v>39765</v>
      </c>
      <c r="G457" s="9">
        <v>39766</v>
      </c>
      <c r="H457" s="9">
        <v>39766</v>
      </c>
      <c r="I457" s="6">
        <v>39773</v>
      </c>
      <c r="J457" s="11">
        <v>1</v>
      </c>
      <c r="K457" s="11">
        <v>0</v>
      </c>
      <c r="L457" s="11">
        <v>1</v>
      </c>
      <c r="M457" s="11">
        <v>7</v>
      </c>
      <c r="O457" t="str">
        <f t="shared" si="7"/>
        <v>HJMBound &amp; Not Paid</v>
      </c>
    </row>
    <row r="458" spans="1:15" ht="12" customHeight="1" outlineLevel="1" x14ac:dyDescent="0.2">
      <c r="A458" s="3" t="s">
        <v>24153</v>
      </c>
      <c r="B458" s="4">
        <v>15843</v>
      </c>
      <c r="C458" s="3" t="s">
        <v>20135</v>
      </c>
      <c r="D458" s="5">
        <v>39765</v>
      </c>
      <c r="E458" s="5">
        <v>39766</v>
      </c>
      <c r="F458" s="7">
        <v>39766</v>
      </c>
      <c r="G458" s="9">
        <v>39769</v>
      </c>
      <c r="H458" s="9">
        <v>39770</v>
      </c>
      <c r="I458" s="6">
        <v>39781</v>
      </c>
      <c r="J458" s="11">
        <v>3</v>
      </c>
      <c r="K458" s="11">
        <v>1</v>
      </c>
      <c r="L458" s="11">
        <v>4</v>
      </c>
      <c r="M458" s="11">
        <v>11</v>
      </c>
      <c r="O458" t="str">
        <f t="shared" si="7"/>
        <v>HJMBound &amp; Not Paid</v>
      </c>
    </row>
    <row r="459" spans="1:15" ht="21.95" customHeight="1" outlineLevel="1" x14ac:dyDescent="0.2">
      <c r="A459" s="3" t="s">
        <v>24153</v>
      </c>
      <c r="B459" s="4">
        <v>16054</v>
      </c>
      <c r="C459" s="3" t="s">
        <v>24149</v>
      </c>
      <c r="D459" s="5">
        <v>39735</v>
      </c>
      <c r="E459" s="5">
        <v>39769</v>
      </c>
      <c r="F459" s="7">
        <v>39769</v>
      </c>
      <c r="G459" s="9">
        <v>39790</v>
      </c>
      <c r="H459" s="9">
        <v>39791</v>
      </c>
      <c r="I459" s="6">
        <v>39814</v>
      </c>
      <c r="J459" s="11">
        <v>21</v>
      </c>
      <c r="K459" s="11">
        <v>1</v>
      </c>
      <c r="L459" s="11">
        <v>22</v>
      </c>
      <c r="M459" s="11">
        <v>23</v>
      </c>
      <c r="O459" t="str">
        <f t="shared" si="7"/>
        <v>HJMRenewal Laspe Replaced</v>
      </c>
    </row>
    <row r="460" spans="1:15" ht="12" customHeight="1" outlineLevel="1" x14ac:dyDescent="0.2">
      <c r="A460" s="3" t="s">
        <v>24153</v>
      </c>
      <c r="B460" s="4">
        <v>16065</v>
      </c>
      <c r="C460" s="3" t="s">
        <v>24150</v>
      </c>
      <c r="D460" s="5">
        <v>39764</v>
      </c>
      <c r="E460" s="5">
        <v>39769</v>
      </c>
      <c r="F460" s="7">
        <v>39769</v>
      </c>
      <c r="G460" s="9">
        <v>39777</v>
      </c>
      <c r="H460" s="8"/>
      <c r="I460" s="6">
        <v>39814</v>
      </c>
      <c r="J460" s="11">
        <v>8</v>
      </c>
      <c r="K460" s="10"/>
      <c r="L460" s="11">
        <v>0</v>
      </c>
      <c r="M460" s="11">
        <v>0</v>
      </c>
      <c r="O460" t="str">
        <f t="shared" si="7"/>
        <v>HJMDO NOT RENEW</v>
      </c>
    </row>
    <row r="461" spans="1:15" ht="12" customHeight="1" outlineLevel="1" x14ac:dyDescent="0.2">
      <c r="A461" s="3" t="s">
        <v>24153</v>
      </c>
      <c r="B461" s="4">
        <v>16070</v>
      </c>
      <c r="C461" s="3" t="s">
        <v>20135</v>
      </c>
      <c r="D461" s="5">
        <v>39763</v>
      </c>
      <c r="E461" s="5">
        <v>39769</v>
      </c>
      <c r="F461" s="7">
        <v>39769</v>
      </c>
      <c r="G461" s="9">
        <v>39786</v>
      </c>
      <c r="H461" s="9">
        <v>39786</v>
      </c>
      <c r="I461" s="6">
        <v>39814</v>
      </c>
      <c r="J461" s="11">
        <v>17</v>
      </c>
      <c r="K461" s="11">
        <v>0</v>
      </c>
      <c r="L461" s="11">
        <v>17</v>
      </c>
      <c r="M461" s="11">
        <v>28</v>
      </c>
      <c r="O461" t="str">
        <f t="shared" si="7"/>
        <v>HJMBound &amp; Not Paid</v>
      </c>
    </row>
    <row r="462" spans="1:15" ht="12" customHeight="1" outlineLevel="1" x14ac:dyDescent="0.2">
      <c r="A462" s="3" t="s">
        <v>24153</v>
      </c>
      <c r="B462" s="4">
        <v>16082</v>
      </c>
      <c r="C462" s="3" t="s">
        <v>20135</v>
      </c>
      <c r="D462" s="5">
        <v>39764</v>
      </c>
      <c r="E462" s="5">
        <v>39769</v>
      </c>
      <c r="F462" s="7">
        <v>39770</v>
      </c>
      <c r="G462" s="9">
        <v>39790</v>
      </c>
      <c r="H462" s="9">
        <v>39790</v>
      </c>
      <c r="I462" s="6">
        <v>39817</v>
      </c>
      <c r="J462" s="11">
        <v>20</v>
      </c>
      <c r="K462" s="11">
        <v>0</v>
      </c>
      <c r="L462" s="11">
        <v>20</v>
      </c>
      <c r="M462" s="11">
        <v>27</v>
      </c>
      <c r="O462" t="str">
        <f t="shared" si="7"/>
        <v>HJMBound &amp; Not Paid</v>
      </c>
    </row>
    <row r="463" spans="1:15" ht="12" customHeight="1" outlineLevel="1" x14ac:dyDescent="0.2">
      <c r="A463" s="3" t="s">
        <v>24153</v>
      </c>
      <c r="B463" s="4">
        <v>15905</v>
      </c>
      <c r="C463" s="3" t="s">
        <v>20135</v>
      </c>
      <c r="D463" s="5">
        <v>39769</v>
      </c>
      <c r="E463" s="5">
        <v>39769</v>
      </c>
      <c r="F463" s="7">
        <v>39770</v>
      </c>
      <c r="G463" s="9">
        <v>39770</v>
      </c>
      <c r="H463" s="9">
        <v>39773</v>
      </c>
      <c r="I463" s="6">
        <v>39790</v>
      </c>
      <c r="J463" s="11">
        <v>0</v>
      </c>
      <c r="K463" s="11">
        <v>3</v>
      </c>
      <c r="L463" s="11">
        <v>3</v>
      </c>
      <c r="M463" s="11">
        <v>17</v>
      </c>
      <c r="O463" t="str">
        <f t="shared" si="7"/>
        <v>HJMBound &amp; Not Paid</v>
      </c>
    </row>
    <row r="464" spans="1:15" ht="12" customHeight="1" outlineLevel="1" x14ac:dyDescent="0.2">
      <c r="A464" s="3" t="s">
        <v>24153</v>
      </c>
      <c r="B464" s="4">
        <v>15913</v>
      </c>
      <c r="C464" s="3" t="s">
        <v>20135</v>
      </c>
      <c r="D464" s="5">
        <v>39770</v>
      </c>
      <c r="E464" s="5">
        <v>39771</v>
      </c>
      <c r="F464" s="7">
        <v>39771</v>
      </c>
      <c r="G464" s="9">
        <v>39773</v>
      </c>
      <c r="H464" s="9">
        <v>39778</v>
      </c>
      <c r="I464" s="6">
        <v>39793</v>
      </c>
      <c r="J464" s="11">
        <v>2</v>
      </c>
      <c r="K464" s="11">
        <v>5</v>
      </c>
      <c r="L464" s="11">
        <v>7</v>
      </c>
      <c r="M464" s="11">
        <v>15</v>
      </c>
      <c r="O464" t="str">
        <f t="shared" si="7"/>
        <v>HJMBound &amp; Not Paid</v>
      </c>
    </row>
    <row r="465" spans="1:15" ht="12" customHeight="1" outlineLevel="1" x14ac:dyDescent="0.2">
      <c r="A465" s="3" t="s">
        <v>24153</v>
      </c>
      <c r="B465" s="4">
        <v>15919</v>
      </c>
      <c r="C465" s="3" t="s">
        <v>20135</v>
      </c>
      <c r="D465" s="5">
        <v>39766</v>
      </c>
      <c r="E465" s="5">
        <v>39771</v>
      </c>
      <c r="F465" s="7">
        <v>39771</v>
      </c>
      <c r="G465" s="9">
        <v>39776</v>
      </c>
      <c r="H465" s="9">
        <v>39785</v>
      </c>
      <c r="I465" s="6">
        <v>39795</v>
      </c>
      <c r="J465" s="11">
        <v>5</v>
      </c>
      <c r="K465" s="11">
        <v>9</v>
      </c>
      <c r="L465" s="11">
        <v>14</v>
      </c>
      <c r="M465" s="11">
        <v>10</v>
      </c>
      <c r="O465" t="str">
        <f t="shared" si="7"/>
        <v>HJMBound &amp; Not Paid</v>
      </c>
    </row>
    <row r="466" spans="1:15" ht="21.95" customHeight="1" outlineLevel="1" x14ac:dyDescent="0.2">
      <c r="A466" s="3" t="s">
        <v>24153</v>
      </c>
      <c r="B466" s="4">
        <v>16172</v>
      </c>
      <c r="C466" s="3" t="s">
        <v>24149</v>
      </c>
      <c r="D466" s="5">
        <v>39771</v>
      </c>
      <c r="E466" s="5">
        <v>39772</v>
      </c>
      <c r="F466" s="7">
        <v>39772</v>
      </c>
      <c r="G466" s="9">
        <v>39793</v>
      </c>
      <c r="H466" s="9">
        <v>39818</v>
      </c>
      <c r="I466" s="6">
        <v>39841</v>
      </c>
      <c r="J466" s="11">
        <v>21</v>
      </c>
      <c r="K466" s="11">
        <v>25</v>
      </c>
      <c r="L466" s="11">
        <v>46</v>
      </c>
      <c r="M466" s="11">
        <v>23</v>
      </c>
      <c r="O466" t="str">
        <f t="shared" si="7"/>
        <v>HJMRenewal Laspe Replaced</v>
      </c>
    </row>
    <row r="467" spans="1:15" ht="12" customHeight="1" outlineLevel="1" x14ac:dyDescent="0.2">
      <c r="A467" s="3" t="s">
        <v>24153</v>
      </c>
      <c r="B467" s="4">
        <v>16033</v>
      </c>
      <c r="C467" s="3" t="s">
        <v>20135</v>
      </c>
      <c r="D467" s="5">
        <v>39757</v>
      </c>
      <c r="E467" s="5">
        <v>39773</v>
      </c>
      <c r="F467" s="7">
        <v>39773</v>
      </c>
      <c r="G467" s="9">
        <v>39790</v>
      </c>
      <c r="H467" s="9">
        <v>39792</v>
      </c>
      <c r="I467" s="6">
        <v>39814</v>
      </c>
      <c r="J467" s="11">
        <v>17</v>
      </c>
      <c r="K467" s="11">
        <v>2</v>
      </c>
      <c r="L467" s="11">
        <v>19</v>
      </c>
      <c r="M467" s="11">
        <v>22</v>
      </c>
      <c r="O467" t="str">
        <f t="shared" si="7"/>
        <v>HJMBound &amp; Not Paid</v>
      </c>
    </row>
    <row r="468" spans="1:15" ht="21.95" customHeight="1" outlineLevel="1" x14ac:dyDescent="0.2">
      <c r="A468" s="3" t="s">
        <v>24153</v>
      </c>
      <c r="B468" s="4">
        <v>16105</v>
      </c>
      <c r="C468" s="3" t="s">
        <v>24149</v>
      </c>
      <c r="D468" s="5">
        <v>39770</v>
      </c>
      <c r="E468" s="5">
        <v>39773</v>
      </c>
      <c r="F468" s="7">
        <v>39773</v>
      </c>
      <c r="G468" s="9">
        <v>39794</v>
      </c>
      <c r="H468" s="9">
        <v>39794</v>
      </c>
      <c r="I468" s="6">
        <v>39822</v>
      </c>
      <c r="J468" s="11">
        <v>21</v>
      </c>
      <c r="K468" s="11">
        <v>0</v>
      </c>
      <c r="L468" s="11">
        <v>21</v>
      </c>
      <c r="M468" s="11">
        <v>28</v>
      </c>
      <c r="O468" t="str">
        <f t="shared" si="7"/>
        <v>HJMRenewal Laspe Replaced</v>
      </c>
    </row>
    <row r="469" spans="1:15" ht="12" customHeight="1" outlineLevel="1" x14ac:dyDescent="0.2">
      <c r="A469" s="3" t="s">
        <v>24153</v>
      </c>
      <c r="B469" s="4">
        <v>16103</v>
      </c>
      <c r="C469" s="3" t="s">
        <v>20135</v>
      </c>
      <c r="D469" s="5">
        <v>39770</v>
      </c>
      <c r="E469" s="5">
        <v>39776</v>
      </c>
      <c r="F469" s="7">
        <v>39776</v>
      </c>
      <c r="G469" s="9">
        <v>39793</v>
      </c>
      <c r="H469" s="9">
        <v>39793</v>
      </c>
      <c r="I469" s="6">
        <v>39821</v>
      </c>
      <c r="J469" s="11">
        <v>17</v>
      </c>
      <c r="K469" s="11">
        <v>0</v>
      </c>
      <c r="L469" s="11">
        <v>17</v>
      </c>
      <c r="M469" s="11">
        <v>28</v>
      </c>
      <c r="O469" t="str">
        <f t="shared" si="7"/>
        <v>HJMBound &amp; Not Paid</v>
      </c>
    </row>
    <row r="470" spans="1:15" ht="12" customHeight="1" outlineLevel="1" x14ac:dyDescent="0.2">
      <c r="A470" s="3" t="s">
        <v>24153</v>
      </c>
      <c r="B470" s="4">
        <v>15901</v>
      </c>
      <c r="C470" s="3" t="s">
        <v>20135</v>
      </c>
      <c r="D470" s="5">
        <v>39776</v>
      </c>
      <c r="E470" s="5">
        <v>39776</v>
      </c>
      <c r="F470" s="7">
        <v>39776</v>
      </c>
      <c r="G470" s="9">
        <v>39783</v>
      </c>
      <c r="H470" s="9">
        <v>39783</v>
      </c>
      <c r="I470" s="6">
        <v>39788</v>
      </c>
      <c r="J470" s="11">
        <v>7</v>
      </c>
      <c r="K470" s="11">
        <v>0</v>
      </c>
      <c r="L470" s="11">
        <v>7</v>
      </c>
      <c r="M470" s="11">
        <v>5</v>
      </c>
      <c r="O470" t="str">
        <f t="shared" si="7"/>
        <v>HJMBound &amp; Not Paid</v>
      </c>
    </row>
    <row r="471" spans="1:15" ht="12" customHeight="1" outlineLevel="1" x14ac:dyDescent="0.2">
      <c r="A471" s="3" t="s">
        <v>24153</v>
      </c>
      <c r="B471" s="4">
        <v>15850</v>
      </c>
      <c r="C471" s="3" t="s">
        <v>20135</v>
      </c>
      <c r="D471" s="5">
        <v>39772</v>
      </c>
      <c r="E471" s="5">
        <v>39776</v>
      </c>
      <c r="F471" s="7">
        <v>39777</v>
      </c>
      <c r="G471" s="9">
        <v>39777</v>
      </c>
      <c r="H471" s="9">
        <v>39777</v>
      </c>
      <c r="I471" s="6">
        <v>39782</v>
      </c>
      <c r="J471" s="11">
        <v>0</v>
      </c>
      <c r="K471" s="11">
        <v>0</v>
      </c>
      <c r="L471" s="11">
        <v>0</v>
      </c>
      <c r="M471" s="11">
        <v>5</v>
      </c>
      <c r="O471" t="str">
        <f t="shared" si="7"/>
        <v>HJMBound &amp; Not Paid</v>
      </c>
    </row>
    <row r="472" spans="1:15" ht="12" customHeight="1" outlineLevel="1" x14ac:dyDescent="0.2">
      <c r="A472" s="3" t="s">
        <v>24153</v>
      </c>
      <c r="B472" s="4">
        <v>15862</v>
      </c>
      <c r="C472" s="3" t="s">
        <v>20135</v>
      </c>
      <c r="D472" s="5">
        <v>39767</v>
      </c>
      <c r="E472" s="5">
        <v>39777</v>
      </c>
      <c r="F472" s="7">
        <v>39777</v>
      </c>
      <c r="G472" s="9">
        <v>39777</v>
      </c>
      <c r="H472" s="9">
        <v>39777</v>
      </c>
      <c r="I472" s="6">
        <v>39783</v>
      </c>
      <c r="J472" s="11">
        <v>0</v>
      </c>
      <c r="K472" s="11">
        <v>0</v>
      </c>
      <c r="L472" s="11">
        <v>0</v>
      </c>
      <c r="M472" s="11">
        <v>6</v>
      </c>
      <c r="O472" t="str">
        <f t="shared" si="7"/>
        <v>HJMBound &amp; Not Paid</v>
      </c>
    </row>
    <row r="473" spans="1:15" ht="12" customHeight="1" outlineLevel="1" x14ac:dyDescent="0.2">
      <c r="A473" s="3" t="s">
        <v>24153</v>
      </c>
      <c r="B473" s="4">
        <v>15979</v>
      </c>
      <c r="C473" s="3" t="s">
        <v>20135</v>
      </c>
      <c r="D473" s="5">
        <v>39773</v>
      </c>
      <c r="E473" s="5">
        <v>39777</v>
      </c>
      <c r="F473" s="7">
        <v>39777</v>
      </c>
      <c r="G473" s="9">
        <v>39790</v>
      </c>
      <c r="H473" s="9">
        <v>39792</v>
      </c>
      <c r="I473" s="6">
        <v>39813</v>
      </c>
      <c r="J473" s="11">
        <v>13</v>
      </c>
      <c r="K473" s="11">
        <v>2</v>
      </c>
      <c r="L473" s="11">
        <v>15</v>
      </c>
      <c r="M473" s="11">
        <v>21</v>
      </c>
      <c r="O473" t="str">
        <f t="shared" si="7"/>
        <v>HJMBound &amp; Not Paid</v>
      </c>
    </row>
    <row r="474" spans="1:15" ht="12" customHeight="1" outlineLevel="1" x14ac:dyDescent="0.2">
      <c r="A474" s="3" t="s">
        <v>24153</v>
      </c>
      <c r="B474" s="4">
        <v>15977</v>
      </c>
      <c r="C474" s="3" t="s">
        <v>20135</v>
      </c>
      <c r="D474" s="5">
        <v>39758</v>
      </c>
      <c r="E474" s="5">
        <v>39777</v>
      </c>
      <c r="F474" s="7">
        <v>39778</v>
      </c>
      <c r="G474" s="9">
        <v>39790</v>
      </c>
      <c r="H474" s="9">
        <v>39790</v>
      </c>
      <c r="I474" s="6">
        <v>39813</v>
      </c>
      <c r="J474" s="11">
        <v>12</v>
      </c>
      <c r="K474" s="11">
        <v>0</v>
      </c>
      <c r="L474" s="11">
        <v>12</v>
      </c>
      <c r="M474" s="11">
        <v>23</v>
      </c>
      <c r="O474" t="str">
        <f t="shared" si="7"/>
        <v>HJMBound &amp; Not Paid</v>
      </c>
    </row>
    <row r="475" spans="1:15" ht="12" customHeight="1" outlineLevel="1" x14ac:dyDescent="0.2">
      <c r="A475" s="3" t="s">
        <v>24153</v>
      </c>
      <c r="B475" s="4">
        <v>15934</v>
      </c>
      <c r="C475" s="3" t="s">
        <v>20135</v>
      </c>
      <c r="D475" s="5">
        <v>39776</v>
      </c>
      <c r="E475" s="5">
        <v>39778</v>
      </c>
      <c r="F475" s="7">
        <v>39783</v>
      </c>
      <c r="G475" s="9">
        <v>39783</v>
      </c>
      <c r="H475" s="9">
        <v>39785</v>
      </c>
      <c r="I475" s="6">
        <v>39799</v>
      </c>
      <c r="J475" s="11">
        <v>0</v>
      </c>
      <c r="K475" s="11">
        <v>2</v>
      </c>
      <c r="L475" s="11">
        <v>2</v>
      </c>
      <c r="M475" s="11">
        <v>14</v>
      </c>
      <c r="O475" t="str">
        <f t="shared" si="7"/>
        <v>HJMBound &amp; Not Paid</v>
      </c>
    </row>
    <row r="476" spans="1:15" ht="12" customHeight="1" outlineLevel="1" x14ac:dyDescent="0.2">
      <c r="A476" s="3" t="s">
        <v>24153</v>
      </c>
      <c r="B476" s="4">
        <v>15945</v>
      </c>
      <c r="C476" s="3" t="s">
        <v>20135</v>
      </c>
      <c r="D476" s="5">
        <v>39780</v>
      </c>
      <c r="E476" s="5">
        <v>39784</v>
      </c>
      <c r="F476" s="7">
        <v>39784</v>
      </c>
      <c r="G476" s="9">
        <v>39786</v>
      </c>
      <c r="H476" s="9">
        <v>39786</v>
      </c>
      <c r="I476" s="6">
        <v>39802</v>
      </c>
      <c r="J476" s="11">
        <v>2</v>
      </c>
      <c r="K476" s="11">
        <v>0</v>
      </c>
      <c r="L476" s="11">
        <v>2</v>
      </c>
      <c r="M476" s="11">
        <v>16</v>
      </c>
      <c r="O476" t="str">
        <f t="shared" si="7"/>
        <v>HJMBound &amp; Not Paid</v>
      </c>
    </row>
    <row r="477" spans="1:15" ht="12" customHeight="1" outlineLevel="1" x14ac:dyDescent="0.2">
      <c r="A477" s="3" t="s">
        <v>24153</v>
      </c>
      <c r="B477" s="4">
        <v>16066</v>
      </c>
      <c r="C477" s="3" t="s">
        <v>20135</v>
      </c>
      <c r="D477" s="5">
        <v>39783</v>
      </c>
      <c r="E477" s="5">
        <v>39783</v>
      </c>
      <c r="F477" s="7">
        <v>39784</v>
      </c>
      <c r="G477" s="9">
        <v>39791</v>
      </c>
      <c r="H477" s="9">
        <v>39791</v>
      </c>
      <c r="I477" s="6">
        <v>39814</v>
      </c>
      <c r="J477" s="11">
        <v>7</v>
      </c>
      <c r="K477" s="11">
        <v>0</v>
      </c>
      <c r="L477" s="11">
        <v>7</v>
      </c>
      <c r="M477" s="11">
        <v>23</v>
      </c>
      <c r="O477" t="str">
        <f t="shared" si="7"/>
        <v>HJMBound &amp; Not Paid</v>
      </c>
    </row>
    <row r="478" spans="1:15" ht="12" customHeight="1" outlineLevel="1" x14ac:dyDescent="0.2">
      <c r="A478" s="3" t="s">
        <v>24153</v>
      </c>
      <c r="B478" s="4">
        <v>15886</v>
      </c>
      <c r="C478" s="3" t="s">
        <v>20135</v>
      </c>
      <c r="D478" s="5">
        <v>39784</v>
      </c>
      <c r="E478" s="5">
        <v>39784</v>
      </c>
      <c r="F478" s="7">
        <v>39784</v>
      </c>
      <c r="G478" s="9">
        <v>39728</v>
      </c>
      <c r="H478" s="9">
        <v>39784</v>
      </c>
      <c r="I478" s="6">
        <v>39786</v>
      </c>
      <c r="J478" s="11">
        <v>-56</v>
      </c>
      <c r="K478" s="11">
        <v>56</v>
      </c>
      <c r="L478" s="11">
        <v>0</v>
      </c>
      <c r="M478" s="11">
        <v>2</v>
      </c>
      <c r="O478" t="str">
        <f t="shared" si="7"/>
        <v>HJMBound &amp; Not Paid</v>
      </c>
    </row>
    <row r="479" spans="1:15" ht="12" customHeight="1" outlineLevel="1" x14ac:dyDescent="0.2">
      <c r="A479" s="3" t="s">
        <v>24153</v>
      </c>
      <c r="B479" s="4">
        <v>16358</v>
      </c>
      <c r="C479" s="3" t="s">
        <v>20135</v>
      </c>
      <c r="D479" s="5">
        <v>39765</v>
      </c>
      <c r="E479" s="5">
        <v>39785</v>
      </c>
      <c r="F479" s="7">
        <v>39785</v>
      </c>
      <c r="G479" s="9">
        <v>39812</v>
      </c>
      <c r="H479" s="9">
        <v>39843</v>
      </c>
      <c r="I479" s="6">
        <v>39865</v>
      </c>
      <c r="J479" s="11">
        <v>27</v>
      </c>
      <c r="K479" s="11">
        <v>31</v>
      </c>
      <c r="L479" s="11">
        <v>58</v>
      </c>
      <c r="M479" s="11">
        <v>22</v>
      </c>
      <c r="O479" t="str">
        <f t="shared" si="7"/>
        <v>HJMBound &amp; Not Paid</v>
      </c>
    </row>
    <row r="480" spans="1:15" ht="12" customHeight="1" outlineLevel="1" x14ac:dyDescent="0.2">
      <c r="A480" s="3" t="s">
        <v>24153</v>
      </c>
      <c r="B480" s="4">
        <v>16045</v>
      </c>
      <c r="C480" s="3" t="s">
        <v>20135</v>
      </c>
      <c r="D480" s="5">
        <v>39776</v>
      </c>
      <c r="E480" s="5">
        <v>39785</v>
      </c>
      <c r="F480" s="7">
        <v>39785</v>
      </c>
      <c r="G480" s="9">
        <v>39791</v>
      </c>
      <c r="H480" s="9">
        <v>39794</v>
      </c>
      <c r="I480" s="6">
        <v>39814</v>
      </c>
      <c r="J480" s="11">
        <v>6</v>
      </c>
      <c r="K480" s="11">
        <v>3</v>
      </c>
      <c r="L480" s="11">
        <v>9</v>
      </c>
      <c r="M480" s="11">
        <v>20</v>
      </c>
      <c r="O480" t="str">
        <f t="shared" si="7"/>
        <v>HJMBound &amp; Not Paid</v>
      </c>
    </row>
    <row r="481" spans="1:15" ht="12" customHeight="1" outlineLevel="1" x14ac:dyDescent="0.2">
      <c r="A481" s="3" t="s">
        <v>24153</v>
      </c>
      <c r="B481" s="4">
        <v>16136</v>
      </c>
      <c r="C481" s="3" t="s">
        <v>20135</v>
      </c>
      <c r="D481" s="5">
        <v>39773</v>
      </c>
      <c r="E481" s="5">
        <v>39786</v>
      </c>
      <c r="F481" s="7">
        <v>39786</v>
      </c>
      <c r="G481" s="9">
        <v>39798</v>
      </c>
      <c r="H481" s="9">
        <v>39799</v>
      </c>
      <c r="I481" s="6">
        <v>39830</v>
      </c>
      <c r="J481" s="11">
        <v>12</v>
      </c>
      <c r="K481" s="11">
        <v>1</v>
      </c>
      <c r="L481" s="11">
        <v>13</v>
      </c>
      <c r="M481" s="11">
        <v>31</v>
      </c>
      <c r="O481" t="str">
        <f t="shared" si="7"/>
        <v>HJMBound &amp; Not Paid</v>
      </c>
    </row>
    <row r="482" spans="1:15" ht="12" customHeight="1" outlineLevel="1" x14ac:dyDescent="0.2">
      <c r="A482" s="3" t="s">
        <v>24153</v>
      </c>
      <c r="B482" s="4">
        <v>15925</v>
      </c>
      <c r="C482" s="3" t="s">
        <v>20135</v>
      </c>
      <c r="D482" s="5">
        <v>39783</v>
      </c>
      <c r="E482" s="5">
        <v>39785</v>
      </c>
      <c r="F482" s="7">
        <v>39786</v>
      </c>
      <c r="G482" s="9">
        <v>39786</v>
      </c>
      <c r="H482" s="9">
        <v>39786</v>
      </c>
      <c r="I482" s="6">
        <v>39797</v>
      </c>
      <c r="J482" s="11">
        <v>0</v>
      </c>
      <c r="K482" s="11">
        <v>0</v>
      </c>
      <c r="L482" s="11">
        <v>0</v>
      </c>
      <c r="M482" s="11">
        <v>11</v>
      </c>
      <c r="O482" t="str">
        <f t="shared" si="7"/>
        <v>HJMBound &amp; Not Paid</v>
      </c>
    </row>
    <row r="483" spans="1:15" ht="12" customHeight="1" outlineLevel="1" x14ac:dyDescent="0.2">
      <c r="A483" s="3" t="s">
        <v>24153</v>
      </c>
      <c r="B483" s="4">
        <v>16268</v>
      </c>
      <c r="C483" s="3" t="s">
        <v>20135</v>
      </c>
      <c r="D483" s="5">
        <v>39785</v>
      </c>
      <c r="E483" s="5">
        <v>39786</v>
      </c>
      <c r="F483" s="7">
        <v>39787</v>
      </c>
      <c r="G483" s="9">
        <v>39800</v>
      </c>
      <c r="H483" s="9">
        <v>39800</v>
      </c>
      <c r="I483" s="6">
        <v>39845</v>
      </c>
      <c r="J483" s="11">
        <v>13</v>
      </c>
      <c r="K483" s="11">
        <v>0</v>
      </c>
      <c r="L483" s="11">
        <v>13</v>
      </c>
      <c r="M483" s="11">
        <v>45</v>
      </c>
      <c r="O483" t="str">
        <f t="shared" si="7"/>
        <v>HJMBound &amp; Not Paid</v>
      </c>
    </row>
    <row r="484" spans="1:15" ht="12" customHeight="1" outlineLevel="1" x14ac:dyDescent="0.2">
      <c r="A484" s="3" t="s">
        <v>24153</v>
      </c>
      <c r="B484" s="4">
        <v>16365</v>
      </c>
      <c r="C484" s="3" t="s">
        <v>20135</v>
      </c>
      <c r="D484" s="5">
        <v>39778</v>
      </c>
      <c r="E484" s="5">
        <v>39787</v>
      </c>
      <c r="F484" s="7">
        <v>39787</v>
      </c>
      <c r="G484" s="9">
        <v>39802</v>
      </c>
      <c r="H484" s="9">
        <v>39802</v>
      </c>
      <c r="I484" s="6">
        <v>39867</v>
      </c>
      <c r="J484" s="11">
        <v>15</v>
      </c>
      <c r="K484" s="11">
        <v>0</v>
      </c>
      <c r="L484" s="11">
        <v>15</v>
      </c>
      <c r="M484" s="11">
        <v>65</v>
      </c>
      <c r="O484" t="str">
        <f t="shared" si="7"/>
        <v>HJMBound &amp; Not Paid</v>
      </c>
    </row>
    <row r="485" spans="1:15" ht="21.95" customHeight="1" outlineLevel="1" x14ac:dyDescent="0.2">
      <c r="A485" s="3" t="s">
        <v>24153</v>
      </c>
      <c r="B485" s="4">
        <v>16170</v>
      </c>
      <c r="C485" s="3" t="s">
        <v>24149</v>
      </c>
      <c r="D485" s="5">
        <v>39784</v>
      </c>
      <c r="E485" s="5">
        <v>39790</v>
      </c>
      <c r="F485" s="7">
        <v>39790</v>
      </c>
      <c r="G485" s="9">
        <v>39798</v>
      </c>
      <c r="H485" s="9">
        <v>39811</v>
      </c>
      <c r="I485" s="6">
        <v>39841</v>
      </c>
      <c r="J485" s="11">
        <v>8</v>
      </c>
      <c r="K485" s="11">
        <v>13</v>
      </c>
      <c r="L485" s="11">
        <v>21</v>
      </c>
      <c r="M485" s="11">
        <v>30</v>
      </c>
      <c r="O485" t="str">
        <f t="shared" si="7"/>
        <v>HJMRenewal Laspe Replaced</v>
      </c>
    </row>
    <row r="486" spans="1:15" ht="12" customHeight="1" outlineLevel="1" x14ac:dyDescent="0.2">
      <c r="A486" s="3" t="s">
        <v>24153</v>
      </c>
      <c r="B486" s="4">
        <v>16634</v>
      </c>
      <c r="C486" s="3" t="s">
        <v>20135</v>
      </c>
      <c r="D486" s="5">
        <v>39786</v>
      </c>
      <c r="E486" s="5">
        <v>39790</v>
      </c>
      <c r="F486" s="7">
        <v>39790</v>
      </c>
      <c r="G486" s="9">
        <v>39867</v>
      </c>
      <c r="H486" s="9">
        <v>39867</v>
      </c>
      <c r="I486" s="6">
        <v>39905</v>
      </c>
      <c r="J486" s="11">
        <v>77</v>
      </c>
      <c r="K486" s="11">
        <v>0</v>
      </c>
      <c r="L486" s="11">
        <v>77</v>
      </c>
      <c r="M486" s="11">
        <v>38</v>
      </c>
      <c r="O486" t="str">
        <f t="shared" si="7"/>
        <v>HJMBound &amp; Not Paid</v>
      </c>
    </row>
    <row r="487" spans="1:15" ht="12" customHeight="1" outlineLevel="1" x14ac:dyDescent="0.2">
      <c r="A487" s="3" t="s">
        <v>24153</v>
      </c>
      <c r="B487" s="4">
        <v>16035</v>
      </c>
      <c r="C487" s="3" t="s">
        <v>20135</v>
      </c>
      <c r="D487" s="5">
        <v>39787</v>
      </c>
      <c r="E487" s="5">
        <v>39790</v>
      </c>
      <c r="F487" s="7">
        <v>39790</v>
      </c>
      <c r="G487" s="9">
        <v>39791</v>
      </c>
      <c r="H487" s="9">
        <v>39791</v>
      </c>
      <c r="I487" s="6">
        <v>39814</v>
      </c>
      <c r="J487" s="11">
        <v>1</v>
      </c>
      <c r="K487" s="11">
        <v>0</v>
      </c>
      <c r="L487" s="11">
        <v>1</v>
      </c>
      <c r="M487" s="11">
        <v>23</v>
      </c>
      <c r="O487" t="str">
        <f t="shared" si="7"/>
        <v>HJMBound &amp; Not Paid</v>
      </c>
    </row>
    <row r="488" spans="1:15" ht="12" customHeight="1" outlineLevel="1" x14ac:dyDescent="0.2">
      <c r="A488" s="3" t="s">
        <v>24153</v>
      </c>
      <c r="B488" s="4">
        <v>16109</v>
      </c>
      <c r="C488" s="3" t="s">
        <v>20135</v>
      </c>
      <c r="D488" s="5">
        <v>39783</v>
      </c>
      <c r="E488" s="5">
        <v>39790</v>
      </c>
      <c r="F488" s="7">
        <v>39790</v>
      </c>
      <c r="G488" s="9">
        <v>39794</v>
      </c>
      <c r="H488" s="9">
        <v>39794</v>
      </c>
      <c r="I488" s="6">
        <v>39823</v>
      </c>
      <c r="J488" s="11">
        <v>4</v>
      </c>
      <c r="K488" s="11">
        <v>0</v>
      </c>
      <c r="L488" s="11">
        <v>4</v>
      </c>
      <c r="M488" s="11">
        <v>29</v>
      </c>
      <c r="O488" t="str">
        <f t="shared" si="7"/>
        <v>HJMBound &amp; Not Paid</v>
      </c>
    </row>
    <row r="489" spans="1:15" ht="12" customHeight="1" outlineLevel="1" x14ac:dyDescent="0.2">
      <c r="A489" s="3" t="s">
        <v>24153</v>
      </c>
      <c r="B489" s="4">
        <v>15958</v>
      </c>
      <c r="C489" s="3" t="s">
        <v>20135</v>
      </c>
      <c r="D489" s="5">
        <v>39788</v>
      </c>
      <c r="E489" s="5">
        <v>39790</v>
      </c>
      <c r="F489" s="7">
        <v>39790</v>
      </c>
      <c r="G489" s="9">
        <v>39791</v>
      </c>
      <c r="H489" s="9">
        <v>39791</v>
      </c>
      <c r="I489" s="6">
        <v>39808</v>
      </c>
      <c r="J489" s="11">
        <v>1</v>
      </c>
      <c r="K489" s="11">
        <v>0</v>
      </c>
      <c r="L489" s="11">
        <v>1</v>
      </c>
      <c r="M489" s="11">
        <v>17</v>
      </c>
      <c r="O489" t="str">
        <f t="shared" si="7"/>
        <v>HJMBound &amp; Not Paid</v>
      </c>
    </row>
    <row r="490" spans="1:15" ht="12" customHeight="1" outlineLevel="1" x14ac:dyDescent="0.2">
      <c r="A490" s="3" t="s">
        <v>24153</v>
      </c>
      <c r="B490" s="4">
        <v>16040</v>
      </c>
      <c r="C490" s="3" t="s">
        <v>20135</v>
      </c>
      <c r="D490" s="5">
        <v>39783</v>
      </c>
      <c r="E490" s="5">
        <v>39792</v>
      </c>
      <c r="F490" s="7">
        <v>39792</v>
      </c>
      <c r="G490" s="9">
        <v>39792</v>
      </c>
      <c r="H490" s="9">
        <v>39792</v>
      </c>
      <c r="I490" s="6">
        <v>39814</v>
      </c>
      <c r="J490" s="11">
        <v>0</v>
      </c>
      <c r="K490" s="11">
        <v>0</v>
      </c>
      <c r="L490" s="11">
        <v>0</v>
      </c>
      <c r="M490" s="11">
        <v>22</v>
      </c>
      <c r="O490" t="str">
        <f t="shared" si="7"/>
        <v>HJMBound &amp; Not Paid</v>
      </c>
    </row>
    <row r="491" spans="1:15" ht="12" customHeight="1" outlineLevel="1" x14ac:dyDescent="0.2">
      <c r="A491" s="3" t="s">
        <v>24153</v>
      </c>
      <c r="B491" s="4">
        <v>16314</v>
      </c>
      <c r="C491" s="3" t="s">
        <v>20135</v>
      </c>
      <c r="D491" s="5">
        <v>39771</v>
      </c>
      <c r="E491" s="5">
        <v>39792</v>
      </c>
      <c r="F491" s="7">
        <v>39792</v>
      </c>
      <c r="G491" s="9">
        <v>39813</v>
      </c>
      <c r="H491" s="9">
        <v>39818</v>
      </c>
      <c r="I491" s="6">
        <v>39851</v>
      </c>
      <c r="J491" s="11">
        <v>21</v>
      </c>
      <c r="K491" s="11">
        <v>5</v>
      </c>
      <c r="L491" s="11">
        <v>26</v>
      </c>
      <c r="M491" s="11">
        <v>33</v>
      </c>
      <c r="O491" t="str">
        <f t="shared" si="7"/>
        <v>HJMBound &amp; Not Paid</v>
      </c>
    </row>
    <row r="492" spans="1:15" ht="12" customHeight="1" outlineLevel="1" x14ac:dyDescent="0.2">
      <c r="A492" s="3" t="s">
        <v>24153</v>
      </c>
      <c r="B492" s="4">
        <v>16123</v>
      </c>
      <c r="C492" s="3" t="s">
        <v>20135</v>
      </c>
      <c r="D492" s="5">
        <v>39791</v>
      </c>
      <c r="E492" s="5">
        <v>39792</v>
      </c>
      <c r="F492" s="7">
        <v>39792</v>
      </c>
      <c r="G492" s="9">
        <v>39793</v>
      </c>
      <c r="H492" s="9">
        <v>39794</v>
      </c>
      <c r="I492" s="6">
        <v>39828</v>
      </c>
      <c r="J492" s="11">
        <v>1</v>
      </c>
      <c r="K492" s="11">
        <v>1</v>
      </c>
      <c r="L492" s="11">
        <v>2</v>
      </c>
      <c r="M492" s="11">
        <v>34</v>
      </c>
      <c r="O492" t="str">
        <f t="shared" si="7"/>
        <v>HJMBound &amp; Not Paid</v>
      </c>
    </row>
    <row r="493" spans="1:15" ht="12" customHeight="1" outlineLevel="1" x14ac:dyDescent="0.2">
      <c r="A493" s="3" t="s">
        <v>24153</v>
      </c>
      <c r="B493" s="4">
        <v>16063</v>
      </c>
      <c r="C493" s="3" t="s">
        <v>20135</v>
      </c>
      <c r="D493" s="5">
        <v>39792</v>
      </c>
      <c r="E493" s="5">
        <v>39792</v>
      </c>
      <c r="F493" s="7">
        <v>39792</v>
      </c>
      <c r="G493" s="9">
        <v>39793</v>
      </c>
      <c r="H493" s="9">
        <v>39793</v>
      </c>
      <c r="I493" s="6">
        <v>39814</v>
      </c>
      <c r="J493" s="11">
        <v>1</v>
      </c>
      <c r="K493" s="11">
        <v>0</v>
      </c>
      <c r="L493" s="11">
        <v>1</v>
      </c>
      <c r="M493" s="11">
        <v>21</v>
      </c>
      <c r="O493" t="str">
        <f t="shared" si="7"/>
        <v>HJMBound &amp; Not Paid</v>
      </c>
    </row>
    <row r="494" spans="1:15" ht="12" customHeight="1" outlineLevel="1" x14ac:dyDescent="0.2">
      <c r="A494" s="3" t="s">
        <v>24153</v>
      </c>
      <c r="B494" s="4">
        <v>16056</v>
      </c>
      <c r="C494" s="3" t="s">
        <v>20135</v>
      </c>
      <c r="D494" s="5">
        <v>39790</v>
      </c>
      <c r="E494" s="5">
        <v>39792</v>
      </c>
      <c r="F494" s="7">
        <v>39792</v>
      </c>
      <c r="G494" s="9">
        <v>39793</v>
      </c>
      <c r="H494" s="9">
        <v>39793</v>
      </c>
      <c r="I494" s="6">
        <v>39814</v>
      </c>
      <c r="J494" s="11">
        <v>1</v>
      </c>
      <c r="K494" s="11">
        <v>0</v>
      </c>
      <c r="L494" s="11">
        <v>1</v>
      </c>
      <c r="M494" s="11">
        <v>21</v>
      </c>
      <c r="O494" t="str">
        <f t="shared" si="7"/>
        <v>HJMBound &amp; Not Paid</v>
      </c>
    </row>
    <row r="495" spans="1:15" ht="12" customHeight="1" outlineLevel="1" x14ac:dyDescent="0.2">
      <c r="A495" s="3" t="s">
        <v>24153</v>
      </c>
      <c r="B495" s="4">
        <v>16083</v>
      </c>
      <c r="C495" s="3" t="s">
        <v>20135</v>
      </c>
      <c r="D495" s="5">
        <v>39790</v>
      </c>
      <c r="E495" s="5">
        <v>39791</v>
      </c>
      <c r="F495" s="7">
        <v>39792</v>
      </c>
      <c r="G495" s="9">
        <v>39794</v>
      </c>
      <c r="H495" s="9">
        <v>39798</v>
      </c>
      <c r="I495" s="6">
        <v>39817</v>
      </c>
      <c r="J495" s="11">
        <v>2</v>
      </c>
      <c r="K495" s="11">
        <v>4</v>
      </c>
      <c r="L495" s="11">
        <v>6</v>
      </c>
      <c r="M495" s="11">
        <v>19</v>
      </c>
      <c r="O495" t="str">
        <f t="shared" si="7"/>
        <v>HJMBound &amp; Not Paid</v>
      </c>
    </row>
    <row r="496" spans="1:15" ht="12" customHeight="1" outlineLevel="1" x14ac:dyDescent="0.2">
      <c r="A496" s="3" t="s">
        <v>24153</v>
      </c>
      <c r="B496" s="4">
        <v>16157</v>
      </c>
      <c r="C496" s="3" t="s">
        <v>20135</v>
      </c>
      <c r="D496" s="5">
        <v>39785</v>
      </c>
      <c r="E496" s="5">
        <v>39792</v>
      </c>
      <c r="F496" s="7">
        <v>39792</v>
      </c>
      <c r="G496" s="9">
        <v>39798</v>
      </c>
      <c r="H496" s="9">
        <v>39801</v>
      </c>
      <c r="I496" s="6">
        <v>39837</v>
      </c>
      <c r="J496" s="11">
        <v>6</v>
      </c>
      <c r="K496" s="11">
        <v>3</v>
      </c>
      <c r="L496" s="11">
        <v>9</v>
      </c>
      <c r="M496" s="11">
        <v>36</v>
      </c>
      <c r="O496" t="str">
        <f t="shared" si="7"/>
        <v>HJMBound &amp; Not Paid</v>
      </c>
    </row>
    <row r="497" spans="1:15" ht="12" customHeight="1" outlineLevel="1" x14ac:dyDescent="0.2">
      <c r="A497" s="3" t="s">
        <v>24153</v>
      </c>
      <c r="B497" s="4">
        <v>16096</v>
      </c>
      <c r="C497" s="3" t="s">
        <v>20135</v>
      </c>
      <c r="D497" s="5">
        <v>39755</v>
      </c>
      <c r="E497" s="5">
        <v>39793</v>
      </c>
      <c r="F497" s="7">
        <v>39793</v>
      </c>
      <c r="G497" s="9">
        <v>39800</v>
      </c>
      <c r="H497" s="9">
        <v>39800</v>
      </c>
      <c r="I497" s="6">
        <v>39819</v>
      </c>
      <c r="J497" s="11">
        <v>7</v>
      </c>
      <c r="K497" s="11">
        <v>0</v>
      </c>
      <c r="L497" s="11">
        <v>7</v>
      </c>
      <c r="M497" s="11">
        <v>19</v>
      </c>
      <c r="O497" t="str">
        <f t="shared" si="7"/>
        <v>HJMBound &amp; Not Paid</v>
      </c>
    </row>
    <row r="498" spans="1:15" ht="12" customHeight="1" outlineLevel="1" x14ac:dyDescent="0.2">
      <c r="A498" s="3" t="s">
        <v>24153</v>
      </c>
      <c r="B498" s="4">
        <v>16128</v>
      </c>
      <c r="C498" s="3" t="s">
        <v>24150</v>
      </c>
      <c r="D498" s="5">
        <v>39790</v>
      </c>
      <c r="E498" s="5">
        <v>39793</v>
      </c>
      <c r="F498" s="7">
        <v>39793</v>
      </c>
      <c r="G498" s="9">
        <v>39798</v>
      </c>
      <c r="H498" s="9">
        <v>39798</v>
      </c>
      <c r="I498" s="6">
        <v>39828</v>
      </c>
      <c r="J498" s="11">
        <v>5</v>
      </c>
      <c r="K498" s="11">
        <v>0</v>
      </c>
      <c r="L498" s="11">
        <v>5</v>
      </c>
      <c r="M498" s="11">
        <v>30</v>
      </c>
      <c r="O498" t="str">
        <f t="shared" si="7"/>
        <v>HJMDO NOT RENEW</v>
      </c>
    </row>
    <row r="499" spans="1:15" ht="12" customHeight="1" outlineLevel="1" x14ac:dyDescent="0.2">
      <c r="A499" s="3" t="s">
        <v>24153</v>
      </c>
      <c r="B499" s="4">
        <v>16102</v>
      </c>
      <c r="C499" s="3" t="s">
        <v>20135</v>
      </c>
      <c r="D499" s="5">
        <v>39791</v>
      </c>
      <c r="E499" s="5">
        <v>39792</v>
      </c>
      <c r="F499" s="7">
        <v>39793</v>
      </c>
      <c r="G499" s="9">
        <v>39801</v>
      </c>
      <c r="H499" s="9">
        <v>39801</v>
      </c>
      <c r="I499" s="6">
        <v>39821</v>
      </c>
      <c r="J499" s="11">
        <v>8</v>
      </c>
      <c r="K499" s="11">
        <v>0</v>
      </c>
      <c r="L499" s="11">
        <v>8</v>
      </c>
      <c r="M499" s="11">
        <v>20</v>
      </c>
      <c r="O499" t="str">
        <f t="shared" si="7"/>
        <v>HJMBound &amp; Not Paid</v>
      </c>
    </row>
    <row r="500" spans="1:15" ht="12" customHeight="1" outlineLevel="1" x14ac:dyDescent="0.2">
      <c r="A500" s="3" t="s">
        <v>24153</v>
      </c>
      <c r="B500" s="4">
        <v>16378</v>
      </c>
      <c r="C500" s="3" t="s">
        <v>20135</v>
      </c>
      <c r="D500" s="5">
        <v>39792</v>
      </c>
      <c r="E500" s="5">
        <v>39793</v>
      </c>
      <c r="F500" s="7">
        <v>39794</v>
      </c>
      <c r="G500" s="9">
        <v>39813</v>
      </c>
      <c r="H500" s="9">
        <v>39833</v>
      </c>
      <c r="I500" s="6">
        <v>39871</v>
      </c>
      <c r="J500" s="11">
        <v>19</v>
      </c>
      <c r="K500" s="11">
        <v>20</v>
      </c>
      <c r="L500" s="11">
        <v>39</v>
      </c>
      <c r="M500" s="11">
        <v>38</v>
      </c>
      <c r="O500" t="str">
        <f t="shared" si="7"/>
        <v>HJMBound &amp; Not Paid</v>
      </c>
    </row>
    <row r="501" spans="1:15" ht="12" customHeight="1" outlineLevel="1" x14ac:dyDescent="0.2">
      <c r="A501" s="3" t="s">
        <v>24153</v>
      </c>
      <c r="B501" s="4">
        <v>16185</v>
      </c>
      <c r="C501" s="3" t="s">
        <v>20135</v>
      </c>
      <c r="D501" s="5">
        <v>39790</v>
      </c>
      <c r="E501" s="5">
        <v>39794</v>
      </c>
      <c r="F501" s="7">
        <v>39797</v>
      </c>
      <c r="G501" s="9">
        <v>39778</v>
      </c>
      <c r="H501" s="9">
        <v>39811</v>
      </c>
      <c r="I501" s="6">
        <v>39844</v>
      </c>
      <c r="J501" s="11">
        <v>-19</v>
      </c>
      <c r="K501" s="11">
        <v>33</v>
      </c>
      <c r="L501" s="11">
        <v>14</v>
      </c>
      <c r="M501" s="11">
        <v>33</v>
      </c>
      <c r="O501" t="str">
        <f t="shared" si="7"/>
        <v>HJMBound &amp; Not Paid</v>
      </c>
    </row>
    <row r="502" spans="1:15" ht="12" customHeight="1" outlineLevel="1" x14ac:dyDescent="0.2">
      <c r="A502" s="3" t="s">
        <v>24153</v>
      </c>
      <c r="B502" s="4">
        <v>16283</v>
      </c>
      <c r="C502" s="3" t="s">
        <v>20135</v>
      </c>
      <c r="D502" s="5">
        <v>39794</v>
      </c>
      <c r="E502" s="5">
        <v>39797</v>
      </c>
      <c r="F502" s="7">
        <v>39797</v>
      </c>
      <c r="G502" s="9">
        <v>39812</v>
      </c>
      <c r="H502" s="9">
        <v>39819</v>
      </c>
      <c r="I502" s="6">
        <v>39845</v>
      </c>
      <c r="J502" s="11">
        <v>15</v>
      </c>
      <c r="K502" s="11">
        <v>7</v>
      </c>
      <c r="L502" s="11">
        <v>22</v>
      </c>
      <c r="M502" s="11">
        <v>26</v>
      </c>
      <c r="O502" t="str">
        <f t="shared" si="7"/>
        <v>HJMBound &amp; Not Paid</v>
      </c>
    </row>
    <row r="503" spans="1:15" ht="12" customHeight="1" outlineLevel="1" x14ac:dyDescent="0.2">
      <c r="A503" s="3" t="s">
        <v>24153</v>
      </c>
      <c r="B503" s="4">
        <v>16092</v>
      </c>
      <c r="C503" s="3" t="s">
        <v>20135</v>
      </c>
      <c r="D503" s="5">
        <v>39797</v>
      </c>
      <c r="E503" s="5">
        <v>39798</v>
      </c>
      <c r="F503" s="7">
        <v>39798</v>
      </c>
      <c r="G503" s="9">
        <v>39798</v>
      </c>
      <c r="H503" s="9">
        <v>39798</v>
      </c>
      <c r="I503" s="6">
        <v>39818</v>
      </c>
      <c r="J503" s="11">
        <v>0</v>
      </c>
      <c r="K503" s="11">
        <v>0</v>
      </c>
      <c r="L503" s="11">
        <v>0</v>
      </c>
      <c r="M503" s="11">
        <v>20</v>
      </c>
      <c r="O503" t="str">
        <f t="shared" si="7"/>
        <v>HJMBound &amp; Not Paid</v>
      </c>
    </row>
    <row r="504" spans="1:15" ht="12" customHeight="1" outlineLevel="1" x14ac:dyDescent="0.2">
      <c r="A504" s="3" t="s">
        <v>24153</v>
      </c>
      <c r="B504" s="4">
        <v>15981</v>
      </c>
      <c r="C504" s="3" t="s">
        <v>20135</v>
      </c>
      <c r="D504" s="5">
        <v>39792</v>
      </c>
      <c r="E504" s="5">
        <v>39798</v>
      </c>
      <c r="F504" s="7">
        <v>39798</v>
      </c>
      <c r="G504" s="9">
        <v>39791</v>
      </c>
      <c r="H504" s="9">
        <v>39798</v>
      </c>
      <c r="I504" s="6">
        <v>39813</v>
      </c>
      <c r="J504" s="11">
        <v>-7</v>
      </c>
      <c r="K504" s="11">
        <v>7</v>
      </c>
      <c r="L504" s="11">
        <v>0</v>
      </c>
      <c r="M504" s="11">
        <v>15</v>
      </c>
      <c r="O504" t="str">
        <f t="shared" si="7"/>
        <v>HJMBound &amp; Not Paid</v>
      </c>
    </row>
    <row r="505" spans="1:15" ht="12" customHeight="1" outlineLevel="1" x14ac:dyDescent="0.2">
      <c r="A505" s="3" t="s">
        <v>24153</v>
      </c>
      <c r="B505" s="4">
        <v>16533</v>
      </c>
      <c r="C505" s="3" t="s">
        <v>20135</v>
      </c>
      <c r="D505" s="5">
        <v>39798</v>
      </c>
      <c r="E505" s="5">
        <v>39798</v>
      </c>
      <c r="F505" s="7">
        <v>39799</v>
      </c>
      <c r="G505" s="9">
        <v>39846</v>
      </c>
      <c r="H505" s="9">
        <v>39846</v>
      </c>
      <c r="I505" s="6">
        <v>39895</v>
      </c>
      <c r="J505" s="11">
        <v>47</v>
      </c>
      <c r="K505" s="11">
        <v>0</v>
      </c>
      <c r="L505" s="11">
        <v>47</v>
      </c>
      <c r="M505" s="11">
        <v>49</v>
      </c>
      <c r="O505" t="str">
        <f t="shared" si="7"/>
        <v>HJMBound &amp; Not Paid</v>
      </c>
    </row>
    <row r="506" spans="1:15" ht="12" customHeight="1" outlineLevel="1" x14ac:dyDescent="0.2">
      <c r="A506" s="3" t="s">
        <v>24153</v>
      </c>
      <c r="B506" s="4">
        <v>16291</v>
      </c>
      <c r="C506" s="3" t="s">
        <v>20135</v>
      </c>
      <c r="D506" s="5">
        <v>39794</v>
      </c>
      <c r="E506" s="5">
        <v>39799</v>
      </c>
      <c r="F506" s="7">
        <v>39799</v>
      </c>
      <c r="G506" s="9">
        <v>39839</v>
      </c>
      <c r="H506" s="9">
        <v>39840</v>
      </c>
      <c r="I506" s="6">
        <v>39847</v>
      </c>
      <c r="J506" s="11">
        <v>40</v>
      </c>
      <c r="K506" s="11">
        <v>1</v>
      </c>
      <c r="L506" s="11">
        <v>41</v>
      </c>
      <c r="M506" s="11">
        <v>7</v>
      </c>
      <c r="O506" t="str">
        <f t="shared" si="7"/>
        <v>HJMBound &amp; Not Paid</v>
      </c>
    </row>
    <row r="507" spans="1:15" ht="12" customHeight="1" outlineLevel="1" x14ac:dyDescent="0.2">
      <c r="A507" s="3" t="s">
        <v>24153</v>
      </c>
      <c r="B507" s="4">
        <v>16326</v>
      </c>
      <c r="C507" s="3" t="s">
        <v>20135</v>
      </c>
      <c r="D507" s="5">
        <v>39778</v>
      </c>
      <c r="E507" s="5">
        <v>39799</v>
      </c>
      <c r="F507" s="7">
        <v>39800</v>
      </c>
      <c r="G507" s="9">
        <v>39840</v>
      </c>
      <c r="H507" s="9">
        <v>39840</v>
      </c>
      <c r="I507" s="6">
        <v>39854</v>
      </c>
      <c r="J507" s="11">
        <v>40</v>
      </c>
      <c r="K507" s="11">
        <v>0</v>
      </c>
      <c r="L507" s="11">
        <v>40</v>
      </c>
      <c r="M507" s="11">
        <v>14</v>
      </c>
      <c r="O507" t="str">
        <f t="shared" si="7"/>
        <v>HJMBound &amp; Not Paid</v>
      </c>
    </row>
    <row r="508" spans="1:15" ht="12" customHeight="1" outlineLevel="1" x14ac:dyDescent="0.2">
      <c r="A508" s="3" t="s">
        <v>24153</v>
      </c>
      <c r="B508" s="4">
        <v>15980</v>
      </c>
      <c r="C508" s="3" t="s">
        <v>20135</v>
      </c>
      <c r="D508" s="5">
        <v>39799</v>
      </c>
      <c r="E508" s="5">
        <v>39799</v>
      </c>
      <c r="F508" s="7">
        <v>39800</v>
      </c>
      <c r="G508" s="9">
        <v>39800</v>
      </c>
      <c r="H508" s="9">
        <v>39800</v>
      </c>
      <c r="I508" s="6">
        <v>39813</v>
      </c>
      <c r="J508" s="11">
        <v>0</v>
      </c>
      <c r="K508" s="11">
        <v>0</v>
      </c>
      <c r="L508" s="11">
        <v>0</v>
      </c>
      <c r="M508" s="11">
        <v>13</v>
      </c>
      <c r="O508" t="str">
        <f t="shared" si="7"/>
        <v>HJMBound &amp; Not Paid</v>
      </c>
    </row>
    <row r="509" spans="1:15" ht="12" customHeight="1" outlineLevel="1" x14ac:dyDescent="0.2">
      <c r="A509" s="3" t="s">
        <v>24153</v>
      </c>
      <c r="B509" s="4">
        <v>16095</v>
      </c>
      <c r="C509" s="3" t="s">
        <v>20135</v>
      </c>
      <c r="D509" s="5">
        <v>39799</v>
      </c>
      <c r="E509" s="5">
        <v>39800</v>
      </c>
      <c r="F509" s="7">
        <v>39800</v>
      </c>
      <c r="G509" s="9">
        <v>39800</v>
      </c>
      <c r="H509" s="9">
        <v>39800</v>
      </c>
      <c r="I509" s="6">
        <v>39819</v>
      </c>
      <c r="J509" s="11">
        <v>0</v>
      </c>
      <c r="K509" s="11">
        <v>0</v>
      </c>
      <c r="L509" s="11">
        <v>0</v>
      </c>
      <c r="M509" s="11">
        <v>19</v>
      </c>
      <c r="O509" t="str">
        <f t="shared" si="7"/>
        <v>HJMBound &amp; Not Paid</v>
      </c>
    </row>
    <row r="510" spans="1:15" ht="12" customHeight="1" outlineLevel="1" x14ac:dyDescent="0.2">
      <c r="A510" s="3" t="s">
        <v>24153</v>
      </c>
      <c r="B510" s="4">
        <v>16143</v>
      </c>
      <c r="C510" s="3" t="s">
        <v>20135</v>
      </c>
      <c r="D510" s="5">
        <v>39798</v>
      </c>
      <c r="E510" s="5">
        <v>39800</v>
      </c>
      <c r="F510" s="7">
        <v>39801</v>
      </c>
      <c r="G510" s="9">
        <v>39812</v>
      </c>
      <c r="H510" s="9">
        <v>39819</v>
      </c>
      <c r="I510" s="6">
        <v>39833</v>
      </c>
      <c r="J510" s="11">
        <v>11</v>
      </c>
      <c r="K510" s="11">
        <v>7</v>
      </c>
      <c r="L510" s="11">
        <v>18</v>
      </c>
      <c r="M510" s="11">
        <v>14</v>
      </c>
      <c r="O510" t="str">
        <f t="shared" si="7"/>
        <v>HJMBound &amp; Not Paid</v>
      </c>
    </row>
    <row r="511" spans="1:15" ht="12" customHeight="1" outlineLevel="1" x14ac:dyDescent="0.2">
      <c r="A511" s="3" t="s">
        <v>24153</v>
      </c>
      <c r="B511" s="4">
        <v>16353</v>
      </c>
      <c r="C511" s="3" t="s">
        <v>20135</v>
      </c>
      <c r="D511" s="5">
        <v>39793</v>
      </c>
      <c r="E511" s="5">
        <v>39804</v>
      </c>
      <c r="F511" s="7">
        <v>39804</v>
      </c>
      <c r="G511" s="9">
        <v>39813</v>
      </c>
      <c r="H511" s="9">
        <v>39813</v>
      </c>
      <c r="I511" s="6">
        <v>39864</v>
      </c>
      <c r="J511" s="11">
        <v>9</v>
      </c>
      <c r="K511" s="11">
        <v>0</v>
      </c>
      <c r="L511" s="11">
        <v>9</v>
      </c>
      <c r="M511" s="11">
        <v>51</v>
      </c>
      <c r="O511" t="str">
        <f t="shared" si="7"/>
        <v>HJMBound &amp; Not Paid</v>
      </c>
    </row>
    <row r="512" spans="1:15" ht="12" customHeight="1" outlineLevel="1" x14ac:dyDescent="0.2">
      <c r="A512" s="3" t="s">
        <v>24153</v>
      </c>
      <c r="B512" s="4">
        <v>16133</v>
      </c>
      <c r="C512" s="3" t="s">
        <v>20135</v>
      </c>
      <c r="D512" s="5">
        <v>39797</v>
      </c>
      <c r="E512" s="5">
        <v>39804</v>
      </c>
      <c r="F512" s="7">
        <v>39805</v>
      </c>
      <c r="G512" s="9">
        <v>39811</v>
      </c>
      <c r="H512" s="9">
        <v>39811</v>
      </c>
      <c r="I512" s="6">
        <v>39829</v>
      </c>
      <c r="J512" s="11">
        <v>6</v>
      </c>
      <c r="K512" s="11">
        <v>0</v>
      </c>
      <c r="L512" s="11">
        <v>6</v>
      </c>
      <c r="M512" s="11">
        <v>18</v>
      </c>
      <c r="O512" t="str">
        <f t="shared" si="7"/>
        <v>HJMBound &amp; Not Paid</v>
      </c>
    </row>
    <row r="513" spans="1:15" ht="12" customHeight="1" outlineLevel="1" x14ac:dyDescent="0.2">
      <c r="A513" s="3" t="s">
        <v>24153</v>
      </c>
      <c r="B513" s="4">
        <v>16131</v>
      </c>
      <c r="C513" s="3" t="s">
        <v>20135</v>
      </c>
      <c r="D513" s="5">
        <v>39811</v>
      </c>
      <c r="E513" s="5">
        <v>39812</v>
      </c>
      <c r="F513" s="7">
        <v>39813</v>
      </c>
      <c r="G513" s="9">
        <v>39813</v>
      </c>
      <c r="H513" s="9">
        <v>39813</v>
      </c>
      <c r="I513" s="6">
        <v>39828</v>
      </c>
      <c r="J513" s="11">
        <v>0</v>
      </c>
      <c r="K513" s="11">
        <v>0</v>
      </c>
      <c r="L513" s="11">
        <v>0</v>
      </c>
      <c r="M513" s="11">
        <v>15</v>
      </c>
      <c r="O513" t="str">
        <f t="shared" si="7"/>
        <v>HJMBound &amp; Not Paid</v>
      </c>
    </row>
    <row r="514" spans="1:15" ht="12" customHeight="1" outlineLevel="1" x14ac:dyDescent="0.2">
      <c r="A514" s="3" t="s">
        <v>24153</v>
      </c>
      <c r="B514" s="4">
        <v>16537</v>
      </c>
      <c r="C514" s="3" t="s">
        <v>20135</v>
      </c>
      <c r="D514" s="5">
        <v>39815</v>
      </c>
      <c r="E514" s="5">
        <v>39818</v>
      </c>
      <c r="F514" s="7">
        <v>39818</v>
      </c>
      <c r="G514" s="9">
        <v>39833</v>
      </c>
      <c r="H514" s="9">
        <v>39866</v>
      </c>
      <c r="I514" s="6">
        <v>39896</v>
      </c>
      <c r="J514" s="11">
        <v>15</v>
      </c>
      <c r="K514" s="11">
        <v>33</v>
      </c>
      <c r="L514" s="11">
        <v>48</v>
      </c>
      <c r="M514" s="11">
        <v>30</v>
      </c>
      <c r="O514" t="str">
        <f t="shared" si="7"/>
        <v>HJMBound &amp; Not Paid</v>
      </c>
    </row>
    <row r="515" spans="1:15" ht="12" customHeight="1" outlineLevel="1" x14ac:dyDescent="0.2">
      <c r="A515" s="3" t="s">
        <v>24153</v>
      </c>
      <c r="B515" s="4">
        <v>16264</v>
      </c>
      <c r="C515" s="3" t="s">
        <v>20135</v>
      </c>
      <c r="D515" s="5">
        <v>39805</v>
      </c>
      <c r="E515" s="5">
        <v>39806</v>
      </c>
      <c r="F515" s="7">
        <v>39818</v>
      </c>
      <c r="G515" s="9">
        <v>39819</v>
      </c>
      <c r="H515" s="9">
        <v>39820</v>
      </c>
      <c r="I515" s="6">
        <v>39845</v>
      </c>
      <c r="J515" s="11">
        <v>1</v>
      </c>
      <c r="K515" s="11">
        <v>1</v>
      </c>
      <c r="L515" s="11">
        <v>2</v>
      </c>
      <c r="M515" s="11">
        <v>25</v>
      </c>
      <c r="O515" t="str">
        <f t="shared" si="7"/>
        <v>HJMBound &amp; Not Paid</v>
      </c>
    </row>
    <row r="516" spans="1:15" ht="12" customHeight="1" outlineLevel="1" x14ac:dyDescent="0.2">
      <c r="A516" s="3" t="s">
        <v>24153</v>
      </c>
      <c r="B516" s="4">
        <v>16099</v>
      </c>
      <c r="C516" s="3" t="s">
        <v>20135</v>
      </c>
      <c r="D516" s="5">
        <v>39818</v>
      </c>
      <c r="E516" s="5">
        <v>39818</v>
      </c>
      <c r="F516" s="7">
        <v>39818</v>
      </c>
      <c r="G516" s="9">
        <v>39794</v>
      </c>
      <c r="H516" s="9">
        <v>39818</v>
      </c>
      <c r="I516" s="6">
        <v>39820</v>
      </c>
      <c r="J516" s="11">
        <v>-24</v>
      </c>
      <c r="K516" s="11">
        <v>24</v>
      </c>
      <c r="L516" s="11">
        <v>0</v>
      </c>
      <c r="M516" s="11">
        <v>2</v>
      </c>
      <c r="O516" t="str">
        <f t="shared" ref="O516:O579" si="8">+A516&amp;C516</f>
        <v>HJMBound &amp; Not Paid</v>
      </c>
    </row>
    <row r="517" spans="1:15" ht="12" customHeight="1" outlineLevel="1" x14ac:dyDescent="0.2">
      <c r="A517" s="3" t="s">
        <v>24153</v>
      </c>
      <c r="B517" s="4">
        <v>16267</v>
      </c>
      <c r="C517" s="3" t="s">
        <v>20135</v>
      </c>
      <c r="D517" s="5">
        <v>39801</v>
      </c>
      <c r="E517" s="5">
        <v>39818</v>
      </c>
      <c r="F517" s="7">
        <v>39818</v>
      </c>
      <c r="G517" s="9">
        <v>39820</v>
      </c>
      <c r="H517" s="9">
        <v>39821</v>
      </c>
      <c r="I517" s="6">
        <v>39845</v>
      </c>
      <c r="J517" s="11">
        <v>2</v>
      </c>
      <c r="K517" s="11">
        <v>1</v>
      </c>
      <c r="L517" s="11">
        <v>3</v>
      </c>
      <c r="M517" s="11">
        <v>24</v>
      </c>
      <c r="O517" t="str">
        <f t="shared" si="8"/>
        <v>HJMBound &amp; Not Paid</v>
      </c>
    </row>
    <row r="518" spans="1:15" ht="12" customHeight="1" outlineLevel="1" x14ac:dyDescent="0.2">
      <c r="A518" s="3" t="s">
        <v>24153</v>
      </c>
      <c r="B518" s="4">
        <v>16324</v>
      </c>
      <c r="C518" s="3" t="s">
        <v>20135</v>
      </c>
      <c r="D518" s="5">
        <v>39804</v>
      </c>
      <c r="E518" s="5">
        <v>39811</v>
      </c>
      <c r="F518" s="7">
        <v>39819</v>
      </c>
      <c r="G518" s="9">
        <v>39825</v>
      </c>
      <c r="H518" s="9">
        <v>39826</v>
      </c>
      <c r="I518" s="6">
        <v>39853</v>
      </c>
      <c r="J518" s="11">
        <v>6</v>
      </c>
      <c r="K518" s="11">
        <v>1</v>
      </c>
      <c r="L518" s="11">
        <v>7</v>
      </c>
      <c r="M518" s="11">
        <v>27</v>
      </c>
      <c r="O518" t="str">
        <f t="shared" si="8"/>
        <v>HJMBound &amp; Not Paid</v>
      </c>
    </row>
    <row r="519" spans="1:15" ht="12" customHeight="1" outlineLevel="1" x14ac:dyDescent="0.2">
      <c r="A519" s="3" t="s">
        <v>24153</v>
      </c>
      <c r="B519" s="4">
        <v>16375</v>
      </c>
      <c r="C519" s="3" t="s">
        <v>20135</v>
      </c>
      <c r="D519" s="5">
        <v>39815</v>
      </c>
      <c r="E519" s="5">
        <v>39819</v>
      </c>
      <c r="F519" s="7">
        <v>39819</v>
      </c>
      <c r="G519" s="9">
        <v>39823</v>
      </c>
      <c r="H519" s="9">
        <v>39823</v>
      </c>
      <c r="I519" s="6">
        <v>39871</v>
      </c>
      <c r="J519" s="11">
        <v>4</v>
      </c>
      <c r="K519" s="11">
        <v>0</v>
      </c>
      <c r="L519" s="11">
        <v>4</v>
      </c>
      <c r="M519" s="11">
        <v>48</v>
      </c>
      <c r="O519" t="str">
        <f t="shared" si="8"/>
        <v>HJMBound &amp; Not Paid</v>
      </c>
    </row>
    <row r="520" spans="1:15" ht="12" customHeight="1" outlineLevel="1" x14ac:dyDescent="0.2">
      <c r="A520" s="3" t="s">
        <v>24153</v>
      </c>
      <c r="B520" s="4">
        <v>16290</v>
      </c>
      <c r="C520" s="3" t="s">
        <v>20135</v>
      </c>
      <c r="D520" s="5">
        <v>39790</v>
      </c>
      <c r="E520" s="5">
        <v>39800</v>
      </c>
      <c r="F520" s="7">
        <v>39819</v>
      </c>
      <c r="G520" s="9">
        <v>39825</v>
      </c>
      <c r="H520" s="9">
        <v>39825</v>
      </c>
      <c r="I520" s="6">
        <v>39846</v>
      </c>
      <c r="J520" s="11">
        <v>6</v>
      </c>
      <c r="K520" s="11">
        <v>0</v>
      </c>
      <c r="L520" s="11">
        <v>6</v>
      </c>
      <c r="M520" s="11">
        <v>21</v>
      </c>
      <c r="O520" t="str">
        <f t="shared" si="8"/>
        <v>HJMBound &amp; Not Paid</v>
      </c>
    </row>
    <row r="521" spans="1:15" ht="12" customHeight="1" outlineLevel="1" x14ac:dyDescent="0.2">
      <c r="A521" s="3" t="s">
        <v>24153</v>
      </c>
      <c r="B521" s="4">
        <v>16270</v>
      </c>
      <c r="C521" s="3" t="s">
        <v>20135</v>
      </c>
      <c r="D521" s="5">
        <v>39813</v>
      </c>
      <c r="E521" s="5">
        <v>39818</v>
      </c>
      <c r="F521" s="7">
        <v>39819</v>
      </c>
      <c r="G521" s="9">
        <v>39820</v>
      </c>
      <c r="H521" s="9">
        <v>39842</v>
      </c>
      <c r="I521" s="6">
        <v>39845</v>
      </c>
      <c r="J521" s="11">
        <v>1</v>
      </c>
      <c r="K521" s="11">
        <v>22</v>
      </c>
      <c r="L521" s="11">
        <v>23</v>
      </c>
      <c r="M521" s="11">
        <v>3</v>
      </c>
      <c r="O521" t="str">
        <f t="shared" si="8"/>
        <v>HJMBound &amp; Not Paid</v>
      </c>
    </row>
    <row r="522" spans="1:15" ht="12" customHeight="1" outlineLevel="1" x14ac:dyDescent="0.2">
      <c r="A522" s="3" t="s">
        <v>24153</v>
      </c>
      <c r="B522" s="4">
        <v>16116</v>
      </c>
      <c r="C522" s="3" t="s">
        <v>20135</v>
      </c>
      <c r="D522" s="5">
        <v>39819</v>
      </c>
      <c r="E522" s="5">
        <v>39820</v>
      </c>
      <c r="F522" s="7">
        <v>39820</v>
      </c>
      <c r="G522" s="9">
        <v>39820</v>
      </c>
      <c r="H522" s="9">
        <v>39820</v>
      </c>
      <c r="I522" s="6">
        <v>39825</v>
      </c>
      <c r="J522" s="11">
        <v>0</v>
      </c>
      <c r="K522" s="11">
        <v>0</v>
      </c>
      <c r="L522" s="11">
        <v>0</v>
      </c>
      <c r="M522" s="11">
        <v>5</v>
      </c>
      <c r="O522" t="str">
        <f t="shared" si="8"/>
        <v>HJMBound &amp; Not Paid</v>
      </c>
    </row>
    <row r="523" spans="1:15" ht="12" customHeight="1" outlineLevel="1" x14ac:dyDescent="0.2">
      <c r="A523" s="3" t="s">
        <v>24153</v>
      </c>
      <c r="B523" s="4">
        <v>16140</v>
      </c>
      <c r="C523" s="3" t="s">
        <v>20135</v>
      </c>
      <c r="D523" s="5">
        <v>39813</v>
      </c>
      <c r="E523" s="5">
        <v>39821</v>
      </c>
      <c r="F523" s="7">
        <v>39821</v>
      </c>
      <c r="G523" s="9">
        <v>39822</v>
      </c>
      <c r="H523" s="9">
        <v>39822</v>
      </c>
      <c r="I523" s="6">
        <v>39832</v>
      </c>
      <c r="J523" s="11">
        <v>1</v>
      </c>
      <c r="K523" s="11">
        <v>0</v>
      </c>
      <c r="L523" s="11">
        <v>1</v>
      </c>
      <c r="M523" s="11">
        <v>10</v>
      </c>
      <c r="O523" t="str">
        <f t="shared" si="8"/>
        <v>HJMBound &amp; Not Paid</v>
      </c>
    </row>
    <row r="524" spans="1:15" ht="12" customHeight="1" outlineLevel="1" x14ac:dyDescent="0.2">
      <c r="A524" s="3" t="s">
        <v>24153</v>
      </c>
      <c r="B524" s="4">
        <v>16312</v>
      </c>
      <c r="C524" s="3" t="s">
        <v>20135</v>
      </c>
      <c r="D524" s="5">
        <v>39813</v>
      </c>
      <c r="E524" s="5">
        <v>39821</v>
      </c>
      <c r="F524" s="7">
        <v>39822</v>
      </c>
      <c r="G524" s="9">
        <v>39825</v>
      </c>
      <c r="H524" s="9">
        <v>39828</v>
      </c>
      <c r="I524" s="6">
        <v>39851</v>
      </c>
      <c r="J524" s="11">
        <v>3</v>
      </c>
      <c r="K524" s="11">
        <v>3</v>
      </c>
      <c r="L524" s="11">
        <v>6</v>
      </c>
      <c r="M524" s="11">
        <v>23</v>
      </c>
      <c r="O524" t="str">
        <f t="shared" si="8"/>
        <v>HJMBound &amp; Not Paid</v>
      </c>
    </row>
    <row r="525" spans="1:15" ht="12" customHeight="1" outlineLevel="1" x14ac:dyDescent="0.2">
      <c r="A525" s="3" t="s">
        <v>24153</v>
      </c>
      <c r="B525" s="4">
        <v>16285</v>
      </c>
      <c r="C525" s="3" t="s">
        <v>20135</v>
      </c>
      <c r="D525" s="5">
        <v>39817</v>
      </c>
      <c r="E525" s="5">
        <v>39821</v>
      </c>
      <c r="F525" s="7">
        <v>39822</v>
      </c>
      <c r="G525" s="9">
        <v>39825</v>
      </c>
      <c r="H525" s="9">
        <v>39459</v>
      </c>
      <c r="I525" s="6">
        <v>39845</v>
      </c>
      <c r="J525" s="11">
        <v>3</v>
      </c>
      <c r="K525" s="11">
        <v>-366</v>
      </c>
      <c r="L525" s="11">
        <v>-363</v>
      </c>
      <c r="M525" s="11">
        <v>386</v>
      </c>
      <c r="O525" t="str">
        <f t="shared" si="8"/>
        <v>HJMBound &amp; Not Paid</v>
      </c>
    </row>
    <row r="526" spans="1:15" ht="12" customHeight="1" outlineLevel="1" x14ac:dyDescent="0.2">
      <c r="A526" s="3" t="s">
        <v>24153</v>
      </c>
      <c r="B526" s="4">
        <v>16525</v>
      </c>
      <c r="C526" s="3" t="s">
        <v>20135</v>
      </c>
      <c r="D526" s="5">
        <v>39819</v>
      </c>
      <c r="E526" s="5">
        <v>39822</v>
      </c>
      <c r="F526" s="7">
        <v>39822</v>
      </c>
      <c r="G526" s="9">
        <v>39849</v>
      </c>
      <c r="H526" s="9">
        <v>39863</v>
      </c>
      <c r="I526" s="6">
        <v>39893</v>
      </c>
      <c r="J526" s="11">
        <v>27</v>
      </c>
      <c r="K526" s="11">
        <v>14</v>
      </c>
      <c r="L526" s="11">
        <v>41</v>
      </c>
      <c r="M526" s="11">
        <v>30</v>
      </c>
      <c r="O526" t="str">
        <f t="shared" si="8"/>
        <v>HJMBound &amp; Not Paid</v>
      </c>
    </row>
    <row r="527" spans="1:15" ht="12" customHeight="1" outlineLevel="1" x14ac:dyDescent="0.2">
      <c r="A527" s="3" t="s">
        <v>24153</v>
      </c>
      <c r="B527" s="4">
        <v>16322</v>
      </c>
      <c r="C527" s="3" t="s">
        <v>20135</v>
      </c>
      <c r="D527" s="5">
        <v>39818</v>
      </c>
      <c r="E527" s="5">
        <v>39822</v>
      </c>
      <c r="F527" s="7">
        <v>39822</v>
      </c>
      <c r="G527" s="9">
        <v>39828</v>
      </c>
      <c r="H527" s="9">
        <v>39840</v>
      </c>
      <c r="I527" s="6">
        <v>39852</v>
      </c>
      <c r="J527" s="11">
        <v>6</v>
      </c>
      <c r="K527" s="11">
        <v>12</v>
      </c>
      <c r="L527" s="11">
        <v>18</v>
      </c>
      <c r="M527" s="11">
        <v>12</v>
      </c>
      <c r="O527" t="str">
        <f t="shared" si="8"/>
        <v>HJMBound &amp; Not Paid</v>
      </c>
    </row>
    <row r="528" spans="1:15" ht="12" customHeight="1" outlineLevel="1" x14ac:dyDescent="0.2">
      <c r="A528" s="3" t="s">
        <v>24153</v>
      </c>
      <c r="B528" s="4">
        <v>16335</v>
      </c>
      <c r="C528" s="3" t="s">
        <v>20135</v>
      </c>
      <c r="D528" s="5">
        <v>39805</v>
      </c>
      <c r="E528" s="5">
        <v>39821</v>
      </c>
      <c r="F528" s="7">
        <v>39822</v>
      </c>
      <c r="G528" s="9">
        <v>39829</v>
      </c>
      <c r="H528" s="9">
        <v>39833</v>
      </c>
      <c r="I528" s="6">
        <v>39858</v>
      </c>
      <c r="J528" s="11">
        <v>7</v>
      </c>
      <c r="K528" s="11">
        <v>4</v>
      </c>
      <c r="L528" s="11">
        <v>11</v>
      </c>
      <c r="M528" s="11">
        <v>25</v>
      </c>
      <c r="O528" t="str">
        <f t="shared" si="8"/>
        <v>HJMBound &amp; Not Paid</v>
      </c>
    </row>
    <row r="529" spans="1:15" ht="12" customHeight="1" outlineLevel="1" x14ac:dyDescent="0.2">
      <c r="A529" s="3" t="s">
        <v>24153</v>
      </c>
      <c r="B529" s="4">
        <v>16145</v>
      </c>
      <c r="C529" s="3" t="s">
        <v>20135</v>
      </c>
      <c r="D529" s="5">
        <v>39823</v>
      </c>
      <c r="E529" s="5">
        <v>39825</v>
      </c>
      <c r="F529" s="7">
        <v>39825</v>
      </c>
      <c r="G529" s="9">
        <v>39826</v>
      </c>
      <c r="H529" s="9">
        <v>39826</v>
      </c>
      <c r="I529" s="6">
        <v>39834</v>
      </c>
      <c r="J529" s="11">
        <v>1</v>
      </c>
      <c r="K529" s="11">
        <v>0</v>
      </c>
      <c r="L529" s="11">
        <v>1</v>
      </c>
      <c r="M529" s="11">
        <v>8</v>
      </c>
      <c r="O529" t="str">
        <f t="shared" si="8"/>
        <v>HJMBound &amp; Not Paid</v>
      </c>
    </row>
    <row r="530" spans="1:15" ht="12" customHeight="1" outlineLevel="1" x14ac:dyDescent="0.2">
      <c r="A530" s="3" t="s">
        <v>24153</v>
      </c>
      <c r="B530" s="4">
        <v>16294</v>
      </c>
      <c r="C530" s="3" t="s">
        <v>20135</v>
      </c>
      <c r="D530" s="5">
        <v>39822</v>
      </c>
      <c r="E530" s="5">
        <v>39822</v>
      </c>
      <c r="F530" s="7">
        <v>39825</v>
      </c>
      <c r="G530" s="9">
        <v>39828</v>
      </c>
      <c r="H530" s="9">
        <v>39828</v>
      </c>
      <c r="I530" s="6">
        <v>39847</v>
      </c>
      <c r="J530" s="11">
        <v>3</v>
      </c>
      <c r="K530" s="11">
        <v>0</v>
      </c>
      <c r="L530" s="11">
        <v>3</v>
      </c>
      <c r="M530" s="11">
        <v>19</v>
      </c>
      <c r="O530" t="str">
        <f t="shared" si="8"/>
        <v>HJMBound &amp; Not Paid</v>
      </c>
    </row>
    <row r="531" spans="1:15" ht="12" customHeight="1" outlineLevel="1" x14ac:dyDescent="0.2">
      <c r="A531" s="3" t="s">
        <v>24153</v>
      </c>
      <c r="B531" s="4">
        <v>16344</v>
      </c>
      <c r="C531" s="3" t="s">
        <v>20135</v>
      </c>
      <c r="D531" s="5">
        <v>39825</v>
      </c>
      <c r="E531" s="5">
        <v>39825</v>
      </c>
      <c r="F531" s="7">
        <v>39826</v>
      </c>
      <c r="G531" s="9">
        <v>39833</v>
      </c>
      <c r="H531" s="9">
        <v>39836</v>
      </c>
      <c r="I531" s="6">
        <v>39861</v>
      </c>
      <c r="J531" s="11">
        <v>7</v>
      </c>
      <c r="K531" s="11">
        <v>3</v>
      </c>
      <c r="L531" s="11">
        <v>10</v>
      </c>
      <c r="M531" s="11">
        <v>25</v>
      </c>
      <c r="O531" t="str">
        <f t="shared" si="8"/>
        <v>HJMBound &amp; Not Paid</v>
      </c>
    </row>
    <row r="532" spans="1:15" ht="12" customHeight="1" outlineLevel="1" x14ac:dyDescent="0.2">
      <c r="A532" s="3" t="s">
        <v>24153</v>
      </c>
      <c r="B532" s="4">
        <v>16146</v>
      </c>
      <c r="C532" s="3" t="s">
        <v>20135</v>
      </c>
      <c r="D532" s="5">
        <v>39826</v>
      </c>
      <c r="E532" s="5">
        <v>39826</v>
      </c>
      <c r="F532" s="7">
        <v>39826</v>
      </c>
      <c r="G532" s="9">
        <v>39827</v>
      </c>
      <c r="H532" s="9">
        <v>39827</v>
      </c>
      <c r="I532" s="6">
        <v>39834</v>
      </c>
      <c r="J532" s="11">
        <v>1</v>
      </c>
      <c r="K532" s="11">
        <v>0</v>
      </c>
      <c r="L532" s="11">
        <v>1</v>
      </c>
      <c r="M532" s="11">
        <v>7</v>
      </c>
      <c r="O532" t="str">
        <f t="shared" si="8"/>
        <v>HJMBound &amp; Not Paid</v>
      </c>
    </row>
    <row r="533" spans="1:15" ht="12" customHeight="1" outlineLevel="1" x14ac:dyDescent="0.2">
      <c r="A533" s="3" t="s">
        <v>24153</v>
      </c>
      <c r="B533" s="4">
        <v>16310</v>
      </c>
      <c r="C533" s="3" t="s">
        <v>20135</v>
      </c>
      <c r="D533" s="5">
        <v>39812</v>
      </c>
      <c r="E533" s="5">
        <v>39826</v>
      </c>
      <c r="F533" s="7">
        <v>39826</v>
      </c>
      <c r="G533" s="9">
        <v>39836</v>
      </c>
      <c r="H533" s="9">
        <v>39836</v>
      </c>
      <c r="I533" s="6">
        <v>39850</v>
      </c>
      <c r="J533" s="11">
        <v>10</v>
      </c>
      <c r="K533" s="11">
        <v>0</v>
      </c>
      <c r="L533" s="11">
        <v>10</v>
      </c>
      <c r="M533" s="11">
        <v>14</v>
      </c>
      <c r="O533" t="str">
        <f t="shared" si="8"/>
        <v>HJMBound &amp; Not Paid</v>
      </c>
    </row>
    <row r="534" spans="1:15" ht="12" customHeight="1" outlineLevel="1" x14ac:dyDescent="0.2">
      <c r="A534" s="3" t="s">
        <v>24153</v>
      </c>
      <c r="B534" s="4">
        <v>16366</v>
      </c>
      <c r="C534" s="3" t="s">
        <v>20135</v>
      </c>
      <c r="D534" s="5">
        <v>39820</v>
      </c>
      <c r="E534" s="5">
        <v>39821</v>
      </c>
      <c r="F534" s="7">
        <v>39826</v>
      </c>
      <c r="G534" s="9">
        <v>39841</v>
      </c>
      <c r="H534" s="9">
        <v>39841</v>
      </c>
      <c r="I534" s="6">
        <v>39867</v>
      </c>
      <c r="J534" s="11">
        <v>15</v>
      </c>
      <c r="K534" s="11">
        <v>0</v>
      </c>
      <c r="L534" s="11">
        <v>15</v>
      </c>
      <c r="M534" s="11">
        <v>26</v>
      </c>
      <c r="O534" t="str">
        <f t="shared" si="8"/>
        <v>HJMBound &amp; Not Paid</v>
      </c>
    </row>
    <row r="535" spans="1:15" ht="12" customHeight="1" outlineLevel="1" x14ac:dyDescent="0.2">
      <c r="A535" s="3" t="s">
        <v>24153</v>
      </c>
      <c r="B535" s="4">
        <v>16164</v>
      </c>
      <c r="C535" s="3" t="s">
        <v>20135</v>
      </c>
      <c r="D535" s="5">
        <v>39822</v>
      </c>
      <c r="E535" s="5">
        <v>39826</v>
      </c>
      <c r="F535" s="7">
        <v>39826</v>
      </c>
      <c r="G535" s="9">
        <v>39827</v>
      </c>
      <c r="H535" s="9">
        <v>39827</v>
      </c>
      <c r="I535" s="6">
        <v>39839</v>
      </c>
      <c r="J535" s="11">
        <v>1</v>
      </c>
      <c r="K535" s="11">
        <v>0</v>
      </c>
      <c r="L535" s="11">
        <v>1</v>
      </c>
      <c r="M535" s="11">
        <v>12</v>
      </c>
      <c r="O535" t="str">
        <f t="shared" si="8"/>
        <v>HJMBound &amp; Not Paid</v>
      </c>
    </row>
    <row r="536" spans="1:15" ht="12" customHeight="1" outlineLevel="1" x14ac:dyDescent="0.2">
      <c r="A536" s="3" t="s">
        <v>24153</v>
      </c>
      <c r="B536" s="4">
        <v>16380</v>
      </c>
      <c r="C536" s="3" t="s">
        <v>20135</v>
      </c>
      <c r="D536" s="5">
        <v>39826</v>
      </c>
      <c r="E536" s="5">
        <v>39827</v>
      </c>
      <c r="F536" s="7">
        <v>39828</v>
      </c>
      <c r="G536" s="9">
        <v>39835</v>
      </c>
      <c r="H536" s="9">
        <v>39468</v>
      </c>
      <c r="I536" s="6">
        <v>39872</v>
      </c>
      <c r="J536" s="11">
        <v>7</v>
      </c>
      <c r="K536" s="11">
        <v>-367</v>
      </c>
      <c r="L536" s="11">
        <v>-360</v>
      </c>
      <c r="M536" s="11">
        <v>404</v>
      </c>
      <c r="O536" t="str">
        <f t="shared" si="8"/>
        <v>HJMBound &amp; Not Paid</v>
      </c>
    </row>
    <row r="537" spans="1:15" ht="12" customHeight="1" outlineLevel="1" x14ac:dyDescent="0.2">
      <c r="A537" s="3" t="s">
        <v>24153</v>
      </c>
      <c r="B537" s="4">
        <v>16177</v>
      </c>
      <c r="C537" s="3" t="s">
        <v>20135</v>
      </c>
      <c r="D537" s="5">
        <v>39826</v>
      </c>
      <c r="E537" s="5">
        <v>39827</v>
      </c>
      <c r="F537" s="7">
        <v>39828</v>
      </c>
      <c r="G537" s="9">
        <v>39833</v>
      </c>
      <c r="H537" s="9">
        <v>39833</v>
      </c>
      <c r="I537" s="6">
        <v>39842</v>
      </c>
      <c r="J537" s="11">
        <v>5</v>
      </c>
      <c r="K537" s="11">
        <v>0</v>
      </c>
      <c r="L537" s="11">
        <v>5</v>
      </c>
      <c r="M537" s="11">
        <v>9</v>
      </c>
      <c r="O537" t="str">
        <f t="shared" si="8"/>
        <v>HJMBound &amp; Not Paid</v>
      </c>
    </row>
    <row r="538" spans="1:15" ht="12" customHeight="1" outlineLevel="1" x14ac:dyDescent="0.2">
      <c r="A538" s="3" t="s">
        <v>24153</v>
      </c>
      <c r="B538" s="4">
        <v>16334</v>
      </c>
      <c r="C538" s="3" t="s">
        <v>20135</v>
      </c>
      <c r="D538" s="5">
        <v>39826</v>
      </c>
      <c r="E538" s="5">
        <v>39828</v>
      </c>
      <c r="F538" s="7">
        <v>39829</v>
      </c>
      <c r="G538" s="9">
        <v>39833</v>
      </c>
      <c r="H538" s="9">
        <v>39833</v>
      </c>
      <c r="I538" s="6">
        <v>39858</v>
      </c>
      <c r="J538" s="11">
        <v>4</v>
      </c>
      <c r="K538" s="11">
        <v>0</v>
      </c>
      <c r="L538" s="11">
        <v>4</v>
      </c>
      <c r="M538" s="11">
        <v>25</v>
      </c>
      <c r="O538" t="str">
        <f t="shared" si="8"/>
        <v>HJMBound &amp; Not Paid</v>
      </c>
    </row>
    <row r="539" spans="1:15" ht="12" customHeight="1" outlineLevel="1" x14ac:dyDescent="0.2">
      <c r="A539" s="3" t="s">
        <v>24153</v>
      </c>
      <c r="B539" s="4">
        <v>16445</v>
      </c>
      <c r="C539" s="3" t="s">
        <v>20135</v>
      </c>
      <c r="D539" s="5">
        <v>39819</v>
      </c>
      <c r="E539" s="5">
        <v>39819</v>
      </c>
      <c r="F539" s="7">
        <v>39829</v>
      </c>
      <c r="G539" s="9">
        <v>39842</v>
      </c>
      <c r="H539" s="9">
        <v>39842</v>
      </c>
      <c r="I539" s="6">
        <v>39873</v>
      </c>
      <c r="J539" s="11">
        <v>13</v>
      </c>
      <c r="K539" s="11">
        <v>0</v>
      </c>
      <c r="L539" s="11">
        <v>13</v>
      </c>
      <c r="M539" s="11">
        <v>31</v>
      </c>
      <c r="O539" t="str">
        <f t="shared" si="8"/>
        <v>HJMBound &amp; Not Paid</v>
      </c>
    </row>
    <row r="540" spans="1:15" ht="12" customHeight="1" outlineLevel="1" x14ac:dyDescent="0.2">
      <c r="A540" s="3" t="s">
        <v>24153</v>
      </c>
      <c r="B540" s="4">
        <v>16514</v>
      </c>
      <c r="C540" s="3" t="s">
        <v>20135</v>
      </c>
      <c r="D540" s="5">
        <v>39821</v>
      </c>
      <c r="E540" s="5">
        <v>39825</v>
      </c>
      <c r="F540" s="7">
        <v>39832</v>
      </c>
      <c r="G540" s="9">
        <v>39848</v>
      </c>
      <c r="H540" s="9">
        <v>39862</v>
      </c>
      <c r="I540" s="6">
        <v>39890</v>
      </c>
      <c r="J540" s="11">
        <v>16</v>
      </c>
      <c r="K540" s="11">
        <v>14</v>
      </c>
      <c r="L540" s="11">
        <v>30</v>
      </c>
      <c r="M540" s="11">
        <v>28</v>
      </c>
      <c r="O540" t="str">
        <f t="shared" si="8"/>
        <v>HJMBound &amp; Not Paid</v>
      </c>
    </row>
    <row r="541" spans="1:15" ht="12" customHeight="1" outlineLevel="1" x14ac:dyDescent="0.2">
      <c r="A541" s="3" t="s">
        <v>24153</v>
      </c>
      <c r="B541" s="4">
        <v>16277</v>
      </c>
      <c r="C541" s="3" t="s">
        <v>20135</v>
      </c>
      <c r="D541" s="5">
        <v>39823</v>
      </c>
      <c r="E541" s="5">
        <v>39833</v>
      </c>
      <c r="F541" s="7">
        <v>39833</v>
      </c>
      <c r="G541" s="9">
        <v>39875</v>
      </c>
      <c r="H541" s="9">
        <v>39875</v>
      </c>
      <c r="I541" s="6">
        <v>39845</v>
      </c>
      <c r="J541" s="11">
        <v>42</v>
      </c>
      <c r="K541" s="11">
        <v>0</v>
      </c>
      <c r="L541" s="11">
        <v>42</v>
      </c>
      <c r="M541" s="11">
        <v>-30</v>
      </c>
      <c r="O541" t="str">
        <f t="shared" si="8"/>
        <v>HJMBound &amp; Not Paid</v>
      </c>
    </row>
    <row r="542" spans="1:15" ht="12" customHeight="1" outlineLevel="1" x14ac:dyDescent="0.2">
      <c r="A542" s="3" t="s">
        <v>24153</v>
      </c>
      <c r="B542" s="4">
        <v>16454</v>
      </c>
      <c r="C542" s="3" t="s">
        <v>20135</v>
      </c>
      <c r="D542" s="5">
        <v>39825</v>
      </c>
      <c r="E542" s="5">
        <v>39833</v>
      </c>
      <c r="F542" s="7">
        <v>39833</v>
      </c>
      <c r="G542" s="9">
        <v>39839</v>
      </c>
      <c r="H542" s="9">
        <v>39847</v>
      </c>
      <c r="I542" s="6">
        <v>39873</v>
      </c>
      <c r="J542" s="11">
        <v>6</v>
      </c>
      <c r="K542" s="11">
        <v>8</v>
      </c>
      <c r="L542" s="11">
        <v>14</v>
      </c>
      <c r="M542" s="11">
        <v>26</v>
      </c>
      <c r="O542" t="str">
        <f t="shared" si="8"/>
        <v>HJMBound &amp; Not Paid</v>
      </c>
    </row>
    <row r="543" spans="1:15" ht="12" customHeight="1" outlineLevel="1" x14ac:dyDescent="0.2">
      <c r="A543" s="3" t="s">
        <v>24153</v>
      </c>
      <c r="B543" s="4">
        <v>16154</v>
      </c>
      <c r="C543" s="3" t="s">
        <v>20135</v>
      </c>
      <c r="D543" s="5">
        <v>39833</v>
      </c>
      <c r="E543" s="5">
        <v>39833</v>
      </c>
      <c r="F543" s="7">
        <v>39834</v>
      </c>
      <c r="G543" s="9">
        <v>39834</v>
      </c>
      <c r="H543" s="9">
        <v>39834</v>
      </c>
      <c r="I543" s="6">
        <v>39836</v>
      </c>
      <c r="J543" s="11">
        <v>0</v>
      </c>
      <c r="K543" s="11">
        <v>0</v>
      </c>
      <c r="L543" s="11">
        <v>0</v>
      </c>
      <c r="M543" s="11">
        <v>2</v>
      </c>
      <c r="O543" t="str">
        <f t="shared" si="8"/>
        <v>HJMBound &amp; Not Paid</v>
      </c>
    </row>
    <row r="544" spans="1:15" ht="12" customHeight="1" outlineLevel="1" x14ac:dyDescent="0.2">
      <c r="A544" s="3" t="s">
        <v>24153</v>
      </c>
      <c r="B544" s="4">
        <v>16473</v>
      </c>
      <c r="C544" s="3" t="s">
        <v>20135</v>
      </c>
      <c r="D544" s="5">
        <v>39820</v>
      </c>
      <c r="E544" s="5">
        <v>39825</v>
      </c>
      <c r="F544" s="7">
        <v>39834</v>
      </c>
      <c r="G544" s="9">
        <v>39839</v>
      </c>
      <c r="H544" s="9">
        <v>39839</v>
      </c>
      <c r="I544" s="6">
        <v>39879</v>
      </c>
      <c r="J544" s="11">
        <v>5</v>
      </c>
      <c r="K544" s="11">
        <v>0</v>
      </c>
      <c r="L544" s="11">
        <v>5</v>
      </c>
      <c r="M544" s="11">
        <v>40</v>
      </c>
      <c r="O544" t="str">
        <f t="shared" si="8"/>
        <v>HJMBound &amp; Not Paid</v>
      </c>
    </row>
    <row r="545" spans="1:15" ht="12" customHeight="1" outlineLevel="1" x14ac:dyDescent="0.2">
      <c r="A545" s="3" t="s">
        <v>24153</v>
      </c>
      <c r="B545" s="4">
        <v>16516</v>
      </c>
      <c r="C545" s="3" t="s">
        <v>20135</v>
      </c>
      <c r="D545" s="5">
        <v>39816</v>
      </c>
      <c r="E545" s="5">
        <v>39825</v>
      </c>
      <c r="F545" s="7">
        <v>39834</v>
      </c>
      <c r="G545" s="9">
        <v>39848</v>
      </c>
      <c r="H545" s="9">
        <v>39869</v>
      </c>
      <c r="I545" s="6">
        <v>39891</v>
      </c>
      <c r="J545" s="11">
        <v>14</v>
      </c>
      <c r="K545" s="11">
        <v>21</v>
      </c>
      <c r="L545" s="11">
        <v>35</v>
      </c>
      <c r="M545" s="11">
        <v>22</v>
      </c>
      <c r="O545" t="str">
        <f t="shared" si="8"/>
        <v>HJMBound &amp; Not Paid</v>
      </c>
    </row>
    <row r="546" spans="1:15" ht="12" customHeight="1" outlineLevel="1" x14ac:dyDescent="0.2">
      <c r="A546" s="3" t="s">
        <v>24153</v>
      </c>
      <c r="B546" s="4">
        <v>16321</v>
      </c>
      <c r="C546" s="3" t="s">
        <v>20135</v>
      </c>
      <c r="D546" s="5">
        <v>39834</v>
      </c>
      <c r="E546" s="5">
        <v>39834</v>
      </c>
      <c r="F546" s="7">
        <v>39834</v>
      </c>
      <c r="G546" s="9">
        <v>39835</v>
      </c>
      <c r="H546" s="9">
        <v>39473</v>
      </c>
      <c r="I546" s="6">
        <v>39852</v>
      </c>
      <c r="J546" s="11">
        <v>1</v>
      </c>
      <c r="K546" s="11">
        <v>-362</v>
      </c>
      <c r="L546" s="11">
        <v>-361</v>
      </c>
      <c r="M546" s="11">
        <v>379</v>
      </c>
      <c r="O546" t="str">
        <f t="shared" si="8"/>
        <v>HJMBound &amp; Not Paid</v>
      </c>
    </row>
    <row r="547" spans="1:15" ht="12" customHeight="1" outlineLevel="1" x14ac:dyDescent="0.2">
      <c r="A547" s="3" t="s">
        <v>24153</v>
      </c>
      <c r="B547" s="4">
        <v>16159</v>
      </c>
      <c r="C547" s="3" t="s">
        <v>20135</v>
      </c>
      <c r="D547" s="5">
        <v>39833</v>
      </c>
      <c r="E547" s="5">
        <v>39834</v>
      </c>
      <c r="F547" s="7">
        <v>39834</v>
      </c>
      <c r="G547" s="9">
        <v>39834</v>
      </c>
      <c r="H547" s="9">
        <v>39834</v>
      </c>
      <c r="I547" s="6">
        <v>39838</v>
      </c>
      <c r="J547" s="11">
        <v>0</v>
      </c>
      <c r="K547" s="11">
        <v>0</v>
      </c>
      <c r="L547" s="11">
        <v>0</v>
      </c>
      <c r="M547" s="11">
        <v>4</v>
      </c>
      <c r="O547" t="str">
        <f t="shared" si="8"/>
        <v>HJMBound &amp; Not Paid</v>
      </c>
    </row>
    <row r="548" spans="1:15" ht="12" customHeight="1" outlineLevel="1" x14ac:dyDescent="0.2">
      <c r="A548" s="3" t="s">
        <v>24153</v>
      </c>
      <c r="B548" s="4">
        <v>16450</v>
      </c>
      <c r="C548" s="3" t="s">
        <v>20135</v>
      </c>
      <c r="D548" s="5">
        <v>39828</v>
      </c>
      <c r="E548" s="5">
        <v>39834</v>
      </c>
      <c r="F548" s="7">
        <v>39834</v>
      </c>
      <c r="G548" s="9">
        <v>39846</v>
      </c>
      <c r="H548" s="9">
        <v>39846</v>
      </c>
      <c r="I548" s="6">
        <v>39873</v>
      </c>
      <c r="J548" s="11">
        <v>12</v>
      </c>
      <c r="K548" s="11">
        <v>0</v>
      </c>
      <c r="L548" s="11">
        <v>12</v>
      </c>
      <c r="M548" s="11">
        <v>27</v>
      </c>
      <c r="O548" t="str">
        <f t="shared" si="8"/>
        <v>HJMBound &amp; Not Paid</v>
      </c>
    </row>
    <row r="549" spans="1:15" ht="12" customHeight="1" outlineLevel="1" x14ac:dyDescent="0.2">
      <c r="A549" s="3" t="s">
        <v>24153</v>
      </c>
      <c r="B549" s="4">
        <v>16461</v>
      </c>
      <c r="C549" s="3" t="s">
        <v>20135</v>
      </c>
      <c r="D549" s="5">
        <v>39819</v>
      </c>
      <c r="E549" s="5">
        <v>39826</v>
      </c>
      <c r="F549" s="7">
        <v>39835</v>
      </c>
      <c r="G549" s="9">
        <v>39846</v>
      </c>
      <c r="H549" s="9">
        <v>39846</v>
      </c>
      <c r="I549" s="6">
        <v>39877</v>
      </c>
      <c r="J549" s="11">
        <v>11</v>
      </c>
      <c r="K549" s="11">
        <v>0</v>
      </c>
      <c r="L549" s="11">
        <v>11</v>
      </c>
      <c r="M549" s="11">
        <v>31</v>
      </c>
      <c r="O549" t="str">
        <f t="shared" si="8"/>
        <v>HJMBound &amp; Not Paid</v>
      </c>
    </row>
    <row r="550" spans="1:15" ht="12" customHeight="1" outlineLevel="1" x14ac:dyDescent="0.2">
      <c r="A550" s="3" t="s">
        <v>24153</v>
      </c>
      <c r="B550" s="4">
        <v>16317</v>
      </c>
      <c r="C550" s="3" t="s">
        <v>20135</v>
      </c>
      <c r="D550" s="5">
        <v>39832</v>
      </c>
      <c r="E550" s="5">
        <v>39835</v>
      </c>
      <c r="F550" s="7">
        <v>39835</v>
      </c>
      <c r="G550" s="9">
        <v>39836</v>
      </c>
      <c r="H550" s="9">
        <v>39836</v>
      </c>
      <c r="I550" s="6">
        <v>39852</v>
      </c>
      <c r="J550" s="11">
        <v>1</v>
      </c>
      <c r="K550" s="11">
        <v>0</v>
      </c>
      <c r="L550" s="11">
        <v>1</v>
      </c>
      <c r="M550" s="11">
        <v>16</v>
      </c>
      <c r="O550" t="str">
        <f t="shared" si="8"/>
        <v>HJMBound &amp; Not Paid</v>
      </c>
    </row>
    <row r="551" spans="1:15" ht="12" customHeight="1" outlineLevel="1" x14ac:dyDescent="0.2">
      <c r="A551" s="3" t="s">
        <v>24153</v>
      </c>
      <c r="B551" s="4">
        <v>16663</v>
      </c>
      <c r="C551" s="3" t="s">
        <v>20135</v>
      </c>
      <c r="E551" s="5">
        <v>39835</v>
      </c>
      <c r="F551" s="7">
        <v>39836</v>
      </c>
      <c r="G551" s="9">
        <v>39860</v>
      </c>
      <c r="H551" s="9">
        <v>39878</v>
      </c>
      <c r="I551" s="6">
        <v>39914</v>
      </c>
      <c r="J551" s="11">
        <v>24</v>
      </c>
      <c r="K551" s="11">
        <v>18</v>
      </c>
      <c r="L551" s="11">
        <v>42</v>
      </c>
      <c r="M551" s="11">
        <v>36</v>
      </c>
      <c r="O551" t="str">
        <f t="shared" si="8"/>
        <v>HJMBound &amp; Not Paid</v>
      </c>
    </row>
    <row r="552" spans="1:15" ht="21.95" customHeight="1" outlineLevel="1" x14ac:dyDescent="0.2">
      <c r="A552" s="3" t="s">
        <v>24153</v>
      </c>
      <c r="B552" s="4">
        <v>16351</v>
      </c>
      <c r="C552" s="3" t="s">
        <v>24149</v>
      </c>
      <c r="D552" s="5">
        <v>39835</v>
      </c>
      <c r="E552" s="5">
        <v>39835</v>
      </c>
      <c r="F552" s="7">
        <v>39839</v>
      </c>
      <c r="G552" s="9">
        <v>39836</v>
      </c>
      <c r="H552" s="9">
        <v>39841</v>
      </c>
      <c r="I552" s="6">
        <v>39863</v>
      </c>
      <c r="J552" s="11">
        <v>-3</v>
      </c>
      <c r="K552" s="11">
        <v>5</v>
      </c>
      <c r="L552" s="11">
        <v>2</v>
      </c>
      <c r="M552" s="11">
        <v>22</v>
      </c>
      <c r="O552" t="str">
        <f t="shared" si="8"/>
        <v>HJMRenewal Laspe Replaced</v>
      </c>
    </row>
    <row r="553" spans="1:15" ht="12" customHeight="1" outlineLevel="1" x14ac:dyDescent="0.2">
      <c r="A553" s="3" t="s">
        <v>24153</v>
      </c>
      <c r="B553" s="4">
        <v>16166</v>
      </c>
      <c r="C553" s="3" t="s">
        <v>20135</v>
      </c>
      <c r="D553" s="5">
        <v>39839</v>
      </c>
      <c r="E553" s="5">
        <v>39839</v>
      </c>
      <c r="F553" s="7">
        <v>39839</v>
      </c>
      <c r="G553" s="9">
        <v>39839</v>
      </c>
      <c r="H553" s="9">
        <v>39839</v>
      </c>
      <c r="I553" s="6">
        <v>39840</v>
      </c>
      <c r="J553" s="11">
        <v>0</v>
      </c>
      <c r="K553" s="11">
        <v>0</v>
      </c>
      <c r="L553" s="11">
        <v>0</v>
      </c>
      <c r="M553" s="11">
        <v>1</v>
      </c>
      <c r="O553" t="str">
        <f t="shared" si="8"/>
        <v>HJMBound &amp; Not Paid</v>
      </c>
    </row>
    <row r="554" spans="1:15" ht="12" customHeight="1" outlineLevel="1" x14ac:dyDescent="0.2">
      <c r="A554" s="3" t="s">
        <v>24153</v>
      </c>
      <c r="B554" s="4">
        <v>16723</v>
      </c>
      <c r="C554" s="3" t="s">
        <v>20135</v>
      </c>
      <c r="D554" s="5">
        <v>39821</v>
      </c>
      <c r="E554" s="5">
        <v>39822</v>
      </c>
      <c r="F554" s="7">
        <v>39840</v>
      </c>
      <c r="G554" s="9">
        <v>39890</v>
      </c>
      <c r="H554" s="9">
        <v>39890</v>
      </c>
      <c r="I554" s="6">
        <v>39927</v>
      </c>
      <c r="J554" s="11">
        <v>50</v>
      </c>
      <c r="K554" s="11">
        <v>0</v>
      </c>
      <c r="L554" s="11">
        <v>50</v>
      </c>
      <c r="M554" s="11">
        <v>37</v>
      </c>
      <c r="O554" t="str">
        <f t="shared" si="8"/>
        <v>HJMBound &amp; Not Paid</v>
      </c>
    </row>
    <row r="555" spans="1:15" ht="12" customHeight="1" outlineLevel="1" x14ac:dyDescent="0.2">
      <c r="A555" s="3" t="s">
        <v>24153</v>
      </c>
      <c r="B555" s="4">
        <v>16301</v>
      </c>
      <c r="C555" s="3" t="s">
        <v>20135</v>
      </c>
      <c r="D555" s="5">
        <v>39840</v>
      </c>
      <c r="E555" s="5">
        <v>39842</v>
      </c>
      <c r="F555" s="7">
        <v>39842</v>
      </c>
      <c r="G555" s="9">
        <v>39842</v>
      </c>
      <c r="H555" s="9">
        <v>39842</v>
      </c>
      <c r="I555" s="6">
        <v>39849</v>
      </c>
      <c r="J555" s="11">
        <v>0</v>
      </c>
      <c r="K555" s="11">
        <v>0</v>
      </c>
      <c r="L555" s="11">
        <v>0</v>
      </c>
      <c r="M555" s="11">
        <v>7</v>
      </c>
      <c r="O555" t="str">
        <f t="shared" si="8"/>
        <v>HJMBound &amp; Not Paid</v>
      </c>
    </row>
    <row r="556" spans="1:15" ht="12" customHeight="1" outlineLevel="1" x14ac:dyDescent="0.2">
      <c r="A556" s="3" t="s">
        <v>24153</v>
      </c>
      <c r="B556" s="4">
        <v>16302</v>
      </c>
      <c r="C556" s="3" t="s">
        <v>20135</v>
      </c>
      <c r="D556" s="5">
        <v>39827</v>
      </c>
      <c r="E556" s="5">
        <v>39842</v>
      </c>
      <c r="F556" s="7">
        <v>39843</v>
      </c>
      <c r="G556" s="9">
        <v>39835</v>
      </c>
      <c r="H556" s="9">
        <v>39846</v>
      </c>
      <c r="I556" s="6">
        <v>39850</v>
      </c>
      <c r="J556" s="11">
        <v>-8</v>
      </c>
      <c r="K556" s="11">
        <v>11</v>
      </c>
      <c r="L556" s="11">
        <v>3</v>
      </c>
      <c r="M556" s="11">
        <v>4</v>
      </c>
      <c r="O556" t="str">
        <f t="shared" si="8"/>
        <v>HJMBound &amp; Not Paid</v>
      </c>
    </row>
    <row r="557" spans="1:15" ht="12" customHeight="1" outlineLevel="1" x14ac:dyDescent="0.2">
      <c r="A557" s="3" t="s">
        <v>24153</v>
      </c>
      <c r="B557" s="4">
        <v>16458</v>
      </c>
      <c r="C557" s="3" t="s">
        <v>20135</v>
      </c>
      <c r="D557" s="5">
        <v>39843</v>
      </c>
      <c r="E557" s="5">
        <v>39843</v>
      </c>
      <c r="F557" s="7">
        <v>39843</v>
      </c>
      <c r="G557" s="9">
        <v>39847</v>
      </c>
      <c r="H557" s="9">
        <v>39849</v>
      </c>
      <c r="I557" s="6">
        <v>39875</v>
      </c>
      <c r="J557" s="11">
        <v>4</v>
      </c>
      <c r="K557" s="11">
        <v>2</v>
      </c>
      <c r="L557" s="11">
        <v>6</v>
      </c>
      <c r="M557" s="11">
        <v>26</v>
      </c>
      <c r="O557" t="str">
        <f t="shared" si="8"/>
        <v>HJMBound &amp; Not Paid</v>
      </c>
    </row>
    <row r="558" spans="1:15" ht="12" customHeight="1" outlineLevel="1" x14ac:dyDescent="0.2">
      <c r="A558" s="3" t="s">
        <v>24153</v>
      </c>
      <c r="B558" s="4">
        <v>16328</v>
      </c>
      <c r="C558" s="3" t="s">
        <v>20135</v>
      </c>
      <c r="D558" s="5">
        <v>39842</v>
      </c>
      <c r="E558" s="5">
        <v>39843</v>
      </c>
      <c r="F558" s="7">
        <v>39846</v>
      </c>
      <c r="G558" s="9">
        <v>39846</v>
      </c>
      <c r="H558" s="9">
        <v>39847</v>
      </c>
      <c r="I558" s="6">
        <v>39856</v>
      </c>
      <c r="J558" s="11">
        <v>0</v>
      </c>
      <c r="K558" s="11">
        <v>1</v>
      </c>
      <c r="L558" s="11">
        <v>1</v>
      </c>
      <c r="M558" s="11">
        <v>9</v>
      </c>
      <c r="O558" t="str">
        <f t="shared" si="8"/>
        <v>HJMBound &amp; Not Paid</v>
      </c>
    </row>
    <row r="559" spans="1:15" ht="12" customHeight="1" outlineLevel="1" x14ac:dyDescent="0.2">
      <c r="A559" s="3" t="s">
        <v>24153</v>
      </c>
      <c r="B559" s="4">
        <v>16336</v>
      </c>
      <c r="C559" s="3" t="s">
        <v>20135</v>
      </c>
      <c r="D559" s="5">
        <v>39841</v>
      </c>
      <c r="E559" s="5">
        <v>39843</v>
      </c>
      <c r="F559" s="7">
        <v>39846</v>
      </c>
      <c r="G559" s="9">
        <v>39847</v>
      </c>
      <c r="H559" s="9">
        <v>39848</v>
      </c>
      <c r="I559" s="6">
        <v>39858</v>
      </c>
      <c r="J559" s="11">
        <v>1</v>
      </c>
      <c r="K559" s="11">
        <v>1</v>
      </c>
      <c r="L559" s="11">
        <v>2</v>
      </c>
      <c r="M559" s="11">
        <v>10</v>
      </c>
      <c r="O559" t="str">
        <f t="shared" si="8"/>
        <v>HJMBound &amp; Not Paid</v>
      </c>
    </row>
    <row r="560" spans="1:15" ht="21.95" customHeight="1" outlineLevel="1" x14ac:dyDescent="0.2">
      <c r="A560" s="3" t="s">
        <v>24153</v>
      </c>
      <c r="B560" s="4">
        <v>16337</v>
      </c>
      <c r="C560" s="3" t="s">
        <v>24149</v>
      </c>
      <c r="D560" s="5">
        <v>39843</v>
      </c>
      <c r="E560" s="5">
        <v>39847</v>
      </c>
      <c r="F560" s="7">
        <v>39847</v>
      </c>
      <c r="G560" s="9">
        <v>39836</v>
      </c>
      <c r="H560" s="9">
        <v>39849</v>
      </c>
      <c r="I560" s="6">
        <v>39858</v>
      </c>
      <c r="J560" s="11">
        <v>-11</v>
      </c>
      <c r="K560" s="11">
        <v>13</v>
      </c>
      <c r="L560" s="11">
        <v>2</v>
      </c>
      <c r="M560" s="11">
        <v>9</v>
      </c>
      <c r="O560" t="str">
        <f t="shared" si="8"/>
        <v>HJMRenewal Laspe Replaced</v>
      </c>
    </row>
    <row r="561" spans="1:15" ht="12" customHeight="1" outlineLevel="1" x14ac:dyDescent="0.2">
      <c r="A561" s="3" t="s">
        <v>24153</v>
      </c>
      <c r="B561" s="4">
        <v>16486</v>
      </c>
      <c r="C561" s="3" t="s">
        <v>20135</v>
      </c>
      <c r="D561" s="5">
        <v>39785</v>
      </c>
      <c r="E561" s="5">
        <v>39846</v>
      </c>
      <c r="F561" s="7">
        <v>39847</v>
      </c>
      <c r="G561" s="9">
        <v>39850</v>
      </c>
      <c r="H561" s="9">
        <v>39850</v>
      </c>
      <c r="I561" s="6">
        <v>39885</v>
      </c>
      <c r="J561" s="11">
        <v>3</v>
      </c>
      <c r="K561" s="11">
        <v>0</v>
      </c>
      <c r="L561" s="11">
        <v>3</v>
      </c>
      <c r="M561" s="11">
        <v>35</v>
      </c>
      <c r="O561" t="str">
        <f t="shared" si="8"/>
        <v>HJMBound &amp; Not Paid</v>
      </c>
    </row>
    <row r="562" spans="1:15" ht="12" customHeight="1" outlineLevel="1" x14ac:dyDescent="0.2">
      <c r="A562" s="3" t="s">
        <v>24153</v>
      </c>
      <c r="B562" s="4">
        <v>16521</v>
      </c>
      <c r="C562" s="3" t="s">
        <v>20135</v>
      </c>
      <c r="D562" s="5">
        <v>39846</v>
      </c>
      <c r="E562" s="5">
        <v>39848</v>
      </c>
      <c r="F562" s="7">
        <v>39848</v>
      </c>
      <c r="G562" s="9">
        <v>39856</v>
      </c>
      <c r="H562" s="9">
        <v>39856</v>
      </c>
      <c r="I562" s="6">
        <v>39892</v>
      </c>
      <c r="J562" s="11">
        <v>8</v>
      </c>
      <c r="K562" s="11">
        <v>0</v>
      </c>
      <c r="L562" s="11">
        <v>8</v>
      </c>
      <c r="M562" s="11">
        <v>36</v>
      </c>
      <c r="O562" t="str">
        <f t="shared" si="8"/>
        <v>HJMBound &amp; Not Paid</v>
      </c>
    </row>
    <row r="563" spans="1:15" ht="12" customHeight="1" outlineLevel="1" x14ac:dyDescent="0.2">
      <c r="A563" s="3" t="s">
        <v>24153</v>
      </c>
      <c r="B563" s="4">
        <v>16498</v>
      </c>
      <c r="C563" s="3" t="s">
        <v>20135</v>
      </c>
      <c r="D563" s="5">
        <v>39827</v>
      </c>
      <c r="E563" s="5">
        <v>39847</v>
      </c>
      <c r="F563" s="7">
        <v>39848</v>
      </c>
      <c r="G563" s="9">
        <v>39850</v>
      </c>
      <c r="H563" s="9">
        <v>39852</v>
      </c>
      <c r="I563" s="6">
        <v>39887</v>
      </c>
      <c r="J563" s="11">
        <v>2</v>
      </c>
      <c r="K563" s="11">
        <v>2</v>
      </c>
      <c r="L563" s="11">
        <v>4</v>
      </c>
      <c r="M563" s="11">
        <v>35</v>
      </c>
      <c r="O563" t="str">
        <f t="shared" si="8"/>
        <v>HJMBound &amp; Not Paid</v>
      </c>
    </row>
    <row r="564" spans="1:15" ht="12" customHeight="1" outlineLevel="1" x14ac:dyDescent="0.2">
      <c r="A564" s="3" t="s">
        <v>24153</v>
      </c>
      <c r="B564" s="4">
        <v>16478</v>
      </c>
      <c r="C564" s="3" t="s">
        <v>20135</v>
      </c>
      <c r="D564" s="5">
        <v>39840</v>
      </c>
      <c r="E564" s="5">
        <v>39849</v>
      </c>
      <c r="F564" s="7">
        <v>39849</v>
      </c>
      <c r="G564" s="9">
        <v>39856</v>
      </c>
      <c r="H564" s="9">
        <v>39856</v>
      </c>
      <c r="I564" s="6">
        <v>39881</v>
      </c>
      <c r="J564" s="11">
        <v>7</v>
      </c>
      <c r="K564" s="11">
        <v>0</v>
      </c>
      <c r="L564" s="11">
        <v>7</v>
      </c>
      <c r="M564" s="11">
        <v>25</v>
      </c>
      <c r="O564" t="str">
        <f t="shared" si="8"/>
        <v>HJMBound &amp; Not Paid</v>
      </c>
    </row>
    <row r="565" spans="1:15" ht="12" customHeight="1" outlineLevel="1" x14ac:dyDescent="0.2">
      <c r="A565" s="3" t="s">
        <v>24153</v>
      </c>
      <c r="B565" s="4">
        <v>16485</v>
      </c>
      <c r="C565" s="3" t="s">
        <v>20135</v>
      </c>
      <c r="D565" s="5">
        <v>39849</v>
      </c>
      <c r="E565" s="5">
        <v>39850</v>
      </c>
      <c r="F565" s="7">
        <v>39850</v>
      </c>
      <c r="G565" s="9">
        <v>39857</v>
      </c>
      <c r="H565" s="9">
        <v>39861</v>
      </c>
      <c r="I565" s="6">
        <v>39884</v>
      </c>
      <c r="J565" s="11">
        <v>7</v>
      </c>
      <c r="K565" s="11">
        <v>4</v>
      </c>
      <c r="L565" s="11">
        <v>11</v>
      </c>
      <c r="M565" s="11">
        <v>23</v>
      </c>
      <c r="O565" t="str">
        <f t="shared" si="8"/>
        <v>HJMBound &amp; Not Paid</v>
      </c>
    </row>
    <row r="566" spans="1:15" ht="12" customHeight="1" outlineLevel="1" x14ac:dyDescent="0.2">
      <c r="A566" s="3" t="s">
        <v>24153</v>
      </c>
      <c r="B566" s="4">
        <v>16359</v>
      </c>
      <c r="C566" s="3" t="s">
        <v>20135</v>
      </c>
      <c r="D566" s="5">
        <v>39843</v>
      </c>
      <c r="E566" s="5">
        <v>39850</v>
      </c>
      <c r="F566" s="7">
        <v>39850</v>
      </c>
      <c r="G566" s="9">
        <v>39853</v>
      </c>
      <c r="H566" s="9">
        <v>39854</v>
      </c>
      <c r="I566" s="6">
        <v>39866</v>
      </c>
      <c r="J566" s="11">
        <v>3</v>
      </c>
      <c r="K566" s="11">
        <v>1</v>
      </c>
      <c r="L566" s="11">
        <v>4</v>
      </c>
      <c r="M566" s="11">
        <v>12</v>
      </c>
      <c r="O566" t="str">
        <f t="shared" si="8"/>
        <v>HJMBound &amp; Not Paid</v>
      </c>
    </row>
    <row r="567" spans="1:15" ht="12" customHeight="1" outlineLevel="1" x14ac:dyDescent="0.2">
      <c r="A567" s="3" t="s">
        <v>24153</v>
      </c>
      <c r="B567" s="4">
        <v>16559</v>
      </c>
      <c r="C567" s="3" t="s">
        <v>20135</v>
      </c>
      <c r="D567" s="5">
        <v>39826</v>
      </c>
      <c r="E567" s="5">
        <v>39849</v>
      </c>
      <c r="F567" s="7">
        <v>39850</v>
      </c>
      <c r="G567" s="9">
        <v>39856</v>
      </c>
      <c r="H567" s="9">
        <v>39874</v>
      </c>
      <c r="I567" s="6">
        <v>39903</v>
      </c>
      <c r="J567" s="11">
        <v>6</v>
      </c>
      <c r="K567" s="11">
        <v>18</v>
      </c>
      <c r="L567" s="11">
        <v>24</v>
      </c>
      <c r="M567" s="11">
        <v>29</v>
      </c>
      <c r="O567" t="str">
        <f t="shared" si="8"/>
        <v>HJMBound &amp; Not Paid</v>
      </c>
    </row>
    <row r="568" spans="1:15" ht="12" customHeight="1" outlineLevel="1" x14ac:dyDescent="0.2">
      <c r="A568" s="3" t="s">
        <v>24153</v>
      </c>
      <c r="B568" s="4">
        <v>16349</v>
      </c>
      <c r="C568" s="3" t="s">
        <v>20135</v>
      </c>
      <c r="D568" s="5">
        <v>39848</v>
      </c>
      <c r="E568" s="5">
        <v>39849</v>
      </c>
      <c r="F568" s="7">
        <v>39850</v>
      </c>
      <c r="G568" s="9">
        <v>39848</v>
      </c>
      <c r="H568" s="9">
        <v>39853</v>
      </c>
      <c r="I568" s="6">
        <v>39863</v>
      </c>
      <c r="J568" s="11">
        <v>-2</v>
      </c>
      <c r="K568" s="11">
        <v>5</v>
      </c>
      <c r="L568" s="11">
        <v>3</v>
      </c>
      <c r="M568" s="11">
        <v>10</v>
      </c>
      <c r="O568" t="str">
        <f t="shared" si="8"/>
        <v>HJMBound &amp; Not Paid</v>
      </c>
    </row>
    <row r="569" spans="1:15" ht="12" customHeight="1" outlineLevel="1" x14ac:dyDescent="0.2">
      <c r="A569" s="3" t="s">
        <v>24153</v>
      </c>
      <c r="B569" s="4">
        <v>16354</v>
      </c>
      <c r="C569" s="3" t="s">
        <v>20135</v>
      </c>
      <c r="D569" s="5">
        <v>39849</v>
      </c>
      <c r="E569" s="5">
        <v>39850</v>
      </c>
      <c r="F569" s="7">
        <v>39850</v>
      </c>
      <c r="G569" s="9">
        <v>39848</v>
      </c>
      <c r="H569" s="9">
        <v>39853</v>
      </c>
      <c r="I569" s="6">
        <v>39864</v>
      </c>
      <c r="J569" s="11">
        <v>-2</v>
      </c>
      <c r="K569" s="11">
        <v>5</v>
      </c>
      <c r="L569" s="11">
        <v>3</v>
      </c>
      <c r="M569" s="11">
        <v>11</v>
      </c>
      <c r="O569" t="str">
        <f t="shared" si="8"/>
        <v>HJMBound &amp; Not Paid</v>
      </c>
    </row>
    <row r="570" spans="1:15" ht="12" customHeight="1" outlineLevel="1" x14ac:dyDescent="0.2">
      <c r="A570" s="3" t="s">
        <v>24153</v>
      </c>
      <c r="B570" s="4">
        <v>16372</v>
      </c>
      <c r="C570" s="3" t="s">
        <v>20135</v>
      </c>
      <c r="D570" s="5">
        <v>39842</v>
      </c>
      <c r="E570" s="5">
        <v>39850</v>
      </c>
      <c r="F570" s="7">
        <v>39853</v>
      </c>
      <c r="G570" s="9">
        <v>39854</v>
      </c>
      <c r="H570" s="9">
        <v>39863</v>
      </c>
      <c r="I570" s="6">
        <v>39868</v>
      </c>
      <c r="J570" s="11">
        <v>1</v>
      </c>
      <c r="K570" s="11">
        <v>9</v>
      </c>
      <c r="L570" s="11">
        <v>10</v>
      </c>
      <c r="M570" s="11">
        <v>5</v>
      </c>
      <c r="O570" t="str">
        <f t="shared" si="8"/>
        <v>HJMBound &amp; Not Paid</v>
      </c>
    </row>
    <row r="571" spans="1:15" ht="12" customHeight="1" outlineLevel="1" x14ac:dyDescent="0.2">
      <c r="A571" s="3" t="s">
        <v>24153</v>
      </c>
      <c r="B571" s="4">
        <v>16367</v>
      </c>
      <c r="C571" s="3" t="s">
        <v>20135</v>
      </c>
      <c r="D571" s="5">
        <v>39848</v>
      </c>
      <c r="E571" s="5">
        <v>39854</v>
      </c>
      <c r="F571" s="7">
        <v>39854</v>
      </c>
      <c r="G571" s="9">
        <v>39855</v>
      </c>
      <c r="H571" s="9">
        <v>39855</v>
      </c>
      <c r="I571" s="6">
        <v>39868</v>
      </c>
      <c r="J571" s="11">
        <v>1</v>
      </c>
      <c r="K571" s="11">
        <v>0</v>
      </c>
      <c r="L571" s="11">
        <v>1</v>
      </c>
      <c r="M571" s="11">
        <v>13</v>
      </c>
      <c r="O571" t="str">
        <f t="shared" si="8"/>
        <v>HJMBound &amp; Not Paid</v>
      </c>
    </row>
    <row r="572" spans="1:15" ht="12" customHeight="1" outlineLevel="1" x14ac:dyDescent="0.2">
      <c r="A572" s="3" t="s">
        <v>24153</v>
      </c>
      <c r="B572" s="4">
        <v>16362</v>
      </c>
      <c r="C572" s="3" t="s">
        <v>20135</v>
      </c>
      <c r="D572" s="5">
        <v>39853</v>
      </c>
      <c r="E572" s="5">
        <v>39854</v>
      </c>
      <c r="F572" s="7">
        <v>39854</v>
      </c>
      <c r="G572" s="9">
        <v>39836</v>
      </c>
      <c r="H572" s="9">
        <v>39855</v>
      </c>
      <c r="I572" s="6">
        <v>39866</v>
      </c>
      <c r="J572" s="11">
        <v>-18</v>
      </c>
      <c r="K572" s="11">
        <v>19</v>
      </c>
      <c r="L572" s="11">
        <v>1</v>
      </c>
      <c r="M572" s="11">
        <v>11</v>
      </c>
      <c r="O572" t="str">
        <f t="shared" si="8"/>
        <v>HJMBound &amp; Not Paid</v>
      </c>
    </row>
    <row r="573" spans="1:15" ht="12" customHeight="1" outlineLevel="1" x14ac:dyDescent="0.2">
      <c r="A573" s="3" t="s">
        <v>24153</v>
      </c>
      <c r="B573" s="4">
        <v>16508</v>
      </c>
      <c r="C573" s="3" t="s">
        <v>20135</v>
      </c>
      <c r="D573" s="5">
        <v>39790</v>
      </c>
      <c r="E573" s="5">
        <v>39850</v>
      </c>
      <c r="F573" s="7">
        <v>39855</v>
      </c>
      <c r="G573" s="9">
        <v>39860</v>
      </c>
      <c r="H573" s="9">
        <v>39869</v>
      </c>
      <c r="I573" s="6">
        <v>39889</v>
      </c>
      <c r="J573" s="11">
        <v>5</v>
      </c>
      <c r="K573" s="11">
        <v>9</v>
      </c>
      <c r="L573" s="11">
        <v>14</v>
      </c>
      <c r="M573" s="11">
        <v>20</v>
      </c>
      <c r="O573" t="str">
        <f t="shared" si="8"/>
        <v>HJMBound &amp; Not Paid</v>
      </c>
    </row>
    <row r="574" spans="1:15" ht="12" customHeight="1" outlineLevel="1" x14ac:dyDescent="0.2">
      <c r="A574" s="3" t="s">
        <v>24153</v>
      </c>
      <c r="B574" s="4">
        <v>17114</v>
      </c>
      <c r="C574" s="3" t="s">
        <v>20133</v>
      </c>
      <c r="D574" s="5">
        <v>39855</v>
      </c>
      <c r="E574" s="5">
        <v>39856</v>
      </c>
      <c r="F574" s="7">
        <v>39856</v>
      </c>
      <c r="G574" s="9">
        <v>39896</v>
      </c>
      <c r="H574" s="8"/>
      <c r="J574" s="11">
        <v>40</v>
      </c>
      <c r="K574" s="10"/>
      <c r="L574" s="11">
        <v>0</v>
      </c>
      <c r="M574" s="11">
        <v>0</v>
      </c>
      <c r="O574" t="str">
        <f t="shared" si="8"/>
        <v>HJMDeclined</v>
      </c>
    </row>
    <row r="575" spans="1:15" ht="12" customHeight="1" outlineLevel="1" x14ac:dyDescent="0.2">
      <c r="A575" s="3" t="s">
        <v>24153</v>
      </c>
      <c r="B575" s="4">
        <v>16499</v>
      </c>
      <c r="C575" s="3" t="s">
        <v>20135</v>
      </c>
      <c r="D575" s="5">
        <v>39847</v>
      </c>
      <c r="E575" s="5">
        <v>39855</v>
      </c>
      <c r="F575" s="7">
        <v>39857</v>
      </c>
      <c r="G575" s="9">
        <v>39861</v>
      </c>
      <c r="H575" s="9">
        <v>39861</v>
      </c>
      <c r="I575" s="6">
        <v>39887</v>
      </c>
      <c r="J575" s="11">
        <v>4</v>
      </c>
      <c r="K575" s="11">
        <v>0</v>
      </c>
      <c r="L575" s="11">
        <v>4</v>
      </c>
      <c r="M575" s="11">
        <v>26</v>
      </c>
      <c r="O575" t="str">
        <f t="shared" si="8"/>
        <v>HJMBound &amp; Not Paid</v>
      </c>
    </row>
    <row r="576" spans="1:15" ht="12" customHeight="1" outlineLevel="1" x14ac:dyDescent="0.2">
      <c r="A576" s="3" t="s">
        <v>24153</v>
      </c>
      <c r="B576" s="4">
        <v>16550</v>
      </c>
      <c r="C576" s="3" t="s">
        <v>24150</v>
      </c>
      <c r="D576" s="5">
        <v>39848</v>
      </c>
      <c r="E576" s="5">
        <v>39860</v>
      </c>
      <c r="F576" s="7">
        <v>39860</v>
      </c>
      <c r="G576" s="9">
        <v>39867</v>
      </c>
      <c r="H576" s="8"/>
      <c r="I576" s="6">
        <v>39899</v>
      </c>
      <c r="J576" s="11">
        <v>7</v>
      </c>
      <c r="K576" s="10"/>
      <c r="L576" s="11">
        <v>0</v>
      </c>
      <c r="M576" s="11">
        <v>0</v>
      </c>
      <c r="O576" t="str">
        <f t="shared" si="8"/>
        <v>HJMDO NOT RENEW</v>
      </c>
    </row>
    <row r="577" spans="1:15" ht="12" customHeight="1" outlineLevel="1" x14ac:dyDescent="0.2">
      <c r="A577" s="3" t="s">
        <v>24153</v>
      </c>
      <c r="B577" s="4">
        <v>16442</v>
      </c>
      <c r="C577" s="3" t="s">
        <v>20135</v>
      </c>
      <c r="D577" s="5">
        <v>39856</v>
      </c>
      <c r="E577" s="5">
        <v>39857</v>
      </c>
      <c r="F577" s="7">
        <v>39860</v>
      </c>
      <c r="G577" s="9">
        <v>39860</v>
      </c>
      <c r="H577" s="9">
        <v>39860</v>
      </c>
      <c r="I577" s="6">
        <v>39873</v>
      </c>
      <c r="J577" s="11">
        <v>0</v>
      </c>
      <c r="K577" s="11">
        <v>0</v>
      </c>
      <c r="L577" s="11">
        <v>0</v>
      </c>
      <c r="M577" s="11">
        <v>13</v>
      </c>
      <c r="O577" t="str">
        <f t="shared" si="8"/>
        <v>HJMBound &amp; Not Paid</v>
      </c>
    </row>
    <row r="578" spans="1:15" ht="12" customHeight="1" outlineLevel="1" x14ac:dyDescent="0.2">
      <c r="A578" s="3" t="s">
        <v>24153</v>
      </c>
      <c r="B578" s="4">
        <v>16554</v>
      </c>
      <c r="C578" s="3" t="s">
        <v>20135</v>
      </c>
      <c r="D578" s="5">
        <v>39850</v>
      </c>
      <c r="E578" s="5">
        <v>39861</v>
      </c>
      <c r="F578" s="7">
        <v>39861</v>
      </c>
      <c r="G578" s="9">
        <v>39862</v>
      </c>
      <c r="H578" s="9">
        <v>39864</v>
      </c>
      <c r="I578" s="6">
        <v>39901</v>
      </c>
      <c r="J578" s="11">
        <v>1</v>
      </c>
      <c r="K578" s="11">
        <v>2</v>
      </c>
      <c r="L578" s="11">
        <v>3</v>
      </c>
      <c r="M578" s="11">
        <v>37</v>
      </c>
      <c r="O578" t="str">
        <f t="shared" si="8"/>
        <v>HJMBound &amp; Not Paid</v>
      </c>
    </row>
    <row r="579" spans="1:15" ht="12" customHeight="1" outlineLevel="1" x14ac:dyDescent="0.2">
      <c r="A579" s="3" t="s">
        <v>24153</v>
      </c>
      <c r="B579" s="4">
        <v>16476</v>
      </c>
      <c r="C579" s="3" t="s">
        <v>20135</v>
      </c>
      <c r="D579" s="5">
        <v>39858</v>
      </c>
      <c r="E579" s="5">
        <v>39861</v>
      </c>
      <c r="F579" s="7">
        <v>39861</v>
      </c>
      <c r="G579" s="9">
        <v>39861</v>
      </c>
      <c r="H579" s="9">
        <v>39862</v>
      </c>
      <c r="I579" s="6">
        <v>39880</v>
      </c>
      <c r="J579" s="11">
        <v>0</v>
      </c>
      <c r="K579" s="11">
        <v>1</v>
      </c>
      <c r="L579" s="11">
        <v>1</v>
      </c>
      <c r="M579" s="11">
        <v>18</v>
      </c>
      <c r="O579" t="str">
        <f t="shared" si="8"/>
        <v>HJMBound &amp; Not Paid</v>
      </c>
    </row>
    <row r="580" spans="1:15" ht="12" customHeight="1" outlineLevel="1" x14ac:dyDescent="0.2">
      <c r="A580" s="3" t="s">
        <v>24153</v>
      </c>
      <c r="B580" s="4">
        <v>16552</v>
      </c>
      <c r="C580" s="3" t="s">
        <v>20135</v>
      </c>
      <c r="D580" s="5">
        <v>39854</v>
      </c>
      <c r="E580" s="5">
        <v>39861</v>
      </c>
      <c r="F580" s="7">
        <v>39861</v>
      </c>
      <c r="G580" s="9">
        <v>39862</v>
      </c>
      <c r="H580" s="9">
        <v>39862</v>
      </c>
      <c r="I580" s="6">
        <v>39900</v>
      </c>
      <c r="J580" s="11">
        <v>1</v>
      </c>
      <c r="K580" s="11">
        <v>0</v>
      </c>
      <c r="L580" s="11">
        <v>1</v>
      </c>
      <c r="M580" s="11">
        <v>38</v>
      </c>
      <c r="O580" t="str">
        <f t="shared" ref="O580:O643" si="9">+A580&amp;C580</f>
        <v>HJMBound &amp; Not Paid</v>
      </c>
    </row>
    <row r="581" spans="1:15" ht="12" customHeight="1" outlineLevel="1" x14ac:dyDescent="0.2">
      <c r="A581" s="3" t="s">
        <v>24153</v>
      </c>
      <c r="B581" s="4">
        <v>16665</v>
      </c>
      <c r="C581" s="3" t="s">
        <v>20135</v>
      </c>
      <c r="D581" s="5">
        <v>39857</v>
      </c>
      <c r="E581" s="5">
        <v>39861</v>
      </c>
      <c r="F581" s="7">
        <v>39861</v>
      </c>
      <c r="G581" s="9">
        <v>39868</v>
      </c>
      <c r="H581" s="9">
        <v>39888</v>
      </c>
      <c r="I581" s="6">
        <v>39915</v>
      </c>
      <c r="J581" s="11">
        <v>7</v>
      </c>
      <c r="K581" s="11">
        <v>20</v>
      </c>
      <c r="L581" s="11">
        <v>27</v>
      </c>
      <c r="M581" s="11">
        <v>27</v>
      </c>
      <c r="O581" t="str">
        <f t="shared" si="9"/>
        <v>HJMBound &amp; Not Paid</v>
      </c>
    </row>
    <row r="582" spans="1:15" ht="12" customHeight="1" outlineLevel="1" x14ac:dyDescent="0.2">
      <c r="A582" s="3" t="s">
        <v>24153</v>
      </c>
      <c r="B582" s="4">
        <v>16707</v>
      </c>
      <c r="C582" s="3" t="s">
        <v>20135</v>
      </c>
      <c r="D582" s="5">
        <v>39924</v>
      </c>
      <c r="E582" s="5">
        <v>39846</v>
      </c>
      <c r="F582" s="7">
        <v>39862</v>
      </c>
      <c r="G582" s="9">
        <v>39897</v>
      </c>
      <c r="H582" s="9">
        <v>39912</v>
      </c>
      <c r="I582" s="6">
        <v>39924</v>
      </c>
      <c r="J582" s="11">
        <v>35</v>
      </c>
      <c r="K582" s="11">
        <v>15</v>
      </c>
      <c r="L582" s="11">
        <v>50</v>
      </c>
      <c r="M582" s="11">
        <v>12</v>
      </c>
      <c r="O582" t="str">
        <f t="shared" si="9"/>
        <v>HJMBound &amp; Not Paid</v>
      </c>
    </row>
    <row r="583" spans="1:15" ht="12" customHeight="1" outlineLevel="1" x14ac:dyDescent="0.2">
      <c r="A583" s="3" t="s">
        <v>24153</v>
      </c>
      <c r="B583" s="4">
        <v>16373</v>
      </c>
      <c r="C583" s="3" t="s">
        <v>20135</v>
      </c>
      <c r="D583" s="5">
        <v>39859</v>
      </c>
      <c r="E583" s="5">
        <v>39862</v>
      </c>
      <c r="F583" s="7">
        <v>39862</v>
      </c>
      <c r="G583" s="9">
        <v>39862</v>
      </c>
      <c r="H583" s="9">
        <v>39862</v>
      </c>
      <c r="I583" s="6">
        <v>39869</v>
      </c>
      <c r="J583" s="11">
        <v>0</v>
      </c>
      <c r="K583" s="11">
        <v>0</v>
      </c>
      <c r="L583" s="11">
        <v>0</v>
      </c>
      <c r="M583" s="11">
        <v>7</v>
      </c>
      <c r="O583" t="str">
        <f t="shared" si="9"/>
        <v>HJMBound &amp; Not Paid</v>
      </c>
    </row>
    <row r="584" spans="1:15" ht="12" customHeight="1" outlineLevel="1" x14ac:dyDescent="0.2">
      <c r="A584" s="3" t="s">
        <v>24153</v>
      </c>
      <c r="B584" s="4">
        <v>16623</v>
      </c>
      <c r="C584" s="3" t="s">
        <v>20135</v>
      </c>
      <c r="D584" s="5">
        <v>39853</v>
      </c>
      <c r="E584" s="5">
        <v>39856</v>
      </c>
      <c r="F584" s="7">
        <v>39862</v>
      </c>
      <c r="G584" s="9">
        <v>39875</v>
      </c>
      <c r="H584" s="9">
        <v>39881</v>
      </c>
      <c r="I584" s="6">
        <v>39904</v>
      </c>
      <c r="J584" s="11">
        <v>13</v>
      </c>
      <c r="K584" s="11">
        <v>6</v>
      </c>
      <c r="L584" s="11">
        <v>19</v>
      </c>
      <c r="M584" s="11">
        <v>23</v>
      </c>
      <c r="O584" t="str">
        <f t="shared" si="9"/>
        <v>HJMBound &amp; Not Paid</v>
      </c>
    </row>
    <row r="585" spans="1:15" ht="12" customHeight="1" outlineLevel="1" x14ac:dyDescent="0.2">
      <c r="A585" s="3" t="s">
        <v>24153</v>
      </c>
      <c r="B585" s="4">
        <v>16703</v>
      </c>
      <c r="C585" s="3" t="s">
        <v>20135</v>
      </c>
      <c r="D585" s="5">
        <v>39854</v>
      </c>
      <c r="E585" s="5">
        <v>39862</v>
      </c>
      <c r="F585" s="7">
        <v>39862</v>
      </c>
      <c r="G585" s="9">
        <v>39889</v>
      </c>
      <c r="H585" s="9">
        <v>39904</v>
      </c>
      <c r="I585" s="6">
        <v>39922</v>
      </c>
      <c r="J585" s="11">
        <v>27</v>
      </c>
      <c r="K585" s="11">
        <v>15</v>
      </c>
      <c r="L585" s="11">
        <v>42</v>
      </c>
      <c r="M585" s="11">
        <v>18</v>
      </c>
      <c r="O585" t="str">
        <f t="shared" si="9"/>
        <v>HJMBound &amp; Not Paid</v>
      </c>
    </row>
    <row r="586" spans="1:15" ht="12" customHeight="1" outlineLevel="1" x14ac:dyDescent="0.2">
      <c r="A586" s="3" t="s">
        <v>24153</v>
      </c>
      <c r="B586" s="4">
        <v>16480</v>
      </c>
      <c r="C586" s="3" t="s">
        <v>20135</v>
      </c>
      <c r="D586" s="5">
        <v>39826</v>
      </c>
      <c r="E586" s="5">
        <v>39861</v>
      </c>
      <c r="F586" s="7">
        <v>39862</v>
      </c>
      <c r="G586" s="9">
        <v>39861</v>
      </c>
      <c r="H586" s="9">
        <v>39863</v>
      </c>
      <c r="I586" s="6">
        <v>39883</v>
      </c>
      <c r="J586" s="11">
        <v>-1</v>
      </c>
      <c r="K586" s="11">
        <v>2</v>
      </c>
      <c r="L586" s="11">
        <v>1</v>
      </c>
      <c r="M586" s="11">
        <v>20</v>
      </c>
      <c r="O586" t="str">
        <f t="shared" si="9"/>
        <v>HJMBound &amp; Not Paid</v>
      </c>
    </row>
    <row r="587" spans="1:15" ht="12" customHeight="1" outlineLevel="1" x14ac:dyDescent="0.2">
      <c r="A587" s="3" t="s">
        <v>24153</v>
      </c>
      <c r="B587" s="4">
        <v>16524</v>
      </c>
      <c r="C587" s="3" t="s">
        <v>20135</v>
      </c>
      <c r="D587" s="5">
        <v>39863</v>
      </c>
      <c r="E587" s="5">
        <v>39867</v>
      </c>
      <c r="F587" s="7">
        <v>39867</v>
      </c>
      <c r="G587" s="9">
        <v>39870</v>
      </c>
      <c r="H587" s="9">
        <v>39870</v>
      </c>
      <c r="I587" s="6">
        <v>39893</v>
      </c>
      <c r="J587" s="11">
        <v>3</v>
      </c>
      <c r="K587" s="11">
        <v>0</v>
      </c>
      <c r="L587" s="11">
        <v>3</v>
      </c>
      <c r="M587" s="11">
        <v>23</v>
      </c>
      <c r="O587" t="str">
        <f t="shared" si="9"/>
        <v>HJMBound &amp; Not Paid</v>
      </c>
    </row>
    <row r="588" spans="1:15" ht="12" customHeight="1" outlineLevel="1" x14ac:dyDescent="0.2">
      <c r="A588" s="3" t="s">
        <v>24153</v>
      </c>
      <c r="B588" s="4">
        <v>16635</v>
      </c>
      <c r="C588" s="3" t="s">
        <v>20135</v>
      </c>
      <c r="D588" s="5">
        <v>39862</v>
      </c>
      <c r="E588" s="5">
        <v>39864</v>
      </c>
      <c r="F588" s="7">
        <v>39867</v>
      </c>
      <c r="G588" s="9">
        <v>39868</v>
      </c>
      <c r="H588" s="9">
        <v>39885</v>
      </c>
      <c r="I588" s="6">
        <v>39906</v>
      </c>
      <c r="J588" s="11">
        <v>1</v>
      </c>
      <c r="K588" s="11">
        <v>17</v>
      </c>
      <c r="L588" s="11">
        <v>18</v>
      </c>
      <c r="M588" s="11">
        <v>21</v>
      </c>
      <c r="O588" t="str">
        <f t="shared" si="9"/>
        <v>HJMBound &amp; Not Paid</v>
      </c>
    </row>
    <row r="589" spans="1:15" ht="12" customHeight="1" outlineLevel="1" x14ac:dyDescent="0.2">
      <c r="A589" s="3" t="s">
        <v>24153</v>
      </c>
      <c r="B589" s="4">
        <v>16444</v>
      </c>
      <c r="C589" s="3" t="s">
        <v>20135</v>
      </c>
      <c r="D589" s="5">
        <v>39864</v>
      </c>
      <c r="E589" s="5">
        <v>39867</v>
      </c>
      <c r="F589" s="7">
        <v>39867</v>
      </c>
      <c r="G589" s="9">
        <v>39867</v>
      </c>
      <c r="H589" s="9">
        <v>39868</v>
      </c>
      <c r="I589" s="6">
        <v>39873</v>
      </c>
      <c r="J589" s="11">
        <v>0</v>
      </c>
      <c r="K589" s="11">
        <v>1</v>
      </c>
      <c r="L589" s="11">
        <v>1</v>
      </c>
      <c r="M589" s="11">
        <v>5</v>
      </c>
      <c r="O589" t="str">
        <f t="shared" si="9"/>
        <v>HJMBound &amp; Not Paid</v>
      </c>
    </row>
    <row r="590" spans="1:15" ht="12" customHeight="1" outlineLevel="1" x14ac:dyDescent="0.2">
      <c r="A590" s="3" t="s">
        <v>24153</v>
      </c>
      <c r="B590" s="4">
        <v>17135</v>
      </c>
      <c r="C590" s="3" t="s">
        <v>20135</v>
      </c>
      <c r="D590" s="5">
        <v>39861</v>
      </c>
      <c r="E590" s="5">
        <v>39867</v>
      </c>
      <c r="F590" s="7">
        <v>39867</v>
      </c>
      <c r="G590" s="9">
        <v>39874</v>
      </c>
      <c r="H590" s="9">
        <v>39884</v>
      </c>
      <c r="J590" s="11">
        <v>7</v>
      </c>
      <c r="K590" s="11">
        <v>10</v>
      </c>
      <c r="L590" s="11">
        <v>17</v>
      </c>
      <c r="M590" s="11">
        <v>0</v>
      </c>
      <c r="O590" t="str">
        <f t="shared" si="9"/>
        <v>HJMBound &amp; Not Paid</v>
      </c>
    </row>
    <row r="591" spans="1:15" ht="12" customHeight="1" outlineLevel="1" x14ac:dyDescent="0.2">
      <c r="A591" s="3" t="s">
        <v>24153</v>
      </c>
      <c r="B591" s="4">
        <v>17129</v>
      </c>
      <c r="C591" s="3" t="s">
        <v>20135</v>
      </c>
      <c r="D591" s="5">
        <v>39863</v>
      </c>
      <c r="E591" s="5">
        <v>39864</v>
      </c>
      <c r="F591" s="7">
        <v>39867</v>
      </c>
      <c r="G591" s="9">
        <v>39874</v>
      </c>
      <c r="H591" s="9">
        <v>39878</v>
      </c>
      <c r="J591" s="11">
        <v>7</v>
      </c>
      <c r="K591" s="11">
        <v>4</v>
      </c>
      <c r="L591" s="11">
        <v>11</v>
      </c>
      <c r="M591" s="11">
        <v>0</v>
      </c>
      <c r="O591" t="str">
        <f t="shared" si="9"/>
        <v>HJMBound &amp; Not Paid</v>
      </c>
    </row>
    <row r="592" spans="1:15" ht="12" customHeight="1" outlineLevel="1" x14ac:dyDescent="0.2">
      <c r="A592" s="3" t="s">
        <v>24153</v>
      </c>
      <c r="B592" s="4">
        <v>16470</v>
      </c>
      <c r="C592" s="3" t="s">
        <v>20135</v>
      </c>
      <c r="D592" s="5">
        <v>39866</v>
      </c>
      <c r="E592" s="5">
        <v>39868</v>
      </c>
      <c r="F592" s="7">
        <v>39868</v>
      </c>
      <c r="G592" s="9">
        <v>39869</v>
      </c>
      <c r="H592" s="9">
        <v>39869</v>
      </c>
      <c r="I592" s="6">
        <v>39878</v>
      </c>
      <c r="J592" s="11">
        <v>1</v>
      </c>
      <c r="K592" s="11">
        <v>0</v>
      </c>
      <c r="L592" s="11">
        <v>1</v>
      </c>
      <c r="M592" s="11">
        <v>9</v>
      </c>
      <c r="O592" t="str">
        <f t="shared" si="9"/>
        <v>HJMBound &amp; Not Paid</v>
      </c>
    </row>
    <row r="593" spans="1:15" ht="12" customHeight="1" outlineLevel="1" x14ac:dyDescent="0.2">
      <c r="A593" s="3" t="s">
        <v>24153</v>
      </c>
      <c r="B593" s="4">
        <v>16447</v>
      </c>
      <c r="C593" s="3" t="s">
        <v>20135</v>
      </c>
      <c r="D593" s="5">
        <v>39867</v>
      </c>
      <c r="E593" s="5">
        <v>39868</v>
      </c>
      <c r="F593" s="7">
        <v>39868</v>
      </c>
      <c r="G593" s="9">
        <v>39849</v>
      </c>
      <c r="H593" s="9">
        <v>39868</v>
      </c>
      <c r="I593" s="6">
        <v>39873</v>
      </c>
      <c r="J593" s="11">
        <v>-19</v>
      </c>
      <c r="K593" s="11">
        <v>19</v>
      </c>
      <c r="L593" s="11">
        <v>0</v>
      </c>
      <c r="M593" s="11">
        <v>5</v>
      </c>
      <c r="O593" t="str">
        <f t="shared" si="9"/>
        <v>HJMBound &amp; Not Paid</v>
      </c>
    </row>
    <row r="594" spans="1:15" ht="12" customHeight="1" outlineLevel="1" x14ac:dyDescent="0.2">
      <c r="A594" s="3" t="s">
        <v>24153</v>
      </c>
      <c r="B594" s="4">
        <v>16467</v>
      </c>
      <c r="C594" s="3" t="s">
        <v>20135</v>
      </c>
      <c r="D594" s="5">
        <v>39868</v>
      </c>
      <c r="E594" s="5">
        <v>39868</v>
      </c>
      <c r="F594" s="7">
        <v>39868</v>
      </c>
      <c r="G594" s="9">
        <v>39869</v>
      </c>
      <c r="H594" s="9">
        <v>39869</v>
      </c>
      <c r="I594" s="6">
        <v>39878</v>
      </c>
      <c r="J594" s="11">
        <v>1</v>
      </c>
      <c r="K594" s="11">
        <v>0</v>
      </c>
      <c r="L594" s="11">
        <v>1</v>
      </c>
      <c r="M594" s="11">
        <v>9</v>
      </c>
      <c r="O594" t="str">
        <f t="shared" si="9"/>
        <v>HJMBound &amp; Not Paid</v>
      </c>
    </row>
    <row r="595" spans="1:15" ht="12" customHeight="1" outlineLevel="1" x14ac:dyDescent="0.2">
      <c r="A595" s="3" t="s">
        <v>24153</v>
      </c>
      <c r="B595" s="4">
        <v>16713</v>
      </c>
      <c r="C595" s="3" t="s">
        <v>20135</v>
      </c>
      <c r="D595" s="5">
        <v>39868</v>
      </c>
      <c r="E595" s="5">
        <v>39868</v>
      </c>
      <c r="F595" s="7">
        <v>39869</v>
      </c>
      <c r="G595" s="9">
        <v>39890</v>
      </c>
      <c r="H595" s="9">
        <v>39909</v>
      </c>
      <c r="I595" s="6">
        <v>39925</v>
      </c>
      <c r="J595" s="11">
        <v>21</v>
      </c>
      <c r="K595" s="11">
        <v>19</v>
      </c>
      <c r="L595" s="11">
        <v>40</v>
      </c>
      <c r="M595" s="11">
        <v>16</v>
      </c>
      <c r="O595" t="str">
        <f t="shared" si="9"/>
        <v>HJMBound &amp; Not Paid</v>
      </c>
    </row>
    <row r="596" spans="1:15" ht="12" customHeight="1" outlineLevel="1" x14ac:dyDescent="0.2">
      <c r="A596" s="3" t="s">
        <v>24153</v>
      </c>
      <c r="B596" s="4">
        <v>16463</v>
      </c>
      <c r="C596" s="3" t="s">
        <v>20135</v>
      </c>
      <c r="D596" s="5">
        <v>39864</v>
      </c>
      <c r="E596" s="5">
        <v>39868</v>
      </c>
      <c r="F596" s="7">
        <v>39869</v>
      </c>
      <c r="G596" s="9">
        <v>39869</v>
      </c>
      <c r="H596" s="9">
        <v>39869</v>
      </c>
      <c r="I596" s="6">
        <v>39877</v>
      </c>
      <c r="J596" s="11">
        <v>0</v>
      </c>
      <c r="K596" s="11">
        <v>0</v>
      </c>
      <c r="L596" s="11">
        <v>0</v>
      </c>
      <c r="M596" s="11">
        <v>8</v>
      </c>
      <c r="O596" t="str">
        <f t="shared" si="9"/>
        <v>HJMBound &amp; Not Paid</v>
      </c>
    </row>
    <row r="597" spans="1:15" ht="12" customHeight="1" outlineLevel="1" x14ac:dyDescent="0.2">
      <c r="A597" s="3" t="s">
        <v>24153</v>
      </c>
      <c r="B597" s="4">
        <v>16638</v>
      </c>
      <c r="C597" s="3" t="s">
        <v>20135</v>
      </c>
      <c r="D597" s="5">
        <v>39868</v>
      </c>
      <c r="E597" s="5">
        <v>39870</v>
      </c>
      <c r="F597" s="7">
        <v>39870</v>
      </c>
      <c r="G597" s="9">
        <v>39877</v>
      </c>
      <c r="H597" s="9">
        <v>39878</v>
      </c>
      <c r="I597" s="6">
        <v>39907</v>
      </c>
      <c r="J597" s="11">
        <v>7</v>
      </c>
      <c r="K597" s="11">
        <v>1</v>
      </c>
      <c r="L597" s="11">
        <v>8</v>
      </c>
      <c r="M597" s="11">
        <v>29</v>
      </c>
      <c r="O597" t="str">
        <f t="shared" si="9"/>
        <v>HJMBound &amp; Not Paid</v>
      </c>
    </row>
    <row r="598" spans="1:15" ht="12" customHeight="1" outlineLevel="1" x14ac:dyDescent="0.2">
      <c r="A598" s="3" t="s">
        <v>24153</v>
      </c>
      <c r="B598" s="4">
        <v>16529</v>
      </c>
      <c r="C598" s="3" t="s">
        <v>20135</v>
      </c>
      <c r="D598" s="5">
        <v>39855</v>
      </c>
      <c r="E598" s="5">
        <v>39870</v>
      </c>
      <c r="F598" s="7">
        <v>39870</v>
      </c>
      <c r="G598" s="9">
        <v>39871</v>
      </c>
      <c r="H598" s="9">
        <v>39882</v>
      </c>
      <c r="I598" s="6">
        <v>39894</v>
      </c>
      <c r="J598" s="11">
        <v>1</v>
      </c>
      <c r="K598" s="11">
        <v>11</v>
      </c>
      <c r="L598" s="11">
        <v>12</v>
      </c>
      <c r="M598" s="11">
        <v>12</v>
      </c>
      <c r="O598" t="str">
        <f t="shared" si="9"/>
        <v>HJMBound &amp; Not Paid</v>
      </c>
    </row>
    <row r="599" spans="1:15" ht="12" customHeight="1" outlineLevel="1" x14ac:dyDescent="0.2">
      <c r="A599" s="3" t="s">
        <v>24153</v>
      </c>
      <c r="B599" s="4">
        <v>16540</v>
      </c>
      <c r="C599" s="3" t="s">
        <v>20135</v>
      </c>
      <c r="D599" s="5">
        <v>39871</v>
      </c>
      <c r="E599" s="5">
        <v>39871</v>
      </c>
      <c r="F599" s="7">
        <v>39871</v>
      </c>
      <c r="G599" s="9">
        <v>39874</v>
      </c>
      <c r="H599" s="9">
        <v>39874</v>
      </c>
      <c r="I599" s="6">
        <v>39897</v>
      </c>
      <c r="J599" s="11">
        <v>3</v>
      </c>
      <c r="K599" s="11">
        <v>0</v>
      </c>
      <c r="L599" s="11">
        <v>3</v>
      </c>
      <c r="M599" s="11">
        <v>23</v>
      </c>
      <c r="O599" t="str">
        <f t="shared" si="9"/>
        <v>HJMBound &amp; Not Paid</v>
      </c>
    </row>
    <row r="600" spans="1:15" ht="12" customHeight="1" outlineLevel="1" x14ac:dyDescent="0.2">
      <c r="A600" s="3" t="s">
        <v>24153</v>
      </c>
      <c r="B600" s="4">
        <v>16655</v>
      </c>
      <c r="C600" s="3" t="s">
        <v>20135</v>
      </c>
      <c r="D600" s="5">
        <v>39874</v>
      </c>
      <c r="E600" s="5">
        <v>39874</v>
      </c>
      <c r="F600" s="7">
        <v>39874</v>
      </c>
      <c r="G600" s="9">
        <v>39885</v>
      </c>
      <c r="H600" s="9">
        <v>39887</v>
      </c>
      <c r="I600" s="6">
        <v>39912</v>
      </c>
      <c r="J600" s="11">
        <v>11</v>
      </c>
      <c r="K600" s="11">
        <v>2</v>
      </c>
      <c r="L600" s="11">
        <v>13</v>
      </c>
      <c r="M600" s="11">
        <v>25</v>
      </c>
      <c r="O600" t="str">
        <f t="shared" si="9"/>
        <v>HJMBound &amp; Not Paid</v>
      </c>
    </row>
    <row r="601" spans="1:15" ht="12" customHeight="1" outlineLevel="1" x14ac:dyDescent="0.2">
      <c r="A601" s="3" t="s">
        <v>24153</v>
      </c>
      <c r="B601" s="4">
        <v>16506</v>
      </c>
      <c r="C601" s="3" t="s">
        <v>20135</v>
      </c>
      <c r="D601" s="5">
        <v>39873</v>
      </c>
      <c r="E601" s="5">
        <v>39874</v>
      </c>
      <c r="F601" s="7">
        <v>39874</v>
      </c>
      <c r="G601" s="9">
        <v>39875</v>
      </c>
      <c r="H601" s="9">
        <v>39884</v>
      </c>
      <c r="I601" s="6">
        <v>39889</v>
      </c>
      <c r="J601" s="11">
        <v>1</v>
      </c>
      <c r="K601" s="11">
        <v>9</v>
      </c>
      <c r="L601" s="11">
        <v>10</v>
      </c>
      <c r="M601" s="11">
        <v>5</v>
      </c>
      <c r="O601" t="str">
        <f t="shared" si="9"/>
        <v>HJMBound &amp; Not Paid</v>
      </c>
    </row>
    <row r="602" spans="1:15" ht="12" customHeight="1" outlineLevel="1" x14ac:dyDescent="0.2">
      <c r="A602" s="3" t="s">
        <v>24153</v>
      </c>
      <c r="B602" s="4">
        <v>16503</v>
      </c>
      <c r="C602" s="3" t="s">
        <v>20135</v>
      </c>
      <c r="D602" s="5">
        <v>39869</v>
      </c>
      <c r="E602" s="5">
        <v>39875</v>
      </c>
      <c r="F602" s="7">
        <v>39875</v>
      </c>
      <c r="G602" s="9">
        <v>39849</v>
      </c>
      <c r="H602" s="9">
        <v>39877</v>
      </c>
      <c r="I602" s="6">
        <v>39889</v>
      </c>
      <c r="J602" s="11">
        <v>-26</v>
      </c>
      <c r="K602" s="11">
        <v>28</v>
      </c>
      <c r="L602" s="11">
        <v>2</v>
      </c>
      <c r="M602" s="11">
        <v>12</v>
      </c>
      <c r="O602" t="str">
        <f t="shared" si="9"/>
        <v>HJMBound &amp; Not Paid</v>
      </c>
    </row>
    <row r="603" spans="1:15" ht="12" customHeight="1" outlineLevel="1" x14ac:dyDescent="0.2">
      <c r="A603" s="3" t="s">
        <v>24153</v>
      </c>
      <c r="B603" s="4">
        <v>17316</v>
      </c>
      <c r="C603" s="3" t="s">
        <v>20135</v>
      </c>
      <c r="D603" s="5">
        <v>39871</v>
      </c>
      <c r="E603" s="5">
        <v>39875</v>
      </c>
      <c r="F603" s="7">
        <v>39875</v>
      </c>
      <c r="G603" s="9">
        <v>39876</v>
      </c>
      <c r="H603" s="9">
        <v>39876</v>
      </c>
      <c r="J603" s="11">
        <v>1</v>
      </c>
      <c r="K603" s="11">
        <v>0</v>
      </c>
      <c r="L603" s="11">
        <v>1</v>
      </c>
      <c r="M603" s="11">
        <v>0</v>
      </c>
      <c r="O603" t="str">
        <f t="shared" si="9"/>
        <v>HJMBound &amp; Not Paid</v>
      </c>
    </row>
    <row r="604" spans="1:15" ht="12" customHeight="1" outlineLevel="1" x14ac:dyDescent="0.2">
      <c r="A604" s="3" t="s">
        <v>24153</v>
      </c>
      <c r="B604" s="4">
        <v>16495</v>
      </c>
      <c r="C604" s="3" t="s">
        <v>20135</v>
      </c>
      <c r="D604" s="5">
        <v>39869</v>
      </c>
      <c r="E604" s="5">
        <v>39875</v>
      </c>
      <c r="F604" s="7">
        <v>39875</v>
      </c>
      <c r="G604" s="9">
        <v>39877</v>
      </c>
      <c r="H604" s="9">
        <v>39877</v>
      </c>
      <c r="I604" s="6">
        <v>39887</v>
      </c>
      <c r="J604" s="11">
        <v>2</v>
      </c>
      <c r="K604" s="11">
        <v>0</v>
      </c>
      <c r="L604" s="11">
        <v>2</v>
      </c>
      <c r="M604" s="11">
        <v>10</v>
      </c>
      <c r="O604" t="str">
        <f t="shared" si="9"/>
        <v>HJMBound &amp; Not Paid</v>
      </c>
    </row>
    <row r="605" spans="1:15" ht="12" customHeight="1" outlineLevel="1" x14ac:dyDescent="0.2">
      <c r="A605" s="3" t="s">
        <v>24153</v>
      </c>
      <c r="B605" s="4">
        <v>17325</v>
      </c>
      <c r="C605" s="3" t="s">
        <v>20134</v>
      </c>
      <c r="D605" s="5">
        <v>39846</v>
      </c>
      <c r="E605" s="5">
        <v>39877</v>
      </c>
      <c r="F605" s="7">
        <v>39877</v>
      </c>
      <c r="G605" s="9">
        <v>39881</v>
      </c>
      <c r="H605" s="9">
        <v>39882</v>
      </c>
      <c r="J605" s="11">
        <v>4</v>
      </c>
      <c r="K605" s="11">
        <v>1</v>
      </c>
      <c r="L605" s="11">
        <v>5</v>
      </c>
      <c r="M605" s="11">
        <v>0</v>
      </c>
      <c r="O605" t="str">
        <f t="shared" si="9"/>
        <v>HJMNo Sale</v>
      </c>
    </row>
    <row r="606" spans="1:15" ht="12" customHeight="1" outlineLevel="1" x14ac:dyDescent="0.2">
      <c r="A606" s="3" t="s">
        <v>24153</v>
      </c>
      <c r="B606" s="4">
        <v>16522</v>
      </c>
      <c r="C606" s="3" t="s">
        <v>20135</v>
      </c>
      <c r="D606" s="5">
        <v>39871</v>
      </c>
      <c r="E606" s="5">
        <v>39877</v>
      </c>
      <c r="F606" s="7">
        <v>39878</v>
      </c>
      <c r="G606" s="9">
        <v>39882</v>
      </c>
      <c r="H606" s="9">
        <v>39882</v>
      </c>
      <c r="I606" s="6">
        <v>39892</v>
      </c>
      <c r="J606" s="11">
        <v>4</v>
      </c>
      <c r="K606" s="11">
        <v>0</v>
      </c>
      <c r="L606" s="11">
        <v>4</v>
      </c>
      <c r="M606" s="11">
        <v>10</v>
      </c>
      <c r="O606" t="str">
        <f t="shared" si="9"/>
        <v>HJMBound &amp; Not Paid</v>
      </c>
    </row>
    <row r="607" spans="1:15" ht="12" customHeight="1" outlineLevel="1" x14ac:dyDescent="0.2">
      <c r="A607" s="3" t="s">
        <v>24153</v>
      </c>
      <c r="B607" s="4">
        <v>17326</v>
      </c>
      <c r="C607" s="3" t="s">
        <v>20133</v>
      </c>
      <c r="D607" s="5">
        <v>39877</v>
      </c>
      <c r="E607" s="5">
        <v>39878</v>
      </c>
      <c r="F607" s="7">
        <v>39878</v>
      </c>
      <c r="G607" s="8"/>
      <c r="H607" s="8"/>
      <c r="J607" s="10"/>
      <c r="K607" s="10"/>
      <c r="L607" s="11">
        <v>0</v>
      </c>
      <c r="M607" s="11">
        <v>0</v>
      </c>
      <c r="O607" t="str">
        <f t="shared" si="9"/>
        <v>HJMDeclined</v>
      </c>
    </row>
    <row r="608" spans="1:15" ht="12" customHeight="1" outlineLevel="1" x14ac:dyDescent="0.2">
      <c r="A608" s="3" t="s">
        <v>24153</v>
      </c>
      <c r="B608" s="4">
        <v>16717</v>
      </c>
      <c r="C608" s="3" t="s">
        <v>20135</v>
      </c>
      <c r="D608" s="5">
        <v>39876</v>
      </c>
      <c r="E608" s="5">
        <v>39877</v>
      </c>
      <c r="F608" s="7">
        <v>39878</v>
      </c>
      <c r="G608" s="9">
        <v>39906</v>
      </c>
      <c r="H608" s="9">
        <v>39906</v>
      </c>
      <c r="I608" s="6">
        <v>39926</v>
      </c>
      <c r="J608" s="11">
        <v>28</v>
      </c>
      <c r="K608" s="11">
        <v>0</v>
      </c>
      <c r="L608" s="11">
        <v>28</v>
      </c>
      <c r="M608" s="11">
        <v>20</v>
      </c>
      <c r="O608" t="str">
        <f t="shared" si="9"/>
        <v>HJMBound &amp; Not Paid</v>
      </c>
    </row>
    <row r="609" spans="1:15" ht="12" customHeight="1" outlineLevel="1" x14ac:dyDescent="0.2">
      <c r="A609" s="3" t="s">
        <v>24153</v>
      </c>
      <c r="B609" s="4">
        <v>16531</v>
      </c>
      <c r="C609" s="3" t="s">
        <v>20135</v>
      </c>
      <c r="D609" s="5">
        <v>39878</v>
      </c>
      <c r="E609" s="5">
        <v>39881</v>
      </c>
      <c r="F609" s="7">
        <v>39881</v>
      </c>
      <c r="G609" s="9">
        <v>39885</v>
      </c>
      <c r="H609" s="9">
        <v>39885</v>
      </c>
      <c r="I609" s="6">
        <v>39895</v>
      </c>
      <c r="J609" s="11">
        <v>4</v>
      </c>
      <c r="K609" s="11">
        <v>0</v>
      </c>
      <c r="L609" s="11">
        <v>4</v>
      </c>
      <c r="M609" s="11">
        <v>10</v>
      </c>
      <c r="O609" t="str">
        <f t="shared" si="9"/>
        <v>HJMBound &amp; Not Paid</v>
      </c>
    </row>
    <row r="610" spans="1:15" ht="12" customHeight="1" outlineLevel="1" x14ac:dyDescent="0.2">
      <c r="A610" s="3" t="s">
        <v>24153</v>
      </c>
      <c r="B610" s="4">
        <v>17330</v>
      </c>
      <c r="C610" s="3" t="s">
        <v>20133</v>
      </c>
      <c r="E610" s="5">
        <v>39878</v>
      </c>
      <c r="F610" s="7">
        <v>39881</v>
      </c>
      <c r="G610" s="8"/>
      <c r="H610" s="8"/>
      <c r="J610" s="10"/>
      <c r="K610" s="10"/>
      <c r="L610" s="11">
        <v>0</v>
      </c>
      <c r="M610" s="11">
        <v>0</v>
      </c>
      <c r="O610" t="str">
        <f t="shared" si="9"/>
        <v>HJMDeclined</v>
      </c>
    </row>
    <row r="611" spans="1:15" ht="12" customHeight="1" outlineLevel="1" x14ac:dyDescent="0.2">
      <c r="A611" s="3" t="s">
        <v>24153</v>
      </c>
      <c r="B611" s="4">
        <v>16689</v>
      </c>
      <c r="C611" s="3" t="s">
        <v>20135</v>
      </c>
      <c r="D611" s="5">
        <v>39868</v>
      </c>
      <c r="E611" s="5">
        <v>39877</v>
      </c>
      <c r="F611" s="7">
        <v>39882</v>
      </c>
      <c r="G611" s="9">
        <v>39888</v>
      </c>
      <c r="H611" s="9">
        <v>39906</v>
      </c>
      <c r="I611" s="6">
        <v>39920</v>
      </c>
      <c r="J611" s="11">
        <v>6</v>
      </c>
      <c r="K611" s="11">
        <v>18</v>
      </c>
      <c r="L611" s="11">
        <v>24</v>
      </c>
      <c r="M611" s="11">
        <v>14</v>
      </c>
      <c r="O611" t="str">
        <f t="shared" si="9"/>
        <v>HJMBound &amp; Not Paid</v>
      </c>
    </row>
    <row r="612" spans="1:15" ht="12" customHeight="1" outlineLevel="1" x14ac:dyDescent="0.2">
      <c r="A612" s="3" t="s">
        <v>24153</v>
      </c>
      <c r="B612" s="4">
        <v>17333</v>
      </c>
      <c r="C612" s="3" t="s">
        <v>20135</v>
      </c>
      <c r="D612" s="5">
        <v>39876</v>
      </c>
      <c r="E612" s="5">
        <v>39882</v>
      </c>
      <c r="F612" s="7">
        <v>39883</v>
      </c>
      <c r="G612" s="9">
        <v>39884</v>
      </c>
      <c r="H612" s="9">
        <v>39519</v>
      </c>
      <c r="J612" s="11">
        <v>1</v>
      </c>
      <c r="K612" s="11">
        <v>-365</v>
      </c>
      <c r="L612" s="11">
        <v>-364</v>
      </c>
      <c r="M612" s="11">
        <v>0</v>
      </c>
      <c r="O612" t="str">
        <f t="shared" si="9"/>
        <v>HJMBound &amp; Not Paid</v>
      </c>
    </row>
    <row r="613" spans="1:15" ht="12" customHeight="1" outlineLevel="1" x14ac:dyDescent="0.2">
      <c r="A613" s="3" t="s">
        <v>24153</v>
      </c>
      <c r="B613" s="4">
        <v>17335</v>
      </c>
      <c r="C613" s="3" t="s">
        <v>20133</v>
      </c>
      <c r="D613" s="5">
        <v>39872</v>
      </c>
      <c r="E613" s="5">
        <v>39883</v>
      </c>
      <c r="F613" s="7">
        <v>39883</v>
      </c>
      <c r="G613" s="9">
        <v>39883</v>
      </c>
      <c r="H613" s="8"/>
      <c r="J613" s="11">
        <v>0</v>
      </c>
      <c r="K613" s="10"/>
      <c r="L613" s="11">
        <v>0</v>
      </c>
      <c r="M613" s="11">
        <v>0</v>
      </c>
      <c r="O613" t="str">
        <f t="shared" si="9"/>
        <v>HJMDeclined</v>
      </c>
    </row>
    <row r="614" spans="1:15" ht="12" customHeight="1" outlineLevel="1" x14ac:dyDescent="0.2">
      <c r="A614" s="3" t="s">
        <v>24153</v>
      </c>
      <c r="B614" s="4">
        <v>17341</v>
      </c>
      <c r="C614" s="3" t="s">
        <v>20133</v>
      </c>
      <c r="E614" s="5">
        <v>39884</v>
      </c>
      <c r="F614" s="7">
        <v>39884</v>
      </c>
      <c r="G614" s="8"/>
      <c r="H614" s="8"/>
      <c r="J614" s="10"/>
      <c r="K614" s="10"/>
      <c r="L614" s="11">
        <v>0</v>
      </c>
      <c r="M614" s="11">
        <v>0</v>
      </c>
      <c r="O614" t="str">
        <f t="shared" si="9"/>
        <v>HJMDeclined</v>
      </c>
    </row>
    <row r="615" spans="1:15" ht="12" customHeight="1" outlineLevel="1" x14ac:dyDescent="0.2">
      <c r="A615" s="3" t="s">
        <v>24153</v>
      </c>
      <c r="B615" s="4">
        <v>17337</v>
      </c>
      <c r="C615" s="3" t="s">
        <v>20133</v>
      </c>
      <c r="D615" s="5">
        <v>39868</v>
      </c>
      <c r="E615" s="5">
        <v>39882</v>
      </c>
      <c r="F615" s="7">
        <v>39884</v>
      </c>
      <c r="G615" s="8"/>
      <c r="H615" s="8"/>
      <c r="J615" s="10"/>
      <c r="K615" s="10"/>
      <c r="L615" s="11">
        <v>0</v>
      </c>
      <c r="M615" s="11">
        <v>0</v>
      </c>
      <c r="O615" t="str">
        <f t="shared" si="9"/>
        <v>HJMDeclined</v>
      </c>
    </row>
    <row r="616" spans="1:15" ht="12" customHeight="1" outlineLevel="1" x14ac:dyDescent="0.2">
      <c r="A616" s="3" t="s">
        <v>24153</v>
      </c>
      <c r="B616" s="4">
        <v>17344</v>
      </c>
      <c r="C616" s="3" t="s">
        <v>20133</v>
      </c>
      <c r="D616" s="5">
        <v>39884</v>
      </c>
      <c r="E616" s="5">
        <v>39885</v>
      </c>
      <c r="F616" s="7">
        <v>39885</v>
      </c>
      <c r="G616" s="8"/>
      <c r="H616" s="8"/>
      <c r="J616" s="10"/>
      <c r="K616" s="10"/>
      <c r="L616" s="11">
        <v>0</v>
      </c>
      <c r="M616" s="11">
        <v>0</v>
      </c>
      <c r="O616" t="str">
        <f t="shared" si="9"/>
        <v>HJMDeclined</v>
      </c>
    </row>
    <row r="617" spans="1:15" ht="12" customHeight="1" outlineLevel="1" x14ac:dyDescent="0.2">
      <c r="A617" s="3" t="s">
        <v>24153</v>
      </c>
      <c r="B617" s="4">
        <v>17039</v>
      </c>
      <c r="C617" s="3" t="s">
        <v>20135</v>
      </c>
      <c r="D617" s="5">
        <v>39881</v>
      </c>
      <c r="E617" s="5">
        <v>39883</v>
      </c>
      <c r="F617" s="7">
        <v>39885</v>
      </c>
      <c r="G617" s="9">
        <v>39952</v>
      </c>
      <c r="H617" s="9">
        <v>39953</v>
      </c>
      <c r="I617" s="6">
        <v>39983</v>
      </c>
      <c r="J617" s="11">
        <v>67</v>
      </c>
      <c r="K617" s="11">
        <v>1</v>
      </c>
      <c r="L617" s="11">
        <v>68</v>
      </c>
      <c r="M617" s="11">
        <v>30</v>
      </c>
      <c r="O617" t="str">
        <f t="shared" si="9"/>
        <v>HJMBound &amp; Not Paid</v>
      </c>
    </row>
    <row r="618" spans="1:15" ht="12" customHeight="1" outlineLevel="1" x14ac:dyDescent="0.2">
      <c r="A618" s="3" t="s">
        <v>24153</v>
      </c>
      <c r="B618" s="4">
        <v>17347</v>
      </c>
      <c r="C618" s="3" t="s">
        <v>20135</v>
      </c>
      <c r="D618" s="5">
        <v>39884</v>
      </c>
      <c r="E618" s="5">
        <v>39885</v>
      </c>
      <c r="F618" s="7">
        <v>39888</v>
      </c>
      <c r="G618" s="9">
        <v>39888</v>
      </c>
      <c r="H618" s="9">
        <v>39889</v>
      </c>
      <c r="J618" s="11">
        <v>0</v>
      </c>
      <c r="K618" s="11">
        <v>1</v>
      </c>
      <c r="L618" s="11">
        <v>1</v>
      </c>
      <c r="M618" s="11">
        <v>0</v>
      </c>
      <c r="O618" t="str">
        <f t="shared" si="9"/>
        <v>HJMBound &amp; Not Paid</v>
      </c>
    </row>
    <row r="619" spans="1:15" ht="12" customHeight="1" outlineLevel="1" x14ac:dyDescent="0.2">
      <c r="A619" s="3" t="s">
        <v>24153</v>
      </c>
      <c r="B619" s="4">
        <v>17348</v>
      </c>
      <c r="C619" s="3" t="s">
        <v>20133</v>
      </c>
      <c r="E619" s="5">
        <v>39888</v>
      </c>
      <c r="F619" s="7">
        <v>39888</v>
      </c>
      <c r="G619" s="8"/>
      <c r="H619" s="8"/>
      <c r="J619" s="10"/>
      <c r="K619" s="10"/>
      <c r="L619" s="11">
        <v>0</v>
      </c>
      <c r="M619" s="11">
        <v>0</v>
      </c>
      <c r="O619" t="str">
        <f t="shared" si="9"/>
        <v>HJMDeclined</v>
      </c>
    </row>
    <row r="620" spans="1:15" ht="12" customHeight="1" outlineLevel="1" x14ac:dyDescent="0.2">
      <c r="A620" s="3" t="s">
        <v>24153</v>
      </c>
      <c r="B620" s="4">
        <v>16917</v>
      </c>
      <c r="C620" s="3" t="s">
        <v>20135</v>
      </c>
      <c r="D620" s="5">
        <v>39884</v>
      </c>
      <c r="E620" s="5">
        <v>39885</v>
      </c>
      <c r="F620" s="7">
        <v>39888</v>
      </c>
      <c r="G620" s="9">
        <v>39932</v>
      </c>
      <c r="H620" s="9">
        <v>39932</v>
      </c>
      <c r="I620" s="6">
        <v>39950</v>
      </c>
      <c r="J620" s="11">
        <v>44</v>
      </c>
      <c r="K620" s="11">
        <v>0</v>
      </c>
      <c r="L620" s="11">
        <v>44</v>
      </c>
      <c r="M620" s="11">
        <v>18</v>
      </c>
      <c r="O620" t="str">
        <f t="shared" si="9"/>
        <v>HJMBound &amp; Not Paid</v>
      </c>
    </row>
    <row r="621" spans="1:15" ht="12" customHeight="1" outlineLevel="1" x14ac:dyDescent="0.2">
      <c r="A621" s="3" t="s">
        <v>24153</v>
      </c>
      <c r="B621" s="4">
        <v>16615</v>
      </c>
      <c r="C621" s="3" t="s">
        <v>20135</v>
      </c>
      <c r="D621" s="5">
        <v>39884</v>
      </c>
      <c r="E621" s="5">
        <v>39885</v>
      </c>
      <c r="F621" s="7">
        <v>39888</v>
      </c>
      <c r="G621" s="9">
        <v>39889</v>
      </c>
      <c r="H621" s="9">
        <v>39889</v>
      </c>
      <c r="I621" s="6">
        <v>39904</v>
      </c>
      <c r="J621" s="11">
        <v>1</v>
      </c>
      <c r="K621" s="11">
        <v>0</v>
      </c>
      <c r="L621" s="11">
        <v>1</v>
      </c>
      <c r="M621" s="11">
        <v>15</v>
      </c>
      <c r="O621" t="str">
        <f t="shared" si="9"/>
        <v>HJMBound &amp; Not Paid</v>
      </c>
    </row>
    <row r="622" spans="1:15" ht="12" customHeight="1" outlineLevel="1" x14ac:dyDescent="0.2">
      <c r="A622" s="3" t="s">
        <v>24153</v>
      </c>
      <c r="B622" s="4">
        <v>16673</v>
      </c>
      <c r="C622" s="3" t="s">
        <v>20135</v>
      </c>
      <c r="D622" s="5">
        <v>39881</v>
      </c>
      <c r="E622" s="5">
        <v>39888</v>
      </c>
      <c r="F622" s="7">
        <v>39889</v>
      </c>
      <c r="G622" s="9">
        <v>39890</v>
      </c>
      <c r="H622" s="9">
        <v>39890</v>
      </c>
      <c r="I622" s="6">
        <v>39916</v>
      </c>
      <c r="J622" s="11">
        <v>1</v>
      </c>
      <c r="K622" s="11">
        <v>0</v>
      </c>
      <c r="L622" s="11">
        <v>1</v>
      </c>
      <c r="M622" s="11">
        <v>26</v>
      </c>
      <c r="O622" t="str">
        <f t="shared" si="9"/>
        <v>HJMBound &amp; Not Paid</v>
      </c>
    </row>
    <row r="623" spans="1:15" ht="12" customHeight="1" outlineLevel="1" x14ac:dyDescent="0.2">
      <c r="A623" s="3" t="s">
        <v>24153</v>
      </c>
      <c r="B623" s="4">
        <v>16740</v>
      </c>
      <c r="C623" s="3" t="s">
        <v>20135</v>
      </c>
      <c r="D623" s="5">
        <v>39883</v>
      </c>
      <c r="E623" s="5">
        <v>39888</v>
      </c>
      <c r="F623" s="7">
        <v>39889</v>
      </c>
      <c r="G623" s="9">
        <v>39891</v>
      </c>
      <c r="H623" s="9">
        <v>39909</v>
      </c>
      <c r="I623" s="6">
        <v>39933</v>
      </c>
      <c r="J623" s="11">
        <v>2</v>
      </c>
      <c r="K623" s="11">
        <v>18</v>
      </c>
      <c r="L623" s="11">
        <v>20</v>
      </c>
      <c r="M623" s="11">
        <v>24</v>
      </c>
      <c r="O623" t="str">
        <f t="shared" si="9"/>
        <v>HJMBound &amp; Not Paid</v>
      </c>
    </row>
    <row r="624" spans="1:15" ht="12" customHeight="1" outlineLevel="1" x14ac:dyDescent="0.2">
      <c r="A624" s="3" t="s">
        <v>24153</v>
      </c>
      <c r="B624" s="4">
        <v>16639</v>
      </c>
      <c r="C624" s="3" t="s">
        <v>20135</v>
      </c>
      <c r="D624" s="5">
        <v>39883</v>
      </c>
      <c r="E624" s="5">
        <v>39888</v>
      </c>
      <c r="F624" s="7">
        <v>39889</v>
      </c>
      <c r="G624" s="9">
        <v>39889</v>
      </c>
      <c r="H624" s="9">
        <v>39890</v>
      </c>
      <c r="I624" s="6">
        <v>39908</v>
      </c>
      <c r="J624" s="11">
        <v>0</v>
      </c>
      <c r="K624" s="11">
        <v>1</v>
      </c>
      <c r="L624" s="11">
        <v>1</v>
      </c>
      <c r="M624" s="11">
        <v>18</v>
      </c>
      <c r="O624" t="str">
        <f t="shared" si="9"/>
        <v>HJMBound &amp; Not Paid</v>
      </c>
    </row>
    <row r="625" spans="1:15" ht="12" customHeight="1" outlineLevel="1" x14ac:dyDescent="0.2">
      <c r="A625" s="3" t="s">
        <v>24153</v>
      </c>
      <c r="B625" s="4">
        <v>17463</v>
      </c>
      <c r="C625" s="3" t="s">
        <v>20135</v>
      </c>
      <c r="D625" s="5">
        <v>39881</v>
      </c>
      <c r="E625" s="5">
        <v>39889</v>
      </c>
      <c r="F625" s="7">
        <v>39889</v>
      </c>
      <c r="G625" s="9">
        <v>39891</v>
      </c>
      <c r="H625" s="9">
        <v>39891</v>
      </c>
      <c r="J625" s="11">
        <v>2</v>
      </c>
      <c r="K625" s="11">
        <v>0</v>
      </c>
      <c r="L625" s="11">
        <v>2</v>
      </c>
      <c r="M625" s="11">
        <v>0</v>
      </c>
      <c r="O625" t="str">
        <f t="shared" si="9"/>
        <v>HJMBound &amp; Not Paid</v>
      </c>
    </row>
    <row r="626" spans="1:15" ht="12" customHeight="1" outlineLevel="1" x14ac:dyDescent="0.2">
      <c r="A626" s="3" t="s">
        <v>24153</v>
      </c>
      <c r="B626" s="4">
        <v>16905</v>
      </c>
      <c r="C626" s="3" t="s">
        <v>20135</v>
      </c>
      <c r="D626" s="5">
        <v>39888</v>
      </c>
      <c r="E626" s="5">
        <v>39889</v>
      </c>
      <c r="F626" s="7">
        <v>39889</v>
      </c>
      <c r="G626" s="9">
        <v>39932</v>
      </c>
      <c r="H626" s="9">
        <v>39932</v>
      </c>
      <c r="I626" s="6">
        <v>39947</v>
      </c>
      <c r="J626" s="11">
        <v>43</v>
      </c>
      <c r="K626" s="11">
        <v>0</v>
      </c>
      <c r="L626" s="11">
        <v>43</v>
      </c>
      <c r="M626" s="11">
        <v>15</v>
      </c>
      <c r="O626" t="str">
        <f t="shared" si="9"/>
        <v>HJMBound &amp; Not Paid</v>
      </c>
    </row>
    <row r="627" spans="1:15" ht="12" customHeight="1" outlineLevel="1" x14ac:dyDescent="0.2">
      <c r="A627" s="3" t="s">
        <v>24153</v>
      </c>
      <c r="B627" s="4">
        <v>17467</v>
      </c>
      <c r="C627" s="3" t="s">
        <v>20135</v>
      </c>
      <c r="D627" s="5">
        <v>39889</v>
      </c>
      <c r="E627" s="5">
        <v>39889</v>
      </c>
      <c r="F627" s="7">
        <v>39890</v>
      </c>
      <c r="G627" s="9">
        <v>39896</v>
      </c>
      <c r="H627" s="9">
        <v>39899</v>
      </c>
      <c r="J627" s="11">
        <v>6</v>
      </c>
      <c r="K627" s="11">
        <v>3</v>
      </c>
      <c r="L627" s="11">
        <v>9</v>
      </c>
      <c r="M627" s="11">
        <v>0</v>
      </c>
      <c r="O627" t="str">
        <f t="shared" si="9"/>
        <v>HJMBound &amp; Not Paid</v>
      </c>
    </row>
    <row r="628" spans="1:15" ht="12" customHeight="1" outlineLevel="1" x14ac:dyDescent="0.2">
      <c r="A628" s="3" t="s">
        <v>24153</v>
      </c>
      <c r="B628" s="4">
        <v>16977</v>
      </c>
      <c r="C628" s="3" t="s">
        <v>20135</v>
      </c>
      <c r="D628" s="5">
        <v>39890</v>
      </c>
      <c r="E628" s="5">
        <v>39890</v>
      </c>
      <c r="F628" s="7">
        <v>39890</v>
      </c>
      <c r="G628" s="9">
        <v>39944</v>
      </c>
      <c r="H628" s="9">
        <v>39944</v>
      </c>
      <c r="I628" s="6">
        <v>39965</v>
      </c>
      <c r="J628" s="11">
        <v>54</v>
      </c>
      <c r="K628" s="11">
        <v>0</v>
      </c>
      <c r="L628" s="11">
        <v>54</v>
      </c>
      <c r="M628" s="11">
        <v>21</v>
      </c>
      <c r="O628" t="str">
        <f t="shared" si="9"/>
        <v>HJMBound &amp; Not Paid</v>
      </c>
    </row>
    <row r="629" spans="1:15" ht="21.95" customHeight="1" outlineLevel="1" x14ac:dyDescent="0.2">
      <c r="A629" s="3" t="s">
        <v>24153</v>
      </c>
      <c r="B629" s="4">
        <v>16682</v>
      </c>
      <c r="C629" s="3" t="s">
        <v>24149</v>
      </c>
      <c r="D629" s="5">
        <v>39860</v>
      </c>
      <c r="E629" s="5">
        <v>39890</v>
      </c>
      <c r="F629" s="7">
        <v>39890</v>
      </c>
      <c r="G629" s="9">
        <v>39892</v>
      </c>
      <c r="H629" s="9">
        <v>39909</v>
      </c>
      <c r="I629" s="6">
        <v>39918</v>
      </c>
      <c r="J629" s="11">
        <v>2</v>
      </c>
      <c r="K629" s="11">
        <v>17</v>
      </c>
      <c r="L629" s="11">
        <v>19</v>
      </c>
      <c r="M629" s="11">
        <v>9</v>
      </c>
      <c r="O629" t="str">
        <f t="shared" si="9"/>
        <v>HJMRenewal Laspe Replaced</v>
      </c>
    </row>
    <row r="630" spans="1:15" ht="12" customHeight="1" outlineLevel="1" x14ac:dyDescent="0.2">
      <c r="A630" s="3" t="s">
        <v>24153</v>
      </c>
      <c r="B630" s="4">
        <v>17466</v>
      </c>
      <c r="C630" s="3" t="s">
        <v>20135</v>
      </c>
      <c r="D630" s="5">
        <v>39882</v>
      </c>
      <c r="E630" s="5">
        <v>39889</v>
      </c>
      <c r="F630" s="7">
        <v>39890</v>
      </c>
      <c r="G630" s="9">
        <v>39905</v>
      </c>
      <c r="H630" s="9">
        <v>39909</v>
      </c>
      <c r="J630" s="11">
        <v>15</v>
      </c>
      <c r="K630" s="11">
        <v>4</v>
      </c>
      <c r="L630" s="11">
        <v>19</v>
      </c>
      <c r="M630" s="11">
        <v>0</v>
      </c>
      <c r="O630" t="str">
        <f t="shared" si="9"/>
        <v>HJMBound &amp; Not Paid</v>
      </c>
    </row>
    <row r="631" spans="1:15" ht="12" customHeight="1" outlineLevel="1" x14ac:dyDescent="0.2">
      <c r="A631" s="3" t="s">
        <v>24153</v>
      </c>
      <c r="B631" s="4">
        <v>17472</v>
      </c>
      <c r="C631" s="3" t="s">
        <v>20133</v>
      </c>
      <c r="D631" s="5">
        <v>39885</v>
      </c>
      <c r="E631" s="5">
        <v>39891</v>
      </c>
      <c r="F631" s="7">
        <v>39891</v>
      </c>
      <c r="G631" s="8"/>
      <c r="H631" s="8"/>
      <c r="J631" s="10"/>
      <c r="K631" s="10"/>
      <c r="L631" s="11">
        <v>0</v>
      </c>
      <c r="M631" s="11">
        <v>0</v>
      </c>
      <c r="O631" t="str">
        <f t="shared" si="9"/>
        <v>HJMDeclined</v>
      </c>
    </row>
    <row r="632" spans="1:15" ht="12" customHeight="1" outlineLevel="1" x14ac:dyDescent="0.2">
      <c r="A632" s="3" t="s">
        <v>24153</v>
      </c>
      <c r="B632" s="4">
        <v>16646</v>
      </c>
      <c r="C632" s="3" t="s">
        <v>20135</v>
      </c>
      <c r="D632" s="5">
        <v>39881</v>
      </c>
      <c r="E632" s="5">
        <v>39891</v>
      </c>
      <c r="F632" s="7">
        <v>39892</v>
      </c>
      <c r="G632" s="9">
        <v>39889</v>
      </c>
      <c r="H632" s="9">
        <v>39897</v>
      </c>
      <c r="I632" s="6">
        <v>39909</v>
      </c>
      <c r="J632" s="11">
        <v>-3</v>
      </c>
      <c r="K632" s="11">
        <v>8</v>
      </c>
      <c r="L632" s="11">
        <v>5</v>
      </c>
      <c r="M632" s="11">
        <v>12</v>
      </c>
      <c r="O632" t="str">
        <f t="shared" si="9"/>
        <v>HJMBound &amp; Not Paid</v>
      </c>
    </row>
    <row r="633" spans="1:15" ht="12" customHeight="1" outlineLevel="1" x14ac:dyDescent="0.2">
      <c r="A633" s="3" t="s">
        <v>24153</v>
      </c>
      <c r="B633" s="4">
        <v>16730</v>
      </c>
      <c r="C633" s="3" t="s">
        <v>20135</v>
      </c>
      <c r="D633" s="5">
        <v>39869</v>
      </c>
      <c r="E633" s="5">
        <v>39891</v>
      </c>
      <c r="F633" s="7">
        <v>39892</v>
      </c>
      <c r="G633" s="9">
        <v>39910</v>
      </c>
      <c r="H633" s="9">
        <v>39910</v>
      </c>
      <c r="I633" s="6">
        <v>39929</v>
      </c>
      <c r="J633" s="11">
        <v>18</v>
      </c>
      <c r="K633" s="11">
        <v>0</v>
      </c>
      <c r="L633" s="11">
        <v>18</v>
      </c>
      <c r="M633" s="11">
        <v>19</v>
      </c>
      <c r="O633" t="str">
        <f t="shared" si="9"/>
        <v>HJMBound &amp; Not Paid</v>
      </c>
    </row>
    <row r="634" spans="1:15" ht="12" customHeight="1" outlineLevel="1" x14ac:dyDescent="0.2">
      <c r="A634" s="3" t="s">
        <v>24153</v>
      </c>
      <c r="B634" s="4">
        <v>16618</v>
      </c>
      <c r="C634" s="3" t="s">
        <v>20135</v>
      </c>
      <c r="D634" s="5">
        <v>39888</v>
      </c>
      <c r="E634" s="5">
        <v>39895</v>
      </c>
      <c r="F634" s="7">
        <v>39895</v>
      </c>
      <c r="G634" s="9">
        <v>39897</v>
      </c>
      <c r="H634" s="9">
        <v>39899</v>
      </c>
      <c r="I634" s="6">
        <v>39904</v>
      </c>
      <c r="J634" s="11">
        <v>2</v>
      </c>
      <c r="K634" s="11">
        <v>2</v>
      </c>
      <c r="L634" s="11">
        <v>4</v>
      </c>
      <c r="M634" s="11">
        <v>5</v>
      </c>
      <c r="O634" t="str">
        <f t="shared" si="9"/>
        <v>HJMBound &amp; Not Paid</v>
      </c>
    </row>
    <row r="635" spans="1:15" ht="21.95" customHeight="1" outlineLevel="1" x14ac:dyDescent="0.2">
      <c r="A635" s="3" t="s">
        <v>24153</v>
      </c>
      <c r="B635" s="4">
        <v>16731</v>
      </c>
      <c r="C635" s="3" t="s">
        <v>24149</v>
      </c>
      <c r="D635" s="5">
        <v>39871</v>
      </c>
      <c r="E635" s="5">
        <v>39895</v>
      </c>
      <c r="F635" s="7">
        <v>39895</v>
      </c>
      <c r="G635" s="9">
        <v>39903</v>
      </c>
      <c r="H635" s="9">
        <v>39918</v>
      </c>
      <c r="I635" s="6">
        <v>39930</v>
      </c>
      <c r="J635" s="11">
        <v>8</v>
      </c>
      <c r="K635" s="11">
        <v>15</v>
      </c>
      <c r="L635" s="11">
        <v>23</v>
      </c>
      <c r="M635" s="11">
        <v>12</v>
      </c>
      <c r="O635" t="str">
        <f t="shared" si="9"/>
        <v>HJMRenewal Laspe Replaced</v>
      </c>
    </row>
    <row r="636" spans="1:15" ht="12" customHeight="1" outlineLevel="1" x14ac:dyDescent="0.2">
      <c r="A636" s="3" t="s">
        <v>24153</v>
      </c>
      <c r="B636" s="4">
        <v>16892</v>
      </c>
      <c r="C636" s="3" t="s">
        <v>20135</v>
      </c>
      <c r="D636" s="5">
        <v>39881</v>
      </c>
      <c r="E636" s="5">
        <v>39889</v>
      </c>
      <c r="F636" s="7">
        <v>39895</v>
      </c>
      <c r="G636" s="9">
        <v>39911</v>
      </c>
      <c r="H636" s="9">
        <v>39927</v>
      </c>
      <c r="I636" s="6">
        <v>39942</v>
      </c>
      <c r="J636" s="11">
        <v>16</v>
      </c>
      <c r="K636" s="11">
        <v>16</v>
      </c>
      <c r="L636" s="11">
        <v>32</v>
      </c>
      <c r="M636" s="11">
        <v>15</v>
      </c>
      <c r="O636" t="str">
        <f t="shared" si="9"/>
        <v>HJMBound &amp; Not Paid</v>
      </c>
    </row>
    <row r="637" spans="1:15" ht="12" customHeight="1" outlineLevel="1" x14ac:dyDescent="0.2">
      <c r="A637" s="3" t="s">
        <v>24153</v>
      </c>
      <c r="B637" s="4">
        <v>16887</v>
      </c>
      <c r="C637" s="3" t="s">
        <v>20135</v>
      </c>
      <c r="D637" s="5">
        <v>39890</v>
      </c>
      <c r="E637" s="5">
        <v>39896</v>
      </c>
      <c r="F637" s="7">
        <v>39896</v>
      </c>
      <c r="G637" s="9">
        <v>39927</v>
      </c>
      <c r="H637" s="9">
        <v>39927</v>
      </c>
      <c r="I637" s="6">
        <v>39940</v>
      </c>
      <c r="J637" s="11">
        <v>31</v>
      </c>
      <c r="K637" s="11">
        <v>0</v>
      </c>
      <c r="L637" s="11">
        <v>31</v>
      </c>
      <c r="M637" s="11">
        <v>13</v>
      </c>
      <c r="O637" t="str">
        <f t="shared" si="9"/>
        <v>HJMBound &amp; Not Paid</v>
      </c>
    </row>
    <row r="638" spans="1:15" ht="12" customHeight="1" outlineLevel="1" x14ac:dyDescent="0.2">
      <c r="A638" s="3" t="s">
        <v>24153</v>
      </c>
      <c r="B638" s="4">
        <v>17484</v>
      </c>
      <c r="C638" s="3" t="s">
        <v>20133</v>
      </c>
      <c r="D638" s="5">
        <v>39892</v>
      </c>
      <c r="E638" s="5">
        <v>39895</v>
      </c>
      <c r="F638" s="7">
        <v>39896</v>
      </c>
      <c r="G638" s="8"/>
      <c r="H638" s="8"/>
      <c r="J638" s="10"/>
      <c r="K638" s="10"/>
      <c r="L638" s="11">
        <v>0</v>
      </c>
      <c r="M638" s="11">
        <v>0</v>
      </c>
      <c r="O638" t="str">
        <f t="shared" si="9"/>
        <v>HJMDeclined</v>
      </c>
    </row>
    <row r="639" spans="1:15" ht="12" customHeight="1" outlineLevel="1" x14ac:dyDescent="0.2">
      <c r="A639" s="3" t="s">
        <v>24153</v>
      </c>
      <c r="B639" s="4">
        <v>16881</v>
      </c>
      <c r="C639" s="3" t="s">
        <v>20135</v>
      </c>
      <c r="D639" s="5">
        <v>39892</v>
      </c>
      <c r="E639" s="5">
        <v>39896</v>
      </c>
      <c r="F639" s="7">
        <v>39896</v>
      </c>
      <c r="G639" s="9">
        <v>39927</v>
      </c>
      <c r="H639" s="9">
        <v>39930</v>
      </c>
      <c r="I639" s="6">
        <v>39939</v>
      </c>
      <c r="J639" s="11">
        <v>31</v>
      </c>
      <c r="K639" s="11">
        <v>3</v>
      </c>
      <c r="L639" s="11">
        <v>34</v>
      </c>
      <c r="M639" s="11">
        <v>9</v>
      </c>
      <c r="O639" t="str">
        <f t="shared" si="9"/>
        <v>HJMBound &amp; Not Paid</v>
      </c>
    </row>
    <row r="640" spans="1:15" ht="12" customHeight="1" outlineLevel="1" x14ac:dyDescent="0.2">
      <c r="A640" s="3" t="s">
        <v>24153</v>
      </c>
      <c r="B640" s="4">
        <v>17486</v>
      </c>
      <c r="C640" s="3" t="s">
        <v>20133</v>
      </c>
      <c r="E640" s="5">
        <v>39896</v>
      </c>
      <c r="F640" s="7">
        <v>39896</v>
      </c>
      <c r="G640" s="8"/>
      <c r="H640" s="8"/>
      <c r="J640" s="10"/>
      <c r="K640" s="10"/>
      <c r="L640" s="11">
        <v>0</v>
      </c>
      <c r="M640" s="11">
        <v>0</v>
      </c>
      <c r="O640" t="str">
        <f t="shared" si="9"/>
        <v>HJMDeclined</v>
      </c>
    </row>
    <row r="641" spans="1:15" ht="12" customHeight="1" outlineLevel="1" x14ac:dyDescent="0.2">
      <c r="A641" s="3" t="s">
        <v>24153</v>
      </c>
      <c r="B641" s="4">
        <v>16640</v>
      </c>
      <c r="C641" s="3" t="s">
        <v>20135</v>
      </c>
      <c r="D641" s="5">
        <v>39899</v>
      </c>
      <c r="E641" s="5">
        <v>39897</v>
      </c>
      <c r="F641" s="7">
        <v>39899</v>
      </c>
      <c r="G641" s="9">
        <v>39889</v>
      </c>
      <c r="H641" s="9">
        <v>39905</v>
      </c>
      <c r="I641" s="6">
        <v>39908</v>
      </c>
      <c r="J641" s="11">
        <v>-10</v>
      </c>
      <c r="K641" s="11">
        <v>16</v>
      </c>
      <c r="L641" s="11">
        <v>6</v>
      </c>
      <c r="M641" s="11">
        <v>3</v>
      </c>
      <c r="O641" t="str">
        <f t="shared" si="9"/>
        <v>HJMBound &amp; Not Paid</v>
      </c>
    </row>
    <row r="642" spans="1:15" ht="12" customHeight="1" outlineLevel="1" x14ac:dyDescent="0.2">
      <c r="A642" s="3" t="s">
        <v>24153</v>
      </c>
      <c r="B642" s="4">
        <v>17488</v>
      </c>
      <c r="C642" s="3" t="s">
        <v>20133</v>
      </c>
      <c r="D642" s="5">
        <v>39896</v>
      </c>
      <c r="E642" s="5">
        <v>39897</v>
      </c>
      <c r="F642" s="7">
        <v>39899</v>
      </c>
      <c r="G642" s="9">
        <v>39899</v>
      </c>
      <c r="H642" s="8"/>
      <c r="J642" s="11">
        <v>0</v>
      </c>
      <c r="K642" s="10"/>
      <c r="L642" s="11">
        <v>0</v>
      </c>
      <c r="M642" s="11">
        <v>0</v>
      </c>
      <c r="O642" t="str">
        <f t="shared" si="9"/>
        <v>HJMDeclined</v>
      </c>
    </row>
    <row r="643" spans="1:15" ht="12" customHeight="1" outlineLevel="1" x14ac:dyDescent="0.2">
      <c r="A643" s="3" t="s">
        <v>24153</v>
      </c>
      <c r="B643" s="4">
        <v>17489</v>
      </c>
      <c r="C643" s="3" t="s">
        <v>20134</v>
      </c>
      <c r="D643" s="5">
        <v>39892</v>
      </c>
      <c r="E643" s="5">
        <v>39895</v>
      </c>
      <c r="F643" s="7">
        <v>39899</v>
      </c>
      <c r="G643" s="9">
        <v>39899</v>
      </c>
      <c r="H643" s="9">
        <v>39905</v>
      </c>
      <c r="J643" s="11">
        <v>0</v>
      </c>
      <c r="K643" s="11">
        <v>6</v>
      </c>
      <c r="L643" s="11">
        <v>6</v>
      </c>
      <c r="M643" s="11">
        <v>0</v>
      </c>
      <c r="O643" t="str">
        <f t="shared" si="9"/>
        <v>HJMNo Sale</v>
      </c>
    </row>
    <row r="644" spans="1:15" ht="12" customHeight="1" outlineLevel="1" x14ac:dyDescent="0.2">
      <c r="A644" s="3" t="s">
        <v>24153</v>
      </c>
      <c r="B644" s="4">
        <v>16628</v>
      </c>
      <c r="C644" s="3" t="s">
        <v>20135</v>
      </c>
      <c r="D644" s="5">
        <v>39897</v>
      </c>
      <c r="E644" s="5">
        <v>39897</v>
      </c>
      <c r="F644" s="7">
        <v>39899</v>
      </c>
      <c r="G644" s="9">
        <v>39875</v>
      </c>
      <c r="H644" s="9">
        <v>39899</v>
      </c>
      <c r="I644" s="6">
        <v>39904</v>
      </c>
      <c r="J644" s="11">
        <v>-24</v>
      </c>
      <c r="K644" s="11">
        <v>24</v>
      </c>
      <c r="L644" s="11">
        <v>0</v>
      </c>
      <c r="M644" s="11">
        <v>5</v>
      </c>
      <c r="O644" t="str">
        <f t="shared" ref="O644:O707" si="10">+A644&amp;C644</f>
        <v>HJMBound &amp; Not Paid</v>
      </c>
    </row>
    <row r="645" spans="1:15" ht="12" customHeight="1" outlineLevel="1" x14ac:dyDescent="0.2">
      <c r="A645" s="3" t="s">
        <v>24153</v>
      </c>
      <c r="B645" s="4">
        <v>17495</v>
      </c>
      <c r="C645" s="3" t="s">
        <v>20135</v>
      </c>
      <c r="D645" s="5">
        <v>39531</v>
      </c>
      <c r="E645" s="5">
        <v>39902</v>
      </c>
      <c r="F645" s="7">
        <v>39902</v>
      </c>
      <c r="G645" s="9">
        <v>39903</v>
      </c>
      <c r="H645" s="9">
        <v>39903</v>
      </c>
      <c r="J645" s="11">
        <v>1</v>
      </c>
      <c r="K645" s="11">
        <v>0</v>
      </c>
      <c r="L645" s="11">
        <v>1</v>
      </c>
      <c r="M645" s="11">
        <v>0</v>
      </c>
      <c r="O645" t="str">
        <f t="shared" si="10"/>
        <v>HJMBound &amp; Not Paid</v>
      </c>
    </row>
    <row r="646" spans="1:15" ht="12" customHeight="1" outlineLevel="1" x14ac:dyDescent="0.2">
      <c r="A646" s="3" t="s">
        <v>24153</v>
      </c>
      <c r="B646" s="4">
        <v>16931</v>
      </c>
      <c r="C646" s="3" t="s">
        <v>20135</v>
      </c>
      <c r="D646" s="5">
        <v>39900</v>
      </c>
      <c r="E646" s="5">
        <v>39902</v>
      </c>
      <c r="F646" s="7">
        <v>39903</v>
      </c>
      <c r="G646" s="9">
        <v>39944</v>
      </c>
      <c r="H646" s="9">
        <v>39944</v>
      </c>
      <c r="I646" s="6">
        <v>39955</v>
      </c>
      <c r="J646" s="11">
        <v>41</v>
      </c>
      <c r="K646" s="11">
        <v>0</v>
      </c>
      <c r="L646" s="11">
        <v>41</v>
      </c>
      <c r="M646" s="11">
        <v>11</v>
      </c>
      <c r="O646" t="str">
        <f t="shared" si="10"/>
        <v>HJMBound &amp; Not Paid</v>
      </c>
    </row>
    <row r="647" spans="1:15" ht="12" customHeight="1" outlineLevel="1" x14ac:dyDescent="0.2">
      <c r="A647" s="3" t="s">
        <v>24153</v>
      </c>
      <c r="B647" s="4">
        <v>16669</v>
      </c>
      <c r="C647" s="3" t="s">
        <v>20135</v>
      </c>
      <c r="D647" s="5">
        <v>39903</v>
      </c>
      <c r="E647" s="5">
        <v>39904</v>
      </c>
      <c r="F647" s="7">
        <v>39904</v>
      </c>
      <c r="G647" s="9">
        <v>39905</v>
      </c>
      <c r="H647" s="9">
        <v>39906</v>
      </c>
      <c r="I647" s="6">
        <v>39916</v>
      </c>
      <c r="J647" s="11">
        <v>1</v>
      </c>
      <c r="K647" s="11">
        <v>1</v>
      </c>
      <c r="L647" s="11">
        <v>2</v>
      </c>
      <c r="M647" s="11">
        <v>10</v>
      </c>
      <c r="O647" t="str">
        <f t="shared" si="10"/>
        <v>HJMBound &amp; Not Paid</v>
      </c>
    </row>
    <row r="648" spans="1:15" ht="12" customHeight="1" outlineLevel="1" x14ac:dyDescent="0.2">
      <c r="A648" s="3" t="s">
        <v>24153</v>
      </c>
      <c r="B648" s="4">
        <v>16709</v>
      </c>
      <c r="C648" s="3" t="s">
        <v>20135</v>
      </c>
      <c r="D648" s="5">
        <v>39899</v>
      </c>
      <c r="E648" s="5">
        <v>39904</v>
      </c>
      <c r="F648" s="7">
        <v>39904</v>
      </c>
      <c r="G648" s="9">
        <v>39890</v>
      </c>
      <c r="H648" s="9">
        <v>39909</v>
      </c>
      <c r="I648" s="6">
        <v>39924</v>
      </c>
      <c r="J648" s="11">
        <v>-14</v>
      </c>
      <c r="K648" s="11">
        <v>19</v>
      </c>
      <c r="L648" s="11">
        <v>5</v>
      </c>
      <c r="M648" s="11">
        <v>15</v>
      </c>
      <c r="O648" t="str">
        <f t="shared" si="10"/>
        <v>HJMBound &amp; Not Paid</v>
      </c>
    </row>
    <row r="649" spans="1:15" ht="12" customHeight="1" outlineLevel="1" x14ac:dyDescent="0.2">
      <c r="A649" s="3" t="s">
        <v>24153</v>
      </c>
      <c r="B649" s="4">
        <v>16902</v>
      </c>
      <c r="C649" s="3" t="s">
        <v>20137</v>
      </c>
      <c r="D649" s="5">
        <v>39903</v>
      </c>
      <c r="E649" s="5">
        <v>39904</v>
      </c>
      <c r="F649" s="7">
        <v>39905</v>
      </c>
      <c r="G649" s="9">
        <v>39933</v>
      </c>
      <c r="H649" s="9">
        <v>39933</v>
      </c>
      <c r="I649" s="6">
        <v>39946</v>
      </c>
      <c r="J649" s="11">
        <v>28</v>
      </c>
      <c r="K649" s="11">
        <v>0</v>
      </c>
      <c r="L649" s="11">
        <v>28</v>
      </c>
      <c r="M649" s="11">
        <v>13</v>
      </c>
      <c r="O649" t="str">
        <f t="shared" si="10"/>
        <v>HJMCancel</v>
      </c>
    </row>
    <row r="650" spans="1:15" ht="12" customHeight="1" outlineLevel="1" x14ac:dyDescent="0.2">
      <c r="A650" s="3" t="s">
        <v>24153</v>
      </c>
      <c r="B650" s="4">
        <v>17511</v>
      </c>
      <c r="C650" s="3" t="s">
        <v>20133</v>
      </c>
      <c r="D650" s="5">
        <v>39877</v>
      </c>
      <c r="E650" s="5">
        <v>39910</v>
      </c>
      <c r="F650" s="7">
        <v>39910</v>
      </c>
      <c r="G650" s="8"/>
      <c r="H650" s="8"/>
      <c r="J650" s="10"/>
      <c r="K650" s="10"/>
      <c r="L650" s="11">
        <v>0</v>
      </c>
      <c r="M650" s="11">
        <v>0</v>
      </c>
      <c r="O650" t="str">
        <f t="shared" si="10"/>
        <v>HJMDeclined</v>
      </c>
    </row>
    <row r="651" spans="1:15" ht="12" customHeight="1" outlineLevel="1" x14ac:dyDescent="0.2">
      <c r="A651" s="3" t="s">
        <v>24153</v>
      </c>
      <c r="B651" s="4">
        <v>16735</v>
      </c>
      <c r="C651" s="3" t="s">
        <v>20135</v>
      </c>
      <c r="D651" s="5">
        <v>39890</v>
      </c>
      <c r="E651" s="5">
        <v>39909</v>
      </c>
      <c r="F651" s="7">
        <v>39910</v>
      </c>
      <c r="G651" s="9">
        <v>39910</v>
      </c>
      <c r="H651" s="9">
        <v>39919</v>
      </c>
      <c r="I651" s="6">
        <v>39931</v>
      </c>
      <c r="J651" s="11">
        <v>0</v>
      </c>
      <c r="K651" s="11">
        <v>9</v>
      </c>
      <c r="L651" s="11">
        <v>9</v>
      </c>
      <c r="M651" s="11">
        <v>12</v>
      </c>
      <c r="O651" t="str">
        <f t="shared" si="10"/>
        <v>HJMBound &amp; Not Paid</v>
      </c>
    </row>
    <row r="652" spans="1:15" ht="12" customHeight="1" outlineLevel="1" x14ac:dyDescent="0.2">
      <c r="A652" s="3" t="s">
        <v>24153</v>
      </c>
      <c r="B652" s="4">
        <v>17514</v>
      </c>
      <c r="C652" s="3" t="s">
        <v>20133</v>
      </c>
      <c r="D652" s="5">
        <v>39793</v>
      </c>
      <c r="E652" s="5">
        <v>39910</v>
      </c>
      <c r="F652" s="7">
        <v>39911</v>
      </c>
      <c r="G652" s="9">
        <v>39911</v>
      </c>
      <c r="H652" s="8"/>
      <c r="J652" s="11">
        <v>0</v>
      </c>
      <c r="K652" s="10"/>
      <c r="L652" s="11">
        <v>0</v>
      </c>
      <c r="M652" s="11">
        <v>0</v>
      </c>
      <c r="O652" t="str">
        <f t="shared" si="10"/>
        <v>HJMDeclined</v>
      </c>
    </row>
    <row r="653" spans="1:15" ht="12" customHeight="1" outlineLevel="1" x14ac:dyDescent="0.2">
      <c r="A653" s="3" t="s">
        <v>24153</v>
      </c>
      <c r="B653" s="4">
        <v>16864</v>
      </c>
      <c r="C653" s="3" t="s">
        <v>20135</v>
      </c>
      <c r="D653" s="5">
        <v>39902</v>
      </c>
      <c r="E653" s="5">
        <v>39910</v>
      </c>
      <c r="F653" s="7">
        <v>39911</v>
      </c>
      <c r="G653" s="9">
        <v>39877</v>
      </c>
      <c r="H653" s="9">
        <v>39926</v>
      </c>
      <c r="I653" s="6">
        <v>39934</v>
      </c>
      <c r="J653" s="11">
        <v>-34</v>
      </c>
      <c r="K653" s="11">
        <v>49</v>
      </c>
      <c r="L653" s="11">
        <v>15</v>
      </c>
      <c r="M653" s="11">
        <v>8</v>
      </c>
      <c r="O653" t="str">
        <f t="shared" si="10"/>
        <v>HJMBound &amp; Not Paid</v>
      </c>
    </row>
    <row r="654" spans="1:15" ht="12" customHeight="1" outlineLevel="1" x14ac:dyDescent="0.2">
      <c r="A654" s="3" t="s">
        <v>24153</v>
      </c>
      <c r="B654" s="4">
        <v>16940</v>
      </c>
      <c r="C654" s="3" t="s">
        <v>20135</v>
      </c>
      <c r="D654" s="5">
        <v>39898</v>
      </c>
      <c r="E654" s="5">
        <v>39909</v>
      </c>
      <c r="F654" s="7">
        <v>39911</v>
      </c>
      <c r="G654" s="9">
        <v>39868</v>
      </c>
      <c r="H654" s="9">
        <v>39944</v>
      </c>
      <c r="I654" s="6">
        <v>39957</v>
      </c>
      <c r="J654" s="11">
        <v>-43</v>
      </c>
      <c r="K654" s="11">
        <v>76</v>
      </c>
      <c r="L654" s="11">
        <v>33</v>
      </c>
      <c r="M654" s="11">
        <v>13</v>
      </c>
      <c r="O654" t="str">
        <f t="shared" si="10"/>
        <v>HJMBound &amp; Not Paid</v>
      </c>
    </row>
    <row r="655" spans="1:15" ht="12" customHeight="1" outlineLevel="1" x14ac:dyDescent="0.2">
      <c r="A655" s="3" t="s">
        <v>24153</v>
      </c>
      <c r="B655" s="4">
        <v>17517</v>
      </c>
      <c r="C655" s="3" t="s">
        <v>20133</v>
      </c>
      <c r="E655" s="5">
        <v>39911</v>
      </c>
      <c r="F655" s="7">
        <v>39912</v>
      </c>
      <c r="G655" s="8"/>
      <c r="H655" s="8"/>
      <c r="J655" s="10"/>
      <c r="K655" s="10"/>
      <c r="L655" s="11">
        <v>0</v>
      </c>
      <c r="M655" s="11">
        <v>0</v>
      </c>
      <c r="O655" t="str">
        <f t="shared" si="10"/>
        <v>HJMDeclined</v>
      </c>
    </row>
    <row r="656" spans="1:15" ht="12" customHeight="1" outlineLevel="1" x14ac:dyDescent="0.2">
      <c r="A656" s="3" t="s">
        <v>24153</v>
      </c>
      <c r="B656" s="4">
        <v>16727</v>
      </c>
      <c r="C656" s="3" t="s">
        <v>20135</v>
      </c>
      <c r="D656" s="5">
        <v>39911</v>
      </c>
      <c r="E656" s="5">
        <v>39912</v>
      </c>
      <c r="F656" s="7">
        <v>39912</v>
      </c>
      <c r="G656" s="9">
        <v>39889</v>
      </c>
      <c r="H656" s="9">
        <v>39918</v>
      </c>
      <c r="I656" s="6">
        <v>39928</v>
      </c>
      <c r="J656" s="11">
        <v>-23</v>
      </c>
      <c r="K656" s="11">
        <v>29</v>
      </c>
      <c r="L656" s="11">
        <v>6</v>
      </c>
      <c r="M656" s="11">
        <v>10</v>
      </c>
      <c r="O656" t="str">
        <f t="shared" si="10"/>
        <v>HJMBound &amp; Not Paid</v>
      </c>
    </row>
    <row r="657" spans="1:15" ht="12" customHeight="1" outlineLevel="1" x14ac:dyDescent="0.2">
      <c r="A657" s="3" t="s">
        <v>24153</v>
      </c>
      <c r="B657" s="4">
        <v>17520</v>
      </c>
      <c r="C657" s="3" t="s">
        <v>20133</v>
      </c>
      <c r="D657" s="5">
        <v>39911</v>
      </c>
      <c r="E657" s="5">
        <v>39912</v>
      </c>
      <c r="F657" s="7">
        <v>39916</v>
      </c>
      <c r="G657" s="8"/>
      <c r="H657" s="8"/>
      <c r="J657" s="10"/>
      <c r="K657" s="10"/>
      <c r="L657" s="11">
        <v>0</v>
      </c>
      <c r="M657" s="11">
        <v>0</v>
      </c>
      <c r="O657" t="str">
        <f t="shared" si="10"/>
        <v>HJMDeclined</v>
      </c>
    </row>
    <row r="658" spans="1:15" ht="12" customHeight="1" outlineLevel="1" x14ac:dyDescent="0.2">
      <c r="A658" s="3" t="s">
        <v>24153</v>
      </c>
      <c r="B658" s="4">
        <v>17526</v>
      </c>
      <c r="C658" s="3" t="s">
        <v>20135</v>
      </c>
      <c r="D658" s="5">
        <v>39910</v>
      </c>
      <c r="E658" s="5">
        <v>39916</v>
      </c>
      <c r="F658" s="7">
        <v>39916</v>
      </c>
      <c r="G658" s="9">
        <v>39924</v>
      </c>
      <c r="H658" s="9">
        <v>39925</v>
      </c>
      <c r="J658" s="11">
        <v>8</v>
      </c>
      <c r="K658" s="11">
        <v>1</v>
      </c>
      <c r="L658" s="11">
        <v>9</v>
      </c>
      <c r="M658" s="11">
        <v>0</v>
      </c>
      <c r="O658" t="str">
        <f t="shared" si="10"/>
        <v>HJMBound &amp; Not Paid</v>
      </c>
    </row>
    <row r="659" spans="1:15" ht="12" customHeight="1" outlineLevel="1" x14ac:dyDescent="0.2">
      <c r="A659" s="3" t="s">
        <v>24153</v>
      </c>
      <c r="B659" s="4">
        <v>17525</v>
      </c>
      <c r="C659" s="3" t="s">
        <v>20133</v>
      </c>
      <c r="D659" s="5">
        <v>39912</v>
      </c>
      <c r="E659" s="5">
        <v>39916</v>
      </c>
      <c r="F659" s="7">
        <v>39916</v>
      </c>
      <c r="G659" s="9">
        <v>39918</v>
      </c>
      <c r="H659" s="8"/>
      <c r="J659" s="11">
        <v>2</v>
      </c>
      <c r="K659" s="10"/>
      <c r="L659" s="11">
        <v>0</v>
      </c>
      <c r="M659" s="11">
        <v>0</v>
      </c>
      <c r="O659" t="str">
        <f t="shared" si="10"/>
        <v>HJMDeclined</v>
      </c>
    </row>
    <row r="660" spans="1:15" ht="12" customHeight="1" outlineLevel="1" x14ac:dyDescent="0.2">
      <c r="A660" s="3" t="s">
        <v>24153</v>
      </c>
      <c r="B660" s="4">
        <v>17521</v>
      </c>
      <c r="C660" s="3" t="s">
        <v>20133</v>
      </c>
      <c r="D660" s="5">
        <v>39912</v>
      </c>
      <c r="E660" s="5">
        <v>39913</v>
      </c>
      <c r="F660" s="7">
        <v>39916</v>
      </c>
      <c r="G660" s="9">
        <v>39923</v>
      </c>
      <c r="H660" s="8"/>
      <c r="J660" s="11">
        <v>7</v>
      </c>
      <c r="K660" s="10"/>
      <c r="L660" s="11">
        <v>0</v>
      </c>
      <c r="M660" s="11">
        <v>0</v>
      </c>
      <c r="O660" t="str">
        <f t="shared" si="10"/>
        <v>HJMDeclined</v>
      </c>
    </row>
    <row r="661" spans="1:15" ht="12" customHeight="1" outlineLevel="1" x14ac:dyDescent="0.2">
      <c r="A661" s="3" t="s">
        <v>24153</v>
      </c>
      <c r="B661" s="4">
        <v>17523</v>
      </c>
      <c r="C661" s="3" t="s">
        <v>20133</v>
      </c>
      <c r="E661" s="5">
        <v>39916</v>
      </c>
      <c r="F661" s="7">
        <v>39916</v>
      </c>
      <c r="G661" s="8"/>
      <c r="H661" s="8"/>
      <c r="J661" s="10"/>
      <c r="K661" s="10"/>
      <c r="L661" s="11">
        <v>0</v>
      </c>
      <c r="M661" s="11">
        <v>0</v>
      </c>
      <c r="O661" t="str">
        <f t="shared" si="10"/>
        <v>HJMDeclined</v>
      </c>
    </row>
    <row r="662" spans="1:15" ht="12" customHeight="1" outlineLevel="1" x14ac:dyDescent="0.2">
      <c r="A662" s="3" t="s">
        <v>24153</v>
      </c>
      <c r="B662" s="4">
        <v>17527</v>
      </c>
      <c r="C662" s="3" t="s">
        <v>20135</v>
      </c>
      <c r="D662" s="5">
        <v>39903</v>
      </c>
      <c r="E662" s="5">
        <v>39916</v>
      </c>
      <c r="F662" s="7">
        <v>39916</v>
      </c>
      <c r="G662" s="9">
        <v>39917</v>
      </c>
      <c r="H662" s="9">
        <v>39948</v>
      </c>
      <c r="J662" s="11">
        <v>1</v>
      </c>
      <c r="K662" s="11">
        <v>31</v>
      </c>
      <c r="L662" s="11">
        <v>32</v>
      </c>
      <c r="M662" s="11">
        <v>0</v>
      </c>
      <c r="O662" t="str">
        <f t="shared" si="10"/>
        <v>HJMBound &amp; Not Paid</v>
      </c>
    </row>
    <row r="663" spans="1:15" ht="12" customHeight="1" outlineLevel="1" x14ac:dyDescent="0.2">
      <c r="A663" s="3" t="s">
        <v>24153</v>
      </c>
      <c r="B663" s="4">
        <v>17779</v>
      </c>
      <c r="C663" s="3" t="s">
        <v>20136</v>
      </c>
      <c r="D663" s="5">
        <v>39913</v>
      </c>
      <c r="E663" s="5">
        <v>39917</v>
      </c>
      <c r="F663" s="7">
        <v>39917</v>
      </c>
      <c r="G663" s="9">
        <v>39924</v>
      </c>
      <c r="H663" s="9">
        <v>39945</v>
      </c>
      <c r="J663" s="11">
        <v>7</v>
      </c>
      <c r="K663" s="11">
        <v>21</v>
      </c>
      <c r="L663" s="11">
        <v>28</v>
      </c>
      <c r="M663" s="11">
        <v>0</v>
      </c>
      <c r="O663" t="str">
        <f t="shared" si="10"/>
        <v>HJMClose-No Info</v>
      </c>
    </row>
    <row r="664" spans="1:15" ht="12" customHeight="1" outlineLevel="1" x14ac:dyDescent="0.2">
      <c r="A664" s="3" t="s">
        <v>24153</v>
      </c>
      <c r="B664" s="4">
        <v>17020</v>
      </c>
      <c r="C664" s="3" t="s">
        <v>20135</v>
      </c>
      <c r="D664" s="5">
        <v>39913</v>
      </c>
      <c r="E664" s="5">
        <v>39916</v>
      </c>
      <c r="F664" s="7">
        <v>39917</v>
      </c>
      <c r="G664" s="9">
        <v>39951</v>
      </c>
      <c r="H664" s="9">
        <v>39951</v>
      </c>
      <c r="I664" s="6">
        <v>39977</v>
      </c>
      <c r="J664" s="11">
        <v>34</v>
      </c>
      <c r="K664" s="11">
        <v>0</v>
      </c>
      <c r="L664" s="11">
        <v>34</v>
      </c>
      <c r="M664" s="11">
        <v>26</v>
      </c>
      <c r="O664" t="str">
        <f t="shared" si="10"/>
        <v>HJMBound &amp; Not Paid</v>
      </c>
    </row>
    <row r="665" spans="1:15" ht="12" customHeight="1" outlineLevel="1" x14ac:dyDescent="0.2">
      <c r="A665" s="3" t="s">
        <v>24153</v>
      </c>
      <c r="B665" s="4">
        <v>17777</v>
      </c>
      <c r="C665" s="3" t="s">
        <v>20133</v>
      </c>
      <c r="D665" s="5">
        <v>39911</v>
      </c>
      <c r="E665" s="5">
        <v>39917</v>
      </c>
      <c r="F665" s="7">
        <v>39917</v>
      </c>
      <c r="G665" s="9">
        <v>39925</v>
      </c>
      <c r="H665" s="8"/>
      <c r="J665" s="11">
        <v>8</v>
      </c>
      <c r="K665" s="10"/>
      <c r="L665" s="11">
        <v>0</v>
      </c>
      <c r="M665" s="11">
        <v>0</v>
      </c>
      <c r="O665" t="str">
        <f t="shared" si="10"/>
        <v>HJMDeclined</v>
      </c>
    </row>
    <row r="666" spans="1:15" ht="12" customHeight="1" outlineLevel="1" x14ac:dyDescent="0.2">
      <c r="A666" s="3" t="s">
        <v>24153</v>
      </c>
      <c r="B666" s="4">
        <v>17054</v>
      </c>
      <c r="C666" s="3" t="s">
        <v>20135</v>
      </c>
      <c r="D666" s="5">
        <v>39913</v>
      </c>
      <c r="E666" s="5">
        <v>39917</v>
      </c>
      <c r="F666" s="7">
        <v>39917</v>
      </c>
      <c r="G666" s="9">
        <v>39954</v>
      </c>
      <c r="H666" s="9">
        <v>39954</v>
      </c>
      <c r="I666" s="6">
        <v>39987</v>
      </c>
      <c r="J666" s="11">
        <v>37</v>
      </c>
      <c r="K666" s="11">
        <v>0</v>
      </c>
      <c r="L666" s="11">
        <v>37</v>
      </c>
      <c r="M666" s="11">
        <v>33</v>
      </c>
      <c r="O666" t="str">
        <f t="shared" si="10"/>
        <v>HJMBound &amp; Not Paid</v>
      </c>
    </row>
    <row r="667" spans="1:15" ht="21.95" customHeight="1" outlineLevel="1" x14ac:dyDescent="0.2">
      <c r="A667" s="3" t="s">
        <v>24153</v>
      </c>
      <c r="B667" s="4">
        <v>17032</v>
      </c>
      <c r="C667" s="3" t="s">
        <v>24149</v>
      </c>
      <c r="D667" s="5">
        <v>39917</v>
      </c>
      <c r="E667" s="5">
        <v>39918</v>
      </c>
      <c r="F667" s="7">
        <v>39919</v>
      </c>
      <c r="G667" s="9">
        <v>39951</v>
      </c>
      <c r="H667" s="9">
        <v>39951</v>
      </c>
      <c r="I667" s="6">
        <v>39980</v>
      </c>
      <c r="J667" s="11">
        <v>32</v>
      </c>
      <c r="K667" s="11">
        <v>0</v>
      </c>
      <c r="L667" s="11">
        <v>32</v>
      </c>
      <c r="M667" s="11">
        <v>29</v>
      </c>
      <c r="O667" t="str">
        <f t="shared" si="10"/>
        <v>HJMRenewal Laspe Replaced</v>
      </c>
    </row>
    <row r="668" spans="1:15" ht="12" customHeight="1" outlineLevel="1" x14ac:dyDescent="0.2">
      <c r="A668" s="3" t="s">
        <v>24153</v>
      </c>
      <c r="B668" s="4">
        <v>16998</v>
      </c>
      <c r="C668" s="3" t="s">
        <v>20135</v>
      </c>
      <c r="D668" s="5">
        <v>39911</v>
      </c>
      <c r="E668" s="5">
        <v>39919</v>
      </c>
      <c r="F668" s="7">
        <v>39919</v>
      </c>
      <c r="G668" s="9">
        <v>39945</v>
      </c>
      <c r="H668" s="9">
        <v>39945</v>
      </c>
      <c r="I668" s="6">
        <v>39970</v>
      </c>
      <c r="J668" s="11">
        <v>26</v>
      </c>
      <c r="K668" s="11">
        <v>0</v>
      </c>
      <c r="L668" s="11">
        <v>26</v>
      </c>
      <c r="M668" s="11">
        <v>25</v>
      </c>
      <c r="O668" t="str">
        <f t="shared" si="10"/>
        <v>HJMBound &amp; Not Paid</v>
      </c>
    </row>
    <row r="669" spans="1:15" ht="12" customHeight="1" outlineLevel="1" x14ac:dyDescent="0.2">
      <c r="A669" s="3" t="s">
        <v>24153</v>
      </c>
      <c r="B669" s="4">
        <v>17003</v>
      </c>
      <c r="C669" s="3" t="s">
        <v>20135</v>
      </c>
      <c r="D669" s="5">
        <v>39917</v>
      </c>
      <c r="E669" s="5">
        <v>39920</v>
      </c>
      <c r="F669" s="7">
        <v>39920</v>
      </c>
      <c r="G669" s="9">
        <v>39945</v>
      </c>
      <c r="H669" s="9">
        <v>39945</v>
      </c>
      <c r="I669" s="6">
        <v>39971</v>
      </c>
      <c r="J669" s="11">
        <v>25</v>
      </c>
      <c r="K669" s="11">
        <v>0</v>
      </c>
      <c r="L669" s="11">
        <v>25</v>
      </c>
      <c r="M669" s="11">
        <v>26</v>
      </c>
      <c r="O669" t="str">
        <f t="shared" si="10"/>
        <v>HJMBound &amp; Not Paid</v>
      </c>
    </row>
    <row r="670" spans="1:15" ht="12" customHeight="1" outlineLevel="1" x14ac:dyDescent="0.2">
      <c r="A670" s="3" t="s">
        <v>24153</v>
      </c>
      <c r="B670" s="4">
        <v>16910</v>
      </c>
      <c r="C670" s="3" t="s">
        <v>20135</v>
      </c>
      <c r="D670" s="5">
        <v>39909</v>
      </c>
      <c r="E670" s="5">
        <v>39920</v>
      </c>
      <c r="F670" s="7">
        <v>39920</v>
      </c>
      <c r="G670" s="9">
        <v>39933</v>
      </c>
      <c r="H670" s="9">
        <v>39933</v>
      </c>
      <c r="I670" s="6">
        <v>39948</v>
      </c>
      <c r="J670" s="11">
        <v>13</v>
      </c>
      <c r="K670" s="11">
        <v>0</v>
      </c>
      <c r="L670" s="11">
        <v>13</v>
      </c>
      <c r="M670" s="11">
        <v>15</v>
      </c>
      <c r="O670" t="str">
        <f t="shared" si="10"/>
        <v>HJMBound &amp; Not Paid</v>
      </c>
    </row>
    <row r="671" spans="1:15" ht="12" customHeight="1" outlineLevel="1" x14ac:dyDescent="0.2">
      <c r="A671" s="3" t="s">
        <v>24153</v>
      </c>
      <c r="B671" s="4">
        <v>16865</v>
      </c>
      <c r="C671" s="3" t="s">
        <v>20135</v>
      </c>
      <c r="D671" s="5">
        <v>39923</v>
      </c>
      <c r="E671" s="5">
        <v>39924</v>
      </c>
      <c r="F671" s="7">
        <v>39924</v>
      </c>
      <c r="G671" s="9">
        <v>39926</v>
      </c>
      <c r="H671" s="9">
        <v>39926</v>
      </c>
      <c r="I671" s="6">
        <v>39935</v>
      </c>
      <c r="J671" s="11">
        <v>2</v>
      </c>
      <c r="K671" s="11">
        <v>0</v>
      </c>
      <c r="L671" s="11">
        <v>2</v>
      </c>
      <c r="M671" s="11">
        <v>9</v>
      </c>
      <c r="O671" t="str">
        <f t="shared" si="10"/>
        <v>HJMBound &amp; Not Paid</v>
      </c>
    </row>
    <row r="672" spans="1:15" ht="12" customHeight="1" outlineLevel="1" x14ac:dyDescent="0.2">
      <c r="A672" s="3" t="s">
        <v>24153</v>
      </c>
      <c r="B672" s="4">
        <v>16546</v>
      </c>
      <c r="C672" s="3" t="s">
        <v>20135</v>
      </c>
      <c r="D672" s="5">
        <v>39917</v>
      </c>
      <c r="E672" s="5">
        <v>39924</v>
      </c>
      <c r="F672" s="7">
        <v>39924</v>
      </c>
      <c r="G672" s="9">
        <v>39924</v>
      </c>
      <c r="H672" s="9">
        <v>39925</v>
      </c>
      <c r="I672" s="6">
        <v>39899</v>
      </c>
      <c r="J672" s="11">
        <v>0</v>
      </c>
      <c r="K672" s="11">
        <v>1</v>
      </c>
      <c r="L672" s="11">
        <v>1</v>
      </c>
      <c r="M672" s="11">
        <v>-26</v>
      </c>
      <c r="O672" t="str">
        <f t="shared" si="10"/>
        <v>HJMBound &amp; Not Paid</v>
      </c>
    </row>
    <row r="673" spans="1:15" ht="12" customHeight="1" outlineLevel="1" x14ac:dyDescent="0.2">
      <c r="A673" s="3" t="s">
        <v>24153</v>
      </c>
      <c r="B673" s="4">
        <v>16870</v>
      </c>
      <c r="C673" s="3" t="s">
        <v>20135</v>
      </c>
      <c r="D673" s="5">
        <v>39923</v>
      </c>
      <c r="E673" s="5">
        <v>39923</v>
      </c>
      <c r="F673" s="7">
        <v>39924</v>
      </c>
      <c r="G673" s="9">
        <v>39927</v>
      </c>
      <c r="H673" s="9">
        <v>39932</v>
      </c>
      <c r="I673" s="6">
        <v>39936</v>
      </c>
      <c r="J673" s="11">
        <v>3</v>
      </c>
      <c r="K673" s="11">
        <v>5</v>
      </c>
      <c r="L673" s="11">
        <v>8</v>
      </c>
      <c r="M673" s="11">
        <v>4</v>
      </c>
      <c r="O673" t="str">
        <f t="shared" si="10"/>
        <v>HJMBound &amp; Not Paid</v>
      </c>
    </row>
    <row r="674" spans="1:15" ht="12" customHeight="1" outlineLevel="1" x14ac:dyDescent="0.2">
      <c r="A674" s="3" t="s">
        <v>24153</v>
      </c>
      <c r="B674" s="4">
        <v>17056</v>
      </c>
      <c r="C674" s="3" t="s">
        <v>20135</v>
      </c>
      <c r="D674" s="5">
        <v>39910</v>
      </c>
      <c r="E674" s="5">
        <v>39923</v>
      </c>
      <c r="F674" s="7">
        <v>39924</v>
      </c>
      <c r="G674" s="9">
        <v>39954</v>
      </c>
      <c r="H674" s="9">
        <v>39954</v>
      </c>
      <c r="I674" s="6">
        <v>39987</v>
      </c>
      <c r="J674" s="11">
        <v>30</v>
      </c>
      <c r="K674" s="11">
        <v>0</v>
      </c>
      <c r="L674" s="11">
        <v>30</v>
      </c>
      <c r="M674" s="11">
        <v>33</v>
      </c>
      <c r="O674" t="str">
        <f t="shared" si="10"/>
        <v>HJMBound &amp; Not Paid</v>
      </c>
    </row>
    <row r="675" spans="1:15" ht="12" customHeight="1" outlineLevel="1" x14ac:dyDescent="0.2">
      <c r="A675" s="3" t="s">
        <v>24153</v>
      </c>
      <c r="B675" s="4">
        <v>16949</v>
      </c>
      <c r="C675" s="3" t="s">
        <v>20135</v>
      </c>
      <c r="D675" s="5">
        <v>39920</v>
      </c>
      <c r="E675" s="5">
        <v>39924</v>
      </c>
      <c r="F675" s="7">
        <v>39925</v>
      </c>
      <c r="G675" s="9">
        <v>39944</v>
      </c>
      <c r="H675" s="9">
        <v>39944</v>
      </c>
      <c r="I675" s="6">
        <v>39960</v>
      </c>
      <c r="J675" s="11">
        <v>19</v>
      </c>
      <c r="K675" s="11">
        <v>0</v>
      </c>
      <c r="L675" s="11">
        <v>19</v>
      </c>
      <c r="M675" s="11">
        <v>16</v>
      </c>
      <c r="O675" t="str">
        <f t="shared" si="10"/>
        <v>HJMBound &amp; Not Paid</v>
      </c>
    </row>
    <row r="676" spans="1:15" ht="12" customHeight="1" outlineLevel="1" x14ac:dyDescent="0.2">
      <c r="A676" s="3" t="s">
        <v>24153</v>
      </c>
      <c r="B676" s="4">
        <v>16967</v>
      </c>
      <c r="C676" s="3" t="s">
        <v>20135</v>
      </c>
      <c r="D676" s="5">
        <v>39921</v>
      </c>
      <c r="E676" s="5">
        <v>39925</v>
      </c>
      <c r="F676" s="7">
        <v>39925</v>
      </c>
      <c r="G676" s="9">
        <v>39945</v>
      </c>
      <c r="H676" s="9">
        <v>39945</v>
      </c>
      <c r="I676" s="6">
        <v>39965</v>
      </c>
      <c r="J676" s="11">
        <v>20</v>
      </c>
      <c r="K676" s="11">
        <v>0</v>
      </c>
      <c r="L676" s="11">
        <v>20</v>
      </c>
      <c r="M676" s="11">
        <v>20</v>
      </c>
      <c r="O676" t="str">
        <f t="shared" si="10"/>
        <v>HJMBound &amp; Not Paid</v>
      </c>
    </row>
    <row r="677" spans="1:15" ht="12" customHeight="1" outlineLevel="1" x14ac:dyDescent="0.2">
      <c r="A677" s="3" t="s">
        <v>24153</v>
      </c>
      <c r="B677" s="4">
        <v>16534</v>
      </c>
      <c r="C677" s="3" t="s">
        <v>20135</v>
      </c>
      <c r="D677" s="5">
        <v>39924</v>
      </c>
      <c r="E677" s="5">
        <v>39925</v>
      </c>
      <c r="F677" s="7">
        <v>39925</v>
      </c>
      <c r="G677" s="9">
        <v>39934</v>
      </c>
      <c r="H677" s="9">
        <v>39934</v>
      </c>
      <c r="I677" s="6">
        <v>39895</v>
      </c>
      <c r="J677" s="11">
        <v>9</v>
      </c>
      <c r="K677" s="11">
        <v>0</v>
      </c>
      <c r="L677" s="11">
        <v>9</v>
      </c>
      <c r="M677" s="11">
        <v>-39</v>
      </c>
      <c r="O677" t="str">
        <f t="shared" si="10"/>
        <v>HJMBound &amp; Not Paid</v>
      </c>
    </row>
    <row r="678" spans="1:15" ht="12" customHeight="1" outlineLevel="1" x14ac:dyDescent="0.2">
      <c r="A678" s="3" t="s">
        <v>24153</v>
      </c>
      <c r="B678" s="4">
        <v>16944</v>
      </c>
      <c r="C678" s="3" t="s">
        <v>20135</v>
      </c>
      <c r="D678" s="5">
        <v>39910</v>
      </c>
      <c r="E678" s="5">
        <v>39926</v>
      </c>
      <c r="F678" s="7">
        <v>39927</v>
      </c>
      <c r="G678" s="9">
        <v>39944</v>
      </c>
      <c r="H678" s="9">
        <v>39944</v>
      </c>
      <c r="I678" s="6">
        <v>39958</v>
      </c>
      <c r="J678" s="11">
        <v>17</v>
      </c>
      <c r="K678" s="11">
        <v>0</v>
      </c>
      <c r="L678" s="11">
        <v>17</v>
      </c>
      <c r="M678" s="11">
        <v>14</v>
      </c>
      <c r="O678" t="str">
        <f t="shared" si="10"/>
        <v>HJMBound &amp; Not Paid</v>
      </c>
    </row>
    <row r="679" spans="1:15" ht="12" customHeight="1" outlineLevel="1" x14ac:dyDescent="0.2">
      <c r="A679" s="3" t="s">
        <v>24153</v>
      </c>
      <c r="B679" s="4">
        <v>16900</v>
      </c>
      <c r="C679" s="3" t="s">
        <v>20135</v>
      </c>
      <c r="D679" s="5">
        <v>39912</v>
      </c>
      <c r="E679" s="5">
        <v>39925</v>
      </c>
      <c r="F679" s="7">
        <v>39927</v>
      </c>
      <c r="G679" s="9">
        <v>39933</v>
      </c>
      <c r="H679" s="9">
        <v>39933</v>
      </c>
      <c r="I679" s="6">
        <v>39946</v>
      </c>
      <c r="J679" s="11">
        <v>6</v>
      </c>
      <c r="K679" s="11">
        <v>0</v>
      </c>
      <c r="L679" s="11">
        <v>6</v>
      </c>
      <c r="M679" s="11">
        <v>13</v>
      </c>
      <c r="O679" t="str">
        <f t="shared" si="10"/>
        <v>HJMBound &amp; Not Paid</v>
      </c>
    </row>
    <row r="680" spans="1:15" ht="12" customHeight="1" outlineLevel="1" x14ac:dyDescent="0.2">
      <c r="A680" s="3" t="s">
        <v>24153</v>
      </c>
      <c r="B680" s="4">
        <v>17797</v>
      </c>
      <c r="C680" s="3" t="s">
        <v>20133</v>
      </c>
      <c r="E680" s="5">
        <v>39926</v>
      </c>
      <c r="F680" s="7">
        <v>39927</v>
      </c>
      <c r="G680" s="8"/>
      <c r="H680" s="8"/>
      <c r="J680" s="10"/>
      <c r="K680" s="10"/>
      <c r="L680" s="11">
        <v>0</v>
      </c>
      <c r="M680" s="11">
        <v>0</v>
      </c>
      <c r="O680" t="str">
        <f t="shared" si="10"/>
        <v>HJMDeclined</v>
      </c>
    </row>
    <row r="681" spans="1:15" ht="12" customHeight="1" outlineLevel="1" x14ac:dyDescent="0.2">
      <c r="A681" s="3" t="s">
        <v>24153</v>
      </c>
      <c r="B681" s="4">
        <v>17259</v>
      </c>
      <c r="C681" s="3" t="s">
        <v>20135</v>
      </c>
      <c r="D681" s="5">
        <v>39926</v>
      </c>
      <c r="E681" s="5">
        <v>39926</v>
      </c>
      <c r="F681" s="7">
        <v>39927</v>
      </c>
      <c r="G681" s="9">
        <v>39987</v>
      </c>
      <c r="H681" s="9">
        <v>39987</v>
      </c>
      <c r="I681" s="6">
        <v>40012</v>
      </c>
      <c r="J681" s="11">
        <v>60</v>
      </c>
      <c r="K681" s="11">
        <v>0</v>
      </c>
      <c r="L681" s="11">
        <v>60</v>
      </c>
      <c r="M681" s="11">
        <v>25</v>
      </c>
      <c r="O681" t="str">
        <f t="shared" si="10"/>
        <v>HJMBound &amp; Not Paid</v>
      </c>
    </row>
    <row r="682" spans="1:15" ht="12" customHeight="1" outlineLevel="1" x14ac:dyDescent="0.2">
      <c r="A682" s="3" t="s">
        <v>24153</v>
      </c>
      <c r="B682" s="4">
        <v>17082</v>
      </c>
      <c r="C682" s="3" t="s">
        <v>20135</v>
      </c>
      <c r="D682" s="5">
        <v>39923</v>
      </c>
      <c r="E682" s="5">
        <v>39926</v>
      </c>
      <c r="F682" s="7">
        <v>39927</v>
      </c>
      <c r="G682" s="9">
        <v>39959</v>
      </c>
      <c r="H682" s="9">
        <v>39961</v>
      </c>
      <c r="I682" s="6">
        <v>39993</v>
      </c>
      <c r="J682" s="11">
        <v>32</v>
      </c>
      <c r="K682" s="11">
        <v>2</v>
      </c>
      <c r="L682" s="11">
        <v>34</v>
      </c>
      <c r="M682" s="11">
        <v>32</v>
      </c>
      <c r="O682" t="str">
        <f t="shared" si="10"/>
        <v>HJMBound &amp; Not Paid</v>
      </c>
    </row>
    <row r="683" spans="1:15" ht="12" customHeight="1" outlineLevel="1" x14ac:dyDescent="0.2">
      <c r="A683" s="3" t="s">
        <v>24153</v>
      </c>
      <c r="B683" s="4">
        <v>17806</v>
      </c>
      <c r="C683" s="3" t="s">
        <v>20135</v>
      </c>
      <c r="D683" s="5">
        <v>39930</v>
      </c>
      <c r="E683" s="5">
        <v>39931</v>
      </c>
      <c r="F683" s="7">
        <v>39931</v>
      </c>
      <c r="G683" s="9">
        <v>39934</v>
      </c>
      <c r="H683" s="9">
        <v>39933</v>
      </c>
      <c r="J683" s="11">
        <v>3</v>
      </c>
      <c r="K683" s="11">
        <v>-1</v>
      </c>
      <c r="L683" s="11">
        <v>2</v>
      </c>
      <c r="M683" s="11">
        <v>0</v>
      </c>
      <c r="O683" t="str">
        <f t="shared" si="10"/>
        <v>HJMBound &amp; Not Paid</v>
      </c>
    </row>
    <row r="684" spans="1:15" ht="12" customHeight="1" outlineLevel="1" x14ac:dyDescent="0.2">
      <c r="A684" s="3" t="s">
        <v>24153</v>
      </c>
      <c r="B684" s="4">
        <v>17809</v>
      </c>
      <c r="C684" s="3" t="s">
        <v>20136</v>
      </c>
      <c r="D684" s="5">
        <v>39919</v>
      </c>
      <c r="E684" s="5">
        <v>39932</v>
      </c>
      <c r="F684" s="7">
        <v>39932</v>
      </c>
      <c r="G684" s="9">
        <v>39934</v>
      </c>
      <c r="H684" s="8"/>
      <c r="J684" s="11">
        <v>2</v>
      </c>
      <c r="K684" s="10"/>
      <c r="L684" s="11">
        <v>0</v>
      </c>
      <c r="M684" s="11">
        <v>0</v>
      </c>
      <c r="O684" t="str">
        <f t="shared" si="10"/>
        <v>HJMClose-No Info</v>
      </c>
    </row>
    <row r="685" spans="1:15" ht="12" customHeight="1" outlineLevel="1" x14ac:dyDescent="0.2">
      <c r="A685" s="3" t="s">
        <v>24153</v>
      </c>
      <c r="B685" s="4">
        <v>16859</v>
      </c>
      <c r="C685" s="3" t="s">
        <v>20135</v>
      </c>
      <c r="D685" s="5">
        <v>39931</v>
      </c>
      <c r="E685" s="5">
        <v>39932</v>
      </c>
      <c r="F685" s="7">
        <v>39932</v>
      </c>
      <c r="G685" s="9">
        <v>39932</v>
      </c>
      <c r="H685" s="9">
        <v>39932</v>
      </c>
      <c r="I685" s="6">
        <v>39934</v>
      </c>
      <c r="J685" s="11">
        <v>0</v>
      </c>
      <c r="K685" s="11">
        <v>0</v>
      </c>
      <c r="L685" s="11">
        <v>0</v>
      </c>
      <c r="M685" s="11">
        <v>2</v>
      </c>
      <c r="O685" t="str">
        <f t="shared" si="10"/>
        <v>HJMBound &amp; Not Paid</v>
      </c>
    </row>
    <row r="686" spans="1:15" ht="12" customHeight="1" outlineLevel="1" x14ac:dyDescent="0.2">
      <c r="A686" s="3" t="s">
        <v>24153</v>
      </c>
      <c r="B686" s="4">
        <v>17814</v>
      </c>
      <c r="C686" s="3" t="s">
        <v>20136</v>
      </c>
      <c r="D686" s="5">
        <v>39933</v>
      </c>
      <c r="E686" s="5">
        <v>39933</v>
      </c>
      <c r="F686" s="7">
        <v>39933</v>
      </c>
      <c r="G686" s="9">
        <v>39946</v>
      </c>
      <c r="H686" s="8"/>
      <c r="J686" s="11">
        <v>13</v>
      </c>
      <c r="K686" s="10"/>
      <c r="L686" s="11">
        <v>0</v>
      </c>
      <c r="M686" s="11">
        <v>0</v>
      </c>
      <c r="O686" t="str">
        <f t="shared" si="10"/>
        <v>HJMClose-No Info</v>
      </c>
    </row>
    <row r="687" spans="1:15" ht="12" customHeight="1" outlineLevel="1" x14ac:dyDescent="0.2">
      <c r="A687" s="3" t="s">
        <v>24153</v>
      </c>
      <c r="B687" s="4">
        <v>16994</v>
      </c>
      <c r="C687" s="3" t="s">
        <v>20135</v>
      </c>
      <c r="D687" s="5">
        <v>39933</v>
      </c>
      <c r="E687" s="5">
        <v>39933</v>
      </c>
      <c r="F687" s="7">
        <v>39933</v>
      </c>
      <c r="G687" s="9">
        <v>39947</v>
      </c>
      <c r="H687" s="9">
        <v>39948</v>
      </c>
      <c r="I687" s="6">
        <v>39969</v>
      </c>
      <c r="J687" s="11">
        <v>14</v>
      </c>
      <c r="K687" s="11">
        <v>1</v>
      </c>
      <c r="L687" s="11">
        <v>15</v>
      </c>
      <c r="M687" s="11">
        <v>21</v>
      </c>
      <c r="O687" t="str">
        <f t="shared" si="10"/>
        <v>HJMBound &amp; Not Paid</v>
      </c>
    </row>
    <row r="688" spans="1:15" ht="12" customHeight="1" outlineLevel="1" x14ac:dyDescent="0.2">
      <c r="A688" s="3" t="s">
        <v>24153</v>
      </c>
      <c r="B688" s="4">
        <v>17193</v>
      </c>
      <c r="C688" s="3" t="s">
        <v>20135</v>
      </c>
      <c r="D688" s="5">
        <v>39934</v>
      </c>
      <c r="E688" s="5">
        <v>39937</v>
      </c>
      <c r="F688" s="7">
        <v>39937</v>
      </c>
      <c r="G688" s="9">
        <v>39976</v>
      </c>
      <c r="H688" s="9">
        <v>39976</v>
      </c>
      <c r="I688" s="6">
        <v>39995</v>
      </c>
      <c r="J688" s="11">
        <v>39</v>
      </c>
      <c r="K688" s="11">
        <v>0</v>
      </c>
      <c r="L688" s="11">
        <v>39</v>
      </c>
      <c r="M688" s="11">
        <v>19</v>
      </c>
      <c r="O688" t="str">
        <f t="shared" si="10"/>
        <v>HJMBound &amp; Not Paid</v>
      </c>
    </row>
    <row r="689" spans="1:15" ht="12" customHeight="1" outlineLevel="1" x14ac:dyDescent="0.2">
      <c r="A689" s="3" t="s">
        <v>24153</v>
      </c>
      <c r="B689" s="4">
        <v>17818</v>
      </c>
      <c r="C689" s="3" t="s">
        <v>20133</v>
      </c>
      <c r="D689" s="5">
        <v>39933</v>
      </c>
      <c r="E689" s="5">
        <v>39934</v>
      </c>
      <c r="F689" s="7">
        <v>39937</v>
      </c>
      <c r="G689" s="9">
        <v>39947</v>
      </c>
      <c r="H689" s="8"/>
      <c r="J689" s="11">
        <v>10</v>
      </c>
      <c r="K689" s="10"/>
      <c r="L689" s="11">
        <v>0</v>
      </c>
      <c r="M689" s="11">
        <v>0</v>
      </c>
      <c r="O689" t="str">
        <f t="shared" si="10"/>
        <v>HJMDeclined</v>
      </c>
    </row>
    <row r="690" spans="1:15" ht="12" customHeight="1" outlineLevel="1" x14ac:dyDescent="0.2">
      <c r="A690" s="3" t="s">
        <v>24153</v>
      </c>
      <c r="B690" s="4">
        <v>17022</v>
      </c>
      <c r="C690" s="3" t="s">
        <v>20135</v>
      </c>
      <c r="D690" s="5">
        <v>39934</v>
      </c>
      <c r="E690" s="5">
        <v>39936</v>
      </c>
      <c r="F690" s="7">
        <v>39937</v>
      </c>
      <c r="G690" s="9">
        <v>39948</v>
      </c>
      <c r="H690" s="9">
        <v>39952</v>
      </c>
      <c r="I690" s="6">
        <v>39977</v>
      </c>
      <c r="J690" s="11">
        <v>11</v>
      </c>
      <c r="K690" s="11">
        <v>4</v>
      </c>
      <c r="L690" s="11">
        <v>15</v>
      </c>
      <c r="M690" s="11">
        <v>25</v>
      </c>
      <c r="O690" t="str">
        <f t="shared" si="10"/>
        <v>HJMBound &amp; Not Paid</v>
      </c>
    </row>
    <row r="691" spans="1:15" ht="12" customHeight="1" outlineLevel="1" x14ac:dyDescent="0.2">
      <c r="A691" s="3" t="s">
        <v>24153</v>
      </c>
      <c r="B691" s="4">
        <v>17178</v>
      </c>
      <c r="C691" s="3" t="s">
        <v>20135</v>
      </c>
      <c r="D691" s="5">
        <v>39931</v>
      </c>
      <c r="E691" s="5">
        <v>39937</v>
      </c>
      <c r="F691" s="7">
        <v>39937</v>
      </c>
      <c r="G691" s="9">
        <v>39969</v>
      </c>
      <c r="H691" s="9">
        <v>39968</v>
      </c>
      <c r="I691" s="6">
        <v>39995</v>
      </c>
      <c r="J691" s="11">
        <v>32</v>
      </c>
      <c r="K691" s="11">
        <v>-1</v>
      </c>
      <c r="L691" s="11">
        <v>31</v>
      </c>
      <c r="M691" s="11">
        <v>27</v>
      </c>
      <c r="O691" t="str">
        <f t="shared" si="10"/>
        <v>HJMBound &amp; Not Paid</v>
      </c>
    </row>
    <row r="692" spans="1:15" ht="12" customHeight="1" outlineLevel="1" x14ac:dyDescent="0.2">
      <c r="A692" s="3" t="s">
        <v>24153</v>
      </c>
      <c r="B692" s="4">
        <v>17253</v>
      </c>
      <c r="C692" s="3" t="s">
        <v>20135</v>
      </c>
      <c r="D692" s="5">
        <v>39930</v>
      </c>
      <c r="E692" s="5">
        <v>39938</v>
      </c>
      <c r="F692" s="7">
        <v>39938</v>
      </c>
      <c r="G692" s="9">
        <v>39969</v>
      </c>
      <c r="H692" s="9">
        <v>39969</v>
      </c>
      <c r="I692" s="6">
        <v>40011</v>
      </c>
      <c r="J692" s="11">
        <v>31</v>
      </c>
      <c r="K692" s="11">
        <v>0</v>
      </c>
      <c r="L692" s="11">
        <v>31</v>
      </c>
      <c r="M692" s="11">
        <v>42</v>
      </c>
      <c r="O692" t="str">
        <f t="shared" si="10"/>
        <v>HJMBound &amp; Not Paid</v>
      </c>
    </row>
    <row r="693" spans="1:15" ht="12" customHeight="1" outlineLevel="1" x14ac:dyDescent="0.2">
      <c r="A693" s="3" t="s">
        <v>24153</v>
      </c>
      <c r="B693" s="4">
        <v>17824</v>
      </c>
      <c r="C693" s="3" t="s">
        <v>20133</v>
      </c>
      <c r="D693" s="5">
        <v>39931</v>
      </c>
      <c r="E693" s="5">
        <v>39937</v>
      </c>
      <c r="F693" s="7">
        <v>39938</v>
      </c>
      <c r="G693" s="8"/>
      <c r="H693" s="8"/>
      <c r="J693" s="10"/>
      <c r="K693" s="10"/>
      <c r="L693" s="11">
        <v>0</v>
      </c>
      <c r="M693" s="11">
        <v>0</v>
      </c>
      <c r="O693" t="str">
        <f t="shared" si="10"/>
        <v>HJMDeclined</v>
      </c>
    </row>
    <row r="694" spans="1:15" ht="12" customHeight="1" outlineLevel="1" x14ac:dyDescent="0.2">
      <c r="A694" s="3" t="s">
        <v>24153</v>
      </c>
      <c r="B694" s="4">
        <v>17830</v>
      </c>
      <c r="C694" s="3" t="s">
        <v>20135</v>
      </c>
      <c r="D694" s="5">
        <v>39937</v>
      </c>
      <c r="E694" s="5">
        <v>39939</v>
      </c>
      <c r="F694" s="7">
        <v>39940</v>
      </c>
      <c r="G694" s="9">
        <v>39947</v>
      </c>
      <c r="H694" s="9">
        <v>39966</v>
      </c>
      <c r="J694" s="11">
        <v>7</v>
      </c>
      <c r="K694" s="11">
        <v>19</v>
      </c>
      <c r="L694" s="11">
        <v>26</v>
      </c>
      <c r="M694" s="11">
        <v>0</v>
      </c>
      <c r="O694" t="str">
        <f t="shared" si="10"/>
        <v>HJMBound &amp; Not Paid</v>
      </c>
    </row>
    <row r="695" spans="1:15" ht="12" customHeight="1" outlineLevel="1" x14ac:dyDescent="0.2">
      <c r="A695" s="3" t="s">
        <v>24153</v>
      </c>
      <c r="B695" s="4">
        <v>17010</v>
      </c>
      <c r="C695" s="3" t="s">
        <v>20135</v>
      </c>
      <c r="D695" s="5">
        <v>39934</v>
      </c>
      <c r="E695" s="5">
        <v>39944</v>
      </c>
      <c r="F695" s="7">
        <v>39944</v>
      </c>
      <c r="G695" s="9">
        <v>39946</v>
      </c>
      <c r="H695" s="9">
        <v>39946</v>
      </c>
      <c r="I695" s="6">
        <v>39974</v>
      </c>
      <c r="J695" s="11">
        <v>2</v>
      </c>
      <c r="K695" s="11">
        <v>0</v>
      </c>
      <c r="L695" s="11">
        <v>2</v>
      </c>
      <c r="M695" s="11">
        <v>28</v>
      </c>
      <c r="O695" t="str">
        <f t="shared" si="10"/>
        <v>HJMBound &amp; Not Paid</v>
      </c>
    </row>
    <row r="696" spans="1:15" ht="12" customHeight="1" outlineLevel="1" x14ac:dyDescent="0.2">
      <c r="A696" s="3" t="s">
        <v>24153</v>
      </c>
      <c r="B696" s="4">
        <v>16972</v>
      </c>
      <c r="C696" s="3" t="s">
        <v>24150</v>
      </c>
      <c r="D696" s="5">
        <v>39941</v>
      </c>
      <c r="E696" s="5">
        <v>39944</v>
      </c>
      <c r="F696" s="7">
        <v>39945</v>
      </c>
      <c r="G696" s="9">
        <v>39945</v>
      </c>
      <c r="H696" s="8"/>
      <c r="I696" s="6">
        <v>39965</v>
      </c>
      <c r="J696" s="11">
        <v>0</v>
      </c>
      <c r="K696" s="10"/>
      <c r="L696" s="11">
        <v>0</v>
      </c>
      <c r="M696" s="11">
        <v>0</v>
      </c>
      <c r="O696" t="str">
        <f t="shared" si="10"/>
        <v>HJMDO NOT RENEW</v>
      </c>
    </row>
    <row r="697" spans="1:15" ht="12" customHeight="1" outlineLevel="1" x14ac:dyDescent="0.2">
      <c r="A697" s="3" t="s">
        <v>24153</v>
      </c>
      <c r="B697" s="4">
        <v>17006</v>
      </c>
      <c r="C697" s="3" t="s">
        <v>20135</v>
      </c>
      <c r="D697" s="5">
        <v>39933</v>
      </c>
      <c r="E697" s="5">
        <v>39945</v>
      </c>
      <c r="F697" s="7">
        <v>39945</v>
      </c>
      <c r="G697" s="9">
        <v>39948</v>
      </c>
      <c r="H697" s="9">
        <v>39953</v>
      </c>
      <c r="I697" s="6">
        <v>39972</v>
      </c>
      <c r="J697" s="11">
        <v>3</v>
      </c>
      <c r="K697" s="11">
        <v>5</v>
      </c>
      <c r="L697" s="11">
        <v>8</v>
      </c>
      <c r="M697" s="11">
        <v>19</v>
      </c>
      <c r="O697" t="str">
        <f t="shared" si="10"/>
        <v>HJMBound &amp; Not Paid</v>
      </c>
    </row>
    <row r="698" spans="1:15" ht="12" customHeight="1" outlineLevel="1" x14ac:dyDescent="0.2">
      <c r="A698" s="3" t="s">
        <v>24153</v>
      </c>
      <c r="B698" s="4">
        <v>17075</v>
      </c>
      <c r="C698" s="3" t="s">
        <v>20135</v>
      </c>
      <c r="D698" s="5">
        <v>39947</v>
      </c>
      <c r="E698" s="5">
        <v>39947</v>
      </c>
      <c r="F698" s="7">
        <v>39947</v>
      </c>
      <c r="G698" s="9">
        <v>39960</v>
      </c>
      <c r="H698" s="9">
        <v>39975</v>
      </c>
      <c r="I698" s="6">
        <v>39992</v>
      </c>
      <c r="J698" s="11">
        <v>13</v>
      </c>
      <c r="K698" s="11">
        <v>15</v>
      </c>
      <c r="L698" s="11">
        <v>28</v>
      </c>
      <c r="M698" s="11">
        <v>17</v>
      </c>
      <c r="O698" t="str">
        <f t="shared" si="10"/>
        <v>HJMBound &amp; Not Paid</v>
      </c>
    </row>
    <row r="699" spans="1:15" ht="12" customHeight="1" outlineLevel="1" x14ac:dyDescent="0.2">
      <c r="A699" s="3" t="s">
        <v>24153</v>
      </c>
      <c r="B699" s="4">
        <v>17093</v>
      </c>
      <c r="C699" s="3" t="s">
        <v>20135</v>
      </c>
      <c r="D699" s="5">
        <v>39939</v>
      </c>
      <c r="E699" s="5">
        <v>39947</v>
      </c>
      <c r="F699" s="7">
        <v>39947</v>
      </c>
      <c r="G699" s="9">
        <v>39960</v>
      </c>
      <c r="H699" s="9">
        <v>39960</v>
      </c>
      <c r="I699" s="6">
        <v>39994</v>
      </c>
      <c r="J699" s="11">
        <v>13</v>
      </c>
      <c r="K699" s="11">
        <v>0</v>
      </c>
      <c r="L699" s="11">
        <v>13</v>
      </c>
      <c r="M699" s="11">
        <v>34</v>
      </c>
      <c r="O699" t="str">
        <f t="shared" si="10"/>
        <v>HJMBound &amp; Not Paid</v>
      </c>
    </row>
    <row r="700" spans="1:15" ht="12" customHeight="1" outlineLevel="1" x14ac:dyDescent="0.2">
      <c r="A700" s="3" t="s">
        <v>24153</v>
      </c>
      <c r="B700" s="4">
        <v>16984</v>
      </c>
      <c r="C700" s="3" t="s">
        <v>20135</v>
      </c>
      <c r="D700" s="5">
        <v>39947</v>
      </c>
      <c r="E700" s="5">
        <v>39947</v>
      </c>
      <c r="F700" s="7">
        <v>39948</v>
      </c>
      <c r="G700" s="9">
        <v>39951</v>
      </c>
      <c r="H700" s="9">
        <v>39951</v>
      </c>
      <c r="I700" s="6">
        <v>39966</v>
      </c>
      <c r="J700" s="11">
        <v>3</v>
      </c>
      <c r="K700" s="11">
        <v>0</v>
      </c>
      <c r="L700" s="11">
        <v>3</v>
      </c>
      <c r="M700" s="11">
        <v>15</v>
      </c>
      <c r="O700" t="str">
        <f t="shared" si="10"/>
        <v>HJMBound &amp; Not Paid</v>
      </c>
    </row>
    <row r="701" spans="1:15" ht="12" customHeight="1" outlineLevel="1" x14ac:dyDescent="0.2">
      <c r="A701" s="3" t="s">
        <v>24153</v>
      </c>
      <c r="B701" s="4">
        <v>17055</v>
      </c>
      <c r="C701" s="3" t="s">
        <v>20135</v>
      </c>
      <c r="D701" s="5">
        <v>39938</v>
      </c>
      <c r="E701" s="5">
        <v>39948</v>
      </c>
      <c r="F701" s="7">
        <v>39948</v>
      </c>
      <c r="G701" s="9">
        <v>39959</v>
      </c>
      <c r="H701" s="9">
        <v>39975</v>
      </c>
      <c r="I701" s="6">
        <v>39987</v>
      </c>
      <c r="J701" s="11">
        <v>11</v>
      </c>
      <c r="K701" s="11">
        <v>16</v>
      </c>
      <c r="L701" s="11">
        <v>27</v>
      </c>
      <c r="M701" s="11">
        <v>12</v>
      </c>
      <c r="O701" t="str">
        <f t="shared" si="10"/>
        <v>HJMBound &amp; Not Paid</v>
      </c>
    </row>
    <row r="702" spans="1:15" ht="12" customHeight="1" outlineLevel="1" x14ac:dyDescent="0.2">
      <c r="A702" s="3" t="s">
        <v>24153</v>
      </c>
      <c r="B702" s="4">
        <v>17175</v>
      </c>
      <c r="C702" s="3" t="s">
        <v>20135</v>
      </c>
      <c r="D702" s="5">
        <v>39939</v>
      </c>
      <c r="E702" s="5">
        <v>39951</v>
      </c>
      <c r="F702" s="7">
        <v>39951</v>
      </c>
      <c r="G702" s="9">
        <v>39974</v>
      </c>
      <c r="H702" s="9">
        <v>39974</v>
      </c>
      <c r="I702" s="6">
        <v>39995</v>
      </c>
      <c r="J702" s="11">
        <v>23</v>
      </c>
      <c r="K702" s="11">
        <v>0</v>
      </c>
      <c r="L702" s="11">
        <v>23</v>
      </c>
      <c r="M702" s="11">
        <v>21</v>
      </c>
      <c r="O702" t="str">
        <f t="shared" si="10"/>
        <v>HJMBound &amp; Not Paid</v>
      </c>
    </row>
    <row r="703" spans="1:15" ht="12" customHeight="1" outlineLevel="1" x14ac:dyDescent="0.2">
      <c r="A703" s="3" t="s">
        <v>24153</v>
      </c>
      <c r="B703" s="4">
        <v>17212</v>
      </c>
      <c r="C703" s="3" t="s">
        <v>20135</v>
      </c>
      <c r="D703" s="5">
        <v>39947</v>
      </c>
      <c r="E703" s="5">
        <v>39952</v>
      </c>
      <c r="F703" s="7">
        <v>39952</v>
      </c>
      <c r="G703" s="9">
        <v>39987</v>
      </c>
      <c r="H703" s="9">
        <v>39987</v>
      </c>
      <c r="I703" s="6">
        <v>40002</v>
      </c>
      <c r="J703" s="11">
        <v>35</v>
      </c>
      <c r="K703" s="11">
        <v>0</v>
      </c>
      <c r="L703" s="11">
        <v>35</v>
      </c>
      <c r="M703" s="11">
        <v>15</v>
      </c>
      <c r="O703" t="str">
        <f t="shared" si="10"/>
        <v>HJMBound &amp; Not Paid</v>
      </c>
    </row>
    <row r="704" spans="1:15" ht="12" customHeight="1" outlineLevel="1" x14ac:dyDescent="0.2">
      <c r="A704" s="3" t="s">
        <v>24153</v>
      </c>
      <c r="B704" s="4">
        <v>17174</v>
      </c>
      <c r="C704" s="3" t="s">
        <v>20135</v>
      </c>
      <c r="D704" s="5">
        <v>39946</v>
      </c>
      <c r="E704" s="5">
        <v>39953</v>
      </c>
      <c r="F704" s="7">
        <v>39953</v>
      </c>
      <c r="G704" s="9">
        <v>39979</v>
      </c>
      <c r="H704" s="9">
        <v>39979</v>
      </c>
      <c r="I704" s="6">
        <v>39995</v>
      </c>
      <c r="J704" s="11">
        <v>26</v>
      </c>
      <c r="K704" s="11">
        <v>0</v>
      </c>
      <c r="L704" s="11">
        <v>26</v>
      </c>
      <c r="M704" s="11">
        <v>16</v>
      </c>
      <c r="O704" t="str">
        <f t="shared" si="10"/>
        <v>HJMBound &amp; Not Paid</v>
      </c>
    </row>
    <row r="705" spans="1:15" ht="12" customHeight="1" outlineLevel="1" x14ac:dyDescent="0.2">
      <c r="A705" s="3" t="s">
        <v>24153</v>
      </c>
      <c r="B705" s="4">
        <v>17221</v>
      </c>
      <c r="C705" s="3" t="s">
        <v>20135</v>
      </c>
      <c r="D705" s="5">
        <v>39951</v>
      </c>
      <c r="E705" s="5">
        <v>39954</v>
      </c>
      <c r="F705" s="7">
        <v>39954</v>
      </c>
      <c r="G705" s="9">
        <v>39989</v>
      </c>
      <c r="H705" s="9">
        <v>39989</v>
      </c>
      <c r="I705" s="6">
        <v>40004</v>
      </c>
      <c r="J705" s="11">
        <v>35</v>
      </c>
      <c r="K705" s="11">
        <v>0</v>
      </c>
      <c r="L705" s="11">
        <v>35</v>
      </c>
      <c r="M705" s="11">
        <v>15</v>
      </c>
      <c r="O705" t="str">
        <f t="shared" si="10"/>
        <v>HJMBound &amp; Not Paid</v>
      </c>
    </row>
    <row r="706" spans="1:15" ht="12" customHeight="1" outlineLevel="1" x14ac:dyDescent="0.2">
      <c r="A706" s="3" t="s">
        <v>24153</v>
      </c>
      <c r="B706" s="4">
        <v>17443</v>
      </c>
      <c r="C706" s="3" t="s">
        <v>20135</v>
      </c>
      <c r="D706" s="5">
        <v>39954</v>
      </c>
      <c r="E706" s="5">
        <v>39959</v>
      </c>
      <c r="F706" s="7">
        <v>39959</v>
      </c>
      <c r="G706" s="9">
        <v>40003</v>
      </c>
      <c r="H706" s="9">
        <v>40003</v>
      </c>
      <c r="I706" s="6">
        <v>40050</v>
      </c>
      <c r="J706" s="11">
        <v>44</v>
      </c>
      <c r="K706" s="11">
        <v>0</v>
      </c>
      <c r="L706" s="11">
        <v>44</v>
      </c>
      <c r="M706" s="11">
        <v>47</v>
      </c>
      <c r="O706" t="str">
        <f t="shared" si="10"/>
        <v>HJMBound &amp; Not Paid</v>
      </c>
    </row>
    <row r="707" spans="1:15" ht="12" customHeight="1" outlineLevel="1" x14ac:dyDescent="0.2">
      <c r="A707" s="3" t="s">
        <v>24153</v>
      </c>
      <c r="B707" s="4">
        <v>16963</v>
      </c>
      <c r="C707" s="3" t="s">
        <v>20135</v>
      </c>
      <c r="D707" s="5">
        <v>39953</v>
      </c>
      <c r="E707" s="5">
        <v>39959</v>
      </c>
      <c r="F707" s="7">
        <v>39959</v>
      </c>
      <c r="G707" s="9">
        <v>39959</v>
      </c>
      <c r="H707" s="9">
        <v>39959</v>
      </c>
      <c r="I707" s="6">
        <v>39965</v>
      </c>
      <c r="J707" s="11">
        <v>0</v>
      </c>
      <c r="K707" s="11">
        <v>0</v>
      </c>
      <c r="L707" s="11">
        <v>0</v>
      </c>
      <c r="M707" s="11">
        <v>6</v>
      </c>
      <c r="O707" t="str">
        <f t="shared" si="10"/>
        <v>HJMBound &amp; Not Paid</v>
      </c>
    </row>
    <row r="708" spans="1:15" ht="12" customHeight="1" outlineLevel="1" x14ac:dyDescent="0.2">
      <c r="A708" s="3" t="s">
        <v>24153</v>
      </c>
      <c r="B708" s="4">
        <v>17238</v>
      </c>
      <c r="C708" s="3" t="s">
        <v>20135</v>
      </c>
      <c r="D708" s="5">
        <v>39947</v>
      </c>
      <c r="E708" s="5">
        <v>39959</v>
      </c>
      <c r="F708" s="7">
        <v>39960</v>
      </c>
      <c r="G708" s="9">
        <v>39993</v>
      </c>
      <c r="H708" s="9">
        <v>39993</v>
      </c>
      <c r="I708" s="6">
        <v>40008</v>
      </c>
      <c r="J708" s="11">
        <v>33</v>
      </c>
      <c r="K708" s="11">
        <v>0</v>
      </c>
      <c r="L708" s="11">
        <v>33</v>
      </c>
      <c r="M708" s="11">
        <v>15</v>
      </c>
      <c r="O708" t="str">
        <f t="shared" ref="O708:O771" si="11">+A708&amp;C708</f>
        <v>HJMBound &amp; Not Paid</v>
      </c>
    </row>
    <row r="709" spans="1:15" ht="12" customHeight="1" outlineLevel="1" x14ac:dyDescent="0.2">
      <c r="A709" s="3" t="s">
        <v>24153</v>
      </c>
      <c r="B709" s="4">
        <v>17412</v>
      </c>
      <c r="C709" s="3" t="s">
        <v>20135</v>
      </c>
      <c r="D709" s="5">
        <v>39955</v>
      </c>
      <c r="E709" s="5">
        <v>39960</v>
      </c>
      <c r="F709" s="7">
        <v>39960</v>
      </c>
      <c r="G709" s="9">
        <v>40003</v>
      </c>
      <c r="H709" s="9">
        <v>40003</v>
      </c>
      <c r="I709" s="6">
        <v>40040</v>
      </c>
      <c r="J709" s="11">
        <v>43</v>
      </c>
      <c r="K709" s="11">
        <v>0</v>
      </c>
      <c r="L709" s="11">
        <v>43</v>
      </c>
      <c r="M709" s="11">
        <v>37</v>
      </c>
      <c r="O709" t="str">
        <f t="shared" si="11"/>
        <v>HJMBound &amp; Not Paid</v>
      </c>
    </row>
    <row r="710" spans="1:15" ht="12" customHeight="1" outlineLevel="1" x14ac:dyDescent="0.2">
      <c r="A710" s="3" t="s">
        <v>24153</v>
      </c>
      <c r="B710" s="4">
        <v>17222</v>
      </c>
      <c r="C710" s="3" t="s">
        <v>20135</v>
      </c>
      <c r="D710" s="5">
        <v>39953</v>
      </c>
      <c r="E710" s="5">
        <v>39960</v>
      </c>
      <c r="F710" s="7">
        <v>39960</v>
      </c>
      <c r="G710" s="9">
        <v>39979</v>
      </c>
      <c r="H710" s="9">
        <v>39979</v>
      </c>
      <c r="I710" s="6">
        <v>40004</v>
      </c>
      <c r="J710" s="11">
        <v>19</v>
      </c>
      <c r="K710" s="11">
        <v>0</v>
      </c>
      <c r="L710" s="11">
        <v>19</v>
      </c>
      <c r="M710" s="11">
        <v>25</v>
      </c>
      <c r="O710" t="str">
        <f t="shared" si="11"/>
        <v>HJMBound &amp; Not Paid</v>
      </c>
    </row>
    <row r="711" spans="1:15" ht="12" customHeight="1" outlineLevel="1" x14ac:dyDescent="0.2">
      <c r="A711" s="3" t="s">
        <v>24153</v>
      </c>
      <c r="B711" s="4">
        <v>17067</v>
      </c>
      <c r="C711" s="3" t="s">
        <v>20135</v>
      </c>
      <c r="D711" s="5">
        <v>39959</v>
      </c>
      <c r="E711" s="5">
        <v>39960</v>
      </c>
      <c r="F711" s="7">
        <v>39960</v>
      </c>
      <c r="G711" s="9">
        <v>39960</v>
      </c>
      <c r="H711" s="9">
        <v>39962</v>
      </c>
      <c r="I711" s="6">
        <v>39991</v>
      </c>
      <c r="J711" s="11">
        <v>0</v>
      </c>
      <c r="K711" s="11">
        <v>2</v>
      </c>
      <c r="L711" s="11">
        <v>2</v>
      </c>
      <c r="M711" s="11">
        <v>29</v>
      </c>
      <c r="O711" t="str">
        <f t="shared" si="11"/>
        <v>HJMBound &amp; Not Paid</v>
      </c>
    </row>
    <row r="712" spans="1:15" ht="12" customHeight="1" outlineLevel="1" x14ac:dyDescent="0.2">
      <c r="A712" s="3" t="s">
        <v>24153</v>
      </c>
      <c r="B712" s="4">
        <v>17031</v>
      </c>
      <c r="C712" s="3" t="s">
        <v>20135</v>
      </c>
      <c r="D712" s="5">
        <v>39955</v>
      </c>
      <c r="E712" s="5">
        <v>39960</v>
      </c>
      <c r="F712" s="7">
        <v>39960</v>
      </c>
      <c r="G712" s="9">
        <v>39960</v>
      </c>
      <c r="H712" s="9">
        <v>39972</v>
      </c>
      <c r="I712" s="6">
        <v>39980</v>
      </c>
      <c r="J712" s="11">
        <v>0</v>
      </c>
      <c r="K712" s="11">
        <v>12</v>
      </c>
      <c r="L712" s="11">
        <v>12</v>
      </c>
      <c r="M712" s="11">
        <v>8</v>
      </c>
      <c r="O712" t="str">
        <f t="shared" si="11"/>
        <v>HJMBound &amp; Not Paid</v>
      </c>
    </row>
    <row r="713" spans="1:15" ht="12" customHeight="1" outlineLevel="1" x14ac:dyDescent="0.2">
      <c r="A713" s="3" t="s">
        <v>24153</v>
      </c>
      <c r="B713" s="4">
        <v>17008</v>
      </c>
      <c r="C713" s="3" t="s">
        <v>20135</v>
      </c>
      <c r="D713" s="5">
        <v>39955</v>
      </c>
      <c r="E713" s="5">
        <v>39960</v>
      </c>
      <c r="F713" s="7">
        <v>39961</v>
      </c>
      <c r="G713" s="9">
        <v>39961</v>
      </c>
      <c r="H713" s="9">
        <v>39961</v>
      </c>
      <c r="I713" s="6">
        <v>39973</v>
      </c>
      <c r="J713" s="11">
        <v>0</v>
      </c>
      <c r="K713" s="11">
        <v>0</v>
      </c>
      <c r="L713" s="11">
        <v>0</v>
      </c>
      <c r="M713" s="11">
        <v>12</v>
      </c>
      <c r="O713" t="str">
        <f t="shared" si="11"/>
        <v>HJMBound &amp; Not Paid</v>
      </c>
    </row>
    <row r="714" spans="1:15" ht="12" customHeight="1" outlineLevel="1" x14ac:dyDescent="0.2">
      <c r="A714" s="3" t="s">
        <v>24153</v>
      </c>
      <c r="B714" s="4">
        <v>17083</v>
      </c>
      <c r="C714" s="3" t="s">
        <v>20135</v>
      </c>
      <c r="D714" s="5">
        <v>39948</v>
      </c>
      <c r="E714" s="5">
        <v>39960</v>
      </c>
      <c r="F714" s="7">
        <v>39961</v>
      </c>
      <c r="G714" s="9">
        <v>39976</v>
      </c>
      <c r="H714" s="9">
        <v>39976</v>
      </c>
      <c r="I714" s="6">
        <v>39994</v>
      </c>
      <c r="J714" s="11">
        <v>15</v>
      </c>
      <c r="K714" s="11">
        <v>0</v>
      </c>
      <c r="L714" s="11">
        <v>15</v>
      </c>
      <c r="M714" s="11">
        <v>18</v>
      </c>
      <c r="O714" t="str">
        <f t="shared" si="11"/>
        <v>HJMBound &amp; Not Paid</v>
      </c>
    </row>
    <row r="715" spans="1:15" ht="12" customHeight="1" outlineLevel="1" x14ac:dyDescent="0.2">
      <c r="A715" s="3" t="s">
        <v>24153</v>
      </c>
      <c r="B715" s="4">
        <v>17086</v>
      </c>
      <c r="C715" s="3" t="s">
        <v>20135</v>
      </c>
      <c r="E715" s="5">
        <v>39961</v>
      </c>
      <c r="F715" s="7">
        <v>39961</v>
      </c>
      <c r="G715" s="9">
        <v>39976</v>
      </c>
      <c r="H715" s="9">
        <v>39976</v>
      </c>
      <c r="I715" s="6">
        <v>39994</v>
      </c>
      <c r="J715" s="11">
        <v>15</v>
      </c>
      <c r="K715" s="11">
        <v>0</v>
      </c>
      <c r="L715" s="11">
        <v>15</v>
      </c>
      <c r="M715" s="11">
        <v>18</v>
      </c>
      <c r="O715" t="str">
        <f t="shared" si="11"/>
        <v>HJMBound &amp; Not Paid</v>
      </c>
    </row>
    <row r="716" spans="1:15" ht="12" customHeight="1" outlineLevel="1" x14ac:dyDescent="0.2">
      <c r="A716" s="3" t="s">
        <v>24153</v>
      </c>
      <c r="B716" s="4">
        <v>17090</v>
      </c>
      <c r="C716" s="3" t="s">
        <v>20135</v>
      </c>
      <c r="D716" s="5">
        <v>39938</v>
      </c>
      <c r="E716" s="5">
        <v>39961</v>
      </c>
      <c r="F716" s="7">
        <v>39961</v>
      </c>
      <c r="G716" s="9">
        <v>39965</v>
      </c>
      <c r="H716" s="9">
        <v>39974</v>
      </c>
      <c r="I716" s="6">
        <v>39994</v>
      </c>
      <c r="J716" s="11">
        <v>4</v>
      </c>
      <c r="K716" s="11">
        <v>9</v>
      </c>
      <c r="L716" s="11">
        <v>13</v>
      </c>
      <c r="M716" s="11">
        <v>20</v>
      </c>
      <c r="O716" t="str">
        <f t="shared" si="11"/>
        <v>HJMBound &amp; Not Paid</v>
      </c>
    </row>
    <row r="717" spans="1:15" ht="12" customHeight="1" outlineLevel="1" x14ac:dyDescent="0.2">
      <c r="A717" s="3" t="s">
        <v>24153</v>
      </c>
      <c r="B717" s="4">
        <v>18140</v>
      </c>
      <c r="C717" s="3" t="s">
        <v>20134</v>
      </c>
      <c r="D717" s="5">
        <v>39955</v>
      </c>
      <c r="E717" s="5">
        <v>39961</v>
      </c>
      <c r="F717" s="7">
        <v>39961</v>
      </c>
      <c r="G717" s="9">
        <v>39965</v>
      </c>
      <c r="H717" s="9">
        <v>39965</v>
      </c>
      <c r="J717" s="11">
        <v>4</v>
      </c>
      <c r="K717" s="11">
        <v>0</v>
      </c>
      <c r="L717" s="11">
        <v>4</v>
      </c>
      <c r="M717" s="11">
        <v>0</v>
      </c>
      <c r="O717" t="str">
        <f t="shared" si="11"/>
        <v>HJMNo Sale</v>
      </c>
    </row>
    <row r="718" spans="1:15" ht="12" customHeight="1" outlineLevel="1" x14ac:dyDescent="0.2">
      <c r="A718" s="3" t="s">
        <v>24153</v>
      </c>
      <c r="B718" s="4">
        <v>18142</v>
      </c>
      <c r="C718" s="3" t="s">
        <v>24152</v>
      </c>
      <c r="D718" s="5">
        <v>39905</v>
      </c>
      <c r="E718" s="5">
        <v>39961</v>
      </c>
      <c r="F718" s="7">
        <v>39962</v>
      </c>
      <c r="G718" s="9">
        <v>39967</v>
      </c>
      <c r="H718" s="9">
        <v>40086</v>
      </c>
      <c r="J718" s="11">
        <v>5</v>
      </c>
      <c r="K718" s="11">
        <v>119</v>
      </c>
      <c r="L718" s="11">
        <v>124</v>
      </c>
      <c r="M718" s="11">
        <v>0</v>
      </c>
      <c r="O718" t="str">
        <f t="shared" si="11"/>
        <v>HJMQuote Issued</v>
      </c>
    </row>
    <row r="719" spans="1:15" ht="12" customHeight="1" outlineLevel="1" x14ac:dyDescent="0.2">
      <c r="A719" s="3" t="s">
        <v>24153</v>
      </c>
      <c r="B719" s="4">
        <v>16960</v>
      </c>
      <c r="C719" s="3" t="s">
        <v>20135</v>
      </c>
      <c r="D719" s="5">
        <v>39962</v>
      </c>
      <c r="E719" s="5">
        <v>39962</v>
      </c>
      <c r="F719" s="7">
        <v>39965</v>
      </c>
      <c r="G719" s="9">
        <v>39953</v>
      </c>
      <c r="H719" s="9">
        <v>39965</v>
      </c>
      <c r="I719" s="6">
        <v>39964</v>
      </c>
      <c r="J719" s="11">
        <v>-12</v>
      </c>
      <c r="K719" s="11">
        <v>12</v>
      </c>
      <c r="L719" s="11">
        <v>0</v>
      </c>
      <c r="M719" s="11">
        <v>-1</v>
      </c>
      <c r="O719" t="str">
        <f t="shared" si="11"/>
        <v>HJMBound &amp; Not Paid</v>
      </c>
    </row>
    <row r="720" spans="1:15" ht="12" customHeight="1" outlineLevel="1" x14ac:dyDescent="0.2">
      <c r="A720" s="3" t="s">
        <v>24153</v>
      </c>
      <c r="B720" s="4">
        <v>17277</v>
      </c>
      <c r="C720" s="3" t="s">
        <v>20135</v>
      </c>
      <c r="D720" s="5">
        <v>39955</v>
      </c>
      <c r="E720" s="5">
        <v>39962</v>
      </c>
      <c r="F720" s="7">
        <v>39965</v>
      </c>
      <c r="G720" s="9">
        <v>39993</v>
      </c>
      <c r="H720" s="9">
        <v>39993</v>
      </c>
      <c r="I720" s="6">
        <v>40016</v>
      </c>
      <c r="J720" s="11">
        <v>28</v>
      </c>
      <c r="K720" s="11">
        <v>0</v>
      </c>
      <c r="L720" s="11">
        <v>28</v>
      </c>
      <c r="M720" s="11">
        <v>23</v>
      </c>
      <c r="O720" t="str">
        <f t="shared" si="11"/>
        <v>HJMBound &amp; Not Paid</v>
      </c>
    </row>
    <row r="721" spans="1:15" ht="12" customHeight="1" outlineLevel="1" x14ac:dyDescent="0.2">
      <c r="A721" s="3" t="s">
        <v>24153</v>
      </c>
      <c r="B721" s="4">
        <v>17368</v>
      </c>
      <c r="C721" s="3" t="s">
        <v>20135</v>
      </c>
      <c r="D721" s="5">
        <v>39959</v>
      </c>
      <c r="E721" s="5">
        <v>39965</v>
      </c>
      <c r="F721" s="7">
        <v>39965</v>
      </c>
      <c r="G721" s="9">
        <v>40003</v>
      </c>
      <c r="H721" s="9">
        <v>40008</v>
      </c>
      <c r="I721" s="6">
        <v>40026</v>
      </c>
      <c r="J721" s="11">
        <v>38</v>
      </c>
      <c r="K721" s="11">
        <v>5</v>
      </c>
      <c r="L721" s="11">
        <v>43</v>
      </c>
      <c r="M721" s="11">
        <v>18</v>
      </c>
      <c r="O721" t="str">
        <f t="shared" si="11"/>
        <v>HJMBound &amp; Not Paid</v>
      </c>
    </row>
    <row r="722" spans="1:15" ht="12" customHeight="1" outlineLevel="1" x14ac:dyDescent="0.2">
      <c r="A722" s="3" t="s">
        <v>24153</v>
      </c>
      <c r="B722" s="4">
        <v>17058</v>
      </c>
      <c r="C722" s="3" t="s">
        <v>20135</v>
      </c>
      <c r="D722" s="5">
        <v>39962</v>
      </c>
      <c r="E722" s="5">
        <v>39965</v>
      </c>
      <c r="F722" s="7">
        <v>39965</v>
      </c>
      <c r="G722" s="9">
        <v>39968</v>
      </c>
      <c r="H722" s="9">
        <v>39968</v>
      </c>
      <c r="I722" s="6">
        <v>39988</v>
      </c>
      <c r="J722" s="11">
        <v>3</v>
      </c>
      <c r="K722" s="11">
        <v>0</v>
      </c>
      <c r="L722" s="11">
        <v>3</v>
      </c>
      <c r="M722" s="11">
        <v>20</v>
      </c>
      <c r="O722" t="str">
        <f t="shared" si="11"/>
        <v>HJMBound &amp; Not Paid</v>
      </c>
    </row>
    <row r="723" spans="1:15" ht="12" customHeight="1" outlineLevel="1" x14ac:dyDescent="0.2">
      <c r="A723" s="3" t="s">
        <v>24153</v>
      </c>
      <c r="B723" s="4">
        <v>18148</v>
      </c>
      <c r="C723" s="3" t="s">
        <v>20133</v>
      </c>
      <c r="D723" s="5">
        <v>39960</v>
      </c>
      <c r="E723" s="5">
        <v>39966</v>
      </c>
      <c r="F723" s="7">
        <v>39966</v>
      </c>
      <c r="G723" s="8"/>
      <c r="H723" s="8"/>
      <c r="J723" s="10"/>
      <c r="K723" s="10"/>
      <c r="L723" s="11">
        <v>0</v>
      </c>
      <c r="M723" s="11">
        <v>0</v>
      </c>
      <c r="O723" t="str">
        <f t="shared" si="11"/>
        <v>HJMDeclined</v>
      </c>
    </row>
    <row r="724" spans="1:15" ht="12" customHeight="1" outlineLevel="1" x14ac:dyDescent="0.2">
      <c r="A724" s="3" t="s">
        <v>24153</v>
      </c>
      <c r="B724" s="4">
        <v>17189</v>
      </c>
      <c r="C724" s="3" t="s">
        <v>20135</v>
      </c>
      <c r="D724" s="5">
        <v>39959</v>
      </c>
      <c r="E724" s="5">
        <v>39966</v>
      </c>
      <c r="F724" s="7">
        <v>39966</v>
      </c>
      <c r="G724" s="9">
        <v>39979</v>
      </c>
      <c r="H724" s="9">
        <v>39979</v>
      </c>
      <c r="I724" s="6">
        <v>39995</v>
      </c>
      <c r="J724" s="11">
        <v>13</v>
      </c>
      <c r="K724" s="11">
        <v>0</v>
      </c>
      <c r="L724" s="11">
        <v>13</v>
      </c>
      <c r="M724" s="11">
        <v>16</v>
      </c>
      <c r="O724" t="str">
        <f t="shared" si="11"/>
        <v>HJMBound &amp; Not Paid</v>
      </c>
    </row>
    <row r="725" spans="1:15" ht="12" customHeight="1" outlineLevel="1" x14ac:dyDescent="0.2">
      <c r="A725" s="3" t="s">
        <v>24153</v>
      </c>
      <c r="B725" s="4">
        <v>17028</v>
      </c>
      <c r="C725" s="3" t="s">
        <v>20135</v>
      </c>
      <c r="D725" s="5">
        <v>39948</v>
      </c>
      <c r="E725" s="5">
        <v>39966</v>
      </c>
      <c r="F725" s="7">
        <v>39967</v>
      </c>
      <c r="G725" s="9">
        <v>39965</v>
      </c>
      <c r="H725" s="9">
        <v>39968</v>
      </c>
      <c r="I725" s="6">
        <v>39979</v>
      </c>
      <c r="J725" s="11">
        <v>-2</v>
      </c>
      <c r="K725" s="11">
        <v>3</v>
      </c>
      <c r="L725" s="11">
        <v>1</v>
      </c>
      <c r="M725" s="11">
        <v>11</v>
      </c>
      <c r="O725" t="str">
        <f t="shared" si="11"/>
        <v>HJMBound &amp; Not Paid</v>
      </c>
    </row>
    <row r="726" spans="1:15" ht="12" customHeight="1" outlineLevel="1" x14ac:dyDescent="0.2">
      <c r="A726" s="3" t="s">
        <v>24153</v>
      </c>
      <c r="B726" s="4">
        <v>17312</v>
      </c>
      <c r="C726" s="3" t="s">
        <v>20135</v>
      </c>
      <c r="D726" s="5">
        <v>39965</v>
      </c>
      <c r="E726" s="5">
        <v>39968</v>
      </c>
      <c r="F726" s="7">
        <v>39968</v>
      </c>
      <c r="G726" s="9">
        <v>39994</v>
      </c>
      <c r="H726" s="9">
        <v>39994</v>
      </c>
      <c r="I726" s="6">
        <v>40025</v>
      </c>
      <c r="J726" s="11">
        <v>26</v>
      </c>
      <c r="K726" s="11">
        <v>0</v>
      </c>
      <c r="L726" s="11">
        <v>26</v>
      </c>
      <c r="M726" s="11">
        <v>31</v>
      </c>
      <c r="O726" t="str">
        <f t="shared" si="11"/>
        <v>HJMBound &amp; Not Paid</v>
      </c>
    </row>
    <row r="727" spans="1:15" ht="12" customHeight="1" outlineLevel="1" x14ac:dyDescent="0.2">
      <c r="A727" s="3" t="s">
        <v>24153</v>
      </c>
      <c r="B727" s="4">
        <v>18161</v>
      </c>
      <c r="C727" s="3" t="s">
        <v>20133</v>
      </c>
      <c r="D727" s="5">
        <v>39961</v>
      </c>
      <c r="E727" s="5">
        <v>39969</v>
      </c>
      <c r="F727" s="7">
        <v>39969</v>
      </c>
      <c r="G727" s="8"/>
      <c r="H727" s="8"/>
      <c r="J727" s="10"/>
      <c r="K727" s="10"/>
      <c r="L727" s="11">
        <v>0</v>
      </c>
      <c r="M727" s="11">
        <v>0</v>
      </c>
      <c r="O727" t="str">
        <f t="shared" si="11"/>
        <v>HJMDeclined</v>
      </c>
    </row>
    <row r="728" spans="1:15" ht="12" customHeight="1" outlineLevel="1" x14ac:dyDescent="0.2">
      <c r="A728" s="3" t="s">
        <v>24153</v>
      </c>
      <c r="B728" s="4">
        <v>17074</v>
      </c>
      <c r="C728" s="3" t="s">
        <v>20135</v>
      </c>
      <c r="D728" s="5">
        <v>39967</v>
      </c>
      <c r="E728" s="5">
        <v>39972</v>
      </c>
      <c r="F728" s="7">
        <v>39972</v>
      </c>
      <c r="G728" s="9">
        <v>39979</v>
      </c>
      <c r="H728" s="9">
        <v>39979</v>
      </c>
      <c r="I728" s="6">
        <v>39992</v>
      </c>
      <c r="J728" s="11">
        <v>7</v>
      </c>
      <c r="K728" s="11">
        <v>0</v>
      </c>
      <c r="L728" s="11">
        <v>7</v>
      </c>
      <c r="M728" s="11">
        <v>13</v>
      </c>
      <c r="O728" t="str">
        <f t="shared" si="11"/>
        <v>HJMBound &amp; Not Paid</v>
      </c>
    </row>
    <row r="729" spans="1:15" ht="12" customHeight="1" outlineLevel="1" x14ac:dyDescent="0.2">
      <c r="A729" s="3" t="s">
        <v>24153</v>
      </c>
      <c r="B729" s="4">
        <v>17179</v>
      </c>
      <c r="C729" s="3" t="s">
        <v>20135</v>
      </c>
      <c r="D729" s="5">
        <v>39973</v>
      </c>
      <c r="E729" s="5">
        <v>39973</v>
      </c>
      <c r="F729" s="7">
        <v>39973</v>
      </c>
      <c r="G729" s="9">
        <v>39987</v>
      </c>
      <c r="H729" s="9">
        <v>39987</v>
      </c>
      <c r="I729" s="6">
        <v>39995</v>
      </c>
      <c r="J729" s="11">
        <v>14</v>
      </c>
      <c r="K729" s="11">
        <v>0</v>
      </c>
      <c r="L729" s="11">
        <v>14</v>
      </c>
      <c r="M729" s="11">
        <v>8</v>
      </c>
      <c r="O729" t="str">
        <f t="shared" si="11"/>
        <v>HJMBound &amp; Not Paid</v>
      </c>
    </row>
    <row r="730" spans="1:15" ht="12" customHeight="1" outlineLevel="1" x14ac:dyDescent="0.2">
      <c r="A730" s="3" t="s">
        <v>24153</v>
      </c>
      <c r="B730" s="4">
        <v>18168</v>
      </c>
      <c r="C730" s="3" t="s">
        <v>20134</v>
      </c>
      <c r="D730" s="5">
        <v>39967</v>
      </c>
      <c r="E730" s="5">
        <v>39973</v>
      </c>
      <c r="F730" s="7">
        <v>39973</v>
      </c>
      <c r="G730" s="9">
        <v>39983</v>
      </c>
      <c r="H730" s="9">
        <v>39979</v>
      </c>
      <c r="J730" s="11">
        <v>10</v>
      </c>
      <c r="K730" s="11">
        <v>-4</v>
      </c>
      <c r="L730" s="11">
        <v>6</v>
      </c>
      <c r="M730" s="11">
        <v>0</v>
      </c>
      <c r="O730" t="str">
        <f t="shared" si="11"/>
        <v>HJMNo Sale</v>
      </c>
    </row>
    <row r="731" spans="1:15" ht="12" customHeight="1" outlineLevel="1" x14ac:dyDescent="0.2">
      <c r="A731" s="3" t="s">
        <v>24153</v>
      </c>
      <c r="B731" s="4">
        <v>17200</v>
      </c>
      <c r="C731" s="3" t="s">
        <v>20135</v>
      </c>
      <c r="D731" s="5">
        <v>39969</v>
      </c>
      <c r="E731" s="5">
        <v>39972</v>
      </c>
      <c r="F731" s="7">
        <v>39973</v>
      </c>
      <c r="G731" s="9">
        <v>39987</v>
      </c>
      <c r="H731" s="9">
        <v>39987</v>
      </c>
      <c r="I731" s="6">
        <v>39997</v>
      </c>
      <c r="J731" s="11">
        <v>14</v>
      </c>
      <c r="K731" s="11">
        <v>0</v>
      </c>
      <c r="L731" s="11">
        <v>14</v>
      </c>
      <c r="M731" s="11">
        <v>10</v>
      </c>
      <c r="O731" t="str">
        <f t="shared" si="11"/>
        <v>HJMBound &amp; Not Paid</v>
      </c>
    </row>
    <row r="732" spans="1:15" ht="12" customHeight="1" outlineLevel="1" x14ac:dyDescent="0.2">
      <c r="A732" s="3" t="s">
        <v>24153</v>
      </c>
      <c r="B732" s="4">
        <v>17167</v>
      </c>
      <c r="C732" s="3" t="s">
        <v>20135</v>
      </c>
      <c r="D732" s="5">
        <v>39974</v>
      </c>
      <c r="E732" s="5">
        <v>39974</v>
      </c>
      <c r="F732" s="7">
        <v>39974</v>
      </c>
      <c r="G732" s="9">
        <v>39981</v>
      </c>
      <c r="H732" s="9">
        <v>39986</v>
      </c>
      <c r="I732" s="6">
        <v>39995</v>
      </c>
      <c r="J732" s="11">
        <v>7</v>
      </c>
      <c r="K732" s="11">
        <v>5</v>
      </c>
      <c r="L732" s="11">
        <v>12</v>
      </c>
      <c r="M732" s="11">
        <v>9</v>
      </c>
      <c r="O732" t="str">
        <f t="shared" si="11"/>
        <v>HJMBound &amp; Not Paid</v>
      </c>
    </row>
    <row r="733" spans="1:15" ht="12" customHeight="1" outlineLevel="1" x14ac:dyDescent="0.2">
      <c r="A733" s="3" t="s">
        <v>24153</v>
      </c>
      <c r="B733" s="4">
        <v>18170</v>
      </c>
      <c r="C733" s="3" t="s">
        <v>20135</v>
      </c>
      <c r="D733" s="5">
        <v>39973</v>
      </c>
      <c r="E733" s="5">
        <v>39973</v>
      </c>
      <c r="F733" s="7">
        <v>39974</v>
      </c>
      <c r="G733" s="9">
        <v>39975</v>
      </c>
      <c r="H733" s="9">
        <v>40000</v>
      </c>
      <c r="J733" s="11">
        <v>1</v>
      </c>
      <c r="K733" s="11">
        <v>25</v>
      </c>
      <c r="L733" s="11">
        <v>26</v>
      </c>
      <c r="M733" s="11">
        <v>0</v>
      </c>
      <c r="O733" t="str">
        <f t="shared" si="11"/>
        <v>HJMBound &amp; Not Paid</v>
      </c>
    </row>
    <row r="734" spans="1:15" ht="12" customHeight="1" outlineLevel="1" x14ac:dyDescent="0.2">
      <c r="A734" s="3" t="s">
        <v>24153</v>
      </c>
      <c r="B734" s="4">
        <v>18171</v>
      </c>
      <c r="C734" s="3" t="s">
        <v>20133</v>
      </c>
      <c r="D734" s="5">
        <v>39960</v>
      </c>
      <c r="E734" s="5">
        <v>39974</v>
      </c>
      <c r="F734" s="7">
        <v>39974</v>
      </c>
      <c r="G734" s="8"/>
      <c r="H734" s="8"/>
      <c r="J734" s="10"/>
      <c r="K734" s="10"/>
      <c r="L734" s="11">
        <v>0</v>
      </c>
      <c r="M734" s="11">
        <v>0</v>
      </c>
      <c r="O734" t="str">
        <f t="shared" si="11"/>
        <v>HJMDeclined</v>
      </c>
    </row>
    <row r="735" spans="1:15" ht="12" customHeight="1" outlineLevel="1" x14ac:dyDescent="0.2">
      <c r="A735" s="3" t="s">
        <v>24153</v>
      </c>
      <c r="B735" s="4">
        <v>17216</v>
      </c>
      <c r="C735" s="3" t="s">
        <v>20135</v>
      </c>
      <c r="D735" s="5">
        <v>39976</v>
      </c>
      <c r="E735" s="5">
        <v>39976</v>
      </c>
      <c r="F735" s="7">
        <v>39976</v>
      </c>
      <c r="G735" s="9">
        <v>39989</v>
      </c>
      <c r="H735" s="9">
        <v>39989</v>
      </c>
      <c r="I735" s="6">
        <v>40003</v>
      </c>
      <c r="J735" s="11">
        <v>13</v>
      </c>
      <c r="K735" s="11">
        <v>0</v>
      </c>
      <c r="L735" s="11">
        <v>13</v>
      </c>
      <c r="M735" s="11">
        <v>14</v>
      </c>
      <c r="O735" t="str">
        <f t="shared" si="11"/>
        <v>HJMBound &amp; Not Paid</v>
      </c>
    </row>
    <row r="736" spans="1:15" ht="12" customHeight="1" outlineLevel="1" x14ac:dyDescent="0.2">
      <c r="A736" s="3" t="s">
        <v>24153</v>
      </c>
      <c r="B736" s="4">
        <v>17171</v>
      </c>
      <c r="C736" s="3" t="s">
        <v>20135</v>
      </c>
      <c r="E736" s="5">
        <v>39975</v>
      </c>
      <c r="F736" s="7">
        <v>39976</v>
      </c>
      <c r="G736" s="9">
        <v>39981</v>
      </c>
      <c r="H736" s="9">
        <v>39981</v>
      </c>
      <c r="I736" s="6">
        <v>39995</v>
      </c>
      <c r="J736" s="11">
        <v>5</v>
      </c>
      <c r="K736" s="11">
        <v>0</v>
      </c>
      <c r="L736" s="11">
        <v>5</v>
      </c>
      <c r="M736" s="11">
        <v>14</v>
      </c>
      <c r="O736" t="str">
        <f t="shared" si="11"/>
        <v>HJMBound &amp; Not Paid</v>
      </c>
    </row>
    <row r="737" spans="1:15" ht="12" customHeight="1" outlineLevel="1" x14ac:dyDescent="0.2">
      <c r="A737" s="3" t="s">
        <v>24153</v>
      </c>
      <c r="B737" s="4">
        <v>18175</v>
      </c>
      <c r="C737" s="3" t="s">
        <v>20135</v>
      </c>
      <c r="D737" s="5">
        <v>39974</v>
      </c>
      <c r="E737" s="5">
        <v>39976</v>
      </c>
      <c r="F737" s="7">
        <v>39976</v>
      </c>
      <c r="G737" s="9">
        <v>39980</v>
      </c>
      <c r="H737" s="9">
        <v>39980</v>
      </c>
      <c r="J737" s="11">
        <v>4</v>
      </c>
      <c r="K737" s="11">
        <v>0</v>
      </c>
      <c r="L737" s="11">
        <v>4</v>
      </c>
      <c r="M737" s="11">
        <v>0</v>
      </c>
      <c r="O737" t="str">
        <f t="shared" si="11"/>
        <v>HJMBound &amp; Not Paid</v>
      </c>
    </row>
    <row r="738" spans="1:15" ht="12" customHeight="1" outlineLevel="1" x14ac:dyDescent="0.2">
      <c r="A738" s="3" t="s">
        <v>24153</v>
      </c>
      <c r="B738" s="4">
        <v>17294</v>
      </c>
      <c r="C738" s="3" t="s">
        <v>20135</v>
      </c>
      <c r="D738" s="5">
        <v>39967</v>
      </c>
      <c r="E738" s="5">
        <v>39974</v>
      </c>
      <c r="F738" s="7">
        <v>39976</v>
      </c>
      <c r="G738" s="9">
        <v>39981</v>
      </c>
      <c r="H738" s="9">
        <v>39989</v>
      </c>
      <c r="I738" s="6">
        <v>40020</v>
      </c>
      <c r="J738" s="11">
        <v>5</v>
      </c>
      <c r="K738" s="11">
        <v>8</v>
      </c>
      <c r="L738" s="11">
        <v>13</v>
      </c>
      <c r="M738" s="11">
        <v>31</v>
      </c>
      <c r="O738" t="str">
        <f t="shared" si="11"/>
        <v>HJMBound &amp; Not Paid</v>
      </c>
    </row>
    <row r="739" spans="1:15" ht="12" customHeight="1" outlineLevel="1" x14ac:dyDescent="0.2">
      <c r="A739" s="3" t="s">
        <v>24153</v>
      </c>
      <c r="B739" s="4">
        <v>17297</v>
      </c>
      <c r="C739" s="3" t="s">
        <v>20135</v>
      </c>
      <c r="D739" s="5">
        <v>39974</v>
      </c>
      <c r="E739" s="5">
        <v>39975</v>
      </c>
      <c r="F739" s="7">
        <v>39976</v>
      </c>
      <c r="G739" s="9">
        <v>39994</v>
      </c>
      <c r="H739" s="9">
        <v>39994</v>
      </c>
      <c r="I739" s="6">
        <v>40020</v>
      </c>
      <c r="J739" s="11">
        <v>18</v>
      </c>
      <c r="K739" s="11">
        <v>0</v>
      </c>
      <c r="L739" s="11">
        <v>18</v>
      </c>
      <c r="M739" s="11">
        <v>26</v>
      </c>
      <c r="O739" t="str">
        <f t="shared" si="11"/>
        <v>HJMBound &amp; Not Paid</v>
      </c>
    </row>
    <row r="740" spans="1:15" ht="12" customHeight="1" outlineLevel="1" x14ac:dyDescent="0.2">
      <c r="A740" s="3" t="s">
        <v>24153</v>
      </c>
      <c r="B740" s="4">
        <v>17186</v>
      </c>
      <c r="C740" s="3" t="s">
        <v>20135</v>
      </c>
      <c r="D740" s="5">
        <v>39973</v>
      </c>
      <c r="E740" s="5">
        <v>39979</v>
      </c>
      <c r="F740" s="7">
        <v>39979</v>
      </c>
      <c r="G740" s="9">
        <v>39981</v>
      </c>
      <c r="H740" s="9">
        <v>39981</v>
      </c>
      <c r="I740" s="6">
        <v>39995</v>
      </c>
      <c r="J740" s="11">
        <v>2</v>
      </c>
      <c r="K740" s="11">
        <v>0</v>
      </c>
      <c r="L740" s="11">
        <v>2</v>
      </c>
      <c r="M740" s="11">
        <v>14</v>
      </c>
      <c r="O740" t="str">
        <f t="shared" si="11"/>
        <v>HJMBound &amp; Not Paid</v>
      </c>
    </row>
    <row r="741" spans="1:15" ht="12" customHeight="1" outlineLevel="1" x14ac:dyDescent="0.2">
      <c r="A741" s="3" t="s">
        <v>24153</v>
      </c>
      <c r="B741" s="4">
        <v>18177</v>
      </c>
      <c r="C741" s="3" t="s">
        <v>20135</v>
      </c>
      <c r="D741" s="5">
        <v>39979</v>
      </c>
      <c r="E741" s="5">
        <v>39979</v>
      </c>
      <c r="F741" s="7">
        <v>39980</v>
      </c>
      <c r="G741" s="9">
        <v>39980</v>
      </c>
      <c r="H741" s="9">
        <v>39980</v>
      </c>
      <c r="J741" s="11">
        <v>0</v>
      </c>
      <c r="K741" s="11">
        <v>0</v>
      </c>
      <c r="L741" s="11">
        <v>0</v>
      </c>
      <c r="M741" s="11">
        <v>0</v>
      </c>
      <c r="O741" t="str">
        <f t="shared" si="11"/>
        <v>HJMBound &amp; Not Paid</v>
      </c>
    </row>
    <row r="742" spans="1:15" ht="12" customHeight="1" outlineLevel="1" x14ac:dyDescent="0.2">
      <c r="A742" s="3" t="s">
        <v>24153</v>
      </c>
      <c r="B742" s="4">
        <v>17066</v>
      </c>
      <c r="C742" s="3" t="s">
        <v>20135</v>
      </c>
      <c r="D742" s="5">
        <v>39976</v>
      </c>
      <c r="E742" s="5">
        <v>39980</v>
      </c>
      <c r="F742" s="7">
        <v>39980</v>
      </c>
      <c r="G742" s="9">
        <v>39981</v>
      </c>
      <c r="H742" s="9">
        <v>39981</v>
      </c>
      <c r="I742" s="6">
        <v>39991</v>
      </c>
      <c r="J742" s="11">
        <v>1</v>
      </c>
      <c r="K742" s="11">
        <v>0</v>
      </c>
      <c r="L742" s="11">
        <v>1</v>
      </c>
      <c r="M742" s="11">
        <v>10</v>
      </c>
      <c r="O742" t="str">
        <f t="shared" si="11"/>
        <v>HJMBound &amp; Not Paid</v>
      </c>
    </row>
    <row r="743" spans="1:15" ht="12" customHeight="1" outlineLevel="1" x14ac:dyDescent="0.2">
      <c r="A743" s="3" t="s">
        <v>24153</v>
      </c>
      <c r="B743" s="4">
        <v>18181</v>
      </c>
      <c r="C743" s="3" t="s">
        <v>20134</v>
      </c>
      <c r="D743" s="5">
        <v>39980</v>
      </c>
      <c r="E743" s="5">
        <v>39980</v>
      </c>
      <c r="F743" s="7">
        <v>39981</v>
      </c>
      <c r="G743" s="9">
        <v>39983</v>
      </c>
      <c r="H743" s="9">
        <v>39986</v>
      </c>
      <c r="J743" s="11">
        <v>2</v>
      </c>
      <c r="K743" s="11">
        <v>3</v>
      </c>
      <c r="L743" s="11">
        <v>5</v>
      </c>
      <c r="M743" s="11">
        <v>0</v>
      </c>
      <c r="O743" t="str">
        <f t="shared" si="11"/>
        <v>HJMNo Sale</v>
      </c>
    </row>
    <row r="744" spans="1:15" ht="12" customHeight="1" outlineLevel="1" x14ac:dyDescent="0.2">
      <c r="A744" s="3" t="s">
        <v>24153</v>
      </c>
      <c r="B744" s="4">
        <v>18183</v>
      </c>
      <c r="C744" s="3" t="s">
        <v>20135</v>
      </c>
      <c r="D744" s="5">
        <v>39980</v>
      </c>
      <c r="E744" s="5">
        <v>39981</v>
      </c>
      <c r="F744" s="7">
        <v>39981</v>
      </c>
      <c r="G744" s="9">
        <v>39982</v>
      </c>
      <c r="H744" s="9">
        <v>39982</v>
      </c>
      <c r="J744" s="11">
        <v>1</v>
      </c>
      <c r="K744" s="11">
        <v>0</v>
      </c>
      <c r="L744" s="11">
        <v>1</v>
      </c>
      <c r="M744" s="11">
        <v>0</v>
      </c>
      <c r="O744" t="str">
        <f t="shared" si="11"/>
        <v>HJMBound &amp; Not Paid</v>
      </c>
    </row>
    <row r="745" spans="1:15" ht="12" customHeight="1" outlineLevel="1" x14ac:dyDescent="0.2">
      <c r="A745" s="3" t="s">
        <v>24153</v>
      </c>
      <c r="B745" s="4">
        <v>17425</v>
      </c>
      <c r="C745" s="3" t="s">
        <v>20135</v>
      </c>
      <c r="D745" s="5">
        <v>39967</v>
      </c>
      <c r="E745" s="5">
        <v>39979</v>
      </c>
      <c r="F745" s="7">
        <v>39982</v>
      </c>
      <c r="G745" s="9">
        <v>40008</v>
      </c>
      <c r="H745" s="9">
        <v>40008</v>
      </c>
      <c r="I745" s="6">
        <v>40045</v>
      </c>
      <c r="J745" s="11">
        <v>26</v>
      </c>
      <c r="K745" s="11">
        <v>0</v>
      </c>
      <c r="L745" s="11">
        <v>26</v>
      </c>
      <c r="M745" s="11">
        <v>37</v>
      </c>
      <c r="O745" t="str">
        <f t="shared" si="11"/>
        <v>HJMBound &amp; Not Paid</v>
      </c>
    </row>
    <row r="746" spans="1:15" ht="12" customHeight="1" outlineLevel="1" x14ac:dyDescent="0.2">
      <c r="A746" s="3" t="s">
        <v>24153</v>
      </c>
      <c r="B746" s="4">
        <v>18192</v>
      </c>
      <c r="C746" s="3" t="s">
        <v>20133</v>
      </c>
      <c r="D746" s="5">
        <v>39566</v>
      </c>
      <c r="E746" s="5">
        <v>39983</v>
      </c>
      <c r="F746" s="7">
        <v>39983</v>
      </c>
      <c r="G746" s="8"/>
      <c r="H746" s="8"/>
      <c r="J746" s="10"/>
      <c r="K746" s="10"/>
      <c r="L746" s="11">
        <v>0</v>
      </c>
      <c r="M746" s="11">
        <v>0</v>
      </c>
      <c r="O746" t="str">
        <f t="shared" si="11"/>
        <v>HJMDeclined</v>
      </c>
    </row>
    <row r="747" spans="1:15" ht="12" customHeight="1" outlineLevel="1" x14ac:dyDescent="0.2">
      <c r="A747" s="3" t="s">
        <v>24153</v>
      </c>
      <c r="B747" s="4">
        <v>18191</v>
      </c>
      <c r="C747" s="3" t="s">
        <v>20133</v>
      </c>
      <c r="D747" s="5">
        <v>39863</v>
      </c>
      <c r="E747" s="5">
        <v>39983</v>
      </c>
      <c r="F747" s="7">
        <v>39983</v>
      </c>
      <c r="G747" s="8"/>
      <c r="H747" s="8"/>
      <c r="J747" s="10"/>
      <c r="K747" s="10"/>
      <c r="L747" s="11">
        <v>0</v>
      </c>
      <c r="M747" s="11">
        <v>0</v>
      </c>
      <c r="O747" t="str">
        <f t="shared" si="11"/>
        <v>HJMDeclined</v>
      </c>
    </row>
    <row r="748" spans="1:15" ht="12" customHeight="1" outlineLevel="1" x14ac:dyDescent="0.2">
      <c r="A748" s="3" t="s">
        <v>24153</v>
      </c>
      <c r="B748" s="4">
        <v>17236</v>
      </c>
      <c r="C748" s="3" t="s">
        <v>20135</v>
      </c>
      <c r="D748" s="5">
        <v>39978</v>
      </c>
      <c r="E748" s="5">
        <v>39983</v>
      </c>
      <c r="F748" s="7">
        <v>39986</v>
      </c>
      <c r="G748" s="9">
        <v>39993</v>
      </c>
      <c r="H748" s="9">
        <v>39993</v>
      </c>
      <c r="I748" s="6">
        <v>40007</v>
      </c>
      <c r="J748" s="11">
        <v>7</v>
      </c>
      <c r="K748" s="11">
        <v>0</v>
      </c>
      <c r="L748" s="11">
        <v>7</v>
      </c>
      <c r="M748" s="11">
        <v>14</v>
      </c>
      <c r="O748" t="str">
        <f t="shared" si="11"/>
        <v>HJMBound &amp; Not Paid</v>
      </c>
    </row>
    <row r="749" spans="1:15" ht="12" customHeight="1" outlineLevel="1" x14ac:dyDescent="0.2">
      <c r="A749" s="3" t="s">
        <v>24153</v>
      </c>
      <c r="B749" s="4">
        <v>17371</v>
      </c>
      <c r="C749" s="3" t="s">
        <v>20135</v>
      </c>
      <c r="D749" s="5">
        <v>39976</v>
      </c>
      <c r="E749" s="5">
        <v>39986</v>
      </c>
      <c r="F749" s="7">
        <v>39986</v>
      </c>
      <c r="G749" s="9">
        <v>40003</v>
      </c>
      <c r="H749" s="9">
        <v>40003</v>
      </c>
      <c r="I749" s="6">
        <v>40026</v>
      </c>
      <c r="J749" s="11">
        <v>17</v>
      </c>
      <c r="K749" s="11">
        <v>0</v>
      </c>
      <c r="L749" s="11">
        <v>17</v>
      </c>
      <c r="M749" s="11">
        <v>23</v>
      </c>
      <c r="O749" t="str">
        <f t="shared" si="11"/>
        <v>HJMBound &amp; Not Paid</v>
      </c>
    </row>
    <row r="750" spans="1:15" ht="12" customHeight="1" outlineLevel="1" x14ac:dyDescent="0.2">
      <c r="A750" s="3" t="s">
        <v>24153</v>
      </c>
      <c r="B750" s="4">
        <v>18195</v>
      </c>
      <c r="C750" s="3" t="s">
        <v>20133</v>
      </c>
      <c r="D750" s="5">
        <v>39983</v>
      </c>
      <c r="E750" s="5">
        <v>39986</v>
      </c>
      <c r="F750" s="7">
        <v>39986</v>
      </c>
      <c r="G750" s="8"/>
      <c r="H750" s="8"/>
      <c r="J750" s="10"/>
      <c r="K750" s="10"/>
      <c r="L750" s="11">
        <v>0</v>
      </c>
      <c r="M750" s="11">
        <v>0</v>
      </c>
      <c r="O750" t="str">
        <f t="shared" si="11"/>
        <v>HJMDeclined</v>
      </c>
    </row>
    <row r="751" spans="1:15" ht="12" customHeight="1" outlineLevel="1" x14ac:dyDescent="0.2">
      <c r="A751" s="3" t="s">
        <v>24153</v>
      </c>
      <c r="B751" s="4">
        <v>17249</v>
      </c>
      <c r="C751" s="3" t="s">
        <v>20135</v>
      </c>
      <c r="D751" s="5">
        <v>39983</v>
      </c>
      <c r="E751" s="5">
        <v>39986</v>
      </c>
      <c r="F751" s="7">
        <v>39986</v>
      </c>
      <c r="G751" s="9">
        <v>39994</v>
      </c>
      <c r="H751" s="9">
        <v>39994</v>
      </c>
      <c r="I751" s="6">
        <v>40009</v>
      </c>
      <c r="J751" s="11">
        <v>8</v>
      </c>
      <c r="K751" s="11">
        <v>0</v>
      </c>
      <c r="L751" s="11">
        <v>8</v>
      </c>
      <c r="M751" s="11">
        <v>15</v>
      </c>
      <c r="O751" t="str">
        <f t="shared" si="11"/>
        <v>HJMBound &amp; Not Paid</v>
      </c>
    </row>
    <row r="752" spans="1:15" ht="12" customHeight="1" outlineLevel="1" x14ac:dyDescent="0.2">
      <c r="A752" s="3" t="s">
        <v>24153</v>
      </c>
      <c r="B752" s="4">
        <v>18202</v>
      </c>
      <c r="C752" s="3" t="s">
        <v>20133</v>
      </c>
      <c r="D752" s="5">
        <v>39973</v>
      </c>
      <c r="E752" s="5">
        <v>39986</v>
      </c>
      <c r="F752" s="7">
        <v>39987</v>
      </c>
      <c r="G752" s="8"/>
      <c r="H752" s="8"/>
      <c r="J752" s="10"/>
      <c r="K752" s="10"/>
      <c r="L752" s="11">
        <v>0</v>
      </c>
      <c r="M752" s="11">
        <v>0</v>
      </c>
      <c r="O752" t="str">
        <f t="shared" si="11"/>
        <v>HJMDeclined</v>
      </c>
    </row>
    <row r="753" spans="1:15" ht="12" customHeight="1" outlineLevel="1" x14ac:dyDescent="0.2">
      <c r="A753" s="3" t="s">
        <v>24153</v>
      </c>
      <c r="B753" s="4">
        <v>18203</v>
      </c>
      <c r="C753" s="3" t="s">
        <v>20133</v>
      </c>
      <c r="D753" s="5">
        <v>39973</v>
      </c>
      <c r="E753" s="5">
        <v>39986</v>
      </c>
      <c r="F753" s="7">
        <v>39987</v>
      </c>
      <c r="G753" s="8"/>
      <c r="H753" s="8"/>
      <c r="J753" s="10"/>
      <c r="K753" s="10"/>
      <c r="L753" s="11">
        <v>0</v>
      </c>
      <c r="M753" s="11">
        <v>0</v>
      </c>
      <c r="O753" t="str">
        <f t="shared" si="11"/>
        <v>HJMDeclined</v>
      </c>
    </row>
    <row r="754" spans="1:15" ht="12" customHeight="1" outlineLevel="1" x14ac:dyDescent="0.2">
      <c r="A754" s="3" t="s">
        <v>24153</v>
      </c>
      <c r="B754" s="4">
        <v>18207</v>
      </c>
      <c r="C754" s="3" t="s">
        <v>20133</v>
      </c>
      <c r="D754" s="5">
        <v>39919</v>
      </c>
      <c r="E754" s="5">
        <v>39987</v>
      </c>
      <c r="F754" s="7">
        <v>39987</v>
      </c>
      <c r="G754" s="9">
        <v>39987</v>
      </c>
      <c r="H754" s="8"/>
      <c r="J754" s="11">
        <v>0</v>
      </c>
      <c r="K754" s="10"/>
      <c r="L754" s="11">
        <v>0</v>
      </c>
      <c r="M754" s="11">
        <v>0</v>
      </c>
      <c r="O754" t="str">
        <f t="shared" si="11"/>
        <v>HJMDeclined</v>
      </c>
    </row>
    <row r="755" spans="1:15" ht="12" customHeight="1" outlineLevel="1" x14ac:dyDescent="0.2">
      <c r="A755" s="3" t="s">
        <v>24153</v>
      </c>
      <c r="B755" s="4">
        <v>17441</v>
      </c>
      <c r="C755" s="3" t="s">
        <v>20135</v>
      </c>
      <c r="D755" s="5">
        <v>39983</v>
      </c>
      <c r="E755" s="5">
        <v>39987</v>
      </c>
      <c r="F755" s="7">
        <v>39988</v>
      </c>
      <c r="G755" s="9">
        <v>40008</v>
      </c>
      <c r="H755" s="9">
        <v>40008</v>
      </c>
      <c r="I755" s="6">
        <v>40050</v>
      </c>
      <c r="J755" s="11">
        <v>20</v>
      </c>
      <c r="K755" s="11">
        <v>0</v>
      </c>
      <c r="L755" s="11">
        <v>20</v>
      </c>
      <c r="M755" s="11">
        <v>42</v>
      </c>
      <c r="O755" t="str">
        <f t="shared" si="11"/>
        <v>HJMBound &amp; Not Paid</v>
      </c>
    </row>
    <row r="756" spans="1:15" ht="12" customHeight="1" outlineLevel="1" x14ac:dyDescent="0.2">
      <c r="A756" s="3" t="s">
        <v>24153</v>
      </c>
      <c r="B756" s="4">
        <v>18210</v>
      </c>
      <c r="C756" s="3" t="s">
        <v>20135</v>
      </c>
      <c r="E756" s="5">
        <v>39987</v>
      </c>
      <c r="F756" s="7">
        <v>39988</v>
      </c>
      <c r="G756" s="9">
        <v>39988</v>
      </c>
      <c r="H756" s="9">
        <v>39988</v>
      </c>
      <c r="J756" s="11">
        <v>0</v>
      </c>
      <c r="K756" s="11">
        <v>0</v>
      </c>
      <c r="L756" s="11">
        <v>0</v>
      </c>
      <c r="M756" s="11">
        <v>0</v>
      </c>
      <c r="O756" t="str">
        <f t="shared" si="11"/>
        <v>HJMBound &amp; Not Paid</v>
      </c>
    </row>
    <row r="757" spans="1:15" ht="12" customHeight="1" outlineLevel="1" x14ac:dyDescent="0.2">
      <c r="A757" s="3" t="s">
        <v>24153</v>
      </c>
      <c r="B757" s="4">
        <v>17434</v>
      </c>
      <c r="C757" s="3" t="s">
        <v>20135</v>
      </c>
      <c r="D757" s="5">
        <v>39986</v>
      </c>
      <c r="E757" s="5">
        <v>39986</v>
      </c>
      <c r="F757" s="7">
        <v>39988</v>
      </c>
      <c r="G757" s="9">
        <v>40008</v>
      </c>
      <c r="H757" s="9">
        <v>40008</v>
      </c>
      <c r="I757" s="6">
        <v>40047</v>
      </c>
      <c r="J757" s="11">
        <v>20</v>
      </c>
      <c r="K757" s="11">
        <v>0</v>
      </c>
      <c r="L757" s="11">
        <v>20</v>
      </c>
      <c r="M757" s="11">
        <v>39</v>
      </c>
      <c r="O757" t="str">
        <f t="shared" si="11"/>
        <v>HJMBound &amp; Not Paid</v>
      </c>
    </row>
    <row r="758" spans="1:15" ht="12" customHeight="1" outlineLevel="1" x14ac:dyDescent="0.2">
      <c r="A758" s="3" t="s">
        <v>24153</v>
      </c>
      <c r="B758" s="4">
        <v>18213</v>
      </c>
      <c r="C758" s="3" t="s">
        <v>20133</v>
      </c>
      <c r="D758" s="5">
        <v>39986</v>
      </c>
      <c r="E758" s="5">
        <v>39988</v>
      </c>
      <c r="F758" s="7">
        <v>39988</v>
      </c>
      <c r="G758" s="9">
        <v>39988</v>
      </c>
      <c r="H758" s="8"/>
      <c r="J758" s="11">
        <v>0</v>
      </c>
      <c r="K758" s="10"/>
      <c r="L758" s="11">
        <v>0</v>
      </c>
      <c r="M758" s="11">
        <v>0</v>
      </c>
      <c r="O758" t="str">
        <f t="shared" si="11"/>
        <v>HJMDeclined</v>
      </c>
    </row>
    <row r="759" spans="1:15" ht="12" customHeight="1" outlineLevel="1" x14ac:dyDescent="0.2">
      <c r="A759" s="3" t="s">
        <v>24153</v>
      </c>
      <c r="B759" s="4">
        <v>18221</v>
      </c>
      <c r="C759" s="3" t="s">
        <v>20134</v>
      </c>
      <c r="D759" s="5">
        <v>39981</v>
      </c>
      <c r="E759" s="5">
        <v>39989</v>
      </c>
      <c r="F759" s="7">
        <v>39989</v>
      </c>
      <c r="G759" s="9">
        <v>39996</v>
      </c>
      <c r="H759" s="9">
        <v>40000</v>
      </c>
      <c r="J759" s="11">
        <v>7</v>
      </c>
      <c r="K759" s="11">
        <v>4</v>
      </c>
      <c r="L759" s="11">
        <v>11</v>
      </c>
      <c r="M759" s="11">
        <v>0</v>
      </c>
      <c r="O759" t="str">
        <f t="shared" si="11"/>
        <v>HJMNo Sale</v>
      </c>
    </row>
    <row r="760" spans="1:15" ht="12" customHeight="1" outlineLevel="1" x14ac:dyDescent="0.2">
      <c r="A760" s="3" t="s">
        <v>24153</v>
      </c>
      <c r="B760" s="4">
        <v>17201</v>
      </c>
      <c r="C760" s="3" t="s">
        <v>20135</v>
      </c>
      <c r="D760" s="5">
        <v>39980</v>
      </c>
      <c r="E760" s="5">
        <v>39988</v>
      </c>
      <c r="F760" s="7">
        <v>39989</v>
      </c>
      <c r="G760" s="9">
        <v>39990</v>
      </c>
      <c r="H760" s="9">
        <v>39990</v>
      </c>
      <c r="I760" s="6">
        <v>39997</v>
      </c>
      <c r="J760" s="11">
        <v>1</v>
      </c>
      <c r="K760" s="11">
        <v>0</v>
      </c>
      <c r="L760" s="11">
        <v>1</v>
      </c>
      <c r="M760" s="11">
        <v>7</v>
      </c>
      <c r="O760" t="str">
        <f t="shared" si="11"/>
        <v>HJMBound &amp; Not Paid</v>
      </c>
    </row>
    <row r="761" spans="1:15" ht="12" customHeight="1" outlineLevel="1" x14ac:dyDescent="0.2">
      <c r="A761" s="3" t="s">
        <v>24153</v>
      </c>
      <c r="B761" s="4">
        <v>18217</v>
      </c>
      <c r="C761" s="3" t="s">
        <v>20133</v>
      </c>
      <c r="E761" s="5">
        <v>39988</v>
      </c>
      <c r="F761" s="7">
        <v>39989</v>
      </c>
      <c r="G761" s="8"/>
      <c r="H761" s="8"/>
      <c r="J761" s="10"/>
      <c r="K761" s="10"/>
      <c r="L761" s="11">
        <v>0</v>
      </c>
      <c r="M761" s="11">
        <v>0</v>
      </c>
      <c r="O761" t="str">
        <f t="shared" si="11"/>
        <v>HJMDeclined</v>
      </c>
    </row>
    <row r="762" spans="1:15" ht="12" customHeight="1" outlineLevel="1" x14ac:dyDescent="0.2">
      <c r="A762" s="3" t="s">
        <v>24153</v>
      </c>
      <c r="B762" s="4">
        <v>18215</v>
      </c>
      <c r="C762" s="3" t="s">
        <v>20135</v>
      </c>
      <c r="D762" s="5">
        <v>39988</v>
      </c>
      <c r="E762" s="5">
        <v>39988</v>
      </c>
      <c r="F762" s="7">
        <v>39989</v>
      </c>
      <c r="G762" s="9">
        <v>39990</v>
      </c>
      <c r="H762" s="9">
        <v>39990</v>
      </c>
      <c r="J762" s="11">
        <v>1</v>
      </c>
      <c r="K762" s="11">
        <v>0</v>
      </c>
      <c r="L762" s="11">
        <v>1</v>
      </c>
      <c r="M762" s="11">
        <v>0</v>
      </c>
      <c r="O762" t="str">
        <f t="shared" si="11"/>
        <v>HJMBound &amp; Not Paid</v>
      </c>
    </row>
    <row r="763" spans="1:15" ht="12" customHeight="1" outlineLevel="1" x14ac:dyDescent="0.2">
      <c r="A763" s="3" t="s">
        <v>24153</v>
      </c>
      <c r="B763" s="4">
        <v>17219</v>
      </c>
      <c r="C763" s="3" t="s">
        <v>20135</v>
      </c>
      <c r="D763" s="5">
        <v>39986</v>
      </c>
      <c r="E763" s="5">
        <v>39990</v>
      </c>
      <c r="F763" s="7">
        <v>39990</v>
      </c>
      <c r="G763" s="9">
        <v>39993</v>
      </c>
      <c r="H763" s="9">
        <v>39993</v>
      </c>
      <c r="I763" s="6">
        <v>40004</v>
      </c>
      <c r="J763" s="11">
        <v>3</v>
      </c>
      <c r="K763" s="11">
        <v>0</v>
      </c>
      <c r="L763" s="11">
        <v>3</v>
      </c>
      <c r="M763" s="11">
        <v>11</v>
      </c>
      <c r="O763" t="str">
        <f t="shared" si="11"/>
        <v>HJMBound &amp; Not Paid</v>
      </c>
    </row>
    <row r="764" spans="1:15" ht="12" customHeight="1" outlineLevel="1" x14ac:dyDescent="0.2">
      <c r="A764" s="3" t="s">
        <v>24153</v>
      </c>
      <c r="B764" s="4">
        <v>18229</v>
      </c>
      <c r="C764" s="3" t="s">
        <v>20133</v>
      </c>
      <c r="D764" s="5">
        <v>39986</v>
      </c>
      <c r="E764" s="5">
        <v>39993</v>
      </c>
      <c r="F764" s="7">
        <v>39993</v>
      </c>
      <c r="G764" s="8"/>
      <c r="H764" s="8"/>
      <c r="J764" s="10"/>
      <c r="K764" s="10"/>
      <c r="L764" s="11">
        <v>0</v>
      </c>
      <c r="M764" s="11">
        <v>0</v>
      </c>
      <c r="O764" t="str">
        <f t="shared" si="11"/>
        <v>HJMDeclined</v>
      </c>
    </row>
    <row r="765" spans="1:15" ht="12" customHeight="1" outlineLevel="1" x14ac:dyDescent="0.2">
      <c r="A765" s="3" t="s">
        <v>24153</v>
      </c>
      <c r="B765" s="4">
        <v>17450</v>
      </c>
      <c r="C765" s="3" t="s">
        <v>20135</v>
      </c>
      <c r="D765" s="5">
        <v>39963</v>
      </c>
      <c r="E765" s="5">
        <v>39988</v>
      </c>
      <c r="F765" s="7">
        <v>39993</v>
      </c>
      <c r="G765" s="9">
        <v>40004</v>
      </c>
      <c r="H765" s="9">
        <v>40004</v>
      </c>
      <c r="I765" s="6">
        <v>40051</v>
      </c>
      <c r="J765" s="11">
        <v>11</v>
      </c>
      <c r="K765" s="11">
        <v>0</v>
      </c>
      <c r="L765" s="11">
        <v>11</v>
      </c>
      <c r="M765" s="11">
        <v>47</v>
      </c>
      <c r="O765" t="str">
        <f t="shared" si="11"/>
        <v>HJMBound &amp; Not Paid</v>
      </c>
    </row>
    <row r="766" spans="1:15" ht="12" customHeight="1" outlineLevel="1" x14ac:dyDescent="0.2">
      <c r="A766" s="3" t="s">
        <v>24153</v>
      </c>
      <c r="B766" s="4">
        <v>18227</v>
      </c>
      <c r="C766" s="3" t="s">
        <v>20133</v>
      </c>
      <c r="D766" s="5">
        <v>39973</v>
      </c>
      <c r="E766" s="5">
        <v>39993</v>
      </c>
      <c r="F766" s="7">
        <v>39993</v>
      </c>
      <c r="G766" s="8"/>
      <c r="H766" s="8"/>
      <c r="J766" s="10"/>
      <c r="K766" s="10"/>
      <c r="L766" s="11">
        <v>0</v>
      </c>
      <c r="M766" s="11">
        <v>0</v>
      </c>
      <c r="O766" t="str">
        <f t="shared" si="11"/>
        <v>HJMDeclined</v>
      </c>
    </row>
    <row r="767" spans="1:15" ht="12" customHeight="1" outlineLevel="1" x14ac:dyDescent="0.2">
      <c r="A767" s="3" t="s">
        <v>24153</v>
      </c>
      <c r="B767" s="4">
        <v>17307</v>
      </c>
      <c r="C767" s="3" t="s">
        <v>20135</v>
      </c>
      <c r="D767" s="5">
        <v>39989</v>
      </c>
      <c r="E767" s="5">
        <v>39993</v>
      </c>
      <c r="F767" s="7">
        <v>39993</v>
      </c>
      <c r="G767" s="9">
        <v>39994</v>
      </c>
      <c r="H767" s="9">
        <v>39994</v>
      </c>
      <c r="I767" s="6">
        <v>40024</v>
      </c>
      <c r="J767" s="11">
        <v>1</v>
      </c>
      <c r="K767" s="11">
        <v>0</v>
      </c>
      <c r="L767" s="11">
        <v>1</v>
      </c>
      <c r="M767" s="11">
        <v>30</v>
      </c>
      <c r="O767" t="str">
        <f t="shared" si="11"/>
        <v>HJMBound &amp; Not Paid</v>
      </c>
    </row>
    <row r="768" spans="1:15" ht="12" customHeight="1" outlineLevel="1" x14ac:dyDescent="0.2">
      <c r="A768" s="3" t="s">
        <v>24153</v>
      </c>
      <c r="B768" s="4">
        <v>18225</v>
      </c>
      <c r="C768" s="3" t="s">
        <v>20133</v>
      </c>
      <c r="E768" s="5">
        <v>39988</v>
      </c>
      <c r="F768" s="7">
        <v>39993</v>
      </c>
      <c r="G768" s="8"/>
      <c r="H768" s="8"/>
      <c r="J768" s="10"/>
      <c r="K768" s="10"/>
      <c r="L768" s="11">
        <v>0</v>
      </c>
      <c r="M768" s="11">
        <v>0</v>
      </c>
      <c r="O768" t="str">
        <f t="shared" si="11"/>
        <v>HJMDeclined</v>
      </c>
    </row>
    <row r="769" spans="1:15" ht="12" customHeight="1" outlineLevel="1" x14ac:dyDescent="0.2">
      <c r="A769" s="3" t="s">
        <v>24153</v>
      </c>
      <c r="B769" s="4">
        <v>18231</v>
      </c>
      <c r="C769" s="3" t="s">
        <v>20133</v>
      </c>
      <c r="E769" s="5">
        <v>39993</v>
      </c>
      <c r="F769" s="7">
        <v>39994</v>
      </c>
      <c r="G769" s="8"/>
      <c r="H769" s="8"/>
      <c r="J769" s="10"/>
      <c r="K769" s="10"/>
      <c r="L769" s="11">
        <v>0</v>
      </c>
      <c r="M769" s="11">
        <v>0</v>
      </c>
      <c r="O769" t="str">
        <f t="shared" si="11"/>
        <v>HJMDeclined</v>
      </c>
    </row>
    <row r="770" spans="1:15" ht="12" customHeight="1" outlineLevel="1" x14ac:dyDescent="0.2">
      <c r="A770" s="3" t="s">
        <v>24153</v>
      </c>
      <c r="B770" s="4">
        <v>17476</v>
      </c>
      <c r="C770" s="3" t="s">
        <v>20135</v>
      </c>
      <c r="D770" s="5">
        <v>39892</v>
      </c>
      <c r="E770" s="5">
        <v>39995</v>
      </c>
      <c r="F770" s="7">
        <v>39995</v>
      </c>
      <c r="G770" s="9">
        <v>39995</v>
      </c>
      <c r="H770" s="9">
        <v>39995</v>
      </c>
      <c r="J770" s="11">
        <v>0</v>
      </c>
      <c r="K770" s="11">
        <v>0</v>
      </c>
      <c r="L770" s="11">
        <v>0</v>
      </c>
      <c r="M770" s="11">
        <v>0</v>
      </c>
      <c r="O770" t="str">
        <f t="shared" si="11"/>
        <v>HJMBound &amp; Not Paid</v>
      </c>
    </row>
    <row r="771" spans="1:15" ht="12" customHeight="1" outlineLevel="1" x14ac:dyDescent="0.2">
      <c r="A771" s="3" t="s">
        <v>24153</v>
      </c>
      <c r="B771" s="4">
        <v>18233</v>
      </c>
      <c r="C771" s="3" t="s">
        <v>20133</v>
      </c>
      <c r="D771" s="5">
        <v>39982</v>
      </c>
      <c r="E771" s="5">
        <v>39994</v>
      </c>
      <c r="F771" s="7">
        <v>39995</v>
      </c>
      <c r="G771" s="8"/>
      <c r="H771" s="8"/>
      <c r="J771" s="10"/>
      <c r="K771" s="10"/>
      <c r="L771" s="11">
        <v>0</v>
      </c>
      <c r="M771" s="11">
        <v>0</v>
      </c>
      <c r="O771" t="str">
        <f t="shared" si="11"/>
        <v>HJMDeclined</v>
      </c>
    </row>
    <row r="772" spans="1:15" ht="12" customHeight="1" outlineLevel="1" x14ac:dyDescent="0.2">
      <c r="A772" s="3" t="s">
        <v>24153</v>
      </c>
      <c r="B772" s="4">
        <v>17270</v>
      </c>
      <c r="C772" s="3" t="s">
        <v>20135</v>
      </c>
      <c r="D772" s="5">
        <v>39988</v>
      </c>
      <c r="E772" s="5">
        <v>39994</v>
      </c>
      <c r="F772" s="7">
        <v>39995</v>
      </c>
      <c r="G772" s="9">
        <v>40000</v>
      </c>
      <c r="H772" s="9">
        <v>40000</v>
      </c>
      <c r="I772" s="6">
        <v>40014</v>
      </c>
      <c r="J772" s="11">
        <v>5</v>
      </c>
      <c r="K772" s="11">
        <v>0</v>
      </c>
      <c r="L772" s="11">
        <v>5</v>
      </c>
      <c r="M772" s="11">
        <v>14</v>
      </c>
      <c r="O772" t="str">
        <f t="shared" ref="O772:O835" si="12">+A772&amp;C772</f>
        <v>HJMBound &amp; Not Paid</v>
      </c>
    </row>
    <row r="773" spans="1:15" ht="12" customHeight="1" outlineLevel="1" x14ac:dyDescent="0.2">
      <c r="A773" s="3" t="s">
        <v>24153</v>
      </c>
      <c r="B773" s="4">
        <v>17230</v>
      </c>
      <c r="C773" s="3" t="s">
        <v>20135</v>
      </c>
      <c r="D773" s="5">
        <v>39993</v>
      </c>
      <c r="E773" s="5">
        <v>39996</v>
      </c>
      <c r="F773" s="7">
        <v>39996</v>
      </c>
      <c r="G773" s="9">
        <v>40000</v>
      </c>
      <c r="H773" s="9">
        <v>40000</v>
      </c>
      <c r="I773" s="6">
        <v>40006</v>
      </c>
      <c r="J773" s="11">
        <v>4</v>
      </c>
      <c r="K773" s="11">
        <v>0</v>
      </c>
      <c r="L773" s="11">
        <v>4</v>
      </c>
      <c r="M773" s="11">
        <v>6</v>
      </c>
      <c r="O773" t="str">
        <f t="shared" si="12"/>
        <v>HJMBound &amp; Not Paid</v>
      </c>
    </row>
    <row r="774" spans="1:15" ht="12" customHeight="1" outlineLevel="1" x14ac:dyDescent="0.2">
      <c r="A774" s="3" t="s">
        <v>24153</v>
      </c>
      <c r="B774" s="4">
        <v>18236</v>
      </c>
      <c r="C774" s="3" t="s">
        <v>20133</v>
      </c>
      <c r="D774" s="5">
        <v>39986</v>
      </c>
      <c r="E774" s="5">
        <v>39995</v>
      </c>
      <c r="F774" s="7">
        <v>39996</v>
      </c>
      <c r="G774" s="8"/>
      <c r="H774" s="8"/>
      <c r="J774" s="10"/>
      <c r="K774" s="10"/>
      <c r="L774" s="11">
        <v>0</v>
      </c>
      <c r="M774" s="11">
        <v>0</v>
      </c>
      <c r="O774" t="str">
        <f t="shared" si="12"/>
        <v>HJMDeclined</v>
      </c>
    </row>
    <row r="775" spans="1:15" ht="12" customHeight="1" outlineLevel="1" x14ac:dyDescent="0.2">
      <c r="A775" s="3" t="s">
        <v>24153</v>
      </c>
      <c r="B775" s="4">
        <v>17274</v>
      </c>
      <c r="C775" s="3" t="s">
        <v>20135</v>
      </c>
      <c r="D775" s="5">
        <v>39994</v>
      </c>
      <c r="E775" s="5">
        <v>39996</v>
      </c>
      <c r="F775" s="7">
        <v>39996</v>
      </c>
      <c r="G775" s="9">
        <v>40002</v>
      </c>
      <c r="H775" s="9">
        <v>40002</v>
      </c>
      <c r="I775" s="6">
        <v>40015</v>
      </c>
      <c r="J775" s="11">
        <v>6</v>
      </c>
      <c r="K775" s="11">
        <v>0</v>
      </c>
      <c r="L775" s="11">
        <v>6</v>
      </c>
      <c r="M775" s="11">
        <v>13</v>
      </c>
      <c r="O775" t="str">
        <f t="shared" si="12"/>
        <v>HJMBound &amp; Not Paid</v>
      </c>
    </row>
    <row r="776" spans="1:15" ht="12" customHeight="1" outlineLevel="1" x14ac:dyDescent="0.2">
      <c r="A776" s="3" t="s">
        <v>24153</v>
      </c>
      <c r="B776" s="4">
        <v>17267</v>
      </c>
      <c r="C776" s="3" t="s">
        <v>20135</v>
      </c>
      <c r="D776" s="5">
        <v>39993</v>
      </c>
      <c r="E776" s="5">
        <v>40000</v>
      </c>
      <c r="F776" s="7">
        <v>40000</v>
      </c>
      <c r="G776" s="9">
        <v>40000</v>
      </c>
      <c r="H776" s="9">
        <v>40000</v>
      </c>
      <c r="I776" s="6">
        <v>40014</v>
      </c>
      <c r="J776" s="11">
        <v>0</v>
      </c>
      <c r="K776" s="11">
        <v>0</v>
      </c>
      <c r="L776" s="11">
        <v>0</v>
      </c>
      <c r="M776" s="11">
        <v>14</v>
      </c>
      <c r="O776" t="str">
        <f t="shared" si="12"/>
        <v>HJMBound &amp; Not Paid</v>
      </c>
    </row>
    <row r="777" spans="1:15" ht="12" customHeight="1" outlineLevel="1" x14ac:dyDescent="0.2">
      <c r="A777" s="3" t="s">
        <v>24153</v>
      </c>
      <c r="B777" s="4">
        <v>17263</v>
      </c>
      <c r="C777" s="3" t="s">
        <v>20135</v>
      </c>
      <c r="D777" s="5">
        <v>39994</v>
      </c>
      <c r="E777" s="5">
        <v>40000</v>
      </c>
      <c r="F777" s="7">
        <v>40000</v>
      </c>
      <c r="G777" s="9">
        <v>40001</v>
      </c>
      <c r="H777" s="9">
        <v>40008</v>
      </c>
      <c r="I777" s="6">
        <v>40013</v>
      </c>
      <c r="J777" s="11">
        <v>1</v>
      </c>
      <c r="K777" s="11">
        <v>7</v>
      </c>
      <c r="L777" s="11">
        <v>8</v>
      </c>
      <c r="M777" s="11">
        <v>5</v>
      </c>
      <c r="O777" t="str">
        <f t="shared" si="12"/>
        <v>HJMBound &amp; Not Paid</v>
      </c>
    </row>
    <row r="778" spans="1:15" ht="12" customHeight="1" outlineLevel="1" x14ac:dyDescent="0.2">
      <c r="A778" s="3" t="s">
        <v>24153</v>
      </c>
      <c r="B778" s="4">
        <v>17563</v>
      </c>
      <c r="C778" s="3" t="s">
        <v>20135</v>
      </c>
      <c r="D778" s="5">
        <v>39993</v>
      </c>
      <c r="E778" s="5">
        <v>39996</v>
      </c>
      <c r="F778" s="7">
        <v>40000</v>
      </c>
      <c r="G778" s="9">
        <v>40029</v>
      </c>
      <c r="H778" s="9">
        <v>40029</v>
      </c>
      <c r="I778" s="6">
        <v>40062</v>
      </c>
      <c r="J778" s="11">
        <v>29</v>
      </c>
      <c r="K778" s="11">
        <v>0</v>
      </c>
      <c r="L778" s="11">
        <v>29</v>
      </c>
      <c r="M778" s="11">
        <v>33</v>
      </c>
      <c r="O778" t="str">
        <f t="shared" si="12"/>
        <v>HJMBound &amp; Not Paid</v>
      </c>
    </row>
    <row r="779" spans="1:15" ht="12" customHeight="1" outlineLevel="1" x14ac:dyDescent="0.2">
      <c r="A779" s="3" t="s">
        <v>24153</v>
      </c>
      <c r="B779" s="4">
        <v>18241</v>
      </c>
      <c r="C779" s="3" t="s">
        <v>20136</v>
      </c>
      <c r="D779" s="5">
        <v>39783</v>
      </c>
      <c r="E779" s="5">
        <v>40000</v>
      </c>
      <c r="F779" s="7">
        <v>40001</v>
      </c>
      <c r="G779" s="9">
        <v>40001</v>
      </c>
      <c r="H779" s="8"/>
      <c r="J779" s="11">
        <v>0</v>
      </c>
      <c r="K779" s="10"/>
      <c r="L779" s="11">
        <v>0</v>
      </c>
      <c r="M779" s="11">
        <v>0</v>
      </c>
      <c r="O779" t="str">
        <f t="shared" si="12"/>
        <v>HJMClose-No Info</v>
      </c>
    </row>
    <row r="780" spans="1:15" ht="12" customHeight="1" outlineLevel="1" x14ac:dyDescent="0.2">
      <c r="A780" s="3" t="s">
        <v>24153</v>
      </c>
      <c r="B780" s="4">
        <v>18246</v>
      </c>
      <c r="C780" s="3" t="s">
        <v>20133</v>
      </c>
      <c r="D780" s="5">
        <v>40001</v>
      </c>
      <c r="E780" s="5">
        <v>40001</v>
      </c>
      <c r="F780" s="7">
        <v>40002</v>
      </c>
      <c r="G780" s="9">
        <v>40002</v>
      </c>
      <c r="H780" s="8"/>
      <c r="I780" s="6">
        <v>39335</v>
      </c>
      <c r="J780" s="11">
        <v>0</v>
      </c>
      <c r="K780" s="10"/>
      <c r="L780" s="11">
        <v>0</v>
      </c>
      <c r="M780" s="11">
        <v>0</v>
      </c>
      <c r="O780" t="str">
        <f t="shared" si="12"/>
        <v>HJMDeclined</v>
      </c>
    </row>
    <row r="781" spans="1:15" ht="12" customHeight="1" outlineLevel="1" x14ac:dyDescent="0.2">
      <c r="A781" s="3" t="s">
        <v>24153</v>
      </c>
      <c r="B781" s="4">
        <v>17426</v>
      </c>
      <c r="C781" s="3" t="s">
        <v>20135</v>
      </c>
      <c r="D781" s="5">
        <v>39975</v>
      </c>
      <c r="E781" s="5">
        <v>40002</v>
      </c>
      <c r="F781" s="7">
        <v>40002</v>
      </c>
      <c r="G781" s="9">
        <v>40008</v>
      </c>
      <c r="H781" s="9">
        <v>40008</v>
      </c>
      <c r="I781" s="6">
        <v>40045</v>
      </c>
      <c r="J781" s="11">
        <v>6</v>
      </c>
      <c r="K781" s="11">
        <v>0</v>
      </c>
      <c r="L781" s="11">
        <v>6</v>
      </c>
      <c r="M781" s="11">
        <v>37</v>
      </c>
      <c r="O781" t="str">
        <f t="shared" si="12"/>
        <v>HJMBound &amp; Not Paid</v>
      </c>
    </row>
    <row r="782" spans="1:15" ht="12" customHeight="1" outlineLevel="1" x14ac:dyDescent="0.2">
      <c r="A782" s="3" t="s">
        <v>24153</v>
      </c>
      <c r="B782" s="4">
        <v>18248</v>
      </c>
      <c r="C782" s="3" t="s">
        <v>20135</v>
      </c>
      <c r="D782" s="5">
        <v>39927</v>
      </c>
      <c r="E782" s="5">
        <v>40002</v>
      </c>
      <c r="F782" s="7">
        <v>40003</v>
      </c>
      <c r="G782" s="9">
        <v>40007</v>
      </c>
      <c r="H782" s="9">
        <v>40007</v>
      </c>
      <c r="J782" s="11">
        <v>4</v>
      </c>
      <c r="K782" s="11">
        <v>0</v>
      </c>
      <c r="L782" s="11">
        <v>4</v>
      </c>
      <c r="M782" s="11">
        <v>0</v>
      </c>
      <c r="O782" t="str">
        <f t="shared" si="12"/>
        <v>HJMBound &amp; Not Paid</v>
      </c>
    </row>
    <row r="783" spans="1:15" ht="12" customHeight="1" outlineLevel="1" x14ac:dyDescent="0.2">
      <c r="A783" s="3" t="s">
        <v>24153</v>
      </c>
      <c r="B783" s="4">
        <v>17377</v>
      </c>
      <c r="C783" s="3" t="s">
        <v>20135</v>
      </c>
      <c r="D783" s="5">
        <v>39993</v>
      </c>
      <c r="E783" s="5">
        <v>40004</v>
      </c>
      <c r="F783" s="7">
        <v>40004</v>
      </c>
      <c r="G783" s="9">
        <v>40008</v>
      </c>
      <c r="H783" s="9">
        <v>40008</v>
      </c>
      <c r="I783" s="6">
        <v>40028</v>
      </c>
      <c r="J783" s="11">
        <v>4</v>
      </c>
      <c r="K783" s="11">
        <v>0</v>
      </c>
      <c r="L783" s="11">
        <v>4</v>
      </c>
      <c r="M783" s="11">
        <v>20</v>
      </c>
      <c r="O783" t="str">
        <f t="shared" si="12"/>
        <v>HJMBound &amp; Not Paid</v>
      </c>
    </row>
    <row r="784" spans="1:15" ht="12" customHeight="1" outlineLevel="1" x14ac:dyDescent="0.2">
      <c r="A784" s="3" t="s">
        <v>24153</v>
      </c>
      <c r="B784" s="4">
        <v>17225</v>
      </c>
      <c r="C784" s="3" t="s">
        <v>20135</v>
      </c>
      <c r="D784" s="5">
        <v>40003</v>
      </c>
      <c r="E784" s="5">
        <v>40004</v>
      </c>
      <c r="F784" s="7">
        <v>40004</v>
      </c>
      <c r="G784" s="9">
        <v>40004</v>
      </c>
      <c r="H784" s="9">
        <v>40004</v>
      </c>
      <c r="I784" s="6">
        <v>40005</v>
      </c>
      <c r="J784" s="11">
        <v>0</v>
      </c>
      <c r="K784" s="11">
        <v>0</v>
      </c>
      <c r="L784" s="11">
        <v>0</v>
      </c>
      <c r="M784" s="11">
        <v>1</v>
      </c>
      <c r="O784" t="str">
        <f t="shared" si="12"/>
        <v>HJMBound &amp; Not Paid</v>
      </c>
    </row>
    <row r="785" spans="1:15" ht="12" customHeight="1" outlineLevel="1" x14ac:dyDescent="0.2">
      <c r="A785" s="3" t="s">
        <v>24153</v>
      </c>
      <c r="B785" s="4">
        <v>18253</v>
      </c>
      <c r="C785" s="3" t="s">
        <v>20133</v>
      </c>
      <c r="D785" s="5">
        <v>39982</v>
      </c>
      <c r="E785" s="5">
        <v>40003</v>
      </c>
      <c r="F785" s="7">
        <v>40004</v>
      </c>
      <c r="G785" s="8"/>
      <c r="H785" s="8"/>
      <c r="J785" s="10"/>
      <c r="K785" s="10"/>
      <c r="L785" s="11">
        <v>0</v>
      </c>
      <c r="M785" s="11">
        <v>0</v>
      </c>
      <c r="O785" t="str">
        <f t="shared" si="12"/>
        <v>HJMDeclined</v>
      </c>
    </row>
    <row r="786" spans="1:15" ht="12" customHeight="1" outlineLevel="1" x14ac:dyDescent="0.2">
      <c r="A786" s="3" t="s">
        <v>24153</v>
      </c>
      <c r="B786" s="4">
        <v>17607</v>
      </c>
      <c r="C786" s="3" t="s">
        <v>20135</v>
      </c>
      <c r="D786" s="5">
        <v>39997</v>
      </c>
      <c r="E786" s="5">
        <v>40009</v>
      </c>
      <c r="F786" s="7">
        <v>40015</v>
      </c>
      <c r="G786" s="9">
        <v>40037</v>
      </c>
      <c r="H786" s="9">
        <v>40046</v>
      </c>
      <c r="I786" s="6">
        <v>40075</v>
      </c>
      <c r="J786" s="11">
        <v>22</v>
      </c>
      <c r="K786" s="11">
        <v>9</v>
      </c>
      <c r="L786" s="11">
        <v>31</v>
      </c>
      <c r="M786" s="11">
        <v>29</v>
      </c>
      <c r="O786" t="str">
        <f t="shared" si="12"/>
        <v>HJMBound &amp; Not Paid</v>
      </c>
    </row>
    <row r="787" spans="1:15" ht="12" customHeight="1" outlineLevel="1" x14ac:dyDescent="0.2">
      <c r="A787" s="3" t="s">
        <v>24153</v>
      </c>
      <c r="B787" s="4">
        <v>17586</v>
      </c>
      <c r="C787" s="3" t="s">
        <v>20135</v>
      </c>
      <c r="D787" s="5">
        <v>40009</v>
      </c>
      <c r="E787" s="5">
        <v>40011</v>
      </c>
      <c r="F787" s="7">
        <v>40015</v>
      </c>
      <c r="G787" s="9">
        <v>40029</v>
      </c>
      <c r="H787" s="9">
        <v>40029</v>
      </c>
      <c r="I787" s="6">
        <v>40069</v>
      </c>
      <c r="J787" s="11">
        <v>14</v>
      </c>
      <c r="K787" s="11">
        <v>0</v>
      </c>
      <c r="L787" s="11">
        <v>14</v>
      </c>
      <c r="M787" s="11">
        <v>40</v>
      </c>
      <c r="O787" t="str">
        <f t="shared" si="12"/>
        <v>HJMBound &amp; Not Paid</v>
      </c>
    </row>
    <row r="788" spans="1:15" ht="12" customHeight="1" outlineLevel="1" x14ac:dyDescent="0.2">
      <c r="A788" s="3" t="s">
        <v>24153</v>
      </c>
      <c r="B788" s="4">
        <v>17602</v>
      </c>
      <c r="C788" s="3" t="s">
        <v>20135</v>
      </c>
      <c r="D788" s="5">
        <v>40015</v>
      </c>
      <c r="E788" s="5">
        <v>40016</v>
      </c>
      <c r="F788" s="7">
        <v>40017</v>
      </c>
      <c r="G788" s="9">
        <v>40047</v>
      </c>
      <c r="H788" s="9">
        <v>40047</v>
      </c>
      <c r="I788" s="6">
        <v>40073</v>
      </c>
      <c r="J788" s="11">
        <v>30</v>
      </c>
      <c r="K788" s="11">
        <v>0</v>
      </c>
      <c r="L788" s="11">
        <v>30</v>
      </c>
      <c r="M788" s="11">
        <v>26</v>
      </c>
      <c r="O788" t="str">
        <f t="shared" si="12"/>
        <v>HJMBound &amp; Not Paid</v>
      </c>
    </row>
    <row r="789" spans="1:15" ht="12" customHeight="1" outlineLevel="1" x14ac:dyDescent="0.2">
      <c r="A789" s="3" t="s">
        <v>24153</v>
      </c>
      <c r="B789" s="4">
        <v>17420</v>
      </c>
      <c r="C789" s="3" t="s">
        <v>20135</v>
      </c>
      <c r="D789" s="5">
        <v>39996</v>
      </c>
      <c r="E789" s="5">
        <v>40017</v>
      </c>
      <c r="F789" s="7">
        <v>40017</v>
      </c>
      <c r="G789" s="9">
        <v>40028</v>
      </c>
      <c r="H789" s="9">
        <v>40028</v>
      </c>
      <c r="I789" s="6">
        <v>40043</v>
      </c>
      <c r="J789" s="11">
        <v>11</v>
      </c>
      <c r="K789" s="11">
        <v>0</v>
      </c>
      <c r="L789" s="11">
        <v>11</v>
      </c>
      <c r="M789" s="11">
        <v>15</v>
      </c>
      <c r="O789" t="str">
        <f t="shared" si="12"/>
        <v>HJMBound &amp; Not Paid</v>
      </c>
    </row>
    <row r="790" spans="1:15" ht="12" customHeight="1" outlineLevel="1" x14ac:dyDescent="0.2">
      <c r="A790" s="3" t="s">
        <v>24153</v>
      </c>
      <c r="B790" s="4">
        <v>17600</v>
      </c>
      <c r="C790" s="3" t="s">
        <v>20135</v>
      </c>
      <c r="D790" s="5">
        <v>40007</v>
      </c>
      <c r="E790" s="5">
        <v>40016</v>
      </c>
      <c r="F790" s="7">
        <v>40017</v>
      </c>
      <c r="G790" s="9">
        <v>40050</v>
      </c>
      <c r="H790" s="9">
        <v>40058</v>
      </c>
      <c r="I790" s="6">
        <v>40072</v>
      </c>
      <c r="J790" s="11">
        <v>33</v>
      </c>
      <c r="K790" s="11">
        <v>8</v>
      </c>
      <c r="L790" s="11">
        <v>41</v>
      </c>
      <c r="M790" s="11">
        <v>14</v>
      </c>
      <c r="O790" t="str">
        <f t="shared" si="12"/>
        <v>HJMBound &amp; Not Paid</v>
      </c>
    </row>
    <row r="791" spans="1:15" ht="12" customHeight="1" outlineLevel="1" x14ac:dyDescent="0.2">
      <c r="A791" s="3" t="s">
        <v>24153</v>
      </c>
      <c r="B791" s="4">
        <v>17428</v>
      </c>
      <c r="C791" s="3" t="s">
        <v>20135</v>
      </c>
      <c r="D791" s="5">
        <v>40008</v>
      </c>
      <c r="E791" s="5">
        <v>40017</v>
      </c>
      <c r="F791" s="7">
        <v>40017</v>
      </c>
      <c r="G791" s="9">
        <v>40031</v>
      </c>
      <c r="H791" s="9">
        <v>40032</v>
      </c>
      <c r="I791" s="6">
        <v>40045</v>
      </c>
      <c r="J791" s="11">
        <v>14</v>
      </c>
      <c r="K791" s="11">
        <v>1</v>
      </c>
      <c r="L791" s="11">
        <v>15</v>
      </c>
      <c r="M791" s="11">
        <v>13</v>
      </c>
      <c r="O791" t="str">
        <f t="shared" si="12"/>
        <v>HJMBound &amp; Not Paid</v>
      </c>
    </row>
    <row r="792" spans="1:15" ht="12" customHeight="1" outlineLevel="1" x14ac:dyDescent="0.2">
      <c r="A792" s="3" t="s">
        <v>24153</v>
      </c>
      <c r="B792" s="4">
        <v>18290</v>
      </c>
      <c r="C792" s="3" t="s">
        <v>20135</v>
      </c>
      <c r="D792" s="5">
        <v>39995</v>
      </c>
      <c r="E792" s="5">
        <v>40023</v>
      </c>
      <c r="F792" s="7">
        <v>40024</v>
      </c>
      <c r="G792" s="9">
        <v>40028</v>
      </c>
      <c r="H792" s="9">
        <v>40029</v>
      </c>
      <c r="J792" s="11">
        <v>4</v>
      </c>
      <c r="K792" s="11">
        <v>1</v>
      </c>
      <c r="L792" s="11">
        <v>5</v>
      </c>
      <c r="M792" s="11">
        <v>0</v>
      </c>
      <c r="O792" t="str">
        <f t="shared" si="12"/>
        <v>HJMBound &amp; Not Paid</v>
      </c>
    </row>
    <row r="793" spans="1:15" ht="12" customHeight="1" outlineLevel="1" x14ac:dyDescent="0.2">
      <c r="A793" s="3" t="s">
        <v>24153</v>
      </c>
      <c r="B793" s="4">
        <v>18292</v>
      </c>
      <c r="C793" s="3" t="s">
        <v>20136</v>
      </c>
      <c r="D793" s="5">
        <v>40022</v>
      </c>
      <c r="E793" s="5">
        <v>40023</v>
      </c>
      <c r="F793" s="7">
        <v>40024</v>
      </c>
      <c r="G793" s="9">
        <v>40030</v>
      </c>
      <c r="H793" s="8"/>
      <c r="J793" s="11">
        <v>6</v>
      </c>
      <c r="K793" s="10"/>
      <c r="L793" s="11">
        <v>0</v>
      </c>
      <c r="M793" s="11">
        <v>0</v>
      </c>
      <c r="O793" t="str">
        <f t="shared" si="12"/>
        <v>HJMClose-No Info</v>
      </c>
    </row>
    <row r="794" spans="1:15" ht="12" customHeight="1" outlineLevel="1" x14ac:dyDescent="0.2">
      <c r="A794" s="3" t="s">
        <v>24153</v>
      </c>
      <c r="B794" s="4">
        <v>18293</v>
      </c>
      <c r="C794" s="3" t="s">
        <v>20134</v>
      </c>
      <c r="D794" s="5">
        <v>40011</v>
      </c>
      <c r="E794" s="5">
        <v>40023</v>
      </c>
      <c r="F794" s="7">
        <v>40024</v>
      </c>
      <c r="G794" s="9">
        <v>40028</v>
      </c>
      <c r="H794" s="9">
        <v>40029</v>
      </c>
      <c r="J794" s="11">
        <v>4</v>
      </c>
      <c r="K794" s="11">
        <v>1</v>
      </c>
      <c r="L794" s="11">
        <v>5</v>
      </c>
      <c r="M794" s="11">
        <v>0</v>
      </c>
      <c r="O794" t="str">
        <f t="shared" si="12"/>
        <v>HJMNo Sale</v>
      </c>
    </row>
    <row r="795" spans="1:15" ht="12" customHeight="1" outlineLevel="1" x14ac:dyDescent="0.2">
      <c r="A795" s="3" t="s">
        <v>24153</v>
      </c>
      <c r="B795" s="4">
        <v>17459</v>
      </c>
      <c r="C795" s="3" t="s">
        <v>20135</v>
      </c>
      <c r="D795" s="5">
        <v>39973</v>
      </c>
      <c r="E795" s="5">
        <v>40024</v>
      </c>
      <c r="F795" s="7">
        <v>40025</v>
      </c>
      <c r="G795" s="9">
        <v>40029</v>
      </c>
      <c r="H795" s="9">
        <v>40032</v>
      </c>
      <c r="I795" s="6">
        <v>40055</v>
      </c>
      <c r="J795" s="11">
        <v>4</v>
      </c>
      <c r="K795" s="11">
        <v>3</v>
      </c>
      <c r="L795" s="11">
        <v>7</v>
      </c>
      <c r="M795" s="11">
        <v>23</v>
      </c>
      <c r="O795" t="str">
        <f t="shared" si="12"/>
        <v>HJMBound &amp; Not Paid</v>
      </c>
    </row>
    <row r="796" spans="1:15" ht="12" customHeight="1" outlineLevel="1" x14ac:dyDescent="0.2">
      <c r="A796" s="3" t="s">
        <v>24153</v>
      </c>
      <c r="B796" s="4">
        <v>17623</v>
      </c>
      <c r="C796" s="3" t="s">
        <v>20135</v>
      </c>
      <c r="D796" s="5">
        <v>40020</v>
      </c>
      <c r="E796" s="5">
        <v>40028</v>
      </c>
      <c r="F796" s="7">
        <v>40028</v>
      </c>
      <c r="G796" s="9">
        <v>40050</v>
      </c>
      <c r="H796" s="9">
        <v>40050</v>
      </c>
      <c r="I796" s="6">
        <v>40081</v>
      </c>
      <c r="J796" s="11">
        <v>22</v>
      </c>
      <c r="K796" s="11">
        <v>0</v>
      </c>
      <c r="L796" s="11">
        <v>22</v>
      </c>
      <c r="M796" s="11">
        <v>31</v>
      </c>
      <c r="O796" t="str">
        <f t="shared" si="12"/>
        <v>HJMBound &amp; Not Paid</v>
      </c>
    </row>
    <row r="797" spans="1:15" ht="12" customHeight="1" outlineLevel="1" x14ac:dyDescent="0.2">
      <c r="A797" s="3" t="s">
        <v>24153</v>
      </c>
      <c r="B797" s="4">
        <v>18299</v>
      </c>
      <c r="C797" s="3" t="s">
        <v>20135</v>
      </c>
      <c r="D797" s="5">
        <v>40025</v>
      </c>
      <c r="E797" s="5">
        <v>40028</v>
      </c>
      <c r="F797" s="7">
        <v>40029</v>
      </c>
      <c r="G797" s="9">
        <v>40030</v>
      </c>
      <c r="H797" s="9">
        <v>40045</v>
      </c>
      <c r="J797" s="11">
        <v>1</v>
      </c>
      <c r="K797" s="11">
        <v>15</v>
      </c>
      <c r="L797" s="11">
        <v>16</v>
      </c>
      <c r="M797" s="11">
        <v>0</v>
      </c>
      <c r="O797" t="str">
        <f t="shared" si="12"/>
        <v>HJMBound &amp; Not Paid</v>
      </c>
    </row>
    <row r="798" spans="1:15" ht="12" customHeight="1" outlineLevel="1" x14ac:dyDescent="0.2">
      <c r="A798" s="3" t="s">
        <v>24153</v>
      </c>
      <c r="B798" s="4">
        <v>18307</v>
      </c>
      <c r="C798" s="3" t="s">
        <v>20135</v>
      </c>
      <c r="D798" s="5">
        <v>40011</v>
      </c>
      <c r="E798" s="5">
        <v>40029</v>
      </c>
      <c r="F798" s="7">
        <v>40030</v>
      </c>
      <c r="G798" s="9">
        <v>40031</v>
      </c>
      <c r="H798" s="9">
        <v>40067</v>
      </c>
      <c r="J798" s="11">
        <v>1</v>
      </c>
      <c r="K798" s="11">
        <v>36</v>
      </c>
      <c r="L798" s="11">
        <v>37</v>
      </c>
      <c r="M798" s="11">
        <v>0</v>
      </c>
      <c r="O798" t="str">
        <f t="shared" si="12"/>
        <v>HJMBound &amp; Not Paid</v>
      </c>
    </row>
    <row r="799" spans="1:15" ht="12" customHeight="1" outlineLevel="1" x14ac:dyDescent="0.2">
      <c r="A799" s="3" t="s">
        <v>24153</v>
      </c>
      <c r="B799" s="4">
        <v>17403</v>
      </c>
      <c r="C799" s="3" t="s">
        <v>20135</v>
      </c>
      <c r="D799" s="5">
        <v>40024</v>
      </c>
      <c r="E799" s="5">
        <v>40030</v>
      </c>
      <c r="F799" s="7">
        <v>40030</v>
      </c>
      <c r="G799" s="9">
        <v>40031</v>
      </c>
      <c r="H799" s="9">
        <v>40031</v>
      </c>
      <c r="I799" s="6">
        <v>40038</v>
      </c>
      <c r="J799" s="11">
        <v>1</v>
      </c>
      <c r="K799" s="11">
        <v>0</v>
      </c>
      <c r="L799" s="11">
        <v>1</v>
      </c>
      <c r="M799" s="11">
        <v>7</v>
      </c>
      <c r="O799" t="str">
        <f t="shared" si="12"/>
        <v>HJMBound &amp; Not Paid</v>
      </c>
    </row>
    <row r="800" spans="1:15" ht="12" customHeight="1" outlineLevel="1" x14ac:dyDescent="0.2">
      <c r="A800" s="3" t="s">
        <v>24153</v>
      </c>
      <c r="B800" s="4">
        <v>17591</v>
      </c>
      <c r="C800" s="3" t="s">
        <v>20135</v>
      </c>
      <c r="D800" s="5">
        <v>40031</v>
      </c>
      <c r="E800" s="5">
        <v>40031</v>
      </c>
      <c r="F800" s="7">
        <v>40032</v>
      </c>
      <c r="G800" s="9">
        <v>40047</v>
      </c>
      <c r="H800" s="9">
        <v>40047</v>
      </c>
      <c r="I800" s="6">
        <v>40071</v>
      </c>
      <c r="J800" s="11">
        <v>15</v>
      </c>
      <c r="K800" s="11">
        <v>0</v>
      </c>
      <c r="L800" s="11">
        <v>15</v>
      </c>
      <c r="M800" s="11">
        <v>24</v>
      </c>
      <c r="O800" t="str">
        <f t="shared" si="12"/>
        <v>HJMBound &amp; Not Paid</v>
      </c>
    </row>
    <row r="801" spans="1:15" ht="12" customHeight="1" outlineLevel="1" x14ac:dyDescent="0.2">
      <c r="A801" s="3" t="s">
        <v>24153</v>
      </c>
      <c r="B801" s="4">
        <v>18318</v>
      </c>
      <c r="C801" s="3" t="s">
        <v>20133</v>
      </c>
      <c r="E801" s="5">
        <v>40032</v>
      </c>
      <c r="F801" s="7">
        <v>40032</v>
      </c>
      <c r="G801" s="8"/>
      <c r="H801" s="8"/>
      <c r="J801" s="10"/>
      <c r="K801" s="10"/>
      <c r="L801" s="11">
        <v>0</v>
      </c>
      <c r="M801" s="11">
        <v>0</v>
      </c>
      <c r="O801" t="str">
        <f t="shared" si="12"/>
        <v>HJMDeclined</v>
      </c>
    </row>
    <row r="802" spans="1:15" ht="12" customHeight="1" outlineLevel="1" x14ac:dyDescent="0.2">
      <c r="A802" s="3" t="s">
        <v>24153</v>
      </c>
      <c r="B802" s="4">
        <v>18314</v>
      </c>
      <c r="C802" s="3" t="s">
        <v>20135</v>
      </c>
      <c r="D802" s="5">
        <v>40031</v>
      </c>
      <c r="E802" s="5">
        <v>40031</v>
      </c>
      <c r="F802" s="7">
        <v>40032</v>
      </c>
      <c r="G802" s="9">
        <v>40035</v>
      </c>
      <c r="H802" s="9">
        <v>40035</v>
      </c>
      <c r="J802" s="11">
        <v>3</v>
      </c>
      <c r="K802" s="11">
        <v>0</v>
      </c>
      <c r="L802" s="11">
        <v>3</v>
      </c>
      <c r="M802" s="11">
        <v>0</v>
      </c>
      <c r="O802" t="str">
        <f t="shared" si="12"/>
        <v>HJMBound &amp; Not Paid</v>
      </c>
    </row>
    <row r="803" spans="1:15" ht="12" customHeight="1" outlineLevel="1" x14ac:dyDescent="0.2">
      <c r="A803" s="3" t="s">
        <v>24153</v>
      </c>
      <c r="B803" s="4">
        <v>18312</v>
      </c>
      <c r="C803" s="3" t="s">
        <v>20136</v>
      </c>
      <c r="E803" s="5">
        <v>40031</v>
      </c>
      <c r="F803" s="7">
        <v>40032</v>
      </c>
      <c r="G803" s="9">
        <v>40035</v>
      </c>
      <c r="H803" s="8"/>
      <c r="J803" s="11">
        <v>3</v>
      </c>
      <c r="K803" s="10"/>
      <c r="L803" s="11">
        <v>0</v>
      </c>
      <c r="M803" s="11">
        <v>0</v>
      </c>
      <c r="O803" t="str">
        <f t="shared" si="12"/>
        <v>HJMClose-No Info</v>
      </c>
    </row>
    <row r="804" spans="1:15" ht="12" customHeight="1" outlineLevel="1" x14ac:dyDescent="0.2">
      <c r="A804" s="3" t="s">
        <v>24153</v>
      </c>
      <c r="B804" s="4">
        <v>18310</v>
      </c>
      <c r="C804" s="3" t="s">
        <v>20135</v>
      </c>
      <c r="D804" s="5">
        <v>40025</v>
      </c>
      <c r="E804" s="5">
        <v>40031</v>
      </c>
      <c r="F804" s="7">
        <v>40032</v>
      </c>
      <c r="G804" s="9">
        <v>40038</v>
      </c>
      <c r="H804" s="9">
        <v>40044</v>
      </c>
      <c r="J804" s="11">
        <v>6</v>
      </c>
      <c r="K804" s="11">
        <v>6</v>
      </c>
      <c r="L804" s="11">
        <v>12</v>
      </c>
      <c r="M804" s="11">
        <v>0</v>
      </c>
      <c r="O804" t="str">
        <f t="shared" si="12"/>
        <v>HJMBound &amp; Not Paid</v>
      </c>
    </row>
    <row r="805" spans="1:15" ht="12" customHeight="1" outlineLevel="1" x14ac:dyDescent="0.2">
      <c r="A805" s="3" t="s">
        <v>24153</v>
      </c>
      <c r="B805" s="4">
        <v>17554</v>
      </c>
      <c r="C805" s="3" t="s">
        <v>20135</v>
      </c>
      <c r="D805" s="5">
        <v>40024</v>
      </c>
      <c r="E805" s="5">
        <v>40025</v>
      </c>
      <c r="F805" s="7">
        <v>40036</v>
      </c>
      <c r="G805" s="9">
        <v>40036</v>
      </c>
      <c r="H805" s="9">
        <v>40036</v>
      </c>
      <c r="I805" s="6">
        <v>40061</v>
      </c>
      <c r="J805" s="11">
        <v>0</v>
      </c>
      <c r="K805" s="11">
        <v>0</v>
      </c>
      <c r="L805" s="11">
        <v>0</v>
      </c>
      <c r="M805" s="11">
        <v>25</v>
      </c>
      <c r="O805" t="str">
        <f t="shared" si="12"/>
        <v>HJMBound &amp; Not Paid</v>
      </c>
    </row>
    <row r="806" spans="1:15" ht="12" customHeight="1" outlineLevel="1" x14ac:dyDescent="0.2">
      <c r="A806" s="3" t="s">
        <v>24153</v>
      </c>
      <c r="B806" s="4">
        <v>18329</v>
      </c>
      <c r="C806" s="3" t="s">
        <v>20134</v>
      </c>
      <c r="D806" s="5">
        <v>40025</v>
      </c>
      <c r="E806" s="5">
        <v>40037</v>
      </c>
      <c r="F806" s="7">
        <v>40037</v>
      </c>
      <c r="G806" s="9">
        <v>40038</v>
      </c>
      <c r="H806" s="9">
        <v>40038</v>
      </c>
      <c r="J806" s="11">
        <v>1</v>
      </c>
      <c r="K806" s="11">
        <v>0</v>
      </c>
      <c r="L806" s="11">
        <v>1</v>
      </c>
      <c r="M806" s="11">
        <v>0</v>
      </c>
      <c r="O806" t="str">
        <f t="shared" si="12"/>
        <v>HJMNo Sale</v>
      </c>
    </row>
    <row r="807" spans="1:15" ht="12" customHeight="1" outlineLevel="1" x14ac:dyDescent="0.2">
      <c r="A807" s="3" t="s">
        <v>24153</v>
      </c>
      <c r="B807" s="4">
        <v>17448</v>
      </c>
      <c r="C807" s="3" t="s">
        <v>20135</v>
      </c>
      <c r="D807" s="5">
        <v>40030</v>
      </c>
      <c r="E807" s="5">
        <v>40037</v>
      </c>
      <c r="F807" s="7">
        <v>40037</v>
      </c>
      <c r="G807" s="9">
        <v>40037</v>
      </c>
      <c r="H807" s="9">
        <v>40039</v>
      </c>
      <c r="I807" s="6">
        <v>40050</v>
      </c>
      <c r="J807" s="11">
        <v>0</v>
      </c>
      <c r="K807" s="11">
        <v>2</v>
      </c>
      <c r="L807" s="11">
        <v>2</v>
      </c>
      <c r="M807" s="11">
        <v>11</v>
      </c>
      <c r="O807" t="str">
        <f t="shared" si="12"/>
        <v>HJMBound &amp; Not Paid</v>
      </c>
    </row>
    <row r="808" spans="1:15" ht="12" customHeight="1" outlineLevel="1" x14ac:dyDescent="0.2">
      <c r="A808" s="3" t="s">
        <v>24153</v>
      </c>
      <c r="B808" s="4">
        <v>18327</v>
      </c>
      <c r="C808" s="3" t="s">
        <v>24152</v>
      </c>
      <c r="E808" s="5">
        <v>40037</v>
      </c>
      <c r="F808" s="7">
        <v>40037</v>
      </c>
      <c r="G808" s="9">
        <v>40046</v>
      </c>
      <c r="H808" s="9">
        <v>40085</v>
      </c>
      <c r="J808" s="11">
        <v>9</v>
      </c>
      <c r="K808" s="11">
        <v>39</v>
      </c>
      <c r="L808" s="11">
        <v>48</v>
      </c>
      <c r="M808" s="11">
        <v>0</v>
      </c>
      <c r="O808" t="str">
        <f t="shared" si="12"/>
        <v>HJMQuote Issued</v>
      </c>
    </row>
    <row r="809" spans="1:15" ht="12" customHeight="1" outlineLevel="1" x14ac:dyDescent="0.2">
      <c r="A809" s="3" t="s">
        <v>24153</v>
      </c>
      <c r="B809" s="4">
        <v>18328</v>
      </c>
      <c r="C809" s="3" t="s">
        <v>20133</v>
      </c>
      <c r="E809" s="5">
        <v>40037</v>
      </c>
      <c r="F809" s="7">
        <v>40037</v>
      </c>
      <c r="G809" s="8"/>
      <c r="H809" s="8"/>
      <c r="J809" s="10"/>
      <c r="K809" s="10"/>
      <c r="L809" s="11">
        <v>0</v>
      </c>
      <c r="M809" s="11">
        <v>0</v>
      </c>
      <c r="O809" t="str">
        <f t="shared" si="12"/>
        <v>HJMDeclined</v>
      </c>
    </row>
    <row r="810" spans="1:15" ht="12" customHeight="1" outlineLevel="1" x14ac:dyDescent="0.2">
      <c r="A810" s="3" t="s">
        <v>24153</v>
      </c>
      <c r="B810" s="4">
        <v>17543</v>
      </c>
      <c r="C810" s="3" t="s">
        <v>20135</v>
      </c>
      <c r="D810" s="5">
        <v>40009</v>
      </c>
      <c r="E810" s="5">
        <v>40037</v>
      </c>
      <c r="F810" s="7">
        <v>40037</v>
      </c>
      <c r="G810" s="9">
        <v>40042</v>
      </c>
      <c r="H810" s="9">
        <v>40042</v>
      </c>
      <c r="I810" s="6">
        <v>40057</v>
      </c>
      <c r="J810" s="11">
        <v>5</v>
      </c>
      <c r="K810" s="11">
        <v>0</v>
      </c>
      <c r="L810" s="11">
        <v>5</v>
      </c>
      <c r="M810" s="11">
        <v>15</v>
      </c>
      <c r="O810" t="str">
        <f t="shared" si="12"/>
        <v>HJMBound &amp; Not Paid</v>
      </c>
    </row>
    <row r="811" spans="1:15" ht="12" customHeight="1" outlineLevel="1" x14ac:dyDescent="0.2">
      <c r="A811" s="3" t="s">
        <v>24153</v>
      </c>
      <c r="B811" s="4">
        <v>18332</v>
      </c>
      <c r="C811" s="3" t="s">
        <v>20133</v>
      </c>
      <c r="E811" s="5">
        <v>40038</v>
      </c>
      <c r="F811" s="7">
        <v>40039</v>
      </c>
      <c r="G811" s="8"/>
      <c r="H811" s="8"/>
      <c r="J811" s="10"/>
      <c r="K811" s="10"/>
      <c r="L811" s="11">
        <v>0</v>
      </c>
      <c r="M811" s="11">
        <v>0</v>
      </c>
      <c r="O811" t="str">
        <f t="shared" si="12"/>
        <v>HJMDeclined</v>
      </c>
    </row>
    <row r="812" spans="1:15" ht="12" customHeight="1" outlineLevel="1" x14ac:dyDescent="0.2">
      <c r="A812" s="3" t="s">
        <v>24153</v>
      </c>
      <c r="B812" s="4">
        <v>17539</v>
      </c>
      <c r="C812" s="3" t="s">
        <v>20135</v>
      </c>
      <c r="D812" s="5">
        <v>40035</v>
      </c>
      <c r="E812" s="5">
        <v>40037</v>
      </c>
      <c r="F812" s="7">
        <v>40039</v>
      </c>
      <c r="G812" s="9">
        <v>40044</v>
      </c>
      <c r="H812" s="9">
        <v>40045</v>
      </c>
      <c r="I812" s="6">
        <v>40057</v>
      </c>
      <c r="J812" s="11">
        <v>5</v>
      </c>
      <c r="K812" s="11">
        <v>1</v>
      </c>
      <c r="L812" s="11">
        <v>6</v>
      </c>
      <c r="M812" s="11">
        <v>12</v>
      </c>
      <c r="O812" t="str">
        <f t="shared" si="12"/>
        <v>HJMBound &amp; Not Paid</v>
      </c>
    </row>
    <row r="813" spans="1:15" ht="12" customHeight="1" outlineLevel="1" x14ac:dyDescent="0.2">
      <c r="A813" s="3" t="s">
        <v>24153</v>
      </c>
      <c r="B813" s="4">
        <v>18333</v>
      </c>
      <c r="C813" s="3" t="s">
        <v>20133</v>
      </c>
      <c r="D813" s="5">
        <v>39988</v>
      </c>
      <c r="E813" s="5">
        <v>40039</v>
      </c>
      <c r="F813" s="7">
        <v>40039</v>
      </c>
      <c r="G813" s="8"/>
      <c r="H813" s="8"/>
      <c r="J813" s="10"/>
      <c r="K813" s="10"/>
      <c r="L813" s="11">
        <v>0</v>
      </c>
      <c r="M813" s="11">
        <v>0</v>
      </c>
      <c r="O813" t="str">
        <f t="shared" si="12"/>
        <v>HJMDeclined</v>
      </c>
    </row>
    <row r="814" spans="1:15" ht="12" customHeight="1" outlineLevel="1" x14ac:dyDescent="0.2">
      <c r="A814" s="3" t="s">
        <v>24153</v>
      </c>
      <c r="B814" s="4">
        <v>17637</v>
      </c>
      <c r="C814" s="3" t="s">
        <v>20135</v>
      </c>
      <c r="D814" s="5">
        <v>40004</v>
      </c>
      <c r="E814" s="5">
        <v>40039</v>
      </c>
      <c r="F814" s="7">
        <v>40039</v>
      </c>
      <c r="G814" s="9">
        <v>40053</v>
      </c>
      <c r="H814" s="9">
        <v>40071</v>
      </c>
      <c r="I814" s="6">
        <v>40086</v>
      </c>
      <c r="J814" s="11">
        <v>14</v>
      </c>
      <c r="K814" s="11">
        <v>18</v>
      </c>
      <c r="L814" s="11">
        <v>32</v>
      </c>
      <c r="M814" s="11">
        <v>15</v>
      </c>
      <c r="O814" t="str">
        <f t="shared" si="12"/>
        <v>HJMBound &amp; Not Paid</v>
      </c>
    </row>
    <row r="815" spans="1:15" ht="12" customHeight="1" outlineLevel="1" x14ac:dyDescent="0.2">
      <c r="A815" s="3" t="s">
        <v>24153</v>
      </c>
      <c r="B815" s="4">
        <v>18331</v>
      </c>
      <c r="C815" s="3" t="s">
        <v>24152</v>
      </c>
      <c r="D815" s="5">
        <v>40030</v>
      </c>
      <c r="E815" s="5">
        <v>40035</v>
      </c>
      <c r="F815" s="7">
        <v>40039</v>
      </c>
      <c r="G815" s="9">
        <v>40039</v>
      </c>
      <c r="H815" s="9">
        <v>40073</v>
      </c>
      <c r="J815" s="11">
        <v>0</v>
      </c>
      <c r="K815" s="11">
        <v>34</v>
      </c>
      <c r="L815" s="11">
        <v>34</v>
      </c>
      <c r="M815" s="11">
        <v>0</v>
      </c>
      <c r="O815" t="str">
        <f t="shared" si="12"/>
        <v>HJMQuote Issued</v>
      </c>
    </row>
    <row r="816" spans="1:15" ht="12" customHeight="1" outlineLevel="1" x14ac:dyDescent="0.2">
      <c r="A816" s="3" t="s">
        <v>24153</v>
      </c>
      <c r="B816" s="4">
        <v>18330</v>
      </c>
      <c r="C816" s="3" t="s">
        <v>20134</v>
      </c>
      <c r="D816" s="5">
        <v>40037</v>
      </c>
      <c r="E816" s="5">
        <v>40038</v>
      </c>
      <c r="F816" s="7">
        <v>40039</v>
      </c>
      <c r="G816" s="9">
        <v>40039</v>
      </c>
      <c r="H816" s="9">
        <v>40039</v>
      </c>
      <c r="J816" s="11">
        <v>0</v>
      </c>
      <c r="K816" s="11">
        <v>0</v>
      </c>
      <c r="L816" s="11">
        <v>0</v>
      </c>
      <c r="M816" s="11">
        <v>0</v>
      </c>
      <c r="O816" t="str">
        <f t="shared" si="12"/>
        <v>HJMNo Sale</v>
      </c>
    </row>
    <row r="817" spans="1:15" ht="12" customHeight="1" outlineLevel="1" x14ac:dyDescent="0.2">
      <c r="A817" s="3" t="s">
        <v>24153</v>
      </c>
      <c r="B817" s="4">
        <v>18334</v>
      </c>
      <c r="C817" s="3" t="s">
        <v>20133</v>
      </c>
      <c r="E817" s="5">
        <v>40039</v>
      </c>
      <c r="F817" s="7">
        <v>40039</v>
      </c>
      <c r="G817" s="8"/>
      <c r="H817" s="8"/>
      <c r="J817" s="10"/>
      <c r="K817" s="10"/>
      <c r="L817" s="11">
        <v>0</v>
      </c>
      <c r="M817" s="11">
        <v>0</v>
      </c>
      <c r="O817" t="str">
        <f t="shared" si="12"/>
        <v>HJMDeclined</v>
      </c>
    </row>
    <row r="818" spans="1:15" ht="12" customHeight="1" outlineLevel="1" x14ac:dyDescent="0.2">
      <c r="A818" s="3" t="s">
        <v>24153</v>
      </c>
      <c r="B818" s="4">
        <v>18335</v>
      </c>
      <c r="C818" s="3" t="s">
        <v>20133</v>
      </c>
      <c r="D818" s="5">
        <v>40025</v>
      </c>
      <c r="E818" s="5">
        <v>40039</v>
      </c>
      <c r="F818" s="7">
        <v>40039</v>
      </c>
      <c r="G818" s="8"/>
      <c r="H818" s="8"/>
      <c r="J818" s="10"/>
      <c r="K818" s="10"/>
      <c r="L818" s="11">
        <v>0</v>
      </c>
      <c r="M818" s="11">
        <v>0</v>
      </c>
      <c r="O818" t="str">
        <f t="shared" si="12"/>
        <v>HJMDeclined</v>
      </c>
    </row>
    <row r="819" spans="1:15" ht="12" customHeight="1" outlineLevel="1" x14ac:dyDescent="0.2">
      <c r="A819" s="3" t="s">
        <v>24153</v>
      </c>
      <c r="B819" s="4">
        <v>18336</v>
      </c>
      <c r="C819" s="3" t="s">
        <v>20133</v>
      </c>
      <c r="D819" s="5">
        <v>39933</v>
      </c>
      <c r="E819" s="5">
        <v>40039</v>
      </c>
      <c r="F819" s="7">
        <v>40039</v>
      </c>
      <c r="G819" s="9">
        <v>40042</v>
      </c>
      <c r="H819" s="8"/>
      <c r="J819" s="11">
        <v>3</v>
      </c>
      <c r="K819" s="10"/>
      <c r="L819" s="11">
        <v>0</v>
      </c>
      <c r="M819" s="11">
        <v>0</v>
      </c>
      <c r="O819" t="str">
        <f t="shared" si="12"/>
        <v>HJMDeclined</v>
      </c>
    </row>
    <row r="820" spans="1:15" ht="12" customHeight="1" outlineLevel="1" x14ac:dyDescent="0.2">
      <c r="A820" s="3" t="s">
        <v>24153</v>
      </c>
      <c r="B820" s="4">
        <v>18338</v>
      </c>
      <c r="C820" s="3" t="s">
        <v>20133</v>
      </c>
      <c r="D820" s="5">
        <v>40038</v>
      </c>
      <c r="E820" s="5">
        <v>40039</v>
      </c>
      <c r="F820" s="7">
        <v>40042</v>
      </c>
      <c r="G820" s="8"/>
      <c r="H820" s="8"/>
      <c r="J820" s="10"/>
      <c r="K820" s="10"/>
      <c r="L820" s="11">
        <v>0</v>
      </c>
      <c r="M820" s="11">
        <v>0</v>
      </c>
      <c r="O820" t="str">
        <f t="shared" si="12"/>
        <v>HJMDeclined</v>
      </c>
    </row>
    <row r="821" spans="1:15" ht="12" customHeight="1" outlineLevel="1" x14ac:dyDescent="0.2">
      <c r="A821" s="3" t="s">
        <v>24153</v>
      </c>
      <c r="B821" s="4">
        <v>17582</v>
      </c>
      <c r="C821" s="3" t="s">
        <v>24152</v>
      </c>
      <c r="D821" s="5">
        <v>40039</v>
      </c>
      <c r="E821" s="5">
        <v>40042</v>
      </c>
      <c r="F821" s="7">
        <v>40042</v>
      </c>
      <c r="G821" s="9">
        <v>40047</v>
      </c>
      <c r="H821" s="9">
        <v>40047</v>
      </c>
      <c r="I821" s="6">
        <v>40068</v>
      </c>
      <c r="J821" s="11">
        <v>5</v>
      </c>
      <c r="K821" s="11">
        <v>0</v>
      </c>
      <c r="L821" s="11">
        <v>5</v>
      </c>
      <c r="M821" s="11">
        <v>21</v>
      </c>
      <c r="O821" t="str">
        <f t="shared" si="12"/>
        <v>HJMQuote Issued</v>
      </c>
    </row>
    <row r="822" spans="1:15" ht="12" customHeight="1" outlineLevel="1" x14ac:dyDescent="0.2">
      <c r="A822" s="3" t="s">
        <v>24153</v>
      </c>
      <c r="B822" s="4">
        <v>18337</v>
      </c>
      <c r="C822" s="3" t="s">
        <v>20134</v>
      </c>
      <c r="D822" s="5">
        <v>40038</v>
      </c>
      <c r="E822" s="5">
        <v>40039</v>
      </c>
      <c r="F822" s="7">
        <v>40042</v>
      </c>
      <c r="G822" s="9">
        <v>40043</v>
      </c>
      <c r="H822" s="9">
        <v>40046</v>
      </c>
      <c r="J822" s="11">
        <v>1</v>
      </c>
      <c r="K822" s="11">
        <v>3</v>
      </c>
      <c r="L822" s="11">
        <v>4</v>
      </c>
      <c r="M822" s="11">
        <v>0</v>
      </c>
      <c r="O822" t="str">
        <f t="shared" si="12"/>
        <v>HJMNo Sale</v>
      </c>
    </row>
    <row r="823" spans="1:15" ht="12" customHeight="1" outlineLevel="1" x14ac:dyDescent="0.2">
      <c r="A823" s="3" t="s">
        <v>24153</v>
      </c>
      <c r="B823" s="4">
        <v>18340</v>
      </c>
      <c r="C823" s="3" t="s">
        <v>24152</v>
      </c>
      <c r="D823" s="5">
        <v>40030</v>
      </c>
      <c r="E823" s="5">
        <v>40042</v>
      </c>
      <c r="F823" s="7">
        <v>40042</v>
      </c>
      <c r="G823" s="9">
        <v>40051</v>
      </c>
      <c r="H823" s="9">
        <v>40050</v>
      </c>
      <c r="J823" s="11">
        <v>9</v>
      </c>
      <c r="K823" s="11">
        <v>-1</v>
      </c>
      <c r="L823" s="11">
        <v>8</v>
      </c>
      <c r="M823" s="11">
        <v>0</v>
      </c>
      <c r="O823" t="str">
        <f t="shared" si="12"/>
        <v>HJMQuote Issued</v>
      </c>
    </row>
    <row r="824" spans="1:15" ht="12" customHeight="1" outlineLevel="1" x14ac:dyDescent="0.2">
      <c r="A824" s="3" t="s">
        <v>24153</v>
      </c>
      <c r="B824" s="4">
        <v>18339</v>
      </c>
      <c r="C824" s="3" t="s">
        <v>20133</v>
      </c>
      <c r="D824" s="5">
        <v>40039</v>
      </c>
      <c r="E824" s="5">
        <v>40042</v>
      </c>
      <c r="F824" s="7">
        <v>40042</v>
      </c>
      <c r="G824" s="9">
        <v>40043</v>
      </c>
      <c r="H824" s="8"/>
      <c r="J824" s="11">
        <v>1</v>
      </c>
      <c r="K824" s="10"/>
      <c r="L824" s="11">
        <v>0</v>
      </c>
      <c r="M824" s="11">
        <v>0</v>
      </c>
      <c r="O824" t="str">
        <f t="shared" si="12"/>
        <v>HJMDeclined</v>
      </c>
    </row>
    <row r="825" spans="1:15" ht="12" customHeight="1" outlineLevel="1" x14ac:dyDescent="0.2">
      <c r="A825" s="3" t="s">
        <v>24153</v>
      </c>
      <c r="B825" s="4">
        <v>18341</v>
      </c>
      <c r="C825" s="3" t="s">
        <v>20134</v>
      </c>
      <c r="D825" s="5">
        <v>39982</v>
      </c>
      <c r="E825" s="5">
        <v>40042</v>
      </c>
      <c r="F825" s="7">
        <v>40042</v>
      </c>
      <c r="G825" s="9">
        <v>40045</v>
      </c>
      <c r="H825" s="9">
        <v>40051</v>
      </c>
      <c r="J825" s="11">
        <v>3</v>
      </c>
      <c r="K825" s="11">
        <v>6</v>
      </c>
      <c r="L825" s="11">
        <v>9</v>
      </c>
      <c r="M825" s="11">
        <v>0</v>
      </c>
      <c r="O825" t="str">
        <f t="shared" si="12"/>
        <v>HJMNo Sale</v>
      </c>
    </row>
    <row r="826" spans="1:15" ht="12" customHeight="1" outlineLevel="1" x14ac:dyDescent="0.2">
      <c r="A826" s="3" t="s">
        <v>24153</v>
      </c>
      <c r="B826" s="4">
        <v>18344</v>
      </c>
      <c r="C826" s="3" t="s">
        <v>20135</v>
      </c>
      <c r="D826" s="5">
        <v>40038</v>
      </c>
      <c r="E826" s="5">
        <v>40042</v>
      </c>
      <c r="F826" s="7">
        <v>40043</v>
      </c>
      <c r="G826" s="9">
        <v>40045</v>
      </c>
      <c r="H826" s="9">
        <v>40071</v>
      </c>
      <c r="J826" s="11">
        <v>2</v>
      </c>
      <c r="K826" s="11">
        <v>26</v>
      </c>
      <c r="L826" s="11">
        <v>28</v>
      </c>
      <c r="M826" s="11">
        <v>0</v>
      </c>
      <c r="O826" t="str">
        <f t="shared" si="12"/>
        <v>HJMBound &amp; Not Paid</v>
      </c>
    </row>
    <row r="827" spans="1:15" ht="12" customHeight="1" outlineLevel="1" x14ac:dyDescent="0.2">
      <c r="A827" s="3" t="s">
        <v>24153</v>
      </c>
      <c r="B827" s="4">
        <v>18342</v>
      </c>
      <c r="C827" s="3" t="s">
        <v>20135</v>
      </c>
      <c r="D827" s="5">
        <v>40042</v>
      </c>
      <c r="E827" s="5">
        <v>40042</v>
      </c>
      <c r="F827" s="7">
        <v>40043</v>
      </c>
      <c r="G827" s="9">
        <v>40043</v>
      </c>
      <c r="H827" s="9">
        <v>40049</v>
      </c>
      <c r="J827" s="11">
        <v>0</v>
      </c>
      <c r="K827" s="11">
        <v>6</v>
      </c>
      <c r="L827" s="11">
        <v>6</v>
      </c>
      <c r="M827" s="11">
        <v>0</v>
      </c>
      <c r="O827" t="str">
        <f t="shared" si="12"/>
        <v>HJMBound &amp; Not Paid</v>
      </c>
    </row>
    <row r="828" spans="1:15" ht="12" customHeight="1" outlineLevel="1" x14ac:dyDescent="0.2">
      <c r="A828" s="3" t="s">
        <v>24153</v>
      </c>
      <c r="B828" s="4">
        <v>18345</v>
      </c>
      <c r="C828" s="3" t="s">
        <v>24151</v>
      </c>
      <c r="D828" s="5">
        <v>40042</v>
      </c>
      <c r="E828" s="5">
        <v>40043</v>
      </c>
      <c r="F828" s="7">
        <v>40043</v>
      </c>
      <c r="G828" s="9">
        <v>40045</v>
      </c>
      <c r="H828" s="9">
        <v>40050</v>
      </c>
      <c r="J828" s="11">
        <v>2</v>
      </c>
      <c r="K828" s="11">
        <v>5</v>
      </c>
      <c r="L828" s="11">
        <v>7</v>
      </c>
      <c r="M828" s="11">
        <v>0</v>
      </c>
      <c r="O828" t="str">
        <f t="shared" si="12"/>
        <v>HJMRating</v>
      </c>
    </row>
    <row r="829" spans="1:15" ht="12" customHeight="1" outlineLevel="1" x14ac:dyDescent="0.2">
      <c r="A829" s="3" t="s">
        <v>24153</v>
      </c>
      <c r="B829" s="4">
        <v>18346</v>
      </c>
      <c r="C829" s="3" t="s">
        <v>20133</v>
      </c>
      <c r="E829" s="5">
        <v>40043</v>
      </c>
      <c r="F829" s="7">
        <v>40043</v>
      </c>
      <c r="G829" s="9">
        <v>40043</v>
      </c>
      <c r="H829" s="8"/>
      <c r="J829" s="11">
        <v>0</v>
      </c>
      <c r="K829" s="10"/>
      <c r="L829" s="11">
        <v>0</v>
      </c>
      <c r="M829" s="11">
        <v>0</v>
      </c>
      <c r="O829" t="str">
        <f t="shared" si="12"/>
        <v>HJMDeclined</v>
      </c>
    </row>
    <row r="830" spans="1:15" ht="12" customHeight="1" outlineLevel="1" x14ac:dyDescent="0.2">
      <c r="A830" s="3" t="s">
        <v>24153</v>
      </c>
      <c r="B830" s="4">
        <v>18343</v>
      </c>
      <c r="C830" s="3" t="s">
        <v>20135</v>
      </c>
      <c r="D830" s="5">
        <v>40039</v>
      </c>
      <c r="E830" s="5">
        <v>40042</v>
      </c>
      <c r="F830" s="7">
        <v>40043</v>
      </c>
      <c r="G830" s="9">
        <v>40043</v>
      </c>
      <c r="H830" s="9">
        <v>40043</v>
      </c>
      <c r="J830" s="11">
        <v>0</v>
      </c>
      <c r="K830" s="11">
        <v>0</v>
      </c>
      <c r="L830" s="11">
        <v>0</v>
      </c>
      <c r="M830" s="11">
        <v>0</v>
      </c>
      <c r="O830" t="str">
        <f t="shared" si="12"/>
        <v>HJMBound &amp; Not Paid</v>
      </c>
    </row>
    <row r="831" spans="1:15" ht="12" customHeight="1" outlineLevel="1" x14ac:dyDescent="0.2">
      <c r="A831" s="3" t="s">
        <v>24153</v>
      </c>
      <c r="B831" s="4">
        <v>18351</v>
      </c>
      <c r="C831" s="3" t="s">
        <v>20133</v>
      </c>
      <c r="D831" s="5">
        <v>40044</v>
      </c>
      <c r="E831" s="5">
        <v>40044</v>
      </c>
      <c r="F831" s="7">
        <v>40044</v>
      </c>
      <c r="G831" s="8"/>
      <c r="H831" s="8"/>
      <c r="J831" s="10"/>
      <c r="K831" s="10"/>
      <c r="L831" s="11">
        <v>0</v>
      </c>
      <c r="M831" s="11">
        <v>0</v>
      </c>
      <c r="O831" t="str">
        <f t="shared" si="12"/>
        <v>HJMDeclined</v>
      </c>
    </row>
    <row r="832" spans="1:15" ht="12" customHeight="1" outlineLevel="1" x14ac:dyDescent="0.2">
      <c r="A832" s="3" t="s">
        <v>24153</v>
      </c>
      <c r="B832" s="4">
        <v>18347</v>
      </c>
      <c r="C832" s="3" t="s">
        <v>20133</v>
      </c>
      <c r="E832" s="5">
        <v>40043</v>
      </c>
      <c r="F832" s="7">
        <v>40044</v>
      </c>
      <c r="G832" s="8"/>
      <c r="H832" s="8"/>
      <c r="J832" s="10"/>
      <c r="K832" s="10"/>
      <c r="L832" s="11">
        <v>0</v>
      </c>
      <c r="M832" s="11">
        <v>0</v>
      </c>
      <c r="O832" t="str">
        <f t="shared" si="12"/>
        <v>HJMDeclined</v>
      </c>
    </row>
    <row r="833" spans="1:15" ht="12" customHeight="1" outlineLevel="1" x14ac:dyDescent="0.2">
      <c r="A833" s="3" t="s">
        <v>24153</v>
      </c>
      <c r="B833" s="4">
        <v>18348</v>
      </c>
      <c r="C833" s="3" t="s">
        <v>20133</v>
      </c>
      <c r="D833" s="5">
        <v>39987</v>
      </c>
      <c r="E833" s="5">
        <v>40043</v>
      </c>
      <c r="F833" s="7">
        <v>40044</v>
      </c>
      <c r="G833" s="8"/>
      <c r="H833" s="8"/>
      <c r="J833" s="10"/>
      <c r="K833" s="10"/>
      <c r="L833" s="11">
        <v>0</v>
      </c>
      <c r="M833" s="11">
        <v>0</v>
      </c>
      <c r="O833" t="str">
        <f t="shared" si="12"/>
        <v>HJMDeclined</v>
      </c>
    </row>
    <row r="834" spans="1:15" ht="12" customHeight="1" outlineLevel="1" x14ac:dyDescent="0.2">
      <c r="A834" s="3" t="s">
        <v>24153</v>
      </c>
      <c r="B834" s="4">
        <v>18352</v>
      </c>
      <c r="C834" s="3" t="s">
        <v>20135</v>
      </c>
      <c r="D834" s="5">
        <v>40044</v>
      </c>
      <c r="E834" s="5">
        <v>40044</v>
      </c>
      <c r="F834" s="7">
        <v>40044</v>
      </c>
      <c r="G834" s="9">
        <v>40046</v>
      </c>
      <c r="H834" s="9">
        <v>40051</v>
      </c>
      <c r="J834" s="11">
        <v>2</v>
      </c>
      <c r="K834" s="11">
        <v>5</v>
      </c>
      <c r="L834" s="11">
        <v>7</v>
      </c>
      <c r="M834" s="11">
        <v>0</v>
      </c>
      <c r="O834" t="str">
        <f t="shared" si="12"/>
        <v>HJMBound &amp; Not Paid</v>
      </c>
    </row>
    <row r="835" spans="1:15" ht="12" customHeight="1" outlineLevel="1" x14ac:dyDescent="0.2">
      <c r="A835" s="3" t="s">
        <v>24153</v>
      </c>
      <c r="B835" s="4">
        <v>18349</v>
      </c>
      <c r="C835" s="3" t="s">
        <v>20133</v>
      </c>
      <c r="D835" s="5">
        <v>40015</v>
      </c>
      <c r="E835" s="5">
        <v>40044</v>
      </c>
      <c r="F835" s="7">
        <v>40044</v>
      </c>
      <c r="G835" s="8"/>
      <c r="H835" s="8"/>
      <c r="J835" s="10"/>
      <c r="K835" s="10"/>
      <c r="L835" s="11">
        <v>0</v>
      </c>
      <c r="M835" s="11">
        <v>0</v>
      </c>
      <c r="O835" t="str">
        <f t="shared" si="12"/>
        <v>HJMDeclined</v>
      </c>
    </row>
    <row r="836" spans="1:15" ht="12" customHeight="1" outlineLevel="1" x14ac:dyDescent="0.2">
      <c r="A836" s="3" t="s">
        <v>24153</v>
      </c>
      <c r="B836" s="4">
        <v>18350</v>
      </c>
      <c r="C836" s="3" t="s">
        <v>20133</v>
      </c>
      <c r="D836" s="5">
        <v>40044</v>
      </c>
      <c r="E836" s="5">
        <v>40044</v>
      </c>
      <c r="F836" s="7">
        <v>40044</v>
      </c>
      <c r="G836" s="9">
        <v>40046</v>
      </c>
      <c r="H836" s="8"/>
      <c r="J836" s="11">
        <v>2</v>
      </c>
      <c r="K836" s="10"/>
      <c r="L836" s="11">
        <v>0</v>
      </c>
      <c r="M836" s="11">
        <v>0</v>
      </c>
      <c r="O836" t="str">
        <f t="shared" ref="O836:O899" si="13">+A836&amp;C836</f>
        <v>HJMDeclined</v>
      </c>
    </row>
    <row r="837" spans="1:15" ht="12" customHeight="1" outlineLevel="1" x14ac:dyDescent="0.2">
      <c r="A837" s="3" t="s">
        <v>24153</v>
      </c>
      <c r="B837" s="4">
        <v>18356</v>
      </c>
      <c r="C837" s="3" t="s">
        <v>20135</v>
      </c>
      <c r="D837" s="5">
        <v>40044</v>
      </c>
      <c r="E837" s="5">
        <v>40044</v>
      </c>
      <c r="F837" s="7">
        <v>40045</v>
      </c>
      <c r="G837" s="9">
        <v>40045</v>
      </c>
      <c r="H837" s="9">
        <v>40046</v>
      </c>
      <c r="I837" s="6">
        <v>38680</v>
      </c>
      <c r="J837" s="11">
        <v>0</v>
      </c>
      <c r="K837" s="11">
        <v>1</v>
      </c>
      <c r="L837" s="11">
        <v>1</v>
      </c>
      <c r="M837" s="11">
        <v>-1366</v>
      </c>
      <c r="O837" t="str">
        <f t="shared" si="13"/>
        <v>HJMBound &amp; Not Paid</v>
      </c>
    </row>
    <row r="838" spans="1:15" ht="12" customHeight="1" outlineLevel="1" x14ac:dyDescent="0.2">
      <c r="A838" s="3" t="s">
        <v>24153</v>
      </c>
      <c r="B838" s="4">
        <v>18355</v>
      </c>
      <c r="C838" s="3" t="s">
        <v>20133</v>
      </c>
      <c r="D838" s="5">
        <v>40042</v>
      </c>
      <c r="E838" s="5">
        <v>40044</v>
      </c>
      <c r="F838" s="7">
        <v>40045</v>
      </c>
      <c r="G838" s="9">
        <v>40053</v>
      </c>
      <c r="H838" s="8"/>
      <c r="J838" s="11">
        <v>8</v>
      </c>
      <c r="K838" s="10"/>
      <c r="L838" s="11">
        <v>0</v>
      </c>
      <c r="M838" s="11">
        <v>0</v>
      </c>
      <c r="O838" t="str">
        <f t="shared" si="13"/>
        <v>HJMDeclined</v>
      </c>
    </row>
    <row r="839" spans="1:15" ht="12" customHeight="1" outlineLevel="1" x14ac:dyDescent="0.2">
      <c r="A839" s="3" t="s">
        <v>24153</v>
      </c>
      <c r="B839" s="4">
        <v>18357</v>
      </c>
      <c r="C839" s="3" t="s">
        <v>24152</v>
      </c>
      <c r="D839" s="5">
        <v>40044</v>
      </c>
      <c r="E839" s="5">
        <v>40045</v>
      </c>
      <c r="F839" s="7">
        <v>40045</v>
      </c>
      <c r="G839" s="9">
        <v>40049</v>
      </c>
      <c r="H839" s="9">
        <v>40050</v>
      </c>
      <c r="J839" s="11">
        <v>4</v>
      </c>
      <c r="K839" s="11">
        <v>1</v>
      </c>
      <c r="L839" s="11">
        <v>5</v>
      </c>
      <c r="M839" s="11">
        <v>0</v>
      </c>
      <c r="O839" t="str">
        <f t="shared" si="13"/>
        <v>HJMQuote Issued</v>
      </c>
    </row>
    <row r="840" spans="1:15" ht="12" customHeight="1" outlineLevel="1" x14ac:dyDescent="0.2">
      <c r="A840" s="3" t="s">
        <v>24153</v>
      </c>
      <c r="B840" s="4">
        <v>18354</v>
      </c>
      <c r="C840" s="3" t="s">
        <v>20133</v>
      </c>
      <c r="D840" s="5">
        <v>40035</v>
      </c>
      <c r="E840" s="5">
        <v>40044</v>
      </c>
      <c r="F840" s="7">
        <v>40045</v>
      </c>
      <c r="G840" s="8"/>
      <c r="H840" s="8"/>
      <c r="J840" s="10"/>
      <c r="K840" s="10"/>
      <c r="L840" s="11">
        <v>0</v>
      </c>
      <c r="M840" s="11">
        <v>0</v>
      </c>
      <c r="O840" t="str">
        <f t="shared" si="13"/>
        <v>HJMDeclined</v>
      </c>
    </row>
    <row r="841" spans="1:15" ht="12" customHeight="1" outlineLevel="1" x14ac:dyDescent="0.2">
      <c r="A841" s="3" t="s">
        <v>24153</v>
      </c>
      <c r="B841" s="4">
        <v>18353</v>
      </c>
      <c r="C841" s="3" t="s">
        <v>20136</v>
      </c>
      <c r="D841" s="5">
        <v>40043</v>
      </c>
      <c r="E841" s="5">
        <v>40044</v>
      </c>
      <c r="F841" s="7">
        <v>40045</v>
      </c>
      <c r="G841" s="8"/>
      <c r="H841" s="8"/>
      <c r="J841" s="10"/>
      <c r="K841" s="10"/>
      <c r="L841" s="11">
        <v>0</v>
      </c>
      <c r="M841" s="11">
        <v>0</v>
      </c>
      <c r="O841" t="str">
        <f t="shared" si="13"/>
        <v>HJMClose-No Info</v>
      </c>
    </row>
    <row r="842" spans="1:15" ht="12" customHeight="1" outlineLevel="1" x14ac:dyDescent="0.2">
      <c r="A842" s="3" t="s">
        <v>24153</v>
      </c>
      <c r="B842" s="4">
        <v>18360</v>
      </c>
      <c r="C842" s="3" t="s">
        <v>20133</v>
      </c>
      <c r="E842" s="5">
        <v>40046</v>
      </c>
      <c r="F842" s="7">
        <v>40046</v>
      </c>
      <c r="G842" s="8"/>
      <c r="H842" s="8"/>
      <c r="J842" s="10"/>
      <c r="K842" s="10"/>
      <c r="L842" s="11">
        <v>0</v>
      </c>
      <c r="M842" s="11">
        <v>0</v>
      </c>
      <c r="O842" t="str">
        <f t="shared" si="13"/>
        <v>HJMDeclined</v>
      </c>
    </row>
    <row r="843" spans="1:15" ht="12" customHeight="1" outlineLevel="1" x14ac:dyDescent="0.2">
      <c r="A843" s="3" t="s">
        <v>24153</v>
      </c>
      <c r="B843" s="4">
        <v>18361</v>
      </c>
      <c r="C843" s="3" t="s">
        <v>20133</v>
      </c>
      <c r="D843" s="5">
        <v>40029</v>
      </c>
      <c r="E843" s="5">
        <v>40046</v>
      </c>
      <c r="F843" s="7">
        <v>40046</v>
      </c>
      <c r="G843" s="8"/>
      <c r="H843" s="8"/>
      <c r="J843" s="10"/>
      <c r="K843" s="10"/>
      <c r="L843" s="11">
        <v>0</v>
      </c>
      <c r="M843" s="11">
        <v>0</v>
      </c>
      <c r="O843" t="str">
        <f t="shared" si="13"/>
        <v>HJMDeclined</v>
      </c>
    </row>
    <row r="844" spans="1:15" ht="12" customHeight="1" outlineLevel="1" x14ac:dyDescent="0.2">
      <c r="A844" s="3" t="s">
        <v>24153</v>
      </c>
      <c r="B844" s="4">
        <v>18362</v>
      </c>
      <c r="C844" s="3" t="s">
        <v>20133</v>
      </c>
      <c r="D844" s="5">
        <v>40045</v>
      </c>
      <c r="E844" s="5">
        <v>40046</v>
      </c>
      <c r="F844" s="7">
        <v>40046</v>
      </c>
      <c r="G844" s="9">
        <v>40049</v>
      </c>
      <c r="H844" s="8"/>
      <c r="J844" s="11">
        <v>3</v>
      </c>
      <c r="K844" s="10"/>
      <c r="L844" s="11">
        <v>0</v>
      </c>
      <c r="M844" s="11">
        <v>0</v>
      </c>
      <c r="O844" t="str">
        <f t="shared" si="13"/>
        <v>HJMDeclined</v>
      </c>
    </row>
    <row r="845" spans="1:15" ht="12" customHeight="1" outlineLevel="1" x14ac:dyDescent="0.2">
      <c r="A845" s="3" t="s">
        <v>24153</v>
      </c>
      <c r="B845" s="4">
        <v>18359</v>
      </c>
      <c r="C845" s="3" t="s">
        <v>20133</v>
      </c>
      <c r="D845" s="5">
        <v>40039</v>
      </c>
      <c r="E845" s="5">
        <v>40046</v>
      </c>
      <c r="F845" s="7">
        <v>40046</v>
      </c>
      <c r="G845" s="8"/>
      <c r="H845" s="8"/>
      <c r="J845" s="10"/>
      <c r="K845" s="10"/>
      <c r="L845" s="11">
        <v>0</v>
      </c>
      <c r="M845" s="11">
        <v>0</v>
      </c>
      <c r="O845" t="str">
        <f t="shared" si="13"/>
        <v>HJMDeclined</v>
      </c>
    </row>
    <row r="846" spans="1:15" ht="12" customHeight="1" outlineLevel="1" x14ac:dyDescent="0.2">
      <c r="A846" s="3" t="s">
        <v>24153</v>
      </c>
      <c r="B846" s="4">
        <v>18358</v>
      </c>
      <c r="C846" s="3" t="s">
        <v>20133</v>
      </c>
      <c r="E846" s="5">
        <v>40045</v>
      </c>
      <c r="F846" s="7">
        <v>40046</v>
      </c>
      <c r="G846" s="8"/>
      <c r="H846" s="8"/>
      <c r="J846" s="10"/>
      <c r="K846" s="10"/>
      <c r="L846" s="11">
        <v>0</v>
      </c>
      <c r="M846" s="11">
        <v>0</v>
      </c>
      <c r="O846" t="str">
        <f t="shared" si="13"/>
        <v>HJMDeclined</v>
      </c>
    </row>
    <row r="847" spans="1:15" ht="12" customHeight="1" outlineLevel="1" x14ac:dyDescent="0.2">
      <c r="A847" s="3" t="s">
        <v>24153</v>
      </c>
      <c r="B847" s="4">
        <v>18363</v>
      </c>
      <c r="C847" s="3" t="s">
        <v>20133</v>
      </c>
      <c r="D847" s="5">
        <v>40023</v>
      </c>
      <c r="E847" s="5">
        <v>40046</v>
      </c>
      <c r="F847" s="7">
        <v>40046</v>
      </c>
      <c r="G847" s="9">
        <v>40046</v>
      </c>
      <c r="H847" s="8"/>
      <c r="J847" s="11">
        <v>0</v>
      </c>
      <c r="K847" s="10"/>
      <c r="L847" s="11">
        <v>0</v>
      </c>
      <c r="M847" s="11">
        <v>0</v>
      </c>
      <c r="O847" t="str">
        <f t="shared" si="13"/>
        <v>HJMDeclined</v>
      </c>
    </row>
    <row r="848" spans="1:15" ht="12" customHeight="1" outlineLevel="1" x14ac:dyDescent="0.2">
      <c r="A848" s="3" t="s">
        <v>24153</v>
      </c>
      <c r="B848" s="4">
        <v>17647</v>
      </c>
      <c r="C848" s="3" t="s">
        <v>20135</v>
      </c>
      <c r="D848" s="5">
        <v>40038</v>
      </c>
      <c r="E848" s="5">
        <v>40045</v>
      </c>
      <c r="F848" s="7">
        <v>40046</v>
      </c>
      <c r="G848" s="9">
        <v>40056</v>
      </c>
      <c r="H848" s="9">
        <v>40079</v>
      </c>
      <c r="I848" s="6">
        <v>40087</v>
      </c>
      <c r="J848" s="11">
        <v>10</v>
      </c>
      <c r="K848" s="11">
        <v>23</v>
      </c>
      <c r="L848" s="11">
        <v>33</v>
      </c>
      <c r="M848" s="11">
        <v>8</v>
      </c>
      <c r="O848" t="str">
        <f t="shared" si="13"/>
        <v>HJMBound &amp; Not Paid</v>
      </c>
    </row>
    <row r="849" spans="1:15" ht="12" customHeight="1" outlineLevel="1" x14ac:dyDescent="0.2">
      <c r="A849" s="3" t="s">
        <v>24153</v>
      </c>
      <c r="B849" s="4">
        <v>17653</v>
      </c>
      <c r="C849" s="3" t="s">
        <v>20135</v>
      </c>
      <c r="D849" s="5">
        <v>40037</v>
      </c>
      <c r="E849" s="5">
        <v>40047</v>
      </c>
      <c r="F849" s="7">
        <v>40049</v>
      </c>
      <c r="G849" s="9">
        <v>40056</v>
      </c>
      <c r="H849" s="9">
        <v>40077</v>
      </c>
      <c r="I849" s="6">
        <v>40087</v>
      </c>
      <c r="J849" s="11">
        <v>7</v>
      </c>
      <c r="K849" s="11">
        <v>21</v>
      </c>
      <c r="L849" s="11">
        <v>28</v>
      </c>
      <c r="M849" s="11">
        <v>10</v>
      </c>
      <c r="O849" t="str">
        <f t="shared" si="13"/>
        <v>HJMBound &amp; Not Paid</v>
      </c>
    </row>
    <row r="850" spans="1:15" ht="12" customHeight="1" outlineLevel="1" x14ac:dyDescent="0.2">
      <c r="A850" s="3" t="s">
        <v>24153</v>
      </c>
      <c r="B850" s="4">
        <v>17560</v>
      </c>
      <c r="C850" s="3" t="s">
        <v>20135</v>
      </c>
      <c r="D850" s="5">
        <v>40049</v>
      </c>
      <c r="E850" s="5">
        <v>40049</v>
      </c>
      <c r="F850" s="7">
        <v>40049</v>
      </c>
      <c r="G850" s="9">
        <v>40050</v>
      </c>
      <c r="H850" s="9">
        <v>40050</v>
      </c>
      <c r="I850" s="6">
        <v>40062</v>
      </c>
      <c r="J850" s="11">
        <v>1</v>
      </c>
      <c r="K850" s="11">
        <v>0</v>
      </c>
      <c r="L850" s="11">
        <v>1</v>
      </c>
      <c r="M850" s="11">
        <v>12</v>
      </c>
      <c r="O850" t="str">
        <f t="shared" si="13"/>
        <v>HJMBound &amp; Not Paid</v>
      </c>
    </row>
    <row r="851" spans="1:15" ht="12" customHeight="1" outlineLevel="1" x14ac:dyDescent="0.2">
      <c r="A851" s="3" t="s">
        <v>24153</v>
      </c>
      <c r="B851" s="4">
        <v>18238</v>
      </c>
      <c r="C851" s="3" t="s">
        <v>20133</v>
      </c>
      <c r="D851" s="5">
        <v>39997</v>
      </c>
      <c r="E851" s="5">
        <v>40050</v>
      </c>
      <c r="F851" s="7">
        <v>40050</v>
      </c>
      <c r="G851" s="9">
        <v>40000</v>
      </c>
      <c r="H851" s="8"/>
      <c r="J851" s="11">
        <v>-50</v>
      </c>
      <c r="K851" s="10"/>
      <c r="L851" s="11">
        <v>0</v>
      </c>
      <c r="M851" s="11">
        <v>0</v>
      </c>
      <c r="O851" t="str">
        <f t="shared" si="13"/>
        <v>HJMDeclined</v>
      </c>
    </row>
    <row r="852" spans="1:15" ht="12" customHeight="1" outlineLevel="1" x14ac:dyDescent="0.2">
      <c r="A852" s="3" t="s">
        <v>24153</v>
      </c>
      <c r="B852" s="4">
        <v>17458</v>
      </c>
      <c r="C852" s="3" t="s">
        <v>20135</v>
      </c>
      <c r="D852" s="5">
        <v>40018</v>
      </c>
      <c r="E852" s="5">
        <v>40049</v>
      </c>
      <c r="F852" s="7">
        <v>40050</v>
      </c>
      <c r="G852" s="9">
        <v>40050</v>
      </c>
      <c r="H852" s="9">
        <v>40050</v>
      </c>
      <c r="I852" s="6">
        <v>40055</v>
      </c>
      <c r="J852" s="11">
        <v>0</v>
      </c>
      <c r="K852" s="11">
        <v>0</v>
      </c>
      <c r="L852" s="11">
        <v>0</v>
      </c>
      <c r="M852" s="11">
        <v>5</v>
      </c>
      <c r="O852" t="str">
        <f t="shared" si="13"/>
        <v>HJMBound &amp; Not Paid</v>
      </c>
    </row>
    <row r="853" spans="1:15" ht="12" customHeight="1" outlineLevel="1" x14ac:dyDescent="0.2">
      <c r="A853" s="3" t="s">
        <v>24153</v>
      </c>
      <c r="B853" s="4">
        <v>17570</v>
      </c>
      <c r="C853" s="3" t="s">
        <v>20135</v>
      </c>
      <c r="D853" s="5">
        <v>40049</v>
      </c>
      <c r="E853" s="5">
        <v>40051</v>
      </c>
      <c r="F853" s="7">
        <v>40051</v>
      </c>
      <c r="G853" s="9">
        <v>40047</v>
      </c>
      <c r="H853" s="9">
        <v>40052</v>
      </c>
      <c r="I853" s="6">
        <v>40064</v>
      </c>
      <c r="J853" s="11">
        <v>-4</v>
      </c>
      <c r="K853" s="11">
        <v>5</v>
      </c>
      <c r="L853" s="11">
        <v>1</v>
      </c>
      <c r="M853" s="11">
        <v>12</v>
      </c>
      <c r="O853" t="str">
        <f t="shared" si="13"/>
        <v>HJMBound &amp; Not Paid</v>
      </c>
    </row>
    <row r="854" spans="1:15" ht="12" customHeight="1" outlineLevel="1" x14ac:dyDescent="0.2">
      <c r="A854" s="3" t="s">
        <v>24153</v>
      </c>
      <c r="B854" s="4">
        <v>18223</v>
      </c>
      <c r="C854" s="3" t="s">
        <v>20136</v>
      </c>
      <c r="D854" s="5">
        <v>39987</v>
      </c>
      <c r="E854" s="5">
        <v>40050</v>
      </c>
      <c r="F854" s="7">
        <v>40051</v>
      </c>
      <c r="G854" s="9">
        <v>39995</v>
      </c>
      <c r="H854" s="8"/>
      <c r="J854" s="11">
        <v>-56</v>
      </c>
      <c r="K854" s="10"/>
      <c r="L854" s="11">
        <v>0</v>
      </c>
      <c r="M854" s="11">
        <v>0</v>
      </c>
      <c r="O854" t="str">
        <f t="shared" si="13"/>
        <v>HJMClose-No Info</v>
      </c>
    </row>
    <row r="855" spans="1:15" ht="12" customHeight="1" outlineLevel="1" x14ac:dyDescent="0.2">
      <c r="A855" s="3" t="s">
        <v>24153</v>
      </c>
      <c r="B855" s="4">
        <v>18531</v>
      </c>
      <c r="C855" s="3" t="s">
        <v>20136</v>
      </c>
      <c r="D855" s="5">
        <v>39960</v>
      </c>
      <c r="E855" s="5">
        <v>40051</v>
      </c>
      <c r="F855" s="7">
        <v>40052</v>
      </c>
      <c r="G855" s="9">
        <v>40056</v>
      </c>
      <c r="H855" s="8"/>
      <c r="I855" s="6">
        <v>39168</v>
      </c>
      <c r="J855" s="11">
        <v>4</v>
      </c>
      <c r="K855" s="10"/>
      <c r="L855" s="11">
        <v>0</v>
      </c>
      <c r="M855" s="11">
        <v>0</v>
      </c>
      <c r="O855" t="str">
        <f t="shared" si="13"/>
        <v>HJMClose-No Info</v>
      </c>
    </row>
    <row r="856" spans="1:15" ht="12" customHeight="1" outlineLevel="1" x14ac:dyDescent="0.2">
      <c r="A856" s="3" t="s">
        <v>24153</v>
      </c>
      <c r="B856" s="4">
        <v>17749</v>
      </c>
      <c r="C856" s="3" t="s">
        <v>20135</v>
      </c>
      <c r="D856" s="5">
        <v>40050</v>
      </c>
      <c r="E856" s="5">
        <v>40051</v>
      </c>
      <c r="F856" s="7">
        <v>40052</v>
      </c>
      <c r="G856" s="9">
        <v>40056</v>
      </c>
      <c r="H856" s="9">
        <v>40078</v>
      </c>
      <c r="I856" s="6">
        <v>40110</v>
      </c>
      <c r="J856" s="11">
        <v>4</v>
      </c>
      <c r="K856" s="11">
        <v>22</v>
      </c>
      <c r="L856" s="11">
        <v>26</v>
      </c>
      <c r="M856" s="11">
        <v>32</v>
      </c>
      <c r="O856" t="str">
        <f t="shared" si="13"/>
        <v>HJMBound &amp; Not Paid</v>
      </c>
    </row>
    <row r="857" spans="1:15" ht="12" customHeight="1" outlineLevel="1" x14ac:dyDescent="0.2">
      <c r="A857" s="3" t="s">
        <v>24153</v>
      </c>
      <c r="B857" s="4">
        <v>17629</v>
      </c>
      <c r="C857" s="3" t="s">
        <v>20135</v>
      </c>
      <c r="D857" s="5">
        <v>40049</v>
      </c>
      <c r="E857" s="5">
        <v>40056</v>
      </c>
      <c r="F857" s="7">
        <v>40056</v>
      </c>
      <c r="G857" s="9">
        <v>40077</v>
      </c>
      <c r="H857" s="9">
        <v>40074</v>
      </c>
      <c r="I857" s="6">
        <v>40082</v>
      </c>
      <c r="J857" s="11">
        <v>21</v>
      </c>
      <c r="K857" s="11">
        <v>-3</v>
      </c>
      <c r="L857" s="11">
        <v>18</v>
      </c>
      <c r="M857" s="11">
        <v>8</v>
      </c>
      <c r="O857" t="str">
        <f t="shared" si="13"/>
        <v>HJMBound &amp; Not Paid</v>
      </c>
    </row>
    <row r="858" spans="1:15" ht="12" customHeight="1" outlineLevel="1" x14ac:dyDescent="0.2">
      <c r="A858" s="3" t="s">
        <v>24153</v>
      </c>
      <c r="B858" s="4">
        <v>17729</v>
      </c>
      <c r="C858" s="3" t="s">
        <v>24152</v>
      </c>
      <c r="D858" s="5">
        <v>40045</v>
      </c>
      <c r="E858" s="5">
        <v>40056</v>
      </c>
      <c r="F858" s="7">
        <v>40056</v>
      </c>
      <c r="G858" s="9">
        <v>40056</v>
      </c>
      <c r="H858" s="9">
        <v>40080</v>
      </c>
      <c r="I858" s="6">
        <v>40103</v>
      </c>
      <c r="J858" s="11">
        <v>0</v>
      </c>
      <c r="K858" s="11">
        <v>24</v>
      </c>
      <c r="L858" s="11">
        <v>24</v>
      </c>
      <c r="M858" s="11">
        <v>23</v>
      </c>
      <c r="O858" t="str">
        <f t="shared" si="13"/>
        <v>HJMQuote Issued</v>
      </c>
    </row>
    <row r="859" spans="1:15" ht="12" customHeight="1" outlineLevel="1" x14ac:dyDescent="0.2">
      <c r="A859" s="3" t="s">
        <v>24153</v>
      </c>
      <c r="B859" s="4">
        <v>18543</v>
      </c>
      <c r="C859" s="3" t="s">
        <v>20136</v>
      </c>
      <c r="D859" s="5">
        <v>40036</v>
      </c>
      <c r="E859" s="5">
        <v>40058</v>
      </c>
      <c r="F859" s="7">
        <v>40058</v>
      </c>
      <c r="G859" s="9">
        <v>40067</v>
      </c>
      <c r="H859" s="8"/>
      <c r="J859" s="11">
        <v>9</v>
      </c>
      <c r="K859" s="10"/>
      <c r="L859" s="11">
        <v>0</v>
      </c>
      <c r="M859" s="11">
        <v>0</v>
      </c>
      <c r="O859" t="str">
        <f t="shared" si="13"/>
        <v>HJMClose-No Info</v>
      </c>
    </row>
    <row r="860" spans="1:15" ht="12" customHeight="1" outlineLevel="1" x14ac:dyDescent="0.2">
      <c r="A860" s="3" t="s">
        <v>24153</v>
      </c>
      <c r="B860" s="4">
        <v>18541</v>
      </c>
      <c r="C860" s="3" t="s">
        <v>24152</v>
      </c>
      <c r="D860" s="5">
        <v>40091</v>
      </c>
      <c r="E860" s="5">
        <v>40057</v>
      </c>
      <c r="F860" s="7">
        <v>40058</v>
      </c>
      <c r="G860" s="9">
        <v>40059</v>
      </c>
      <c r="H860" s="9">
        <v>40070</v>
      </c>
      <c r="J860" s="11">
        <v>1</v>
      </c>
      <c r="K860" s="11">
        <v>11</v>
      </c>
      <c r="L860" s="11">
        <v>12</v>
      </c>
      <c r="M860" s="11">
        <v>0</v>
      </c>
      <c r="O860" t="str">
        <f t="shared" si="13"/>
        <v>HJMQuote Issued</v>
      </c>
    </row>
    <row r="861" spans="1:15" ht="12" customHeight="1" outlineLevel="1" x14ac:dyDescent="0.2">
      <c r="A861" s="3" t="s">
        <v>24153</v>
      </c>
      <c r="B861" s="4">
        <v>18542</v>
      </c>
      <c r="C861" s="3" t="s">
        <v>20135</v>
      </c>
      <c r="D861" s="5">
        <v>40043</v>
      </c>
      <c r="E861" s="5">
        <v>40058</v>
      </c>
      <c r="F861" s="7">
        <v>40058</v>
      </c>
      <c r="G861" s="9">
        <v>40059</v>
      </c>
      <c r="H861" s="9">
        <v>40072</v>
      </c>
      <c r="J861" s="11">
        <v>1</v>
      </c>
      <c r="K861" s="11">
        <v>13</v>
      </c>
      <c r="L861" s="11">
        <v>14</v>
      </c>
      <c r="M861" s="11">
        <v>0</v>
      </c>
      <c r="O861" t="str">
        <f t="shared" si="13"/>
        <v>HJMBound &amp; Not Paid</v>
      </c>
    </row>
    <row r="862" spans="1:15" ht="12" customHeight="1" outlineLevel="1" x14ac:dyDescent="0.2">
      <c r="A862" s="3" t="s">
        <v>24153</v>
      </c>
      <c r="B862" s="4">
        <v>18559</v>
      </c>
      <c r="C862" s="3" t="s">
        <v>20136</v>
      </c>
      <c r="D862" s="5">
        <v>40043</v>
      </c>
      <c r="E862" s="5">
        <v>40064</v>
      </c>
      <c r="F862" s="7">
        <v>40064</v>
      </c>
      <c r="G862" s="9">
        <v>40066</v>
      </c>
      <c r="H862" s="8"/>
      <c r="J862" s="11">
        <v>2</v>
      </c>
      <c r="K862" s="10"/>
      <c r="L862" s="11">
        <v>0</v>
      </c>
      <c r="M862" s="11">
        <v>0</v>
      </c>
      <c r="O862" t="str">
        <f t="shared" si="13"/>
        <v>HJMClose-No Info</v>
      </c>
    </row>
    <row r="863" spans="1:15" ht="12" customHeight="1" outlineLevel="1" x14ac:dyDescent="0.2">
      <c r="A863" s="3" t="s">
        <v>24153</v>
      </c>
      <c r="B863" s="4">
        <v>18560</v>
      </c>
      <c r="C863" s="3" t="s">
        <v>20136</v>
      </c>
      <c r="D863" s="5">
        <v>40017</v>
      </c>
      <c r="E863" s="5">
        <v>40064</v>
      </c>
      <c r="F863" s="7">
        <v>40064</v>
      </c>
      <c r="G863" s="8"/>
      <c r="H863" s="8"/>
      <c r="J863" s="10"/>
      <c r="K863" s="10"/>
      <c r="L863" s="11">
        <v>0</v>
      </c>
      <c r="M863" s="11">
        <v>0</v>
      </c>
      <c r="O863" t="str">
        <f t="shared" si="13"/>
        <v>HJMClose-No Info</v>
      </c>
    </row>
    <row r="864" spans="1:15" ht="12" customHeight="1" outlineLevel="1" x14ac:dyDescent="0.2">
      <c r="A864" s="3" t="s">
        <v>24153</v>
      </c>
      <c r="B864" s="4">
        <v>18553</v>
      </c>
      <c r="C864" s="3" t="s">
        <v>20133</v>
      </c>
      <c r="D864" s="5">
        <v>40057</v>
      </c>
      <c r="E864" s="5">
        <v>40060</v>
      </c>
      <c r="F864" s="7">
        <v>40064</v>
      </c>
      <c r="G864" s="9">
        <v>40073</v>
      </c>
      <c r="H864" s="8"/>
      <c r="J864" s="11">
        <v>9</v>
      </c>
      <c r="K864" s="10"/>
      <c r="L864" s="11">
        <v>0</v>
      </c>
      <c r="M864" s="11">
        <v>0</v>
      </c>
      <c r="O864" t="str">
        <f t="shared" si="13"/>
        <v>HJMDeclined</v>
      </c>
    </row>
    <row r="865" spans="1:15" ht="12" customHeight="1" outlineLevel="1" x14ac:dyDescent="0.2">
      <c r="A865" s="3" t="s">
        <v>24153</v>
      </c>
      <c r="B865" s="4">
        <v>18555</v>
      </c>
      <c r="C865" s="3" t="s">
        <v>24152</v>
      </c>
      <c r="D865" s="5">
        <v>40058</v>
      </c>
      <c r="E865" s="5">
        <v>40060</v>
      </c>
      <c r="F865" s="7">
        <v>40064</v>
      </c>
      <c r="G865" s="9">
        <v>40074</v>
      </c>
      <c r="H865" s="9">
        <v>40082</v>
      </c>
      <c r="J865" s="11">
        <v>10</v>
      </c>
      <c r="K865" s="11">
        <v>8</v>
      </c>
      <c r="L865" s="11">
        <v>18</v>
      </c>
      <c r="M865" s="11">
        <v>0</v>
      </c>
      <c r="O865" t="str">
        <f t="shared" si="13"/>
        <v>HJMQuote Issued</v>
      </c>
    </row>
    <row r="866" spans="1:15" ht="12" customHeight="1" outlineLevel="1" x14ac:dyDescent="0.2">
      <c r="A866" s="3" t="s">
        <v>24153</v>
      </c>
      <c r="B866" s="4">
        <v>18562</v>
      </c>
      <c r="C866" s="3" t="s">
        <v>20133</v>
      </c>
      <c r="D866" s="5">
        <v>40056</v>
      </c>
      <c r="E866" s="5">
        <v>40064</v>
      </c>
      <c r="F866" s="7">
        <v>40065</v>
      </c>
      <c r="G866" s="8"/>
      <c r="H866" s="8"/>
      <c r="J866" s="10"/>
      <c r="K866" s="10"/>
      <c r="L866" s="11">
        <v>0</v>
      </c>
      <c r="M866" s="11">
        <v>0</v>
      </c>
      <c r="O866" t="str">
        <f t="shared" si="13"/>
        <v>HJMDeclined</v>
      </c>
    </row>
    <row r="867" spans="1:15" ht="12" customHeight="1" outlineLevel="1" x14ac:dyDescent="0.2">
      <c r="A867" s="3" t="s">
        <v>24153</v>
      </c>
      <c r="B867" s="4">
        <v>18563</v>
      </c>
      <c r="C867" s="3" t="s">
        <v>24152</v>
      </c>
      <c r="D867" s="5">
        <v>39975</v>
      </c>
      <c r="E867" s="5">
        <v>40064</v>
      </c>
      <c r="F867" s="7">
        <v>40065</v>
      </c>
      <c r="G867" s="9">
        <v>40066</v>
      </c>
      <c r="H867" s="9">
        <v>40065</v>
      </c>
      <c r="J867" s="11">
        <v>1</v>
      </c>
      <c r="K867" s="11">
        <v>-1</v>
      </c>
      <c r="L867" s="11">
        <v>0</v>
      </c>
      <c r="M867" s="11">
        <v>0</v>
      </c>
      <c r="O867" t="str">
        <f t="shared" si="13"/>
        <v>HJMQuote Issued</v>
      </c>
    </row>
    <row r="868" spans="1:15" ht="12" customHeight="1" outlineLevel="1" x14ac:dyDescent="0.2">
      <c r="A868" s="3" t="s">
        <v>24153</v>
      </c>
      <c r="B868" s="4">
        <v>18564</v>
      </c>
      <c r="C868" s="3" t="s">
        <v>20133</v>
      </c>
      <c r="D868" s="5">
        <v>40064</v>
      </c>
      <c r="E868" s="5">
        <v>40064</v>
      </c>
      <c r="F868" s="7">
        <v>40065</v>
      </c>
      <c r="G868" s="8"/>
      <c r="H868" s="8"/>
      <c r="J868" s="10"/>
      <c r="K868" s="10"/>
      <c r="L868" s="11">
        <v>0</v>
      </c>
      <c r="M868" s="11">
        <v>0</v>
      </c>
      <c r="O868" t="str">
        <f t="shared" si="13"/>
        <v>HJMDeclined</v>
      </c>
    </row>
    <row r="869" spans="1:15" ht="12" customHeight="1" outlineLevel="1" x14ac:dyDescent="0.2">
      <c r="A869" s="3" t="s">
        <v>24153</v>
      </c>
      <c r="B869" s="4">
        <v>18573</v>
      </c>
      <c r="C869" s="3" t="s">
        <v>20135</v>
      </c>
      <c r="D869" s="5">
        <v>40064</v>
      </c>
      <c r="E869" s="5">
        <v>40065</v>
      </c>
      <c r="F869" s="7">
        <v>40066</v>
      </c>
      <c r="G869" s="9">
        <v>40072</v>
      </c>
      <c r="H869" s="9">
        <v>40072</v>
      </c>
      <c r="J869" s="11">
        <v>6</v>
      </c>
      <c r="K869" s="11">
        <v>0</v>
      </c>
      <c r="L869" s="11">
        <v>6</v>
      </c>
      <c r="M869" s="11">
        <v>0</v>
      </c>
      <c r="O869" t="str">
        <f t="shared" si="13"/>
        <v>HJMBound &amp; Not Paid</v>
      </c>
    </row>
    <row r="870" spans="1:15" ht="12" customHeight="1" outlineLevel="1" x14ac:dyDescent="0.2">
      <c r="A870" s="3" t="s">
        <v>24153</v>
      </c>
      <c r="B870" s="4">
        <v>17630</v>
      </c>
      <c r="C870" s="3" t="s">
        <v>20135</v>
      </c>
      <c r="D870" s="5">
        <v>40060</v>
      </c>
      <c r="E870" s="5">
        <v>40065</v>
      </c>
      <c r="F870" s="7">
        <v>40066</v>
      </c>
      <c r="G870" s="9">
        <v>40074</v>
      </c>
      <c r="H870" s="9">
        <v>40077</v>
      </c>
      <c r="I870" s="6">
        <v>40084</v>
      </c>
      <c r="J870" s="11">
        <v>8</v>
      </c>
      <c r="K870" s="11">
        <v>3</v>
      </c>
      <c r="L870" s="11">
        <v>11</v>
      </c>
      <c r="M870" s="11">
        <v>7</v>
      </c>
      <c r="O870" t="str">
        <f t="shared" si="13"/>
        <v>HJMBound &amp; Not Paid</v>
      </c>
    </row>
    <row r="871" spans="1:15" ht="12" customHeight="1" outlineLevel="1" x14ac:dyDescent="0.2">
      <c r="A871" s="3" t="s">
        <v>24153</v>
      </c>
      <c r="B871" s="4">
        <v>17892</v>
      </c>
      <c r="C871" s="3" t="s">
        <v>24151</v>
      </c>
      <c r="D871" s="5">
        <v>40065</v>
      </c>
      <c r="E871" s="5">
        <v>40067</v>
      </c>
      <c r="F871" s="7">
        <v>40067</v>
      </c>
      <c r="G871" s="8"/>
      <c r="H871" s="8"/>
      <c r="I871" s="6">
        <v>40125</v>
      </c>
      <c r="J871" s="10"/>
      <c r="K871" s="10"/>
      <c r="L871" s="11">
        <v>0</v>
      </c>
      <c r="M871" s="11">
        <v>0</v>
      </c>
      <c r="O871" t="str">
        <f t="shared" si="13"/>
        <v>HJMRating</v>
      </c>
    </row>
    <row r="872" spans="1:15" ht="12" customHeight="1" outlineLevel="1" x14ac:dyDescent="0.2">
      <c r="A872" s="3" t="s">
        <v>24153</v>
      </c>
      <c r="B872" s="4">
        <v>17705</v>
      </c>
      <c r="C872" s="3" t="s">
        <v>20135</v>
      </c>
      <c r="D872" s="5">
        <v>40065</v>
      </c>
      <c r="E872" s="5">
        <v>40065</v>
      </c>
      <c r="F872" s="7">
        <v>40067</v>
      </c>
      <c r="G872" s="9">
        <v>40079</v>
      </c>
      <c r="H872" s="9">
        <v>40091</v>
      </c>
      <c r="I872" s="6">
        <v>40096</v>
      </c>
      <c r="J872" s="11">
        <v>12</v>
      </c>
      <c r="K872" s="11">
        <v>12</v>
      </c>
      <c r="L872" s="11">
        <v>24</v>
      </c>
      <c r="M872" s="11">
        <v>5</v>
      </c>
      <c r="O872" t="str">
        <f t="shared" si="13"/>
        <v>HJMBound &amp; Not Paid</v>
      </c>
    </row>
    <row r="873" spans="1:15" ht="12" customHeight="1" outlineLevel="1" x14ac:dyDescent="0.2">
      <c r="A873" s="3" t="s">
        <v>24153</v>
      </c>
      <c r="B873" s="4">
        <v>17762</v>
      </c>
      <c r="C873" s="3" t="s">
        <v>20135</v>
      </c>
      <c r="D873" s="5">
        <v>40064</v>
      </c>
      <c r="E873" s="5">
        <v>40066</v>
      </c>
      <c r="F873" s="7">
        <v>40067</v>
      </c>
      <c r="G873" s="9">
        <v>40081</v>
      </c>
      <c r="H873" s="9">
        <v>40081</v>
      </c>
      <c r="I873" s="6">
        <v>40115</v>
      </c>
      <c r="J873" s="11">
        <v>14</v>
      </c>
      <c r="K873" s="11">
        <v>0</v>
      </c>
      <c r="L873" s="11">
        <v>14</v>
      </c>
      <c r="M873" s="11">
        <v>34</v>
      </c>
      <c r="O873" t="str">
        <f t="shared" si="13"/>
        <v>HJMBound &amp; Not Paid</v>
      </c>
    </row>
    <row r="874" spans="1:15" ht="12" customHeight="1" outlineLevel="1" x14ac:dyDescent="0.2">
      <c r="A874" s="3" t="s">
        <v>24153</v>
      </c>
      <c r="B874" s="4">
        <v>17861</v>
      </c>
      <c r="C874" s="3" t="s">
        <v>24152</v>
      </c>
      <c r="D874" s="5">
        <v>40061</v>
      </c>
      <c r="E874" s="5">
        <v>40067</v>
      </c>
      <c r="F874" s="7">
        <v>40070</v>
      </c>
      <c r="G874" s="9">
        <v>40093</v>
      </c>
      <c r="H874" s="9">
        <v>40093</v>
      </c>
      <c r="I874" s="6">
        <v>40118</v>
      </c>
      <c r="J874" s="11">
        <v>23</v>
      </c>
      <c r="K874" s="11">
        <v>0</v>
      </c>
      <c r="L874" s="11">
        <v>23</v>
      </c>
      <c r="M874" s="11">
        <v>25</v>
      </c>
      <c r="O874" t="str">
        <f t="shared" si="13"/>
        <v>HJMQuote Issued</v>
      </c>
    </row>
    <row r="875" spans="1:15" ht="12" customHeight="1" outlineLevel="1" x14ac:dyDescent="0.2">
      <c r="A875" s="3" t="s">
        <v>24153</v>
      </c>
      <c r="B875" s="4">
        <v>17660</v>
      </c>
      <c r="C875" s="3" t="s">
        <v>20135</v>
      </c>
      <c r="D875" s="5">
        <v>40049</v>
      </c>
      <c r="E875" s="5">
        <v>40071</v>
      </c>
      <c r="F875" s="7">
        <v>40071</v>
      </c>
      <c r="G875" s="9">
        <v>40077</v>
      </c>
      <c r="H875" s="9">
        <v>40080</v>
      </c>
      <c r="I875" s="6">
        <v>40087</v>
      </c>
      <c r="J875" s="11">
        <v>6</v>
      </c>
      <c r="K875" s="11">
        <v>3</v>
      </c>
      <c r="L875" s="11">
        <v>9</v>
      </c>
      <c r="M875" s="11">
        <v>7</v>
      </c>
      <c r="O875" t="str">
        <f t="shared" si="13"/>
        <v>HJMBound &amp; Not Paid</v>
      </c>
    </row>
    <row r="876" spans="1:15" ht="12" customHeight="1" outlineLevel="1" x14ac:dyDescent="0.2">
      <c r="A876" s="3" t="s">
        <v>24153</v>
      </c>
      <c r="B876" s="4">
        <v>17651</v>
      </c>
      <c r="C876" s="3" t="s">
        <v>20135</v>
      </c>
      <c r="D876" s="5">
        <v>40067</v>
      </c>
      <c r="E876" s="5">
        <v>40071</v>
      </c>
      <c r="F876" s="7">
        <v>40071</v>
      </c>
      <c r="G876" s="9">
        <v>40077</v>
      </c>
      <c r="H876" s="9">
        <v>40078</v>
      </c>
      <c r="I876" s="6">
        <v>40087</v>
      </c>
      <c r="J876" s="11">
        <v>6</v>
      </c>
      <c r="K876" s="11">
        <v>1</v>
      </c>
      <c r="L876" s="11">
        <v>7</v>
      </c>
      <c r="M876" s="11">
        <v>9</v>
      </c>
      <c r="O876" t="str">
        <f t="shared" si="13"/>
        <v>HJMBound &amp; Not Paid</v>
      </c>
    </row>
    <row r="877" spans="1:15" ht="12" customHeight="1" outlineLevel="1" x14ac:dyDescent="0.2">
      <c r="A877" s="3" t="s">
        <v>24153</v>
      </c>
      <c r="B877" s="4">
        <v>18582</v>
      </c>
      <c r="C877" s="3" t="s">
        <v>20135</v>
      </c>
      <c r="D877" s="5">
        <v>40052</v>
      </c>
      <c r="E877" s="5">
        <v>40071</v>
      </c>
      <c r="F877" s="7">
        <v>40071</v>
      </c>
      <c r="G877" s="9">
        <v>40073</v>
      </c>
      <c r="H877" s="9">
        <v>40074</v>
      </c>
      <c r="J877" s="11">
        <v>2</v>
      </c>
      <c r="K877" s="11">
        <v>1</v>
      </c>
      <c r="L877" s="11">
        <v>3</v>
      </c>
      <c r="M877" s="11">
        <v>0</v>
      </c>
      <c r="O877" t="str">
        <f t="shared" si="13"/>
        <v>HJMBound &amp; Not Paid</v>
      </c>
    </row>
    <row r="878" spans="1:15" ht="12" customHeight="1" outlineLevel="1" x14ac:dyDescent="0.2">
      <c r="A878" s="3" t="s">
        <v>24153</v>
      </c>
      <c r="B878" s="4">
        <v>17663</v>
      </c>
      <c r="C878" s="3" t="s">
        <v>20135</v>
      </c>
      <c r="D878" s="5">
        <v>40064</v>
      </c>
      <c r="E878" s="5">
        <v>40070</v>
      </c>
      <c r="F878" s="7">
        <v>40071</v>
      </c>
      <c r="G878" s="9">
        <v>40077</v>
      </c>
      <c r="H878" s="9">
        <v>40074</v>
      </c>
      <c r="I878" s="6">
        <v>40087</v>
      </c>
      <c r="J878" s="11">
        <v>6</v>
      </c>
      <c r="K878" s="11">
        <v>-3</v>
      </c>
      <c r="L878" s="11">
        <v>3</v>
      </c>
      <c r="M878" s="11">
        <v>13</v>
      </c>
      <c r="O878" t="str">
        <f t="shared" si="13"/>
        <v>HJMBound &amp; Not Paid</v>
      </c>
    </row>
    <row r="879" spans="1:15" ht="12" customHeight="1" outlineLevel="1" x14ac:dyDescent="0.2">
      <c r="A879" s="3" t="s">
        <v>24153</v>
      </c>
      <c r="B879" s="4">
        <v>17854</v>
      </c>
      <c r="C879" s="3" t="s">
        <v>24152</v>
      </c>
      <c r="D879" s="5">
        <v>40045</v>
      </c>
      <c r="E879" s="5">
        <v>40071</v>
      </c>
      <c r="F879" s="7">
        <v>40073</v>
      </c>
      <c r="G879" s="9">
        <v>40088</v>
      </c>
      <c r="H879" s="9">
        <v>40098</v>
      </c>
      <c r="I879" s="6">
        <v>40118</v>
      </c>
      <c r="J879" s="11">
        <v>15</v>
      </c>
      <c r="K879" s="11">
        <v>10</v>
      </c>
      <c r="L879" s="11">
        <v>25</v>
      </c>
      <c r="M879" s="11">
        <v>20</v>
      </c>
      <c r="O879" t="str">
        <f t="shared" si="13"/>
        <v>HJMQuote Issued</v>
      </c>
    </row>
    <row r="880" spans="1:15" ht="12" customHeight="1" outlineLevel="1" x14ac:dyDescent="0.2">
      <c r="A880" s="3" t="s">
        <v>24153</v>
      </c>
      <c r="B880" s="4">
        <v>17872</v>
      </c>
      <c r="C880" s="3" t="s">
        <v>24151</v>
      </c>
      <c r="D880" s="5">
        <v>40063</v>
      </c>
      <c r="E880" s="5">
        <v>40070</v>
      </c>
      <c r="F880" s="7">
        <v>40073</v>
      </c>
      <c r="G880" s="8"/>
      <c r="H880" s="8"/>
      <c r="I880" s="6">
        <v>40119</v>
      </c>
      <c r="J880" s="10"/>
      <c r="K880" s="10"/>
      <c r="L880" s="11">
        <v>0</v>
      </c>
      <c r="M880" s="11">
        <v>0</v>
      </c>
      <c r="O880" t="str">
        <f t="shared" si="13"/>
        <v>HJMRating</v>
      </c>
    </row>
    <row r="881" spans="1:15" ht="12" customHeight="1" outlineLevel="1" x14ac:dyDescent="0.2">
      <c r="A881" s="3" t="s">
        <v>24153</v>
      </c>
      <c r="B881" s="4">
        <v>18196</v>
      </c>
      <c r="C881" s="3" t="s">
        <v>20135</v>
      </c>
      <c r="D881" s="5">
        <v>40067</v>
      </c>
      <c r="E881" s="5">
        <v>40073</v>
      </c>
      <c r="F881" s="7">
        <v>40073</v>
      </c>
      <c r="G881" s="9">
        <v>39988</v>
      </c>
      <c r="H881" s="9">
        <v>40073</v>
      </c>
      <c r="J881" s="11">
        <v>-85</v>
      </c>
      <c r="K881" s="11">
        <v>85</v>
      </c>
      <c r="L881" s="11">
        <v>0</v>
      </c>
      <c r="M881" s="11">
        <v>0</v>
      </c>
      <c r="O881" t="str">
        <f t="shared" si="13"/>
        <v>HJMBound &amp; Not Paid</v>
      </c>
    </row>
    <row r="882" spans="1:15" ht="12" customHeight="1" outlineLevel="1" x14ac:dyDescent="0.2">
      <c r="A882" s="3" t="s">
        <v>24153</v>
      </c>
      <c r="B882" s="4">
        <v>18011</v>
      </c>
      <c r="C882" s="3" t="s">
        <v>24151</v>
      </c>
      <c r="D882" s="5">
        <v>40067</v>
      </c>
      <c r="E882" s="5">
        <v>40070</v>
      </c>
      <c r="F882" s="7">
        <v>40073</v>
      </c>
      <c r="G882" s="8"/>
      <c r="H882" s="8"/>
      <c r="I882" s="6">
        <v>40151</v>
      </c>
      <c r="J882" s="10"/>
      <c r="K882" s="10"/>
      <c r="L882" s="11">
        <v>0</v>
      </c>
      <c r="M882" s="11">
        <v>0</v>
      </c>
      <c r="O882" t="str">
        <f t="shared" si="13"/>
        <v>HJMRating</v>
      </c>
    </row>
    <row r="883" spans="1:15" ht="12" customHeight="1" outlineLevel="1" x14ac:dyDescent="0.2">
      <c r="A883" s="3" t="s">
        <v>24153</v>
      </c>
      <c r="B883" s="4">
        <v>17907</v>
      </c>
      <c r="C883" s="3" t="s">
        <v>24151</v>
      </c>
      <c r="D883" s="5">
        <v>40072</v>
      </c>
      <c r="E883" s="5">
        <v>40073</v>
      </c>
      <c r="F883" s="7">
        <v>40074</v>
      </c>
      <c r="G883" s="8"/>
      <c r="H883" s="8"/>
      <c r="I883" s="6">
        <v>40128</v>
      </c>
      <c r="J883" s="10"/>
      <c r="K883" s="10"/>
      <c r="L883" s="11">
        <v>0</v>
      </c>
      <c r="M883" s="11">
        <v>0</v>
      </c>
      <c r="O883" t="str">
        <f t="shared" si="13"/>
        <v>HJMRating</v>
      </c>
    </row>
    <row r="884" spans="1:15" ht="21.95" customHeight="1" outlineLevel="1" x14ac:dyDescent="0.2">
      <c r="A884" s="3" t="s">
        <v>24153</v>
      </c>
      <c r="B884" s="4">
        <v>17661</v>
      </c>
      <c r="C884" s="3" t="s">
        <v>24149</v>
      </c>
      <c r="D884" s="5">
        <v>40028</v>
      </c>
      <c r="E884" s="5">
        <v>40077</v>
      </c>
      <c r="F884" s="7">
        <v>40078</v>
      </c>
      <c r="G884" s="9">
        <v>40078</v>
      </c>
      <c r="H884" s="9">
        <v>40079</v>
      </c>
      <c r="I884" s="6">
        <v>40087</v>
      </c>
      <c r="J884" s="11">
        <v>0</v>
      </c>
      <c r="K884" s="11">
        <v>1</v>
      </c>
      <c r="L884" s="11">
        <v>1</v>
      </c>
      <c r="M884" s="11">
        <v>8</v>
      </c>
      <c r="O884" t="str">
        <f t="shared" si="13"/>
        <v>HJMRenewal Laspe Replaced</v>
      </c>
    </row>
    <row r="885" spans="1:15" ht="12" customHeight="1" outlineLevel="1" x14ac:dyDescent="0.2">
      <c r="A885" s="3" t="s">
        <v>24153</v>
      </c>
      <c r="B885" s="4">
        <v>17618</v>
      </c>
      <c r="C885" s="3" t="s">
        <v>20135</v>
      </c>
      <c r="D885" s="5">
        <v>40074</v>
      </c>
      <c r="E885" s="5">
        <v>40078</v>
      </c>
      <c r="F885" s="7">
        <v>40078</v>
      </c>
      <c r="G885" s="9">
        <v>40074</v>
      </c>
      <c r="H885" s="9">
        <v>40078</v>
      </c>
      <c r="I885" s="6">
        <v>40079</v>
      </c>
      <c r="J885" s="11">
        <v>-4</v>
      </c>
      <c r="K885" s="11">
        <v>4</v>
      </c>
      <c r="L885" s="11">
        <v>0</v>
      </c>
      <c r="M885" s="11">
        <v>1</v>
      </c>
      <c r="O885" t="str">
        <f t="shared" si="13"/>
        <v>HJMBound &amp; Not Paid</v>
      </c>
    </row>
    <row r="886" spans="1:15" ht="12" customHeight="1" outlineLevel="1" x14ac:dyDescent="0.2">
      <c r="A886" s="3" t="s">
        <v>24153</v>
      </c>
      <c r="B886" s="4">
        <v>17669</v>
      </c>
      <c r="C886" s="3" t="s">
        <v>24150</v>
      </c>
      <c r="D886" s="5">
        <v>40064</v>
      </c>
      <c r="E886" s="5">
        <v>40074</v>
      </c>
      <c r="F886" s="7">
        <v>40079</v>
      </c>
      <c r="G886" s="9">
        <v>40079</v>
      </c>
      <c r="H886" s="8"/>
      <c r="I886" s="6">
        <v>40088</v>
      </c>
      <c r="J886" s="11">
        <v>0</v>
      </c>
      <c r="K886" s="10"/>
      <c r="L886" s="11">
        <v>0</v>
      </c>
      <c r="M886" s="11">
        <v>0</v>
      </c>
      <c r="O886" t="str">
        <f t="shared" si="13"/>
        <v>HJMDO NOT RENEW</v>
      </c>
    </row>
    <row r="887" spans="1:15" ht="12" customHeight="1" outlineLevel="1" x14ac:dyDescent="0.2">
      <c r="A887" s="3" t="s">
        <v>24153</v>
      </c>
      <c r="B887" s="4">
        <v>18607</v>
      </c>
      <c r="C887" s="3" t="s">
        <v>20135</v>
      </c>
      <c r="D887" s="5">
        <v>40080</v>
      </c>
      <c r="E887" s="5">
        <v>40080</v>
      </c>
      <c r="F887" s="7">
        <v>40080</v>
      </c>
      <c r="G887" s="9">
        <v>40081</v>
      </c>
      <c r="H887" s="9">
        <v>40080</v>
      </c>
      <c r="I887" s="6">
        <v>37291</v>
      </c>
      <c r="J887" s="11">
        <v>1</v>
      </c>
      <c r="K887" s="11">
        <v>-1</v>
      </c>
      <c r="L887" s="11">
        <v>0</v>
      </c>
      <c r="M887" s="11">
        <v>-2789</v>
      </c>
      <c r="O887" t="str">
        <f t="shared" si="13"/>
        <v>HJMBound &amp; Not Paid</v>
      </c>
    </row>
    <row r="888" spans="1:15" ht="12" customHeight="1" outlineLevel="1" x14ac:dyDescent="0.2">
      <c r="A888" s="3" t="s">
        <v>24153</v>
      </c>
      <c r="B888" s="4">
        <v>18521</v>
      </c>
      <c r="C888" s="3" t="s">
        <v>24152</v>
      </c>
      <c r="D888" s="5">
        <v>40024</v>
      </c>
      <c r="E888" s="5">
        <v>40080</v>
      </c>
      <c r="F888" s="7">
        <v>40080</v>
      </c>
      <c r="G888" s="9">
        <v>40050</v>
      </c>
      <c r="H888" s="9">
        <v>40086</v>
      </c>
      <c r="J888" s="11">
        <v>-30</v>
      </c>
      <c r="K888" s="11">
        <v>36</v>
      </c>
      <c r="L888" s="11">
        <v>6</v>
      </c>
      <c r="M888" s="11">
        <v>0</v>
      </c>
      <c r="O888" t="str">
        <f t="shared" si="13"/>
        <v>HJMQuote Issued</v>
      </c>
    </row>
    <row r="889" spans="1:15" ht="12" customHeight="1" outlineLevel="1" x14ac:dyDescent="0.2">
      <c r="A889" s="3" t="s">
        <v>24153</v>
      </c>
      <c r="B889" s="4">
        <v>17879</v>
      </c>
      <c r="C889" s="3" t="s">
        <v>24151</v>
      </c>
      <c r="D889" s="5">
        <v>40079</v>
      </c>
      <c r="E889" s="5">
        <v>40080</v>
      </c>
      <c r="F889" s="7">
        <v>40084</v>
      </c>
      <c r="G889" s="8"/>
      <c r="H889" s="8"/>
      <c r="I889" s="6">
        <v>40121</v>
      </c>
      <c r="J889" s="10"/>
      <c r="K889" s="10"/>
      <c r="L889" s="11">
        <v>0</v>
      </c>
      <c r="M889" s="11">
        <v>0</v>
      </c>
      <c r="O889" t="str">
        <f t="shared" si="13"/>
        <v>HJMRating</v>
      </c>
    </row>
    <row r="890" spans="1:15" ht="12" customHeight="1" outlineLevel="1" x14ac:dyDescent="0.2">
      <c r="A890" s="3" t="s">
        <v>24153</v>
      </c>
      <c r="B890" s="4">
        <v>17713</v>
      </c>
      <c r="C890" s="3" t="s">
        <v>24152</v>
      </c>
      <c r="D890" s="5">
        <v>40078</v>
      </c>
      <c r="E890" s="5">
        <v>40080</v>
      </c>
      <c r="F890" s="7">
        <v>40084</v>
      </c>
      <c r="G890" s="9">
        <v>40084</v>
      </c>
      <c r="H890" s="9">
        <v>40084</v>
      </c>
      <c r="I890" s="6">
        <v>40098</v>
      </c>
      <c r="J890" s="11">
        <v>0</v>
      </c>
      <c r="K890" s="11">
        <v>0</v>
      </c>
      <c r="L890" s="11">
        <v>0</v>
      </c>
      <c r="M890" s="11">
        <v>14</v>
      </c>
      <c r="O890" t="str">
        <f t="shared" si="13"/>
        <v>HJMQuote Issued</v>
      </c>
    </row>
    <row r="891" spans="1:15" ht="12" customHeight="1" outlineLevel="1" x14ac:dyDescent="0.2">
      <c r="A891" s="3" t="s">
        <v>24153</v>
      </c>
      <c r="B891" s="4">
        <v>17938</v>
      </c>
      <c r="C891" s="3" t="s">
        <v>24151</v>
      </c>
      <c r="D891" s="5">
        <v>40067</v>
      </c>
      <c r="E891" s="5">
        <v>40079</v>
      </c>
      <c r="F891" s="7">
        <v>40084</v>
      </c>
      <c r="G891" s="8"/>
      <c r="H891" s="8"/>
      <c r="I891" s="6">
        <v>40134</v>
      </c>
      <c r="J891" s="10"/>
      <c r="K891" s="10"/>
      <c r="L891" s="11">
        <v>0</v>
      </c>
      <c r="M891" s="11">
        <v>0</v>
      </c>
      <c r="O891" t="str">
        <f t="shared" si="13"/>
        <v>HJMRating</v>
      </c>
    </row>
    <row r="892" spans="1:15" ht="12" customHeight="1" outlineLevel="1" x14ac:dyDescent="0.2">
      <c r="A892" s="3" t="s">
        <v>24153</v>
      </c>
      <c r="B892" s="4">
        <v>17956</v>
      </c>
      <c r="C892" s="3" t="s">
        <v>24151</v>
      </c>
      <c r="D892" s="5">
        <v>40066</v>
      </c>
      <c r="E892" s="5">
        <v>40074</v>
      </c>
      <c r="F892" s="7">
        <v>40084</v>
      </c>
      <c r="G892" s="8"/>
      <c r="H892" s="8"/>
      <c r="I892" s="6">
        <v>40138</v>
      </c>
      <c r="J892" s="10"/>
      <c r="K892" s="10"/>
      <c r="L892" s="11">
        <v>0</v>
      </c>
      <c r="M892" s="11">
        <v>0</v>
      </c>
      <c r="O892" t="str">
        <f t="shared" si="13"/>
        <v>HJMRating</v>
      </c>
    </row>
    <row r="893" spans="1:15" ht="12" customHeight="1" outlineLevel="1" x14ac:dyDescent="0.2">
      <c r="A893" s="3" t="s">
        <v>24153</v>
      </c>
      <c r="B893" s="4">
        <v>17702</v>
      </c>
      <c r="C893" s="3" t="s">
        <v>20135</v>
      </c>
      <c r="D893" s="5">
        <v>40080</v>
      </c>
      <c r="E893" s="5">
        <v>40081</v>
      </c>
      <c r="F893" s="7">
        <v>40084</v>
      </c>
      <c r="G893" s="9">
        <v>40079</v>
      </c>
      <c r="H893" s="9">
        <v>40084</v>
      </c>
      <c r="I893" s="6">
        <v>40095</v>
      </c>
      <c r="J893" s="11">
        <v>-5</v>
      </c>
      <c r="K893" s="11">
        <v>5</v>
      </c>
      <c r="L893" s="11">
        <v>0</v>
      </c>
      <c r="M893" s="11">
        <v>11</v>
      </c>
      <c r="O893" t="str">
        <f t="shared" si="13"/>
        <v>HJMBound &amp; Not Paid</v>
      </c>
    </row>
    <row r="894" spans="1:15" ht="12" customHeight="1" outlineLevel="1" x14ac:dyDescent="0.2">
      <c r="A894" s="3" t="s">
        <v>24153</v>
      </c>
      <c r="B894" s="4">
        <v>17737</v>
      </c>
      <c r="C894" s="3" t="s">
        <v>20135</v>
      </c>
      <c r="D894" s="5">
        <v>40079</v>
      </c>
      <c r="E894" s="5">
        <v>40081</v>
      </c>
      <c r="F894" s="7">
        <v>40084</v>
      </c>
      <c r="G894" s="9">
        <v>40088</v>
      </c>
      <c r="H894" s="9">
        <v>40088</v>
      </c>
      <c r="I894" s="6">
        <v>40105</v>
      </c>
      <c r="J894" s="11">
        <v>4</v>
      </c>
      <c r="K894" s="11">
        <v>0</v>
      </c>
      <c r="L894" s="11">
        <v>4</v>
      </c>
      <c r="M894" s="11">
        <v>17</v>
      </c>
      <c r="O894" t="str">
        <f t="shared" si="13"/>
        <v>HJMBound &amp; Not Paid</v>
      </c>
    </row>
    <row r="895" spans="1:15" ht="12" customHeight="1" outlineLevel="1" x14ac:dyDescent="0.2">
      <c r="A895" s="3" t="s">
        <v>24153</v>
      </c>
      <c r="B895" s="4">
        <v>17638</v>
      </c>
      <c r="C895" s="3" t="s">
        <v>24148</v>
      </c>
      <c r="D895" s="5">
        <v>40082</v>
      </c>
      <c r="E895" s="5">
        <v>40085</v>
      </c>
      <c r="F895" s="7">
        <v>40085</v>
      </c>
      <c r="G895" s="9">
        <v>40081</v>
      </c>
      <c r="H895" s="9">
        <v>40085</v>
      </c>
      <c r="I895" s="6">
        <v>40086</v>
      </c>
      <c r="J895" s="11">
        <v>-4</v>
      </c>
      <c r="K895" s="11">
        <v>4</v>
      </c>
      <c r="L895" s="11">
        <v>0</v>
      </c>
      <c r="M895" s="11">
        <v>1</v>
      </c>
      <c r="O895" t="str">
        <f t="shared" si="13"/>
        <v>HJMRenewal Lapse</v>
      </c>
    </row>
    <row r="896" spans="1:15" ht="12" customHeight="1" outlineLevel="1" x14ac:dyDescent="0.2">
      <c r="A896" s="3" t="s">
        <v>24153</v>
      </c>
      <c r="B896" s="4">
        <v>17681</v>
      </c>
      <c r="C896" s="3" t="s">
        <v>20135</v>
      </c>
      <c r="D896" s="5">
        <v>40084</v>
      </c>
      <c r="E896" s="5">
        <v>40085</v>
      </c>
      <c r="F896" s="7">
        <v>40085</v>
      </c>
      <c r="G896" s="9">
        <v>40087</v>
      </c>
      <c r="H896" s="9">
        <v>40087</v>
      </c>
      <c r="I896" s="6">
        <v>40092</v>
      </c>
      <c r="J896" s="11">
        <v>2</v>
      </c>
      <c r="K896" s="11">
        <v>0</v>
      </c>
      <c r="L896" s="11">
        <v>2</v>
      </c>
      <c r="M896" s="11">
        <v>5</v>
      </c>
      <c r="O896" t="str">
        <f t="shared" si="13"/>
        <v>HJMBound &amp; Not Paid</v>
      </c>
    </row>
    <row r="897" spans="1:15" ht="12" customHeight="1" outlineLevel="1" x14ac:dyDescent="0.2">
      <c r="A897" s="3" t="s">
        <v>24153</v>
      </c>
      <c r="B897" s="4">
        <v>17688</v>
      </c>
      <c r="C897" s="3" t="s">
        <v>20135</v>
      </c>
      <c r="D897" s="5">
        <v>40085</v>
      </c>
      <c r="E897" s="5">
        <v>40085</v>
      </c>
      <c r="F897" s="7">
        <v>40085</v>
      </c>
      <c r="G897" s="9">
        <v>40086</v>
      </c>
      <c r="H897" s="9">
        <v>40087</v>
      </c>
      <c r="I897" s="6">
        <v>40092</v>
      </c>
      <c r="J897" s="11">
        <v>1</v>
      </c>
      <c r="K897" s="11">
        <v>1</v>
      </c>
      <c r="L897" s="11">
        <v>2</v>
      </c>
      <c r="M897" s="11">
        <v>5</v>
      </c>
      <c r="O897" t="str">
        <f t="shared" si="13"/>
        <v>HJMBound &amp; Not Paid</v>
      </c>
    </row>
    <row r="898" spans="1:15" ht="12" customHeight="1" outlineLevel="1" x14ac:dyDescent="0.2">
      <c r="A898" s="3" t="s">
        <v>24153</v>
      </c>
      <c r="B898" s="4">
        <v>17774</v>
      </c>
      <c r="C898" s="3" t="s">
        <v>24152</v>
      </c>
      <c r="D898" s="5">
        <v>40077</v>
      </c>
      <c r="E898" s="5">
        <v>40085</v>
      </c>
      <c r="F898" s="7">
        <v>40086</v>
      </c>
      <c r="G898" s="9">
        <v>40092</v>
      </c>
      <c r="H898" s="9">
        <v>40093</v>
      </c>
      <c r="I898" s="6">
        <v>40117</v>
      </c>
      <c r="J898" s="11">
        <v>6</v>
      </c>
      <c r="K898" s="11">
        <v>1</v>
      </c>
      <c r="L898" s="11">
        <v>7</v>
      </c>
      <c r="M898" s="11">
        <v>24</v>
      </c>
      <c r="O898" t="str">
        <f t="shared" si="13"/>
        <v>HJMQuote Issued</v>
      </c>
    </row>
    <row r="899" spans="1:15" ht="12" customHeight="1" outlineLevel="1" x14ac:dyDescent="0.2">
      <c r="A899" s="3" t="s">
        <v>24153</v>
      </c>
      <c r="B899" s="4">
        <v>17695</v>
      </c>
      <c r="C899" s="3" t="s">
        <v>20135</v>
      </c>
      <c r="D899" s="5">
        <v>40086</v>
      </c>
      <c r="E899" s="5">
        <v>40086</v>
      </c>
      <c r="F899" s="7">
        <v>40086</v>
      </c>
      <c r="G899" s="9">
        <v>40081</v>
      </c>
      <c r="H899" s="9">
        <v>40086</v>
      </c>
      <c r="I899" s="6">
        <v>40094</v>
      </c>
      <c r="J899" s="11">
        <v>-5</v>
      </c>
      <c r="K899" s="11">
        <v>5</v>
      </c>
      <c r="L899" s="11">
        <v>0</v>
      </c>
      <c r="M899" s="11">
        <v>8</v>
      </c>
      <c r="O899" t="str">
        <f t="shared" si="13"/>
        <v>HJMBound &amp; Not Paid</v>
      </c>
    </row>
    <row r="900" spans="1:15" ht="12" customHeight="1" outlineLevel="1" x14ac:dyDescent="0.2">
      <c r="A900" s="3" t="s">
        <v>24153</v>
      </c>
      <c r="B900" s="4">
        <v>17676</v>
      </c>
      <c r="C900" s="3" t="s">
        <v>20135</v>
      </c>
      <c r="D900" s="5">
        <v>40087</v>
      </c>
      <c r="E900" s="5">
        <v>40087</v>
      </c>
      <c r="F900" s="7">
        <v>40087</v>
      </c>
      <c r="G900" s="9">
        <v>40087</v>
      </c>
      <c r="H900" s="9">
        <v>40087</v>
      </c>
      <c r="I900" s="6">
        <v>40091</v>
      </c>
      <c r="J900" s="11">
        <v>0</v>
      </c>
      <c r="K900" s="11">
        <v>0</v>
      </c>
      <c r="L900" s="11">
        <v>0</v>
      </c>
      <c r="M900" s="11">
        <v>4</v>
      </c>
      <c r="O900" t="str">
        <f t="shared" ref="O900:O963" si="14">+A900&amp;C900</f>
        <v>HJMBound &amp; Not Paid</v>
      </c>
    </row>
    <row r="901" spans="1:15" ht="12" customHeight="1" outlineLevel="1" x14ac:dyDescent="0.2">
      <c r="A901" s="3" t="s">
        <v>24155</v>
      </c>
      <c r="B901" s="4">
        <v>16263</v>
      </c>
      <c r="C901" s="3" t="s">
        <v>20135</v>
      </c>
      <c r="D901" s="5">
        <v>39820</v>
      </c>
      <c r="E901" s="5">
        <v>39820</v>
      </c>
      <c r="F901" s="7">
        <v>39820</v>
      </c>
      <c r="G901" s="9">
        <v>39826</v>
      </c>
      <c r="H901" s="9">
        <v>39826</v>
      </c>
      <c r="I901" s="6">
        <v>39845</v>
      </c>
      <c r="J901" s="11">
        <v>6</v>
      </c>
      <c r="K901" s="11">
        <v>0</v>
      </c>
      <c r="L901" s="11">
        <v>6</v>
      </c>
      <c r="M901" s="11">
        <v>19</v>
      </c>
      <c r="O901" t="str">
        <f t="shared" si="14"/>
        <v>JRBound &amp; Not Paid</v>
      </c>
    </row>
    <row r="902" spans="1:15" ht="12" customHeight="1" outlineLevel="1" x14ac:dyDescent="0.2">
      <c r="A902" s="3" t="s">
        <v>24155</v>
      </c>
      <c r="B902" s="4">
        <v>16307</v>
      </c>
      <c r="C902" s="3" t="s">
        <v>20135</v>
      </c>
      <c r="D902" s="5">
        <v>39829</v>
      </c>
      <c r="E902" s="5">
        <v>39831</v>
      </c>
      <c r="F902" s="7">
        <v>39832</v>
      </c>
      <c r="G902" s="9">
        <v>39838</v>
      </c>
      <c r="H902" s="9">
        <v>39841</v>
      </c>
      <c r="I902" s="6">
        <v>39850</v>
      </c>
      <c r="J902" s="11">
        <v>6</v>
      </c>
      <c r="K902" s="11">
        <v>3</v>
      </c>
      <c r="L902" s="11">
        <v>9</v>
      </c>
      <c r="M902" s="11">
        <v>9</v>
      </c>
      <c r="O902" t="str">
        <f t="shared" si="14"/>
        <v>JRBound &amp; Not Paid</v>
      </c>
    </row>
    <row r="903" spans="1:15" ht="12" customHeight="1" outlineLevel="1" x14ac:dyDescent="0.2">
      <c r="A903" s="3" t="s">
        <v>24155</v>
      </c>
      <c r="B903" s="4">
        <v>16686</v>
      </c>
      <c r="C903" s="3" t="s">
        <v>20135</v>
      </c>
      <c r="D903" s="5">
        <v>39828</v>
      </c>
      <c r="E903" s="5">
        <v>39833</v>
      </c>
      <c r="F903" s="7">
        <v>39849</v>
      </c>
      <c r="G903" s="9">
        <v>39892</v>
      </c>
      <c r="H903" s="9">
        <v>39892</v>
      </c>
      <c r="I903" s="6">
        <v>39919</v>
      </c>
      <c r="J903" s="11">
        <v>43</v>
      </c>
      <c r="K903" s="11">
        <v>0</v>
      </c>
      <c r="L903" s="11">
        <v>43</v>
      </c>
      <c r="M903" s="11">
        <v>27</v>
      </c>
      <c r="O903" t="str">
        <f t="shared" si="14"/>
        <v>JRBound &amp; Not Paid</v>
      </c>
    </row>
    <row r="904" spans="1:15" ht="12" customHeight="1" outlineLevel="1" x14ac:dyDescent="0.2">
      <c r="A904" s="3" t="s">
        <v>24155</v>
      </c>
      <c r="B904" s="4">
        <v>16745</v>
      </c>
      <c r="C904" s="3" t="s">
        <v>20135</v>
      </c>
      <c r="D904" s="5">
        <v>39834</v>
      </c>
      <c r="E904" s="5">
        <v>39839</v>
      </c>
      <c r="F904" s="7">
        <v>39850</v>
      </c>
      <c r="G904" s="9">
        <v>39905</v>
      </c>
      <c r="H904" s="9">
        <v>39916</v>
      </c>
      <c r="I904" s="6">
        <v>39933</v>
      </c>
      <c r="J904" s="11">
        <v>55</v>
      </c>
      <c r="K904" s="11">
        <v>11</v>
      </c>
      <c r="L904" s="11">
        <v>66</v>
      </c>
      <c r="M904" s="11">
        <v>17</v>
      </c>
      <c r="O904" t="str">
        <f t="shared" si="14"/>
        <v>JRBound &amp; Not Paid</v>
      </c>
    </row>
    <row r="905" spans="1:15" ht="12" customHeight="1" outlineLevel="1" x14ac:dyDescent="0.2">
      <c r="A905" s="3" t="s">
        <v>24155</v>
      </c>
      <c r="B905" s="4">
        <v>16671</v>
      </c>
      <c r="C905" s="3" t="s">
        <v>20135</v>
      </c>
      <c r="D905" s="5">
        <v>39854</v>
      </c>
      <c r="E905" s="5">
        <v>39860</v>
      </c>
      <c r="F905" s="7">
        <v>39860</v>
      </c>
      <c r="G905" s="9">
        <v>39899</v>
      </c>
      <c r="H905" s="9">
        <v>39899</v>
      </c>
      <c r="I905" s="6">
        <v>39916</v>
      </c>
      <c r="J905" s="11">
        <v>39</v>
      </c>
      <c r="K905" s="11">
        <v>0</v>
      </c>
      <c r="L905" s="11">
        <v>39</v>
      </c>
      <c r="M905" s="11">
        <v>17</v>
      </c>
      <c r="O905" t="str">
        <f t="shared" si="14"/>
        <v>JRBound &amp; Not Paid</v>
      </c>
    </row>
    <row r="906" spans="1:15" ht="12" customHeight="1" outlineLevel="1" x14ac:dyDescent="0.2">
      <c r="A906" s="3" t="s">
        <v>24155</v>
      </c>
      <c r="B906" s="4">
        <v>16630</v>
      </c>
      <c r="C906" s="3" t="s">
        <v>20135</v>
      </c>
      <c r="D906" s="5">
        <v>39846</v>
      </c>
      <c r="E906" s="5">
        <v>39846</v>
      </c>
      <c r="F906" s="7">
        <v>39862</v>
      </c>
      <c r="G906" s="9">
        <v>39888</v>
      </c>
      <c r="H906" s="9">
        <v>39889</v>
      </c>
      <c r="I906" s="6">
        <v>39904</v>
      </c>
      <c r="J906" s="11">
        <v>26</v>
      </c>
      <c r="K906" s="11">
        <v>1</v>
      </c>
      <c r="L906" s="11">
        <v>27</v>
      </c>
      <c r="M906" s="11">
        <v>15</v>
      </c>
      <c r="O906" t="str">
        <f t="shared" si="14"/>
        <v>JRBound &amp; Not Paid</v>
      </c>
    </row>
    <row r="907" spans="1:15" ht="12" customHeight="1" outlineLevel="1" x14ac:dyDescent="0.2">
      <c r="A907" s="3" t="s">
        <v>24155</v>
      </c>
      <c r="B907" s="4">
        <v>16708</v>
      </c>
      <c r="C907" s="3" t="s">
        <v>20135</v>
      </c>
      <c r="D907" s="5">
        <v>39862</v>
      </c>
      <c r="E907" s="5">
        <v>39868</v>
      </c>
      <c r="F907" s="7">
        <v>39868</v>
      </c>
      <c r="G907" s="9">
        <v>39910</v>
      </c>
      <c r="H907" s="9">
        <v>39910</v>
      </c>
      <c r="I907" s="6">
        <v>39924</v>
      </c>
      <c r="J907" s="11">
        <v>42</v>
      </c>
      <c r="K907" s="11">
        <v>0</v>
      </c>
      <c r="L907" s="11">
        <v>42</v>
      </c>
      <c r="M907" s="11">
        <v>14</v>
      </c>
      <c r="O907" t="str">
        <f t="shared" si="14"/>
        <v>JRBound &amp; Not Paid</v>
      </c>
    </row>
    <row r="908" spans="1:15" ht="12" customHeight="1" outlineLevel="1" x14ac:dyDescent="0.2">
      <c r="A908" s="3" t="s">
        <v>24155</v>
      </c>
      <c r="B908" s="4">
        <v>16675</v>
      </c>
      <c r="C908" s="3" t="s">
        <v>20135</v>
      </c>
      <c r="D908" s="5">
        <v>39864</v>
      </c>
      <c r="E908" s="5">
        <v>39874</v>
      </c>
      <c r="F908" s="7">
        <v>39874</v>
      </c>
      <c r="G908" s="9">
        <v>39896</v>
      </c>
      <c r="H908" s="9">
        <v>39897</v>
      </c>
      <c r="I908" s="6">
        <v>39917</v>
      </c>
      <c r="J908" s="11">
        <v>22</v>
      </c>
      <c r="K908" s="11">
        <v>1</v>
      </c>
      <c r="L908" s="11">
        <v>23</v>
      </c>
      <c r="M908" s="11">
        <v>20</v>
      </c>
      <c r="O908" t="str">
        <f t="shared" si="14"/>
        <v>JRBound &amp; Not Paid</v>
      </c>
    </row>
    <row r="909" spans="1:15" ht="12" customHeight="1" outlineLevel="1" x14ac:dyDescent="0.2">
      <c r="A909" s="3" t="s">
        <v>24155</v>
      </c>
      <c r="B909" s="4">
        <v>16654</v>
      </c>
      <c r="C909" s="3" t="s">
        <v>20135</v>
      </c>
      <c r="D909" s="5">
        <v>39871</v>
      </c>
      <c r="E909" s="5">
        <v>39875</v>
      </c>
      <c r="F909" s="7">
        <v>39875</v>
      </c>
      <c r="G909" s="9">
        <v>39889</v>
      </c>
      <c r="H909" s="9">
        <v>39890</v>
      </c>
      <c r="I909" s="6">
        <v>39912</v>
      </c>
      <c r="J909" s="11">
        <v>14</v>
      </c>
      <c r="K909" s="11">
        <v>1</v>
      </c>
      <c r="L909" s="11">
        <v>15</v>
      </c>
      <c r="M909" s="11">
        <v>22</v>
      </c>
      <c r="O909" t="str">
        <f t="shared" si="14"/>
        <v>JRBound &amp; Not Paid</v>
      </c>
    </row>
    <row r="910" spans="1:15" ht="12" customHeight="1" outlineLevel="1" x14ac:dyDescent="0.2">
      <c r="A910" s="3" t="s">
        <v>24155</v>
      </c>
      <c r="B910" s="4">
        <v>16661</v>
      </c>
      <c r="C910" s="3" t="s">
        <v>20135</v>
      </c>
      <c r="D910" s="5">
        <v>39877</v>
      </c>
      <c r="E910" s="5">
        <v>39881</v>
      </c>
      <c r="F910" s="7">
        <v>39882</v>
      </c>
      <c r="G910" s="9">
        <v>39896</v>
      </c>
      <c r="H910" s="9">
        <v>39896</v>
      </c>
      <c r="I910" s="6">
        <v>39914</v>
      </c>
      <c r="J910" s="11">
        <v>14</v>
      </c>
      <c r="K910" s="11">
        <v>0</v>
      </c>
      <c r="L910" s="11">
        <v>14</v>
      </c>
      <c r="M910" s="11">
        <v>18</v>
      </c>
      <c r="O910" t="str">
        <f t="shared" si="14"/>
        <v>JRBound &amp; Not Paid</v>
      </c>
    </row>
    <row r="911" spans="1:15" ht="12" customHeight="1" outlineLevel="1" x14ac:dyDescent="0.2">
      <c r="A911" s="3" t="s">
        <v>24155</v>
      </c>
      <c r="B911" s="4">
        <v>16725</v>
      </c>
      <c r="C911" s="3" t="s">
        <v>20135</v>
      </c>
      <c r="D911" s="5">
        <v>39878</v>
      </c>
      <c r="E911" s="5">
        <v>39881</v>
      </c>
      <c r="F911" s="7">
        <v>39882</v>
      </c>
      <c r="G911" s="9">
        <v>39916</v>
      </c>
      <c r="H911" s="9">
        <v>39918</v>
      </c>
      <c r="I911" s="6">
        <v>39927</v>
      </c>
      <c r="J911" s="11">
        <v>34</v>
      </c>
      <c r="K911" s="11">
        <v>2</v>
      </c>
      <c r="L911" s="11">
        <v>36</v>
      </c>
      <c r="M911" s="11">
        <v>9</v>
      </c>
      <c r="O911" t="str">
        <f t="shared" si="14"/>
        <v>JRBound &amp; Not Paid</v>
      </c>
    </row>
    <row r="912" spans="1:15" ht="12" customHeight="1" outlineLevel="1" x14ac:dyDescent="0.2">
      <c r="A912" s="3" t="s">
        <v>24155</v>
      </c>
      <c r="B912" s="4">
        <v>16678</v>
      </c>
      <c r="C912" s="3" t="s">
        <v>20135</v>
      </c>
      <c r="D912" s="5">
        <v>39876</v>
      </c>
      <c r="E912" s="5">
        <v>39878</v>
      </c>
      <c r="F912" s="7">
        <v>39882</v>
      </c>
      <c r="G912" s="9">
        <v>39903</v>
      </c>
      <c r="H912" s="9">
        <v>39904</v>
      </c>
      <c r="I912" s="6">
        <v>39918</v>
      </c>
      <c r="J912" s="11">
        <v>21</v>
      </c>
      <c r="K912" s="11">
        <v>1</v>
      </c>
      <c r="L912" s="11">
        <v>22</v>
      </c>
      <c r="M912" s="11">
        <v>14</v>
      </c>
      <c r="O912" t="str">
        <f t="shared" si="14"/>
        <v>JRBound &amp; Not Paid</v>
      </c>
    </row>
    <row r="913" spans="1:15" ht="12" customHeight="1" outlineLevel="1" x14ac:dyDescent="0.2">
      <c r="A913" s="3" t="s">
        <v>24155</v>
      </c>
      <c r="B913" s="4">
        <v>16921</v>
      </c>
      <c r="C913" s="3" t="s">
        <v>20135</v>
      </c>
      <c r="D913" s="5">
        <v>39881</v>
      </c>
      <c r="E913" s="5">
        <v>39882</v>
      </c>
      <c r="F913" s="7">
        <v>39883</v>
      </c>
      <c r="G913" s="9">
        <v>39933</v>
      </c>
      <c r="H913" s="9">
        <v>39934</v>
      </c>
      <c r="I913" s="6">
        <v>39951</v>
      </c>
      <c r="J913" s="11">
        <v>50</v>
      </c>
      <c r="K913" s="11">
        <v>1</v>
      </c>
      <c r="L913" s="11">
        <v>51</v>
      </c>
      <c r="M913" s="11">
        <v>17</v>
      </c>
      <c r="O913" t="str">
        <f t="shared" si="14"/>
        <v>JRBound &amp; Not Paid</v>
      </c>
    </row>
    <row r="914" spans="1:15" ht="12" customHeight="1" outlineLevel="1" x14ac:dyDescent="0.2">
      <c r="A914" s="3" t="s">
        <v>24155</v>
      </c>
      <c r="B914" s="4">
        <v>16934</v>
      </c>
      <c r="C914" s="3" t="s">
        <v>20135</v>
      </c>
      <c r="D914" s="5">
        <v>39874</v>
      </c>
      <c r="E914" s="5">
        <v>39878</v>
      </c>
      <c r="F914" s="7">
        <v>39883</v>
      </c>
      <c r="G914" s="9">
        <v>39933</v>
      </c>
      <c r="H914" s="9">
        <v>39933</v>
      </c>
      <c r="I914" s="6">
        <v>39956</v>
      </c>
      <c r="J914" s="11">
        <v>50</v>
      </c>
      <c r="K914" s="11">
        <v>0</v>
      </c>
      <c r="L914" s="11">
        <v>50</v>
      </c>
      <c r="M914" s="11">
        <v>23</v>
      </c>
      <c r="O914" t="str">
        <f t="shared" si="14"/>
        <v>JRBound &amp; Not Paid</v>
      </c>
    </row>
    <row r="915" spans="1:15" ht="12" customHeight="1" outlineLevel="1" x14ac:dyDescent="0.2">
      <c r="A915" s="3" t="s">
        <v>24155</v>
      </c>
      <c r="B915" s="4">
        <v>16738</v>
      </c>
      <c r="C915" s="3" t="s">
        <v>20135</v>
      </c>
      <c r="D915" s="5">
        <v>39876</v>
      </c>
      <c r="E915" s="5">
        <v>39889</v>
      </c>
      <c r="F915" s="7">
        <v>39889</v>
      </c>
      <c r="G915" s="9">
        <v>39918</v>
      </c>
      <c r="H915" s="9">
        <v>39919</v>
      </c>
      <c r="I915" s="6">
        <v>39932</v>
      </c>
      <c r="J915" s="11">
        <v>29</v>
      </c>
      <c r="K915" s="11">
        <v>1</v>
      </c>
      <c r="L915" s="11">
        <v>30</v>
      </c>
      <c r="M915" s="11">
        <v>13</v>
      </c>
      <c r="O915" t="str">
        <f t="shared" si="14"/>
        <v>JRBound &amp; Not Paid</v>
      </c>
    </row>
    <row r="916" spans="1:15" ht="12" customHeight="1" outlineLevel="1" x14ac:dyDescent="0.2">
      <c r="A916" s="3" t="s">
        <v>24155</v>
      </c>
      <c r="B916" s="4">
        <v>16685</v>
      </c>
      <c r="C916" s="3" t="s">
        <v>20135</v>
      </c>
      <c r="D916" s="5">
        <v>39888</v>
      </c>
      <c r="E916" s="5">
        <v>39889</v>
      </c>
      <c r="F916" s="7">
        <v>39889</v>
      </c>
      <c r="G916" s="9">
        <v>39911</v>
      </c>
      <c r="H916" s="9">
        <v>39911</v>
      </c>
      <c r="I916" s="6">
        <v>39919</v>
      </c>
      <c r="J916" s="11">
        <v>22</v>
      </c>
      <c r="K916" s="11">
        <v>0</v>
      </c>
      <c r="L916" s="11">
        <v>22</v>
      </c>
      <c r="M916" s="11">
        <v>8</v>
      </c>
      <c r="O916" t="str">
        <f t="shared" si="14"/>
        <v>JRBound &amp; Not Paid</v>
      </c>
    </row>
    <row r="917" spans="1:15" ht="12" customHeight="1" outlineLevel="1" x14ac:dyDescent="0.2">
      <c r="A917" s="3" t="s">
        <v>24155</v>
      </c>
      <c r="B917" s="4">
        <v>17023</v>
      </c>
      <c r="C917" s="3" t="s">
        <v>20135</v>
      </c>
      <c r="D917" s="5">
        <v>39885</v>
      </c>
      <c r="E917" s="5">
        <v>39889</v>
      </c>
      <c r="F917" s="7">
        <v>39889</v>
      </c>
      <c r="G917" s="9">
        <v>39951</v>
      </c>
      <c r="H917" s="9">
        <v>39953</v>
      </c>
      <c r="I917" s="6">
        <v>39978</v>
      </c>
      <c r="J917" s="11">
        <v>62</v>
      </c>
      <c r="K917" s="11">
        <v>2</v>
      </c>
      <c r="L917" s="11">
        <v>64</v>
      </c>
      <c r="M917" s="11">
        <v>25</v>
      </c>
      <c r="O917" t="str">
        <f t="shared" si="14"/>
        <v>JRBound &amp; Not Paid</v>
      </c>
    </row>
    <row r="918" spans="1:15" ht="12" customHeight="1" outlineLevel="1" x14ac:dyDescent="0.2">
      <c r="A918" s="3" t="s">
        <v>24155</v>
      </c>
      <c r="B918" s="4">
        <v>16653</v>
      </c>
      <c r="C918" s="3" t="s">
        <v>20135</v>
      </c>
      <c r="D918" s="5">
        <v>39885</v>
      </c>
      <c r="E918" s="5">
        <v>39890</v>
      </c>
      <c r="F918" s="7">
        <v>39890</v>
      </c>
      <c r="G918" s="9">
        <v>39890</v>
      </c>
      <c r="H918" s="9">
        <v>39895</v>
      </c>
      <c r="I918" s="6">
        <v>39912</v>
      </c>
      <c r="J918" s="11">
        <v>0</v>
      </c>
      <c r="K918" s="11">
        <v>5</v>
      </c>
      <c r="L918" s="11">
        <v>5</v>
      </c>
      <c r="M918" s="11">
        <v>17</v>
      </c>
      <c r="O918" t="str">
        <f t="shared" si="14"/>
        <v>JRBound &amp; Not Paid</v>
      </c>
    </row>
    <row r="919" spans="1:15" ht="21.95" customHeight="1" outlineLevel="1" x14ac:dyDescent="0.2">
      <c r="A919" s="3" t="s">
        <v>24155</v>
      </c>
      <c r="B919" s="4">
        <v>16641</v>
      </c>
      <c r="C919" s="3" t="s">
        <v>24149</v>
      </c>
      <c r="D919" s="5">
        <v>39883</v>
      </c>
      <c r="E919" s="5">
        <v>39891</v>
      </c>
      <c r="F919" s="7">
        <v>39891</v>
      </c>
      <c r="G919" s="9">
        <v>39864</v>
      </c>
      <c r="H919" s="9">
        <v>39898</v>
      </c>
      <c r="I919" s="6">
        <v>39908</v>
      </c>
      <c r="J919" s="11">
        <v>-27</v>
      </c>
      <c r="K919" s="11">
        <v>34</v>
      </c>
      <c r="L919" s="11">
        <v>7</v>
      </c>
      <c r="M919" s="11">
        <v>10</v>
      </c>
      <c r="O919" t="str">
        <f t="shared" si="14"/>
        <v>JRRenewal Laspe Replaced</v>
      </c>
    </row>
    <row r="920" spans="1:15" ht="12" customHeight="1" outlineLevel="1" x14ac:dyDescent="0.2">
      <c r="A920" s="3" t="s">
        <v>24155</v>
      </c>
      <c r="B920" s="4">
        <v>16688</v>
      </c>
      <c r="C920" s="3" t="s">
        <v>20135</v>
      </c>
      <c r="D920" s="5">
        <v>39890</v>
      </c>
      <c r="E920" s="5">
        <v>39892</v>
      </c>
      <c r="F920" s="7">
        <v>39895</v>
      </c>
      <c r="G920" s="9">
        <v>39903</v>
      </c>
      <c r="H920" s="9">
        <v>39903</v>
      </c>
      <c r="I920" s="6">
        <v>39919</v>
      </c>
      <c r="J920" s="11">
        <v>8</v>
      </c>
      <c r="K920" s="11">
        <v>0</v>
      </c>
      <c r="L920" s="11">
        <v>8</v>
      </c>
      <c r="M920" s="11">
        <v>16</v>
      </c>
      <c r="O920" t="str">
        <f t="shared" si="14"/>
        <v>JRBound &amp; Not Paid</v>
      </c>
    </row>
    <row r="921" spans="1:15" ht="12" customHeight="1" outlineLevel="1" x14ac:dyDescent="0.2">
      <c r="A921" s="3" t="s">
        <v>24155</v>
      </c>
      <c r="B921" s="4">
        <v>16936</v>
      </c>
      <c r="C921" s="3" t="s">
        <v>20135</v>
      </c>
      <c r="D921" s="5">
        <v>39884</v>
      </c>
      <c r="E921" s="5">
        <v>39889</v>
      </c>
      <c r="F921" s="7">
        <v>39895</v>
      </c>
      <c r="G921" s="9">
        <v>39938</v>
      </c>
      <c r="H921" s="9">
        <v>39938</v>
      </c>
      <c r="I921" s="6">
        <v>39957</v>
      </c>
      <c r="J921" s="11">
        <v>43</v>
      </c>
      <c r="K921" s="11">
        <v>0</v>
      </c>
      <c r="L921" s="11">
        <v>43</v>
      </c>
      <c r="M921" s="11">
        <v>19</v>
      </c>
      <c r="O921" t="str">
        <f t="shared" si="14"/>
        <v>JRBound &amp; Not Paid</v>
      </c>
    </row>
    <row r="922" spans="1:15" ht="12" customHeight="1" outlineLevel="1" x14ac:dyDescent="0.2">
      <c r="A922" s="3" t="s">
        <v>24155</v>
      </c>
      <c r="B922" s="4">
        <v>16947</v>
      </c>
      <c r="C922" s="3" t="s">
        <v>20135</v>
      </c>
      <c r="D922" s="5">
        <v>39892</v>
      </c>
      <c r="E922" s="5">
        <v>39896</v>
      </c>
      <c r="F922" s="7">
        <v>39896</v>
      </c>
      <c r="G922" s="9">
        <v>39940</v>
      </c>
      <c r="H922" s="9">
        <v>39944</v>
      </c>
      <c r="I922" s="6">
        <v>39958</v>
      </c>
      <c r="J922" s="11">
        <v>44</v>
      </c>
      <c r="K922" s="11">
        <v>4</v>
      </c>
      <c r="L922" s="11">
        <v>48</v>
      </c>
      <c r="M922" s="11">
        <v>14</v>
      </c>
      <c r="O922" t="str">
        <f t="shared" si="14"/>
        <v>JRBound &amp; Not Paid</v>
      </c>
    </row>
    <row r="923" spans="1:15" ht="12" customHeight="1" outlineLevel="1" x14ac:dyDescent="0.2">
      <c r="A923" s="3" t="s">
        <v>24155</v>
      </c>
      <c r="B923" s="4">
        <v>17078</v>
      </c>
      <c r="C923" s="3" t="s">
        <v>20135</v>
      </c>
      <c r="D923" s="5">
        <v>39895</v>
      </c>
      <c r="E923" s="5">
        <v>39897</v>
      </c>
      <c r="F923" s="7">
        <v>39897</v>
      </c>
      <c r="G923" s="9">
        <v>39969</v>
      </c>
      <c r="H923" s="9">
        <v>39972</v>
      </c>
      <c r="I923" s="6">
        <v>39992</v>
      </c>
      <c r="J923" s="11">
        <v>72</v>
      </c>
      <c r="K923" s="11">
        <v>3</v>
      </c>
      <c r="L923" s="11">
        <v>75</v>
      </c>
      <c r="M923" s="11">
        <v>20</v>
      </c>
      <c r="O923" t="str">
        <f t="shared" si="14"/>
        <v>JRBound &amp; Not Paid</v>
      </c>
    </row>
    <row r="924" spans="1:15" ht="12" customHeight="1" outlineLevel="1" x14ac:dyDescent="0.2">
      <c r="A924" s="3" t="s">
        <v>24155</v>
      </c>
      <c r="B924" s="4">
        <v>16681</v>
      </c>
      <c r="C924" s="3" t="s">
        <v>20135</v>
      </c>
      <c r="D924" s="5">
        <v>39897</v>
      </c>
      <c r="E924" s="5">
        <v>39897</v>
      </c>
      <c r="F924" s="7">
        <v>39897</v>
      </c>
      <c r="G924" s="9">
        <v>39906</v>
      </c>
      <c r="H924" s="9">
        <v>39909</v>
      </c>
      <c r="I924" s="6">
        <v>39918</v>
      </c>
      <c r="J924" s="11">
        <v>9</v>
      </c>
      <c r="K924" s="11">
        <v>3</v>
      </c>
      <c r="L924" s="11">
        <v>12</v>
      </c>
      <c r="M924" s="11">
        <v>9</v>
      </c>
      <c r="O924" t="str">
        <f t="shared" si="14"/>
        <v>JRBound &amp; Not Paid</v>
      </c>
    </row>
    <row r="925" spans="1:15" ht="12" customHeight="1" outlineLevel="1" x14ac:dyDescent="0.2">
      <c r="A925" s="3" t="s">
        <v>24155</v>
      </c>
      <c r="B925" s="4">
        <v>16613</v>
      </c>
      <c r="C925" s="3" t="s">
        <v>20135</v>
      </c>
      <c r="D925" s="5">
        <v>39896</v>
      </c>
      <c r="E925" s="5">
        <v>39897</v>
      </c>
      <c r="F925" s="7">
        <v>39897</v>
      </c>
      <c r="G925" s="9">
        <v>39899</v>
      </c>
      <c r="H925" s="9">
        <v>39902</v>
      </c>
      <c r="I925" s="6">
        <v>39904</v>
      </c>
      <c r="J925" s="11">
        <v>2</v>
      </c>
      <c r="K925" s="11">
        <v>3</v>
      </c>
      <c r="L925" s="11">
        <v>5</v>
      </c>
      <c r="M925" s="11">
        <v>2</v>
      </c>
      <c r="O925" t="str">
        <f t="shared" si="14"/>
        <v>JRBound &amp; Not Paid</v>
      </c>
    </row>
    <row r="926" spans="1:15" ht="12" customHeight="1" outlineLevel="1" x14ac:dyDescent="0.2">
      <c r="A926" s="3" t="s">
        <v>24155</v>
      </c>
      <c r="B926" s="4">
        <v>16876</v>
      </c>
      <c r="C926" s="3" t="s">
        <v>20135</v>
      </c>
      <c r="D926" s="5">
        <v>39896</v>
      </c>
      <c r="E926" s="5">
        <v>39902</v>
      </c>
      <c r="F926" s="7">
        <v>39902</v>
      </c>
      <c r="G926" s="9">
        <v>39931</v>
      </c>
      <c r="H926" s="9">
        <v>39931</v>
      </c>
      <c r="I926" s="6">
        <v>39937</v>
      </c>
      <c r="J926" s="11">
        <v>29</v>
      </c>
      <c r="K926" s="11">
        <v>0</v>
      </c>
      <c r="L926" s="11">
        <v>29</v>
      </c>
      <c r="M926" s="11">
        <v>6</v>
      </c>
      <c r="O926" t="str">
        <f t="shared" si="14"/>
        <v>JRBound &amp; Not Paid</v>
      </c>
    </row>
    <row r="927" spans="1:15" ht="12" customHeight="1" outlineLevel="1" x14ac:dyDescent="0.2">
      <c r="A927" s="3" t="s">
        <v>24155</v>
      </c>
      <c r="B927" s="4">
        <v>16879</v>
      </c>
      <c r="C927" s="3" t="s">
        <v>20135</v>
      </c>
      <c r="D927" s="5">
        <v>39890</v>
      </c>
      <c r="E927" s="5">
        <v>39898</v>
      </c>
      <c r="F927" s="7">
        <v>39902</v>
      </c>
      <c r="G927" s="9">
        <v>39927</v>
      </c>
      <c r="H927" s="9">
        <v>39927</v>
      </c>
      <c r="I927" s="6">
        <v>39939</v>
      </c>
      <c r="J927" s="11">
        <v>25</v>
      </c>
      <c r="K927" s="11">
        <v>0</v>
      </c>
      <c r="L927" s="11">
        <v>25</v>
      </c>
      <c r="M927" s="11">
        <v>12</v>
      </c>
      <c r="O927" t="str">
        <f t="shared" si="14"/>
        <v>JRBound &amp; Not Paid</v>
      </c>
    </row>
    <row r="928" spans="1:15" ht="12" customHeight="1" outlineLevel="1" x14ac:dyDescent="0.2">
      <c r="A928" s="3" t="s">
        <v>24155</v>
      </c>
      <c r="B928" s="4">
        <v>16742</v>
      </c>
      <c r="C928" s="3" t="s">
        <v>20135</v>
      </c>
      <c r="D928" s="5">
        <v>39902</v>
      </c>
      <c r="E928" s="5">
        <v>39904</v>
      </c>
      <c r="F928" s="7">
        <v>39904</v>
      </c>
      <c r="G928" s="9">
        <v>39920</v>
      </c>
      <c r="H928" s="9">
        <v>39926</v>
      </c>
      <c r="I928" s="6">
        <v>39933</v>
      </c>
      <c r="J928" s="11">
        <v>16</v>
      </c>
      <c r="K928" s="11">
        <v>6</v>
      </c>
      <c r="L928" s="11">
        <v>22</v>
      </c>
      <c r="M928" s="11">
        <v>7</v>
      </c>
      <c r="O928" t="str">
        <f t="shared" si="14"/>
        <v>JRBound &amp; Not Paid</v>
      </c>
    </row>
    <row r="929" spans="1:15" ht="12" customHeight="1" outlineLevel="1" x14ac:dyDescent="0.2">
      <c r="A929" s="3" t="s">
        <v>24155</v>
      </c>
      <c r="B929" s="4">
        <v>16636</v>
      </c>
      <c r="C929" s="3" t="s">
        <v>20135</v>
      </c>
      <c r="D929" s="5">
        <v>39904</v>
      </c>
      <c r="E929" s="5">
        <v>39904</v>
      </c>
      <c r="F929" s="7">
        <v>39904</v>
      </c>
      <c r="G929" s="9">
        <v>39904</v>
      </c>
      <c r="H929" s="9">
        <v>39931</v>
      </c>
      <c r="I929" s="6">
        <v>39906</v>
      </c>
      <c r="J929" s="11">
        <v>0</v>
      </c>
      <c r="K929" s="11">
        <v>27</v>
      </c>
      <c r="L929" s="11">
        <v>27</v>
      </c>
      <c r="M929" s="11">
        <v>-25</v>
      </c>
      <c r="O929" t="str">
        <f t="shared" si="14"/>
        <v>JRBound &amp; Not Paid</v>
      </c>
    </row>
    <row r="930" spans="1:15" ht="12" customHeight="1" outlineLevel="1" x14ac:dyDescent="0.2">
      <c r="A930" s="3" t="s">
        <v>24155</v>
      </c>
      <c r="B930" s="4">
        <v>16919</v>
      </c>
      <c r="C930" s="3" t="s">
        <v>20135</v>
      </c>
      <c r="D930" s="5">
        <v>39902</v>
      </c>
      <c r="E930" s="5">
        <v>39905</v>
      </c>
      <c r="F930" s="7">
        <v>39905</v>
      </c>
      <c r="G930" s="9">
        <v>39934</v>
      </c>
      <c r="H930" s="9">
        <v>39934</v>
      </c>
      <c r="I930" s="6">
        <v>39950</v>
      </c>
      <c r="J930" s="11">
        <v>29</v>
      </c>
      <c r="K930" s="11">
        <v>0</v>
      </c>
      <c r="L930" s="11">
        <v>29</v>
      </c>
      <c r="M930" s="11">
        <v>16</v>
      </c>
      <c r="O930" t="str">
        <f t="shared" si="14"/>
        <v>JRBound &amp; Not Paid</v>
      </c>
    </row>
    <row r="931" spans="1:15" ht="12" customHeight="1" outlineLevel="1" x14ac:dyDescent="0.2">
      <c r="A931" s="3" t="s">
        <v>24155</v>
      </c>
      <c r="B931" s="4">
        <v>16970</v>
      </c>
      <c r="C931" s="3" t="s">
        <v>20135</v>
      </c>
      <c r="D931" s="5">
        <v>39903</v>
      </c>
      <c r="E931" s="5">
        <v>39905</v>
      </c>
      <c r="F931" s="7">
        <v>39905</v>
      </c>
      <c r="G931" s="9">
        <v>39953</v>
      </c>
      <c r="H931" s="9">
        <v>39959</v>
      </c>
      <c r="I931" s="6">
        <v>39965</v>
      </c>
      <c r="J931" s="11">
        <v>48</v>
      </c>
      <c r="K931" s="11">
        <v>6</v>
      </c>
      <c r="L931" s="11">
        <v>54</v>
      </c>
      <c r="M931" s="11">
        <v>6</v>
      </c>
      <c r="O931" t="str">
        <f t="shared" si="14"/>
        <v>JRBound &amp; Not Paid</v>
      </c>
    </row>
    <row r="932" spans="1:15" ht="12" customHeight="1" outlineLevel="1" x14ac:dyDescent="0.2">
      <c r="A932" s="3" t="s">
        <v>24155</v>
      </c>
      <c r="B932" s="4">
        <v>16874</v>
      </c>
      <c r="C932" s="3" t="s">
        <v>20135</v>
      </c>
      <c r="D932" s="5">
        <v>39904</v>
      </c>
      <c r="E932" s="5">
        <v>39904</v>
      </c>
      <c r="F932" s="7">
        <v>39905</v>
      </c>
      <c r="G932" s="9">
        <v>39930</v>
      </c>
      <c r="H932" s="9">
        <v>39930</v>
      </c>
      <c r="I932" s="6">
        <v>39937</v>
      </c>
      <c r="J932" s="11">
        <v>25</v>
      </c>
      <c r="K932" s="11">
        <v>0</v>
      </c>
      <c r="L932" s="11">
        <v>25</v>
      </c>
      <c r="M932" s="11">
        <v>7</v>
      </c>
      <c r="O932" t="str">
        <f t="shared" si="14"/>
        <v>JRBound &amp; Not Paid</v>
      </c>
    </row>
    <row r="933" spans="1:15" ht="12" customHeight="1" outlineLevel="1" x14ac:dyDescent="0.2">
      <c r="A933" s="3" t="s">
        <v>24155</v>
      </c>
      <c r="B933" s="4">
        <v>16699</v>
      </c>
      <c r="C933" s="3" t="s">
        <v>20135</v>
      </c>
      <c r="D933" s="5">
        <v>39908</v>
      </c>
      <c r="E933" s="5">
        <v>39911</v>
      </c>
      <c r="F933" s="7">
        <v>39911</v>
      </c>
      <c r="G933" s="9">
        <v>39912</v>
      </c>
      <c r="H933" s="9">
        <v>39912</v>
      </c>
      <c r="I933" s="6">
        <v>39922</v>
      </c>
      <c r="J933" s="11">
        <v>1</v>
      </c>
      <c r="K933" s="11">
        <v>0</v>
      </c>
      <c r="L933" s="11">
        <v>1</v>
      </c>
      <c r="M933" s="11">
        <v>10</v>
      </c>
      <c r="O933" t="str">
        <f t="shared" si="14"/>
        <v>JRBound &amp; Not Paid</v>
      </c>
    </row>
    <row r="934" spans="1:15" ht="12" customHeight="1" outlineLevel="1" x14ac:dyDescent="0.2">
      <c r="A934" s="3" t="s">
        <v>24155</v>
      </c>
      <c r="B934" s="4">
        <v>16680</v>
      </c>
      <c r="C934" s="3" t="s">
        <v>20135</v>
      </c>
      <c r="D934" s="5">
        <v>39913</v>
      </c>
      <c r="E934" s="5">
        <v>39916</v>
      </c>
      <c r="F934" s="7">
        <v>39916</v>
      </c>
      <c r="G934" s="9">
        <v>39916</v>
      </c>
      <c r="H934" s="9">
        <v>39917</v>
      </c>
      <c r="I934" s="6">
        <v>39918</v>
      </c>
      <c r="J934" s="11">
        <v>0</v>
      </c>
      <c r="K934" s="11">
        <v>1</v>
      </c>
      <c r="L934" s="11">
        <v>1</v>
      </c>
      <c r="M934" s="11">
        <v>1</v>
      </c>
      <c r="O934" t="str">
        <f t="shared" si="14"/>
        <v>JRBound &amp; Not Paid</v>
      </c>
    </row>
    <row r="935" spans="1:15" ht="12" customHeight="1" outlineLevel="1" x14ac:dyDescent="0.2">
      <c r="A935" s="3" t="s">
        <v>24155</v>
      </c>
      <c r="B935" s="4">
        <v>16863</v>
      </c>
      <c r="C935" s="3" t="s">
        <v>20135</v>
      </c>
      <c r="D935" s="5">
        <v>39913</v>
      </c>
      <c r="E935" s="5">
        <v>39916</v>
      </c>
      <c r="F935" s="7">
        <v>39916</v>
      </c>
      <c r="G935" s="9">
        <v>39920</v>
      </c>
      <c r="H935" s="9">
        <v>39920</v>
      </c>
      <c r="I935" s="6">
        <v>39934</v>
      </c>
      <c r="J935" s="11">
        <v>4</v>
      </c>
      <c r="K935" s="11">
        <v>0</v>
      </c>
      <c r="L935" s="11">
        <v>4</v>
      </c>
      <c r="M935" s="11">
        <v>14</v>
      </c>
      <c r="O935" t="str">
        <f t="shared" si="14"/>
        <v>JRBound &amp; Not Paid</v>
      </c>
    </row>
    <row r="936" spans="1:15" ht="12" customHeight="1" outlineLevel="1" x14ac:dyDescent="0.2">
      <c r="A936" s="3" t="s">
        <v>24155</v>
      </c>
      <c r="B936" s="4">
        <v>16923</v>
      </c>
      <c r="C936" s="3" t="s">
        <v>20135</v>
      </c>
      <c r="D936" s="5">
        <v>39903</v>
      </c>
      <c r="E936" s="5">
        <v>39916</v>
      </c>
      <c r="F936" s="7">
        <v>39917</v>
      </c>
      <c r="G936" s="9">
        <v>39937</v>
      </c>
      <c r="H936" s="9">
        <v>39937</v>
      </c>
      <c r="I936" s="6">
        <v>39952</v>
      </c>
      <c r="J936" s="11">
        <v>20</v>
      </c>
      <c r="K936" s="11">
        <v>0</v>
      </c>
      <c r="L936" s="11">
        <v>20</v>
      </c>
      <c r="M936" s="11">
        <v>15</v>
      </c>
      <c r="O936" t="str">
        <f t="shared" si="14"/>
        <v>JRBound &amp; Not Paid</v>
      </c>
    </row>
    <row r="937" spans="1:15" ht="12" customHeight="1" outlineLevel="1" x14ac:dyDescent="0.2">
      <c r="A937" s="3" t="s">
        <v>24155</v>
      </c>
      <c r="B937" s="4">
        <v>16739</v>
      </c>
      <c r="C937" s="3" t="s">
        <v>20135</v>
      </c>
      <c r="D937" s="5">
        <v>39914</v>
      </c>
      <c r="E937" s="5">
        <v>39919</v>
      </c>
      <c r="F937" s="7">
        <v>39919</v>
      </c>
      <c r="G937" s="9">
        <v>39923</v>
      </c>
      <c r="H937" s="9">
        <v>39923</v>
      </c>
      <c r="I937" s="6">
        <v>39933</v>
      </c>
      <c r="J937" s="11">
        <v>4</v>
      </c>
      <c r="K937" s="11">
        <v>0</v>
      </c>
      <c r="L937" s="11">
        <v>4</v>
      </c>
      <c r="M937" s="11">
        <v>10</v>
      </c>
      <c r="O937" t="str">
        <f t="shared" si="14"/>
        <v>JRBound &amp; Not Paid</v>
      </c>
    </row>
    <row r="938" spans="1:15" ht="12" customHeight="1" outlineLevel="1" x14ac:dyDescent="0.2">
      <c r="A938" s="3" t="s">
        <v>24155</v>
      </c>
      <c r="B938" s="4">
        <v>16698</v>
      </c>
      <c r="C938" s="3" t="s">
        <v>20135</v>
      </c>
      <c r="D938" s="5">
        <v>39918</v>
      </c>
      <c r="E938" s="5">
        <v>39919</v>
      </c>
      <c r="F938" s="7">
        <v>39919</v>
      </c>
      <c r="G938" s="9">
        <v>39919</v>
      </c>
      <c r="H938" s="9">
        <v>39919</v>
      </c>
      <c r="I938" s="6">
        <v>39921</v>
      </c>
      <c r="J938" s="11">
        <v>0</v>
      </c>
      <c r="K938" s="11">
        <v>0</v>
      </c>
      <c r="L938" s="11">
        <v>0</v>
      </c>
      <c r="M938" s="11">
        <v>2</v>
      </c>
      <c r="O938" t="str">
        <f t="shared" si="14"/>
        <v>JRBound &amp; Not Paid</v>
      </c>
    </row>
    <row r="939" spans="1:15" ht="12" customHeight="1" outlineLevel="1" x14ac:dyDescent="0.2">
      <c r="A939" s="3" t="s">
        <v>24155</v>
      </c>
      <c r="B939" s="4">
        <v>16726</v>
      </c>
      <c r="C939" s="3" t="s">
        <v>20135</v>
      </c>
      <c r="D939" s="5">
        <v>39923</v>
      </c>
      <c r="E939" s="5">
        <v>39923</v>
      </c>
      <c r="F939" s="7">
        <v>39923</v>
      </c>
      <c r="G939" s="9">
        <v>39924</v>
      </c>
      <c r="H939" s="9">
        <v>39924</v>
      </c>
      <c r="I939" s="6">
        <v>39927</v>
      </c>
      <c r="J939" s="11">
        <v>1</v>
      </c>
      <c r="K939" s="11">
        <v>0</v>
      </c>
      <c r="L939" s="11">
        <v>1</v>
      </c>
      <c r="M939" s="11">
        <v>3</v>
      </c>
      <c r="O939" t="str">
        <f t="shared" si="14"/>
        <v>JRBound &amp; Not Paid</v>
      </c>
    </row>
    <row r="940" spans="1:15" ht="21.95" customHeight="1" outlineLevel="1" x14ac:dyDescent="0.2">
      <c r="A940" s="3" t="s">
        <v>24155</v>
      </c>
      <c r="B940" s="4">
        <v>16993</v>
      </c>
      <c r="C940" s="3" t="s">
        <v>24149</v>
      </c>
      <c r="D940" s="5">
        <v>39902</v>
      </c>
      <c r="E940" s="5">
        <v>39923</v>
      </c>
      <c r="F940" s="7">
        <v>39923</v>
      </c>
      <c r="G940" s="9">
        <v>39951</v>
      </c>
      <c r="H940" s="9">
        <v>39951</v>
      </c>
      <c r="I940" s="6">
        <v>39969</v>
      </c>
      <c r="J940" s="11">
        <v>28</v>
      </c>
      <c r="K940" s="11">
        <v>0</v>
      </c>
      <c r="L940" s="11">
        <v>28</v>
      </c>
      <c r="M940" s="11">
        <v>18</v>
      </c>
      <c r="O940" t="str">
        <f t="shared" si="14"/>
        <v>JRRenewal Laspe Replaced</v>
      </c>
    </row>
    <row r="941" spans="1:15" ht="12" customHeight="1" outlineLevel="1" x14ac:dyDescent="0.2">
      <c r="A941" s="3" t="s">
        <v>24155</v>
      </c>
      <c r="B941" s="4">
        <v>16728</v>
      </c>
      <c r="C941" s="3" t="s">
        <v>20135</v>
      </c>
      <c r="D941" s="5">
        <v>39924</v>
      </c>
      <c r="E941" s="5">
        <v>39924</v>
      </c>
      <c r="F941" s="7">
        <v>39924</v>
      </c>
      <c r="G941" s="9">
        <v>39924</v>
      </c>
      <c r="H941" s="9">
        <v>39925</v>
      </c>
      <c r="I941" s="6">
        <v>39929</v>
      </c>
      <c r="J941" s="11">
        <v>0</v>
      </c>
      <c r="K941" s="11">
        <v>1</v>
      </c>
      <c r="L941" s="11">
        <v>1</v>
      </c>
      <c r="M941" s="11">
        <v>4</v>
      </c>
      <c r="O941" t="str">
        <f t="shared" si="14"/>
        <v>JRBound &amp; Not Paid</v>
      </c>
    </row>
    <row r="942" spans="1:15" ht="12" customHeight="1" outlineLevel="1" x14ac:dyDescent="0.2">
      <c r="A942" s="3" t="s">
        <v>24155</v>
      </c>
      <c r="B942" s="4">
        <v>17001</v>
      </c>
      <c r="C942" s="3" t="s">
        <v>20135</v>
      </c>
      <c r="D942" s="5">
        <v>39923</v>
      </c>
      <c r="E942" s="5">
        <v>39924</v>
      </c>
      <c r="F942" s="7">
        <v>39925</v>
      </c>
      <c r="G942" s="9">
        <v>39946</v>
      </c>
      <c r="H942" s="9">
        <v>39947</v>
      </c>
      <c r="I942" s="6">
        <v>39971</v>
      </c>
      <c r="J942" s="11">
        <v>21</v>
      </c>
      <c r="K942" s="11">
        <v>1</v>
      </c>
      <c r="L942" s="11">
        <v>22</v>
      </c>
      <c r="M942" s="11">
        <v>24</v>
      </c>
      <c r="O942" t="str">
        <f t="shared" si="14"/>
        <v>JRBound &amp; Not Paid</v>
      </c>
    </row>
    <row r="943" spans="1:15" ht="12" customHeight="1" outlineLevel="1" x14ac:dyDescent="0.2">
      <c r="A943" s="3" t="s">
        <v>24155</v>
      </c>
      <c r="B943" s="4">
        <v>16907</v>
      </c>
      <c r="C943" s="3" t="s">
        <v>20135</v>
      </c>
      <c r="D943" s="5">
        <v>39926</v>
      </c>
      <c r="E943" s="5">
        <v>39927</v>
      </c>
      <c r="F943" s="7">
        <v>39927</v>
      </c>
      <c r="G943" s="9">
        <v>39932</v>
      </c>
      <c r="H943" s="9">
        <v>39939</v>
      </c>
      <c r="I943" s="6">
        <v>39947</v>
      </c>
      <c r="J943" s="11">
        <v>5</v>
      </c>
      <c r="K943" s="11">
        <v>7</v>
      </c>
      <c r="L943" s="11">
        <v>12</v>
      </c>
      <c r="M943" s="11">
        <v>8</v>
      </c>
      <c r="O943" t="str">
        <f t="shared" si="14"/>
        <v>JRBound &amp; Not Paid</v>
      </c>
    </row>
    <row r="944" spans="1:15" ht="12" customHeight="1" outlineLevel="1" x14ac:dyDescent="0.2">
      <c r="A944" s="3" t="s">
        <v>24155</v>
      </c>
      <c r="B944" s="4">
        <v>16964</v>
      </c>
      <c r="C944" s="3" t="s">
        <v>20135</v>
      </c>
      <c r="D944" s="5">
        <v>39927</v>
      </c>
      <c r="E944" s="5">
        <v>39930</v>
      </c>
      <c r="F944" s="7">
        <v>39930</v>
      </c>
      <c r="G944" s="9">
        <v>39944</v>
      </c>
      <c r="H944" s="9">
        <v>39946</v>
      </c>
      <c r="I944" s="6">
        <v>39965</v>
      </c>
      <c r="J944" s="11">
        <v>14</v>
      </c>
      <c r="K944" s="11">
        <v>2</v>
      </c>
      <c r="L944" s="11">
        <v>16</v>
      </c>
      <c r="M944" s="11">
        <v>19</v>
      </c>
      <c r="O944" t="str">
        <f t="shared" si="14"/>
        <v>JRBound &amp; Not Paid</v>
      </c>
    </row>
    <row r="945" spans="1:15" ht="12" customHeight="1" outlineLevel="1" x14ac:dyDescent="0.2">
      <c r="A945" s="3" t="s">
        <v>24155</v>
      </c>
      <c r="B945" s="4">
        <v>17033</v>
      </c>
      <c r="C945" s="3" t="s">
        <v>20135</v>
      </c>
      <c r="D945" s="5">
        <v>39925</v>
      </c>
      <c r="E945" s="5">
        <v>39931</v>
      </c>
      <c r="F945" s="7">
        <v>39931</v>
      </c>
      <c r="G945" s="9">
        <v>39959</v>
      </c>
      <c r="H945" s="9">
        <v>39961</v>
      </c>
      <c r="I945" s="6">
        <v>39980</v>
      </c>
      <c r="J945" s="11">
        <v>28</v>
      </c>
      <c r="K945" s="11">
        <v>2</v>
      </c>
      <c r="L945" s="11">
        <v>30</v>
      </c>
      <c r="M945" s="11">
        <v>19</v>
      </c>
      <c r="O945" t="str">
        <f t="shared" si="14"/>
        <v>JRBound &amp; Not Paid</v>
      </c>
    </row>
    <row r="946" spans="1:15" ht="12" customHeight="1" outlineLevel="1" x14ac:dyDescent="0.2">
      <c r="A946" s="3" t="s">
        <v>24155</v>
      </c>
      <c r="B946" s="4">
        <v>17202</v>
      </c>
      <c r="C946" s="3" t="s">
        <v>20135</v>
      </c>
      <c r="D946" s="5">
        <v>39909</v>
      </c>
      <c r="E946" s="5">
        <v>39932</v>
      </c>
      <c r="F946" s="7">
        <v>39933</v>
      </c>
      <c r="G946" s="9">
        <v>39989</v>
      </c>
      <c r="H946" s="9">
        <v>39989</v>
      </c>
      <c r="I946" s="6">
        <v>39999</v>
      </c>
      <c r="J946" s="11">
        <v>56</v>
      </c>
      <c r="K946" s="11">
        <v>0</v>
      </c>
      <c r="L946" s="11">
        <v>56</v>
      </c>
      <c r="M946" s="11">
        <v>10</v>
      </c>
      <c r="O946" t="str">
        <f t="shared" si="14"/>
        <v>JRBound &amp; Not Paid</v>
      </c>
    </row>
    <row r="947" spans="1:15" ht="12" customHeight="1" outlineLevel="1" x14ac:dyDescent="0.2">
      <c r="A947" s="3" t="s">
        <v>24155</v>
      </c>
      <c r="B947" s="4">
        <v>16929</v>
      </c>
      <c r="C947" s="3" t="s">
        <v>20135</v>
      </c>
      <c r="D947" s="5">
        <v>39932</v>
      </c>
      <c r="E947" s="5">
        <v>39934</v>
      </c>
      <c r="F947" s="7">
        <v>39934</v>
      </c>
      <c r="G947" s="9">
        <v>39939</v>
      </c>
      <c r="H947" s="9">
        <v>39940</v>
      </c>
      <c r="I947" s="6">
        <v>39954</v>
      </c>
      <c r="J947" s="11">
        <v>5</v>
      </c>
      <c r="K947" s="11">
        <v>1</v>
      </c>
      <c r="L947" s="11">
        <v>6</v>
      </c>
      <c r="M947" s="11">
        <v>14</v>
      </c>
      <c r="O947" t="str">
        <f t="shared" si="14"/>
        <v>JRBound &amp; Not Paid</v>
      </c>
    </row>
    <row r="948" spans="1:15" ht="12" customHeight="1" outlineLevel="1" x14ac:dyDescent="0.2">
      <c r="A948" s="3" t="s">
        <v>24155</v>
      </c>
      <c r="B948" s="4">
        <v>16957</v>
      </c>
      <c r="C948" s="3" t="s">
        <v>20135</v>
      </c>
      <c r="D948" s="5">
        <v>39934</v>
      </c>
      <c r="E948" s="5">
        <v>39940</v>
      </c>
      <c r="F948" s="7">
        <v>39940</v>
      </c>
      <c r="G948" s="9">
        <v>39941</v>
      </c>
      <c r="H948" s="9">
        <v>39941</v>
      </c>
      <c r="I948" s="6">
        <v>39962</v>
      </c>
      <c r="J948" s="11">
        <v>1</v>
      </c>
      <c r="K948" s="11">
        <v>0</v>
      </c>
      <c r="L948" s="11">
        <v>1</v>
      </c>
      <c r="M948" s="11">
        <v>21</v>
      </c>
      <c r="O948" t="str">
        <f t="shared" si="14"/>
        <v>JRBound &amp; Not Paid</v>
      </c>
    </row>
    <row r="949" spans="1:15" ht="12" customHeight="1" outlineLevel="1" x14ac:dyDescent="0.2">
      <c r="A949" s="3" t="s">
        <v>24155</v>
      </c>
      <c r="B949" s="4">
        <v>16928</v>
      </c>
      <c r="C949" s="3" t="s">
        <v>20135</v>
      </c>
      <c r="D949" s="5">
        <v>39944</v>
      </c>
      <c r="E949" s="5">
        <v>39944</v>
      </c>
      <c r="F949" s="7">
        <v>39944</v>
      </c>
      <c r="G949" s="9">
        <v>39944</v>
      </c>
      <c r="H949" s="9">
        <v>39945</v>
      </c>
      <c r="I949" s="6">
        <v>39954</v>
      </c>
      <c r="J949" s="11">
        <v>0</v>
      </c>
      <c r="K949" s="11">
        <v>1</v>
      </c>
      <c r="L949" s="11">
        <v>1</v>
      </c>
      <c r="M949" s="11">
        <v>9</v>
      </c>
      <c r="O949" t="str">
        <f t="shared" si="14"/>
        <v>JRBound &amp; Not Paid</v>
      </c>
    </row>
    <row r="950" spans="1:15" ht="12" customHeight="1" outlineLevel="1" x14ac:dyDescent="0.2">
      <c r="A950" s="3" t="s">
        <v>24155</v>
      </c>
      <c r="B950" s="4">
        <v>17036</v>
      </c>
      <c r="C950" s="3" t="s">
        <v>20135</v>
      </c>
      <c r="D950" s="5">
        <v>39940</v>
      </c>
      <c r="E950" s="5">
        <v>39944</v>
      </c>
      <c r="F950" s="7">
        <v>39944</v>
      </c>
      <c r="G950" s="9">
        <v>39962</v>
      </c>
      <c r="H950" s="9">
        <v>39972</v>
      </c>
      <c r="I950" s="6">
        <v>39982</v>
      </c>
      <c r="J950" s="11">
        <v>18</v>
      </c>
      <c r="K950" s="11">
        <v>10</v>
      </c>
      <c r="L950" s="11">
        <v>28</v>
      </c>
      <c r="M950" s="11">
        <v>10</v>
      </c>
      <c r="O950" t="str">
        <f t="shared" si="14"/>
        <v>JRBound &amp; Not Paid</v>
      </c>
    </row>
    <row r="951" spans="1:15" ht="12" customHeight="1" outlineLevel="1" x14ac:dyDescent="0.2">
      <c r="A951" s="3" t="s">
        <v>24155</v>
      </c>
      <c r="B951" s="4">
        <v>17068</v>
      </c>
      <c r="C951" s="3" t="s">
        <v>20135</v>
      </c>
      <c r="D951" s="5">
        <v>39940</v>
      </c>
      <c r="E951" s="5">
        <v>39944</v>
      </c>
      <c r="F951" s="7">
        <v>39944</v>
      </c>
      <c r="G951" s="9">
        <v>39966</v>
      </c>
      <c r="H951" s="9">
        <v>39967</v>
      </c>
      <c r="I951" s="6">
        <v>39991</v>
      </c>
      <c r="J951" s="11">
        <v>22</v>
      </c>
      <c r="K951" s="11">
        <v>1</v>
      </c>
      <c r="L951" s="11">
        <v>23</v>
      </c>
      <c r="M951" s="11">
        <v>24</v>
      </c>
      <c r="O951" t="str">
        <f t="shared" si="14"/>
        <v>JRBound &amp; Not Paid</v>
      </c>
    </row>
    <row r="952" spans="1:15" ht="12" customHeight="1" outlineLevel="1" x14ac:dyDescent="0.2">
      <c r="A952" s="3" t="s">
        <v>24155</v>
      </c>
      <c r="B952" s="4">
        <v>17026</v>
      </c>
      <c r="C952" s="3" t="s">
        <v>20135</v>
      </c>
      <c r="D952" s="5">
        <v>39940</v>
      </c>
      <c r="E952" s="5">
        <v>39944</v>
      </c>
      <c r="F952" s="7">
        <v>39945</v>
      </c>
      <c r="G952" s="9">
        <v>39955</v>
      </c>
      <c r="H952" s="9">
        <v>39955</v>
      </c>
      <c r="I952" s="6">
        <v>39979</v>
      </c>
      <c r="J952" s="11">
        <v>10</v>
      </c>
      <c r="K952" s="11">
        <v>0</v>
      </c>
      <c r="L952" s="11">
        <v>10</v>
      </c>
      <c r="M952" s="11">
        <v>24</v>
      </c>
      <c r="O952" t="str">
        <f t="shared" si="14"/>
        <v>JRBound &amp; Not Paid</v>
      </c>
    </row>
    <row r="953" spans="1:15" ht="12" customHeight="1" outlineLevel="1" x14ac:dyDescent="0.2">
      <c r="A953" s="3" t="s">
        <v>24155</v>
      </c>
      <c r="B953" s="4">
        <v>17024</v>
      </c>
      <c r="C953" s="3" t="s">
        <v>20135</v>
      </c>
      <c r="D953" s="5">
        <v>39944</v>
      </c>
      <c r="E953" s="5">
        <v>39946</v>
      </c>
      <c r="F953" s="7">
        <v>39946</v>
      </c>
      <c r="G953" s="9">
        <v>39966</v>
      </c>
      <c r="H953" s="9">
        <v>39966</v>
      </c>
      <c r="I953" s="6">
        <v>39978</v>
      </c>
      <c r="J953" s="11">
        <v>20</v>
      </c>
      <c r="K953" s="11">
        <v>0</v>
      </c>
      <c r="L953" s="11">
        <v>20</v>
      </c>
      <c r="M953" s="11">
        <v>12</v>
      </c>
      <c r="O953" t="str">
        <f t="shared" si="14"/>
        <v>JRBound &amp; Not Paid</v>
      </c>
    </row>
    <row r="954" spans="1:15" ht="12" customHeight="1" outlineLevel="1" x14ac:dyDescent="0.2">
      <c r="A954" s="3" t="s">
        <v>24155</v>
      </c>
      <c r="B954" s="4">
        <v>17014</v>
      </c>
      <c r="C954" s="3" t="s">
        <v>24150</v>
      </c>
      <c r="D954" s="5">
        <v>39946</v>
      </c>
      <c r="E954" s="5">
        <v>39947</v>
      </c>
      <c r="F954" s="7">
        <v>39947</v>
      </c>
      <c r="G954" s="9">
        <v>39947</v>
      </c>
      <c r="H954" s="8"/>
      <c r="I954" s="6">
        <v>39974</v>
      </c>
      <c r="J954" s="11">
        <v>0</v>
      </c>
      <c r="K954" s="10"/>
      <c r="L954" s="11">
        <v>0</v>
      </c>
      <c r="M954" s="11">
        <v>0</v>
      </c>
      <c r="O954" t="str">
        <f t="shared" si="14"/>
        <v>JRDO NOT RENEW</v>
      </c>
    </row>
    <row r="955" spans="1:15" ht="12" customHeight="1" outlineLevel="1" x14ac:dyDescent="0.2">
      <c r="A955" s="3" t="s">
        <v>24155</v>
      </c>
      <c r="B955" s="4">
        <v>16983</v>
      </c>
      <c r="C955" s="3" t="s">
        <v>20135</v>
      </c>
      <c r="D955" s="5">
        <v>39944</v>
      </c>
      <c r="E955" s="5">
        <v>39947</v>
      </c>
      <c r="F955" s="7">
        <v>39948</v>
      </c>
      <c r="G955" s="9">
        <v>39948</v>
      </c>
      <c r="H955" s="9">
        <v>39948</v>
      </c>
      <c r="I955" s="6">
        <v>39966</v>
      </c>
      <c r="J955" s="11">
        <v>0</v>
      </c>
      <c r="K955" s="11">
        <v>0</v>
      </c>
      <c r="L955" s="11">
        <v>0</v>
      </c>
      <c r="M955" s="11">
        <v>18</v>
      </c>
      <c r="O955" t="str">
        <f t="shared" si="14"/>
        <v>JRBound &amp; Not Paid</v>
      </c>
    </row>
    <row r="956" spans="1:15" ht="12" customHeight="1" outlineLevel="1" x14ac:dyDescent="0.2">
      <c r="A956" s="3" t="s">
        <v>24155</v>
      </c>
      <c r="B956" s="4">
        <v>17073</v>
      </c>
      <c r="C956" s="3" t="s">
        <v>20135</v>
      </c>
      <c r="D956" s="5">
        <v>39946</v>
      </c>
      <c r="E956" s="5">
        <v>39951</v>
      </c>
      <c r="F956" s="7">
        <v>39951</v>
      </c>
      <c r="G956" s="9">
        <v>39972</v>
      </c>
      <c r="H956" s="9">
        <v>39979</v>
      </c>
      <c r="I956" s="6">
        <v>39992</v>
      </c>
      <c r="J956" s="11">
        <v>21</v>
      </c>
      <c r="K956" s="11">
        <v>7</v>
      </c>
      <c r="L956" s="11">
        <v>28</v>
      </c>
      <c r="M956" s="11">
        <v>13</v>
      </c>
      <c r="O956" t="str">
        <f t="shared" si="14"/>
        <v>JRBound &amp; Not Paid</v>
      </c>
    </row>
    <row r="957" spans="1:15" ht="12" customHeight="1" outlineLevel="1" x14ac:dyDescent="0.2">
      <c r="A957" s="3" t="s">
        <v>24155</v>
      </c>
      <c r="B957" s="4">
        <v>17037</v>
      </c>
      <c r="C957" s="3" t="s">
        <v>20135</v>
      </c>
      <c r="D957" s="5">
        <v>39954</v>
      </c>
      <c r="E957" s="5">
        <v>39955</v>
      </c>
      <c r="F957" s="7">
        <v>39959</v>
      </c>
      <c r="G957" s="9">
        <v>39961</v>
      </c>
      <c r="H957" s="9">
        <v>39962</v>
      </c>
      <c r="I957" s="6">
        <v>39982</v>
      </c>
      <c r="J957" s="11">
        <v>2</v>
      </c>
      <c r="K957" s="11">
        <v>1</v>
      </c>
      <c r="L957" s="11">
        <v>3</v>
      </c>
      <c r="M957" s="11">
        <v>20</v>
      </c>
      <c r="O957" t="str">
        <f t="shared" si="14"/>
        <v>JRBound &amp; Not Paid</v>
      </c>
    </row>
    <row r="958" spans="1:15" ht="12" customHeight="1" outlineLevel="1" x14ac:dyDescent="0.2">
      <c r="A958" s="3" t="s">
        <v>24155</v>
      </c>
      <c r="B958" s="4">
        <v>17414</v>
      </c>
      <c r="C958" s="3" t="s">
        <v>20135</v>
      </c>
      <c r="D958" s="5">
        <v>39948</v>
      </c>
      <c r="E958" s="5">
        <v>39955</v>
      </c>
      <c r="F958" s="7">
        <v>39959</v>
      </c>
      <c r="G958" s="9">
        <v>40016</v>
      </c>
      <c r="H958" s="9">
        <v>40016</v>
      </c>
      <c r="I958" s="6">
        <v>40041</v>
      </c>
      <c r="J958" s="11">
        <v>57</v>
      </c>
      <c r="K958" s="11">
        <v>0</v>
      </c>
      <c r="L958" s="11">
        <v>57</v>
      </c>
      <c r="M958" s="11">
        <v>25</v>
      </c>
      <c r="O958" t="str">
        <f t="shared" si="14"/>
        <v>JRBound &amp; Not Paid</v>
      </c>
    </row>
    <row r="959" spans="1:15" ht="12" customHeight="1" outlineLevel="1" x14ac:dyDescent="0.2">
      <c r="A959" s="3" t="s">
        <v>24155</v>
      </c>
      <c r="B959" s="4">
        <v>17228</v>
      </c>
      <c r="C959" s="3" t="s">
        <v>20135</v>
      </c>
      <c r="D959" s="5">
        <v>39958</v>
      </c>
      <c r="E959" s="5">
        <v>39959</v>
      </c>
      <c r="F959" s="7">
        <v>39960</v>
      </c>
      <c r="G959" s="9">
        <v>39982</v>
      </c>
      <c r="H959" s="9">
        <v>39987</v>
      </c>
      <c r="I959" s="6">
        <v>40005</v>
      </c>
      <c r="J959" s="11">
        <v>22</v>
      </c>
      <c r="K959" s="11">
        <v>5</v>
      </c>
      <c r="L959" s="11">
        <v>27</v>
      </c>
      <c r="M959" s="11">
        <v>18</v>
      </c>
      <c r="O959" t="str">
        <f t="shared" si="14"/>
        <v>JRBound &amp; Not Paid</v>
      </c>
    </row>
    <row r="960" spans="1:15" ht="12" customHeight="1" outlineLevel="1" x14ac:dyDescent="0.2">
      <c r="A960" s="3" t="s">
        <v>24155</v>
      </c>
      <c r="B960" s="4">
        <v>17163</v>
      </c>
      <c r="C960" s="3" t="s">
        <v>20135</v>
      </c>
      <c r="D960" s="5">
        <v>39958</v>
      </c>
      <c r="E960" s="5">
        <v>39961</v>
      </c>
      <c r="F960" s="7">
        <v>39961</v>
      </c>
      <c r="G960" s="9">
        <v>39973</v>
      </c>
      <c r="H960" s="9">
        <v>39973</v>
      </c>
      <c r="I960" s="6">
        <v>39995</v>
      </c>
      <c r="J960" s="11">
        <v>12</v>
      </c>
      <c r="K960" s="11">
        <v>0</v>
      </c>
      <c r="L960" s="11">
        <v>12</v>
      </c>
      <c r="M960" s="11">
        <v>22</v>
      </c>
      <c r="O960" t="str">
        <f t="shared" si="14"/>
        <v>JRBound &amp; Not Paid</v>
      </c>
    </row>
    <row r="961" spans="1:15" ht="12" customHeight="1" outlineLevel="1" x14ac:dyDescent="0.2">
      <c r="A961" s="3" t="s">
        <v>24155</v>
      </c>
      <c r="B961" s="4">
        <v>17064</v>
      </c>
      <c r="C961" s="3" t="s">
        <v>20135</v>
      </c>
      <c r="D961" s="5">
        <v>39959</v>
      </c>
      <c r="E961" s="5">
        <v>39960</v>
      </c>
      <c r="F961" s="7">
        <v>39961</v>
      </c>
      <c r="G961" s="9">
        <v>39968</v>
      </c>
      <c r="H961" s="9">
        <v>39969</v>
      </c>
      <c r="I961" s="6">
        <v>39990</v>
      </c>
      <c r="J961" s="11">
        <v>7</v>
      </c>
      <c r="K961" s="11">
        <v>1</v>
      </c>
      <c r="L961" s="11">
        <v>8</v>
      </c>
      <c r="M961" s="11">
        <v>21</v>
      </c>
      <c r="O961" t="str">
        <f t="shared" si="14"/>
        <v>JRBound &amp; Not Paid</v>
      </c>
    </row>
    <row r="962" spans="1:15" ht="12" customHeight="1" outlineLevel="1" x14ac:dyDescent="0.2">
      <c r="A962" s="3" t="s">
        <v>24155</v>
      </c>
      <c r="B962" s="4">
        <v>17264</v>
      </c>
      <c r="C962" s="3" t="s">
        <v>20135</v>
      </c>
      <c r="D962" s="5">
        <v>39952</v>
      </c>
      <c r="E962" s="5">
        <v>39962</v>
      </c>
      <c r="F962" s="7">
        <v>39962</v>
      </c>
      <c r="G962" s="9">
        <v>39993</v>
      </c>
      <c r="H962" s="9">
        <v>40003</v>
      </c>
      <c r="I962" s="6">
        <v>40014</v>
      </c>
      <c r="J962" s="11">
        <v>31</v>
      </c>
      <c r="K962" s="11">
        <v>10</v>
      </c>
      <c r="L962" s="11">
        <v>41</v>
      </c>
      <c r="M962" s="11">
        <v>11</v>
      </c>
      <c r="O962" t="str">
        <f t="shared" si="14"/>
        <v>JRBound &amp; Not Paid</v>
      </c>
    </row>
    <row r="963" spans="1:15" ht="12" customHeight="1" outlineLevel="1" x14ac:dyDescent="0.2">
      <c r="A963" s="3" t="s">
        <v>24155</v>
      </c>
      <c r="B963" s="4">
        <v>17355</v>
      </c>
      <c r="C963" s="3" t="s">
        <v>20135</v>
      </c>
      <c r="D963" s="5">
        <v>39955</v>
      </c>
      <c r="E963" s="5">
        <v>39965</v>
      </c>
      <c r="F963" s="7">
        <v>39966</v>
      </c>
      <c r="G963" s="9">
        <v>40015</v>
      </c>
      <c r="H963" s="9">
        <v>40016</v>
      </c>
      <c r="I963" s="6">
        <v>40026</v>
      </c>
      <c r="J963" s="11">
        <v>49</v>
      </c>
      <c r="K963" s="11">
        <v>1</v>
      </c>
      <c r="L963" s="11">
        <v>50</v>
      </c>
      <c r="M963" s="11">
        <v>10</v>
      </c>
      <c r="O963" t="str">
        <f t="shared" si="14"/>
        <v>JRBound &amp; Not Paid</v>
      </c>
    </row>
    <row r="964" spans="1:15" ht="12" customHeight="1" outlineLevel="1" x14ac:dyDescent="0.2">
      <c r="A964" s="3" t="s">
        <v>24155</v>
      </c>
      <c r="B964" s="4">
        <v>17191</v>
      </c>
      <c r="C964" s="3" t="s">
        <v>20135</v>
      </c>
      <c r="D964" s="5">
        <v>39967</v>
      </c>
      <c r="E964" s="5">
        <v>39968</v>
      </c>
      <c r="F964" s="7">
        <v>39969</v>
      </c>
      <c r="G964" s="9">
        <v>39982</v>
      </c>
      <c r="H964" s="9">
        <v>39982</v>
      </c>
      <c r="I964" s="6">
        <v>39995</v>
      </c>
      <c r="J964" s="11">
        <v>13</v>
      </c>
      <c r="K964" s="11">
        <v>0</v>
      </c>
      <c r="L964" s="11">
        <v>13</v>
      </c>
      <c r="M964" s="11">
        <v>13</v>
      </c>
      <c r="O964" t="str">
        <f t="shared" ref="O964:O1027" si="15">+A964&amp;C964</f>
        <v>JRBound &amp; Not Paid</v>
      </c>
    </row>
    <row r="965" spans="1:15" ht="12" customHeight="1" outlineLevel="1" x14ac:dyDescent="0.2">
      <c r="A965" s="3" t="s">
        <v>24155</v>
      </c>
      <c r="B965" s="4">
        <v>17088</v>
      </c>
      <c r="C965" s="3" t="s">
        <v>20135</v>
      </c>
      <c r="D965" s="5">
        <v>39968</v>
      </c>
      <c r="E965" s="5">
        <v>39968</v>
      </c>
      <c r="F965" s="7">
        <v>39969</v>
      </c>
      <c r="G965" s="9">
        <v>39974</v>
      </c>
      <c r="H965" s="9">
        <v>39975</v>
      </c>
      <c r="I965" s="6">
        <v>39994</v>
      </c>
      <c r="J965" s="11">
        <v>5</v>
      </c>
      <c r="K965" s="11">
        <v>1</v>
      </c>
      <c r="L965" s="11">
        <v>6</v>
      </c>
      <c r="M965" s="11">
        <v>19</v>
      </c>
      <c r="O965" t="str">
        <f t="shared" si="15"/>
        <v>JRBound &amp; Not Paid</v>
      </c>
    </row>
    <row r="966" spans="1:15" ht="12" customHeight="1" outlineLevel="1" x14ac:dyDescent="0.2">
      <c r="A966" s="3" t="s">
        <v>24155</v>
      </c>
      <c r="B966" s="4">
        <v>17242</v>
      </c>
      <c r="C966" s="3" t="s">
        <v>20135</v>
      </c>
      <c r="D966" s="5">
        <v>39965</v>
      </c>
      <c r="E966" s="5">
        <v>39969</v>
      </c>
      <c r="F966" s="7">
        <v>39972</v>
      </c>
      <c r="G966" s="9">
        <v>39989</v>
      </c>
      <c r="H966" s="9">
        <v>39996</v>
      </c>
      <c r="I966" s="6">
        <v>40009</v>
      </c>
      <c r="J966" s="11">
        <v>17</v>
      </c>
      <c r="K966" s="11">
        <v>7</v>
      </c>
      <c r="L966" s="11">
        <v>24</v>
      </c>
      <c r="M966" s="11">
        <v>13</v>
      </c>
      <c r="O966" t="str">
        <f t="shared" si="15"/>
        <v>JRBound &amp; Not Paid</v>
      </c>
    </row>
    <row r="967" spans="1:15" ht="12" customHeight="1" outlineLevel="1" x14ac:dyDescent="0.2">
      <c r="A967" s="3" t="s">
        <v>24155</v>
      </c>
      <c r="B967" s="4">
        <v>17194</v>
      </c>
      <c r="C967" s="3" t="s">
        <v>20135</v>
      </c>
      <c r="D967" s="5">
        <v>39968</v>
      </c>
      <c r="E967" s="5">
        <v>39972</v>
      </c>
      <c r="F967" s="7">
        <v>39972</v>
      </c>
      <c r="G967" s="9">
        <v>39986</v>
      </c>
      <c r="H967" s="9">
        <v>39986</v>
      </c>
      <c r="I967" s="6">
        <v>39996</v>
      </c>
      <c r="J967" s="11">
        <v>14</v>
      </c>
      <c r="K967" s="11">
        <v>0</v>
      </c>
      <c r="L967" s="11">
        <v>14</v>
      </c>
      <c r="M967" s="11">
        <v>10</v>
      </c>
      <c r="O967" t="str">
        <f t="shared" si="15"/>
        <v>JRBound &amp; Not Paid</v>
      </c>
    </row>
    <row r="968" spans="1:15" ht="12" customHeight="1" outlineLevel="1" x14ac:dyDescent="0.2">
      <c r="A968" s="3" t="s">
        <v>24155</v>
      </c>
      <c r="B968" s="4">
        <v>17166</v>
      </c>
      <c r="C968" s="3" t="s">
        <v>20135</v>
      </c>
      <c r="D968" s="5">
        <v>39968</v>
      </c>
      <c r="E968" s="5">
        <v>39972</v>
      </c>
      <c r="F968" s="7">
        <v>39972</v>
      </c>
      <c r="G968" s="9">
        <v>39983</v>
      </c>
      <c r="H968" s="9">
        <v>39983</v>
      </c>
      <c r="I968" s="6">
        <v>39995</v>
      </c>
      <c r="J968" s="11">
        <v>11</v>
      </c>
      <c r="K968" s="11">
        <v>0</v>
      </c>
      <c r="L968" s="11">
        <v>11</v>
      </c>
      <c r="M968" s="11">
        <v>12</v>
      </c>
      <c r="O968" t="str">
        <f t="shared" si="15"/>
        <v>JRBound &amp; Not Paid</v>
      </c>
    </row>
    <row r="969" spans="1:15" ht="12" customHeight="1" outlineLevel="1" x14ac:dyDescent="0.2">
      <c r="A969" s="3" t="s">
        <v>24155</v>
      </c>
      <c r="B969" s="4">
        <v>17053</v>
      </c>
      <c r="C969" s="3" t="s">
        <v>20135</v>
      </c>
      <c r="D969" s="5">
        <v>39972</v>
      </c>
      <c r="E969" s="5">
        <v>39974</v>
      </c>
      <c r="F969" s="7">
        <v>39974</v>
      </c>
      <c r="G969" s="9">
        <v>39980</v>
      </c>
      <c r="H969" s="9">
        <v>39981</v>
      </c>
      <c r="I969" s="6">
        <v>39987</v>
      </c>
      <c r="J969" s="11">
        <v>6</v>
      </c>
      <c r="K969" s="11">
        <v>1</v>
      </c>
      <c r="L969" s="11">
        <v>7</v>
      </c>
      <c r="M969" s="11">
        <v>6</v>
      </c>
      <c r="O969" t="str">
        <f t="shared" si="15"/>
        <v>JRBound &amp; Not Paid</v>
      </c>
    </row>
    <row r="970" spans="1:15" ht="12" customHeight="1" outlineLevel="1" x14ac:dyDescent="0.2">
      <c r="A970" s="3" t="s">
        <v>24155</v>
      </c>
      <c r="B970" s="4">
        <v>17293</v>
      </c>
      <c r="C970" s="3" t="s">
        <v>20135</v>
      </c>
      <c r="D970" s="5">
        <v>39968</v>
      </c>
      <c r="E970" s="5">
        <v>39974</v>
      </c>
      <c r="F970" s="7">
        <v>39975</v>
      </c>
      <c r="G970" s="9">
        <v>39995</v>
      </c>
      <c r="H970" s="9">
        <v>40000</v>
      </c>
      <c r="I970" s="6">
        <v>40020</v>
      </c>
      <c r="J970" s="11">
        <v>20</v>
      </c>
      <c r="K970" s="11">
        <v>5</v>
      </c>
      <c r="L970" s="11">
        <v>25</v>
      </c>
      <c r="M970" s="11">
        <v>20</v>
      </c>
      <c r="O970" t="str">
        <f t="shared" si="15"/>
        <v>JRBound &amp; Not Paid</v>
      </c>
    </row>
    <row r="971" spans="1:15" ht="12" customHeight="1" outlineLevel="1" x14ac:dyDescent="0.2">
      <c r="A971" s="3" t="s">
        <v>24155</v>
      </c>
      <c r="B971" s="4">
        <v>17195</v>
      </c>
      <c r="C971" s="3" t="s">
        <v>20135</v>
      </c>
      <c r="D971" s="5">
        <v>39974</v>
      </c>
      <c r="E971" s="5">
        <v>39975</v>
      </c>
      <c r="F971" s="7">
        <v>39976</v>
      </c>
      <c r="G971" s="9">
        <v>39986</v>
      </c>
      <c r="H971" s="9">
        <v>39986</v>
      </c>
      <c r="I971" s="6">
        <v>39996</v>
      </c>
      <c r="J971" s="11">
        <v>10</v>
      </c>
      <c r="K971" s="11">
        <v>0</v>
      </c>
      <c r="L971" s="11">
        <v>10</v>
      </c>
      <c r="M971" s="11">
        <v>10</v>
      </c>
      <c r="O971" t="str">
        <f t="shared" si="15"/>
        <v>JRBound &amp; Not Paid</v>
      </c>
    </row>
    <row r="972" spans="1:15" ht="12" customHeight="1" outlineLevel="1" x14ac:dyDescent="0.2">
      <c r="A972" s="3" t="s">
        <v>24155</v>
      </c>
      <c r="B972" s="4">
        <v>17061</v>
      </c>
      <c r="C972" s="3" t="s">
        <v>20135</v>
      </c>
      <c r="D972" s="5">
        <v>39974</v>
      </c>
      <c r="E972" s="5">
        <v>39975</v>
      </c>
      <c r="F972" s="7">
        <v>39976</v>
      </c>
      <c r="G972" s="9">
        <v>39976</v>
      </c>
      <c r="H972" s="9">
        <v>39976</v>
      </c>
      <c r="I972" s="6">
        <v>39989</v>
      </c>
      <c r="J972" s="11">
        <v>0</v>
      </c>
      <c r="K972" s="11">
        <v>0</v>
      </c>
      <c r="L972" s="11">
        <v>0</v>
      </c>
      <c r="M972" s="11">
        <v>13</v>
      </c>
      <c r="O972" t="str">
        <f t="shared" si="15"/>
        <v>JRBound &amp; Not Paid</v>
      </c>
    </row>
    <row r="973" spans="1:15" ht="12" customHeight="1" outlineLevel="1" x14ac:dyDescent="0.2">
      <c r="A973" s="3" t="s">
        <v>24155</v>
      </c>
      <c r="B973" s="4">
        <v>17398</v>
      </c>
      <c r="C973" s="3" t="s">
        <v>20135</v>
      </c>
      <c r="D973" s="5">
        <v>39974</v>
      </c>
      <c r="E973" s="5">
        <v>39976</v>
      </c>
      <c r="F973" s="7">
        <v>39976</v>
      </c>
      <c r="G973" s="9">
        <v>40019</v>
      </c>
      <c r="H973" s="9">
        <v>40022</v>
      </c>
      <c r="I973" s="6">
        <v>40036</v>
      </c>
      <c r="J973" s="11">
        <v>43</v>
      </c>
      <c r="K973" s="11">
        <v>3</v>
      </c>
      <c r="L973" s="11">
        <v>46</v>
      </c>
      <c r="M973" s="11">
        <v>14</v>
      </c>
      <c r="O973" t="str">
        <f t="shared" si="15"/>
        <v>JRBound &amp; Not Paid</v>
      </c>
    </row>
    <row r="974" spans="1:15" ht="12" customHeight="1" outlineLevel="1" x14ac:dyDescent="0.2">
      <c r="A974" s="3" t="s">
        <v>24155</v>
      </c>
      <c r="B974" s="4">
        <v>17352</v>
      </c>
      <c r="C974" s="3" t="s">
        <v>20135</v>
      </c>
      <c r="D974" s="5">
        <v>39970</v>
      </c>
      <c r="E974" s="5">
        <v>39976</v>
      </c>
      <c r="F974" s="7">
        <v>39976</v>
      </c>
      <c r="G974" s="9">
        <v>40004</v>
      </c>
      <c r="H974" s="9">
        <v>40004</v>
      </c>
      <c r="I974" s="6">
        <v>40026</v>
      </c>
      <c r="J974" s="11">
        <v>28</v>
      </c>
      <c r="K974" s="11">
        <v>0</v>
      </c>
      <c r="L974" s="11">
        <v>28</v>
      </c>
      <c r="M974" s="11">
        <v>22</v>
      </c>
      <c r="O974" t="str">
        <f t="shared" si="15"/>
        <v>JRBound &amp; Not Paid</v>
      </c>
    </row>
    <row r="975" spans="1:15" ht="12" customHeight="1" outlineLevel="1" x14ac:dyDescent="0.2">
      <c r="A975" s="3" t="s">
        <v>24155</v>
      </c>
      <c r="B975" s="4">
        <v>17034</v>
      </c>
      <c r="C975" s="3" t="s">
        <v>20135</v>
      </c>
      <c r="D975" s="5">
        <v>39979</v>
      </c>
      <c r="E975" s="5">
        <v>39979</v>
      </c>
      <c r="F975" s="7">
        <v>39979</v>
      </c>
      <c r="G975" s="9">
        <v>39979</v>
      </c>
      <c r="H975" s="9">
        <v>39979</v>
      </c>
      <c r="I975" s="6">
        <v>39981</v>
      </c>
      <c r="J975" s="11">
        <v>0</v>
      </c>
      <c r="K975" s="11">
        <v>0</v>
      </c>
      <c r="L975" s="11">
        <v>0</v>
      </c>
      <c r="M975" s="11">
        <v>2</v>
      </c>
      <c r="O975" t="str">
        <f t="shared" si="15"/>
        <v>JRBound &amp; Not Paid</v>
      </c>
    </row>
    <row r="976" spans="1:15" ht="12" customHeight="1" outlineLevel="1" x14ac:dyDescent="0.2">
      <c r="A976" s="3" t="s">
        <v>24155</v>
      </c>
      <c r="B976" s="4">
        <v>17172</v>
      </c>
      <c r="C976" s="3" t="s">
        <v>20135</v>
      </c>
      <c r="D976" s="5">
        <v>39980</v>
      </c>
      <c r="E976" s="5">
        <v>39980</v>
      </c>
      <c r="F976" s="7">
        <v>39981</v>
      </c>
      <c r="G976" s="9">
        <v>39981</v>
      </c>
      <c r="H976" s="9">
        <v>39986</v>
      </c>
      <c r="I976" s="6">
        <v>39995</v>
      </c>
      <c r="J976" s="11">
        <v>0</v>
      </c>
      <c r="K976" s="11">
        <v>5</v>
      </c>
      <c r="L976" s="11">
        <v>5</v>
      </c>
      <c r="M976" s="11">
        <v>9</v>
      </c>
      <c r="O976" t="str">
        <f t="shared" si="15"/>
        <v>JRBound &amp; Not Paid</v>
      </c>
    </row>
    <row r="977" spans="1:15" ht="12" customHeight="1" outlineLevel="1" x14ac:dyDescent="0.2">
      <c r="A977" s="3" t="s">
        <v>24155</v>
      </c>
      <c r="B977" s="4">
        <v>17072</v>
      </c>
      <c r="C977" s="3" t="s">
        <v>20135</v>
      </c>
      <c r="D977" s="5">
        <v>39981</v>
      </c>
      <c r="E977" s="5">
        <v>39982</v>
      </c>
      <c r="F977" s="7">
        <v>39982</v>
      </c>
      <c r="G977" s="9">
        <v>39982</v>
      </c>
      <c r="H977" s="9">
        <v>39983</v>
      </c>
      <c r="I977" s="6">
        <v>39991</v>
      </c>
      <c r="J977" s="11">
        <v>0</v>
      </c>
      <c r="K977" s="11">
        <v>1</v>
      </c>
      <c r="L977" s="11">
        <v>1</v>
      </c>
      <c r="M977" s="11">
        <v>8</v>
      </c>
      <c r="O977" t="str">
        <f t="shared" si="15"/>
        <v>JRBound &amp; Not Paid</v>
      </c>
    </row>
    <row r="978" spans="1:15" ht="12" customHeight="1" outlineLevel="1" x14ac:dyDescent="0.2">
      <c r="A978" s="3" t="s">
        <v>24155</v>
      </c>
      <c r="B978" s="4">
        <v>17271</v>
      </c>
      <c r="C978" s="3" t="s">
        <v>24148</v>
      </c>
      <c r="D978" s="5">
        <v>39982</v>
      </c>
      <c r="E978" s="5">
        <v>39983</v>
      </c>
      <c r="F978" s="7">
        <v>39983</v>
      </c>
      <c r="G978" s="9">
        <v>40001</v>
      </c>
      <c r="H978" s="9">
        <v>40001</v>
      </c>
      <c r="I978" s="6">
        <v>40014</v>
      </c>
      <c r="J978" s="11">
        <v>18</v>
      </c>
      <c r="K978" s="11">
        <v>0</v>
      </c>
      <c r="L978" s="11">
        <v>18</v>
      </c>
      <c r="M978" s="11">
        <v>13</v>
      </c>
      <c r="O978" t="str">
        <f t="shared" si="15"/>
        <v>JRRenewal Lapse</v>
      </c>
    </row>
    <row r="979" spans="1:15" ht="12" customHeight="1" outlineLevel="1" x14ac:dyDescent="0.2">
      <c r="A979" s="3" t="s">
        <v>24155</v>
      </c>
      <c r="B979" s="4">
        <v>17573</v>
      </c>
      <c r="C979" s="3" t="s">
        <v>20135</v>
      </c>
      <c r="D979" s="5">
        <v>39972</v>
      </c>
      <c r="E979" s="5">
        <v>39973</v>
      </c>
      <c r="F979" s="7">
        <v>39983</v>
      </c>
      <c r="G979" s="9">
        <v>40031</v>
      </c>
      <c r="H979" s="9">
        <v>40032</v>
      </c>
      <c r="I979" s="6">
        <v>40066</v>
      </c>
      <c r="J979" s="11">
        <v>48</v>
      </c>
      <c r="K979" s="11">
        <v>1</v>
      </c>
      <c r="L979" s="11">
        <v>49</v>
      </c>
      <c r="M979" s="11">
        <v>34</v>
      </c>
      <c r="O979" t="str">
        <f t="shared" si="15"/>
        <v>JRBound &amp; Not Paid</v>
      </c>
    </row>
    <row r="980" spans="1:15" ht="12" customHeight="1" outlineLevel="1" x14ac:dyDescent="0.2">
      <c r="A980" s="3" t="s">
        <v>24155</v>
      </c>
      <c r="B980" s="4">
        <v>17182</v>
      </c>
      <c r="C980" s="3" t="s">
        <v>20135</v>
      </c>
      <c r="D980" s="5">
        <v>39986</v>
      </c>
      <c r="E980" s="5">
        <v>39986</v>
      </c>
      <c r="F980" s="7">
        <v>39986</v>
      </c>
      <c r="G980" s="9">
        <v>39986</v>
      </c>
      <c r="H980" s="9">
        <v>39986</v>
      </c>
      <c r="I980" s="6">
        <v>39995</v>
      </c>
      <c r="J980" s="11">
        <v>0</v>
      </c>
      <c r="K980" s="11">
        <v>0</v>
      </c>
      <c r="L980" s="11">
        <v>0</v>
      </c>
      <c r="M980" s="11">
        <v>9</v>
      </c>
      <c r="O980" t="str">
        <f t="shared" si="15"/>
        <v>JRBound &amp; Not Paid</v>
      </c>
    </row>
    <row r="981" spans="1:15" ht="12" customHeight="1" outlineLevel="1" x14ac:dyDescent="0.2">
      <c r="A981" s="3" t="s">
        <v>24155</v>
      </c>
      <c r="B981" s="4">
        <v>17299</v>
      </c>
      <c r="C981" s="3" t="s">
        <v>20135</v>
      </c>
      <c r="D981" s="5">
        <v>39980</v>
      </c>
      <c r="E981" s="5">
        <v>39983</v>
      </c>
      <c r="F981" s="7">
        <v>39986</v>
      </c>
      <c r="G981" s="9">
        <v>40014</v>
      </c>
      <c r="H981" s="9">
        <v>40016</v>
      </c>
      <c r="I981" s="6">
        <v>40021</v>
      </c>
      <c r="J981" s="11">
        <v>28</v>
      </c>
      <c r="K981" s="11">
        <v>2</v>
      </c>
      <c r="L981" s="11">
        <v>30</v>
      </c>
      <c r="M981" s="11">
        <v>5</v>
      </c>
      <c r="O981" t="str">
        <f t="shared" si="15"/>
        <v>JRBound &amp; Not Paid</v>
      </c>
    </row>
    <row r="982" spans="1:15" ht="12" customHeight="1" outlineLevel="1" x14ac:dyDescent="0.2">
      <c r="A982" s="3" t="s">
        <v>24155</v>
      </c>
      <c r="B982" s="4">
        <v>17169</v>
      </c>
      <c r="C982" s="3" t="s">
        <v>20135</v>
      </c>
      <c r="D982" s="5">
        <v>39984</v>
      </c>
      <c r="E982" s="5">
        <v>39986</v>
      </c>
      <c r="F982" s="7">
        <v>39987</v>
      </c>
      <c r="G982" s="9">
        <v>39987</v>
      </c>
      <c r="H982" s="9">
        <v>39987</v>
      </c>
      <c r="I982" s="6">
        <v>39995</v>
      </c>
      <c r="J982" s="11">
        <v>0</v>
      </c>
      <c r="K982" s="11">
        <v>0</v>
      </c>
      <c r="L982" s="11">
        <v>0</v>
      </c>
      <c r="M982" s="11">
        <v>8</v>
      </c>
      <c r="O982" t="str">
        <f t="shared" si="15"/>
        <v>JRBound &amp; Not Paid</v>
      </c>
    </row>
    <row r="983" spans="1:15" ht="12" customHeight="1" outlineLevel="1" x14ac:dyDescent="0.2">
      <c r="A983" s="3" t="s">
        <v>24155</v>
      </c>
      <c r="B983" s="4">
        <v>17207</v>
      </c>
      <c r="C983" s="3" t="s">
        <v>20135</v>
      </c>
      <c r="D983" s="5">
        <v>39987</v>
      </c>
      <c r="E983" s="5">
        <v>39989</v>
      </c>
      <c r="F983" s="7">
        <v>39989</v>
      </c>
      <c r="G983" s="9">
        <v>39990</v>
      </c>
      <c r="H983" s="9">
        <v>39990</v>
      </c>
      <c r="I983" s="6">
        <v>40000</v>
      </c>
      <c r="J983" s="11">
        <v>1</v>
      </c>
      <c r="K983" s="11">
        <v>0</v>
      </c>
      <c r="L983" s="11">
        <v>1</v>
      </c>
      <c r="M983" s="11">
        <v>10</v>
      </c>
      <c r="O983" t="str">
        <f t="shared" si="15"/>
        <v>JRBound &amp; Not Paid</v>
      </c>
    </row>
    <row r="984" spans="1:15" ht="12" customHeight="1" outlineLevel="1" x14ac:dyDescent="0.2">
      <c r="A984" s="3" t="s">
        <v>24155</v>
      </c>
      <c r="B984" s="4">
        <v>17439</v>
      </c>
      <c r="C984" s="3" t="s">
        <v>20135</v>
      </c>
      <c r="D984" s="5">
        <v>39976</v>
      </c>
      <c r="E984" s="5">
        <v>39989</v>
      </c>
      <c r="F984" s="7">
        <v>39989</v>
      </c>
      <c r="G984" s="9">
        <v>40018</v>
      </c>
      <c r="H984" s="9">
        <v>40029</v>
      </c>
      <c r="I984" s="6">
        <v>40049</v>
      </c>
      <c r="J984" s="11">
        <v>29</v>
      </c>
      <c r="K984" s="11">
        <v>11</v>
      </c>
      <c r="L984" s="11">
        <v>40</v>
      </c>
      <c r="M984" s="11">
        <v>20</v>
      </c>
      <c r="O984" t="str">
        <f t="shared" si="15"/>
        <v>JRBound &amp; Not Paid</v>
      </c>
    </row>
    <row r="985" spans="1:15" ht="12" customHeight="1" outlineLevel="1" x14ac:dyDescent="0.2">
      <c r="A985" s="3" t="s">
        <v>24155</v>
      </c>
      <c r="B985" s="4">
        <v>17243</v>
      </c>
      <c r="C985" s="3" t="s">
        <v>20135</v>
      </c>
      <c r="D985" s="5">
        <v>39994</v>
      </c>
      <c r="E985" s="5">
        <v>39993</v>
      </c>
      <c r="F985" s="7">
        <v>39993</v>
      </c>
      <c r="G985" s="9">
        <v>39994</v>
      </c>
      <c r="H985" s="9">
        <v>39994</v>
      </c>
      <c r="I985" s="6">
        <v>40009</v>
      </c>
      <c r="J985" s="11">
        <v>1</v>
      </c>
      <c r="K985" s="11">
        <v>0</v>
      </c>
      <c r="L985" s="11">
        <v>1</v>
      </c>
      <c r="M985" s="11">
        <v>15</v>
      </c>
      <c r="O985" t="str">
        <f t="shared" si="15"/>
        <v>JRBound &amp; Not Paid</v>
      </c>
    </row>
    <row r="986" spans="1:15" ht="12" customHeight="1" outlineLevel="1" x14ac:dyDescent="0.2">
      <c r="A986" s="3" t="s">
        <v>24155</v>
      </c>
      <c r="B986" s="4">
        <v>17244</v>
      </c>
      <c r="C986" s="3" t="s">
        <v>20135</v>
      </c>
      <c r="D986" s="5">
        <v>39993</v>
      </c>
      <c r="E986" s="5">
        <v>39993</v>
      </c>
      <c r="F986" s="7">
        <v>39993</v>
      </c>
      <c r="G986" s="9">
        <v>39993</v>
      </c>
      <c r="H986" s="9">
        <v>39994</v>
      </c>
      <c r="I986" s="6">
        <v>40009</v>
      </c>
      <c r="J986" s="11">
        <v>0</v>
      </c>
      <c r="K986" s="11">
        <v>1</v>
      </c>
      <c r="L986" s="11">
        <v>1</v>
      </c>
      <c r="M986" s="11">
        <v>15</v>
      </c>
      <c r="O986" t="str">
        <f t="shared" si="15"/>
        <v>JRBound &amp; Not Paid</v>
      </c>
    </row>
    <row r="987" spans="1:15" ht="12" customHeight="1" outlineLevel="1" x14ac:dyDescent="0.2">
      <c r="A987" s="3" t="s">
        <v>24155</v>
      </c>
      <c r="B987" s="4">
        <v>17255</v>
      </c>
      <c r="C987" s="3" t="s">
        <v>20135</v>
      </c>
      <c r="D987" s="5">
        <v>39952</v>
      </c>
      <c r="E987" s="5">
        <v>39990</v>
      </c>
      <c r="F987" s="7">
        <v>39993</v>
      </c>
      <c r="G987" s="9">
        <v>39993</v>
      </c>
      <c r="H987" s="9">
        <v>39993</v>
      </c>
      <c r="I987" s="6">
        <v>40011</v>
      </c>
      <c r="J987" s="11">
        <v>0</v>
      </c>
      <c r="K987" s="11">
        <v>0</v>
      </c>
      <c r="L987" s="11">
        <v>0</v>
      </c>
      <c r="M987" s="11">
        <v>18</v>
      </c>
      <c r="O987" t="str">
        <f t="shared" si="15"/>
        <v>JRBound &amp; Not Paid</v>
      </c>
    </row>
    <row r="988" spans="1:15" ht="12" customHeight="1" outlineLevel="1" x14ac:dyDescent="0.2">
      <c r="A988" s="3" t="s">
        <v>24155</v>
      </c>
      <c r="B988" s="4">
        <v>17241</v>
      </c>
      <c r="C988" s="3" t="s">
        <v>20135</v>
      </c>
      <c r="D988" s="5">
        <v>39990</v>
      </c>
      <c r="E988" s="5">
        <v>39994</v>
      </c>
      <c r="F988" s="7">
        <v>39994</v>
      </c>
      <c r="G988" s="9">
        <v>39995</v>
      </c>
      <c r="H988" s="9">
        <v>40003</v>
      </c>
      <c r="I988" s="6">
        <v>40009</v>
      </c>
      <c r="J988" s="11">
        <v>1</v>
      </c>
      <c r="K988" s="11">
        <v>8</v>
      </c>
      <c r="L988" s="11">
        <v>9</v>
      </c>
      <c r="M988" s="11">
        <v>6</v>
      </c>
      <c r="O988" t="str">
        <f t="shared" si="15"/>
        <v>JRBound &amp; Not Paid</v>
      </c>
    </row>
    <row r="989" spans="1:15" ht="12" customHeight="1" outlineLevel="1" x14ac:dyDescent="0.2">
      <c r="A989" s="3" t="s">
        <v>24155</v>
      </c>
      <c r="B989" s="4">
        <v>17370</v>
      </c>
      <c r="C989" s="3" t="s">
        <v>20135</v>
      </c>
      <c r="D989" s="5">
        <v>39993</v>
      </c>
      <c r="E989" s="5">
        <v>39995</v>
      </c>
      <c r="F989" s="7">
        <v>40000</v>
      </c>
      <c r="G989" s="9">
        <v>40004</v>
      </c>
      <c r="H989" s="9">
        <v>40004</v>
      </c>
      <c r="I989" s="6">
        <v>40026</v>
      </c>
      <c r="J989" s="11">
        <v>4</v>
      </c>
      <c r="K989" s="11">
        <v>0</v>
      </c>
      <c r="L989" s="11">
        <v>4</v>
      </c>
      <c r="M989" s="11">
        <v>22</v>
      </c>
      <c r="O989" t="str">
        <f t="shared" si="15"/>
        <v>JRBound &amp; Not Paid</v>
      </c>
    </row>
    <row r="990" spans="1:15" ht="12" customHeight="1" outlineLevel="1" x14ac:dyDescent="0.2">
      <c r="A990" s="3" t="s">
        <v>24155</v>
      </c>
      <c r="B990" s="4">
        <v>17237</v>
      </c>
      <c r="C990" s="3" t="s">
        <v>20135</v>
      </c>
      <c r="D990" s="5">
        <v>39996</v>
      </c>
      <c r="E990" s="5">
        <v>40000</v>
      </c>
      <c r="F990" s="7">
        <v>40001</v>
      </c>
      <c r="G990" s="9">
        <v>40001</v>
      </c>
      <c r="H990" s="9">
        <v>40002</v>
      </c>
      <c r="I990" s="6">
        <v>40007</v>
      </c>
      <c r="J990" s="11">
        <v>0</v>
      </c>
      <c r="K990" s="11">
        <v>1</v>
      </c>
      <c r="L990" s="11">
        <v>1</v>
      </c>
      <c r="M990" s="11">
        <v>5</v>
      </c>
      <c r="O990" t="str">
        <f t="shared" si="15"/>
        <v>JRBound &amp; Not Paid</v>
      </c>
    </row>
    <row r="991" spans="1:15" ht="12" customHeight="1" outlineLevel="1" x14ac:dyDescent="0.2">
      <c r="A991" s="3" t="s">
        <v>24155</v>
      </c>
      <c r="B991" s="4">
        <v>17375</v>
      </c>
      <c r="C991" s="3" t="s">
        <v>20135</v>
      </c>
      <c r="D991" s="5">
        <v>40000</v>
      </c>
      <c r="E991" s="5">
        <v>40000</v>
      </c>
      <c r="F991" s="7">
        <v>40001</v>
      </c>
      <c r="G991" s="9">
        <v>40017</v>
      </c>
      <c r="H991" s="9">
        <v>40017</v>
      </c>
      <c r="I991" s="6">
        <v>40028</v>
      </c>
      <c r="J991" s="11">
        <v>16</v>
      </c>
      <c r="K991" s="11">
        <v>0</v>
      </c>
      <c r="L991" s="11">
        <v>16</v>
      </c>
      <c r="M991" s="11">
        <v>11</v>
      </c>
      <c r="O991" t="str">
        <f t="shared" si="15"/>
        <v>JRBound &amp; Not Paid</v>
      </c>
    </row>
    <row r="992" spans="1:15" ht="12" customHeight="1" outlineLevel="1" x14ac:dyDescent="0.2">
      <c r="A992" s="3" t="s">
        <v>24155</v>
      </c>
      <c r="B992" s="4">
        <v>17433</v>
      </c>
      <c r="C992" s="3" t="s">
        <v>20135</v>
      </c>
      <c r="D992" s="5">
        <v>40000</v>
      </c>
      <c r="E992" s="5">
        <v>40001</v>
      </c>
      <c r="F992" s="7">
        <v>40002</v>
      </c>
      <c r="G992" s="9">
        <v>40024</v>
      </c>
      <c r="H992" s="9">
        <v>40036</v>
      </c>
      <c r="I992" s="6">
        <v>40046</v>
      </c>
      <c r="J992" s="11">
        <v>22</v>
      </c>
      <c r="K992" s="11">
        <v>12</v>
      </c>
      <c r="L992" s="11">
        <v>34</v>
      </c>
      <c r="M992" s="11">
        <v>10</v>
      </c>
      <c r="O992" t="str">
        <f t="shared" si="15"/>
        <v>JRBound &amp; Not Paid</v>
      </c>
    </row>
    <row r="993" spans="1:15" ht="12" customHeight="1" outlineLevel="1" x14ac:dyDescent="0.2">
      <c r="A993" s="3" t="s">
        <v>24155</v>
      </c>
      <c r="B993" s="4">
        <v>17369</v>
      </c>
      <c r="C993" s="3" t="s">
        <v>20135</v>
      </c>
      <c r="D993" s="5">
        <v>39975</v>
      </c>
      <c r="E993" s="5">
        <v>40002</v>
      </c>
      <c r="F993" s="7">
        <v>40003</v>
      </c>
      <c r="G993" s="9">
        <v>40007</v>
      </c>
      <c r="H993" s="9">
        <v>40010</v>
      </c>
      <c r="I993" s="6">
        <v>40026</v>
      </c>
      <c r="J993" s="11">
        <v>4</v>
      </c>
      <c r="K993" s="11">
        <v>3</v>
      </c>
      <c r="L993" s="11">
        <v>7</v>
      </c>
      <c r="M993" s="11">
        <v>16</v>
      </c>
      <c r="O993" t="str">
        <f t="shared" si="15"/>
        <v>JRBound &amp; Not Paid</v>
      </c>
    </row>
    <row r="994" spans="1:15" ht="12" customHeight="1" outlineLevel="1" x14ac:dyDescent="0.2">
      <c r="A994" s="3" t="s">
        <v>24155</v>
      </c>
      <c r="B994" s="4">
        <v>17569</v>
      </c>
      <c r="C994" s="3" t="s">
        <v>20135</v>
      </c>
      <c r="D994" s="5">
        <v>40002</v>
      </c>
      <c r="E994" s="5">
        <v>40003</v>
      </c>
      <c r="F994" s="7">
        <v>40003</v>
      </c>
      <c r="G994" s="9">
        <v>40045</v>
      </c>
      <c r="H994" s="9">
        <v>40045</v>
      </c>
      <c r="I994" s="6">
        <v>40064</v>
      </c>
      <c r="J994" s="11">
        <v>42</v>
      </c>
      <c r="K994" s="11">
        <v>0</v>
      </c>
      <c r="L994" s="11">
        <v>42</v>
      </c>
      <c r="M994" s="11">
        <v>19</v>
      </c>
      <c r="O994" t="str">
        <f t="shared" si="15"/>
        <v>JRBound &amp; Not Paid</v>
      </c>
    </row>
    <row r="995" spans="1:15" ht="12" customHeight="1" outlineLevel="1" x14ac:dyDescent="0.2">
      <c r="A995" s="3" t="s">
        <v>24155</v>
      </c>
      <c r="B995" s="4">
        <v>17313</v>
      </c>
      <c r="C995" s="3" t="s">
        <v>20135</v>
      </c>
      <c r="D995" s="5">
        <v>40003</v>
      </c>
      <c r="E995" s="5">
        <v>40004</v>
      </c>
      <c r="F995" s="7">
        <v>40004</v>
      </c>
      <c r="G995" s="9">
        <v>40007</v>
      </c>
      <c r="H995" s="9">
        <v>40008</v>
      </c>
      <c r="I995" s="6">
        <v>40025</v>
      </c>
      <c r="J995" s="11">
        <v>3</v>
      </c>
      <c r="K995" s="11">
        <v>1</v>
      </c>
      <c r="L995" s="11">
        <v>4</v>
      </c>
      <c r="M995" s="11">
        <v>17</v>
      </c>
      <c r="O995" t="str">
        <f t="shared" si="15"/>
        <v>JRBound &amp; Not Paid</v>
      </c>
    </row>
    <row r="996" spans="1:15" ht="12" customHeight="1" outlineLevel="1" x14ac:dyDescent="0.2">
      <c r="A996" s="3" t="s">
        <v>24155</v>
      </c>
      <c r="B996" s="4">
        <v>17353</v>
      </c>
      <c r="C996" s="3" t="s">
        <v>20135</v>
      </c>
      <c r="D996" s="5">
        <v>40001</v>
      </c>
      <c r="E996" s="5">
        <v>40003</v>
      </c>
      <c r="F996" s="7">
        <v>40004</v>
      </c>
      <c r="G996" s="9">
        <v>40007</v>
      </c>
      <c r="H996" s="9">
        <v>40008</v>
      </c>
      <c r="I996" s="6">
        <v>40026</v>
      </c>
      <c r="J996" s="11">
        <v>3</v>
      </c>
      <c r="K996" s="11">
        <v>1</v>
      </c>
      <c r="L996" s="11">
        <v>4</v>
      </c>
      <c r="M996" s="11">
        <v>18</v>
      </c>
      <c r="O996" t="str">
        <f t="shared" si="15"/>
        <v>JRBound &amp; Not Paid</v>
      </c>
    </row>
    <row r="997" spans="1:15" ht="12" customHeight="1" outlineLevel="1" x14ac:dyDescent="0.2">
      <c r="A997" s="3" t="s">
        <v>24155</v>
      </c>
      <c r="B997" s="4">
        <v>17351</v>
      </c>
      <c r="C997" s="3" t="s">
        <v>20135</v>
      </c>
      <c r="D997" s="5">
        <v>40006</v>
      </c>
      <c r="E997" s="5">
        <v>40007</v>
      </c>
      <c r="F997" s="7">
        <v>40007</v>
      </c>
      <c r="G997" s="9">
        <v>40014</v>
      </c>
      <c r="H997" s="9">
        <v>40014</v>
      </c>
      <c r="I997" s="6">
        <v>40026</v>
      </c>
      <c r="J997" s="11">
        <v>7</v>
      </c>
      <c r="K997" s="11">
        <v>0</v>
      </c>
      <c r="L997" s="11">
        <v>7</v>
      </c>
      <c r="M997" s="11">
        <v>12</v>
      </c>
      <c r="O997" t="str">
        <f t="shared" si="15"/>
        <v>JRBound &amp; Not Paid</v>
      </c>
    </row>
    <row r="998" spans="1:15" ht="12" customHeight="1" outlineLevel="1" x14ac:dyDescent="0.2">
      <c r="A998" s="3" t="s">
        <v>24155</v>
      </c>
      <c r="B998" s="4">
        <v>17454</v>
      </c>
      <c r="C998" s="3" t="s">
        <v>20135</v>
      </c>
      <c r="D998" s="5">
        <v>39980</v>
      </c>
      <c r="E998" s="5">
        <v>40007</v>
      </c>
      <c r="F998" s="7">
        <v>40008</v>
      </c>
      <c r="G998" s="9">
        <v>40039</v>
      </c>
      <c r="H998" s="9">
        <v>40043</v>
      </c>
      <c r="I998" s="6">
        <v>40054</v>
      </c>
      <c r="J998" s="11">
        <v>31</v>
      </c>
      <c r="K998" s="11">
        <v>4</v>
      </c>
      <c r="L998" s="11">
        <v>35</v>
      </c>
      <c r="M998" s="11">
        <v>11</v>
      </c>
      <c r="O998" t="str">
        <f t="shared" si="15"/>
        <v>JRBound &amp; Not Paid</v>
      </c>
    </row>
    <row r="999" spans="1:15" ht="12" customHeight="1" outlineLevel="1" x14ac:dyDescent="0.2">
      <c r="A999" s="3" t="s">
        <v>24155</v>
      </c>
      <c r="B999" s="4">
        <v>17300</v>
      </c>
      <c r="C999" s="3" t="s">
        <v>20135</v>
      </c>
      <c r="D999" s="5">
        <v>40002</v>
      </c>
      <c r="E999" s="5">
        <v>40009</v>
      </c>
      <c r="F999" s="7">
        <v>40009</v>
      </c>
      <c r="G999" s="9">
        <v>40010</v>
      </c>
      <c r="H999" s="9">
        <v>40010</v>
      </c>
      <c r="I999" s="6">
        <v>40021</v>
      </c>
      <c r="J999" s="11">
        <v>1</v>
      </c>
      <c r="K999" s="11">
        <v>0</v>
      </c>
      <c r="L999" s="11">
        <v>1</v>
      </c>
      <c r="M999" s="11">
        <v>11</v>
      </c>
      <c r="O999" t="str">
        <f t="shared" si="15"/>
        <v>JRBound &amp; Not Paid</v>
      </c>
    </row>
    <row r="1000" spans="1:15" ht="12" customHeight="1" outlineLevel="1" x14ac:dyDescent="0.2">
      <c r="A1000" s="3" t="s">
        <v>24155</v>
      </c>
      <c r="B1000" s="4">
        <v>17282</v>
      </c>
      <c r="C1000" s="3" t="s">
        <v>20135</v>
      </c>
      <c r="D1000" s="5">
        <v>40009</v>
      </c>
      <c r="E1000" s="5">
        <v>40009</v>
      </c>
      <c r="F1000" s="7">
        <v>40009</v>
      </c>
      <c r="G1000" s="9">
        <v>40011</v>
      </c>
      <c r="H1000" s="9">
        <v>40011</v>
      </c>
      <c r="I1000" s="6">
        <v>40018</v>
      </c>
      <c r="J1000" s="11">
        <v>2</v>
      </c>
      <c r="K1000" s="11">
        <v>0</v>
      </c>
      <c r="L1000" s="11">
        <v>2</v>
      </c>
      <c r="M1000" s="11">
        <v>7</v>
      </c>
      <c r="O1000" t="str">
        <f t="shared" si="15"/>
        <v>JRBound &amp; Not Paid</v>
      </c>
    </row>
    <row r="1001" spans="1:15" ht="12" customHeight="1" outlineLevel="1" x14ac:dyDescent="0.2">
      <c r="A1001" s="3" t="s">
        <v>24155</v>
      </c>
      <c r="B1001" s="4">
        <v>17356</v>
      </c>
      <c r="C1001" s="3" t="s">
        <v>20135</v>
      </c>
      <c r="D1001" s="5">
        <v>40001</v>
      </c>
      <c r="E1001" s="5">
        <v>40009</v>
      </c>
      <c r="F1001" s="7">
        <v>40014</v>
      </c>
      <c r="G1001" s="9">
        <v>40014</v>
      </c>
      <c r="H1001" s="9">
        <v>40015</v>
      </c>
      <c r="I1001" s="6">
        <v>40026</v>
      </c>
      <c r="J1001" s="11">
        <v>0</v>
      </c>
      <c r="K1001" s="11">
        <v>1</v>
      </c>
      <c r="L1001" s="11">
        <v>1</v>
      </c>
      <c r="M1001" s="11">
        <v>11</v>
      </c>
      <c r="O1001" t="str">
        <f t="shared" si="15"/>
        <v>JRBound &amp; Not Paid</v>
      </c>
    </row>
    <row r="1002" spans="1:15" ht="12" customHeight="1" outlineLevel="1" x14ac:dyDescent="0.2">
      <c r="A1002" s="3" t="s">
        <v>24155</v>
      </c>
      <c r="B1002" s="4">
        <v>17393</v>
      </c>
      <c r="C1002" s="3" t="s">
        <v>20135</v>
      </c>
      <c r="D1002" s="5">
        <v>40008</v>
      </c>
      <c r="E1002" s="5">
        <v>40009</v>
      </c>
      <c r="F1002" s="7">
        <v>40014</v>
      </c>
      <c r="G1002" s="9">
        <v>40018</v>
      </c>
      <c r="H1002" s="9">
        <v>40030</v>
      </c>
      <c r="I1002" s="6">
        <v>40035</v>
      </c>
      <c r="J1002" s="11">
        <v>4</v>
      </c>
      <c r="K1002" s="11">
        <v>12</v>
      </c>
      <c r="L1002" s="11">
        <v>16</v>
      </c>
      <c r="M1002" s="11">
        <v>5</v>
      </c>
      <c r="O1002" t="str">
        <f t="shared" si="15"/>
        <v>JRBound &amp; Not Paid</v>
      </c>
    </row>
    <row r="1003" spans="1:15" ht="12" customHeight="1" outlineLevel="1" x14ac:dyDescent="0.2">
      <c r="A1003" s="3" t="s">
        <v>24155</v>
      </c>
      <c r="B1003" s="4">
        <v>17461</v>
      </c>
      <c r="C1003" s="3" t="s">
        <v>20135</v>
      </c>
      <c r="D1003" s="5">
        <v>40004</v>
      </c>
      <c r="E1003" s="5">
        <v>40009</v>
      </c>
      <c r="F1003" s="7">
        <v>40014</v>
      </c>
      <c r="G1003" s="9">
        <v>40037</v>
      </c>
      <c r="H1003" s="9">
        <v>40037</v>
      </c>
      <c r="I1003" s="6">
        <v>40055</v>
      </c>
      <c r="J1003" s="11">
        <v>23</v>
      </c>
      <c r="K1003" s="11">
        <v>0</v>
      </c>
      <c r="L1003" s="11">
        <v>23</v>
      </c>
      <c r="M1003" s="11">
        <v>18</v>
      </c>
      <c r="O1003" t="str">
        <f t="shared" si="15"/>
        <v>JRBound &amp; Not Paid</v>
      </c>
    </row>
    <row r="1004" spans="1:15" ht="12" customHeight="1" outlineLevel="1" x14ac:dyDescent="0.2">
      <c r="A1004" s="3" t="s">
        <v>24155</v>
      </c>
      <c r="B1004" s="4">
        <v>17544</v>
      </c>
      <c r="C1004" s="3" t="s">
        <v>20135</v>
      </c>
      <c r="D1004" s="5">
        <v>40004</v>
      </c>
      <c r="E1004" s="5">
        <v>40011</v>
      </c>
      <c r="F1004" s="7">
        <v>40015</v>
      </c>
      <c r="G1004" s="9">
        <v>40045</v>
      </c>
      <c r="H1004" s="9">
        <v>40050</v>
      </c>
      <c r="I1004" s="6">
        <v>40057</v>
      </c>
      <c r="J1004" s="11">
        <v>30</v>
      </c>
      <c r="K1004" s="11">
        <v>5</v>
      </c>
      <c r="L1004" s="11">
        <v>35</v>
      </c>
      <c r="M1004" s="11">
        <v>7</v>
      </c>
      <c r="O1004" t="str">
        <f t="shared" si="15"/>
        <v>JRBound &amp; Not Paid</v>
      </c>
    </row>
    <row r="1005" spans="1:15" ht="12" customHeight="1" outlineLevel="1" x14ac:dyDescent="0.2">
      <c r="A1005" s="3" t="s">
        <v>24155</v>
      </c>
      <c r="B1005" s="4">
        <v>17407</v>
      </c>
      <c r="C1005" s="3" t="s">
        <v>20135</v>
      </c>
      <c r="D1005" s="5">
        <v>40004</v>
      </c>
      <c r="E1005" s="5">
        <v>40015</v>
      </c>
      <c r="F1005" s="7">
        <v>40015</v>
      </c>
      <c r="G1005" s="9">
        <v>40019</v>
      </c>
      <c r="H1005" s="9">
        <v>40022</v>
      </c>
      <c r="I1005" s="6">
        <v>40039</v>
      </c>
      <c r="J1005" s="11">
        <v>4</v>
      </c>
      <c r="K1005" s="11">
        <v>3</v>
      </c>
      <c r="L1005" s="11">
        <v>7</v>
      </c>
      <c r="M1005" s="11">
        <v>17</v>
      </c>
      <c r="O1005" t="str">
        <f t="shared" si="15"/>
        <v>JRBound &amp; Not Paid</v>
      </c>
    </row>
    <row r="1006" spans="1:15" ht="12" customHeight="1" outlineLevel="1" x14ac:dyDescent="0.2">
      <c r="A1006" s="3" t="s">
        <v>24155</v>
      </c>
      <c r="B1006" s="4">
        <v>17394</v>
      </c>
      <c r="C1006" s="3" t="s">
        <v>20135</v>
      </c>
      <c r="D1006" s="5">
        <v>40008</v>
      </c>
      <c r="E1006" s="5">
        <v>40011</v>
      </c>
      <c r="F1006" s="7">
        <v>40015</v>
      </c>
      <c r="G1006" s="9">
        <v>40019</v>
      </c>
      <c r="H1006" s="9">
        <v>40019</v>
      </c>
      <c r="I1006" s="6">
        <v>40036</v>
      </c>
      <c r="J1006" s="11">
        <v>4</v>
      </c>
      <c r="K1006" s="11">
        <v>0</v>
      </c>
      <c r="L1006" s="11">
        <v>4</v>
      </c>
      <c r="M1006" s="11">
        <v>17</v>
      </c>
      <c r="O1006" t="str">
        <f t="shared" si="15"/>
        <v>JRBound &amp; Not Paid</v>
      </c>
    </row>
    <row r="1007" spans="1:15" ht="12" customHeight="1" outlineLevel="1" x14ac:dyDescent="0.2">
      <c r="A1007" s="3" t="s">
        <v>24155</v>
      </c>
      <c r="B1007" s="4">
        <v>17654</v>
      </c>
      <c r="C1007" s="3" t="s">
        <v>20135</v>
      </c>
      <c r="D1007" s="5">
        <v>40008</v>
      </c>
      <c r="E1007" s="5">
        <v>40009</v>
      </c>
      <c r="F1007" s="7">
        <v>40015</v>
      </c>
      <c r="G1007" s="9">
        <v>40070</v>
      </c>
      <c r="H1007" s="9">
        <v>40070</v>
      </c>
      <c r="I1007" s="6">
        <v>40087</v>
      </c>
      <c r="J1007" s="11">
        <v>55</v>
      </c>
      <c r="K1007" s="11">
        <v>0</v>
      </c>
      <c r="L1007" s="11">
        <v>55</v>
      </c>
      <c r="M1007" s="11">
        <v>17</v>
      </c>
      <c r="O1007" t="str">
        <f t="shared" si="15"/>
        <v>JRBound &amp; Not Paid</v>
      </c>
    </row>
    <row r="1008" spans="1:15" ht="12" customHeight="1" outlineLevel="1" x14ac:dyDescent="0.2">
      <c r="A1008" s="3" t="s">
        <v>24155</v>
      </c>
      <c r="B1008" s="4">
        <v>17415</v>
      </c>
      <c r="C1008" s="3" t="s">
        <v>20135</v>
      </c>
      <c r="D1008" s="5">
        <v>40011</v>
      </c>
      <c r="E1008" s="5">
        <v>40016</v>
      </c>
      <c r="F1008" s="7">
        <v>40016</v>
      </c>
      <c r="G1008" s="9">
        <v>40028</v>
      </c>
      <c r="H1008" s="9">
        <v>40028</v>
      </c>
      <c r="I1008" s="6">
        <v>40041</v>
      </c>
      <c r="J1008" s="11">
        <v>12</v>
      </c>
      <c r="K1008" s="11">
        <v>0</v>
      </c>
      <c r="L1008" s="11">
        <v>12</v>
      </c>
      <c r="M1008" s="11">
        <v>13</v>
      </c>
      <c r="O1008" t="str">
        <f t="shared" si="15"/>
        <v>JRBound &amp; Not Paid</v>
      </c>
    </row>
    <row r="1009" spans="1:15" ht="12" customHeight="1" outlineLevel="1" x14ac:dyDescent="0.2">
      <c r="A1009" s="3" t="s">
        <v>24155</v>
      </c>
      <c r="B1009" s="4">
        <v>17588</v>
      </c>
      <c r="C1009" s="3" t="s">
        <v>20135</v>
      </c>
      <c r="D1009" s="5">
        <v>40015</v>
      </c>
      <c r="E1009" s="5">
        <v>40016</v>
      </c>
      <c r="F1009" s="7">
        <v>40017</v>
      </c>
      <c r="G1009" s="9">
        <v>40053</v>
      </c>
      <c r="H1009" s="9">
        <v>40053</v>
      </c>
      <c r="I1009" s="6">
        <v>40069</v>
      </c>
      <c r="J1009" s="11">
        <v>36</v>
      </c>
      <c r="K1009" s="11">
        <v>0</v>
      </c>
      <c r="L1009" s="11">
        <v>36</v>
      </c>
      <c r="M1009" s="11">
        <v>16</v>
      </c>
      <c r="O1009" t="str">
        <f t="shared" si="15"/>
        <v>JRBound &amp; Not Paid</v>
      </c>
    </row>
    <row r="1010" spans="1:15" ht="12" customHeight="1" outlineLevel="1" x14ac:dyDescent="0.2">
      <c r="A1010" s="3" t="s">
        <v>24155</v>
      </c>
      <c r="B1010" s="4">
        <v>17542</v>
      </c>
      <c r="C1010" s="3" t="s">
        <v>20135</v>
      </c>
      <c r="D1010" s="5">
        <v>40002</v>
      </c>
      <c r="E1010" s="5">
        <v>40018</v>
      </c>
      <c r="F1010" s="7">
        <v>40018</v>
      </c>
      <c r="G1010" s="9">
        <v>40045</v>
      </c>
      <c r="H1010" s="9">
        <v>40045</v>
      </c>
      <c r="I1010" s="6">
        <v>40057</v>
      </c>
      <c r="J1010" s="11">
        <v>27</v>
      </c>
      <c r="K1010" s="11">
        <v>0</v>
      </c>
      <c r="L1010" s="11">
        <v>27</v>
      </c>
      <c r="M1010" s="11">
        <v>12</v>
      </c>
      <c r="O1010" t="str">
        <f t="shared" si="15"/>
        <v>JRBound &amp; Not Paid</v>
      </c>
    </row>
    <row r="1011" spans="1:15" ht="12" customHeight="1" outlineLevel="1" x14ac:dyDescent="0.2">
      <c r="A1011" s="3" t="s">
        <v>24155</v>
      </c>
      <c r="B1011" s="4">
        <v>17397</v>
      </c>
      <c r="C1011" s="3" t="s">
        <v>20135</v>
      </c>
      <c r="D1011" s="5">
        <v>40008</v>
      </c>
      <c r="E1011" s="5">
        <v>40022</v>
      </c>
      <c r="F1011" s="7">
        <v>40022</v>
      </c>
      <c r="G1011" s="9">
        <v>40023</v>
      </c>
      <c r="H1011" s="9">
        <v>40023</v>
      </c>
      <c r="I1011" s="6">
        <v>40036</v>
      </c>
      <c r="J1011" s="11">
        <v>1</v>
      </c>
      <c r="K1011" s="11">
        <v>0</v>
      </c>
      <c r="L1011" s="11">
        <v>1</v>
      </c>
      <c r="M1011" s="11">
        <v>13</v>
      </c>
      <c r="O1011" t="str">
        <f t="shared" si="15"/>
        <v>JRBound &amp; Not Paid</v>
      </c>
    </row>
    <row r="1012" spans="1:15" ht="12" customHeight="1" outlineLevel="1" x14ac:dyDescent="0.2">
      <c r="A1012" s="3" t="s">
        <v>24155</v>
      </c>
      <c r="B1012" s="4">
        <v>17446</v>
      </c>
      <c r="C1012" s="3" t="s">
        <v>20135</v>
      </c>
      <c r="D1012" s="5">
        <v>40021</v>
      </c>
      <c r="E1012" s="5">
        <v>40022</v>
      </c>
      <c r="F1012" s="7">
        <v>40023</v>
      </c>
      <c r="G1012" s="9">
        <v>40042</v>
      </c>
      <c r="H1012" s="9">
        <v>40043</v>
      </c>
      <c r="I1012" s="6">
        <v>40050</v>
      </c>
      <c r="J1012" s="11">
        <v>19</v>
      </c>
      <c r="K1012" s="11">
        <v>1</v>
      </c>
      <c r="L1012" s="11">
        <v>20</v>
      </c>
      <c r="M1012" s="11">
        <v>7</v>
      </c>
      <c r="O1012" t="str">
        <f t="shared" si="15"/>
        <v>JRBound &amp; Not Paid</v>
      </c>
    </row>
    <row r="1013" spans="1:15" ht="12" customHeight="1" outlineLevel="1" x14ac:dyDescent="0.2">
      <c r="A1013" s="3" t="s">
        <v>24155</v>
      </c>
      <c r="B1013" s="4">
        <v>17768</v>
      </c>
      <c r="C1013" s="3" t="s">
        <v>24151</v>
      </c>
      <c r="D1013" s="5">
        <v>40021</v>
      </c>
      <c r="E1013" s="5">
        <v>40022</v>
      </c>
      <c r="F1013" s="7">
        <v>40023</v>
      </c>
      <c r="G1013" s="8"/>
      <c r="H1013" s="8"/>
      <c r="I1013" s="6">
        <v>40117</v>
      </c>
      <c r="J1013" s="10"/>
      <c r="K1013" s="10"/>
      <c r="L1013" s="11">
        <v>0</v>
      </c>
      <c r="M1013" s="11">
        <v>0</v>
      </c>
      <c r="O1013" t="str">
        <f t="shared" si="15"/>
        <v>JRRating</v>
      </c>
    </row>
    <row r="1014" spans="1:15" ht="12" customHeight="1" outlineLevel="1" x14ac:dyDescent="0.2">
      <c r="A1014" s="3" t="s">
        <v>24155</v>
      </c>
      <c r="B1014" s="4">
        <v>17722</v>
      </c>
      <c r="C1014" s="3" t="s">
        <v>20135</v>
      </c>
      <c r="D1014" s="5">
        <v>40018</v>
      </c>
      <c r="E1014" s="5">
        <v>40025</v>
      </c>
      <c r="F1014" s="7">
        <v>40025</v>
      </c>
      <c r="G1014" s="9">
        <v>40077</v>
      </c>
      <c r="H1014" s="9">
        <v>40085</v>
      </c>
      <c r="I1014" s="6">
        <v>40101</v>
      </c>
      <c r="J1014" s="11">
        <v>52</v>
      </c>
      <c r="K1014" s="11">
        <v>8</v>
      </c>
      <c r="L1014" s="11">
        <v>60</v>
      </c>
      <c r="M1014" s="11">
        <v>16</v>
      </c>
      <c r="O1014" t="str">
        <f t="shared" si="15"/>
        <v>JRBound &amp; Not Paid</v>
      </c>
    </row>
    <row r="1015" spans="1:15" ht="12" customHeight="1" outlineLevel="1" x14ac:dyDescent="0.2">
      <c r="A1015" s="3" t="s">
        <v>24155</v>
      </c>
      <c r="B1015" s="4">
        <v>17596</v>
      </c>
      <c r="C1015" s="3" t="s">
        <v>20135</v>
      </c>
      <c r="D1015" s="5">
        <v>40019</v>
      </c>
      <c r="E1015" s="5">
        <v>40025</v>
      </c>
      <c r="F1015" s="7">
        <v>40028</v>
      </c>
      <c r="G1015" s="9">
        <v>40049</v>
      </c>
      <c r="H1015" s="9">
        <v>40065</v>
      </c>
      <c r="I1015" s="6">
        <v>40071</v>
      </c>
      <c r="J1015" s="11">
        <v>21</v>
      </c>
      <c r="K1015" s="11">
        <v>16</v>
      </c>
      <c r="L1015" s="11">
        <v>37</v>
      </c>
      <c r="M1015" s="11">
        <v>6</v>
      </c>
      <c r="O1015" t="str">
        <f t="shared" si="15"/>
        <v>JRBound &amp; Not Paid</v>
      </c>
    </row>
    <row r="1016" spans="1:15" ht="12" customHeight="1" outlineLevel="1" x14ac:dyDescent="0.2">
      <c r="A1016" s="3" t="s">
        <v>24155</v>
      </c>
      <c r="B1016" s="4">
        <v>17409</v>
      </c>
      <c r="C1016" s="3" t="s">
        <v>20135</v>
      </c>
      <c r="D1016" s="5">
        <v>40020</v>
      </c>
      <c r="E1016" s="5">
        <v>40028</v>
      </c>
      <c r="F1016" s="7">
        <v>40028</v>
      </c>
      <c r="G1016" s="9">
        <v>40030</v>
      </c>
      <c r="H1016" s="9">
        <v>40031</v>
      </c>
      <c r="I1016" s="6">
        <v>40040</v>
      </c>
      <c r="J1016" s="11">
        <v>2</v>
      </c>
      <c r="K1016" s="11">
        <v>1</v>
      </c>
      <c r="L1016" s="11">
        <v>3</v>
      </c>
      <c r="M1016" s="11">
        <v>9</v>
      </c>
      <c r="O1016" t="str">
        <f t="shared" si="15"/>
        <v>JRBound &amp; Not Paid</v>
      </c>
    </row>
    <row r="1017" spans="1:15" ht="12" customHeight="1" outlineLevel="1" x14ac:dyDescent="0.2">
      <c r="A1017" s="3" t="s">
        <v>24155</v>
      </c>
      <c r="B1017" s="4">
        <v>17442</v>
      </c>
      <c r="C1017" s="3" t="s">
        <v>20135</v>
      </c>
      <c r="D1017" s="5">
        <v>40022</v>
      </c>
      <c r="E1017" s="5">
        <v>40028</v>
      </c>
      <c r="F1017" s="7">
        <v>40028</v>
      </c>
      <c r="G1017" s="9">
        <v>40038</v>
      </c>
      <c r="H1017" s="9">
        <v>40044</v>
      </c>
      <c r="I1017" s="6">
        <v>40050</v>
      </c>
      <c r="J1017" s="11">
        <v>10</v>
      </c>
      <c r="K1017" s="11">
        <v>6</v>
      </c>
      <c r="L1017" s="11">
        <v>16</v>
      </c>
      <c r="M1017" s="11">
        <v>6</v>
      </c>
      <c r="O1017" t="str">
        <f t="shared" si="15"/>
        <v>JRBound &amp; Not Paid</v>
      </c>
    </row>
    <row r="1018" spans="1:15" ht="12" customHeight="1" outlineLevel="1" x14ac:dyDescent="0.2">
      <c r="A1018" s="3" t="s">
        <v>24155</v>
      </c>
      <c r="B1018" s="4">
        <v>17380</v>
      </c>
      <c r="C1018" s="3" t="s">
        <v>20135</v>
      </c>
      <c r="D1018" s="5">
        <v>40026</v>
      </c>
      <c r="E1018" s="5">
        <v>40027</v>
      </c>
      <c r="F1018" s="7">
        <v>40028</v>
      </c>
      <c r="G1018" s="9">
        <v>40028</v>
      </c>
      <c r="H1018" s="9">
        <v>40028</v>
      </c>
      <c r="I1018" s="6">
        <v>40029</v>
      </c>
      <c r="J1018" s="11">
        <v>0</v>
      </c>
      <c r="K1018" s="11">
        <v>0</v>
      </c>
      <c r="L1018" s="11">
        <v>0</v>
      </c>
      <c r="M1018" s="11">
        <v>1</v>
      </c>
      <c r="O1018" t="str">
        <f t="shared" si="15"/>
        <v>JRBound &amp; Not Paid</v>
      </c>
    </row>
    <row r="1019" spans="1:15" ht="12" customHeight="1" outlineLevel="1" x14ac:dyDescent="0.2">
      <c r="A1019" s="3" t="s">
        <v>24155</v>
      </c>
      <c r="B1019" s="4">
        <v>17431</v>
      </c>
      <c r="C1019" s="3" t="s">
        <v>20135</v>
      </c>
      <c r="D1019" s="5">
        <v>40029</v>
      </c>
      <c r="E1019" s="5">
        <v>40030</v>
      </c>
      <c r="F1019" s="7">
        <v>40030</v>
      </c>
      <c r="G1019" s="9">
        <v>40035</v>
      </c>
      <c r="H1019" s="9">
        <v>40036</v>
      </c>
      <c r="I1019" s="6">
        <v>40046</v>
      </c>
      <c r="J1019" s="11">
        <v>5</v>
      </c>
      <c r="K1019" s="11">
        <v>1</v>
      </c>
      <c r="L1019" s="11">
        <v>6</v>
      </c>
      <c r="M1019" s="11">
        <v>10</v>
      </c>
      <c r="O1019" t="str">
        <f t="shared" si="15"/>
        <v>JRBound &amp; Not Paid</v>
      </c>
    </row>
    <row r="1020" spans="1:15" ht="12" customHeight="1" outlineLevel="1" x14ac:dyDescent="0.2">
      <c r="A1020" s="3" t="s">
        <v>24155</v>
      </c>
      <c r="B1020" s="4">
        <v>17559</v>
      </c>
      <c r="C1020" s="3" t="s">
        <v>20135</v>
      </c>
      <c r="D1020" s="5">
        <v>40031</v>
      </c>
      <c r="E1020" s="5">
        <v>40031</v>
      </c>
      <c r="F1020" s="7">
        <v>40031</v>
      </c>
      <c r="G1020" s="9">
        <v>40053</v>
      </c>
      <c r="H1020" s="9">
        <v>40053</v>
      </c>
      <c r="I1020" s="6">
        <v>40061</v>
      </c>
      <c r="J1020" s="11">
        <v>22</v>
      </c>
      <c r="K1020" s="11">
        <v>0</v>
      </c>
      <c r="L1020" s="11">
        <v>22</v>
      </c>
      <c r="M1020" s="11">
        <v>8</v>
      </c>
      <c r="O1020" t="str">
        <f t="shared" si="15"/>
        <v>JRBound &amp; Not Paid</v>
      </c>
    </row>
    <row r="1021" spans="1:15" ht="12" customHeight="1" outlineLevel="1" x14ac:dyDescent="0.2">
      <c r="A1021" s="3" t="s">
        <v>24155</v>
      </c>
      <c r="B1021" s="4">
        <v>17408</v>
      </c>
      <c r="C1021" s="3" t="s">
        <v>20135</v>
      </c>
      <c r="D1021" s="5">
        <v>40030</v>
      </c>
      <c r="E1021" s="5">
        <v>40035</v>
      </c>
      <c r="F1021" s="7">
        <v>40035</v>
      </c>
      <c r="G1021" s="9">
        <v>40035</v>
      </c>
      <c r="H1021" s="9">
        <v>40036</v>
      </c>
      <c r="I1021" s="6">
        <v>40040</v>
      </c>
      <c r="J1021" s="11">
        <v>0</v>
      </c>
      <c r="K1021" s="11">
        <v>1</v>
      </c>
      <c r="L1021" s="11">
        <v>1</v>
      </c>
      <c r="M1021" s="11">
        <v>4</v>
      </c>
      <c r="O1021" t="str">
        <f t="shared" si="15"/>
        <v>JRBound &amp; Not Paid</v>
      </c>
    </row>
    <row r="1022" spans="1:15" ht="12" customHeight="1" outlineLevel="1" x14ac:dyDescent="0.2">
      <c r="A1022" s="3" t="s">
        <v>24155</v>
      </c>
      <c r="B1022" s="4">
        <v>17583</v>
      </c>
      <c r="C1022" s="3" t="s">
        <v>20135</v>
      </c>
      <c r="D1022" s="5">
        <v>40026</v>
      </c>
      <c r="E1022" s="5">
        <v>40029</v>
      </c>
      <c r="F1022" s="7">
        <v>40035</v>
      </c>
      <c r="G1022" s="9">
        <v>40053</v>
      </c>
      <c r="H1022" s="9">
        <v>40057</v>
      </c>
      <c r="I1022" s="6">
        <v>40068</v>
      </c>
      <c r="J1022" s="11">
        <v>18</v>
      </c>
      <c r="K1022" s="11">
        <v>4</v>
      </c>
      <c r="L1022" s="11">
        <v>22</v>
      </c>
      <c r="M1022" s="11">
        <v>11</v>
      </c>
      <c r="O1022" t="str">
        <f t="shared" si="15"/>
        <v>JRBound &amp; Not Paid</v>
      </c>
    </row>
    <row r="1023" spans="1:15" ht="12" customHeight="1" outlineLevel="1" x14ac:dyDescent="0.2">
      <c r="A1023" s="3" t="s">
        <v>24155</v>
      </c>
      <c r="B1023" s="4">
        <v>17438</v>
      </c>
      <c r="C1023" s="3" t="s">
        <v>20135</v>
      </c>
      <c r="D1023" s="5">
        <v>40032</v>
      </c>
      <c r="E1023" s="5">
        <v>40032</v>
      </c>
      <c r="F1023" s="7">
        <v>40035</v>
      </c>
      <c r="G1023" s="9">
        <v>40037</v>
      </c>
      <c r="H1023" s="9">
        <v>40044</v>
      </c>
      <c r="I1023" s="6">
        <v>40049</v>
      </c>
      <c r="J1023" s="11">
        <v>2</v>
      </c>
      <c r="K1023" s="11">
        <v>7</v>
      </c>
      <c r="L1023" s="11">
        <v>9</v>
      </c>
      <c r="M1023" s="11">
        <v>5</v>
      </c>
      <c r="O1023" t="str">
        <f t="shared" si="15"/>
        <v>JRBound &amp; Not Paid</v>
      </c>
    </row>
    <row r="1024" spans="1:15" ht="12" customHeight="1" outlineLevel="1" x14ac:dyDescent="0.2">
      <c r="A1024" s="3" t="s">
        <v>24155</v>
      </c>
      <c r="B1024" s="4">
        <v>17555</v>
      </c>
      <c r="C1024" s="3" t="s">
        <v>20135</v>
      </c>
      <c r="D1024" s="5">
        <v>40010</v>
      </c>
      <c r="E1024" s="5">
        <v>40035</v>
      </c>
      <c r="F1024" s="7">
        <v>40037</v>
      </c>
      <c r="G1024" s="9">
        <v>40056</v>
      </c>
      <c r="H1024" s="9">
        <v>40056</v>
      </c>
      <c r="I1024" s="6">
        <v>40061</v>
      </c>
      <c r="J1024" s="11">
        <v>19</v>
      </c>
      <c r="K1024" s="11">
        <v>0</v>
      </c>
      <c r="L1024" s="11">
        <v>19</v>
      </c>
      <c r="M1024" s="11">
        <v>5</v>
      </c>
      <c r="O1024" t="str">
        <f t="shared" si="15"/>
        <v>JRBound &amp; Not Paid</v>
      </c>
    </row>
    <row r="1025" spans="1:15" ht="12" customHeight="1" outlineLevel="1" x14ac:dyDescent="0.2">
      <c r="A1025" s="3" t="s">
        <v>24155</v>
      </c>
      <c r="B1025" s="4">
        <v>17579</v>
      </c>
      <c r="C1025" s="3" t="s">
        <v>20135</v>
      </c>
      <c r="D1025" s="5">
        <v>40031</v>
      </c>
      <c r="E1025" s="5">
        <v>40035</v>
      </c>
      <c r="F1025" s="7">
        <v>40037</v>
      </c>
      <c r="G1025" s="9">
        <v>40059</v>
      </c>
      <c r="H1025" s="9">
        <v>40060</v>
      </c>
      <c r="I1025" s="6">
        <v>40067</v>
      </c>
      <c r="J1025" s="11">
        <v>22</v>
      </c>
      <c r="K1025" s="11">
        <v>1</v>
      </c>
      <c r="L1025" s="11">
        <v>23</v>
      </c>
      <c r="M1025" s="11">
        <v>7</v>
      </c>
      <c r="O1025" t="str">
        <f t="shared" si="15"/>
        <v>JRBound &amp; Not Paid</v>
      </c>
    </row>
    <row r="1026" spans="1:15" ht="12" customHeight="1" outlineLevel="1" x14ac:dyDescent="0.2">
      <c r="A1026" s="3" t="s">
        <v>24155</v>
      </c>
      <c r="B1026" s="4">
        <v>17411</v>
      </c>
      <c r="C1026" s="3" t="s">
        <v>20135</v>
      </c>
      <c r="D1026" s="5">
        <v>40038</v>
      </c>
      <c r="E1026" s="5">
        <v>40038</v>
      </c>
      <c r="F1026" s="7">
        <v>40038</v>
      </c>
      <c r="G1026" s="9">
        <v>40039</v>
      </c>
      <c r="H1026" s="9">
        <v>40039</v>
      </c>
      <c r="I1026" s="6">
        <v>40040</v>
      </c>
      <c r="J1026" s="11">
        <v>1</v>
      </c>
      <c r="K1026" s="11">
        <v>0</v>
      </c>
      <c r="L1026" s="11">
        <v>1</v>
      </c>
      <c r="M1026" s="11">
        <v>1</v>
      </c>
      <c r="O1026" t="str">
        <f t="shared" si="15"/>
        <v>JRBound &amp; Not Paid</v>
      </c>
    </row>
    <row r="1027" spans="1:15" ht="12" customHeight="1" outlineLevel="1" x14ac:dyDescent="0.2">
      <c r="A1027" s="3" t="s">
        <v>24155</v>
      </c>
      <c r="B1027" s="4">
        <v>17611</v>
      </c>
      <c r="C1027" s="3" t="s">
        <v>20135</v>
      </c>
      <c r="D1027" s="5">
        <v>40029</v>
      </c>
      <c r="E1027" s="5">
        <v>40038</v>
      </c>
      <c r="F1027" s="7">
        <v>40038</v>
      </c>
      <c r="G1027" s="9">
        <v>40064</v>
      </c>
      <c r="H1027" s="9">
        <v>40064</v>
      </c>
      <c r="I1027" s="6">
        <v>40075</v>
      </c>
      <c r="J1027" s="11">
        <v>26</v>
      </c>
      <c r="K1027" s="11">
        <v>0</v>
      </c>
      <c r="L1027" s="11">
        <v>26</v>
      </c>
      <c r="M1027" s="11">
        <v>11</v>
      </c>
      <c r="O1027" t="str">
        <f t="shared" si="15"/>
        <v>JRBound &amp; Not Paid</v>
      </c>
    </row>
    <row r="1028" spans="1:15" ht="12" customHeight="1" outlineLevel="1" x14ac:dyDescent="0.2">
      <c r="A1028" s="3" t="s">
        <v>24155</v>
      </c>
      <c r="B1028" s="4">
        <v>17533</v>
      </c>
      <c r="C1028" s="3" t="s">
        <v>20135</v>
      </c>
      <c r="D1028" s="5">
        <v>40037</v>
      </c>
      <c r="E1028" s="5">
        <v>40038</v>
      </c>
      <c r="F1028" s="7">
        <v>40039</v>
      </c>
      <c r="G1028" s="9">
        <v>40046</v>
      </c>
      <c r="H1028" s="9">
        <v>40046</v>
      </c>
      <c r="I1028" s="6">
        <v>40057</v>
      </c>
      <c r="J1028" s="11">
        <v>7</v>
      </c>
      <c r="K1028" s="11">
        <v>0</v>
      </c>
      <c r="L1028" s="11">
        <v>7</v>
      </c>
      <c r="M1028" s="11">
        <v>11</v>
      </c>
      <c r="O1028" t="str">
        <f t="shared" ref="O1028:O1091" si="16">+A1028&amp;C1028</f>
        <v>JRBound &amp; Not Paid</v>
      </c>
    </row>
    <row r="1029" spans="1:15" ht="12" customHeight="1" outlineLevel="1" x14ac:dyDescent="0.2">
      <c r="A1029" s="3" t="s">
        <v>24155</v>
      </c>
      <c r="B1029" s="4">
        <v>17615</v>
      </c>
      <c r="C1029" s="3" t="s">
        <v>20135</v>
      </c>
      <c r="D1029" s="5">
        <v>40036</v>
      </c>
      <c r="E1029" s="5">
        <v>40038</v>
      </c>
      <c r="F1029" s="7">
        <v>40039</v>
      </c>
      <c r="G1029" s="9">
        <v>40064</v>
      </c>
      <c r="H1029" s="9">
        <v>40067</v>
      </c>
      <c r="I1029" s="6">
        <v>40077</v>
      </c>
      <c r="J1029" s="11">
        <v>25</v>
      </c>
      <c r="K1029" s="11">
        <v>3</v>
      </c>
      <c r="L1029" s="11">
        <v>28</v>
      </c>
      <c r="M1029" s="11">
        <v>10</v>
      </c>
      <c r="O1029" t="str">
        <f t="shared" si="16"/>
        <v>JRBound &amp; Not Paid</v>
      </c>
    </row>
    <row r="1030" spans="1:15" ht="12" customHeight="1" outlineLevel="1" x14ac:dyDescent="0.2">
      <c r="A1030" s="3" t="s">
        <v>24155</v>
      </c>
      <c r="B1030" s="4">
        <v>17550</v>
      </c>
      <c r="C1030" s="3" t="s">
        <v>20135</v>
      </c>
      <c r="D1030" s="5">
        <v>39997</v>
      </c>
      <c r="E1030" s="5">
        <v>40037</v>
      </c>
      <c r="F1030" s="7">
        <v>40039</v>
      </c>
      <c r="G1030" s="9">
        <v>40046</v>
      </c>
      <c r="H1030" s="9">
        <v>40046</v>
      </c>
      <c r="I1030" s="6">
        <v>40057</v>
      </c>
      <c r="J1030" s="11">
        <v>7</v>
      </c>
      <c r="K1030" s="11">
        <v>0</v>
      </c>
      <c r="L1030" s="11">
        <v>7</v>
      </c>
      <c r="M1030" s="11">
        <v>11</v>
      </c>
      <c r="O1030" t="str">
        <f t="shared" si="16"/>
        <v>JRBound &amp; Not Paid</v>
      </c>
    </row>
    <row r="1031" spans="1:15" ht="12" customHeight="1" outlineLevel="1" x14ac:dyDescent="0.2">
      <c r="A1031" s="3" t="s">
        <v>24155</v>
      </c>
      <c r="B1031" s="4">
        <v>17736</v>
      </c>
      <c r="C1031" s="3" t="s">
        <v>24152</v>
      </c>
      <c r="D1031" s="5">
        <v>40029</v>
      </c>
      <c r="E1031" s="5">
        <v>40042</v>
      </c>
      <c r="F1031" s="7">
        <v>40042</v>
      </c>
      <c r="G1031" s="9">
        <v>40088</v>
      </c>
      <c r="H1031" s="9">
        <v>40088</v>
      </c>
      <c r="I1031" s="6">
        <v>40105</v>
      </c>
      <c r="J1031" s="11">
        <v>46</v>
      </c>
      <c r="K1031" s="11">
        <v>0</v>
      </c>
      <c r="L1031" s="11">
        <v>46</v>
      </c>
      <c r="M1031" s="11">
        <v>17</v>
      </c>
      <c r="O1031" t="str">
        <f t="shared" si="16"/>
        <v>JRQuote Issued</v>
      </c>
    </row>
    <row r="1032" spans="1:15" ht="12" customHeight="1" outlineLevel="1" x14ac:dyDescent="0.2">
      <c r="A1032" s="3" t="s">
        <v>24155</v>
      </c>
      <c r="B1032" s="4">
        <v>17645</v>
      </c>
      <c r="C1032" s="3" t="s">
        <v>20135</v>
      </c>
      <c r="D1032" s="5">
        <v>40039</v>
      </c>
      <c r="E1032" s="5">
        <v>40043</v>
      </c>
      <c r="F1032" s="7">
        <v>40043</v>
      </c>
      <c r="G1032" s="9">
        <v>40073</v>
      </c>
      <c r="H1032" s="9">
        <v>40073</v>
      </c>
      <c r="I1032" s="6">
        <v>40087</v>
      </c>
      <c r="J1032" s="11">
        <v>30</v>
      </c>
      <c r="K1032" s="11">
        <v>0</v>
      </c>
      <c r="L1032" s="11">
        <v>30</v>
      </c>
      <c r="M1032" s="11">
        <v>14</v>
      </c>
      <c r="O1032" t="str">
        <f t="shared" si="16"/>
        <v>JRBound &amp; Not Paid</v>
      </c>
    </row>
    <row r="1033" spans="1:15" ht="12" customHeight="1" outlineLevel="1" x14ac:dyDescent="0.2">
      <c r="A1033" s="3" t="s">
        <v>24155</v>
      </c>
      <c r="B1033" s="4">
        <v>17553</v>
      </c>
      <c r="C1033" s="3" t="s">
        <v>20135</v>
      </c>
      <c r="D1033" s="5">
        <v>40042</v>
      </c>
      <c r="E1033" s="5">
        <v>40043</v>
      </c>
      <c r="F1033" s="7">
        <v>40043</v>
      </c>
      <c r="G1033" s="9">
        <v>40051</v>
      </c>
      <c r="H1033" s="9">
        <v>40051</v>
      </c>
      <c r="I1033" s="6">
        <v>40060</v>
      </c>
      <c r="J1033" s="11">
        <v>8</v>
      </c>
      <c r="K1033" s="11">
        <v>0</v>
      </c>
      <c r="L1033" s="11">
        <v>8</v>
      </c>
      <c r="M1033" s="11">
        <v>9</v>
      </c>
      <c r="O1033" t="str">
        <f t="shared" si="16"/>
        <v>JRBound &amp; Not Paid</v>
      </c>
    </row>
    <row r="1034" spans="1:15" ht="12" customHeight="1" outlineLevel="1" x14ac:dyDescent="0.2">
      <c r="A1034" s="3" t="s">
        <v>24155</v>
      </c>
      <c r="B1034" s="4">
        <v>17650</v>
      </c>
      <c r="C1034" s="3" t="s">
        <v>20135</v>
      </c>
      <c r="D1034" s="5">
        <v>40042</v>
      </c>
      <c r="E1034" s="5">
        <v>40043</v>
      </c>
      <c r="F1034" s="7">
        <v>40043</v>
      </c>
      <c r="G1034" s="9">
        <v>40071</v>
      </c>
      <c r="H1034" s="9">
        <v>40073</v>
      </c>
      <c r="I1034" s="6">
        <v>40087</v>
      </c>
      <c r="J1034" s="11">
        <v>28</v>
      </c>
      <c r="K1034" s="11">
        <v>2</v>
      </c>
      <c r="L1034" s="11">
        <v>30</v>
      </c>
      <c r="M1034" s="11">
        <v>14</v>
      </c>
      <c r="O1034" t="str">
        <f t="shared" si="16"/>
        <v>JRBound &amp; Not Paid</v>
      </c>
    </row>
    <row r="1035" spans="1:15" ht="12" customHeight="1" outlineLevel="1" x14ac:dyDescent="0.2">
      <c r="A1035" s="3" t="s">
        <v>24155</v>
      </c>
      <c r="B1035" s="4">
        <v>17577</v>
      </c>
      <c r="C1035" s="3" t="s">
        <v>20135</v>
      </c>
      <c r="D1035" s="5">
        <v>40042</v>
      </c>
      <c r="E1035" s="5">
        <v>40042</v>
      </c>
      <c r="F1035" s="7">
        <v>40043</v>
      </c>
      <c r="G1035" s="9">
        <v>40056</v>
      </c>
      <c r="H1035" s="9">
        <v>40057</v>
      </c>
      <c r="I1035" s="6">
        <v>40067</v>
      </c>
      <c r="J1035" s="11">
        <v>13</v>
      </c>
      <c r="K1035" s="11">
        <v>1</v>
      </c>
      <c r="L1035" s="11">
        <v>14</v>
      </c>
      <c r="M1035" s="11">
        <v>10</v>
      </c>
      <c r="O1035" t="str">
        <f t="shared" si="16"/>
        <v>JRBound &amp; Not Paid</v>
      </c>
    </row>
    <row r="1036" spans="1:15" ht="12" customHeight="1" outlineLevel="1" x14ac:dyDescent="0.2">
      <c r="A1036" s="3" t="s">
        <v>24155</v>
      </c>
      <c r="B1036" s="4">
        <v>17575</v>
      </c>
      <c r="C1036" s="3" t="s">
        <v>20135</v>
      </c>
      <c r="D1036" s="5">
        <v>40009</v>
      </c>
      <c r="E1036" s="5">
        <v>40043</v>
      </c>
      <c r="F1036" s="7">
        <v>40044</v>
      </c>
      <c r="G1036" s="9">
        <v>40058</v>
      </c>
      <c r="H1036" s="9">
        <v>40059</v>
      </c>
      <c r="I1036" s="6">
        <v>40067</v>
      </c>
      <c r="J1036" s="11">
        <v>14</v>
      </c>
      <c r="K1036" s="11">
        <v>1</v>
      </c>
      <c r="L1036" s="11">
        <v>15</v>
      </c>
      <c r="M1036" s="11">
        <v>8</v>
      </c>
      <c r="O1036" t="str">
        <f t="shared" si="16"/>
        <v>JRBound &amp; Not Paid</v>
      </c>
    </row>
    <row r="1037" spans="1:15" ht="12" customHeight="1" outlineLevel="1" x14ac:dyDescent="0.2">
      <c r="A1037" s="3" t="s">
        <v>24155</v>
      </c>
      <c r="B1037" s="4">
        <v>17764</v>
      </c>
      <c r="C1037" s="3" t="s">
        <v>24151</v>
      </c>
      <c r="D1037" s="5">
        <v>40044</v>
      </c>
      <c r="E1037" s="5">
        <v>40045</v>
      </c>
      <c r="F1037" s="7">
        <v>40045</v>
      </c>
      <c r="G1037" s="8"/>
      <c r="H1037" s="8"/>
      <c r="I1037" s="6">
        <v>40115</v>
      </c>
      <c r="J1037" s="10"/>
      <c r="K1037" s="10"/>
      <c r="L1037" s="11">
        <v>0</v>
      </c>
      <c r="M1037" s="11">
        <v>0</v>
      </c>
      <c r="O1037" t="str">
        <f t="shared" si="16"/>
        <v>JRRating</v>
      </c>
    </row>
    <row r="1038" spans="1:15" ht="12" customHeight="1" outlineLevel="1" x14ac:dyDescent="0.2">
      <c r="A1038" s="3" t="s">
        <v>24155</v>
      </c>
      <c r="B1038" s="4">
        <v>17723</v>
      </c>
      <c r="C1038" s="3" t="s">
        <v>24152</v>
      </c>
      <c r="D1038" s="5">
        <v>40043</v>
      </c>
      <c r="E1038" s="5">
        <v>40046</v>
      </c>
      <c r="F1038" s="7">
        <v>40049</v>
      </c>
      <c r="G1038" s="9">
        <v>40088</v>
      </c>
      <c r="H1038" s="9">
        <v>40088</v>
      </c>
      <c r="I1038" s="6">
        <v>40101</v>
      </c>
      <c r="J1038" s="11">
        <v>39</v>
      </c>
      <c r="K1038" s="11">
        <v>0</v>
      </c>
      <c r="L1038" s="11">
        <v>39</v>
      </c>
      <c r="M1038" s="11">
        <v>13</v>
      </c>
      <c r="O1038" t="str">
        <f t="shared" si="16"/>
        <v>JRQuote Issued</v>
      </c>
    </row>
    <row r="1039" spans="1:15" ht="12" customHeight="1" outlineLevel="1" x14ac:dyDescent="0.2">
      <c r="A1039" s="3" t="s">
        <v>24155</v>
      </c>
      <c r="B1039" s="4">
        <v>17453</v>
      </c>
      <c r="C1039" s="3" t="s">
        <v>20135</v>
      </c>
      <c r="D1039" s="5">
        <v>40047</v>
      </c>
      <c r="E1039" s="5">
        <v>40049</v>
      </c>
      <c r="F1039" s="7">
        <v>40049</v>
      </c>
      <c r="G1039" s="9">
        <v>40050</v>
      </c>
      <c r="H1039" s="9">
        <v>40050</v>
      </c>
      <c r="I1039" s="6">
        <v>40054</v>
      </c>
      <c r="J1039" s="11">
        <v>1</v>
      </c>
      <c r="K1039" s="11">
        <v>0</v>
      </c>
      <c r="L1039" s="11">
        <v>1</v>
      </c>
      <c r="M1039" s="11">
        <v>4</v>
      </c>
      <c r="O1039" t="str">
        <f t="shared" si="16"/>
        <v>JRBound &amp; Not Paid</v>
      </c>
    </row>
    <row r="1040" spans="1:15" ht="12" customHeight="1" outlineLevel="1" x14ac:dyDescent="0.2">
      <c r="A1040" s="3" t="s">
        <v>24155</v>
      </c>
      <c r="B1040" s="4">
        <v>17564</v>
      </c>
      <c r="C1040" s="3" t="s">
        <v>20135</v>
      </c>
      <c r="D1040" s="5">
        <v>40052</v>
      </c>
      <c r="E1040" s="5">
        <v>40038</v>
      </c>
      <c r="F1040" s="7">
        <v>40050</v>
      </c>
      <c r="G1040" s="9">
        <v>40053</v>
      </c>
      <c r="H1040" s="9">
        <v>40053</v>
      </c>
      <c r="I1040" s="6">
        <v>40063</v>
      </c>
      <c r="J1040" s="11">
        <v>3</v>
      </c>
      <c r="K1040" s="11">
        <v>0</v>
      </c>
      <c r="L1040" s="11">
        <v>3</v>
      </c>
      <c r="M1040" s="11">
        <v>10</v>
      </c>
      <c r="O1040" t="str">
        <f t="shared" si="16"/>
        <v>JRBound &amp; Not Paid</v>
      </c>
    </row>
    <row r="1041" spans="1:15" ht="12" customHeight="1" outlineLevel="1" x14ac:dyDescent="0.2">
      <c r="A1041" s="3" t="s">
        <v>24155</v>
      </c>
      <c r="B1041" s="4">
        <v>17621</v>
      </c>
      <c r="C1041" s="3" t="s">
        <v>20135</v>
      </c>
      <c r="D1041" s="5">
        <v>40053</v>
      </c>
      <c r="E1041" s="5">
        <v>40056</v>
      </c>
      <c r="F1041" s="7">
        <v>40056</v>
      </c>
      <c r="G1041" s="9">
        <v>40071</v>
      </c>
      <c r="H1041" s="9">
        <v>40071</v>
      </c>
      <c r="I1041" s="6">
        <v>40080</v>
      </c>
      <c r="J1041" s="11">
        <v>15</v>
      </c>
      <c r="K1041" s="11">
        <v>0</v>
      </c>
      <c r="L1041" s="11">
        <v>15</v>
      </c>
      <c r="M1041" s="11">
        <v>9</v>
      </c>
      <c r="O1041" t="str">
        <f t="shared" si="16"/>
        <v>JRBound &amp; Not Paid</v>
      </c>
    </row>
    <row r="1042" spans="1:15" ht="12" customHeight="1" outlineLevel="1" x14ac:dyDescent="0.2">
      <c r="A1042" s="3" t="s">
        <v>24155</v>
      </c>
      <c r="B1042" s="4">
        <v>17689</v>
      </c>
      <c r="C1042" s="3" t="s">
        <v>20135</v>
      </c>
      <c r="D1042" s="5">
        <v>40047</v>
      </c>
      <c r="E1042" s="5">
        <v>40057</v>
      </c>
      <c r="F1042" s="7">
        <v>40057</v>
      </c>
      <c r="G1042" s="9">
        <v>40077</v>
      </c>
      <c r="H1042" s="9">
        <v>40077</v>
      </c>
      <c r="I1042" s="6">
        <v>40093</v>
      </c>
      <c r="J1042" s="11">
        <v>20</v>
      </c>
      <c r="K1042" s="11">
        <v>0</v>
      </c>
      <c r="L1042" s="11">
        <v>20</v>
      </c>
      <c r="M1042" s="11">
        <v>16</v>
      </c>
      <c r="O1042" t="str">
        <f t="shared" si="16"/>
        <v>JRBound &amp; Not Paid</v>
      </c>
    </row>
    <row r="1043" spans="1:15" ht="12" customHeight="1" outlineLevel="1" x14ac:dyDescent="0.2">
      <c r="A1043" s="3" t="s">
        <v>24155</v>
      </c>
      <c r="B1043" s="4">
        <v>17734</v>
      </c>
      <c r="C1043" s="3" t="s">
        <v>24152</v>
      </c>
      <c r="D1043" s="5">
        <v>40056</v>
      </c>
      <c r="E1043" s="5">
        <v>40057</v>
      </c>
      <c r="F1043" s="7">
        <v>40058</v>
      </c>
      <c r="G1043" s="9">
        <v>40092</v>
      </c>
      <c r="H1043" s="9">
        <v>40092</v>
      </c>
      <c r="I1043" s="6">
        <v>40104</v>
      </c>
      <c r="J1043" s="11">
        <v>34</v>
      </c>
      <c r="K1043" s="11">
        <v>0</v>
      </c>
      <c r="L1043" s="11">
        <v>34</v>
      </c>
      <c r="M1043" s="11">
        <v>12</v>
      </c>
      <c r="O1043" t="str">
        <f t="shared" si="16"/>
        <v>JRQuote Issued</v>
      </c>
    </row>
    <row r="1044" spans="1:15" ht="12" customHeight="1" outlineLevel="1" x14ac:dyDescent="0.2">
      <c r="A1044" s="3" t="s">
        <v>24155</v>
      </c>
      <c r="B1044" s="4">
        <v>17915</v>
      </c>
      <c r="C1044" s="3" t="s">
        <v>24151</v>
      </c>
      <c r="D1044" s="5">
        <v>40044</v>
      </c>
      <c r="E1044" s="5">
        <v>40059</v>
      </c>
      <c r="F1044" s="7">
        <v>40059</v>
      </c>
      <c r="G1044" s="8"/>
      <c r="H1044" s="8"/>
      <c r="I1044" s="6">
        <v>40131</v>
      </c>
      <c r="J1044" s="10"/>
      <c r="K1044" s="10"/>
      <c r="L1044" s="11">
        <v>0</v>
      </c>
      <c r="M1044" s="11">
        <v>0</v>
      </c>
      <c r="O1044" t="str">
        <f t="shared" si="16"/>
        <v>JRRating</v>
      </c>
    </row>
    <row r="1045" spans="1:15" ht="12" customHeight="1" outlineLevel="1" x14ac:dyDescent="0.2">
      <c r="A1045" s="3" t="s">
        <v>24155</v>
      </c>
      <c r="B1045" s="4">
        <v>17601</v>
      </c>
      <c r="C1045" s="3" t="s">
        <v>20135</v>
      </c>
      <c r="D1045" s="5">
        <v>40060</v>
      </c>
      <c r="E1045" s="5">
        <v>40065</v>
      </c>
      <c r="F1045" s="7">
        <v>40065</v>
      </c>
      <c r="G1045" s="9">
        <v>40066</v>
      </c>
      <c r="H1045" s="9">
        <v>40071</v>
      </c>
      <c r="I1045" s="6">
        <v>40073</v>
      </c>
      <c r="J1045" s="11">
        <v>1</v>
      </c>
      <c r="K1045" s="11">
        <v>5</v>
      </c>
      <c r="L1045" s="11">
        <v>6</v>
      </c>
      <c r="M1045" s="11">
        <v>2</v>
      </c>
      <c r="O1045" t="str">
        <f t="shared" si="16"/>
        <v>JRBound &amp; Not Paid</v>
      </c>
    </row>
    <row r="1046" spans="1:15" ht="12" customHeight="1" outlineLevel="1" x14ac:dyDescent="0.2">
      <c r="A1046" s="3" t="s">
        <v>24155</v>
      </c>
      <c r="B1046" s="4">
        <v>17765</v>
      </c>
      <c r="C1046" s="3" t="s">
        <v>24151</v>
      </c>
      <c r="D1046" s="5">
        <v>40060</v>
      </c>
      <c r="E1046" s="5">
        <v>40065</v>
      </c>
      <c r="F1046" s="7">
        <v>40067</v>
      </c>
      <c r="G1046" s="9">
        <v>40091</v>
      </c>
      <c r="H1046" s="8"/>
      <c r="I1046" s="6">
        <v>40116</v>
      </c>
      <c r="J1046" s="11">
        <v>24</v>
      </c>
      <c r="K1046" s="10"/>
      <c r="L1046" s="11">
        <v>0</v>
      </c>
      <c r="M1046" s="11">
        <v>0</v>
      </c>
      <c r="O1046" t="str">
        <f t="shared" si="16"/>
        <v>JRRating</v>
      </c>
    </row>
    <row r="1047" spans="1:15" ht="12" customHeight="1" outlineLevel="1" x14ac:dyDescent="0.2">
      <c r="A1047" s="3" t="s">
        <v>24155</v>
      </c>
      <c r="B1047" s="4">
        <v>17928</v>
      </c>
      <c r="C1047" s="3" t="s">
        <v>24151</v>
      </c>
      <c r="D1047" s="5">
        <v>40058</v>
      </c>
      <c r="E1047" s="5">
        <v>40066</v>
      </c>
      <c r="F1047" s="7">
        <v>40067</v>
      </c>
      <c r="G1047" s="8"/>
      <c r="H1047" s="8"/>
      <c r="I1047" s="6">
        <v>40132</v>
      </c>
      <c r="J1047" s="10"/>
      <c r="K1047" s="10"/>
      <c r="L1047" s="11">
        <v>0</v>
      </c>
      <c r="M1047" s="11">
        <v>0</v>
      </c>
      <c r="O1047" t="str">
        <f t="shared" si="16"/>
        <v>JRRating</v>
      </c>
    </row>
    <row r="1048" spans="1:15" ht="12" customHeight="1" outlineLevel="1" x14ac:dyDescent="0.2">
      <c r="A1048" s="3" t="s">
        <v>24155</v>
      </c>
      <c r="B1048" s="4">
        <v>17687</v>
      </c>
      <c r="C1048" s="3" t="s">
        <v>20135</v>
      </c>
      <c r="D1048" s="5">
        <v>40065</v>
      </c>
      <c r="E1048" s="5">
        <v>40065</v>
      </c>
      <c r="F1048" s="7">
        <v>40067</v>
      </c>
      <c r="G1048" s="9">
        <v>40084</v>
      </c>
      <c r="H1048" s="9">
        <v>40084</v>
      </c>
      <c r="I1048" s="6">
        <v>40092</v>
      </c>
      <c r="J1048" s="11">
        <v>17</v>
      </c>
      <c r="K1048" s="11">
        <v>0</v>
      </c>
      <c r="L1048" s="11">
        <v>17</v>
      </c>
      <c r="M1048" s="11">
        <v>8</v>
      </c>
      <c r="O1048" t="str">
        <f t="shared" si="16"/>
        <v>JRBound &amp; Not Paid</v>
      </c>
    </row>
    <row r="1049" spans="1:15" ht="12" customHeight="1" outlineLevel="1" x14ac:dyDescent="0.2">
      <c r="A1049" s="3" t="s">
        <v>24155</v>
      </c>
      <c r="B1049" s="4">
        <v>17957</v>
      </c>
      <c r="C1049" s="3" t="s">
        <v>24151</v>
      </c>
      <c r="D1049" s="5">
        <v>40056</v>
      </c>
      <c r="E1049" s="5">
        <v>40066</v>
      </c>
      <c r="F1049" s="7">
        <v>40067</v>
      </c>
      <c r="G1049" s="8"/>
      <c r="H1049" s="8"/>
      <c r="I1049" s="6">
        <v>40139</v>
      </c>
      <c r="J1049" s="10"/>
      <c r="K1049" s="10"/>
      <c r="L1049" s="11">
        <v>0</v>
      </c>
      <c r="M1049" s="11">
        <v>0</v>
      </c>
      <c r="O1049" t="str">
        <f t="shared" si="16"/>
        <v>JRRating</v>
      </c>
    </row>
    <row r="1050" spans="1:15" ht="12" customHeight="1" outlineLevel="1" x14ac:dyDescent="0.2">
      <c r="A1050" s="3" t="s">
        <v>24155</v>
      </c>
      <c r="B1050" s="4">
        <v>17731</v>
      </c>
      <c r="C1050" s="3" t="s">
        <v>24152</v>
      </c>
      <c r="D1050" s="5">
        <v>40058</v>
      </c>
      <c r="E1050" s="5">
        <v>40067</v>
      </c>
      <c r="F1050" s="7">
        <v>40070</v>
      </c>
      <c r="G1050" s="9">
        <v>40095</v>
      </c>
      <c r="H1050" s="9">
        <v>40095</v>
      </c>
      <c r="I1050" s="6">
        <v>40104</v>
      </c>
      <c r="J1050" s="11">
        <v>25</v>
      </c>
      <c r="K1050" s="11">
        <v>0</v>
      </c>
      <c r="L1050" s="11">
        <v>25</v>
      </c>
      <c r="M1050" s="11">
        <v>9</v>
      </c>
      <c r="O1050" t="str">
        <f t="shared" si="16"/>
        <v>JRQuote Issued</v>
      </c>
    </row>
    <row r="1051" spans="1:15" ht="12" customHeight="1" outlineLevel="1" x14ac:dyDescent="0.2">
      <c r="A1051" s="3" t="s">
        <v>24155</v>
      </c>
      <c r="B1051" s="4">
        <v>17679</v>
      </c>
      <c r="C1051" s="3" t="s">
        <v>20135</v>
      </c>
      <c r="D1051" s="5">
        <v>40058</v>
      </c>
      <c r="E1051" s="5">
        <v>40067</v>
      </c>
      <c r="F1051" s="7">
        <v>40070</v>
      </c>
      <c r="G1051" s="9">
        <v>40085</v>
      </c>
      <c r="H1051" s="9">
        <v>40085</v>
      </c>
      <c r="I1051" s="6">
        <v>40091</v>
      </c>
      <c r="J1051" s="11">
        <v>15</v>
      </c>
      <c r="K1051" s="11">
        <v>0</v>
      </c>
      <c r="L1051" s="11">
        <v>15</v>
      </c>
      <c r="M1051" s="11">
        <v>6</v>
      </c>
      <c r="O1051" t="str">
        <f t="shared" si="16"/>
        <v>JRBound &amp; Not Paid</v>
      </c>
    </row>
    <row r="1052" spans="1:15" ht="12" customHeight="1" outlineLevel="1" x14ac:dyDescent="0.2">
      <c r="A1052" s="3" t="s">
        <v>24155</v>
      </c>
      <c r="B1052" s="4">
        <v>17761</v>
      </c>
      <c r="C1052" s="3" t="s">
        <v>24151</v>
      </c>
      <c r="D1052" s="5">
        <v>40064</v>
      </c>
      <c r="E1052" s="5">
        <v>40067</v>
      </c>
      <c r="F1052" s="7">
        <v>40071</v>
      </c>
      <c r="G1052" s="8"/>
      <c r="H1052" s="8"/>
      <c r="I1052" s="6">
        <v>40114</v>
      </c>
      <c r="J1052" s="10"/>
      <c r="K1052" s="10"/>
      <c r="L1052" s="11">
        <v>0</v>
      </c>
      <c r="M1052" s="11">
        <v>0</v>
      </c>
      <c r="O1052" t="str">
        <f t="shared" si="16"/>
        <v>JRRating</v>
      </c>
    </row>
    <row r="1053" spans="1:15" ht="12" customHeight="1" outlineLevel="1" x14ac:dyDescent="0.2">
      <c r="A1053" s="3" t="s">
        <v>24155</v>
      </c>
      <c r="B1053" s="4">
        <v>17755</v>
      </c>
      <c r="C1053" s="3" t="s">
        <v>24151</v>
      </c>
      <c r="D1053" s="5">
        <v>40067</v>
      </c>
      <c r="E1053" s="5">
        <v>40070</v>
      </c>
      <c r="F1053" s="7">
        <v>40072</v>
      </c>
      <c r="G1053" s="8"/>
      <c r="H1053" s="8"/>
      <c r="I1053" s="6">
        <v>40113</v>
      </c>
      <c r="J1053" s="10"/>
      <c r="K1053" s="10"/>
      <c r="L1053" s="11">
        <v>0</v>
      </c>
      <c r="M1053" s="11">
        <v>0</v>
      </c>
      <c r="O1053" t="str">
        <f t="shared" si="16"/>
        <v>JRRating</v>
      </c>
    </row>
    <row r="1054" spans="1:15" ht="12" customHeight="1" outlineLevel="1" x14ac:dyDescent="0.2">
      <c r="A1054" s="3" t="s">
        <v>24155</v>
      </c>
      <c r="B1054" s="4">
        <v>17636</v>
      </c>
      <c r="C1054" s="3" t="s">
        <v>20135</v>
      </c>
      <c r="D1054" s="5">
        <v>40070</v>
      </c>
      <c r="E1054" s="5">
        <v>40073</v>
      </c>
      <c r="F1054" s="7">
        <v>40073</v>
      </c>
      <c r="G1054" s="9">
        <v>40073</v>
      </c>
      <c r="H1054" s="9">
        <v>40077</v>
      </c>
      <c r="I1054" s="6">
        <v>40085</v>
      </c>
      <c r="J1054" s="11">
        <v>0</v>
      </c>
      <c r="K1054" s="11">
        <v>4</v>
      </c>
      <c r="L1054" s="11">
        <v>4</v>
      </c>
      <c r="M1054" s="11">
        <v>8</v>
      </c>
      <c r="O1054" t="str">
        <f t="shared" si="16"/>
        <v>JRBound &amp; Not Paid</v>
      </c>
    </row>
    <row r="1055" spans="1:15" ht="12" customHeight="1" outlineLevel="1" x14ac:dyDescent="0.2">
      <c r="A1055" s="3" t="s">
        <v>24155</v>
      </c>
      <c r="B1055" s="4">
        <v>18023</v>
      </c>
      <c r="C1055" s="3" t="s">
        <v>24151</v>
      </c>
      <c r="D1055" s="5">
        <v>40067</v>
      </c>
      <c r="E1055" s="5">
        <v>40068</v>
      </c>
      <c r="F1055" s="7">
        <v>40073</v>
      </c>
      <c r="G1055" s="8"/>
      <c r="H1055" s="8"/>
      <c r="I1055" s="6">
        <v>40153</v>
      </c>
      <c r="J1055" s="10"/>
      <c r="K1055" s="10"/>
      <c r="L1055" s="11">
        <v>0</v>
      </c>
      <c r="M1055" s="11">
        <v>0</v>
      </c>
      <c r="O1055" t="str">
        <f t="shared" si="16"/>
        <v>JRRating</v>
      </c>
    </row>
    <row r="1056" spans="1:15" ht="12" customHeight="1" outlineLevel="1" x14ac:dyDescent="0.2">
      <c r="A1056" s="3" t="s">
        <v>24155</v>
      </c>
      <c r="B1056" s="4">
        <v>17733</v>
      </c>
      <c r="C1056" s="3" t="s">
        <v>24152</v>
      </c>
      <c r="D1056" s="5">
        <v>40071</v>
      </c>
      <c r="E1056" s="5">
        <v>40072</v>
      </c>
      <c r="F1056" s="7">
        <v>40073</v>
      </c>
      <c r="G1056" s="9">
        <v>40095</v>
      </c>
      <c r="H1056" s="9">
        <v>40095</v>
      </c>
      <c r="I1056" s="6">
        <v>40104</v>
      </c>
      <c r="J1056" s="11">
        <v>22</v>
      </c>
      <c r="K1056" s="11">
        <v>0</v>
      </c>
      <c r="L1056" s="11">
        <v>22</v>
      </c>
      <c r="M1056" s="11">
        <v>9</v>
      </c>
      <c r="O1056" t="str">
        <f t="shared" si="16"/>
        <v>JRQuote Issued</v>
      </c>
    </row>
    <row r="1057" spans="1:15" ht="12" customHeight="1" outlineLevel="1" x14ac:dyDescent="0.2">
      <c r="A1057" s="3" t="s">
        <v>24155</v>
      </c>
      <c r="B1057" s="4">
        <v>17912</v>
      </c>
      <c r="C1057" s="3" t="s">
        <v>24151</v>
      </c>
      <c r="D1057" s="5">
        <v>40065</v>
      </c>
      <c r="E1057" s="5">
        <v>40071</v>
      </c>
      <c r="F1057" s="7">
        <v>40073</v>
      </c>
      <c r="G1057" s="8"/>
      <c r="H1057" s="8"/>
      <c r="I1057" s="6">
        <v>40130</v>
      </c>
      <c r="J1057" s="10"/>
      <c r="K1057" s="10"/>
      <c r="L1057" s="11">
        <v>0</v>
      </c>
      <c r="M1057" s="11">
        <v>0</v>
      </c>
      <c r="O1057" t="str">
        <f t="shared" si="16"/>
        <v>JRRating</v>
      </c>
    </row>
    <row r="1058" spans="1:15" ht="12" customHeight="1" outlineLevel="1" x14ac:dyDescent="0.2">
      <c r="A1058" s="3" t="s">
        <v>24155</v>
      </c>
      <c r="B1058" s="4">
        <v>17631</v>
      </c>
      <c r="C1058" s="3" t="s">
        <v>20135</v>
      </c>
      <c r="D1058" s="5">
        <v>40067</v>
      </c>
      <c r="E1058" s="5">
        <v>40073</v>
      </c>
      <c r="F1058" s="7">
        <v>40073</v>
      </c>
      <c r="G1058" s="9">
        <v>40078</v>
      </c>
      <c r="H1058" s="9">
        <v>40079</v>
      </c>
      <c r="I1058" s="6">
        <v>40084</v>
      </c>
      <c r="J1058" s="11">
        <v>5</v>
      </c>
      <c r="K1058" s="11">
        <v>1</v>
      </c>
      <c r="L1058" s="11">
        <v>6</v>
      </c>
      <c r="M1058" s="11">
        <v>5</v>
      </c>
      <c r="O1058" t="str">
        <f t="shared" si="16"/>
        <v>JRBound &amp; Not Paid</v>
      </c>
    </row>
    <row r="1059" spans="1:15" ht="12" customHeight="1" outlineLevel="1" x14ac:dyDescent="0.2">
      <c r="A1059" s="3" t="s">
        <v>24155</v>
      </c>
      <c r="B1059" s="4">
        <v>17683</v>
      </c>
      <c r="C1059" s="3" t="s">
        <v>20135</v>
      </c>
      <c r="D1059" s="5">
        <v>40073</v>
      </c>
      <c r="E1059" s="5">
        <v>40073</v>
      </c>
      <c r="F1059" s="7">
        <v>40074</v>
      </c>
      <c r="G1059" s="9">
        <v>40077</v>
      </c>
      <c r="H1059" s="9">
        <v>40077</v>
      </c>
      <c r="I1059" s="6">
        <v>40092</v>
      </c>
      <c r="J1059" s="11">
        <v>3</v>
      </c>
      <c r="K1059" s="11">
        <v>0</v>
      </c>
      <c r="L1059" s="11">
        <v>3</v>
      </c>
      <c r="M1059" s="11">
        <v>15</v>
      </c>
      <c r="O1059" t="str">
        <f t="shared" si="16"/>
        <v>JRBound &amp; Not Paid</v>
      </c>
    </row>
    <row r="1060" spans="1:15" ht="12" customHeight="1" outlineLevel="1" x14ac:dyDescent="0.2">
      <c r="A1060" s="3" t="s">
        <v>24155</v>
      </c>
      <c r="B1060" s="4">
        <v>17927</v>
      </c>
      <c r="C1060" s="3" t="s">
        <v>24151</v>
      </c>
      <c r="D1060" s="5">
        <v>40070</v>
      </c>
      <c r="E1060" s="5">
        <v>40073</v>
      </c>
      <c r="F1060" s="7">
        <v>40074</v>
      </c>
      <c r="G1060" s="8"/>
      <c r="H1060" s="8"/>
      <c r="I1060" s="6">
        <v>40132</v>
      </c>
      <c r="J1060" s="10"/>
      <c r="K1060" s="10"/>
      <c r="L1060" s="11">
        <v>0</v>
      </c>
      <c r="M1060" s="11">
        <v>0</v>
      </c>
      <c r="O1060" t="str">
        <f t="shared" si="16"/>
        <v>JRRating</v>
      </c>
    </row>
    <row r="1061" spans="1:15" ht="12" customHeight="1" outlineLevel="1" x14ac:dyDescent="0.2">
      <c r="A1061" s="3" t="s">
        <v>24155</v>
      </c>
      <c r="B1061" s="4">
        <v>17908</v>
      </c>
      <c r="C1061" s="3" t="s">
        <v>24151</v>
      </c>
      <c r="D1061" s="5">
        <v>40071</v>
      </c>
      <c r="E1061" s="5">
        <v>40073</v>
      </c>
      <c r="F1061" s="7">
        <v>40074</v>
      </c>
      <c r="G1061" s="8"/>
      <c r="H1061" s="8"/>
      <c r="I1061" s="6">
        <v>40129</v>
      </c>
      <c r="J1061" s="10"/>
      <c r="K1061" s="10"/>
      <c r="L1061" s="11">
        <v>0</v>
      </c>
      <c r="M1061" s="11">
        <v>0</v>
      </c>
      <c r="O1061" t="str">
        <f t="shared" si="16"/>
        <v>JRRating</v>
      </c>
    </row>
    <row r="1062" spans="1:15" ht="12" customHeight="1" outlineLevel="1" x14ac:dyDescent="0.2">
      <c r="A1062" s="3" t="s">
        <v>24155</v>
      </c>
      <c r="B1062" s="4">
        <v>17666</v>
      </c>
      <c r="C1062" s="3" t="s">
        <v>20135</v>
      </c>
      <c r="D1062" s="5">
        <v>40059</v>
      </c>
      <c r="E1062" s="5">
        <v>40077</v>
      </c>
      <c r="F1062" s="7">
        <v>40077</v>
      </c>
      <c r="G1062" s="9">
        <v>40079</v>
      </c>
      <c r="H1062" s="9">
        <v>40080</v>
      </c>
      <c r="I1062" s="6">
        <v>40087</v>
      </c>
      <c r="J1062" s="11">
        <v>2</v>
      </c>
      <c r="K1062" s="11">
        <v>1</v>
      </c>
      <c r="L1062" s="11">
        <v>3</v>
      </c>
      <c r="M1062" s="11">
        <v>7</v>
      </c>
      <c r="O1062" t="str">
        <f t="shared" si="16"/>
        <v>JRBound &amp; Not Paid</v>
      </c>
    </row>
    <row r="1063" spans="1:15" ht="12" customHeight="1" outlineLevel="1" x14ac:dyDescent="0.2">
      <c r="A1063" s="3" t="s">
        <v>24155</v>
      </c>
      <c r="B1063" s="4">
        <v>17657</v>
      </c>
      <c r="C1063" s="3" t="s">
        <v>20135</v>
      </c>
      <c r="D1063" s="5">
        <v>40073</v>
      </c>
      <c r="E1063" s="5">
        <v>40078</v>
      </c>
      <c r="F1063" s="7">
        <v>40078</v>
      </c>
      <c r="G1063" s="9">
        <v>40078</v>
      </c>
      <c r="H1063" s="9">
        <v>40079</v>
      </c>
      <c r="I1063" s="6">
        <v>40087</v>
      </c>
      <c r="J1063" s="11">
        <v>0</v>
      </c>
      <c r="K1063" s="11">
        <v>1</v>
      </c>
      <c r="L1063" s="11">
        <v>1</v>
      </c>
      <c r="M1063" s="11">
        <v>8</v>
      </c>
      <c r="O1063" t="str">
        <f t="shared" si="16"/>
        <v>JRBound &amp; Not Paid</v>
      </c>
    </row>
    <row r="1064" spans="1:15" ht="12" customHeight="1" outlineLevel="1" x14ac:dyDescent="0.2">
      <c r="A1064" s="3" t="s">
        <v>24155</v>
      </c>
      <c r="B1064" s="4">
        <v>17704</v>
      </c>
      <c r="C1064" s="3" t="s">
        <v>24152</v>
      </c>
      <c r="D1064" s="5">
        <v>40078</v>
      </c>
      <c r="E1064" s="5">
        <v>40079</v>
      </c>
      <c r="F1064" s="7">
        <v>40079</v>
      </c>
      <c r="G1064" s="9">
        <v>40087</v>
      </c>
      <c r="H1064" s="9">
        <v>40093</v>
      </c>
      <c r="I1064" s="6">
        <v>40096</v>
      </c>
      <c r="J1064" s="11">
        <v>8</v>
      </c>
      <c r="K1064" s="11">
        <v>6</v>
      </c>
      <c r="L1064" s="11">
        <v>14</v>
      </c>
      <c r="M1064" s="11">
        <v>3</v>
      </c>
      <c r="O1064" t="str">
        <f t="shared" si="16"/>
        <v>JRQuote Issued</v>
      </c>
    </row>
    <row r="1065" spans="1:15" ht="12" customHeight="1" outlineLevel="1" x14ac:dyDescent="0.2">
      <c r="A1065" s="3" t="s">
        <v>24155</v>
      </c>
      <c r="B1065" s="4">
        <v>17965</v>
      </c>
      <c r="C1065" s="3" t="s">
        <v>24151</v>
      </c>
      <c r="D1065" s="5">
        <v>40075</v>
      </c>
      <c r="E1065" s="5">
        <v>40077</v>
      </c>
      <c r="F1065" s="7">
        <v>40079</v>
      </c>
      <c r="G1065" s="8"/>
      <c r="H1065" s="8"/>
      <c r="I1065" s="6">
        <v>40143</v>
      </c>
      <c r="J1065" s="10"/>
      <c r="K1065" s="10"/>
      <c r="L1065" s="11">
        <v>0</v>
      </c>
      <c r="M1065" s="11">
        <v>0</v>
      </c>
      <c r="O1065" t="str">
        <f t="shared" si="16"/>
        <v>JRRating</v>
      </c>
    </row>
    <row r="1066" spans="1:15" ht="12" customHeight="1" outlineLevel="1" x14ac:dyDescent="0.2">
      <c r="A1066" s="3" t="s">
        <v>24155</v>
      </c>
      <c r="B1066" s="4">
        <v>17671</v>
      </c>
      <c r="C1066" s="3" t="s">
        <v>20135</v>
      </c>
      <c r="D1066" s="5">
        <v>40072</v>
      </c>
      <c r="E1066" s="5">
        <v>40077</v>
      </c>
      <c r="F1066" s="7">
        <v>40079</v>
      </c>
      <c r="G1066" s="9">
        <v>40080</v>
      </c>
      <c r="H1066" s="9">
        <v>40084</v>
      </c>
      <c r="I1066" s="6">
        <v>40088</v>
      </c>
      <c r="J1066" s="11">
        <v>1</v>
      </c>
      <c r="K1066" s="11">
        <v>4</v>
      </c>
      <c r="L1066" s="11">
        <v>5</v>
      </c>
      <c r="M1066" s="11">
        <v>4</v>
      </c>
      <c r="O1066" t="str">
        <f t="shared" si="16"/>
        <v>JRBound &amp; Not Paid</v>
      </c>
    </row>
    <row r="1067" spans="1:15" ht="12" customHeight="1" outlineLevel="1" x14ac:dyDescent="0.2">
      <c r="A1067" s="3" t="s">
        <v>24155</v>
      </c>
      <c r="B1067" s="4">
        <v>17641</v>
      </c>
      <c r="C1067" s="3" t="s">
        <v>20135</v>
      </c>
      <c r="D1067" s="5">
        <v>40076</v>
      </c>
      <c r="E1067" s="5">
        <v>40080</v>
      </c>
      <c r="F1067" s="7">
        <v>40080</v>
      </c>
      <c r="G1067" s="9">
        <v>40081</v>
      </c>
      <c r="H1067" s="9">
        <v>40081</v>
      </c>
      <c r="I1067" s="6">
        <v>40086</v>
      </c>
      <c r="J1067" s="11">
        <v>1</v>
      </c>
      <c r="K1067" s="11">
        <v>0</v>
      </c>
      <c r="L1067" s="11">
        <v>1</v>
      </c>
      <c r="M1067" s="11">
        <v>5</v>
      </c>
      <c r="O1067" t="str">
        <f t="shared" si="16"/>
        <v>JRBound &amp; Not Paid</v>
      </c>
    </row>
    <row r="1068" spans="1:15" ht="12" customHeight="1" outlineLevel="1" x14ac:dyDescent="0.2">
      <c r="A1068" s="3" t="s">
        <v>24155</v>
      </c>
      <c r="B1068" s="4">
        <v>17770</v>
      </c>
      <c r="C1068" s="3" t="s">
        <v>24151</v>
      </c>
      <c r="E1068" s="5">
        <v>40079</v>
      </c>
      <c r="F1068" s="7">
        <v>40080</v>
      </c>
      <c r="G1068" s="8"/>
      <c r="H1068" s="8"/>
      <c r="I1068" s="6">
        <v>40117</v>
      </c>
      <c r="J1068" s="10"/>
      <c r="K1068" s="10"/>
      <c r="L1068" s="11">
        <v>0</v>
      </c>
      <c r="M1068" s="11">
        <v>0</v>
      </c>
      <c r="O1068" t="str">
        <f t="shared" si="16"/>
        <v>JRRating</v>
      </c>
    </row>
    <row r="1069" spans="1:15" ht="12" customHeight="1" outlineLevel="1" x14ac:dyDescent="0.2">
      <c r="A1069" s="3" t="s">
        <v>24155</v>
      </c>
      <c r="B1069" s="4">
        <v>18000</v>
      </c>
      <c r="C1069" s="3" t="s">
        <v>24151</v>
      </c>
      <c r="D1069" s="5">
        <v>40077</v>
      </c>
      <c r="E1069" s="5">
        <v>40077</v>
      </c>
      <c r="F1069" s="7">
        <v>40084</v>
      </c>
      <c r="G1069" s="8"/>
      <c r="H1069" s="8"/>
      <c r="I1069" s="6">
        <v>40148</v>
      </c>
      <c r="J1069" s="10"/>
      <c r="K1069" s="10"/>
      <c r="L1069" s="11">
        <v>0</v>
      </c>
      <c r="M1069" s="11">
        <v>0</v>
      </c>
      <c r="O1069" t="str">
        <f t="shared" si="16"/>
        <v>JRRating</v>
      </c>
    </row>
    <row r="1070" spans="1:15" ht="12" customHeight="1" outlineLevel="1" x14ac:dyDescent="0.2">
      <c r="A1070" s="3" t="s">
        <v>24155</v>
      </c>
      <c r="B1070" s="4">
        <v>17891</v>
      </c>
      <c r="C1070" s="3" t="s">
        <v>24151</v>
      </c>
      <c r="D1070" s="5">
        <v>40075</v>
      </c>
      <c r="E1070" s="5">
        <v>40077</v>
      </c>
      <c r="F1070" s="7">
        <v>40084</v>
      </c>
      <c r="G1070" s="8"/>
      <c r="H1070" s="8"/>
      <c r="I1070" s="6">
        <v>40125</v>
      </c>
      <c r="J1070" s="10"/>
      <c r="K1070" s="10"/>
      <c r="L1070" s="11">
        <v>0</v>
      </c>
      <c r="M1070" s="11">
        <v>0</v>
      </c>
      <c r="O1070" t="str">
        <f t="shared" si="16"/>
        <v>JRRating</v>
      </c>
    </row>
    <row r="1071" spans="1:15" ht="12" customHeight="1" outlineLevel="1" x14ac:dyDescent="0.2">
      <c r="A1071" s="3" t="s">
        <v>24155</v>
      </c>
      <c r="B1071" s="4">
        <v>17752</v>
      </c>
      <c r="C1071" s="3" t="s">
        <v>24151</v>
      </c>
      <c r="D1071" s="5">
        <v>40078</v>
      </c>
      <c r="E1071" s="5">
        <v>40080</v>
      </c>
      <c r="F1071" s="7">
        <v>40084</v>
      </c>
      <c r="G1071" s="8"/>
      <c r="H1071" s="8"/>
      <c r="I1071" s="6">
        <v>40112</v>
      </c>
      <c r="J1071" s="10"/>
      <c r="K1071" s="10"/>
      <c r="L1071" s="11">
        <v>0</v>
      </c>
      <c r="M1071" s="11">
        <v>0</v>
      </c>
      <c r="O1071" t="str">
        <f t="shared" si="16"/>
        <v>JRRating</v>
      </c>
    </row>
    <row r="1072" spans="1:15" ht="12" customHeight="1" outlineLevel="1" x14ac:dyDescent="0.2">
      <c r="A1072" s="3" t="s">
        <v>24155</v>
      </c>
      <c r="B1072" s="4">
        <v>17724</v>
      </c>
      <c r="C1072" s="3" t="s">
        <v>24152</v>
      </c>
      <c r="D1072" s="5">
        <v>40081</v>
      </c>
      <c r="E1072" s="5">
        <v>40084</v>
      </c>
      <c r="F1072" s="7">
        <v>40085</v>
      </c>
      <c r="G1072" s="9">
        <v>40094</v>
      </c>
      <c r="H1072" s="9">
        <v>40094</v>
      </c>
      <c r="I1072" s="6">
        <v>40102</v>
      </c>
      <c r="J1072" s="11">
        <v>9</v>
      </c>
      <c r="K1072" s="11">
        <v>0</v>
      </c>
      <c r="L1072" s="11">
        <v>9</v>
      </c>
      <c r="M1072" s="11">
        <v>8</v>
      </c>
      <c r="O1072" t="str">
        <f t="shared" si="16"/>
        <v>JRQuote Issued</v>
      </c>
    </row>
    <row r="1073" spans="1:15" ht="12" customHeight="1" outlineLevel="1" x14ac:dyDescent="0.2">
      <c r="A1073" s="3" t="s">
        <v>24155</v>
      </c>
      <c r="B1073" s="4">
        <v>17742</v>
      </c>
      <c r="C1073" s="3" t="s">
        <v>24152</v>
      </c>
      <c r="D1073" s="5">
        <v>40056</v>
      </c>
      <c r="E1073" s="5">
        <v>40085</v>
      </c>
      <c r="F1073" s="7">
        <v>40085</v>
      </c>
      <c r="G1073" s="9">
        <v>40095</v>
      </c>
      <c r="H1073" s="9">
        <v>40095</v>
      </c>
      <c r="I1073" s="6">
        <v>40107</v>
      </c>
      <c r="J1073" s="11">
        <v>10</v>
      </c>
      <c r="K1073" s="11">
        <v>0</v>
      </c>
      <c r="L1073" s="11">
        <v>10</v>
      </c>
      <c r="M1073" s="11">
        <v>12</v>
      </c>
      <c r="O1073" t="str">
        <f t="shared" si="16"/>
        <v>JRQuote Issued</v>
      </c>
    </row>
    <row r="1074" spans="1:15" ht="12" customHeight="1" outlineLevel="1" x14ac:dyDescent="0.2">
      <c r="A1074" s="3" t="s">
        <v>24156</v>
      </c>
      <c r="B1074" s="4">
        <v>15582</v>
      </c>
      <c r="C1074" s="3" t="s">
        <v>20135</v>
      </c>
      <c r="D1074" s="5">
        <v>39716</v>
      </c>
      <c r="E1074" s="5">
        <v>39721</v>
      </c>
      <c r="F1074" s="7">
        <v>39722</v>
      </c>
      <c r="G1074" s="9">
        <v>39727</v>
      </c>
      <c r="H1074" s="9">
        <v>39729</v>
      </c>
      <c r="I1074" s="6">
        <v>39740</v>
      </c>
      <c r="J1074" s="11">
        <v>5</v>
      </c>
      <c r="K1074" s="11">
        <v>2</v>
      </c>
      <c r="L1074" s="11">
        <v>7</v>
      </c>
      <c r="M1074" s="11">
        <v>11</v>
      </c>
      <c r="O1074" t="str">
        <f t="shared" si="16"/>
        <v>LABBound &amp; Not Paid</v>
      </c>
    </row>
    <row r="1075" spans="1:15" ht="12" customHeight="1" outlineLevel="1" x14ac:dyDescent="0.2">
      <c r="A1075" s="3" t="s">
        <v>24156</v>
      </c>
      <c r="B1075" s="4">
        <v>15571</v>
      </c>
      <c r="C1075" s="3" t="s">
        <v>20135</v>
      </c>
      <c r="D1075" s="5">
        <v>39721</v>
      </c>
      <c r="E1075" s="5">
        <v>39722</v>
      </c>
      <c r="F1075" s="7">
        <v>39722</v>
      </c>
      <c r="G1075" s="9">
        <v>39735</v>
      </c>
      <c r="H1075" s="9">
        <v>39735</v>
      </c>
      <c r="I1075" s="6">
        <v>39737</v>
      </c>
      <c r="J1075" s="11">
        <v>13</v>
      </c>
      <c r="K1075" s="11">
        <v>0</v>
      </c>
      <c r="L1075" s="11">
        <v>13</v>
      </c>
      <c r="M1075" s="11">
        <v>2</v>
      </c>
      <c r="O1075" t="str">
        <f t="shared" si="16"/>
        <v>LABBound &amp; Not Paid</v>
      </c>
    </row>
    <row r="1076" spans="1:15" ht="12" customHeight="1" outlineLevel="1" x14ac:dyDescent="0.2">
      <c r="A1076" s="3" t="s">
        <v>24156</v>
      </c>
      <c r="B1076" s="4">
        <v>15742</v>
      </c>
      <c r="C1076" s="3" t="s">
        <v>20135</v>
      </c>
      <c r="D1076" s="5">
        <v>39722</v>
      </c>
      <c r="E1076" s="5">
        <v>39722</v>
      </c>
      <c r="F1076" s="7">
        <v>39723</v>
      </c>
      <c r="G1076" s="9">
        <v>39728</v>
      </c>
      <c r="H1076" s="9">
        <v>39736</v>
      </c>
      <c r="I1076" s="6">
        <v>39755</v>
      </c>
      <c r="J1076" s="11">
        <v>5</v>
      </c>
      <c r="K1076" s="11">
        <v>8</v>
      </c>
      <c r="L1076" s="11">
        <v>13</v>
      </c>
      <c r="M1076" s="11">
        <v>19</v>
      </c>
      <c r="O1076" t="str">
        <f t="shared" si="16"/>
        <v>LABBound &amp; Not Paid</v>
      </c>
    </row>
    <row r="1077" spans="1:15" ht="12" customHeight="1" outlineLevel="1" x14ac:dyDescent="0.2">
      <c r="A1077" s="3" t="s">
        <v>24156</v>
      </c>
      <c r="B1077" s="4">
        <v>15569</v>
      </c>
      <c r="C1077" s="3" t="s">
        <v>20135</v>
      </c>
      <c r="D1077" s="5">
        <v>39699</v>
      </c>
      <c r="E1077" s="5">
        <v>39724</v>
      </c>
      <c r="F1077" s="7">
        <v>39724</v>
      </c>
      <c r="G1077" s="9">
        <v>39724</v>
      </c>
      <c r="H1077" s="9">
        <v>39727</v>
      </c>
      <c r="I1077" s="6">
        <v>39736</v>
      </c>
      <c r="J1077" s="11">
        <v>0</v>
      </c>
      <c r="K1077" s="11">
        <v>3</v>
      </c>
      <c r="L1077" s="11">
        <v>3</v>
      </c>
      <c r="M1077" s="11">
        <v>9</v>
      </c>
      <c r="O1077" t="str">
        <f t="shared" si="16"/>
        <v>LABBound &amp; Not Paid</v>
      </c>
    </row>
    <row r="1078" spans="1:15" ht="12" customHeight="1" outlineLevel="1" x14ac:dyDescent="0.2">
      <c r="A1078" s="3" t="s">
        <v>24156</v>
      </c>
      <c r="B1078" s="4">
        <v>15867</v>
      </c>
      <c r="C1078" s="3" t="s">
        <v>20135</v>
      </c>
      <c r="D1078" s="5">
        <v>39723</v>
      </c>
      <c r="E1078" s="5">
        <v>39727</v>
      </c>
      <c r="F1078" s="7">
        <v>39727</v>
      </c>
      <c r="G1078" s="9">
        <v>39752</v>
      </c>
      <c r="H1078" s="9">
        <v>39756</v>
      </c>
      <c r="I1078" s="6">
        <v>39783</v>
      </c>
      <c r="J1078" s="11">
        <v>25</v>
      </c>
      <c r="K1078" s="11">
        <v>4</v>
      </c>
      <c r="L1078" s="11">
        <v>29</v>
      </c>
      <c r="M1078" s="11">
        <v>27</v>
      </c>
      <c r="O1078" t="str">
        <f t="shared" si="16"/>
        <v>LABBound &amp; Not Paid</v>
      </c>
    </row>
    <row r="1079" spans="1:15" ht="12" customHeight="1" outlineLevel="1" x14ac:dyDescent="0.2">
      <c r="A1079" s="3" t="s">
        <v>24156</v>
      </c>
      <c r="B1079" s="4">
        <v>15776</v>
      </c>
      <c r="C1079" s="3" t="s">
        <v>20135</v>
      </c>
      <c r="D1079" s="5">
        <v>39720</v>
      </c>
      <c r="E1079" s="5">
        <v>39728</v>
      </c>
      <c r="F1079" s="7">
        <v>39728</v>
      </c>
      <c r="G1079" s="9">
        <v>39744</v>
      </c>
      <c r="H1079" s="9">
        <v>39749</v>
      </c>
      <c r="I1079" s="6">
        <v>39764</v>
      </c>
      <c r="J1079" s="11">
        <v>16</v>
      </c>
      <c r="K1079" s="11">
        <v>5</v>
      </c>
      <c r="L1079" s="11">
        <v>21</v>
      </c>
      <c r="M1079" s="11">
        <v>15</v>
      </c>
      <c r="O1079" t="str">
        <f t="shared" si="16"/>
        <v>LABBound &amp; Not Paid</v>
      </c>
    </row>
    <row r="1080" spans="1:15" ht="12" customHeight="1" outlineLevel="1" x14ac:dyDescent="0.2">
      <c r="A1080" s="3" t="s">
        <v>24156</v>
      </c>
      <c r="B1080" s="4">
        <v>15795</v>
      </c>
      <c r="C1080" s="3" t="s">
        <v>20135</v>
      </c>
      <c r="D1080" s="5">
        <v>39728</v>
      </c>
      <c r="E1080" s="5">
        <v>39729</v>
      </c>
      <c r="F1080" s="7">
        <v>39729</v>
      </c>
      <c r="G1080" s="9">
        <v>39749</v>
      </c>
      <c r="H1080" s="9">
        <v>39750</v>
      </c>
      <c r="I1080" s="6">
        <v>39767</v>
      </c>
      <c r="J1080" s="11">
        <v>20</v>
      </c>
      <c r="K1080" s="11">
        <v>1</v>
      </c>
      <c r="L1080" s="11">
        <v>21</v>
      </c>
      <c r="M1080" s="11">
        <v>17</v>
      </c>
      <c r="O1080" t="str">
        <f t="shared" si="16"/>
        <v>LABBound &amp; Not Paid</v>
      </c>
    </row>
    <row r="1081" spans="1:15" ht="12" customHeight="1" outlineLevel="1" x14ac:dyDescent="0.2">
      <c r="A1081" s="3" t="s">
        <v>24156</v>
      </c>
      <c r="B1081" s="4">
        <v>15618</v>
      </c>
      <c r="C1081" s="3" t="s">
        <v>20135</v>
      </c>
      <c r="D1081" s="5">
        <v>39726</v>
      </c>
      <c r="E1081" s="5">
        <v>39730</v>
      </c>
      <c r="F1081" s="7">
        <v>39730</v>
      </c>
      <c r="G1081" s="9">
        <v>39734</v>
      </c>
      <c r="H1081" s="9">
        <v>39749</v>
      </c>
      <c r="I1081" s="6">
        <v>39752</v>
      </c>
      <c r="J1081" s="11">
        <v>4</v>
      </c>
      <c r="K1081" s="11">
        <v>15</v>
      </c>
      <c r="L1081" s="11">
        <v>19</v>
      </c>
      <c r="M1081" s="11">
        <v>3</v>
      </c>
      <c r="O1081" t="str">
        <f t="shared" si="16"/>
        <v>LABBound &amp; Not Paid</v>
      </c>
    </row>
    <row r="1082" spans="1:15" ht="12" customHeight="1" outlineLevel="1" x14ac:dyDescent="0.2">
      <c r="A1082" s="3" t="s">
        <v>24156</v>
      </c>
      <c r="B1082" s="4">
        <v>15769</v>
      </c>
      <c r="C1082" s="3" t="s">
        <v>20135</v>
      </c>
      <c r="D1082" s="5">
        <v>39733</v>
      </c>
      <c r="E1082" s="5">
        <v>39735</v>
      </c>
      <c r="F1082" s="7">
        <v>39735</v>
      </c>
      <c r="G1082" s="9">
        <v>39738</v>
      </c>
      <c r="H1082" s="9">
        <v>39748</v>
      </c>
      <c r="I1082" s="6">
        <v>39762</v>
      </c>
      <c r="J1082" s="11">
        <v>3</v>
      </c>
      <c r="K1082" s="11">
        <v>10</v>
      </c>
      <c r="L1082" s="11">
        <v>13</v>
      </c>
      <c r="M1082" s="11">
        <v>14</v>
      </c>
      <c r="O1082" t="str">
        <f t="shared" si="16"/>
        <v>LABBound &amp; Not Paid</v>
      </c>
    </row>
    <row r="1083" spans="1:15" ht="12" customHeight="1" outlineLevel="1" x14ac:dyDescent="0.2">
      <c r="A1083" s="3" t="s">
        <v>24156</v>
      </c>
      <c r="B1083" s="4">
        <v>15715</v>
      </c>
      <c r="C1083" s="3" t="s">
        <v>20135</v>
      </c>
      <c r="D1083" s="5">
        <v>39736</v>
      </c>
      <c r="E1083" s="5">
        <v>39736</v>
      </c>
      <c r="F1083" s="7">
        <v>39736</v>
      </c>
      <c r="G1083" s="9">
        <v>39737</v>
      </c>
      <c r="H1083" s="9">
        <v>39738</v>
      </c>
      <c r="I1083" s="6">
        <v>39753</v>
      </c>
      <c r="J1083" s="11">
        <v>1</v>
      </c>
      <c r="K1083" s="11">
        <v>1</v>
      </c>
      <c r="L1083" s="11">
        <v>2</v>
      </c>
      <c r="M1083" s="11">
        <v>15</v>
      </c>
      <c r="O1083" t="str">
        <f t="shared" si="16"/>
        <v>LABBound &amp; Not Paid</v>
      </c>
    </row>
    <row r="1084" spans="1:15" ht="12" customHeight="1" outlineLevel="1" x14ac:dyDescent="0.2">
      <c r="A1084" s="3" t="s">
        <v>24156</v>
      </c>
      <c r="B1084" s="4">
        <v>15968</v>
      </c>
      <c r="C1084" s="3" t="s">
        <v>20135</v>
      </c>
      <c r="D1084" s="5">
        <v>39734</v>
      </c>
      <c r="E1084" s="5">
        <v>39737</v>
      </c>
      <c r="F1084" s="7">
        <v>39737</v>
      </c>
      <c r="G1084" s="9">
        <v>39786</v>
      </c>
      <c r="H1084" s="9">
        <v>39787</v>
      </c>
      <c r="I1084" s="6">
        <v>39811</v>
      </c>
      <c r="J1084" s="11">
        <v>49</v>
      </c>
      <c r="K1084" s="11">
        <v>1</v>
      </c>
      <c r="L1084" s="11">
        <v>50</v>
      </c>
      <c r="M1084" s="11">
        <v>24</v>
      </c>
      <c r="O1084" t="str">
        <f t="shared" si="16"/>
        <v>LABBound &amp; Not Paid</v>
      </c>
    </row>
    <row r="1085" spans="1:15" ht="12" customHeight="1" outlineLevel="1" x14ac:dyDescent="0.2">
      <c r="A1085" s="3" t="s">
        <v>24156</v>
      </c>
      <c r="B1085" s="4">
        <v>15932</v>
      </c>
      <c r="C1085" s="3" t="s">
        <v>20135</v>
      </c>
      <c r="D1085" s="5">
        <v>39731</v>
      </c>
      <c r="E1085" s="5">
        <v>39737</v>
      </c>
      <c r="F1085" s="7">
        <v>39737</v>
      </c>
      <c r="G1085" s="9">
        <v>39787</v>
      </c>
      <c r="H1085" s="9">
        <v>39787</v>
      </c>
      <c r="I1085" s="6">
        <v>39799</v>
      </c>
      <c r="J1085" s="11">
        <v>50</v>
      </c>
      <c r="K1085" s="11">
        <v>0</v>
      </c>
      <c r="L1085" s="11">
        <v>50</v>
      </c>
      <c r="M1085" s="11">
        <v>12</v>
      </c>
      <c r="O1085" t="str">
        <f t="shared" si="16"/>
        <v>LABBound &amp; Not Paid</v>
      </c>
    </row>
    <row r="1086" spans="1:15" ht="12" customHeight="1" outlineLevel="1" x14ac:dyDescent="0.2">
      <c r="A1086" s="3" t="s">
        <v>24156</v>
      </c>
      <c r="B1086" s="4">
        <v>15842</v>
      </c>
      <c r="C1086" s="3" t="s">
        <v>20135</v>
      </c>
      <c r="D1086" s="5">
        <v>39736</v>
      </c>
      <c r="E1086" s="5">
        <v>39736</v>
      </c>
      <c r="F1086" s="7">
        <v>39737</v>
      </c>
      <c r="G1086" s="9">
        <v>39751</v>
      </c>
      <c r="H1086" s="9">
        <v>39751</v>
      </c>
      <c r="I1086" s="6">
        <v>39781</v>
      </c>
      <c r="J1086" s="11">
        <v>14</v>
      </c>
      <c r="K1086" s="11">
        <v>0</v>
      </c>
      <c r="L1086" s="11">
        <v>14</v>
      </c>
      <c r="M1086" s="11">
        <v>30</v>
      </c>
      <c r="O1086" t="str">
        <f t="shared" si="16"/>
        <v>LABBound &amp; Not Paid</v>
      </c>
    </row>
    <row r="1087" spans="1:15" ht="12" customHeight="1" outlineLevel="1" x14ac:dyDescent="0.2">
      <c r="A1087" s="3" t="s">
        <v>24156</v>
      </c>
      <c r="B1087" s="4">
        <v>15890</v>
      </c>
      <c r="C1087" s="3" t="s">
        <v>20135</v>
      </c>
      <c r="D1087" s="5">
        <v>39730</v>
      </c>
      <c r="E1087" s="5">
        <v>39738</v>
      </c>
      <c r="F1087" s="7">
        <v>39738</v>
      </c>
      <c r="G1087" s="9">
        <v>39756</v>
      </c>
      <c r="H1087" s="9">
        <v>39756</v>
      </c>
      <c r="I1087" s="6">
        <v>39786</v>
      </c>
      <c r="J1087" s="11">
        <v>18</v>
      </c>
      <c r="K1087" s="11">
        <v>0</v>
      </c>
      <c r="L1087" s="11">
        <v>18</v>
      </c>
      <c r="M1087" s="11">
        <v>30</v>
      </c>
      <c r="O1087" t="str">
        <f t="shared" si="16"/>
        <v>LABBound &amp; Not Paid</v>
      </c>
    </row>
    <row r="1088" spans="1:15" ht="12" customHeight="1" outlineLevel="1" x14ac:dyDescent="0.2">
      <c r="A1088" s="3" t="s">
        <v>24156</v>
      </c>
      <c r="B1088" s="4">
        <v>15720</v>
      </c>
      <c r="C1088" s="3" t="s">
        <v>20135</v>
      </c>
      <c r="D1088" s="5">
        <v>39734</v>
      </c>
      <c r="E1088" s="5">
        <v>39737</v>
      </c>
      <c r="F1088" s="7">
        <v>39738</v>
      </c>
      <c r="G1088" s="9">
        <v>39742</v>
      </c>
      <c r="H1088" s="9">
        <v>39743</v>
      </c>
      <c r="I1088" s="6">
        <v>39753</v>
      </c>
      <c r="J1088" s="11">
        <v>4</v>
      </c>
      <c r="K1088" s="11">
        <v>1</v>
      </c>
      <c r="L1088" s="11">
        <v>5</v>
      </c>
      <c r="M1088" s="11">
        <v>10</v>
      </c>
      <c r="O1088" t="str">
        <f t="shared" si="16"/>
        <v>LABBound &amp; Not Paid</v>
      </c>
    </row>
    <row r="1089" spans="1:15" ht="12" customHeight="1" outlineLevel="1" x14ac:dyDescent="0.2">
      <c r="A1089" s="3" t="s">
        <v>24156</v>
      </c>
      <c r="B1089" s="4">
        <v>15763</v>
      </c>
      <c r="C1089" s="3" t="s">
        <v>20135</v>
      </c>
      <c r="D1089" s="5">
        <v>39736</v>
      </c>
      <c r="E1089" s="5">
        <v>39741</v>
      </c>
      <c r="F1089" s="7">
        <v>39741</v>
      </c>
      <c r="G1089" s="9">
        <v>39742</v>
      </c>
      <c r="H1089" s="9">
        <v>39748</v>
      </c>
      <c r="I1089" s="6">
        <v>39761</v>
      </c>
      <c r="J1089" s="11">
        <v>1</v>
      </c>
      <c r="K1089" s="11">
        <v>6</v>
      </c>
      <c r="L1089" s="11">
        <v>7</v>
      </c>
      <c r="M1089" s="11">
        <v>13</v>
      </c>
      <c r="O1089" t="str">
        <f t="shared" si="16"/>
        <v>LABBound &amp; Not Paid</v>
      </c>
    </row>
    <row r="1090" spans="1:15" ht="12" customHeight="1" outlineLevel="1" x14ac:dyDescent="0.2">
      <c r="A1090" s="3" t="s">
        <v>24156</v>
      </c>
      <c r="B1090" s="4">
        <v>15959</v>
      </c>
      <c r="C1090" s="3" t="s">
        <v>20135</v>
      </c>
      <c r="D1090" s="5">
        <v>39741</v>
      </c>
      <c r="E1090" s="5">
        <v>39743</v>
      </c>
      <c r="F1090" s="7">
        <v>39743</v>
      </c>
      <c r="G1090" s="9">
        <v>39785</v>
      </c>
      <c r="H1090" s="9">
        <v>39787</v>
      </c>
      <c r="I1090" s="6">
        <v>39809</v>
      </c>
      <c r="J1090" s="11">
        <v>42</v>
      </c>
      <c r="K1090" s="11">
        <v>2</v>
      </c>
      <c r="L1090" s="11">
        <v>44</v>
      </c>
      <c r="M1090" s="11">
        <v>22</v>
      </c>
      <c r="O1090" t="str">
        <f t="shared" si="16"/>
        <v>LABBound &amp; Not Paid</v>
      </c>
    </row>
    <row r="1091" spans="1:15" ht="12" customHeight="1" outlineLevel="1" x14ac:dyDescent="0.2">
      <c r="A1091" s="3" t="s">
        <v>24156</v>
      </c>
      <c r="B1091" s="4">
        <v>15778</v>
      </c>
      <c r="C1091" s="3" t="s">
        <v>20135</v>
      </c>
      <c r="D1091" s="5">
        <v>39741</v>
      </c>
      <c r="E1091" s="5">
        <v>39744</v>
      </c>
      <c r="F1091" s="7">
        <v>39744</v>
      </c>
      <c r="G1091" s="9">
        <v>39750</v>
      </c>
      <c r="H1091" s="9">
        <v>39752</v>
      </c>
      <c r="I1091" s="6">
        <v>39765</v>
      </c>
      <c r="J1091" s="11">
        <v>6</v>
      </c>
      <c r="K1091" s="11">
        <v>2</v>
      </c>
      <c r="L1091" s="11">
        <v>8</v>
      </c>
      <c r="M1091" s="11">
        <v>13</v>
      </c>
      <c r="O1091" t="str">
        <f t="shared" si="16"/>
        <v>LABBound &amp; Not Paid</v>
      </c>
    </row>
    <row r="1092" spans="1:15" ht="12" customHeight="1" outlineLevel="1" x14ac:dyDescent="0.2">
      <c r="A1092" s="3" t="s">
        <v>24156</v>
      </c>
      <c r="B1092" s="4">
        <v>15944</v>
      </c>
      <c r="C1092" s="3" t="s">
        <v>20135</v>
      </c>
      <c r="D1092" s="5">
        <v>39744</v>
      </c>
      <c r="E1092" s="5">
        <v>39745</v>
      </c>
      <c r="F1092" s="7">
        <v>39745</v>
      </c>
      <c r="G1092" s="9">
        <v>39790</v>
      </c>
      <c r="H1092" s="9">
        <v>39790</v>
      </c>
      <c r="I1092" s="6">
        <v>39802</v>
      </c>
      <c r="J1092" s="11">
        <v>45</v>
      </c>
      <c r="K1092" s="11">
        <v>0</v>
      </c>
      <c r="L1092" s="11">
        <v>45</v>
      </c>
      <c r="M1092" s="11">
        <v>12</v>
      </c>
      <c r="O1092" t="str">
        <f t="shared" ref="O1092:O1155" si="17">+A1092&amp;C1092</f>
        <v>LABBound &amp; Not Paid</v>
      </c>
    </row>
    <row r="1093" spans="1:15" ht="12" customHeight="1" outlineLevel="1" x14ac:dyDescent="0.2">
      <c r="A1093" s="3" t="s">
        <v>24156</v>
      </c>
      <c r="B1093" s="4">
        <v>15939</v>
      </c>
      <c r="C1093" s="3" t="s">
        <v>20135</v>
      </c>
      <c r="D1093" s="5">
        <v>39722</v>
      </c>
      <c r="E1093" s="5">
        <v>39745</v>
      </c>
      <c r="F1093" s="7">
        <v>39748</v>
      </c>
      <c r="G1093" s="9">
        <v>39790</v>
      </c>
      <c r="H1093" s="9">
        <v>39791</v>
      </c>
      <c r="I1093" s="6">
        <v>39801</v>
      </c>
      <c r="J1093" s="11">
        <v>42</v>
      </c>
      <c r="K1093" s="11">
        <v>1</v>
      </c>
      <c r="L1093" s="11">
        <v>43</v>
      </c>
      <c r="M1093" s="11">
        <v>10</v>
      </c>
      <c r="O1093" t="str">
        <f t="shared" si="17"/>
        <v>LABBound &amp; Not Paid</v>
      </c>
    </row>
    <row r="1094" spans="1:15" ht="12" customHeight="1" outlineLevel="1" x14ac:dyDescent="0.2">
      <c r="A1094" s="3" t="s">
        <v>24156</v>
      </c>
      <c r="B1094" s="4">
        <v>16073</v>
      </c>
      <c r="C1094" s="3" t="s">
        <v>20135</v>
      </c>
      <c r="D1094" s="5">
        <v>39741</v>
      </c>
      <c r="E1094" s="5">
        <v>39749</v>
      </c>
      <c r="F1094" s="7">
        <v>39749</v>
      </c>
      <c r="G1094" s="9">
        <v>39797</v>
      </c>
      <c r="H1094" s="9">
        <v>39797</v>
      </c>
      <c r="I1094" s="6">
        <v>39815</v>
      </c>
      <c r="J1094" s="11">
        <v>48</v>
      </c>
      <c r="K1094" s="11">
        <v>0</v>
      </c>
      <c r="L1094" s="11">
        <v>48</v>
      </c>
      <c r="M1094" s="11">
        <v>18</v>
      </c>
      <c r="O1094" t="str">
        <f t="shared" si="17"/>
        <v>LABBound &amp; Not Paid</v>
      </c>
    </row>
    <row r="1095" spans="1:15" ht="12" customHeight="1" outlineLevel="1" x14ac:dyDescent="0.2">
      <c r="A1095" s="3" t="s">
        <v>24156</v>
      </c>
      <c r="B1095" s="4">
        <v>15918</v>
      </c>
      <c r="C1095" s="3" t="s">
        <v>20135</v>
      </c>
      <c r="D1095" s="5">
        <v>39730</v>
      </c>
      <c r="E1095" s="5">
        <v>39749</v>
      </c>
      <c r="F1095" s="7">
        <v>39749</v>
      </c>
      <c r="G1095" s="9">
        <v>39783</v>
      </c>
      <c r="H1095" s="9">
        <v>39786</v>
      </c>
      <c r="I1095" s="6">
        <v>39794</v>
      </c>
      <c r="J1095" s="11">
        <v>34</v>
      </c>
      <c r="K1095" s="11">
        <v>3</v>
      </c>
      <c r="L1095" s="11">
        <v>37</v>
      </c>
      <c r="M1095" s="11">
        <v>8</v>
      </c>
      <c r="O1095" t="str">
        <f t="shared" si="17"/>
        <v>LABBound &amp; Not Paid</v>
      </c>
    </row>
    <row r="1096" spans="1:15" ht="12" customHeight="1" outlineLevel="1" x14ac:dyDescent="0.2">
      <c r="A1096" s="3" t="s">
        <v>24156</v>
      </c>
      <c r="B1096" s="4">
        <v>15749</v>
      </c>
      <c r="C1096" s="3" t="s">
        <v>20135</v>
      </c>
      <c r="D1096" s="5">
        <v>39743</v>
      </c>
      <c r="E1096" s="5">
        <v>39750</v>
      </c>
      <c r="F1096" s="7">
        <v>39750</v>
      </c>
      <c r="G1096" s="9">
        <v>39750</v>
      </c>
      <c r="H1096" s="9">
        <v>39751</v>
      </c>
      <c r="I1096" s="6">
        <v>39758</v>
      </c>
      <c r="J1096" s="11">
        <v>0</v>
      </c>
      <c r="K1096" s="11">
        <v>1</v>
      </c>
      <c r="L1096" s="11">
        <v>1</v>
      </c>
      <c r="M1096" s="11">
        <v>7</v>
      </c>
      <c r="O1096" t="str">
        <f t="shared" si="17"/>
        <v>LABBound &amp; Not Paid</v>
      </c>
    </row>
    <row r="1097" spans="1:15" ht="12" customHeight="1" outlineLevel="1" x14ac:dyDescent="0.2">
      <c r="A1097" s="3" t="s">
        <v>24156</v>
      </c>
      <c r="B1097" s="4">
        <v>15806</v>
      </c>
      <c r="C1097" s="3" t="s">
        <v>20135</v>
      </c>
      <c r="D1097" s="5">
        <v>39751</v>
      </c>
      <c r="E1097" s="5">
        <v>39752</v>
      </c>
      <c r="F1097" s="7">
        <v>39752</v>
      </c>
      <c r="G1097" s="9">
        <v>39755</v>
      </c>
      <c r="H1097" s="9">
        <v>39757</v>
      </c>
      <c r="I1097" s="6">
        <v>39769</v>
      </c>
      <c r="J1097" s="11">
        <v>3</v>
      </c>
      <c r="K1097" s="11">
        <v>2</v>
      </c>
      <c r="L1097" s="11">
        <v>5</v>
      </c>
      <c r="M1097" s="11">
        <v>12</v>
      </c>
      <c r="O1097" t="str">
        <f t="shared" si="17"/>
        <v>LABBound &amp; Not Paid</v>
      </c>
    </row>
    <row r="1098" spans="1:15" ht="12" customHeight="1" outlineLevel="1" x14ac:dyDescent="0.2">
      <c r="A1098" s="3" t="s">
        <v>24156</v>
      </c>
      <c r="B1098" s="4">
        <v>15772</v>
      </c>
      <c r="C1098" s="3" t="s">
        <v>20135</v>
      </c>
      <c r="D1098" s="5">
        <v>39752</v>
      </c>
      <c r="E1098" s="5">
        <v>39752</v>
      </c>
      <c r="F1098" s="7">
        <v>39752</v>
      </c>
      <c r="G1098" s="9">
        <v>39752</v>
      </c>
      <c r="H1098" s="9">
        <v>39755</v>
      </c>
      <c r="I1098" s="6">
        <v>39763</v>
      </c>
      <c r="J1098" s="11">
        <v>0</v>
      </c>
      <c r="K1098" s="11">
        <v>3</v>
      </c>
      <c r="L1098" s="11">
        <v>3</v>
      </c>
      <c r="M1098" s="11">
        <v>8</v>
      </c>
      <c r="O1098" t="str">
        <f t="shared" si="17"/>
        <v>LABBound &amp; Not Paid</v>
      </c>
    </row>
    <row r="1099" spans="1:15" ht="12" customHeight="1" outlineLevel="1" x14ac:dyDescent="0.2">
      <c r="A1099" s="3" t="s">
        <v>24156</v>
      </c>
      <c r="B1099" s="4">
        <v>15827</v>
      </c>
      <c r="C1099" s="3" t="s">
        <v>20135</v>
      </c>
      <c r="D1099" s="5">
        <v>39748</v>
      </c>
      <c r="E1099" s="5">
        <v>39755</v>
      </c>
      <c r="F1099" s="7">
        <v>39756</v>
      </c>
      <c r="G1099" s="9">
        <v>39756</v>
      </c>
      <c r="H1099" s="9">
        <v>39757</v>
      </c>
      <c r="I1099" s="6">
        <v>39775</v>
      </c>
      <c r="J1099" s="11">
        <v>0</v>
      </c>
      <c r="K1099" s="11">
        <v>1</v>
      </c>
      <c r="L1099" s="11">
        <v>1</v>
      </c>
      <c r="M1099" s="11">
        <v>18</v>
      </c>
      <c r="O1099" t="str">
        <f t="shared" si="17"/>
        <v>LABBound &amp; Not Paid</v>
      </c>
    </row>
    <row r="1100" spans="1:15" ht="12" customHeight="1" outlineLevel="1" x14ac:dyDescent="0.2">
      <c r="A1100" s="3" t="s">
        <v>24156</v>
      </c>
      <c r="B1100" s="4">
        <v>16112</v>
      </c>
      <c r="C1100" s="3" t="s">
        <v>20135</v>
      </c>
      <c r="D1100" s="5">
        <v>39748</v>
      </c>
      <c r="E1100" s="5">
        <v>39755</v>
      </c>
      <c r="F1100" s="7">
        <v>39756</v>
      </c>
      <c r="G1100" s="9">
        <v>39811</v>
      </c>
      <c r="H1100" s="9">
        <v>39811</v>
      </c>
      <c r="I1100" s="6">
        <v>39824</v>
      </c>
      <c r="J1100" s="11">
        <v>55</v>
      </c>
      <c r="K1100" s="11">
        <v>0</v>
      </c>
      <c r="L1100" s="11">
        <v>55</v>
      </c>
      <c r="M1100" s="11">
        <v>13</v>
      </c>
      <c r="O1100" t="str">
        <f t="shared" si="17"/>
        <v>LABBound &amp; Not Paid</v>
      </c>
    </row>
    <row r="1101" spans="1:15" ht="12" customHeight="1" outlineLevel="1" x14ac:dyDescent="0.2">
      <c r="A1101" s="3" t="s">
        <v>24156</v>
      </c>
      <c r="B1101" s="4">
        <v>15816</v>
      </c>
      <c r="C1101" s="3" t="s">
        <v>20135</v>
      </c>
      <c r="D1101" s="5">
        <v>39755</v>
      </c>
      <c r="E1101" s="5">
        <v>39756</v>
      </c>
      <c r="F1101" s="7">
        <v>39756</v>
      </c>
      <c r="G1101" s="9">
        <v>39758</v>
      </c>
      <c r="H1101" s="9">
        <v>39763</v>
      </c>
      <c r="I1101" s="6">
        <v>39771</v>
      </c>
      <c r="J1101" s="11">
        <v>2</v>
      </c>
      <c r="K1101" s="11">
        <v>5</v>
      </c>
      <c r="L1101" s="11">
        <v>7</v>
      </c>
      <c r="M1101" s="11">
        <v>8</v>
      </c>
      <c r="O1101" t="str">
        <f t="shared" si="17"/>
        <v>LABBound &amp; Not Paid</v>
      </c>
    </row>
    <row r="1102" spans="1:15" ht="12" customHeight="1" outlineLevel="1" x14ac:dyDescent="0.2">
      <c r="A1102" s="3" t="s">
        <v>24156</v>
      </c>
      <c r="B1102" s="4">
        <v>15822</v>
      </c>
      <c r="C1102" s="3" t="s">
        <v>20135</v>
      </c>
      <c r="D1102" s="5">
        <v>39756</v>
      </c>
      <c r="E1102" s="5">
        <v>39757</v>
      </c>
      <c r="F1102" s="7">
        <v>39757</v>
      </c>
      <c r="G1102" s="9">
        <v>39763</v>
      </c>
      <c r="H1102" s="9">
        <v>39763</v>
      </c>
      <c r="I1102" s="6">
        <v>39772</v>
      </c>
      <c r="J1102" s="11">
        <v>6</v>
      </c>
      <c r="K1102" s="11">
        <v>0</v>
      </c>
      <c r="L1102" s="11">
        <v>6</v>
      </c>
      <c r="M1102" s="11">
        <v>9</v>
      </c>
      <c r="O1102" t="str">
        <f t="shared" si="17"/>
        <v>LABBound &amp; Not Paid</v>
      </c>
    </row>
    <row r="1103" spans="1:15" ht="12" customHeight="1" outlineLevel="1" x14ac:dyDescent="0.2">
      <c r="A1103" s="3" t="s">
        <v>24156</v>
      </c>
      <c r="B1103" s="4">
        <v>16085</v>
      </c>
      <c r="C1103" s="3" t="s">
        <v>20135</v>
      </c>
      <c r="D1103" s="5">
        <v>39751</v>
      </c>
      <c r="E1103" s="5">
        <v>39757</v>
      </c>
      <c r="F1103" s="7">
        <v>39757</v>
      </c>
      <c r="G1103" s="9">
        <v>39798</v>
      </c>
      <c r="H1103" s="9">
        <v>39798</v>
      </c>
      <c r="I1103" s="6">
        <v>39817</v>
      </c>
      <c r="J1103" s="11">
        <v>41</v>
      </c>
      <c r="K1103" s="11">
        <v>0</v>
      </c>
      <c r="L1103" s="11">
        <v>41</v>
      </c>
      <c r="M1103" s="11">
        <v>19</v>
      </c>
      <c r="O1103" t="str">
        <f t="shared" si="17"/>
        <v>LABBound &amp; Not Paid</v>
      </c>
    </row>
    <row r="1104" spans="1:15" ht="12" customHeight="1" outlineLevel="1" x14ac:dyDescent="0.2">
      <c r="A1104" s="3" t="s">
        <v>24156</v>
      </c>
      <c r="B1104" s="4">
        <v>16067</v>
      </c>
      <c r="C1104" s="3" t="s">
        <v>20135</v>
      </c>
      <c r="D1104" s="5">
        <v>39749</v>
      </c>
      <c r="E1104" s="5">
        <v>39758</v>
      </c>
      <c r="F1104" s="7">
        <v>39758</v>
      </c>
      <c r="G1104" s="9">
        <v>39785</v>
      </c>
      <c r="H1104" s="9">
        <v>39785</v>
      </c>
      <c r="I1104" s="6">
        <v>39814</v>
      </c>
      <c r="J1104" s="11">
        <v>27</v>
      </c>
      <c r="K1104" s="11">
        <v>0</v>
      </c>
      <c r="L1104" s="11">
        <v>27</v>
      </c>
      <c r="M1104" s="11">
        <v>29</v>
      </c>
      <c r="O1104" t="str">
        <f t="shared" si="17"/>
        <v>LABBound &amp; Not Paid</v>
      </c>
    </row>
    <row r="1105" spans="1:15" ht="12" customHeight="1" outlineLevel="1" x14ac:dyDescent="0.2">
      <c r="A1105" s="3" t="s">
        <v>24156</v>
      </c>
      <c r="B1105" s="4">
        <v>15829</v>
      </c>
      <c r="C1105" s="3" t="s">
        <v>20135</v>
      </c>
      <c r="D1105" s="5">
        <v>39757</v>
      </c>
      <c r="E1105" s="5">
        <v>39757</v>
      </c>
      <c r="F1105" s="7">
        <v>39758</v>
      </c>
      <c r="G1105" s="9">
        <v>39764</v>
      </c>
      <c r="H1105" s="9">
        <v>39765</v>
      </c>
      <c r="I1105" s="6">
        <v>39776</v>
      </c>
      <c r="J1105" s="11">
        <v>6</v>
      </c>
      <c r="K1105" s="11">
        <v>1</v>
      </c>
      <c r="L1105" s="11">
        <v>7</v>
      </c>
      <c r="M1105" s="11">
        <v>11</v>
      </c>
      <c r="O1105" t="str">
        <f t="shared" si="17"/>
        <v>LABBound &amp; Not Paid</v>
      </c>
    </row>
    <row r="1106" spans="1:15" ht="12" customHeight="1" outlineLevel="1" x14ac:dyDescent="0.2">
      <c r="A1106" s="3" t="s">
        <v>24156</v>
      </c>
      <c r="B1106" s="4">
        <v>15756</v>
      </c>
      <c r="C1106" s="3" t="s">
        <v>20137</v>
      </c>
      <c r="D1106" s="5">
        <v>39756</v>
      </c>
      <c r="E1106" s="5">
        <v>39758</v>
      </c>
      <c r="F1106" s="7">
        <v>39758</v>
      </c>
      <c r="G1106" s="9">
        <v>39758</v>
      </c>
      <c r="H1106" s="9">
        <v>39763</v>
      </c>
      <c r="I1106" s="6">
        <v>39759</v>
      </c>
      <c r="J1106" s="11">
        <v>0</v>
      </c>
      <c r="K1106" s="11">
        <v>5</v>
      </c>
      <c r="L1106" s="11">
        <v>5</v>
      </c>
      <c r="M1106" s="11">
        <v>-4</v>
      </c>
      <c r="O1106" t="str">
        <f t="shared" si="17"/>
        <v>LABCancel</v>
      </c>
    </row>
    <row r="1107" spans="1:15" ht="12" customHeight="1" outlineLevel="1" x14ac:dyDescent="0.2">
      <c r="A1107" s="3" t="s">
        <v>24156</v>
      </c>
      <c r="B1107" s="4">
        <v>15830</v>
      </c>
      <c r="C1107" s="3" t="s">
        <v>20135</v>
      </c>
      <c r="D1107" s="5">
        <v>39757</v>
      </c>
      <c r="E1107" s="5">
        <v>39759</v>
      </c>
      <c r="F1107" s="7">
        <v>39759</v>
      </c>
      <c r="G1107" s="9">
        <v>39766</v>
      </c>
      <c r="H1107" s="9">
        <v>39766</v>
      </c>
      <c r="I1107" s="6">
        <v>39777</v>
      </c>
      <c r="J1107" s="11">
        <v>7</v>
      </c>
      <c r="K1107" s="11">
        <v>0</v>
      </c>
      <c r="L1107" s="11">
        <v>7</v>
      </c>
      <c r="M1107" s="11">
        <v>11</v>
      </c>
      <c r="O1107" t="str">
        <f t="shared" si="17"/>
        <v>LABBound &amp; Not Paid</v>
      </c>
    </row>
    <row r="1108" spans="1:15" ht="12" customHeight="1" outlineLevel="1" x14ac:dyDescent="0.2">
      <c r="A1108" s="3" t="s">
        <v>24156</v>
      </c>
      <c r="B1108" s="4">
        <v>15878</v>
      </c>
      <c r="C1108" s="3" t="s">
        <v>20135</v>
      </c>
      <c r="D1108" s="5">
        <v>39755</v>
      </c>
      <c r="E1108" s="5">
        <v>39762</v>
      </c>
      <c r="F1108" s="7">
        <v>39762</v>
      </c>
      <c r="G1108" s="9">
        <v>39766</v>
      </c>
      <c r="H1108" s="9">
        <v>39772</v>
      </c>
      <c r="I1108" s="6">
        <v>39783</v>
      </c>
      <c r="J1108" s="11">
        <v>4</v>
      </c>
      <c r="K1108" s="11">
        <v>6</v>
      </c>
      <c r="L1108" s="11">
        <v>10</v>
      </c>
      <c r="M1108" s="11">
        <v>11</v>
      </c>
      <c r="O1108" t="str">
        <f t="shared" si="17"/>
        <v>LABBound &amp; Not Paid</v>
      </c>
    </row>
    <row r="1109" spans="1:15" ht="12" customHeight="1" outlineLevel="1" x14ac:dyDescent="0.2">
      <c r="A1109" s="3" t="s">
        <v>24156</v>
      </c>
      <c r="B1109" s="4">
        <v>15975</v>
      </c>
      <c r="C1109" s="3" t="s">
        <v>20135</v>
      </c>
      <c r="D1109" s="5">
        <v>39762</v>
      </c>
      <c r="E1109" s="5">
        <v>39763</v>
      </c>
      <c r="F1109" s="7">
        <v>39763</v>
      </c>
      <c r="G1109" s="9">
        <v>39791</v>
      </c>
      <c r="H1109" s="9">
        <v>39791</v>
      </c>
      <c r="I1109" s="6">
        <v>39812</v>
      </c>
      <c r="J1109" s="11">
        <v>28</v>
      </c>
      <c r="K1109" s="11">
        <v>0</v>
      </c>
      <c r="L1109" s="11">
        <v>28</v>
      </c>
      <c r="M1109" s="11">
        <v>21</v>
      </c>
      <c r="O1109" t="str">
        <f t="shared" si="17"/>
        <v>LABBound &amp; Not Paid</v>
      </c>
    </row>
    <row r="1110" spans="1:15" ht="12" customHeight="1" outlineLevel="1" x14ac:dyDescent="0.2">
      <c r="A1110" s="3" t="s">
        <v>24156</v>
      </c>
      <c r="B1110" s="4">
        <v>15904</v>
      </c>
      <c r="C1110" s="3" t="s">
        <v>20135</v>
      </c>
      <c r="D1110" s="5">
        <v>39763</v>
      </c>
      <c r="E1110" s="5">
        <v>39764</v>
      </c>
      <c r="F1110" s="7">
        <v>39764</v>
      </c>
      <c r="G1110" s="9">
        <v>39773</v>
      </c>
      <c r="H1110" s="9">
        <v>39773</v>
      </c>
      <c r="I1110" s="6">
        <v>39789</v>
      </c>
      <c r="J1110" s="11">
        <v>9</v>
      </c>
      <c r="K1110" s="11">
        <v>0</v>
      </c>
      <c r="L1110" s="11">
        <v>9</v>
      </c>
      <c r="M1110" s="11">
        <v>16</v>
      </c>
      <c r="O1110" t="str">
        <f t="shared" si="17"/>
        <v>LABBound &amp; Not Paid</v>
      </c>
    </row>
    <row r="1111" spans="1:15" ht="12" customHeight="1" outlineLevel="1" x14ac:dyDescent="0.2">
      <c r="A1111" s="3" t="s">
        <v>24156</v>
      </c>
      <c r="B1111" s="4">
        <v>16048</v>
      </c>
      <c r="C1111" s="3" t="s">
        <v>20135</v>
      </c>
      <c r="D1111" s="5">
        <v>39762</v>
      </c>
      <c r="E1111" s="5">
        <v>39764</v>
      </c>
      <c r="F1111" s="7">
        <v>39765</v>
      </c>
      <c r="G1111" s="9">
        <v>39797</v>
      </c>
      <c r="H1111" s="9">
        <v>39798</v>
      </c>
      <c r="I1111" s="6">
        <v>39814</v>
      </c>
      <c r="J1111" s="11">
        <v>32</v>
      </c>
      <c r="K1111" s="11">
        <v>1</v>
      </c>
      <c r="L1111" s="11">
        <v>33</v>
      </c>
      <c r="M1111" s="11">
        <v>16</v>
      </c>
      <c r="O1111" t="str">
        <f t="shared" si="17"/>
        <v>LABBound &amp; Not Paid</v>
      </c>
    </row>
    <row r="1112" spans="1:15" ht="12" customHeight="1" outlineLevel="1" x14ac:dyDescent="0.2">
      <c r="A1112" s="3" t="s">
        <v>24156</v>
      </c>
      <c r="B1112" s="4">
        <v>15883</v>
      </c>
      <c r="C1112" s="3" t="s">
        <v>20135</v>
      </c>
      <c r="D1112" s="5">
        <v>39764</v>
      </c>
      <c r="E1112" s="5">
        <v>39765</v>
      </c>
      <c r="F1112" s="7">
        <v>39765</v>
      </c>
      <c r="G1112" s="9">
        <v>39773</v>
      </c>
      <c r="H1112" s="9">
        <v>39773</v>
      </c>
      <c r="I1112" s="6">
        <v>39784</v>
      </c>
      <c r="J1112" s="11">
        <v>8</v>
      </c>
      <c r="K1112" s="11">
        <v>0</v>
      </c>
      <c r="L1112" s="11">
        <v>8</v>
      </c>
      <c r="M1112" s="11">
        <v>11</v>
      </c>
      <c r="O1112" t="str">
        <f t="shared" si="17"/>
        <v>LABBound &amp; Not Paid</v>
      </c>
    </row>
    <row r="1113" spans="1:15" ht="12" customHeight="1" outlineLevel="1" x14ac:dyDescent="0.2">
      <c r="A1113" s="3" t="s">
        <v>24156</v>
      </c>
      <c r="B1113" s="4">
        <v>15950</v>
      </c>
      <c r="C1113" s="3" t="s">
        <v>20135</v>
      </c>
      <c r="D1113" s="5">
        <v>39762</v>
      </c>
      <c r="E1113" s="5">
        <v>39766</v>
      </c>
      <c r="F1113" s="7">
        <v>39766</v>
      </c>
      <c r="G1113" s="9">
        <v>39785</v>
      </c>
      <c r="H1113" s="9">
        <v>39785</v>
      </c>
      <c r="I1113" s="6">
        <v>39804</v>
      </c>
      <c r="J1113" s="11">
        <v>19</v>
      </c>
      <c r="K1113" s="11">
        <v>0</v>
      </c>
      <c r="L1113" s="11">
        <v>19</v>
      </c>
      <c r="M1113" s="11">
        <v>19</v>
      </c>
      <c r="O1113" t="str">
        <f t="shared" si="17"/>
        <v>LABBound &amp; Not Paid</v>
      </c>
    </row>
    <row r="1114" spans="1:15" ht="12" customHeight="1" outlineLevel="1" x14ac:dyDescent="0.2">
      <c r="A1114" s="3" t="s">
        <v>24156</v>
      </c>
      <c r="B1114" s="4">
        <v>15875</v>
      </c>
      <c r="C1114" s="3" t="s">
        <v>20135</v>
      </c>
      <c r="D1114" s="5">
        <v>39765</v>
      </c>
      <c r="E1114" s="5">
        <v>39765</v>
      </c>
      <c r="F1114" s="7">
        <v>39766</v>
      </c>
      <c r="G1114" s="9">
        <v>39771</v>
      </c>
      <c r="H1114" s="9">
        <v>39771</v>
      </c>
      <c r="I1114" s="6">
        <v>39783</v>
      </c>
      <c r="J1114" s="11">
        <v>5</v>
      </c>
      <c r="K1114" s="11">
        <v>0</v>
      </c>
      <c r="L1114" s="11">
        <v>5</v>
      </c>
      <c r="M1114" s="11">
        <v>12</v>
      </c>
      <c r="O1114" t="str">
        <f t="shared" si="17"/>
        <v>LABBound &amp; Not Paid</v>
      </c>
    </row>
    <row r="1115" spans="1:15" ht="12" customHeight="1" outlineLevel="1" x14ac:dyDescent="0.2">
      <c r="A1115" s="3" t="s">
        <v>24156</v>
      </c>
      <c r="B1115" s="4">
        <v>15900</v>
      </c>
      <c r="C1115" s="3" t="s">
        <v>20135</v>
      </c>
      <c r="D1115" s="5">
        <v>39755</v>
      </c>
      <c r="E1115" s="5">
        <v>39766</v>
      </c>
      <c r="F1115" s="7">
        <v>39766</v>
      </c>
      <c r="G1115" s="9">
        <v>39772</v>
      </c>
      <c r="H1115" s="9">
        <v>39777</v>
      </c>
      <c r="I1115" s="6">
        <v>39788</v>
      </c>
      <c r="J1115" s="11">
        <v>6</v>
      </c>
      <c r="K1115" s="11">
        <v>5</v>
      </c>
      <c r="L1115" s="11">
        <v>11</v>
      </c>
      <c r="M1115" s="11">
        <v>11</v>
      </c>
      <c r="O1115" t="str">
        <f t="shared" si="17"/>
        <v>LABBound &amp; Not Paid</v>
      </c>
    </row>
    <row r="1116" spans="1:15" ht="12" customHeight="1" outlineLevel="1" x14ac:dyDescent="0.2">
      <c r="A1116" s="3" t="s">
        <v>24156</v>
      </c>
      <c r="B1116" s="4">
        <v>16137</v>
      </c>
      <c r="C1116" s="3" t="s">
        <v>20135</v>
      </c>
      <c r="D1116" s="5">
        <v>39762</v>
      </c>
      <c r="E1116" s="5">
        <v>39769</v>
      </c>
      <c r="F1116" s="7">
        <v>39769</v>
      </c>
      <c r="G1116" s="9">
        <v>39821</v>
      </c>
      <c r="H1116" s="9">
        <v>39821</v>
      </c>
      <c r="I1116" s="6">
        <v>39831</v>
      </c>
      <c r="J1116" s="11">
        <v>52</v>
      </c>
      <c r="K1116" s="11">
        <v>0</v>
      </c>
      <c r="L1116" s="11">
        <v>52</v>
      </c>
      <c r="M1116" s="11">
        <v>10</v>
      </c>
      <c r="O1116" t="str">
        <f t="shared" si="17"/>
        <v>LABBound &amp; Not Paid</v>
      </c>
    </row>
    <row r="1117" spans="1:15" ht="12" customHeight="1" outlineLevel="1" x14ac:dyDescent="0.2">
      <c r="A1117" s="3" t="s">
        <v>24156</v>
      </c>
      <c r="B1117" s="4">
        <v>16286</v>
      </c>
      <c r="C1117" s="3" t="s">
        <v>20135</v>
      </c>
      <c r="D1117" s="5">
        <v>39764</v>
      </c>
      <c r="E1117" s="5">
        <v>39771</v>
      </c>
      <c r="F1117" s="7">
        <v>39771</v>
      </c>
      <c r="G1117" s="9">
        <v>39829</v>
      </c>
      <c r="H1117" s="9">
        <v>39829</v>
      </c>
      <c r="I1117" s="6">
        <v>39846</v>
      </c>
      <c r="J1117" s="11">
        <v>58</v>
      </c>
      <c r="K1117" s="11">
        <v>0</v>
      </c>
      <c r="L1117" s="11">
        <v>58</v>
      </c>
      <c r="M1117" s="11">
        <v>17</v>
      </c>
      <c r="O1117" t="str">
        <f t="shared" si="17"/>
        <v>LABBound &amp; Not Paid</v>
      </c>
    </row>
    <row r="1118" spans="1:15" ht="12" customHeight="1" outlineLevel="1" x14ac:dyDescent="0.2">
      <c r="A1118" s="3" t="s">
        <v>24156</v>
      </c>
      <c r="B1118" s="4">
        <v>15907</v>
      </c>
      <c r="C1118" s="3" t="s">
        <v>20135</v>
      </c>
      <c r="D1118" s="5">
        <v>39763</v>
      </c>
      <c r="E1118" s="5">
        <v>39771</v>
      </c>
      <c r="F1118" s="7">
        <v>39771</v>
      </c>
      <c r="G1118" s="9">
        <v>39776</v>
      </c>
      <c r="H1118" s="9">
        <v>39776</v>
      </c>
      <c r="I1118" s="6">
        <v>39790</v>
      </c>
      <c r="J1118" s="11">
        <v>5</v>
      </c>
      <c r="K1118" s="11">
        <v>0</v>
      </c>
      <c r="L1118" s="11">
        <v>5</v>
      </c>
      <c r="M1118" s="11">
        <v>14</v>
      </c>
      <c r="O1118" t="str">
        <f t="shared" si="17"/>
        <v>LABBound &amp; Not Paid</v>
      </c>
    </row>
    <row r="1119" spans="1:15" ht="12" customHeight="1" outlineLevel="1" x14ac:dyDescent="0.2">
      <c r="A1119" s="3" t="s">
        <v>24156</v>
      </c>
      <c r="B1119" s="4">
        <v>15922</v>
      </c>
      <c r="C1119" s="3" t="s">
        <v>20135</v>
      </c>
      <c r="D1119" s="5">
        <v>39769</v>
      </c>
      <c r="E1119" s="5">
        <v>39772</v>
      </c>
      <c r="F1119" s="7">
        <v>39772</v>
      </c>
      <c r="G1119" s="9">
        <v>39784</v>
      </c>
      <c r="H1119" s="9">
        <v>39784</v>
      </c>
      <c r="I1119" s="6">
        <v>39796</v>
      </c>
      <c r="J1119" s="11">
        <v>12</v>
      </c>
      <c r="K1119" s="11">
        <v>0</v>
      </c>
      <c r="L1119" s="11">
        <v>12</v>
      </c>
      <c r="M1119" s="11">
        <v>12</v>
      </c>
      <c r="O1119" t="str">
        <f t="shared" si="17"/>
        <v>LABBound &amp; Not Paid</v>
      </c>
    </row>
    <row r="1120" spans="1:15" ht="12" customHeight="1" outlineLevel="1" x14ac:dyDescent="0.2">
      <c r="A1120" s="3" t="s">
        <v>24156</v>
      </c>
      <c r="B1120" s="4">
        <v>15926</v>
      </c>
      <c r="C1120" s="3" t="s">
        <v>20135</v>
      </c>
      <c r="D1120" s="5">
        <v>39765</v>
      </c>
      <c r="E1120" s="5">
        <v>39772</v>
      </c>
      <c r="F1120" s="7">
        <v>39772</v>
      </c>
      <c r="G1120" s="9">
        <v>39784</v>
      </c>
      <c r="H1120" s="9">
        <v>39785</v>
      </c>
      <c r="I1120" s="6">
        <v>39797</v>
      </c>
      <c r="J1120" s="11">
        <v>12</v>
      </c>
      <c r="K1120" s="11">
        <v>1</v>
      </c>
      <c r="L1120" s="11">
        <v>13</v>
      </c>
      <c r="M1120" s="11">
        <v>12</v>
      </c>
      <c r="O1120" t="str">
        <f t="shared" si="17"/>
        <v>LABBound &amp; Not Paid</v>
      </c>
    </row>
    <row r="1121" spans="1:15" ht="12" customHeight="1" outlineLevel="1" x14ac:dyDescent="0.2">
      <c r="A1121" s="3" t="s">
        <v>24156</v>
      </c>
      <c r="B1121" s="4">
        <v>16148</v>
      </c>
      <c r="C1121" s="3" t="s">
        <v>20135</v>
      </c>
      <c r="D1121" s="5">
        <v>39769</v>
      </c>
      <c r="E1121" s="5">
        <v>39772</v>
      </c>
      <c r="F1121" s="7">
        <v>39772</v>
      </c>
      <c r="G1121" s="9">
        <v>39818</v>
      </c>
      <c r="H1121" s="9">
        <v>39818</v>
      </c>
      <c r="I1121" s="6">
        <v>39834</v>
      </c>
      <c r="J1121" s="11">
        <v>46</v>
      </c>
      <c r="K1121" s="11">
        <v>0</v>
      </c>
      <c r="L1121" s="11">
        <v>46</v>
      </c>
      <c r="M1121" s="11">
        <v>16</v>
      </c>
      <c r="O1121" t="str">
        <f t="shared" si="17"/>
        <v>LABBound &amp; Not Paid</v>
      </c>
    </row>
    <row r="1122" spans="1:15" ht="12" customHeight="1" outlineLevel="1" x14ac:dyDescent="0.2">
      <c r="A1122" s="3" t="s">
        <v>24156</v>
      </c>
      <c r="B1122" s="4">
        <v>15909</v>
      </c>
      <c r="C1122" s="3" t="s">
        <v>20135</v>
      </c>
      <c r="D1122" s="5">
        <v>39772</v>
      </c>
      <c r="E1122" s="5">
        <v>39773</v>
      </c>
      <c r="F1122" s="7">
        <v>39773</v>
      </c>
      <c r="G1122" s="9">
        <v>39783</v>
      </c>
      <c r="H1122" s="9">
        <v>39783</v>
      </c>
      <c r="I1122" s="6">
        <v>39791</v>
      </c>
      <c r="J1122" s="11">
        <v>10</v>
      </c>
      <c r="K1122" s="11">
        <v>0</v>
      </c>
      <c r="L1122" s="11">
        <v>10</v>
      </c>
      <c r="M1122" s="11">
        <v>8</v>
      </c>
      <c r="O1122" t="str">
        <f t="shared" si="17"/>
        <v>LABBound &amp; Not Paid</v>
      </c>
    </row>
    <row r="1123" spans="1:15" ht="12" customHeight="1" outlineLevel="1" x14ac:dyDescent="0.2">
      <c r="A1123" s="3" t="s">
        <v>24156</v>
      </c>
      <c r="B1123" s="4">
        <v>15923</v>
      </c>
      <c r="C1123" s="3" t="s">
        <v>20135</v>
      </c>
      <c r="D1123" s="5">
        <v>39770</v>
      </c>
      <c r="E1123" s="5">
        <v>39773</v>
      </c>
      <c r="F1123" s="7">
        <v>39773</v>
      </c>
      <c r="G1123" s="9">
        <v>39784</v>
      </c>
      <c r="H1123" s="9">
        <v>39784</v>
      </c>
      <c r="I1123" s="6">
        <v>39796</v>
      </c>
      <c r="J1123" s="11">
        <v>11</v>
      </c>
      <c r="K1123" s="11">
        <v>0</v>
      </c>
      <c r="L1123" s="11">
        <v>11</v>
      </c>
      <c r="M1123" s="11">
        <v>12</v>
      </c>
      <c r="O1123" t="str">
        <f t="shared" si="17"/>
        <v>LABBound &amp; Not Paid</v>
      </c>
    </row>
    <row r="1124" spans="1:15" ht="12" customHeight="1" outlineLevel="1" x14ac:dyDescent="0.2">
      <c r="A1124" s="3" t="s">
        <v>24156</v>
      </c>
      <c r="B1124" s="4">
        <v>16064</v>
      </c>
      <c r="C1124" s="3" t="s">
        <v>20135</v>
      </c>
      <c r="D1124" s="5">
        <v>39772</v>
      </c>
      <c r="E1124" s="5">
        <v>39773</v>
      </c>
      <c r="F1124" s="7">
        <v>39773</v>
      </c>
      <c r="G1124" s="9">
        <v>39786</v>
      </c>
      <c r="H1124" s="9">
        <v>39786</v>
      </c>
      <c r="I1124" s="6">
        <v>39814</v>
      </c>
      <c r="J1124" s="11">
        <v>13</v>
      </c>
      <c r="K1124" s="11">
        <v>0</v>
      </c>
      <c r="L1124" s="11">
        <v>13</v>
      </c>
      <c r="M1124" s="11">
        <v>28</v>
      </c>
      <c r="O1124" t="str">
        <f t="shared" si="17"/>
        <v>LABBound &amp; Not Paid</v>
      </c>
    </row>
    <row r="1125" spans="1:15" ht="12" customHeight="1" outlineLevel="1" x14ac:dyDescent="0.2">
      <c r="A1125" s="3" t="s">
        <v>24156</v>
      </c>
      <c r="B1125" s="4">
        <v>15864</v>
      </c>
      <c r="C1125" s="3" t="s">
        <v>20135</v>
      </c>
      <c r="D1125" s="5">
        <v>39773</v>
      </c>
      <c r="E1125" s="5">
        <v>39776</v>
      </c>
      <c r="F1125" s="7">
        <v>39776</v>
      </c>
      <c r="G1125" s="9">
        <v>39778</v>
      </c>
      <c r="H1125" s="9">
        <v>39778</v>
      </c>
      <c r="I1125" s="6">
        <v>39783</v>
      </c>
      <c r="J1125" s="11">
        <v>2</v>
      </c>
      <c r="K1125" s="11">
        <v>0</v>
      </c>
      <c r="L1125" s="11">
        <v>2</v>
      </c>
      <c r="M1125" s="11">
        <v>5</v>
      </c>
      <c r="O1125" t="str">
        <f t="shared" si="17"/>
        <v>LABBound &amp; Not Paid</v>
      </c>
    </row>
    <row r="1126" spans="1:15" ht="12" customHeight="1" outlineLevel="1" x14ac:dyDescent="0.2">
      <c r="A1126" s="3" t="s">
        <v>24156</v>
      </c>
      <c r="B1126" s="4">
        <v>15974</v>
      </c>
      <c r="C1126" s="3" t="s">
        <v>20135</v>
      </c>
      <c r="D1126" s="5">
        <v>39776</v>
      </c>
      <c r="E1126" s="5">
        <v>39776</v>
      </c>
      <c r="F1126" s="7">
        <v>39776</v>
      </c>
      <c r="G1126" s="9">
        <v>39793</v>
      </c>
      <c r="H1126" s="9">
        <v>39797</v>
      </c>
      <c r="I1126" s="6">
        <v>39812</v>
      </c>
      <c r="J1126" s="11">
        <v>17</v>
      </c>
      <c r="K1126" s="11">
        <v>4</v>
      </c>
      <c r="L1126" s="11">
        <v>21</v>
      </c>
      <c r="M1126" s="11">
        <v>15</v>
      </c>
      <c r="O1126" t="str">
        <f t="shared" si="17"/>
        <v>LABBound &amp; Not Paid</v>
      </c>
    </row>
    <row r="1127" spans="1:15" ht="12" customHeight="1" outlineLevel="1" x14ac:dyDescent="0.2">
      <c r="A1127" s="3" t="s">
        <v>24156</v>
      </c>
      <c r="B1127" s="4">
        <v>16093</v>
      </c>
      <c r="C1127" s="3" t="s">
        <v>20135</v>
      </c>
      <c r="D1127" s="5">
        <v>39764</v>
      </c>
      <c r="E1127" s="5">
        <v>39776</v>
      </c>
      <c r="F1127" s="7">
        <v>39776</v>
      </c>
      <c r="G1127" s="9">
        <v>39800</v>
      </c>
      <c r="H1127" s="9">
        <v>39800</v>
      </c>
      <c r="I1127" s="6">
        <v>39819</v>
      </c>
      <c r="J1127" s="11">
        <v>24</v>
      </c>
      <c r="K1127" s="11">
        <v>0</v>
      </c>
      <c r="L1127" s="11">
        <v>24</v>
      </c>
      <c r="M1127" s="11">
        <v>19</v>
      </c>
      <c r="O1127" t="str">
        <f t="shared" si="17"/>
        <v>LABBound &amp; Not Paid</v>
      </c>
    </row>
    <row r="1128" spans="1:15" ht="12" customHeight="1" outlineLevel="1" x14ac:dyDescent="0.2">
      <c r="A1128" s="3" t="s">
        <v>24156</v>
      </c>
      <c r="B1128" s="4">
        <v>16182</v>
      </c>
      <c r="C1128" s="3" t="s">
        <v>20135</v>
      </c>
      <c r="D1128" s="5">
        <v>39758</v>
      </c>
      <c r="E1128" s="5">
        <v>39777</v>
      </c>
      <c r="F1128" s="7">
        <v>39777</v>
      </c>
      <c r="G1128" s="9">
        <v>39825</v>
      </c>
      <c r="H1128" s="9">
        <v>39825</v>
      </c>
      <c r="I1128" s="6">
        <v>39843</v>
      </c>
      <c r="J1128" s="11">
        <v>48</v>
      </c>
      <c r="K1128" s="11">
        <v>0</v>
      </c>
      <c r="L1128" s="11">
        <v>48</v>
      </c>
      <c r="M1128" s="11">
        <v>18</v>
      </c>
      <c r="O1128" t="str">
        <f t="shared" si="17"/>
        <v>LABBound &amp; Not Paid</v>
      </c>
    </row>
    <row r="1129" spans="1:15" ht="12" customHeight="1" outlineLevel="1" x14ac:dyDescent="0.2">
      <c r="A1129" s="3" t="s">
        <v>24156</v>
      </c>
      <c r="B1129" s="4">
        <v>15983</v>
      </c>
      <c r="C1129" s="3" t="s">
        <v>20135</v>
      </c>
      <c r="D1129" s="5">
        <v>39777</v>
      </c>
      <c r="E1129" s="5">
        <v>39777</v>
      </c>
      <c r="F1129" s="7">
        <v>39777</v>
      </c>
      <c r="G1129" s="9">
        <v>39792</v>
      </c>
      <c r="H1129" s="9">
        <v>39792</v>
      </c>
      <c r="I1129" s="6">
        <v>39813</v>
      </c>
      <c r="J1129" s="11">
        <v>15</v>
      </c>
      <c r="K1129" s="11">
        <v>0</v>
      </c>
      <c r="L1129" s="11">
        <v>15</v>
      </c>
      <c r="M1129" s="11">
        <v>21</v>
      </c>
      <c r="O1129" t="str">
        <f t="shared" si="17"/>
        <v>LABBound &amp; Not Paid</v>
      </c>
    </row>
    <row r="1130" spans="1:15" ht="12" customHeight="1" outlineLevel="1" x14ac:dyDescent="0.2">
      <c r="A1130" s="3" t="s">
        <v>24156</v>
      </c>
      <c r="B1130" s="4">
        <v>16032</v>
      </c>
      <c r="C1130" s="3" t="s">
        <v>20135</v>
      </c>
      <c r="D1130" s="5">
        <v>39773</v>
      </c>
      <c r="E1130" s="5">
        <v>39777</v>
      </c>
      <c r="F1130" s="7">
        <v>39777</v>
      </c>
      <c r="G1130" s="9">
        <v>39794</v>
      </c>
      <c r="H1130" s="9">
        <v>39794</v>
      </c>
      <c r="I1130" s="6">
        <v>39814</v>
      </c>
      <c r="J1130" s="11">
        <v>17</v>
      </c>
      <c r="K1130" s="11">
        <v>0</v>
      </c>
      <c r="L1130" s="11">
        <v>17</v>
      </c>
      <c r="M1130" s="11">
        <v>20</v>
      </c>
      <c r="O1130" t="str">
        <f t="shared" si="17"/>
        <v>LABBound &amp; Not Paid</v>
      </c>
    </row>
    <row r="1131" spans="1:15" ht="12" customHeight="1" outlineLevel="1" x14ac:dyDescent="0.2">
      <c r="A1131" s="3" t="s">
        <v>24156</v>
      </c>
      <c r="B1131" s="4">
        <v>15851</v>
      </c>
      <c r="C1131" s="3" t="s">
        <v>20135</v>
      </c>
      <c r="D1131" s="5">
        <v>39773</v>
      </c>
      <c r="E1131" s="5">
        <v>39776</v>
      </c>
      <c r="F1131" s="7">
        <v>39777</v>
      </c>
      <c r="G1131" s="9">
        <v>39777</v>
      </c>
      <c r="H1131" s="9">
        <v>39777</v>
      </c>
      <c r="I1131" s="6">
        <v>39782</v>
      </c>
      <c r="J1131" s="11">
        <v>0</v>
      </c>
      <c r="K1131" s="11">
        <v>0</v>
      </c>
      <c r="L1131" s="11">
        <v>0</v>
      </c>
      <c r="M1131" s="11">
        <v>5</v>
      </c>
      <c r="O1131" t="str">
        <f t="shared" si="17"/>
        <v>LABBound &amp; Not Paid</v>
      </c>
    </row>
    <row r="1132" spans="1:15" ht="12" customHeight="1" outlineLevel="1" x14ac:dyDescent="0.2">
      <c r="A1132" s="3" t="s">
        <v>24156</v>
      </c>
      <c r="B1132" s="4">
        <v>16369</v>
      </c>
      <c r="C1132" s="3" t="s">
        <v>20135</v>
      </c>
      <c r="D1132" s="5">
        <v>39773</v>
      </c>
      <c r="E1132" s="5">
        <v>39777</v>
      </c>
      <c r="F1132" s="7">
        <v>39777</v>
      </c>
      <c r="G1132" s="9">
        <v>39828</v>
      </c>
      <c r="H1132" s="9">
        <v>39836</v>
      </c>
      <c r="I1132" s="6">
        <v>39868</v>
      </c>
      <c r="J1132" s="11">
        <v>51</v>
      </c>
      <c r="K1132" s="11">
        <v>8</v>
      </c>
      <c r="L1132" s="11">
        <v>59</v>
      </c>
      <c r="M1132" s="11">
        <v>32</v>
      </c>
      <c r="O1132" t="str">
        <f t="shared" si="17"/>
        <v>LABBound &amp; Not Paid</v>
      </c>
    </row>
    <row r="1133" spans="1:15" ht="12" customHeight="1" outlineLevel="1" x14ac:dyDescent="0.2">
      <c r="A1133" s="3" t="s">
        <v>24156</v>
      </c>
      <c r="B1133" s="4">
        <v>15891</v>
      </c>
      <c r="C1133" s="3" t="s">
        <v>20135</v>
      </c>
      <c r="D1133" s="5">
        <v>39777</v>
      </c>
      <c r="E1133" s="5">
        <v>39777</v>
      </c>
      <c r="F1133" s="7">
        <v>39777</v>
      </c>
      <c r="G1133" s="9">
        <v>39778</v>
      </c>
      <c r="H1133" s="9">
        <v>39786</v>
      </c>
      <c r="I1133" s="6">
        <v>39787</v>
      </c>
      <c r="J1133" s="11">
        <v>1</v>
      </c>
      <c r="K1133" s="11">
        <v>8</v>
      </c>
      <c r="L1133" s="11">
        <v>9</v>
      </c>
      <c r="M1133" s="11">
        <v>1</v>
      </c>
      <c r="O1133" t="str">
        <f t="shared" si="17"/>
        <v>LABBound &amp; Not Paid</v>
      </c>
    </row>
    <row r="1134" spans="1:15" ht="12" customHeight="1" outlineLevel="1" x14ac:dyDescent="0.2">
      <c r="A1134" s="3" t="s">
        <v>24156</v>
      </c>
      <c r="B1134" s="4">
        <v>16141</v>
      </c>
      <c r="C1134" s="3" t="s">
        <v>20135</v>
      </c>
      <c r="D1134" s="5">
        <v>39735</v>
      </c>
      <c r="E1134" s="5">
        <v>39783</v>
      </c>
      <c r="F1134" s="7">
        <v>39783</v>
      </c>
      <c r="G1134" s="9">
        <v>39812</v>
      </c>
      <c r="H1134" s="9">
        <v>39812</v>
      </c>
      <c r="I1134" s="6">
        <v>39832</v>
      </c>
      <c r="J1134" s="11">
        <v>29</v>
      </c>
      <c r="K1134" s="11">
        <v>0</v>
      </c>
      <c r="L1134" s="11">
        <v>29</v>
      </c>
      <c r="M1134" s="11">
        <v>20</v>
      </c>
      <c r="O1134" t="str">
        <f t="shared" si="17"/>
        <v>LABBound &amp; Not Paid</v>
      </c>
    </row>
    <row r="1135" spans="1:15" ht="12" customHeight="1" outlineLevel="1" x14ac:dyDescent="0.2">
      <c r="A1135" s="3" t="s">
        <v>24156</v>
      </c>
      <c r="B1135" s="4">
        <v>16269</v>
      </c>
      <c r="C1135" s="3" t="s">
        <v>20135</v>
      </c>
      <c r="D1135" s="5">
        <v>39767</v>
      </c>
      <c r="E1135" s="5">
        <v>39783</v>
      </c>
      <c r="F1135" s="7">
        <v>39783</v>
      </c>
      <c r="G1135" s="9">
        <v>39832</v>
      </c>
      <c r="H1135" s="9">
        <v>39832</v>
      </c>
      <c r="I1135" s="6">
        <v>39845</v>
      </c>
      <c r="J1135" s="11">
        <v>49</v>
      </c>
      <c r="K1135" s="11">
        <v>0</v>
      </c>
      <c r="L1135" s="11">
        <v>49</v>
      </c>
      <c r="M1135" s="11">
        <v>13</v>
      </c>
      <c r="O1135" t="str">
        <f t="shared" si="17"/>
        <v>LABBound &amp; Not Paid</v>
      </c>
    </row>
    <row r="1136" spans="1:15" ht="12" customHeight="1" outlineLevel="1" x14ac:dyDescent="0.2">
      <c r="A1136" s="3" t="s">
        <v>24156</v>
      </c>
      <c r="B1136" s="4">
        <v>16068</v>
      </c>
      <c r="C1136" s="3" t="s">
        <v>20135</v>
      </c>
      <c r="D1136" s="5">
        <v>39765</v>
      </c>
      <c r="E1136" s="5">
        <v>39783</v>
      </c>
      <c r="F1136" s="7">
        <v>39784</v>
      </c>
      <c r="G1136" s="9">
        <v>39793</v>
      </c>
      <c r="H1136" s="9">
        <v>39793</v>
      </c>
      <c r="I1136" s="6">
        <v>39814</v>
      </c>
      <c r="J1136" s="11">
        <v>9</v>
      </c>
      <c r="K1136" s="11">
        <v>0</v>
      </c>
      <c r="L1136" s="11">
        <v>9</v>
      </c>
      <c r="M1136" s="11">
        <v>21</v>
      </c>
      <c r="O1136" t="str">
        <f t="shared" si="17"/>
        <v>LABBound &amp; Not Paid</v>
      </c>
    </row>
    <row r="1137" spans="1:15" ht="12" customHeight="1" outlineLevel="1" x14ac:dyDescent="0.2">
      <c r="A1137" s="3" t="s">
        <v>24156</v>
      </c>
      <c r="B1137" s="4">
        <v>16077</v>
      </c>
      <c r="C1137" s="3" t="s">
        <v>20135</v>
      </c>
      <c r="D1137" s="5">
        <v>39777</v>
      </c>
      <c r="E1137" s="5">
        <v>39783</v>
      </c>
      <c r="F1137" s="7">
        <v>39784</v>
      </c>
      <c r="G1137" s="9">
        <v>39797</v>
      </c>
      <c r="H1137" s="9">
        <v>39797</v>
      </c>
      <c r="I1137" s="6">
        <v>39816</v>
      </c>
      <c r="J1137" s="11">
        <v>13</v>
      </c>
      <c r="K1137" s="11">
        <v>0</v>
      </c>
      <c r="L1137" s="11">
        <v>13</v>
      </c>
      <c r="M1137" s="11">
        <v>19</v>
      </c>
      <c r="O1137" t="str">
        <f t="shared" si="17"/>
        <v>LABBound &amp; Not Paid</v>
      </c>
    </row>
    <row r="1138" spans="1:15" ht="12" customHeight="1" outlineLevel="1" x14ac:dyDescent="0.2">
      <c r="A1138" s="3" t="s">
        <v>24156</v>
      </c>
      <c r="B1138" s="4">
        <v>16047</v>
      </c>
      <c r="C1138" s="3" t="s">
        <v>20135</v>
      </c>
      <c r="D1138" s="5">
        <v>39784</v>
      </c>
      <c r="E1138" s="5">
        <v>39784</v>
      </c>
      <c r="F1138" s="7">
        <v>39785</v>
      </c>
      <c r="G1138" s="9">
        <v>39793</v>
      </c>
      <c r="H1138" s="9">
        <v>39793</v>
      </c>
      <c r="I1138" s="6">
        <v>39814</v>
      </c>
      <c r="J1138" s="11">
        <v>8</v>
      </c>
      <c r="K1138" s="11">
        <v>0</v>
      </c>
      <c r="L1138" s="11">
        <v>8</v>
      </c>
      <c r="M1138" s="11">
        <v>21</v>
      </c>
      <c r="O1138" t="str">
        <f t="shared" si="17"/>
        <v>LABBound &amp; Not Paid</v>
      </c>
    </row>
    <row r="1139" spans="1:15" ht="12" customHeight="1" outlineLevel="1" x14ac:dyDescent="0.2">
      <c r="A1139" s="3" t="s">
        <v>24156</v>
      </c>
      <c r="B1139" s="4">
        <v>15942</v>
      </c>
      <c r="C1139" s="3" t="s">
        <v>20135</v>
      </c>
      <c r="D1139" s="5">
        <v>39778</v>
      </c>
      <c r="E1139" s="5">
        <v>39783</v>
      </c>
      <c r="F1139" s="7">
        <v>39785</v>
      </c>
      <c r="G1139" s="9">
        <v>39790</v>
      </c>
      <c r="H1139" s="9">
        <v>39790</v>
      </c>
      <c r="I1139" s="6">
        <v>39801</v>
      </c>
      <c r="J1139" s="11">
        <v>5</v>
      </c>
      <c r="K1139" s="11">
        <v>0</v>
      </c>
      <c r="L1139" s="11">
        <v>5</v>
      </c>
      <c r="M1139" s="11">
        <v>11</v>
      </c>
      <c r="O1139" t="str">
        <f t="shared" si="17"/>
        <v>LABBound &amp; Not Paid</v>
      </c>
    </row>
    <row r="1140" spans="1:15" ht="12" customHeight="1" outlineLevel="1" x14ac:dyDescent="0.2">
      <c r="A1140" s="3" t="s">
        <v>24156</v>
      </c>
      <c r="B1140" s="4">
        <v>16187</v>
      </c>
      <c r="C1140" s="3" t="s">
        <v>20137</v>
      </c>
      <c r="D1140" s="5">
        <v>39784</v>
      </c>
      <c r="E1140" s="5">
        <v>39785</v>
      </c>
      <c r="F1140" s="7">
        <v>39785</v>
      </c>
      <c r="G1140" s="9">
        <v>39827</v>
      </c>
      <c r="H1140" s="9">
        <v>39827</v>
      </c>
      <c r="I1140" s="6">
        <v>39844</v>
      </c>
      <c r="J1140" s="11">
        <v>42</v>
      </c>
      <c r="K1140" s="11">
        <v>0</v>
      </c>
      <c r="L1140" s="11">
        <v>42</v>
      </c>
      <c r="M1140" s="11">
        <v>17</v>
      </c>
      <c r="O1140" t="str">
        <f t="shared" si="17"/>
        <v>LABCancel</v>
      </c>
    </row>
    <row r="1141" spans="1:15" ht="12" customHeight="1" outlineLevel="1" x14ac:dyDescent="0.2">
      <c r="A1141" s="3" t="s">
        <v>24156</v>
      </c>
      <c r="B1141" s="4">
        <v>15928</v>
      </c>
      <c r="C1141" s="3" t="s">
        <v>20135</v>
      </c>
      <c r="D1141" s="5">
        <v>39759</v>
      </c>
      <c r="E1141" s="5">
        <v>39785</v>
      </c>
      <c r="F1141" s="7">
        <v>39786</v>
      </c>
      <c r="G1141" s="9">
        <v>39787</v>
      </c>
      <c r="H1141" s="9">
        <v>39787</v>
      </c>
      <c r="I1141" s="6">
        <v>39798</v>
      </c>
      <c r="J1141" s="11">
        <v>1</v>
      </c>
      <c r="K1141" s="11">
        <v>0</v>
      </c>
      <c r="L1141" s="11">
        <v>1</v>
      </c>
      <c r="M1141" s="11">
        <v>11</v>
      </c>
      <c r="O1141" t="str">
        <f t="shared" si="17"/>
        <v>LABBound &amp; Not Paid</v>
      </c>
    </row>
    <row r="1142" spans="1:15" ht="12" customHeight="1" outlineLevel="1" x14ac:dyDescent="0.2">
      <c r="A1142" s="3" t="s">
        <v>24156</v>
      </c>
      <c r="B1142" s="4">
        <v>15957</v>
      </c>
      <c r="C1142" s="3" t="s">
        <v>20135</v>
      </c>
      <c r="D1142" s="5">
        <v>39786</v>
      </c>
      <c r="E1142" s="5">
        <v>39787</v>
      </c>
      <c r="F1142" s="7">
        <v>39787</v>
      </c>
      <c r="G1142" s="9">
        <v>39791</v>
      </c>
      <c r="H1142" s="9">
        <v>39792</v>
      </c>
      <c r="I1142" s="6">
        <v>39808</v>
      </c>
      <c r="J1142" s="11">
        <v>4</v>
      </c>
      <c r="K1142" s="11">
        <v>1</v>
      </c>
      <c r="L1142" s="11">
        <v>5</v>
      </c>
      <c r="M1142" s="11">
        <v>16</v>
      </c>
      <c r="O1142" t="str">
        <f t="shared" si="17"/>
        <v>LABBound &amp; Not Paid</v>
      </c>
    </row>
    <row r="1143" spans="1:15" ht="12" customHeight="1" outlineLevel="1" x14ac:dyDescent="0.2">
      <c r="A1143" s="3" t="s">
        <v>24156</v>
      </c>
      <c r="B1143" s="4">
        <v>16059</v>
      </c>
      <c r="C1143" s="3" t="s">
        <v>20135</v>
      </c>
      <c r="D1143" s="5">
        <v>39753</v>
      </c>
      <c r="E1143" s="5">
        <v>39790</v>
      </c>
      <c r="F1143" s="7">
        <v>39790</v>
      </c>
      <c r="G1143" s="9">
        <v>39793</v>
      </c>
      <c r="H1143" s="9">
        <v>39794</v>
      </c>
      <c r="I1143" s="6">
        <v>39814</v>
      </c>
      <c r="J1143" s="11">
        <v>3</v>
      </c>
      <c r="K1143" s="11">
        <v>1</v>
      </c>
      <c r="L1143" s="11">
        <v>4</v>
      </c>
      <c r="M1143" s="11">
        <v>20</v>
      </c>
      <c r="O1143" t="str">
        <f t="shared" si="17"/>
        <v>LABBound &amp; Not Paid</v>
      </c>
    </row>
    <row r="1144" spans="1:15" ht="12" customHeight="1" outlineLevel="1" x14ac:dyDescent="0.2">
      <c r="A1144" s="3" t="s">
        <v>24156</v>
      </c>
      <c r="B1144" s="4">
        <v>16266</v>
      </c>
      <c r="C1144" s="3" t="s">
        <v>20135</v>
      </c>
      <c r="D1144" s="5">
        <v>39785</v>
      </c>
      <c r="E1144" s="5">
        <v>39791</v>
      </c>
      <c r="F1144" s="7">
        <v>39791</v>
      </c>
      <c r="G1144" s="9">
        <v>39832</v>
      </c>
      <c r="H1144" s="9">
        <v>39832</v>
      </c>
      <c r="I1144" s="6">
        <v>39845</v>
      </c>
      <c r="J1144" s="11">
        <v>41</v>
      </c>
      <c r="K1144" s="11">
        <v>0</v>
      </c>
      <c r="L1144" s="11">
        <v>41</v>
      </c>
      <c r="M1144" s="11">
        <v>13</v>
      </c>
      <c r="O1144" t="str">
        <f t="shared" si="17"/>
        <v>LABBound &amp; Not Paid</v>
      </c>
    </row>
    <row r="1145" spans="1:15" ht="12" customHeight="1" outlineLevel="1" x14ac:dyDescent="0.2">
      <c r="A1145" s="3" t="s">
        <v>24156</v>
      </c>
      <c r="B1145" s="4">
        <v>16091</v>
      </c>
      <c r="C1145" s="3" t="s">
        <v>20135</v>
      </c>
      <c r="D1145" s="5">
        <v>39786</v>
      </c>
      <c r="E1145" s="5">
        <v>39790</v>
      </c>
      <c r="F1145" s="7">
        <v>39791</v>
      </c>
      <c r="G1145" s="9">
        <v>39799</v>
      </c>
      <c r="H1145" s="9">
        <v>39799</v>
      </c>
      <c r="I1145" s="6">
        <v>39818</v>
      </c>
      <c r="J1145" s="11">
        <v>8</v>
      </c>
      <c r="K1145" s="11">
        <v>0</v>
      </c>
      <c r="L1145" s="11">
        <v>8</v>
      </c>
      <c r="M1145" s="11">
        <v>19</v>
      </c>
      <c r="O1145" t="str">
        <f t="shared" si="17"/>
        <v>LABBound &amp; Not Paid</v>
      </c>
    </row>
    <row r="1146" spans="1:15" ht="12" customHeight="1" outlineLevel="1" x14ac:dyDescent="0.2">
      <c r="A1146" s="3" t="s">
        <v>24156</v>
      </c>
      <c r="B1146" s="4">
        <v>16090</v>
      </c>
      <c r="C1146" s="3" t="s">
        <v>20135</v>
      </c>
      <c r="D1146" s="5">
        <v>39783</v>
      </c>
      <c r="E1146" s="5">
        <v>39791</v>
      </c>
      <c r="F1146" s="7">
        <v>39791</v>
      </c>
      <c r="G1146" s="9">
        <v>39798</v>
      </c>
      <c r="H1146" s="9">
        <v>39798</v>
      </c>
      <c r="I1146" s="6">
        <v>39818</v>
      </c>
      <c r="J1146" s="11">
        <v>7</v>
      </c>
      <c r="K1146" s="11">
        <v>0</v>
      </c>
      <c r="L1146" s="11">
        <v>7</v>
      </c>
      <c r="M1146" s="11">
        <v>20</v>
      </c>
      <c r="O1146" t="str">
        <f t="shared" si="17"/>
        <v>LABBound &amp; Not Paid</v>
      </c>
    </row>
    <row r="1147" spans="1:15" ht="12" customHeight="1" outlineLevel="1" x14ac:dyDescent="0.2">
      <c r="A1147" s="3" t="s">
        <v>24156</v>
      </c>
      <c r="B1147" s="4">
        <v>16101</v>
      </c>
      <c r="C1147" s="3" t="s">
        <v>20135</v>
      </c>
      <c r="D1147" s="5">
        <v>39415</v>
      </c>
      <c r="E1147" s="5">
        <v>39792</v>
      </c>
      <c r="F1147" s="7">
        <v>39792</v>
      </c>
      <c r="G1147" s="9">
        <v>39804</v>
      </c>
      <c r="H1147" s="9">
        <v>39804</v>
      </c>
      <c r="I1147" s="6">
        <v>39820</v>
      </c>
      <c r="J1147" s="11">
        <v>12</v>
      </c>
      <c r="K1147" s="11">
        <v>0</v>
      </c>
      <c r="L1147" s="11">
        <v>12</v>
      </c>
      <c r="M1147" s="11">
        <v>16</v>
      </c>
      <c r="O1147" t="str">
        <f t="shared" si="17"/>
        <v>LABBound &amp; Not Paid</v>
      </c>
    </row>
    <row r="1148" spans="1:15" ht="12" customHeight="1" outlineLevel="1" x14ac:dyDescent="0.2">
      <c r="A1148" s="3" t="s">
        <v>24156</v>
      </c>
      <c r="B1148" s="4">
        <v>16180</v>
      </c>
      <c r="C1148" s="3" t="s">
        <v>20135</v>
      </c>
      <c r="D1148" s="5">
        <v>39785</v>
      </c>
      <c r="E1148" s="5">
        <v>39792</v>
      </c>
      <c r="F1148" s="7">
        <v>39792</v>
      </c>
      <c r="G1148" s="9">
        <v>39822</v>
      </c>
      <c r="H1148" s="9">
        <v>39822</v>
      </c>
      <c r="I1148" s="6">
        <v>39843</v>
      </c>
      <c r="J1148" s="11">
        <v>30</v>
      </c>
      <c r="K1148" s="11">
        <v>0</v>
      </c>
      <c r="L1148" s="11">
        <v>30</v>
      </c>
      <c r="M1148" s="11">
        <v>21</v>
      </c>
      <c r="O1148" t="str">
        <f t="shared" si="17"/>
        <v>LABBound &amp; Not Paid</v>
      </c>
    </row>
    <row r="1149" spans="1:15" ht="12" customHeight="1" outlineLevel="1" x14ac:dyDescent="0.2">
      <c r="A1149" s="3" t="s">
        <v>24156</v>
      </c>
      <c r="B1149" s="4">
        <v>16055</v>
      </c>
      <c r="C1149" s="3" t="s">
        <v>24148</v>
      </c>
      <c r="D1149" s="5">
        <v>39787</v>
      </c>
      <c r="E1149" s="5">
        <v>39792</v>
      </c>
      <c r="F1149" s="7">
        <v>39792</v>
      </c>
      <c r="G1149" s="9">
        <v>39792</v>
      </c>
      <c r="H1149" s="9">
        <v>39793</v>
      </c>
      <c r="I1149" s="6">
        <v>39814</v>
      </c>
      <c r="J1149" s="11">
        <v>0</v>
      </c>
      <c r="K1149" s="11">
        <v>1</v>
      </c>
      <c r="L1149" s="11">
        <v>1</v>
      </c>
      <c r="M1149" s="11">
        <v>21</v>
      </c>
      <c r="O1149" t="str">
        <f t="shared" si="17"/>
        <v>LABRenewal Lapse</v>
      </c>
    </row>
    <row r="1150" spans="1:15" ht="12" customHeight="1" outlineLevel="1" x14ac:dyDescent="0.2">
      <c r="A1150" s="3" t="s">
        <v>24156</v>
      </c>
      <c r="B1150" s="4">
        <v>16107</v>
      </c>
      <c r="C1150" s="3" t="s">
        <v>24148</v>
      </c>
      <c r="D1150" s="5">
        <v>39791</v>
      </c>
      <c r="E1150" s="5">
        <v>39792</v>
      </c>
      <c r="F1150" s="7">
        <v>39793</v>
      </c>
      <c r="G1150" s="9">
        <v>39794</v>
      </c>
      <c r="H1150" s="9">
        <v>39805</v>
      </c>
      <c r="I1150" s="6">
        <v>39822</v>
      </c>
      <c r="J1150" s="11">
        <v>1</v>
      </c>
      <c r="K1150" s="11">
        <v>11</v>
      </c>
      <c r="L1150" s="11">
        <v>12</v>
      </c>
      <c r="M1150" s="11">
        <v>17</v>
      </c>
      <c r="O1150" t="str">
        <f t="shared" si="17"/>
        <v>LABRenewal Lapse</v>
      </c>
    </row>
    <row r="1151" spans="1:15" ht="12" customHeight="1" outlineLevel="1" x14ac:dyDescent="0.2">
      <c r="A1151" s="3" t="s">
        <v>24156</v>
      </c>
      <c r="B1151" s="4">
        <v>15978</v>
      </c>
      <c r="C1151" s="3" t="s">
        <v>20135</v>
      </c>
      <c r="D1151" s="5">
        <v>39797</v>
      </c>
      <c r="E1151" s="5">
        <v>39797</v>
      </c>
      <c r="F1151" s="7">
        <v>39797</v>
      </c>
      <c r="G1151" s="9">
        <v>39797</v>
      </c>
      <c r="H1151" s="9">
        <v>39797</v>
      </c>
      <c r="I1151" s="6">
        <v>39813</v>
      </c>
      <c r="J1151" s="11">
        <v>0</v>
      </c>
      <c r="K1151" s="11">
        <v>0</v>
      </c>
      <c r="L1151" s="11">
        <v>0</v>
      </c>
      <c r="M1151" s="11">
        <v>16</v>
      </c>
      <c r="O1151" t="str">
        <f t="shared" si="17"/>
        <v>LABBound &amp; Not Paid</v>
      </c>
    </row>
    <row r="1152" spans="1:15" ht="12" customHeight="1" outlineLevel="1" x14ac:dyDescent="0.2">
      <c r="A1152" s="3" t="s">
        <v>24156</v>
      </c>
      <c r="B1152" s="4">
        <v>16151</v>
      </c>
      <c r="C1152" s="3" t="s">
        <v>20135</v>
      </c>
      <c r="D1152" s="5">
        <v>39793</v>
      </c>
      <c r="E1152" s="5">
        <v>39797</v>
      </c>
      <c r="F1152" s="7">
        <v>39797</v>
      </c>
      <c r="G1152" s="9">
        <v>39826</v>
      </c>
      <c r="H1152" s="9">
        <v>39826</v>
      </c>
      <c r="I1152" s="6">
        <v>39836</v>
      </c>
      <c r="J1152" s="11">
        <v>29</v>
      </c>
      <c r="K1152" s="11">
        <v>0</v>
      </c>
      <c r="L1152" s="11">
        <v>29</v>
      </c>
      <c r="M1152" s="11">
        <v>10</v>
      </c>
      <c r="O1152" t="str">
        <f t="shared" si="17"/>
        <v>LABBound &amp; Not Paid</v>
      </c>
    </row>
    <row r="1153" spans="1:15" ht="12" customHeight="1" outlineLevel="1" x14ac:dyDescent="0.2">
      <c r="A1153" s="3" t="s">
        <v>24156</v>
      </c>
      <c r="B1153" s="4">
        <v>16792</v>
      </c>
      <c r="C1153" s="3" t="s">
        <v>20135</v>
      </c>
      <c r="D1153" s="5">
        <v>39756</v>
      </c>
      <c r="E1153" s="5">
        <v>39761</v>
      </c>
      <c r="F1153" s="7">
        <v>39800</v>
      </c>
      <c r="G1153" s="9">
        <v>39800</v>
      </c>
      <c r="H1153" s="9">
        <v>39800</v>
      </c>
      <c r="J1153" s="11">
        <v>0</v>
      </c>
      <c r="K1153" s="11">
        <v>0</v>
      </c>
      <c r="L1153" s="11">
        <v>0</v>
      </c>
      <c r="M1153" s="11">
        <v>0</v>
      </c>
      <c r="O1153" t="str">
        <f t="shared" si="17"/>
        <v>LABBound &amp; Not Paid</v>
      </c>
    </row>
    <row r="1154" spans="1:15" ht="12" customHeight="1" outlineLevel="1" x14ac:dyDescent="0.2">
      <c r="A1154" s="3" t="s">
        <v>24156</v>
      </c>
      <c r="B1154" s="4">
        <v>16037</v>
      </c>
      <c r="C1154" s="3" t="s">
        <v>20135</v>
      </c>
      <c r="D1154" s="5">
        <v>39801</v>
      </c>
      <c r="E1154" s="5">
        <v>39801</v>
      </c>
      <c r="F1154" s="7">
        <v>39801</v>
      </c>
      <c r="G1154" s="9">
        <v>39804</v>
      </c>
      <c r="H1154" s="9">
        <v>39804</v>
      </c>
      <c r="I1154" s="6">
        <v>39814</v>
      </c>
      <c r="J1154" s="11">
        <v>3</v>
      </c>
      <c r="K1154" s="11">
        <v>0</v>
      </c>
      <c r="L1154" s="11">
        <v>3</v>
      </c>
      <c r="M1154" s="11">
        <v>10</v>
      </c>
      <c r="O1154" t="str">
        <f t="shared" si="17"/>
        <v>LABBound &amp; Not Paid</v>
      </c>
    </row>
    <row r="1155" spans="1:15" ht="12" customHeight="1" outlineLevel="1" x14ac:dyDescent="0.2">
      <c r="A1155" s="3" t="s">
        <v>24156</v>
      </c>
      <c r="B1155" s="4">
        <v>16119</v>
      </c>
      <c r="C1155" s="3" t="s">
        <v>20135</v>
      </c>
      <c r="D1155" s="5">
        <v>39801</v>
      </c>
      <c r="E1155" s="5">
        <v>39801</v>
      </c>
      <c r="F1155" s="7">
        <v>39804</v>
      </c>
      <c r="G1155" s="9">
        <v>39811</v>
      </c>
      <c r="H1155" s="9">
        <v>39812</v>
      </c>
      <c r="I1155" s="6">
        <v>39826</v>
      </c>
      <c r="J1155" s="11">
        <v>7</v>
      </c>
      <c r="K1155" s="11">
        <v>1</v>
      </c>
      <c r="L1155" s="11">
        <v>8</v>
      </c>
      <c r="M1155" s="11">
        <v>14</v>
      </c>
      <c r="O1155" t="str">
        <f t="shared" si="17"/>
        <v>LABBound &amp; Not Paid</v>
      </c>
    </row>
    <row r="1156" spans="1:15" ht="12" customHeight="1" outlineLevel="1" x14ac:dyDescent="0.2">
      <c r="A1156" s="3" t="s">
        <v>24156</v>
      </c>
      <c r="B1156" s="4">
        <v>16168</v>
      </c>
      <c r="C1156" s="3" t="s">
        <v>20135</v>
      </c>
      <c r="D1156" s="5">
        <v>39797</v>
      </c>
      <c r="E1156" s="5">
        <v>39804</v>
      </c>
      <c r="F1156" s="7">
        <v>39804</v>
      </c>
      <c r="G1156" s="9">
        <v>39827</v>
      </c>
      <c r="H1156" s="9">
        <v>39827</v>
      </c>
      <c r="I1156" s="6">
        <v>39840</v>
      </c>
      <c r="J1156" s="11">
        <v>23</v>
      </c>
      <c r="K1156" s="11">
        <v>0</v>
      </c>
      <c r="L1156" s="11">
        <v>23</v>
      </c>
      <c r="M1156" s="11">
        <v>13</v>
      </c>
      <c r="O1156" t="str">
        <f t="shared" ref="O1156:O1219" si="18">+A1156&amp;C1156</f>
        <v>LABBound &amp; Not Paid</v>
      </c>
    </row>
    <row r="1157" spans="1:15" ht="12" customHeight="1" outlineLevel="1" x14ac:dyDescent="0.2">
      <c r="A1157" s="3" t="s">
        <v>24156</v>
      </c>
      <c r="B1157" s="4">
        <v>16125</v>
      </c>
      <c r="C1157" s="3" t="s">
        <v>20135</v>
      </c>
      <c r="D1157" s="5">
        <v>39804</v>
      </c>
      <c r="E1157" s="5">
        <v>39811</v>
      </c>
      <c r="F1157" s="7">
        <v>39812</v>
      </c>
      <c r="G1157" s="9">
        <v>39819</v>
      </c>
      <c r="H1157" s="9">
        <v>39819</v>
      </c>
      <c r="I1157" s="6">
        <v>39828</v>
      </c>
      <c r="J1157" s="11">
        <v>7</v>
      </c>
      <c r="K1157" s="11">
        <v>0</v>
      </c>
      <c r="L1157" s="11">
        <v>7</v>
      </c>
      <c r="M1157" s="11">
        <v>9</v>
      </c>
      <c r="O1157" t="str">
        <f t="shared" si="18"/>
        <v>LABBound &amp; Not Paid</v>
      </c>
    </row>
    <row r="1158" spans="1:15" ht="12" customHeight="1" outlineLevel="1" x14ac:dyDescent="0.2">
      <c r="A1158" s="3" t="s">
        <v>24156</v>
      </c>
      <c r="B1158" s="4">
        <v>16120</v>
      </c>
      <c r="C1158" s="3" t="s">
        <v>20135</v>
      </c>
      <c r="D1158" s="5">
        <v>39799</v>
      </c>
      <c r="E1158" s="5">
        <v>39811</v>
      </c>
      <c r="F1158" s="7">
        <v>39812</v>
      </c>
      <c r="G1158" s="9">
        <v>39819</v>
      </c>
      <c r="H1158" s="9">
        <v>39819</v>
      </c>
      <c r="I1158" s="6">
        <v>39827</v>
      </c>
      <c r="J1158" s="11">
        <v>7</v>
      </c>
      <c r="K1158" s="11">
        <v>0</v>
      </c>
      <c r="L1158" s="11">
        <v>7</v>
      </c>
      <c r="M1158" s="11">
        <v>8</v>
      </c>
      <c r="O1158" t="str">
        <f t="shared" si="18"/>
        <v>LABBound &amp; Not Paid</v>
      </c>
    </row>
    <row r="1159" spans="1:15" ht="12" customHeight="1" outlineLevel="1" x14ac:dyDescent="0.2">
      <c r="A1159" s="3" t="s">
        <v>24156</v>
      </c>
      <c r="B1159" s="4">
        <v>16108</v>
      </c>
      <c r="C1159" s="3" t="s">
        <v>20135</v>
      </c>
      <c r="D1159" s="5">
        <v>39813</v>
      </c>
      <c r="E1159" s="5">
        <v>39815</v>
      </c>
      <c r="F1159" s="7">
        <v>39818</v>
      </c>
      <c r="G1159" s="9">
        <v>39818</v>
      </c>
      <c r="H1159" s="9">
        <v>39818</v>
      </c>
      <c r="I1159" s="6">
        <v>39823</v>
      </c>
      <c r="J1159" s="11">
        <v>0</v>
      </c>
      <c r="K1159" s="11">
        <v>0</v>
      </c>
      <c r="L1159" s="11">
        <v>0</v>
      </c>
      <c r="M1159" s="11">
        <v>5</v>
      </c>
      <c r="O1159" t="str">
        <f t="shared" si="18"/>
        <v>LABBound &amp; Not Paid</v>
      </c>
    </row>
    <row r="1160" spans="1:15" ht="12" customHeight="1" outlineLevel="1" x14ac:dyDescent="0.2">
      <c r="A1160" s="3" t="s">
        <v>24156</v>
      </c>
      <c r="B1160" s="4">
        <v>16271</v>
      </c>
      <c r="C1160" s="3" t="s">
        <v>20135</v>
      </c>
      <c r="D1160" s="5">
        <v>39800</v>
      </c>
      <c r="E1160" s="5">
        <v>39800</v>
      </c>
      <c r="F1160" s="7">
        <v>39818</v>
      </c>
      <c r="G1160" s="9">
        <v>39829</v>
      </c>
      <c r="H1160" s="9">
        <v>39829</v>
      </c>
      <c r="I1160" s="6">
        <v>39845</v>
      </c>
      <c r="J1160" s="11">
        <v>11</v>
      </c>
      <c r="K1160" s="11">
        <v>0</v>
      </c>
      <c r="L1160" s="11">
        <v>11</v>
      </c>
      <c r="M1160" s="11">
        <v>16</v>
      </c>
      <c r="O1160" t="str">
        <f t="shared" si="18"/>
        <v>LABBound &amp; Not Paid</v>
      </c>
    </row>
    <row r="1161" spans="1:15" ht="12" customHeight="1" outlineLevel="1" x14ac:dyDescent="0.2">
      <c r="A1161" s="3" t="s">
        <v>24156</v>
      </c>
      <c r="B1161" s="4">
        <v>16274</v>
      </c>
      <c r="C1161" s="3" t="s">
        <v>20135</v>
      </c>
      <c r="D1161" s="5">
        <v>39799</v>
      </c>
      <c r="E1161" s="5">
        <v>39805</v>
      </c>
      <c r="F1161" s="7">
        <v>39819</v>
      </c>
      <c r="G1161" s="9">
        <v>39833</v>
      </c>
      <c r="H1161" s="9">
        <v>39833</v>
      </c>
      <c r="I1161" s="6">
        <v>39845</v>
      </c>
      <c r="J1161" s="11">
        <v>14</v>
      </c>
      <c r="K1161" s="11">
        <v>0</v>
      </c>
      <c r="L1161" s="11">
        <v>14</v>
      </c>
      <c r="M1161" s="11">
        <v>12</v>
      </c>
      <c r="O1161" t="str">
        <f t="shared" si="18"/>
        <v>LABBound &amp; Not Paid</v>
      </c>
    </row>
    <row r="1162" spans="1:15" ht="21.95" customHeight="1" outlineLevel="1" x14ac:dyDescent="0.2">
      <c r="A1162" s="3" t="s">
        <v>24156</v>
      </c>
      <c r="B1162" s="4">
        <v>16281</v>
      </c>
      <c r="C1162" s="3" t="s">
        <v>24149</v>
      </c>
      <c r="D1162" s="5">
        <v>39813</v>
      </c>
      <c r="E1162" s="5">
        <v>39818</v>
      </c>
      <c r="F1162" s="7">
        <v>39819</v>
      </c>
      <c r="G1162" s="9">
        <v>39833</v>
      </c>
      <c r="H1162" s="9">
        <v>39833</v>
      </c>
      <c r="I1162" s="6">
        <v>39845</v>
      </c>
      <c r="J1162" s="11">
        <v>14</v>
      </c>
      <c r="K1162" s="11">
        <v>0</v>
      </c>
      <c r="L1162" s="11">
        <v>14</v>
      </c>
      <c r="M1162" s="11">
        <v>12</v>
      </c>
      <c r="O1162" t="str">
        <f t="shared" si="18"/>
        <v>LABRenewal Laspe Replaced</v>
      </c>
    </row>
    <row r="1163" spans="1:15" ht="12" customHeight="1" outlineLevel="1" x14ac:dyDescent="0.2">
      <c r="A1163" s="3" t="s">
        <v>24156</v>
      </c>
      <c r="B1163" s="4">
        <v>16127</v>
      </c>
      <c r="C1163" s="3" t="s">
        <v>20135</v>
      </c>
      <c r="D1163" s="5">
        <v>39819</v>
      </c>
      <c r="E1163" s="5">
        <v>39820</v>
      </c>
      <c r="F1163" s="7">
        <v>39820</v>
      </c>
      <c r="G1163" s="9">
        <v>39821</v>
      </c>
      <c r="H1163" s="9">
        <v>39821</v>
      </c>
      <c r="I1163" s="6">
        <v>39828</v>
      </c>
      <c r="J1163" s="11">
        <v>1</v>
      </c>
      <c r="K1163" s="11">
        <v>0</v>
      </c>
      <c r="L1163" s="11">
        <v>1</v>
      </c>
      <c r="M1163" s="11">
        <v>7</v>
      </c>
      <c r="O1163" t="str">
        <f t="shared" si="18"/>
        <v>LABBound &amp; Not Paid</v>
      </c>
    </row>
    <row r="1164" spans="1:15" ht="12" customHeight="1" outlineLevel="1" x14ac:dyDescent="0.2">
      <c r="A1164" s="3" t="s">
        <v>24156</v>
      </c>
      <c r="B1164" s="4">
        <v>16152</v>
      </c>
      <c r="C1164" s="3" t="s">
        <v>20135</v>
      </c>
      <c r="D1164" s="5">
        <v>39818</v>
      </c>
      <c r="E1164" s="5">
        <v>39819</v>
      </c>
      <c r="F1164" s="7">
        <v>39820</v>
      </c>
      <c r="G1164" s="9">
        <v>39822</v>
      </c>
      <c r="H1164" s="9">
        <v>39822</v>
      </c>
      <c r="I1164" s="6">
        <v>39836</v>
      </c>
      <c r="J1164" s="11">
        <v>2</v>
      </c>
      <c r="K1164" s="11">
        <v>0</v>
      </c>
      <c r="L1164" s="11">
        <v>2</v>
      </c>
      <c r="M1164" s="11">
        <v>14</v>
      </c>
      <c r="O1164" t="str">
        <f t="shared" si="18"/>
        <v>LABBound &amp; Not Paid</v>
      </c>
    </row>
    <row r="1165" spans="1:15" ht="12" customHeight="1" outlineLevel="1" x14ac:dyDescent="0.2">
      <c r="A1165" s="3" t="s">
        <v>24156</v>
      </c>
      <c r="B1165" s="4">
        <v>16161</v>
      </c>
      <c r="C1165" s="3" t="s">
        <v>20135</v>
      </c>
      <c r="D1165" s="5">
        <v>39818</v>
      </c>
      <c r="E1165" s="5">
        <v>39820</v>
      </c>
      <c r="F1165" s="7">
        <v>39821</v>
      </c>
      <c r="G1165" s="9">
        <v>39826</v>
      </c>
      <c r="H1165" s="9">
        <v>39826</v>
      </c>
      <c r="I1165" s="6">
        <v>39838</v>
      </c>
      <c r="J1165" s="11">
        <v>5</v>
      </c>
      <c r="K1165" s="11">
        <v>0</v>
      </c>
      <c r="L1165" s="11">
        <v>5</v>
      </c>
      <c r="M1165" s="11">
        <v>12</v>
      </c>
      <c r="O1165" t="str">
        <f t="shared" si="18"/>
        <v>LABBound &amp; Not Paid</v>
      </c>
    </row>
    <row r="1166" spans="1:15" ht="12" customHeight="1" outlineLevel="1" x14ac:dyDescent="0.2">
      <c r="A1166" s="3" t="s">
        <v>24156</v>
      </c>
      <c r="B1166" s="4">
        <v>16144</v>
      </c>
      <c r="C1166" s="3" t="s">
        <v>20135</v>
      </c>
      <c r="D1166" s="5">
        <v>39819</v>
      </c>
      <c r="E1166" s="5">
        <v>39821</v>
      </c>
      <c r="F1166" s="7">
        <v>39821</v>
      </c>
      <c r="G1166" s="9">
        <v>39822</v>
      </c>
      <c r="H1166" s="9">
        <v>39822</v>
      </c>
      <c r="I1166" s="6">
        <v>39833</v>
      </c>
      <c r="J1166" s="11">
        <v>1</v>
      </c>
      <c r="K1166" s="11">
        <v>0</v>
      </c>
      <c r="L1166" s="11">
        <v>1</v>
      </c>
      <c r="M1166" s="11">
        <v>11</v>
      </c>
      <c r="O1166" t="str">
        <f t="shared" si="18"/>
        <v>LABBound &amp; Not Paid</v>
      </c>
    </row>
    <row r="1167" spans="1:15" ht="12" customHeight="1" outlineLevel="1" x14ac:dyDescent="0.2">
      <c r="A1167" s="3" t="s">
        <v>24156</v>
      </c>
      <c r="B1167" s="4">
        <v>16260</v>
      </c>
      <c r="C1167" s="3" t="s">
        <v>20135</v>
      </c>
      <c r="D1167" s="5">
        <v>39822</v>
      </c>
      <c r="E1167" s="5">
        <v>39825</v>
      </c>
      <c r="F1167" s="7">
        <v>39825</v>
      </c>
      <c r="G1167" s="9">
        <v>39833</v>
      </c>
      <c r="H1167" s="9">
        <v>39833</v>
      </c>
      <c r="I1167" s="6">
        <v>39845</v>
      </c>
      <c r="J1167" s="11">
        <v>8</v>
      </c>
      <c r="K1167" s="11">
        <v>0</v>
      </c>
      <c r="L1167" s="11">
        <v>8</v>
      </c>
      <c r="M1167" s="11">
        <v>12</v>
      </c>
      <c r="O1167" t="str">
        <f t="shared" si="18"/>
        <v>LABBound &amp; Not Paid</v>
      </c>
    </row>
    <row r="1168" spans="1:15" ht="12" customHeight="1" outlineLevel="1" x14ac:dyDescent="0.2">
      <c r="A1168" s="3" t="s">
        <v>24156</v>
      </c>
      <c r="B1168" s="4">
        <v>16303</v>
      </c>
      <c r="C1168" s="3" t="s">
        <v>20135</v>
      </c>
      <c r="D1168" s="5">
        <v>39826</v>
      </c>
      <c r="E1168" s="5">
        <v>39826</v>
      </c>
      <c r="F1168" s="7">
        <v>39826</v>
      </c>
      <c r="G1168" s="9">
        <v>39839</v>
      </c>
      <c r="H1168" s="9">
        <v>39839</v>
      </c>
      <c r="I1168" s="6">
        <v>39850</v>
      </c>
      <c r="J1168" s="11">
        <v>13</v>
      </c>
      <c r="K1168" s="11">
        <v>0</v>
      </c>
      <c r="L1168" s="11">
        <v>13</v>
      </c>
      <c r="M1168" s="11">
        <v>11</v>
      </c>
      <c r="O1168" t="str">
        <f t="shared" si="18"/>
        <v>LABBound &amp; Not Paid</v>
      </c>
    </row>
    <row r="1169" spans="1:15" ht="12" customHeight="1" outlineLevel="1" x14ac:dyDescent="0.2">
      <c r="A1169" s="3" t="s">
        <v>24156</v>
      </c>
      <c r="B1169" s="4">
        <v>16169</v>
      </c>
      <c r="C1169" s="3" t="s">
        <v>20135</v>
      </c>
      <c r="D1169" s="5">
        <v>39827</v>
      </c>
      <c r="E1169" s="5">
        <v>39828</v>
      </c>
      <c r="F1169" s="7">
        <v>39828</v>
      </c>
      <c r="G1169" s="9">
        <v>39832</v>
      </c>
      <c r="H1169" s="9">
        <v>39839</v>
      </c>
      <c r="I1169" s="6">
        <v>39841</v>
      </c>
      <c r="J1169" s="11">
        <v>4</v>
      </c>
      <c r="K1169" s="11">
        <v>7</v>
      </c>
      <c r="L1169" s="11">
        <v>11</v>
      </c>
      <c r="M1169" s="11">
        <v>2</v>
      </c>
      <c r="O1169" t="str">
        <f t="shared" si="18"/>
        <v>LABBound &amp; Not Paid</v>
      </c>
    </row>
    <row r="1170" spans="1:15" ht="12" customHeight="1" outlineLevel="1" x14ac:dyDescent="0.2">
      <c r="A1170" s="3" t="s">
        <v>24156</v>
      </c>
      <c r="B1170" s="4">
        <v>16178</v>
      </c>
      <c r="C1170" s="3" t="s">
        <v>20135</v>
      </c>
      <c r="D1170" s="5">
        <v>39820</v>
      </c>
      <c r="E1170" s="5">
        <v>39828</v>
      </c>
      <c r="F1170" s="7">
        <v>39829</v>
      </c>
      <c r="G1170" s="9">
        <v>39832</v>
      </c>
      <c r="H1170" s="9">
        <v>39839</v>
      </c>
      <c r="I1170" s="6">
        <v>39842</v>
      </c>
      <c r="J1170" s="11">
        <v>3</v>
      </c>
      <c r="K1170" s="11">
        <v>7</v>
      </c>
      <c r="L1170" s="11">
        <v>10</v>
      </c>
      <c r="M1170" s="11">
        <v>3</v>
      </c>
      <c r="O1170" t="str">
        <f t="shared" si="18"/>
        <v>LABBound &amp; Not Paid</v>
      </c>
    </row>
    <row r="1171" spans="1:15" ht="12" customHeight="1" outlineLevel="1" x14ac:dyDescent="0.2">
      <c r="A1171" s="3" t="s">
        <v>24156</v>
      </c>
      <c r="B1171" s="4">
        <v>16163</v>
      </c>
      <c r="C1171" s="3" t="s">
        <v>20135</v>
      </c>
      <c r="D1171" s="5">
        <v>39833</v>
      </c>
      <c r="E1171" s="5">
        <v>39834</v>
      </c>
      <c r="F1171" s="7">
        <v>39834</v>
      </c>
      <c r="G1171" s="9">
        <v>39835</v>
      </c>
      <c r="H1171" s="9">
        <v>39836</v>
      </c>
      <c r="I1171" s="6">
        <v>39839</v>
      </c>
      <c r="J1171" s="11">
        <v>1</v>
      </c>
      <c r="K1171" s="11">
        <v>1</v>
      </c>
      <c r="L1171" s="11">
        <v>2</v>
      </c>
      <c r="M1171" s="11">
        <v>3</v>
      </c>
      <c r="O1171" t="str">
        <f t="shared" si="18"/>
        <v>LABBound &amp; Not Paid</v>
      </c>
    </row>
    <row r="1172" spans="1:15" ht="12" customHeight="1" outlineLevel="1" x14ac:dyDescent="0.2">
      <c r="A1172" s="3" t="s">
        <v>24156</v>
      </c>
      <c r="B1172" s="4">
        <v>16174</v>
      </c>
      <c r="C1172" s="3" t="s">
        <v>20135</v>
      </c>
      <c r="D1172" s="5">
        <v>39835</v>
      </c>
      <c r="E1172" s="5">
        <v>39835</v>
      </c>
      <c r="F1172" s="7">
        <v>39835</v>
      </c>
      <c r="G1172" s="9">
        <v>39836</v>
      </c>
      <c r="H1172" s="9">
        <v>39839</v>
      </c>
      <c r="I1172" s="6">
        <v>39841</v>
      </c>
      <c r="J1172" s="11">
        <v>1</v>
      </c>
      <c r="K1172" s="11">
        <v>3</v>
      </c>
      <c r="L1172" s="11">
        <v>4</v>
      </c>
      <c r="M1172" s="11">
        <v>2</v>
      </c>
      <c r="O1172" t="str">
        <f t="shared" si="18"/>
        <v>LABBound &amp; Not Paid</v>
      </c>
    </row>
    <row r="1173" spans="1:15" ht="12" customHeight="1" outlineLevel="1" x14ac:dyDescent="0.2">
      <c r="A1173" s="3" t="s">
        <v>24156</v>
      </c>
      <c r="B1173" s="4">
        <v>16836</v>
      </c>
      <c r="C1173" s="3" t="s">
        <v>20135</v>
      </c>
      <c r="D1173" s="5">
        <v>39839</v>
      </c>
      <c r="E1173" s="5">
        <v>39840</v>
      </c>
      <c r="F1173" s="7">
        <v>39840</v>
      </c>
      <c r="G1173" s="9">
        <v>39842</v>
      </c>
      <c r="H1173" s="9">
        <v>39842</v>
      </c>
      <c r="J1173" s="11">
        <v>2</v>
      </c>
      <c r="K1173" s="11">
        <v>0</v>
      </c>
      <c r="L1173" s="11">
        <v>2</v>
      </c>
      <c r="M1173" s="11">
        <v>0</v>
      </c>
      <c r="O1173" t="str">
        <f t="shared" si="18"/>
        <v>LABBound &amp; Not Paid</v>
      </c>
    </row>
    <row r="1174" spans="1:15" ht="12" customHeight="1" outlineLevel="1" x14ac:dyDescent="0.2">
      <c r="A1174" s="3" t="s">
        <v>24156</v>
      </c>
      <c r="B1174" s="4">
        <v>16843</v>
      </c>
      <c r="C1174" s="3" t="s">
        <v>20133</v>
      </c>
      <c r="D1174" s="5">
        <v>39841</v>
      </c>
      <c r="E1174" s="5">
        <v>39842</v>
      </c>
      <c r="F1174" s="7">
        <v>39842</v>
      </c>
      <c r="G1174" s="8"/>
      <c r="H1174" s="8"/>
      <c r="J1174" s="10"/>
      <c r="K1174" s="10"/>
      <c r="L1174" s="11">
        <v>0</v>
      </c>
      <c r="M1174" s="11">
        <v>0</v>
      </c>
      <c r="O1174" t="str">
        <f t="shared" si="18"/>
        <v>LABDeclined</v>
      </c>
    </row>
    <row r="1175" spans="1:15" ht="12" customHeight="1" outlineLevel="1" x14ac:dyDescent="0.2">
      <c r="A1175" s="3" t="s">
        <v>24156</v>
      </c>
      <c r="B1175" s="4">
        <v>16315</v>
      </c>
      <c r="C1175" s="3" t="s">
        <v>20135</v>
      </c>
      <c r="D1175" s="5">
        <v>39828</v>
      </c>
      <c r="E1175" s="5">
        <v>39842</v>
      </c>
      <c r="F1175" s="7">
        <v>39842</v>
      </c>
      <c r="G1175" s="9">
        <v>39843</v>
      </c>
      <c r="H1175" s="9">
        <v>39846</v>
      </c>
      <c r="I1175" s="6">
        <v>39851</v>
      </c>
      <c r="J1175" s="11">
        <v>1</v>
      </c>
      <c r="K1175" s="11">
        <v>3</v>
      </c>
      <c r="L1175" s="11">
        <v>4</v>
      </c>
      <c r="M1175" s="11">
        <v>5</v>
      </c>
      <c r="O1175" t="str">
        <f t="shared" si="18"/>
        <v>LABBound &amp; Not Paid</v>
      </c>
    </row>
    <row r="1176" spans="1:15" ht="12" customHeight="1" outlineLevel="1" x14ac:dyDescent="0.2">
      <c r="A1176" s="3" t="s">
        <v>24156</v>
      </c>
      <c r="B1176" s="4">
        <v>16844</v>
      </c>
      <c r="C1176" s="3" t="s">
        <v>20135</v>
      </c>
      <c r="D1176" s="5">
        <v>39843</v>
      </c>
      <c r="E1176" s="5">
        <v>39843</v>
      </c>
      <c r="F1176" s="7">
        <v>39843</v>
      </c>
      <c r="G1176" s="9">
        <v>39843</v>
      </c>
      <c r="H1176" s="9">
        <v>39843</v>
      </c>
      <c r="J1176" s="11">
        <v>0</v>
      </c>
      <c r="K1176" s="11">
        <v>0</v>
      </c>
      <c r="L1176" s="11">
        <v>0</v>
      </c>
      <c r="M1176" s="11">
        <v>0</v>
      </c>
      <c r="O1176" t="str">
        <f t="shared" si="18"/>
        <v>LABBound &amp; Not Paid</v>
      </c>
    </row>
    <row r="1177" spans="1:15" ht="12" customHeight="1" outlineLevel="1" x14ac:dyDescent="0.2">
      <c r="A1177" s="3" t="s">
        <v>24156</v>
      </c>
      <c r="B1177" s="4">
        <v>16845</v>
      </c>
      <c r="C1177" s="3" t="s">
        <v>24152</v>
      </c>
      <c r="D1177" s="5">
        <v>39885</v>
      </c>
      <c r="E1177" s="5">
        <v>39885</v>
      </c>
      <c r="F1177" s="7">
        <v>39846</v>
      </c>
      <c r="G1177" s="9">
        <v>39885</v>
      </c>
      <c r="H1177" s="9">
        <v>40036</v>
      </c>
      <c r="J1177" s="11">
        <v>39</v>
      </c>
      <c r="K1177" s="11">
        <v>151</v>
      </c>
      <c r="L1177" s="11">
        <v>190</v>
      </c>
      <c r="M1177" s="11">
        <v>0</v>
      </c>
      <c r="O1177" t="str">
        <f t="shared" si="18"/>
        <v>LABQuote Issued</v>
      </c>
    </row>
    <row r="1178" spans="1:15" ht="12" customHeight="1" outlineLevel="1" x14ac:dyDescent="0.2">
      <c r="A1178" s="3" t="s">
        <v>24156</v>
      </c>
      <c r="B1178" s="4">
        <v>16468</v>
      </c>
      <c r="C1178" s="3" t="s">
        <v>20135</v>
      </c>
      <c r="D1178" s="5">
        <v>39857</v>
      </c>
      <c r="E1178" s="5">
        <v>39848</v>
      </c>
      <c r="F1178" s="7">
        <v>39849</v>
      </c>
      <c r="G1178" s="9">
        <v>39857</v>
      </c>
      <c r="H1178" s="9">
        <v>39860</v>
      </c>
      <c r="I1178" s="6">
        <v>39878</v>
      </c>
      <c r="J1178" s="11">
        <v>8</v>
      </c>
      <c r="K1178" s="11">
        <v>3</v>
      </c>
      <c r="L1178" s="11">
        <v>11</v>
      </c>
      <c r="M1178" s="11">
        <v>18</v>
      </c>
      <c r="O1178" t="str">
        <f t="shared" si="18"/>
        <v>LABBound &amp; Not Paid</v>
      </c>
    </row>
    <row r="1179" spans="1:15" ht="12" customHeight="1" outlineLevel="1" x14ac:dyDescent="0.2">
      <c r="A1179" s="3" t="s">
        <v>24156</v>
      </c>
      <c r="B1179" s="4">
        <v>17106</v>
      </c>
      <c r="C1179" s="3" t="s">
        <v>20135</v>
      </c>
      <c r="D1179" s="5">
        <v>39852</v>
      </c>
      <c r="E1179" s="5">
        <v>39853</v>
      </c>
      <c r="F1179" s="7">
        <v>39853</v>
      </c>
      <c r="G1179" s="9">
        <v>39853</v>
      </c>
      <c r="H1179" s="9">
        <v>39855</v>
      </c>
      <c r="J1179" s="11">
        <v>0</v>
      </c>
      <c r="K1179" s="11">
        <v>2</v>
      </c>
      <c r="L1179" s="11">
        <v>2</v>
      </c>
      <c r="M1179" s="11">
        <v>0</v>
      </c>
      <c r="O1179" t="str">
        <f t="shared" si="18"/>
        <v>LABBound &amp; Not Paid</v>
      </c>
    </row>
    <row r="1180" spans="1:15" ht="12" customHeight="1" outlineLevel="1" x14ac:dyDescent="0.2">
      <c r="A1180" s="3" t="s">
        <v>24156</v>
      </c>
      <c r="B1180" s="4">
        <v>16371</v>
      </c>
      <c r="C1180" s="3" t="s">
        <v>20135</v>
      </c>
      <c r="D1180" s="5">
        <v>39854</v>
      </c>
      <c r="E1180" s="5">
        <v>39855</v>
      </c>
      <c r="F1180" s="7">
        <v>39855</v>
      </c>
      <c r="G1180" s="9">
        <v>39857</v>
      </c>
      <c r="H1180" s="9">
        <v>39857</v>
      </c>
      <c r="I1180" s="6">
        <v>39868</v>
      </c>
      <c r="J1180" s="11">
        <v>2</v>
      </c>
      <c r="K1180" s="11">
        <v>0</v>
      </c>
      <c r="L1180" s="11">
        <v>2</v>
      </c>
      <c r="M1180" s="11">
        <v>11</v>
      </c>
      <c r="O1180" t="str">
        <f t="shared" si="18"/>
        <v>LABBound &amp; Not Paid</v>
      </c>
    </row>
    <row r="1181" spans="1:15" ht="12" customHeight="1" outlineLevel="1" x14ac:dyDescent="0.2">
      <c r="A1181" s="3" t="s">
        <v>24156</v>
      </c>
      <c r="B1181" s="4">
        <v>17126</v>
      </c>
      <c r="C1181" s="3" t="s">
        <v>20133</v>
      </c>
      <c r="D1181" s="5">
        <v>39850</v>
      </c>
      <c r="E1181" s="5">
        <v>39864</v>
      </c>
      <c r="F1181" s="7">
        <v>39864</v>
      </c>
      <c r="G1181" s="8"/>
      <c r="H1181" s="8"/>
      <c r="J1181" s="10"/>
      <c r="K1181" s="10"/>
      <c r="L1181" s="11">
        <v>0</v>
      </c>
      <c r="M1181" s="11">
        <v>0</v>
      </c>
      <c r="O1181" t="str">
        <f t="shared" si="18"/>
        <v>LABDeclined</v>
      </c>
    </row>
    <row r="1182" spans="1:15" ht="12" customHeight="1" outlineLevel="1" x14ac:dyDescent="0.2">
      <c r="A1182" s="3" t="s">
        <v>24156</v>
      </c>
      <c r="B1182" s="4">
        <v>17132</v>
      </c>
      <c r="C1182" s="3" t="s">
        <v>20135</v>
      </c>
      <c r="D1182" s="5">
        <v>39905</v>
      </c>
      <c r="E1182" s="5">
        <v>39867</v>
      </c>
      <c r="F1182" s="7">
        <v>39867</v>
      </c>
      <c r="G1182" s="9">
        <v>39906</v>
      </c>
      <c r="H1182" s="9">
        <v>39909</v>
      </c>
      <c r="J1182" s="11">
        <v>39</v>
      </c>
      <c r="K1182" s="11">
        <v>3</v>
      </c>
      <c r="L1182" s="11">
        <v>42</v>
      </c>
      <c r="M1182" s="11">
        <v>0</v>
      </c>
      <c r="O1182" t="str">
        <f t="shared" si="18"/>
        <v>LABBound &amp; Not Paid</v>
      </c>
    </row>
    <row r="1183" spans="1:15" ht="12" customHeight="1" outlineLevel="1" x14ac:dyDescent="0.2">
      <c r="A1183" s="3" t="s">
        <v>24156</v>
      </c>
      <c r="B1183" s="4">
        <v>17136</v>
      </c>
      <c r="C1183" s="3" t="s">
        <v>20135</v>
      </c>
      <c r="D1183" s="5">
        <v>39864</v>
      </c>
      <c r="E1183" s="5">
        <v>39867</v>
      </c>
      <c r="F1183" s="7">
        <v>39868</v>
      </c>
      <c r="G1183" s="9">
        <v>39874</v>
      </c>
      <c r="H1183" s="9">
        <v>39876</v>
      </c>
      <c r="J1183" s="11">
        <v>6</v>
      </c>
      <c r="K1183" s="11">
        <v>2</v>
      </c>
      <c r="L1183" s="11">
        <v>8</v>
      </c>
      <c r="M1183" s="11">
        <v>0</v>
      </c>
      <c r="O1183" t="str">
        <f t="shared" si="18"/>
        <v>LABBound &amp; Not Paid</v>
      </c>
    </row>
    <row r="1184" spans="1:15" ht="12" customHeight="1" outlineLevel="1" x14ac:dyDescent="0.2">
      <c r="A1184" s="3" t="s">
        <v>24156</v>
      </c>
      <c r="B1184" s="4">
        <v>17140</v>
      </c>
      <c r="C1184" s="3" t="s">
        <v>20134</v>
      </c>
      <c r="D1184" s="5">
        <v>39864</v>
      </c>
      <c r="E1184" s="5">
        <v>39868</v>
      </c>
      <c r="F1184" s="7">
        <v>39869</v>
      </c>
      <c r="G1184" s="9">
        <v>39869</v>
      </c>
      <c r="H1184" s="9">
        <v>39869</v>
      </c>
      <c r="J1184" s="11">
        <v>0</v>
      </c>
      <c r="K1184" s="11">
        <v>0</v>
      </c>
      <c r="L1184" s="11">
        <v>0</v>
      </c>
      <c r="M1184" s="11">
        <v>0</v>
      </c>
      <c r="O1184" t="str">
        <f t="shared" si="18"/>
        <v>LABNo Sale</v>
      </c>
    </row>
    <row r="1185" spans="1:15" ht="12" customHeight="1" outlineLevel="1" x14ac:dyDescent="0.2">
      <c r="A1185" s="3" t="s">
        <v>24156</v>
      </c>
      <c r="B1185" s="4">
        <v>17139</v>
      </c>
      <c r="C1185" s="3" t="s">
        <v>20133</v>
      </c>
      <c r="D1185" s="5">
        <v>39857</v>
      </c>
      <c r="E1185" s="5">
        <v>39868</v>
      </c>
      <c r="F1185" s="7">
        <v>39869</v>
      </c>
      <c r="G1185" s="9">
        <v>39874</v>
      </c>
      <c r="H1185" s="8"/>
      <c r="J1185" s="11">
        <v>5</v>
      </c>
      <c r="K1185" s="10"/>
      <c r="L1185" s="11">
        <v>0</v>
      </c>
      <c r="M1185" s="11">
        <v>0</v>
      </c>
      <c r="O1185" t="str">
        <f t="shared" si="18"/>
        <v>LABDeclined</v>
      </c>
    </row>
    <row r="1186" spans="1:15" ht="12" customHeight="1" outlineLevel="1" x14ac:dyDescent="0.2">
      <c r="A1186" s="3" t="s">
        <v>24156</v>
      </c>
      <c r="B1186" s="4">
        <v>16662</v>
      </c>
      <c r="C1186" s="3" t="s">
        <v>20135</v>
      </c>
      <c r="D1186" s="5">
        <v>39859</v>
      </c>
      <c r="E1186" s="5">
        <v>39874</v>
      </c>
      <c r="F1186" s="7">
        <v>39874</v>
      </c>
      <c r="G1186" s="9">
        <v>39876</v>
      </c>
      <c r="H1186" s="9">
        <v>39876</v>
      </c>
      <c r="I1186" s="6">
        <v>39914</v>
      </c>
      <c r="J1186" s="11">
        <v>2</v>
      </c>
      <c r="K1186" s="11">
        <v>0</v>
      </c>
      <c r="L1186" s="11">
        <v>2</v>
      </c>
      <c r="M1186" s="11">
        <v>38</v>
      </c>
      <c r="O1186" t="str">
        <f t="shared" si="18"/>
        <v>LABBound &amp; Not Paid</v>
      </c>
    </row>
    <row r="1187" spans="1:15" ht="12" customHeight="1" outlineLevel="1" x14ac:dyDescent="0.2">
      <c r="A1187" s="3" t="s">
        <v>24156</v>
      </c>
      <c r="B1187" s="4">
        <v>17315</v>
      </c>
      <c r="C1187" s="3" t="s">
        <v>20133</v>
      </c>
      <c r="D1187" s="5">
        <v>39874</v>
      </c>
      <c r="E1187" s="5">
        <v>39875</v>
      </c>
      <c r="F1187" s="7">
        <v>39875</v>
      </c>
      <c r="G1187" s="9">
        <v>39878</v>
      </c>
      <c r="H1187" s="8"/>
      <c r="J1187" s="11">
        <v>3</v>
      </c>
      <c r="K1187" s="10"/>
      <c r="L1187" s="11">
        <v>0</v>
      </c>
      <c r="M1187" s="11">
        <v>0</v>
      </c>
      <c r="O1187" t="str">
        <f t="shared" si="18"/>
        <v>LABDeclined</v>
      </c>
    </row>
    <row r="1188" spans="1:15" ht="12" customHeight="1" outlineLevel="1" x14ac:dyDescent="0.2">
      <c r="A1188" s="3" t="s">
        <v>24156</v>
      </c>
      <c r="B1188" s="4">
        <v>16547</v>
      </c>
      <c r="C1188" s="3" t="s">
        <v>20135</v>
      </c>
      <c r="D1188" s="5">
        <v>39862</v>
      </c>
      <c r="E1188" s="5">
        <v>39874</v>
      </c>
      <c r="F1188" s="7">
        <v>39875</v>
      </c>
      <c r="G1188" s="9">
        <v>39877</v>
      </c>
      <c r="H1188" s="9">
        <v>39877</v>
      </c>
      <c r="I1188" s="6">
        <v>39899</v>
      </c>
      <c r="J1188" s="11">
        <v>2</v>
      </c>
      <c r="K1188" s="11">
        <v>0</v>
      </c>
      <c r="L1188" s="11">
        <v>2</v>
      </c>
      <c r="M1188" s="11">
        <v>22</v>
      </c>
      <c r="O1188" t="str">
        <f t="shared" si="18"/>
        <v>LABBound &amp; Not Paid</v>
      </c>
    </row>
    <row r="1189" spans="1:15" ht="12" customHeight="1" outlineLevel="1" x14ac:dyDescent="0.2">
      <c r="A1189" s="3" t="s">
        <v>24156</v>
      </c>
      <c r="B1189" s="4">
        <v>16687</v>
      </c>
      <c r="C1189" s="3" t="s">
        <v>24148</v>
      </c>
      <c r="D1189" s="5">
        <v>39870</v>
      </c>
      <c r="E1189" s="5">
        <v>39875</v>
      </c>
      <c r="F1189" s="7">
        <v>39875</v>
      </c>
      <c r="G1189" s="9">
        <v>39882</v>
      </c>
      <c r="H1189" s="9">
        <v>39888</v>
      </c>
      <c r="I1189" s="6">
        <v>39919</v>
      </c>
      <c r="J1189" s="11">
        <v>7</v>
      </c>
      <c r="K1189" s="11">
        <v>6</v>
      </c>
      <c r="L1189" s="11">
        <v>13</v>
      </c>
      <c r="M1189" s="11">
        <v>31</v>
      </c>
      <c r="O1189" t="str">
        <f t="shared" si="18"/>
        <v>LABRenewal Lapse</v>
      </c>
    </row>
    <row r="1190" spans="1:15" ht="12" customHeight="1" outlineLevel="1" x14ac:dyDescent="0.2">
      <c r="A1190" s="3" t="s">
        <v>24156</v>
      </c>
      <c r="B1190" s="4">
        <v>16705</v>
      </c>
      <c r="C1190" s="3" t="s">
        <v>20135</v>
      </c>
      <c r="D1190" s="5">
        <v>39870</v>
      </c>
      <c r="E1190" s="5">
        <v>39875</v>
      </c>
      <c r="F1190" s="7">
        <v>39875</v>
      </c>
      <c r="G1190" s="9">
        <v>39899</v>
      </c>
      <c r="H1190" s="9">
        <v>39909</v>
      </c>
      <c r="I1190" s="6">
        <v>39924</v>
      </c>
      <c r="J1190" s="11">
        <v>24</v>
      </c>
      <c r="K1190" s="11">
        <v>10</v>
      </c>
      <c r="L1190" s="11">
        <v>34</v>
      </c>
      <c r="M1190" s="11">
        <v>15</v>
      </c>
      <c r="O1190" t="str">
        <f t="shared" si="18"/>
        <v>LABBound &amp; Not Paid</v>
      </c>
    </row>
    <row r="1191" spans="1:15" ht="12" customHeight="1" outlineLevel="1" x14ac:dyDescent="0.2">
      <c r="A1191" s="3" t="s">
        <v>24156</v>
      </c>
      <c r="B1191" s="4">
        <v>17317</v>
      </c>
      <c r="C1191" s="3" t="s">
        <v>20134</v>
      </c>
      <c r="D1191" s="5">
        <v>39864</v>
      </c>
      <c r="E1191" s="5">
        <v>39876</v>
      </c>
      <c r="F1191" s="7">
        <v>39876</v>
      </c>
      <c r="G1191" s="9">
        <v>39881</v>
      </c>
      <c r="H1191" s="9">
        <v>39881</v>
      </c>
      <c r="J1191" s="11">
        <v>5</v>
      </c>
      <c r="K1191" s="11">
        <v>0</v>
      </c>
      <c r="L1191" s="11">
        <v>5</v>
      </c>
      <c r="M1191" s="11">
        <v>0</v>
      </c>
      <c r="O1191" t="str">
        <f t="shared" si="18"/>
        <v>LABNo Sale</v>
      </c>
    </row>
    <row r="1192" spans="1:15" ht="12" customHeight="1" outlineLevel="1" x14ac:dyDescent="0.2">
      <c r="A1192" s="3" t="s">
        <v>24156</v>
      </c>
      <c r="B1192" s="4">
        <v>16697</v>
      </c>
      <c r="C1192" s="3" t="s">
        <v>20135</v>
      </c>
      <c r="D1192" s="5">
        <v>39868</v>
      </c>
      <c r="E1192" s="5">
        <v>39876</v>
      </c>
      <c r="F1192" s="7">
        <v>39878</v>
      </c>
      <c r="G1192" s="9">
        <v>39883</v>
      </c>
      <c r="H1192" s="9">
        <v>39899</v>
      </c>
      <c r="I1192" s="6">
        <v>39921</v>
      </c>
      <c r="J1192" s="11">
        <v>5</v>
      </c>
      <c r="K1192" s="11">
        <v>16</v>
      </c>
      <c r="L1192" s="11">
        <v>21</v>
      </c>
      <c r="M1192" s="11">
        <v>22</v>
      </c>
      <c r="O1192" t="str">
        <f t="shared" si="18"/>
        <v>LABBound &amp; Not Paid</v>
      </c>
    </row>
    <row r="1193" spans="1:15" ht="12" customHeight="1" outlineLevel="1" x14ac:dyDescent="0.2">
      <c r="A1193" s="3" t="s">
        <v>24156</v>
      </c>
      <c r="B1193" s="4">
        <v>17328</v>
      </c>
      <c r="C1193" s="3" t="s">
        <v>20133</v>
      </c>
      <c r="D1193" s="5">
        <v>39875</v>
      </c>
      <c r="E1193" s="5">
        <v>39878</v>
      </c>
      <c r="F1193" s="7">
        <v>39881</v>
      </c>
      <c r="G1193" s="8"/>
      <c r="H1193" s="8"/>
      <c r="J1193" s="10"/>
      <c r="K1193" s="10"/>
      <c r="L1193" s="11">
        <v>0</v>
      </c>
      <c r="M1193" s="11">
        <v>0</v>
      </c>
      <c r="O1193" t="str">
        <f t="shared" si="18"/>
        <v>LABDeclined</v>
      </c>
    </row>
    <row r="1194" spans="1:15" ht="12" customHeight="1" outlineLevel="1" x14ac:dyDescent="0.2">
      <c r="A1194" s="3" t="s">
        <v>24156</v>
      </c>
      <c r="B1194" s="4">
        <v>17329</v>
      </c>
      <c r="C1194" s="3" t="s">
        <v>20135</v>
      </c>
      <c r="D1194" s="5">
        <v>39869</v>
      </c>
      <c r="E1194" s="5">
        <v>39878</v>
      </c>
      <c r="F1194" s="7">
        <v>39881</v>
      </c>
      <c r="G1194" s="9">
        <v>39884</v>
      </c>
      <c r="H1194" s="9">
        <v>39896</v>
      </c>
      <c r="J1194" s="11">
        <v>3</v>
      </c>
      <c r="K1194" s="11">
        <v>12</v>
      </c>
      <c r="L1194" s="11">
        <v>15</v>
      </c>
      <c r="M1194" s="11">
        <v>0</v>
      </c>
      <c r="O1194" t="str">
        <f t="shared" si="18"/>
        <v>LABBound &amp; Not Paid</v>
      </c>
    </row>
    <row r="1195" spans="1:15" ht="12" customHeight="1" outlineLevel="1" x14ac:dyDescent="0.2">
      <c r="A1195" s="3" t="s">
        <v>24156</v>
      </c>
      <c r="B1195" s="4">
        <v>17332</v>
      </c>
      <c r="C1195" s="3" t="s">
        <v>20133</v>
      </c>
      <c r="D1195" s="5">
        <v>39878</v>
      </c>
      <c r="E1195" s="5">
        <v>39881</v>
      </c>
      <c r="F1195" s="7">
        <v>39882</v>
      </c>
      <c r="G1195" s="8"/>
      <c r="H1195" s="8"/>
      <c r="J1195" s="10"/>
      <c r="K1195" s="10"/>
      <c r="L1195" s="11">
        <v>0</v>
      </c>
      <c r="M1195" s="11">
        <v>0</v>
      </c>
      <c r="O1195" t="str">
        <f t="shared" si="18"/>
        <v>LABDeclined</v>
      </c>
    </row>
    <row r="1196" spans="1:15" ht="12" customHeight="1" outlineLevel="1" x14ac:dyDescent="0.2">
      <c r="A1196" s="3" t="s">
        <v>24156</v>
      </c>
      <c r="B1196" s="4">
        <v>16948</v>
      </c>
      <c r="C1196" s="3" t="s">
        <v>20135</v>
      </c>
      <c r="D1196" s="5">
        <v>39874</v>
      </c>
      <c r="E1196" s="5">
        <v>39881</v>
      </c>
      <c r="F1196" s="7">
        <v>39883</v>
      </c>
      <c r="G1196" s="9">
        <v>39934</v>
      </c>
      <c r="H1196" s="9">
        <v>39934</v>
      </c>
      <c r="I1196" s="6">
        <v>39959</v>
      </c>
      <c r="J1196" s="11">
        <v>51</v>
      </c>
      <c r="K1196" s="11">
        <v>0</v>
      </c>
      <c r="L1196" s="11">
        <v>51</v>
      </c>
      <c r="M1196" s="11">
        <v>25</v>
      </c>
      <c r="O1196" t="str">
        <f t="shared" si="18"/>
        <v>LABBound &amp; Not Paid</v>
      </c>
    </row>
    <row r="1197" spans="1:15" ht="12" customHeight="1" outlineLevel="1" x14ac:dyDescent="0.2">
      <c r="A1197" s="3" t="s">
        <v>24156</v>
      </c>
      <c r="B1197" s="4">
        <v>16543</v>
      </c>
      <c r="C1197" s="3" t="s">
        <v>20135</v>
      </c>
      <c r="D1197" s="5">
        <v>39883</v>
      </c>
      <c r="E1197" s="5">
        <v>39883</v>
      </c>
      <c r="F1197" s="7">
        <v>39883</v>
      </c>
      <c r="G1197" s="9">
        <v>39884</v>
      </c>
      <c r="H1197" s="9">
        <v>39888</v>
      </c>
      <c r="I1197" s="6">
        <v>39898</v>
      </c>
      <c r="J1197" s="11">
        <v>1</v>
      </c>
      <c r="K1197" s="11">
        <v>4</v>
      </c>
      <c r="L1197" s="11">
        <v>5</v>
      </c>
      <c r="M1197" s="11">
        <v>10</v>
      </c>
      <c r="O1197" t="str">
        <f t="shared" si="18"/>
        <v>LABBound &amp; Not Paid</v>
      </c>
    </row>
    <row r="1198" spans="1:15" ht="12" customHeight="1" outlineLevel="1" x14ac:dyDescent="0.2">
      <c r="A1198" s="3" t="s">
        <v>24156</v>
      </c>
      <c r="B1198" s="4">
        <v>17336</v>
      </c>
      <c r="C1198" s="3" t="s">
        <v>20134</v>
      </c>
      <c r="D1198" s="5">
        <v>39885</v>
      </c>
      <c r="E1198" s="5">
        <v>39883</v>
      </c>
      <c r="F1198" s="7">
        <v>39883</v>
      </c>
      <c r="G1198" s="9">
        <v>39889</v>
      </c>
      <c r="H1198" s="9">
        <v>39890</v>
      </c>
      <c r="J1198" s="11">
        <v>6</v>
      </c>
      <c r="K1198" s="11">
        <v>1</v>
      </c>
      <c r="L1198" s="11">
        <v>7</v>
      </c>
      <c r="M1198" s="11">
        <v>0</v>
      </c>
      <c r="O1198" t="str">
        <f t="shared" si="18"/>
        <v>LABNo Sale</v>
      </c>
    </row>
    <row r="1199" spans="1:15" ht="12" customHeight="1" outlineLevel="1" x14ac:dyDescent="0.2">
      <c r="A1199" s="3" t="s">
        <v>24156</v>
      </c>
      <c r="B1199" s="4">
        <v>17343</v>
      </c>
      <c r="C1199" s="3" t="s">
        <v>20133</v>
      </c>
      <c r="D1199" s="5">
        <v>39875</v>
      </c>
      <c r="E1199" s="5">
        <v>39884</v>
      </c>
      <c r="F1199" s="7">
        <v>39884</v>
      </c>
      <c r="G1199" s="8"/>
      <c r="H1199" s="8"/>
      <c r="J1199" s="10"/>
      <c r="K1199" s="10"/>
      <c r="L1199" s="11">
        <v>0</v>
      </c>
      <c r="M1199" s="11">
        <v>0</v>
      </c>
      <c r="O1199" t="str">
        <f t="shared" si="18"/>
        <v>LABDeclined</v>
      </c>
    </row>
    <row r="1200" spans="1:15" ht="12" customHeight="1" outlineLevel="1" x14ac:dyDescent="0.2">
      <c r="A1200" s="3" t="s">
        <v>24156</v>
      </c>
      <c r="B1200" s="4">
        <v>16690</v>
      </c>
      <c r="C1200" s="3" t="s">
        <v>20135</v>
      </c>
      <c r="D1200" s="5">
        <v>39877</v>
      </c>
      <c r="E1200" s="5">
        <v>39884</v>
      </c>
      <c r="F1200" s="7">
        <v>39884</v>
      </c>
      <c r="G1200" s="9">
        <v>39899</v>
      </c>
      <c r="H1200" s="9">
        <v>39899</v>
      </c>
      <c r="I1200" s="6">
        <v>39920</v>
      </c>
      <c r="J1200" s="11">
        <v>15</v>
      </c>
      <c r="K1200" s="11">
        <v>0</v>
      </c>
      <c r="L1200" s="11">
        <v>15</v>
      </c>
      <c r="M1200" s="11">
        <v>21</v>
      </c>
      <c r="O1200" t="str">
        <f t="shared" si="18"/>
        <v>LABBound &amp; Not Paid</v>
      </c>
    </row>
    <row r="1201" spans="1:15" ht="12" customHeight="1" outlineLevel="1" x14ac:dyDescent="0.2">
      <c r="A1201" s="3" t="s">
        <v>24156</v>
      </c>
      <c r="B1201" s="4">
        <v>16943</v>
      </c>
      <c r="C1201" s="3" t="s">
        <v>20135</v>
      </c>
      <c r="D1201" s="5">
        <v>39878</v>
      </c>
      <c r="E1201" s="5">
        <v>39881</v>
      </c>
      <c r="F1201" s="7">
        <v>39885</v>
      </c>
      <c r="G1201" s="9">
        <v>39934</v>
      </c>
      <c r="H1201" s="9">
        <v>39934</v>
      </c>
      <c r="I1201" s="6">
        <v>39958</v>
      </c>
      <c r="J1201" s="11">
        <v>49</v>
      </c>
      <c r="K1201" s="11">
        <v>0</v>
      </c>
      <c r="L1201" s="11">
        <v>49</v>
      </c>
      <c r="M1201" s="11">
        <v>24</v>
      </c>
      <c r="O1201" t="str">
        <f t="shared" si="18"/>
        <v>LABBound &amp; Not Paid</v>
      </c>
    </row>
    <row r="1202" spans="1:15" ht="12" customHeight="1" outlineLevel="1" x14ac:dyDescent="0.2">
      <c r="A1202" s="3" t="s">
        <v>24156</v>
      </c>
      <c r="B1202" s="4">
        <v>16649</v>
      </c>
      <c r="C1202" s="3" t="s">
        <v>20135</v>
      </c>
      <c r="D1202" s="5">
        <v>39882</v>
      </c>
      <c r="E1202" s="5">
        <v>39885</v>
      </c>
      <c r="F1202" s="7">
        <v>39885</v>
      </c>
      <c r="G1202" s="9">
        <v>39889</v>
      </c>
      <c r="H1202" s="9">
        <v>39889</v>
      </c>
      <c r="I1202" s="6">
        <v>39910</v>
      </c>
      <c r="J1202" s="11">
        <v>4</v>
      </c>
      <c r="K1202" s="11">
        <v>0</v>
      </c>
      <c r="L1202" s="11">
        <v>4</v>
      </c>
      <c r="M1202" s="11">
        <v>21</v>
      </c>
      <c r="O1202" t="str">
        <f t="shared" si="18"/>
        <v>LABBound &amp; Not Paid</v>
      </c>
    </row>
    <row r="1203" spans="1:15" ht="12" customHeight="1" outlineLevel="1" x14ac:dyDescent="0.2">
      <c r="A1203" s="3" t="s">
        <v>24156</v>
      </c>
      <c r="B1203" s="4">
        <v>17349</v>
      </c>
      <c r="C1203" s="3" t="s">
        <v>20135</v>
      </c>
      <c r="D1203" s="5">
        <v>39886</v>
      </c>
      <c r="E1203" s="5">
        <v>39888</v>
      </c>
      <c r="F1203" s="7">
        <v>39888</v>
      </c>
      <c r="G1203" s="9">
        <v>39890</v>
      </c>
      <c r="H1203" s="9">
        <v>39890</v>
      </c>
      <c r="I1203" s="6">
        <v>38517</v>
      </c>
      <c r="J1203" s="11">
        <v>2</v>
      </c>
      <c r="K1203" s="11">
        <v>0</v>
      </c>
      <c r="L1203" s="11">
        <v>2</v>
      </c>
      <c r="M1203" s="11">
        <v>-1373</v>
      </c>
      <c r="O1203" t="str">
        <f t="shared" si="18"/>
        <v>LABBound &amp; Not Paid</v>
      </c>
    </row>
    <row r="1204" spans="1:15" ht="12" customHeight="1" outlineLevel="1" x14ac:dyDescent="0.2">
      <c r="A1204" s="3" t="s">
        <v>24156</v>
      </c>
      <c r="B1204" s="4">
        <v>17346</v>
      </c>
      <c r="C1204" s="3" t="s">
        <v>20135</v>
      </c>
      <c r="D1204" s="5">
        <v>39876</v>
      </c>
      <c r="E1204" s="5">
        <v>39887</v>
      </c>
      <c r="F1204" s="7">
        <v>39888</v>
      </c>
      <c r="G1204" s="9">
        <v>39896</v>
      </c>
      <c r="H1204" s="9">
        <v>39897</v>
      </c>
      <c r="J1204" s="11">
        <v>8</v>
      </c>
      <c r="K1204" s="11">
        <v>1</v>
      </c>
      <c r="L1204" s="11">
        <v>9</v>
      </c>
      <c r="M1204" s="11">
        <v>0</v>
      </c>
      <c r="O1204" t="str">
        <f t="shared" si="18"/>
        <v>LABBound &amp; Not Paid</v>
      </c>
    </row>
    <row r="1205" spans="1:15" ht="12" customHeight="1" outlineLevel="1" x14ac:dyDescent="0.2">
      <c r="A1205" s="3" t="s">
        <v>24156</v>
      </c>
      <c r="B1205" s="4">
        <v>16679</v>
      </c>
      <c r="C1205" s="3" t="s">
        <v>20135</v>
      </c>
      <c r="D1205" s="5">
        <v>39888</v>
      </c>
      <c r="E1205" s="5">
        <v>39889</v>
      </c>
      <c r="F1205" s="7">
        <v>39889</v>
      </c>
      <c r="G1205" s="9">
        <v>39896</v>
      </c>
      <c r="H1205" s="9">
        <v>39911</v>
      </c>
      <c r="I1205" s="6">
        <v>39918</v>
      </c>
      <c r="J1205" s="11">
        <v>7</v>
      </c>
      <c r="K1205" s="11">
        <v>15</v>
      </c>
      <c r="L1205" s="11">
        <v>22</v>
      </c>
      <c r="M1205" s="11">
        <v>7</v>
      </c>
      <c r="O1205" t="str">
        <f t="shared" si="18"/>
        <v>LABBound &amp; Not Paid</v>
      </c>
    </row>
    <row r="1206" spans="1:15" ht="12" customHeight="1" outlineLevel="1" x14ac:dyDescent="0.2">
      <c r="A1206" s="3" t="s">
        <v>24156</v>
      </c>
      <c r="B1206" s="4">
        <v>16642</v>
      </c>
      <c r="C1206" s="3" t="s">
        <v>20135</v>
      </c>
      <c r="D1206" s="5">
        <v>39884</v>
      </c>
      <c r="E1206" s="5">
        <v>39888</v>
      </c>
      <c r="F1206" s="7">
        <v>39889</v>
      </c>
      <c r="G1206" s="9">
        <v>39899</v>
      </c>
      <c r="H1206" s="9">
        <v>39899</v>
      </c>
      <c r="I1206" s="6">
        <v>39908</v>
      </c>
      <c r="J1206" s="11">
        <v>10</v>
      </c>
      <c r="K1206" s="11">
        <v>0</v>
      </c>
      <c r="L1206" s="11">
        <v>10</v>
      </c>
      <c r="M1206" s="11">
        <v>9</v>
      </c>
      <c r="O1206" t="str">
        <f t="shared" si="18"/>
        <v>LABBound &amp; Not Paid</v>
      </c>
    </row>
    <row r="1207" spans="1:15" ht="12" customHeight="1" outlineLevel="1" x14ac:dyDescent="0.2">
      <c r="A1207" s="3" t="s">
        <v>24156</v>
      </c>
      <c r="B1207" s="4">
        <v>16626</v>
      </c>
      <c r="C1207" s="3" t="s">
        <v>20135</v>
      </c>
      <c r="D1207" s="5">
        <v>39884</v>
      </c>
      <c r="E1207" s="5">
        <v>39888</v>
      </c>
      <c r="F1207" s="7">
        <v>39889</v>
      </c>
      <c r="G1207" s="9">
        <v>39890</v>
      </c>
      <c r="H1207" s="9">
        <v>39899</v>
      </c>
      <c r="I1207" s="6">
        <v>39904</v>
      </c>
      <c r="J1207" s="11">
        <v>1</v>
      </c>
      <c r="K1207" s="11">
        <v>9</v>
      </c>
      <c r="L1207" s="11">
        <v>10</v>
      </c>
      <c r="M1207" s="11">
        <v>5</v>
      </c>
      <c r="O1207" t="str">
        <f t="shared" si="18"/>
        <v>LABBound &amp; Not Paid</v>
      </c>
    </row>
    <row r="1208" spans="1:15" ht="12" customHeight="1" outlineLevel="1" x14ac:dyDescent="0.2">
      <c r="A1208" s="3" t="s">
        <v>24156</v>
      </c>
      <c r="B1208" s="4">
        <v>17464</v>
      </c>
      <c r="C1208" s="3" t="s">
        <v>20133</v>
      </c>
      <c r="D1208" s="5">
        <v>39869</v>
      </c>
      <c r="E1208" s="5">
        <v>39889</v>
      </c>
      <c r="F1208" s="7">
        <v>39890</v>
      </c>
      <c r="G1208" s="9">
        <v>39891</v>
      </c>
      <c r="H1208" s="8"/>
      <c r="J1208" s="11">
        <v>1</v>
      </c>
      <c r="K1208" s="10"/>
      <c r="L1208" s="11">
        <v>0</v>
      </c>
      <c r="M1208" s="11">
        <v>0</v>
      </c>
      <c r="O1208" t="str">
        <f t="shared" si="18"/>
        <v>LABDeclined</v>
      </c>
    </row>
    <row r="1209" spans="1:15" ht="12" customHeight="1" outlineLevel="1" x14ac:dyDescent="0.2">
      <c r="A1209" s="3" t="s">
        <v>24156</v>
      </c>
      <c r="B1209" s="4">
        <v>17468</v>
      </c>
      <c r="C1209" s="3" t="s">
        <v>20136</v>
      </c>
      <c r="D1209" s="5">
        <v>39888</v>
      </c>
      <c r="E1209" s="5">
        <v>39889</v>
      </c>
      <c r="F1209" s="7">
        <v>39890</v>
      </c>
      <c r="G1209" s="8"/>
      <c r="H1209" s="8"/>
      <c r="J1209" s="10"/>
      <c r="K1209" s="10"/>
      <c r="L1209" s="11">
        <v>0</v>
      </c>
      <c r="M1209" s="11">
        <v>0</v>
      </c>
      <c r="O1209" t="str">
        <f t="shared" si="18"/>
        <v>LABClose-No Info</v>
      </c>
    </row>
    <row r="1210" spans="1:15" ht="12" customHeight="1" outlineLevel="1" x14ac:dyDescent="0.2">
      <c r="A1210" s="3" t="s">
        <v>24156</v>
      </c>
      <c r="B1210" s="4">
        <v>16683</v>
      </c>
      <c r="C1210" s="3" t="s">
        <v>20135</v>
      </c>
      <c r="D1210" s="5">
        <v>39883</v>
      </c>
      <c r="E1210" s="5">
        <v>39890</v>
      </c>
      <c r="F1210" s="7">
        <v>39891</v>
      </c>
      <c r="G1210" s="9">
        <v>39898</v>
      </c>
      <c r="H1210" s="9">
        <v>39898</v>
      </c>
      <c r="I1210" s="6">
        <v>39918</v>
      </c>
      <c r="J1210" s="11">
        <v>7</v>
      </c>
      <c r="K1210" s="11">
        <v>0</v>
      </c>
      <c r="L1210" s="11">
        <v>7</v>
      </c>
      <c r="M1210" s="11">
        <v>20</v>
      </c>
      <c r="O1210" t="str">
        <f t="shared" si="18"/>
        <v>LABBound &amp; Not Paid</v>
      </c>
    </row>
    <row r="1211" spans="1:15" ht="12" customHeight="1" outlineLevel="1" x14ac:dyDescent="0.2">
      <c r="A1211" s="3" t="s">
        <v>24156</v>
      </c>
      <c r="B1211" s="4">
        <v>17471</v>
      </c>
      <c r="C1211" s="3" t="s">
        <v>20133</v>
      </c>
      <c r="D1211" s="5">
        <v>39890</v>
      </c>
      <c r="E1211" s="5">
        <v>39891</v>
      </c>
      <c r="F1211" s="7">
        <v>39891</v>
      </c>
      <c r="G1211" s="9">
        <v>39903</v>
      </c>
      <c r="H1211" s="8"/>
      <c r="J1211" s="11">
        <v>12</v>
      </c>
      <c r="K1211" s="10"/>
      <c r="L1211" s="11">
        <v>0</v>
      </c>
      <c r="M1211" s="11">
        <v>0</v>
      </c>
      <c r="O1211" t="str">
        <f t="shared" si="18"/>
        <v>LABDeclined</v>
      </c>
    </row>
    <row r="1212" spans="1:15" ht="12" customHeight="1" outlineLevel="1" x14ac:dyDescent="0.2">
      <c r="A1212" s="3" t="s">
        <v>24156</v>
      </c>
      <c r="B1212" s="4">
        <v>16647</v>
      </c>
      <c r="C1212" s="3" t="s">
        <v>20135</v>
      </c>
      <c r="D1212" s="5">
        <v>39891</v>
      </c>
      <c r="E1212" s="5">
        <v>39891</v>
      </c>
      <c r="F1212" s="7">
        <v>39892</v>
      </c>
      <c r="G1212" s="9">
        <v>39895</v>
      </c>
      <c r="H1212" s="9">
        <v>39896</v>
      </c>
      <c r="I1212" s="6">
        <v>39909</v>
      </c>
      <c r="J1212" s="11">
        <v>3</v>
      </c>
      <c r="K1212" s="11">
        <v>1</v>
      </c>
      <c r="L1212" s="11">
        <v>4</v>
      </c>
      <c r="M1212" s="11">
        <v>13</v>
      </c>
      <c r="O1212" t="str">
        <f t="shared" si="18"/>
        <v>LABBound &amp; Not Paid</v>
      </c>
    </row>
    <row r="1213" spans="1:15" ht="12" customHeight="1" outlineLevel="1" x14ac:dyDescent="0.2">
      <c r="A1213" s="3" t="s">
        <v>24156</v>
      </c>
      <c r="B1213" s="4">
        <v>16627</v>
      </c>
      <c r="C1213" s="3" t="s">
        <v>20135</v>
      </c>
      <c r="D1213" s="5">
        <v>39891</v>
      </c>
      <c r="E1213" s="5">
        <v>39891</v>
      </c>
      <c r="F1213" s="7">
        <v>39892</v>
      </c>
      <c r="G1213" s="9">
        <v>39895</v>
      </c>
      <c r="H1213" s="9">
        <v>39895</v>
      </c>
      <c r="I1213" s="6">
        <v>39904</v>
      </c>
      <c r="J1213" s="11">
        <v>3</v>
      </c>
      <c r="K1213" s="11">
        <v>0</v>
      </c>
      <c r="L1213" s="11">
        <v>3</v>
      </c>
      <c r="M1213" s="11">
        <v>9</v>
      </c>
      <c r="O1213" t="str">
        <f t="shared" si="18"/>
        <v>LABBound &amp; Not Paid</v>
      </c>
    </row>
    <row r="1214" spans="1:15" ht="12" customHeight="1" outlineLevel="1" x14ac:dyDescent="0.2">
      <c r="A1214" s="3" t="s">
        <v>24156</v>
      </c>
      <c r="B1214" s="4">
        <v>16744</v>
      </c>
      <c r="C1214" s="3" t="s">
        <v>20135</v>
      </c>
      <c r="D1214" s="5">
        <v>39878</v>
      </c>
      <c r="E1214" s="5">
        <v>39896</v>
      </c>
      <c r="F1214" s="7">
        <v>39896</v>
      </c>
      <c r="G1214" s="9">
        <v>39917</v>
      </c>
      <c r="H1214" s="9">
        <v>39917</v>
      </c>
      <c r="I1214" s="6">
        <v>39933</v>
      </c>
      <c r="J1214" s="11">
        <v>21</v>
      </c>
      <c r="K1214" s="11">
        <v>0</v>
      </c>
      <c r="L1214" s="11">
        <v>21</v>
      </c>
      <c r="M1214" s="11">
        <v>16</v>
      </c>
      <c r="O1214" t="str">
        <f t="shared" si="18"/>
        <v>LABBound &amp; Not Paid</v>
      </c>
    </row>
    <row r="1215" spans="1:15" ht="12" customHeight="1" outlineLevel="1" x14ac:dyDescent="0.2">
      <c r="A1215" s="3" t="s">
        <v>24156</v>
      </c>
      <c r="B1215" s="4">
        <v>16733</v>
      </c>
      <c r="C1215" s="3" t="s">
        <v>20135</v>
      </c>
      <c r="D1215" s="5">
        <v>39862</v>
      </c>
      <c r="E1215" s="5">
        <v>39896</v>
      </c>
      <c r="F1215" s="7">
        <v>39896</v>
      </c>
      <c r="G1215" s="9">
        <v>39918</v>
      </c>
      <c r="H1215" s="9">
        <v>39919</v>
      </c>
      <c r="I1215" s="6">
        <v>39930</v>
      </c>
      <c r="J1215" s="11">
        <v>22</v>
      </c>
      <c r="K1215" s="11">
        <v>1</v>
      </c>
      <c r="L1215" s="11">
        <v>23</v>
      </c>
      <c r="M1215" s="11">
        <v>11</v>
      </c>
      <c r="O1215" t="str">
        <f t="shared" si="18"/>
        <v>LABBound &amp; Not Paid</v>
      </c>
    </row>
    <row r="1216" spans="1:15" ht="12" customHeight="1" outlineLevel="1" x14ac:dyDescent="0.2">
      <c r="A1216" s="3" t="s">
        <v>24156</v>
      </c>
      <c r="B1216" s="4">
        <v>17030</v>
      </c>
      <c r="C1216" s="3" t="s">
        <v>20135</v>
      </c>
      <c r="D1216" s="5">
        <v>39886</v>
      </c>
      <c r="E1216" s="5">
        <v>39895</v>
      </c>
      <c r="F1216" s="7">
        <v>39896</v>
      </c>
      <c r="G1216" s="9">
        <v>39953</v>
      </c>
      <c r="H1216" s="9">
        <v>39953</v>
      </c>
      <c r="I1216" s="6">
        <v>39980</v>
      </c>
      <c r="J1216" s="11">
        <v>57</v>
      </c>
      <c r="K1216" s="11">
        <v>0</v>
      </c>
      <c r="L1216" s="11">
        <v>57</v>
      </c>
      <c r="M1216" s="11">
        <v>27</v>
      </c>
      <c r="O1216" t="str">
        <f t="shared" si="18"/>
        <v>LABBound &amp; Not Paid</v>
      </c>
    </row>
    <row r="1217" spans="1:15" ht="12" customHeight="1" outlineLevel="1" x14ac:dyDescent="0.2">
      <c r="A1217" s="3" t="s">
        <v>24156</v>
      </c>
      <c r="B1217" s="4">
        <v>16736</v>
      </c>
      <c r="C1217" s="3" t="s">
        <v>20135</v>
      </c>
      <c r="D1217" s="5">
        <v>39889</v>
      </c>
      <c r="E1217" s="5">
        <v>39896</v>
      </c>
      <c r="F1217" s="7">
        <v>39896</v>
      </c>
      <c r="G1217" s="9">
        <v>39923</v>
      </c>
      <c r="H1217" s="9">
        <v>39924</v>
      </c>
      <c r="I1217" s="6">
        <v>39931</v>
      </c>
      <c r="J1217" s="11">
        <v>27</v>
      </c>
      <c r="K1217" s="11">
        <v>1</v>
      </c>
      <c r="L1217" s="11">
        <v>28</v>
      </c>
      <c r="M1217" s="11">
        <v>7</v>
      </c>
      <c r="O1217" t="str">
        <f t="shared" si="18"/>
        <v>LABBound &amp; Not Paid</v>
      </c>
    </row>
    <row r="1218" spans="1:15" ht="12" customHeight="1" outlineLevel="1" x14ac:dyDescent="0.2">
      <c r="A1218" s="3" t="s">
        <v>24156</v>
      </c>
      <c r="B1218" s="4">
        <v>17487</v>
      </c>
      <c r="C1218" s="3" t="s">
        <v>20135</v>
      </c>
      <c r="D1218" s="5">
        <v>39896</v>
      </c>
      <c r="E1218" s="5">
        <v>39896</v>
      </c>
      <c r="F1218" s="7">
        <v>39897</v>
      </c>
      <c r="G1218" s="9">
        <v>39899</v>
      </c>
      <c r="H1218" s="9">
        <v>39910</v>
      </c>
      <c r="J1218" s="11">
        <v>2</v>
      </c>
      <c r="K1218" s="11">
        <v>11</v>
      </c>
      <c r="L1218" s="11">
        <v>13</v>
      </c>
      <c r="M1218" s="11">
        <v>0</v>
      </c>
      <c r="O1218" t="str">
        <f t="shared" si="18"/>
        <v>LABBound &amp; Not Paid</v>
      </c>
    </row>
    <row r="1219" spans="1:15" ht="12" customHeight="1" outlineLevel="1" x14ac:dyDescent="0.2">
      <c r="A1219" s="3" t="s">
        <v>24156</v>
      </c>
      <c r="B1219" s="4">
        <v>17490</v>
      </c>
      <c r="C1219" s="3" t="s">
        <v>20135</v>
      </c>
      <c r="D1219" s="5">
        <v>39899</v>
      </c>
      <c r="E1219" s="5">
        <v>39899</v>
      </c>
      <c r="F1219" s="7">
        <v>39899</v>
      </c>
      <c r="G1219" s="9">
        <v>39902</v>
      </c>
      <c r="H1219" s="9">
        <v>39902</v>
      </c>
      <c r="J1219" s="11">
        <v>3</v>
      </c>
      <c r="K1219" s="11">
        <v>0</v>
      </c>
      <c r="L1219" s="11">
        <v>3</v>
      </c>
      <c r="M1219" s="11">
        <v>0</v>
      </c>
      <c r="O1219" t="str">
        <f t="shared" si="18"/>
        <v>LABBound &amp; Not Paid</v>
      </c>
    </row>
    <row r="1220" spans="1:15" ht="12" customHeight="1" outlineLevel="1" x14ac:dyDescent="0.2">
      <c r="A1220" s="3" t="s">
        <v>24156</v>
      </c>
      <c r="B1220" s="4">
        <v>17497</v>
      </c>
      <c r="C1220" s="3" t="s">
        <v>20135</v>
      </c>
      <c r="D1220" s="5">
        <v>39898</v>
      </c>
      <c r="E1220" s="5">
        <v>39902</v>
      </c>
      <c r="F1220" s="7">
        <v>39902</v>
      </c>
      <c r="G1220" s="9">
        <v>39903</v>
      </c>
      <c r="H1220" s="9">
        <v>39905</v>
      </c>
      <c r="J1220" s="11">
        <v>1</v>
      </c>
      <c r="K1220" s="11">
        <v>2</v>
      </c>
      <c r="L1220" s="11">
        <v>3</v>
      </c>
      <c r="M1220" s="11">
        <v>0</v>
      </c>
      <c r="O1220" t="str">
        <f t="shared" ref="O1220:O1283" si="19">+A1220&amp;C1220</f>
        <v>LABBound &amp; Not Paid</v>
      </c>
    </row>
    <row r="1221" spans="1:15" ht="12" customHeight="1" outlineLevel="1" x14ac:dyDescent="0.2">
      <c r="A1221" s="3" t="s">
        <v>24156</v>
      </c>
      <c r="B1221" s="4">
        <v>17496</v>
      </c>
      <c r="C1221" s="3" t="s">
        <v>20136</v>
      </c>
      <c r="D1221" s="5">
        <v>39898</v>
      </c>
      <c r="E1221" s="5">
        <v>39902</v>
      </c>
      <c r="F1221" s="7">
        <v>39902</v>
      </c>
      <c r="G1221" s="9">
        <v>39918</v>
      </c>
      <c r="H1221" s="9">
        <v>39924</v>
      </c>
      <c r="J1221" s="11">
        <v>16</v>
      </c>
      <c r="K1221" s="11">
        <v>6</v>
      </c>
      <c r="L1221" s="11">
        <v>22</v>
      </c>
      <c r="M1221" s="11">
        <v>0</v>
      </c>
      <c r="O1221" t="str">
        <f t="shared" si="19"/>
        <v>LABClose-No Info</v>
      </c>
    </row>
    <row r="1222" spans="1:15" ht="12" customHeight="1" outlineLevel="1" x14ac:dyDescent="0.2">
      <c r="A1222" s="3" t="s">
        <v>24156</v>
      </c>
      <c r="B1222" s="4">
        <v>16652</v>
      </c>
      <c r="C1222" s="3" t="s">
        <v>20135</v>
      </c>
      <c r="D1222" s="5">
        <v>39901</v>
      </c>
      <c r="E1222" s="5">
        <v>39902</v>
      </c>
      <c r="F1222" s="7">
        <v>39902</v>
      </c>
      <c r="G1222" s="9">
        <v>39903</v>
      </c>
      <c r="H1222" s="9">
        <v>39903</v>
      </c>
      <c r="I1222" s="6">
        <v>39912</v>
      </c>
      <c r="J1222" s="11">
        <v>1</v>
      </c>
      <c r="K1222" s="11">
        <v>0</v>
      </c>
      <c r="L1222" s="11">
        <v>1</v>
      </c>
      <c r="M1222" s="11">
        <v>9</v>
      </c>
      <c r="O1222" t="str">
        <f t="shared" si="19"/>
        <v>LABBound &amp; Not Paid</v>
      </c>
    </row>
    <row r="1223" spans="1:15" ht="12" customHeight="1" outlineLevel="1" x14ac:dyDescent="0.2">
      <c r="A1223" s="3" t="s">
        <v>24156</v>
      </c>
      <c r="B1223" s="4">
        <v>16891</v>
      </c>
      <c r="C1223" s="3" t="s">
        <v>20135</v>
      </c>
      <c r="D1223" s="5">
        <v>39891</v>
      </c>
      <c r="E1223" s="5">
        <v>39897</v>
      </c>
      <c r="F1223" s="7">
        <v>39902</v>
      </c>
      <c r="G1223" s="9">
        <v>39931</v>
      </c>
      <c r="H1223" s="9">
        <v>39931</v>
      </c>
      <c r="I1223" s="6">
        <v>39942</v>
      </c>
      <c r="J1223" s="11">
        <v>29</v>
      </c>
      <c r="K1223" s="11">
        <v>0</v>
      </c>
      <c r="L1223" s="11">
        <v>29</v>
      </c>
      <c r="M1223" s="11">
        <v>11</v>
      </c>
      <c r="O1223" t="str">
        <f t="shared" si="19"/>
        <v>LABBound &amp; Not Paid</v>
      </c>
    </row>
    <row r="1224" spans="1:15" ht="12" customHeight="1" outlineLevel="1" x14ac:dyDescent="0.2">
      <c r="A1224" s="3" t="s">
        <v>24156</v>
      </c>
      <c r="B1224" s="4">
        <v>16959</v>
      </c>
      <c r="C1224" s="3" t="s">
        <v>20135</v>
      </c>
      <c r="D1224" s="5">
        <v>39897</v>
      </c>
      <c r="E1224" s="5">
        <v>39902</v>
      </c>
      <c r="F1224" s="7">
        <v>39903</v>
      </c>
      <c r="G1224" s="9">
        <v>39941</v>
      </c>
      <c r="H1224" s="9">
        <v>39941</v>
      </c>
      <c r="I1224" s="6">
        <v>39963</v>
      </c>
      <c r="J1224" s="11">
        <v>38</v>
      </c>
      <c r="K1224" s="11">
        <v>0</v>
      </c>
      <c r="L1224" s="11">
        <v>38</v>
      </c>
      <c r="M1224" s="11">
        <v>22</v>
      </c>
      <c r="O1224" t="str">
        <f t="shared" si="19"/>
        <v>LABBound &amp; Not Paid</v>
      </c>
    </row>
    <row r="1225" spans="1:15" ht="12" customHeight="1" outlineLevel="1" x14ac:dyDescent="0.2">
      <c r="A1225" s="3" t="s">
        <v>24156</v>
      </c>
      <c r="B1225" s="4">
        <v>17501</v>
      </c>
      <c r="C1225" s="3" t="s">
        <v>20137</v>
      </c>
      <c r="D1225" s="5">
        <v>39898</v>
      </c>
      <c r="E1225" s="5">
        <v>39899</v>
      </c>
      <c r="F1225" s="7">
        <v>39903</v>
      </c>
      <c r="G1225" s="9">
        <v>39904</v>
      </c>
      <c r="H1225" s="9">
        <v>39909</v>
      </c>
      <c r="J1225" s="11">
        <v>1</v>
      </c>
      <c r="K1225" s="11">
        <v>5</v>
      </c>
      <c r="L1225" s="11">
        <v>6</v>
      </c>
      <c r="M1225" s="11">
        <v>0</v>
      </c>
      <c r="O1225" t="str">
        <f t="shared" si="19"/>
        <v>LABCancel</v>
      </c>
    </row>
    <row r="1226" spans="1:15" ht="12" customHeight="1" outlineLevel="1" x14ac:dyDescent="0.2">
      <c r="A1226" s="3" t="s">
        <v>24156</v>
      </c>
      <c r="B1226" s="4">
        <v>16862</v>
      </c>
      <c r="C1226" s="3" t="s">
        <v>20135</v>
      </c>
      <c r="D1226" s="5">
        <v>39902</v>
      </c>
      <c r="E1226" s="5">
        <v>39903</v>
      </c>
      <c r="F1226" s="7">
        <v>39903</v>
      </c>
      <c r="G1226" s="9">
        <v>39925</v>
      </c>
      <c r="H1226" s="9">
        <v>39925</v>
      </c>
      <c r="I1226" s="6">
        <v>39934</v>
      </c>
      <c r="J1226" s="11">
        <v>22</v>
      </c>
      <c r="K1226" s="11">
        <v>0</v>
      </c>
      <c r="L1226" s="11">
        <v>22</v>
      </c>
      <c r="M1226" s="11">
        <v>9</v>
      </c>
      <c r="O1226" t="str">
        <f t="shared" si="19"/>
        <v>LABBound &amp; Not Paid</v>
      </c>
    </row>
    <row r="1227" spans="1:15" ht="12" customHeight="1" outlineLevel="1" x14ac:dyDescent="0.2">
      <c r="A1227" s="3" t="s">
        <v>24156</v>
      </c>
      <c r="B1227" s="4">
        <v>16672</v>
      </c>
      <c r="C1227" s="3" t="s">
        <v>20135</v>
      </c>
      <c r="D1227" s="5">
        <v>39898</v>
      </c>
      <c r="E1227" s="5">
        <v>39902</v>
      </c>
      <c r="F1227" s="7">
        <v>39903</v>
      </c>
      <c r="G1227" s="9">
        <v>39906</v>
      </c>
      <c r="H1227" s="9">
        <v>39906</v>
      </c>
      <c r="I1227" s="6">
        <v>39916</v>
      </c>
      <c r="J1227" s="11">
        <v>3</v>
      </c>
      <c r="K1227" s="11">
        <v>0</v>
      </c>
      <c r="L1227" s="11">
        <v>3</v>
      </c>
      <c r="M1227" s="11">
        <v>10</v>
      </c>
      <c r="O1227" t="str">
        <f t="shared" si="19"/>
        <v>LABBound &amp; Not Paid</v>
      </c>
    </row>
    <row r="1228" spans="1:15" ht="12" customHeight="1" outlineLevel="1" x14ac:dyDescent="0.2">
      <c r="A1228" s="3" t="s">
        <v>24156</v>
      </c>
      <c r="B1228" s="4">
        <v>16658</v>
      </c>
      <c r="C1228" s="3" t="s">
        <v>24150</v>
      </c>
      <c r="D1228" s="5">
        <v>39892</v>
      </c>
      <c r="E1228" s="5">
        <v>39902</v>
      </c>
      <c r="F1228" s="7">
        <v>39903</v>
      </c>
      <c r="G1228" s="8"/>
      <c r="H1228" s="8"/>
      <c r="I1228" s="6">
        <v>39912</v>
      </c>
      <c r="J1228" s="10"/>
      <c r="K1228" s="10"/>
      <c r="L1228" s="11">
        <v>0</v>
      </c>
      <c r="M1228" s="11">
        <v>0</v>
      </c>
      <c r="O1228" t="str">
        <f t="shared" si="19"/>
        <v>LABDO NOT RENEW</v>
      </c>
    </row>
    <row r="1229" spans="1:15" ht="12" customHeight="1" outlineLevel="1" x14ac:dyDescent="0.2">
      <c r="A1229" s="3" t="s">
        <v>24156</v>
      </c>
      <c r="B1229" s="4">
        <v>16715</v>
      </c>
      <c r="C1229" s="3" t="s">
        <v>20135</v>
      </c>
      <c r="D1229" s="5">
        <v>39885</v>
      </c>
      <c r="E1229" s="5">
        <v>39903</v>
      </c>
      <c r="F1229" s="7">
        <v>39903</v>
      </c>
      <c r="G1229" s="9">
        <v>39909</v>
      </c>
      <c r="H1229" s="9">
        <v>39916</v>
      </c>
      <c r="I1229" s="6">
        <v>39925</v>
      </c>
      <c r="J1229" s="11">
        <v>6</v>
      </c>
      <c r="K1229" s="11">
        <v>7</v>
      </c>
      <c r="L1229" s="11">
        <v>13</v>
      </c>
      <c r="M1229" s="11">
        <v>9</v>
      </c>
      <c r="O1229" t="str">
        <f t="shared" si="19"/>
        <v>LABBound &amp; Not Paid</v>
      </c>
    </row>
    <row r="1230" spans="1:15" ht="12" customHeight="1" outlineLevel="1" x14ac:dyDescent="0.2">
      <c r="A1230" s="3" t="s">
        <v>24156</v>
      </c>
      <c r="B1230" s="4">
        <v>16667</v>
      </c>
      <c r="C1230" s="3" t="s">
        <v>24150</v>
      </c>
      <c r="D1230" s="5">
        <v>39903</v>
      </c>
      <c r="E1230" s="5">
        <v>39904</v>
      </c>
      <c r="F1230" s="7">
        <v>39904</v>
      </c>
      <c r="G1230" s="9">
        <v>39905</v>
      </c>
      <c r="H1230" s="8"/>
      <c r="I1230" s="6">
        <v>39915</v>
      </c>
      <c r="J1230" s="11">
        <v>1</v>
      </c>
      <c r="K1230" s="10"/>
      <c r="L1230" s="11">
        <v>0</v>
      </c>
      <c r="M1230" s="11">
        <v>0</v>
      </c>
      <c r="O1230" t="str">
        <f t="shared" si="19"/>
        <v>LABDO NOT RENEW</v>
      </c>
    </row>
    <row r="1231" spans="1:15" ht="12" customHeight="1" outlineLevel="1" x14ac:dyDescent="0.2">
      <c r="A1231" s="3" t="s">
        <v>24156</v>
      </c>
      <c r="B1231" s="4">
        <v>16666</v>
      </c>
      <c r="C1231" s="3" t="s">
        <v>20135</v>
      </c>
      <c r="D1231" s="5">
        <v>39901</v>
      </c>
      <c r="E1231" s="5">
        <v>39904</v>
      </c>
      <c r="F1231" s="7">
        <v>39904</v>
      </c>
      <c r="G1231" s="9">
        <v>39904</v>
      </c>
      <c r="H1231" s="9">
        <v>39905</v>
      </c>
      <c r="I1231" s="6">
        <v>39915</v>
      </c>
      <c r="J1231" s="11">
        <v>0</v>
      </c>
      <c r="K1231" s="11">
        <v>1</v>
      </c>
      <c r="L1231" s="11">
        <v>1</v>
      </c>
      <c r="M1231" s="11">
        <v>10</v>
      </c>
      <c r="O1231" t="str">
        <f t="shared" si="19"/>
        <v>LABBound &amp; Not Paid</v>
      </c>
    </row>
    <row r="1232" spans="1:15" ht="12" customHeight="1" outlineLevel="1" x14ac:dyDescent="0.2">
      <c r="A1232" s="3" t="s">
        <v>24156</v>
      </c>
      <c r="B1232" s="4">
        <v>17292</v>
      </c>
      <c r="C1232" s="3" t="s">
        <v>20135</v>
      </c>
      <c r="D1232" s="5">
        <v>39899</v>
      </c>
      <c r="E1232" s="5">
        <v>39902</v>
      </c>
      <c r="F1232" s="7">
        <v>39904</v>
      </c>
      <c r="G1232" s="9">
        <v>40000</v>
      </c>
      <c r="H1232" s="9">
        <v>40002</v>
      </c>
      <c r="I1232" s="6">
        <v>40020</v>
      </c>
      <c r="J1232" s="11">
        <v>96</v>
      </c>
      <c r="K1232" s="11">
        <v>2</v>
      </c>
      <c r="L1232" s="11">
        <v>98</v>
      </c>
      <c r="M1232" s="11">
        <v>18</v>
      </c>
      <c r="O1232" t="str">
        <f t="shared" si="19"/>
        <v>LABBound &amp; Not Paid</v>
      </c>
    </row>
    <row r="1233" spans="1:15" ht="12" customHeight="1" outlineLevel="1" x14ac:dyDescent="0.2">
      <c r="A1233" s="3" t="s">
        <v>24156</v>
      </c>
      <c r="B1233" s="4">
        <v>16916</v>
      </c>
      <c r="C1233" s="3" t="s">
        <v>20135</v>
      </c>
      <c r="D1233" s="5">
        <v>39902</v>
      </c>
      <c r="E1233" s="5">
        <v>39905</v>
      </c>
      <c r="F1233" s="7">
        <v>39905</v>
      </c>
      <c r="G1233" s="9">
        <v>39932</v>
      </c>
      <c r="H1233" s="9">
        <v>39932</v>
      </c>
      <c r="I1233" s="6">
        <v>39949</v>
      </c>
      <c r="J1233" s="11">
        <v>27</v>
      </c>
      <c r="K1233" s="11">
        <v>0</v>
      </c>
      <c r="L1233" s="11">
        <v>27</v>
      </c>
      <c r="M1233" s="11">
        <v>17</v>
      </c>
      <c r="O1233" t="str">
        <f t="shared" si="19"/>
        <v>LABBound &amp; Not Paid</v>
      </c>
    </row>
    <row r="1234" spans="1:15" ht="12" customHeight="1" outlineLevel="1" x14ac:dyDescent="0.2">
      <c r="A1234" s="3" t="s">
        <v>24156</v>
      </c>
      <c r="B1234" s="4">
        <v>17509</v>
      </c>
      <c r="C1234" s="3" t="s">
        <v>20135</v>
      </c>
      <c r="D1234" s="5">
        <v>39903</v>
      </c>
      <c r="E1234" s="5">
        <v>39906</v>
      </c>
      <c r="F1234" s="7">
        <v>39906</v>
      </c>
      <c r="G1234" s="9">
        <v>39918</v>
      </c>
      <c r="H1234" s="9">
        <v>39918</v>
      </c>
      <c r="J1234" s="11">
        <v>12</v>
      </c>
      <c r="K1234" s="11">
        <v>0</v>
      </c>
      <c r="L1234" s="11">
        <v>12</v>
      </c>
      <c r="M1234" s="11">
        <v>0</v>
      </c>
      <c r="O1234" t="str">
        <f t="shared" si="19"/>
        <v>LABBound &amp; Not Paid</v>
      </c>
    </row>
    <row r="1235" spans="1:15" ht="12" customHeight="1" outlineLevel="1" x14ac:dyDescent="0.2">
      <c r="A1235" s="3" t="s">
        <v>24156</v>
      </c>
      <c r="B1235" s="4">
        <v>16920</v>
      </c>
      <c r="C1235" s="3" t="s">
        <v>20135</v>
      </c>
      <c r="D1235" s="5">
        <v>39890</v>
      </c>
      <c r="E1235" s="5">
        <v>39906</v>
      </c>
      <c r="F1235" s="7">
        <v>39909</v>
      </c>
      <c r="G1235" s="9">
        <v>39932</v>
      </c>
      <c r="H1235" s="9">
        <v>39932</v>
      </c>
      <c r="I1235" s="6">
        <v>39950</v>
      </c>
      <c r="J1235" s="11">
        <v>23</v>
      </c>
      <c r="K1235" s="11">
        <v>0</v>
      </c>
      <c r="L1235" s="11">
        <v>23</v>
      </c>
      <c r="M1235" s="11">
        <v>18</v>
      </c>
      <c r="O1235" t="str">
        <f t="shared" si="19"/>
        <v>LABBound &amp; Not Paid</v>
      </c>
    </row>
    <row r="1236" spans="1:15" ht="12" customHeight="1" outlineLevel="1" x14ac:dyDescent="0.2">
      <c r="A1236" s="3" t="s">
        <v>24156</v>
      </c>
      <c r="B1236" s="4">
        <v>16869</v>
      </c>
      <c r="C1236" s="3" t="s">
        <v>20135</v>
      </c>
      <c r="D1236" s="5">
        <v>39906</v>
      </c>
      <c r="E1236" s="5">
        <v>39906</v>
      </c>
      <c r="F1236" s="7">
        <v>39909</v>
      </c>
      <c r="G1236" s="9">
        <v>39925</v>
      </c>
      <c r="H1236" s="9">
        <v>39925</v>
      </c>
      <c r="I1236" s="6">
        <v>39936</v>
      </c>
      <c r="J1236" s="11">
        <v>16</v>
      </c>
      <c r="K1236" s="11">
        <v>0</v>
      </c>
      <c r="L1236" s="11">
        <v>16</v>
      </c>
      <c r="M1236" s="11">
        <v>11</v>
      </c>
      <c r="O1236" t="str">
        <f t="shared" si="19"/>
        <v>LABBound &amp; Not Paid</v>
      </c>
    </row>
    <row r="1237" spans="1:15" ht="12" customHeight="1" outlineLevel="1" x14ac:dyDescent="0.2">
      <c r="A1237" s="3" t="s">
        <v>24156</v>
      </c>
      <c r="B1237" s="4">
        <v>16743</v>
      </c>
      <c r="C1237" s="3" t="s">
        <v>20135</v>
      </c>
      <c r="D1237" s="5">
        <v>39906</v>
      </c>
      <c r="E1237" s="5">
        <v>39909</v>
      </c>
      <c r="F1237" s="7">
        <v>39909</v>
      </c>
      <c r="G1237" s="9">
        <v>39924</v>
      </c>
      <c r="H1237" s="9">
        <v>39924</v>
      </c>
      <c r="I1237" s="6">
        <v>39933</v>
      </c>
      <c r="J1237" s="11">
        <v>15</v>
      </c>
      <c r="K1237" s="11">
        <v>0</v>
      </c>
      <c r="L1237" s="11">
        <v>15</v>
      </c>
      <c r="M1237" s="11">
        <v>9</v>
      </c>
      <c r="O1237" t="str">
        <f t="shared" si="19"/>
        <v>LABBound &amp; Not Paid</v>
      </c>
    </row>
    <row r="1238" spans="1:15" ht="12" customHeight="1" outlineLevel="1" x14ac:dyDescent="0.2">
      <c r="A1238" s="3" t="s">
        <v>24156</v>
      </c>
      <c r="B1238" s="4">
        <v>17257</v>
      </c>
      <c r="C1238" s="3" t="s">
        <v>20135</v>
      </c>
      <c r="D1238" s="5">
        <v>39906</v>
      </c>
      <c r="E1238" s="5">
        <v>39909</v>
      </c>
      <c r="F1238" s="7">
        <v>39910</v>
      </c>
      <c r="G1238" s="9">
        <v>40000</v>
      </c>
      <c r="H1238" s="9">
        <v>40000</v>
      </c>
      <c r="I1238" s="6">
        <v>40012</v>
      </c>
      <c r="J1238" s="11">
        <v>90</v>
      </c>
      <c r="K1238" s="11">
        <v>0</v>
      </c>
      <c r="L1238" s="11">
        <v>90</v>
      </c>
      <c r="M1238" s="11">
        <v>12</v>
      </c>
      <c r="O1238" t="str">
        <f t="shared" si="19"/>
        <v>LABBound &amp; Not Paid</v>
      </c>
    </row>
    <row r="1239" spans="1:15" ht="12" customHeight="1" outlineLevel="1" x14ac:dyDescent="0.2">
      <c r="A1239" s="3" t="s">
        <v>24156</v>
      </c>
      <c r="B1239" s="4">
        <v>16883</v>
      </c>
      <c r="C1239" s="3" t="s">
        <v>20135</v>
      </c>
      <c r="D1239" s="5">
        <v>39926</v>
      </c>
      <c r="E1239" s="5">
        <v>39911</v>
      </c>
      <c r="F1239" s="7">
        <v>39911</v>
      </c>
      <c r="G1239" s="9">
        <v>39930</v>
      </c>
      <c r="H1239" s="9">
        <v>39930</v>
      </c>
      <c r="I1239" s="6">
        <v>39939</v>
      </c>
      <c r="J1239" s="11">
        <v>19</v>
      </c>
      <c r="K1239" s="11">
        <v>0</v>
      </c>
      <c r="L1239" s="11">
        <v>19</v>
      </c>
      <c r="M1239" s="11">
        <v>9</v>
      </c>
      <c r="O1239" t="str">
        <f t="shared" si="19"/>
        <v>LABBound &amp; Not Paid</v>
      </c>
    </row>
    <row r="1240" spans="1:15" ht="12" customHeight="1" outlineLevel="1" x14ac:dyDescent="0.2">
      <c r="A1240" s="3" t="s">
        <v>24156</v>
      </c>
      <c r="B1240" s="4">
        <v>17515</v>
      </c>
      <c r="C1240" s="3" t="s">
        <v>20135</v>
      </c>
      <c r="D1240" s="5">
        <v>39911</v>
      </c>
      <c r="E1240" s="5">
        <v>39911</v>
      </c>
      <c r="F1240" s="7">
        <v>39911</v>
      </c>
      <c r="G1240" s="9">
        <v>39918</v>
      </c>
      <c r="H1240" s="9">
        <v>39918</v>
      </c>
      <c r="J1240" s="11">
        <v>7</v>
      </c>
      <c r="K1240" s="11">
        <v>0</v>
      </c>
      <c r="L1240" s="11">
        <v>7</v>
      </c>
      <c r="M1240" s="11">
        <v>0</v>
      </c>
      <c r="O1240" t="str">
        <f t="shared" si="19"/>
        <v>LABBound &amp; Not Paid</v>
      </c>
    </row>
    <row r="1241" spans="1:15" ht="12" customHeight="1" outlineLevel="1" x14ac:dyDescent="0.2">
      <c r="A1241" s="3" t="s">
        <v>24156</v>
      </c>
      <c r="B1241" s="4">
        <v>16657</v>
      </c>
      <c r="C1241" s="3" t="s">
        <v>20135</v>
      </c>
      <c r="D1241" s="5">
        <v>39909</v>
      </c>
      <c r="E1241" s="5">
        <v>39910</v>
      </c>
      <c r="F1241" s="7">
        <v>39911</v>
      </c>
      <c r="G1241" s="9">
        <v>39911</v>
      </c>
      <c r="H1241" s="9">
        <v>39911</v>
      </c>
      <c r="I1241" s="6">
        <v>39912</v>
      </c>
      <c r="J1241" s="11">
        <v>0</v>
      </c>
      <c r="K1241" s="11">
        <v>0</v>
      </c>
      <c r="L1241" s="11">
        <v>0</v>
      </c>
      <c r="M1241" s="11">
        <v>1</v>
      </c>
      <c r="O1241" t="str">
        <f t="shared" si="19"/>
        <v>LABBound &amp; Not Paid</v>
      </c>
    </row>
    <row r="1242" spans="1:15" ht="12" customHeight="1" outlineLevel="1" x14ac:dyDescent="0.2">
      <c r="A1242" s="3" t="s">
        <v>24156</v>
      </c>
      <c r="B1242" s="4">
        <v>16729</v>
      </c>
      <c r="C1242" s="3" t="s">
        <v>20135</v>
      </c>
      <c r="D1242" s="5">
        <v>39909</v>
      </c>
      <c r="E1242" s="5">
        <v>39910</v>
      </c>
      <c r="F1242" s="7">
        <v>39911</v>
      </c>
      <c r="G1242" s="9">
        <v>39918</v>
      </c>
      <c r="H1242" s="9">
        <v>39918</v>
      </c>
      <c r="I1242" s="6">
        <v>39929</v>
      </c>
      <c r="J1242" s="11">
        <v>7</v>
      </c>
      <c r="K1242" s="11">
        <v>0</v>
      </c>
      <c r="L1242" s="11">
        <v>7</v>
      </c>
      <c r="M1242" s="11">
        <v>11</v>
      </c>
      <c r="O1242" t="str">
        <f t="shared" si="19"/>
        <v>LABBound &amp; Not Paid</v>
      </c>
    </row>
    <row r="1243" spans="1:15" ht="12" customHeight="1" outlineLevel="1" x14ac:dyDescent="0.2">
      <c r="A1243" s="3" t="s">
        <v>24156</v>
      </c>
      <c r="B1243" s="4">
        <v>17513</v>
      </c>
      <c r="C1243" s="3" t="s">
        <v>20136</v>
      </c>
      <c r="D1243" s="5">
        <v>39905</v>
      </c>
      <c r="E1243" s="5">
        <v>39909</v>
      </c>
      <c r="F1243" s="7">
        <v>39911</v>
      </c>
      <c r="G1243" s="9">
        <v>39912</v>
      </c>
      <c r="H1243" s="8"/>
      <c r="J1243" s="11">
        <v>1</v>
      </c>
      <c r="K1243" s="10"/>
      <c r="L1243" s="11">
        <v>0</v>
      </c>
      <c r="M1243" s="11">
        <v>0</v>
      </c>
      <c r="O1243" t="str">
        <f t="shared" si="19"/>
        <v>LABClose-No Info</v>
      </c>
    </row>
    <row r="1244" spans="1:15" ht="12" customHeight="1" outlineLevel="1" x14ac:dyDescent="0.2">
      <c r="A1244" s="3" t="s">
        <v>24156</v>
      </c>
      <c r="B1244" s="4">
        <v>16890</v>
      </c>
      <c r="C1244" s="3" t="s">
        <v>20135</v>
      </c>
      <c r="D1244" s="5">
        <v>39930</v>
      </c>
      <c r="E1244" s="5">
        <v>39911</v>
      </c>
      <c r="F1244" s="7">
        <v>39911</v>
      </c>
      <c r="G1244" s="9">
        <v>39930</v>
      </c>
      <c r="H1244" s="9">
        <v>39930</v>
      </c>
      <c r="I1244" s="6">
        <v>39941</v>
      </c>
      <c r="J1244" s="11">
        <v>19</v>
      </c>
      <c r="K1244" s="11">
        <v>0</v>
      </c>
      <c r="L1244" s="11">
        <v>19</v>
      </c>
      <c r="M1244" s="11">
        <v>11</v>
      </c>
      <c r="O1244" t="str">
        <f t="shared" si="19"/>
        <v>LABBound &amp; Not Paid</v>
      </c>
    </row>
    <row r="1245" spans="1:15" ht="12" customHeight="1" outlineLevel="1" x14ac:dyDescent="0.2">
      <c r="A1245" s="3" t="s">
        <v>24156</v>
      </c>
      <c r="B1245" s="4">
        <v>17512</v>
      </c>
      <c r="C1245" s="3" t="s">
        <v>20134</v>
      </c>
      <c r="D1245" s="5">
        <v>39909</v>
      </c>
      <c r="E1245" s="5">
        <v>39909</v>
      </c>
      <c r="F1245" s="7">
        <v>39911</v>
      </c>
      <c r="G1245" s="9">
        <v>39911</v>
      </c>
      <c r="H1245" s="9">
        <v>39912</v>
      </c>
      <c r="I1245" s="6">
        <v>37790</v>
      </c>
      <c r="J1245" s="11">
        <v>0</v>
      </c>
      <c r="K1245" s="11">
        <v>1</v>
      </c>
      <c r="L1245" s="11">
        <v>1</v>
      </c>
      <c r="M1245" s="11">
        <v>-2122</v>
      </c>
      <c r="O1245" t="str">
        <f t="shared" si="19"/>
        <v>LABNo Sale</v>
      </c>
    </row>
    <row r="1246" spans="1:15" ht="12" customHeight="1" outlineLevel="1" x14ac:dyDescent="0.2">
      <c r="A1246" s="3" t="s">
        <v>24156</v>
      </c>
      <c r="B1246" s="4">
        <v>17251</v>
      </c>
      <c r="C1246" s="3" t="s">
        <v>20135</v>
      </c>
      <c r="D1246" s="5">
        <v>39910</v>
      </c>
      <c r="E1246" s="5">
        <v>39912</v>
      </c>
      <c r="F1246" s="7">
        <v>39912</v>
      </c>
      <c r="G1246" s="9">
        <v>39995</v>
      </c>
      <c r="H1246" s="9">
        <v>39995</v>
      </c>
      <c r="I1246" s="6">
        <v>40010</v>
      </c>
      <c r="J1246" s="11">
        <v>83</v>
      </c>
      <c r="K1246" s="11">
        <v>0</v>
      </c>
      <c r="L1246" s="11">
        <v>83</v>
      </c>
      <c r="M1246" s="11">
        <v>15</v>
      </c>
      <c r="O1246" t="str">
        <f t="shared" si="19"/>
        <v>LABBound &amp; Not Paid</v>
      </c>
    </row>
    <row r="1247" spans="1:15" ht="12" customHeight="1" outlineLevel="1" x14ac:dyDescent="0.2">
      <c r="A1247" s="3" t="s">
        <v>24156</v>
      </c>
      <c r="B1247" s="4">
        <v>16884</v>
      </c>
      <c r="C1247" s="3" t="s">
        <v>20135</v>
      </c>
      <c r="D1247" s="5">
        <v>39906</v>
      </c>
      <c r="E1247" s="5">
        <v>39912</v>
      </c>
      <c r="F1247" s="7">
        <v>39912</v>
      </c>
      <c r="G1247" s="9">
        <v>39930</v>
      </c>
      <c r="H1247" s="9">
        <v>39930</v>
      </c>
      <c r="I1247" s="6">
        <v>39940</v>
      </c>
      <c r="J1247" s="11">
        <v>18</v>
      </c>
      <c r="K1247" s="11">
        <v>0</v>
      </c>
      <c r="L1247" s="11">
        <v>18</v>
      </c>
      <c r="M1247" s="11">
        <v>10</v>
      </c>
      <c r="O1247" t="str">
        <f t="shared" si="19"/>
        <v>LABBound &amp; Not Paid</v>
      </c>
    </row>
    <row r="1248" spans="1:15" ht="12" customHeight="1" outlineLevel="1" x14ac:dyDescent="0.2">
      <c r="A1248" s="3" t="s">
        <v>24156</v>
      </c>
      <c r="B1248" s="4">
        <v>17516</v>
      </c>
      <c r="C1248" s="3" t="s">
        <v>20133</v>
      </c>
      <c r="E1248" s="5">
        <v>39912</v>
      </c>
      <c r="F1248" s="7">
        <v>39912</v>
      </c>
      <c r="G1248" s="8"/>
      <c r="H1248" s="8"/>
      <c r="J1248" s="10"/>
      <c r="K1248" s="10"/>
      <c r="L1248" s="11">
        <v>0</v>
      </c>
      <c r="M1248" s="11">
        <v>0</v>
      </c>
      <c r="O1248" t="str">
        <f t="shared" si="19"/>
        <v>LABDeclined</v>
      </c>
    </row>
    <row r="1249" spans="1:15" ht="12" customHeight="1" outlineLevel="1" x14ac:dyDescent="0.2">
      <c r="A1249" s="3" t="s">
        <v>24156</v>
      </c>
      <c r="B1249" s="4">
        <v>16712</v>
      </c>
      <c r="C1249" s="3" t="s">
        <v>20135</v>
      </c>
      <c r="D1249" s="5">
        <v>39911</v>
      </c>
      <c r="E1249" s="5">
        <v>39916</v>
      </c>
      <c r="F1249" s="7">
        <v>39916</v>
      </c>
      <c r="G1249" s="9">
        <v>39917</v>
      </c>
      <c r="H1249" s="9">
        <v>39920</v>
      </c>
      <c r="I1249" s="6">
        <v>39925</v>
      </c>
      <c r="J1249" s="11">
        <v>1</v>
      </c>
      <c r="K1249" s="11">
        <v>3</v>
      </c>
      <c r="L1249" s="11">
        <v>4</v>
      </c>
      <c r="M1249" s="11">
        <v>5</v>
      </c>
      <c r="O1249" t="str">
        <f t="shared" si="19"/>
        <v>LABBound &amp; Not Paid</v>
      </c>
    </row>
    <row r="1250" spans="1:15" ht="12" customHeight="1" outlineLevel="1" x14ac:dyDescent="0.2">
      <c r="A1250" s="3" t="s">
        <v>24156</v>
      </c>
      <c r="B1250" s="4">
        <v>17522</v>
      </c>
      <c r="C1250" s="3" t="s">
        <v>20134</v>
      </c>
      <c r="D1250" s="5">
        <v>39912</v>
      </c>
      <c r="E1250" s="5">
        <v>39913</v>
      </c>
      <c r="F1250" s="7">
        <v>39916</v>
      </c>
      <c r="G1250" s="9">
        <v>39925</v>
      </c>
      <c r="H1250" s="9">
        <v>39955</v>
      </c>
      <c r="J1250" s="11">
        <v>9</v>
      </c>
      <c r="K1250" s="11">
        <v>30</v>
      </c>
      <c r="L1250" s="11">
        <v>39</v>
      </c>
      <c r="M1250" s="11">
        <v>0</v>
      </c>
      <c r="O1250" t="str">
        <f t="shared" si="19"/>
        <v>LABNo Sale</v>
      </c>
    </row>
    <row r="1251" spans="1:15" ht="12" customHeight="1" outlineLevel="1" x14ac:dyDescent="0.2">
      <c r="A1251" s="3" t="s">
        <v>24156</v>
      </c>
      <c r="B1251" s="4">
        <v>17519</v>
      </c>
      <c r="C1251" s="3" t="s">
        <v>20133</v>
      </c>
      <c r="D1251" s="5">
        <v>39906</v>
      </c>
      <c r="E1251" s="5">
        <v>39912</v>
      </c>
      <c r="F1251" s="7">
        <v>39916</v>
      </c>
      <c r="G1251" s="8"/>
      <c r="H1251" s="8"/>
      <c r="J1251" s="10"/>
      <c r="K1251" s="10"/>
      <c r="L1251" s="11">
        <v>0</v>
      </c>
      <c r="M1251" s="11">
        <v>0</v>
      </c>
      <c r="O1251" t="str">
        <f t="shared" si="19"/>
        <v>LABDeclined</v>
      </c>
    </row>
    <row r="1252" spans="1:15" ht="12" customHeight="1" outlineLevel="1" x14ac:dyDescent="0.2">
      <c r="A1252" s="3" t="s">
        <v>24156</v>
      </c>
      <c r="B1252" s="4">
        <v>17529</v>
      </c>
      <c r="C1252" s="3" t="s">
        <v>20134</v>
      </c>
      <c r="D1252" s="5">
        <v>39913</v>
      </c>
      <c r="E1252" s="5">
        <v>39917</v>
      </c>
      <c r="F1252" s="7">
        <v>39917</v>
      </c>
      <c r="G1252" s="9">
        <v>39924</v>
      </c>
      <c r="H1252" s="9">
        <v>39925</v>
      </c>
      <c r="J1252" s="11">
        <v>7</v>
      </c>
      <c r="K1252" s="11">
        <v>1</v>
      </c>
      <c r="L1252" s="11">
        <v>8</v>
      </c>
      <c r="M1252" s="11">
        <v>0</v>
      </c>
      <c r="O1252" t="str">
        <f t="shared" si="19"/>
        <v>LABNo Sale</v>
      </c>
    </row>
    <row r="1253" spans="1:15" ht="12" customHeight="1" outlineLevel="1" x14ac:dyDescent="0.2">
      <c r="A1253" s="3" t="s">
        <v>24156</v>
      </c>
      <c r="B1253" s="4">
        <v>17530</v>
      </c>
      <c r="C1253" s="3" t="s">
        <v>20133</v>
      </c>
      <c r="D1253" s="5">
        <v>39909</v>
      </c>
      <c r="E1253" s="5">
        <v>39916</v>
      </c>
      <c r="F1253" s="7">
        <v>39917</v>
      </c>
      <c r="G1253" s="8"/>
      <c r="H1253" s="8"/>
      <c r="J1253" s="10"/>
      <c r="K1253" s="10"/>
      <c r="L1253" s="11">
        <v>0</v>
      </c>
      <c r="M1253" s="11">
        <v>0</v>
      </c>
      <c r="O1253" t="str">
        <f t="shared" si="19"/>
        <v>LABDeclined</v>
      </c>
    </row>
    <row r="1254" spans="1:15" ht="12" customHeight="1" outlineLevel="1" x14ac:dyDescent="0.2">
      <c r="A1254" s="3" t="s">
        <v>24156</v>
      </c>
      <c r="B1254" s="4">
        <v>17528</v>
      </c>
      <c r="C1254" s="3" t="s">
        <v>20134</v>
      </c>
      <c r="D1254" s="5">
        <v>39911</v>
      </c>
      <c r="E1254" s="5">
        <v>39916</v>
      </c>
      <c r="F1254" s="7">
        <v>39917</v>
      </c>
      <c r="G1254" s="9">
        <v>39918</v>
      </c>
      <c r="H1254" s="9">
        <v>39924</v>
      </c>
      <c r="J1254" s="11">
        <v>1</v>
      </c>
      <c r="K1254" s="11">
        <v>6</v>
      </c>
      <c r="L1254" s="11">
        <v>7</v>
      </c>
      <c r="M1254" s="11">
        <v>0</v>
      </c>
      <c r="O1254" t="str">
        <f t="shared" si="19"/>
        <v>LABNo Sale</v>
      </c>
    </row>
    <row r="1255" spans="1:15" ht="12" customHeight="1" outlineLevel="1" x14ac:dyDescent="0.2">
      <c r="A1255" s="3" t="s">
        <v>24156</v>
      </c>
      <c r="B1255" s="4">
        <v>16969</v>
      </c>
      <c r="C1255" s="3" t="s">
        <v>20135</v>
      </c>
      <c r="D1255" s="5">
        <v>39917</v>
      </c>
      <c r="E1255" s="5">
        <v>39918</v>
      </c>
      <c r="F1255" s="7">
        <v>39918</v>
      </c>
      <c r="G1255" s="9">
        <v>39944</v>
      </c>
      <c r="H1255" s="9">
        <v>39944</v>
      </c>
      <c r="I1255" s="6">
        <v>39965</v>
      </c>
      <c r="J1255" s="11">
        <v>26</v>
      </c>
      <c r="K1255" s="11">
        <v>0</v>
      </c>
      <c r="L1255" s="11">
        <v>26</v>
      </c>
      <c r="M1255" s="11">
        <v>21</v>
      </c>
      <c r="O1255" t="str">
        <f t="shared" si="19"/>
        <v>LABBound &amp; Not Paid</v>
      </c>
    </row>
    <row r="1256" spans="1:15" ht="12" customHeight="1" outlineLevel="1" x14ac:dyDescent="0.2">
      <c r="A1256" s="3" t="s">
        <v>24156</v>
      </c>
      <c r="B1256" s="4">
        <v>16677</v>
      </c>
      <c r="C1256" s="3" t="s">
        <v>20137</v>
      </c>
      <c r="D1256" s="5">
        <v>39911</v>
      </c>
      <c r="E1256" s="5">
        <v>39917</v>
      </c>
      <c r="F1256" s="7">
        <v>39918</v>
      </c>
      <c r="G1256" s="9">
        <v>39918</v>
      </c>
      <c r="H1256" s="9">
        <v>39918</v>
      </c>
      <c r="I1256" s="6">
        <v>39917</v>
      </c>
      <c r="J1256" s="11">
        <v>0</v>
      </c>
      <c r="K1256" s="11">
        <v>0</v>
      </c>
      <c r="L1256" s="11">
        <v>0</v>
      </c>
      <c r="M1256" s="11">
        <v>-1</v>
      </c>
      <c r="O1256" t="str">
        <f t="shared" si="19"/>
        <v>LABCancel</v>
      </c>
    </row>
    <row r="1257" spans="1:15" ht="12" customHeight="1" outlineLevel="1" x14ac:dyDescent="0.2">
      <c r="A1257" s="3" t="s">
        <v>24156</v>
      </c>
      <c r="B1257" s="4">
        <v>16706</v>
      </c>
      <c r="C1257" s="3" t="s">
        <v>20135</v>
      </c>
      <c r="D1257" s="5">
        <v>39909</v>
      </c>
      <c r="E1257" s="5">
        <v>39919</v>
      </c>
      <c r="F1257" s="7">
        <v>39919</v>
      </c>
      <c r="G1257" s="9">
        <v>39920</v>
      </c>
      <c r="H1257" s="9">
        <v>39920</v>
      </c>
      <c r="I1257" s="6">
        <v>39924</v>
      </c>
      <c r="J1257" s="11">
        <v>1</v>
      </c>
      <c r="K1257" s="11">
        <v>0</v>
      </c>
      <c r="L1257" s="11">
        <v>1</v>
      </c>
      <c r="M1257" s="11">
        <v>4</v>
      </c>
      <c r="O1257" t="str">
        <f t="shared" si="19"/>
        <v>LABBound &amp; Not Paid</v>
      </c>
    </row>
    <row r="1258" spans="1:15" ht="12" customHeight="1" outlineLevel="1" x14ac:dyDescent="0.2">
      <c r="A1258" s="3" t="s">
        <v>24156</v>
      </c>
      <c r="B1258" s="4">
        <v>17782</v>
      </c>
      <c r="C1258" s="3" t="s">
        <v>20135</v>
      </c>
      <c r="D1258" s="5">
        <v>39918</v>
      </c>
      <c r="E1258" s="5">
        <v>39919</v>
      </c>
      <c r="F1258" s="7">
        <v>39919</v>
      </c>
      <c r="G1258" s="9">
        <v>39925</v>
      </c>
      <c r="H1258" s="9">
        <v>39941</v>
      </c>
      <c r="J1258" s="11">
        <v>6</v>
      </c>
      <c r="K1258" s="11">
        <v>16</v>
      </c>
      <c r="L1258" s="11">
        <v>22</v>
      </c>
      <c r="M1258" s="11">
        <v>0</v>
      </c>
      <c r="O1258" t="str">
        <f t="shared" si="19"/>
        <v>LABBound &amp; Not Paid</v>
      </c>
    </row>
    <row r="1259" spans="1:15" ht="12" customHeight="1" outlineLevel="1" x14ac:dyDescent="0.2">
      <c r="A1259" s="3" t="s">
        <v>24156</v>
      </c>
      <c r="B1259" s="4">
        <v>16734</v>
      </c>
      <c r="C1259" s="3" t="s">
        <v>20135</v>
      </c>
      <c r="D1259" s="5">
        <v>39919</v>
      </c>
      <c r="E1259" s="5">
        <v>39919</v>
      </c>
      <c r="F1259" s="7">
        <v>39919</v>
      </c>
      <c r="G1259" s="9">
        <v>39923</v>
      </c>
      <c r="H1259" s="9">
        <v>39923</v>
      </c>
      <c r="I1259" s="6">
        <v>39931</v>
      </c>
      <c r="J1259" s="11">
        <v>4</v>
      </c>
      <c r="K1259" s="11">
        <v>0</v>
      </c>
      <c r="L1259" s="11">
        <v>4</v>
      </c>
      <c r="M1259" s="11">
        <v>8</v>
      </c>
      <c r="O1259" t="str">
        <f t="shared" si="19"/>
        <v>LABBound &amp; Not Paid</v>
      </c>
    </row>
    <row r="1260" spans="1:15" ht="12" customHeight="1" outlineLevel="1" x14ac:dyDescent="0.2">
      <c r="A1260" s="3" t="s">
        <v>24156</v>
      </c>
      <c r="B1260" s="4">
        <v>16860</v>
      </c>
      <c r="C1260" s="3" t="s">
        <v>20135</v>
      </c>
      <c r="D1260" s="5">
        <v>39917</v>
      </c>
      <c r="E1260" s="5">
        <v>39919</v>
      </c>
      <c r="F1260" s="7">
        <v>39919</v>
      </c>
      <c r="G1260" s="9">
        <v>39925</v>
      </c>
      <c r="H1260" s="9">
        <v>39925</v>
      </c>
      <c r="I1260" s="6">
        <v>39934</v>
      </c>
      <c r="J1260" s="11">
        <v>6</v>
      </c>
      <c r="K1260" s="11">
        <v>0</v>
      </c>
      <c r="L1260" s="11">
        <v>6</v>
      </c>
      <c r="M1260" s="11">
        <v>9</v>
      </c>
      <c r="O1260" t="str">
        <f t="shared" si="19"/>
        <v>LABBound &amp; Not Paid</v>
      </c>
    </row>
    <row r="1261" spans="1:15" ht="12" customHeight="1" outlineLevel="1" x14ac:dyDescent="0.2">
      <c r="A1261" s="3" t="s">
        <v>24156</v>
      </c>
      <c r="B1261" s="4">
        <v>17781</v>
      </c>
      <c r="C1261" s="3" t="s">
        <v>20135</v>
      </c>
      <c r="D1261" s="5">
        <v>39918</v>
      </c>
      <c r="E1261" s="5">
        <v>39919</v>
      </c>
      <c r="F1261" s="7">
        <v>39919</v>
      </c>
      <c r="G1261" s="9">
        <v>39932</v>
      </c>
      <c r="H1261" s="9">
        <v>39932</v>
      </c>
      <c r="J1261" s="11">
        <v>13</v>
      </c>
      <c r="K1261" s="11">
        <v>0</v>
      </c>
      <c r="L1261" s="11">
        <v>13</v>
      </c>
      <c r="M1261" s="11">
        <v>0</v>
      </c>
      <c r="O1261" t="str">
        <f t="shared" si="19"/>
        <v>LABBound &amp; Not Paid</v>
      </c>
    </row>
    <row r="1262" spans="1:15" ht="12" customHeight="1" outlineLevel="1" x14ac:dyDescent="0.2">
      <c r="A1262" s="3" t="s">
        <v>24156</v>
      </c>
      <c r="B1262" s="4">
        <v>16899</v>
      </c>
      <c r="C1262" s="3" t="s">
        <v>20135</v>
      </c>
      <c r="D1262" s="5">
        <v>39913</v>
      </c>
      <c r="E1262" s="5">
        <v>39920</v>
      </c>
      <c r="F1262" s="7">
        <v>39920</v>
      </c>
      <c r="G1262" s="9">
        <v>39931</v>
      </c>
      <c r="H1262" s="9">
        <v>39931</v>
      </c>
      <c r="I1262" s="6">
        <v>39946</v>
      </c>
      <c r="J1262" s="11">
        <v>11</v>
      </c>
      <c r="K1262" s="11">
        <v>0</v>
      </c>
      <c r="L1262" s="11">
        <v>11</v>
      </c>
      <c r="M1262" s="11">
        <v>15</v>
      </c>
      <c r="O1262" t="str">
        <f t="shared" si="19"/>
        <v>LABBound &amp; Not Paid</v>
      </c>
    </row>
    <row r="1263" spans="1:15" ht="12" customHeight="1" outlineLevel="1" x14ac:dyDescent="0.2">
      <c r="A1263" s="3" t="s">
        <v>24156</v>
      </c>
      <c r="B1263" s="4">
        <v>17788</v>
      </c>
      <c r="C1263" s="3" t="s">
        <v>20135</v>
      </c>
      <c r="D1263" s="5">
        <v>39893</v>
      </c>
      <c r="E1263" s="5">
        <v>39899</v>
      </c>
      <c r="F1263" s="7">
        <v>39923</v>
      </c>
      <c r="G1263" s="9">
        <v>39923</v>
      </c>
      <c r="H1263" s="8"/>
      <c r="J1263" s="11">
        <v>0</v>
      </c>
      <c r="K1263" s="10"/>
      <c r="L1263" s="11">
        <v>0</v>
      </c>
      <c r="M1263" s="11">
        <v>0</v>
      </c>
      <c r="O1263" t="str">
        <f t="shared" si="19"/>
        <v>LABBound &amp; Not Paid</v>
      </c>
    </row>
    <row r="1264" spans="1:15" ht="12" customHeight="1" outlineLevel="1" x14ac:dyDescent="0.2">
      <c r="A1264" s="3" t="s">
        <v>24156</v>
      </c>
      <c r="B1264" s="4">
        <v>17794</v>
      </c>
      <c r="C1264" s="3" t="s">
        <v>20136</v>
      </c>
      <c r="D1264" s="5">
        <v>39916</v>
      </c>
      <c r="E1264" s="5">
        <v>39925</v>
      </c>
      <c r="F1264" s="7">
        <v>39925</v>
      </c>
      <c r="G1264" s="8"/>
      <c r="H1264" s="8"/>
      <c r="J1264" s="10"/>
      <c r="K1264" s="10"/>
      <c r="L1264" s="11">
        <v>0</v>
      </c>
      <c r="M1264" s="11">
        <v>0</v>
      </c>
      <c r="O1264" t="str">
        <f t="shared" si="19"/>
        <v>LABClose-No Info</v>
      </c>
    </row>
    <row r="1265" spans="1:15" ht="12" customHeight="1" outlineLevel="1" x14ac:dyDescent="0.2">
      <c r="A1265" s="3" t="s">
        <v>24156</v>
      </c>
      <c r="B1265" s="4">
        <v>17798</v>
      </c>
      <c r="C1265" s="3" t="s">
        <v>20133</v>
      </c>
      <c r="D1265" s="5">
        <v>39903</v>
      </c>
      <c r="E1265" s="5">
        <v>39927</v>
      </c>
      <c r="F1265" s="7">
        <v>39927</v>
      </c>
      <c r="G1265" s="8"/>
      <c r="H1265" s="8"/>
      <c r="J1265" s="10"/>
      <c r="K1265" s="10"/>
      <c r="L1265" s="11">
        <v>0</v>
      </c>
      <c r="M1265" s="11">
        <v>0</v>
      </c>
      <c r="O1265" t="str">
        <f t="shared" si="19"/>
        <v>LABDeclined</v>
      </c>
    </row>
    <row r="1266" spans="1:15" ht="12" customHeight="1" outlineLevel="1" x14ac:dyDescent="0.2">
      <c r="A1266" s="3" t="s">
        <v>24156</v>
      </c>
      <c r="B1266" s="4">
        <v>17796</v>
      </c>
      <c r="C1266" s="3" t="s">
        <v>20134</v>
      </c>
      <c r="D1266" s="5">
        <v>39940</v>
      </c>
      <c r="E1266" s="5">
        <v>39926</v>
      </c>
      <c r="F1266" s="7">
        <v>39927</v>
      </c>
      <c r="G1266" s="9">
        <v>39931</v>
      </c>
      <c r="H1266" s="9">
        <v>39946</v>
      </c>
      <c r="J1266" s="11">
        <v>4</v>
      </c>
      <c r="K1266" s="11">
        <v>15</v>
      </c>
      <c r="L1266" s="11">
        <v>19</v>
      </c>
      <c r="M1266" s="11">
        <v>0</v>
      </c>
      <c r="O1266" t="str">
        <f t="shared" si="19"/>
        <v>LABNo Sale</v>
      </c>
    </row>
    <row r="1267" spans="1:15" ht="12" customHeight="1" outlineLevel="1" x14ac:dyDescent="0.2">
      <c r="A1267" s="3" t="s">
        <v>24156</v>
      </c>
      <c r="B1267" s="4">
        <v>17021</v>
      </c>
      <c r="C1267" s="3" t="s">
        <v>20135</v>
      </c>
      <c r="D1267" s="5">
        <v>39926</v>
      </c>
      <c r="E1267" s="5">
        <v>39930</v>
      </c>
      <c r="F1267" s="7">
        <v>39930</v>
      </c>
      <c r="G1267" s="9">
        <v>39960</v>
      </c>
      <c r="H1267" s="9">
        <v>39961</v>
      </c>
      <c r="I1267" s="6">
        <v>39977</v>
      </c>
      <c r="J1267" s="11">
        <v>30</v>
      </c>
      <c r="K1267" s="11">
        <v>1</v>
      </c>
      <c r="L1267" s="11">
        <v>31</v>
      </c>
      <c r="M1267" s="11">
        <v>16</v>
      </c>
      <c r="O1267" t="str">
        <f t="shared" si="19"/>
        <v>LABBound &amp; Not Paid</v>
      </c>
    </row>
    <row r="1268" spans="1:15" ht="12" customHeight="1" outlineLevel="1" x14ac:dyDescent="0.2">
      <c r="A1268" s="3" t="s">
        <v>24156</v>
      </c>
      <c r="B1268" s="4">
        <v>17007</v>
      </c>
      <c r="C1268" s="3" t="s">
        <v>20135</v>
      </c>
      <c r="D1268" s="5">
        <v>39927</v>
      </c>
      <c r="E1268" s="5">
        <v>39930</v>
      </c>
      <c r="F1268" s="7">
        <v>39930</v>
      </c>
      <c r="G1268" s="9">
        <v>39954</v>
      </c>
      <c r="H1268" s="9">
        <v>39959</v>
      </c>
      <c r="I1268" s="6">
        <v>39973</v>
      </c>
      <c r="J1268" s="11">
        <v>24</v>
      </c>
      <c r="K1268" s="11">
        <v>5</v>
      </c>
      <c r="L1268" s="11">
        <v>29</v>
      </c>
      <c r="M1268" s="11">
        <v>14</v>
      </c>
      <c r="O1268" t="str">
        <f t="shared" si="19"/>
        <v>LABBound &amp; Not Paid</v>
      </c>
    </row>
    <row r="1269" spans="1:15" ht="12" customHeight="1" outlineLevel="1" x14ac:dyDescent="0.2">
      <c r="A1269" s="3" t="s">
        <v>24156</v>
      </c>
      <c r="B1269" s="4">
        <v>16973</v>
      </c>
      <c r="C1269" s="3" t="s">
        <v>20137</v>
      </c>
      <c r="D1269" s="5">
        <v>39925</v>
      </c>
      <c r="E1269" s="5">
        <v>39931</v>
      </c>
      <c r="F1269" s="7">
        <v>39931</v>
      </c>
      <c r="G1269" s="9">
        <v>39947</v>
      </c>
      <c r="H1269" s="9">
        <v>39962</v>
      </c>
      <c r="I1269" s="6">
        <v>39965</v>
      </c>
      <c r="J1269" s="11">
        <v>16</v>
      </c>
      <c r="K1269" s="11">
        <v>15</v>
      </c>
      <c r="L1269" s="11">
        <v>31</v>
      </c>
      <c r="M1269" s="11">
        <v>3</v>
      </c>
      <c r="O1269" t="str">
        <f t="shared" si="19"/>
        <v>LABCancel</v>
      </c>
    </row>
    <row r="1270" spans="1:15" ht="12" customHeight="1" outlineLevel="1" x14ac:dyDescent="0.2">
      <c r="A1270" s="3" t="s">
        <v>24156</v>
      </c>
      <c r="B1270" s="4">
        <v>16956</v>
      </c>
      <c r="C1270" s="3" t="s">
        <v>20135</v>
      </c>
      <c r="D1270" s="5">
        <v>39923</v>
      </c>
      <c r="E1270" s="5">
        <v>39930</v>
      </c>
      <c r="F1270" s="7">
        <v>39931</v>
      </c>
      <c r="G1270" s="9">
        <v>39951</v>
      </c>
      <c r="H1270" s="9">
        <v>39951</v>
      </c>
      <c r="I1270" s="6">
        <v>39962</v>
      </c>
      <c r="J1270" s="11">
        <v>20</v>
      </c>
      <c r="K1270" s="11">
        <v>0</v>
      </c>
      <c r="L1270" s="11">
        <v>20</v>
      </c>
      <c r="M1270" s="11">
        <v>11</v>
      </c>
      <c r="O1270" t="str">
        <f t="shared" si="19"/>
        <v>LABBound &amp; Not Paid</v>
      </c>
    </row>
    <row r="1271" spans="1:15" ht="12" customHeight="1" outlineLevel="1" x14ac:dyDescent="0.2">
      <c r="A1271" s="3" t="s">
        <v>24156</v>
      </c>
      <c r="B1271" s="4">
        <v>17810</v>
      </c>
      <c r="C1271" s="3" t="s">
        <v>20135</v>
      </c>
      <c r="D1271" s="5">
        <v>39932</v>
      </c>
      <c r="E1271" s="5">
        <v>39932</v>
      </c>
      <c r="F1271" s="7">
        <v>39932</v>
      </c>
      <c r="G1271" s="9">
        <v>39933</v>
      </c>
      <c r="H1271" s="9">
        <v>39933</v>
      </c>
      <c r="I1271" s="6">
        <v>38619</v>
      </c>
      <c r="J1271" s="11">
        <v>1</v>
      </c>
      <c r="K1271" s="11">
        <v>0</v>
      </c>
      <c r="L1271" s="11">
        <v>1</v>
      </c>
      <c r="M1271" s="11">
        <v>-1314</v>
      </c>
      <c r="O1271" t="str">
        <f t="shared" si="19"/>
        <v>LABBound &amp; Not Paid</v>
      </c>
    </row>
    <row r="1272" spans="1:15" ht="12" customHeight="1" outlineLevel="1" x14ac:dyDescent="0.2">
      <c r="A1272" s="3" t="s">
        <v>24156</v>
      </c>
      <c r="B1272" s="4">
        <v>17808</v>
      </c>
      <c r="C1272" s="3" t="s">
        <v>20133</v>
      </c>
      <c r="D1272" s="5">
        <v>39849</v>
      </c>
      <c r="E1272" s="5">
        <v>39932</v>
      </c>
      <c r="F1272" s="7">
        <v>39932</v>
      </c>
      <c r="G1272" s="8"/>
      <c r="H1272" s="8"/>
      <c r="J1272" s="10"/>
      <c r="K1272" s="10"/>
      <c r="L1272" s="11">
        <v>0</v>
      </c>
      <c r="M1272" s="11">
        <v>0</v>
      </c>
      <c r="O1272" t="str">
        <f t="shared" si="19"/>
        <v>LABDeclined</v>
      </c>
    </row>
    <row r="1273" spans="1:15" ht="12" customHeight="1" outlineLevel="1" x14ac:dyDescent="0.2">
      <c r="A1273" s="3" t="s">
        <v>24156</v>
      </c>
      <c r="B1273" s="4">
        <v>16933</v>
      </c>
      <c r="C1273" s="3" t="s">
        <v>20135</v>
      </c>
      <c r="D1273" s="5">
        <v>39906</v>
      </c>
      <c r="E1273" s="5">
        <v>39934</v>
      </c>
      <c r="F1273" s="7">
        <v>39934</v>
      </c>
      <c r="G1273" s="9">
        <v>39941</v>
      </c>
      <c r="H1273" s="9">
        <v>39952</v>
      </c>
      <c r="I1273" s="6">
        <v>39956</v>
      </c>
      <c r="J1273" s="11">
        <v>7</v>
      </c>
      <c r="K1273" s="11">
        <v>11</v>
      </c>
      <c r="L1273" s="11">
        <v>18</v>
      </c>
      <c r="M1273" s="11">
        <v>4</v>
      </c>
      <c r="O1273" t="str">
        <f t="shared" si="19"/>
        <v>LABBound &amp; Not Paid</v>
      </c>
    </row>
    <row r="1274" spans="1:15" ht="12" customHeight="1" outlineLevel="1" x14ac:dyDescent="0.2">
      <c r="A1274" s="3" t="s">
        <v>24156</v>
      </c>
      <c r="B1274" s="4">
        <v>17815</v>
      </c>
      <c r="C1274" s="3" t="s">
        <v>20133</v>
      </c>
      <c r="D1274" s="5">
        <v>39932</v>
      </c>
      <c r="E1274" s="5">
        <v>39933</v>
      </c>
      <c r="F1274" s="7">
        <v>39934</v>
      </c>
      <c r="G1274" s="8"/>
      <c r="H1274" s="8"/>
      <c r="J1274" s="10"/>
      <c r="K1274" s="10"/>
      <c r="L1274" s="11">
        <v>0</v>
      </c>
      <c r="M1274" s="11">
        <v>0</v>
      </c>
      <c r="O1274" t="str">
        <f t="shared" si="19"/>
        <v>LABDeclined</v>
      </c>
    </row>
    <row r="1275" spans="1:15" ht="12" customHeight="1" outlineLevel="1" x14ac:dyDescent="0.2">
      <c r="A1275" s="3" t="s">
        <v>24156</v>
      </c>
      <c r="B1275" s="4">
        <v>16927</v>
      </c>
      <c r="C1275" s="3" t="s">
        <v>20135</v>
      </c>
      <c r="D1275" s="5">
        <v>39934</v>
      </c>
      <c r="E1275" s="5">
        <v>39934</v>
      </c>
      <c r="F1275" s="7">
        <v>39934</v>
      </c>
      <c r="G1275" s="9">
        <v>39939</v>
      </c>
      <c r="H1275" s="9">
        <v>39939</v>
      </c>
      <c r="I1275" s="6">
        <v>39954</v>
      </c>
      <c r="J1275" s="11">
        <v>5</v>
      </c>
      <c r="K1275" s="11">
        <v>0</v>
      </c>
      <c r="L1275" s="11">
        <v>5</v>
      </c>
      <c r="M1275" s="11">
        <v>15</v>
      </c>
      <c r="O1275" t="str">
        <f t="shared" si="19"/>
        <v>LABBound &amp; Not Paid</v>
      </c>
    </row>
    <row r="1276" spans="1:15" ht="12" customHeight="1" outlineLevel="1" x14ac:dyDescent="0.2">
      <c r="A1276" s="3" t="s">
        <v>24156</v>
      </c>
      <c r="B1276" s="4">
        <v>16992</v>
      </c>
      <c r="C1276" s="3" t="s">
        <v>20135</v>
      </c>
      <c r="D1276" s="5">
        <v>39930</v>
      </c>
      <c r="E1276" s="5">
        <v>39937</v>
      </c>
      <c r="F1276" s="7">
        <v>39937</v>
      </c>
      <c r="G1276" s="9">
        <v>39953</v>
      </c>
      <c r="H1276" s="9">
        <v>39953</v>
      </c>
      <c r="I1276" s="6">
        <v>39969</v>
      </c>
      <c r="J1276" s="11">
        <v>16</v>
      </c>
      <c r="K1276" s="11">
        <v>0</v>
      </c>
      <c r="L1276" s="11">
        <v>16</v>
      </c>
      <c r="M1276" s="11">
        <v>16</v>
      </c>
      <c r="O1276" t="str">
        <f t="shared" si="19"/>
        <v>LABBound &amp; Not Paid</v>
      </c>
    </row>
    <row r="1277" spans="1:15" ht="12" customHeight="1" outlineLevel="1" x14ac:dyDescent="0.2">
      <c r="A1277" s="3" t="s">
        <v>24156</v>
      </c>
      <c r="B1277" s="4">
        <v>17823</v>
      </c>
      <c r="C1277" s="3" t="s">
        <v>20135</v>
      </c>
      <c r="D1277" s="5">
        <v>39926</v>
      </c>
      <c r="E1277" s="5">
        <v>39937</v>
      </c>
      <c r="F1277" s="7">
        <v>39938</v>
      </c>
      <c r="G1277" s="9">
        <v>39946</v>
      </c>
      <c r="H1277" s="9">
        <v>39952</v>
      </c>
      <c r="J1277" s="11">
        <v>8</v>
      </c>
      <c r="K1277" s="11">
        <v>6</v>
      </c>
      <c r="L1277" s="11">
        <v>14</v>
      </c>
      <c r="M1277" s="11">
        <v>0</v>
      </c>
      <c r="O1277" t="str">
        <f t="shared" si="19"/>
        <v>LABBound &amp; Not Paid</v>
      </c>
    </row>
    <row r="1278" spans="1:15" ht="12" customHeight="1" outlineLevel="1" x14ac:dyDescent="0.2">
      <c r="A1278" s="3" t="s">
        <v>24156</v>
      </c>
      <c r="B1278" s="4">
        <v>16906</v>
      </c>
      <c r="C1278" s="3" t="s">
        <v>20135</v>
      </c>
      <c r="D1278" s="5">
        <v>39932</v>
      </c>
      <c r="E1278" s="5">
        <v>39938</v>
      </c>
      <c r="F1278" s="7">
        <v>39938</v>
      </c>
      <c r="G1278" s="9">
        <v>39938</v>
      </c>
      <c r="H1278" s="9">
        <v>39940</v>
      </c>
      <c r="I1278" s="6">
        <v>39947</v>
      </c>
      <c r="J1278" s="11">
        <v>0</v>
      </c>
      <c r="K1278" s="11">
        <v>2</v>
      </c>
      <c r="L1278" s="11">
        <v>2</v>
      </c>
      <c r="M1278" s="11">
        <v>7</v>
      </c>
      <c r="O1278" t="str">
        <f t="shared" si="19"/>
        <v>LABBound &amp; Not Paid</v>
      </c>
    </row>
    <row r="1279" spans="1:15" ht="12" customHeight="1" outlineLevel="1" x14ac:dyDescent="0.2">
      <c r="A1279" s="3" t="s">
        <v>24156</v>
      </c>
      <c r="B1279" s="4">
        <v>16925</v>
      </c>
      <c r="C1279" s="3" t="s">
        <v>20135</v>
      </c>
      <c r="D1279" s="5">
        <v>39937</v>
      </c>
      <c r="E1279" s="5">
        <v>39937</v>
      </c>
      <c r="F1279" s="7">
        <v>39938</v>
      </c>
      <c r="G1279" s="9">
        <v>39938</v>
      </c>
      <c r="H1279" s="9">
        <v>39939</v>
      </c>
      <c r="I1279" s="6">
        <v>39954</v>
      </c>
      <c r="J1279" s="11">
        <v>0</v>
      </c>
      <c r="K1279" s="11">
        <v>1</v>
      </c>
      <c r="L1279" s="11">
        <v>1</v>
      </c>
      <c r="M1279" s="11">
        <v>15</v>
      </c>
      <c r="O1279" t="str">
        <f t="shared" si="19"/>
        <v>LABBound &amp; Not Paid</v>
      </c>
    </row>
    <row r="1280" spans="1:15" ht="12" customHeight="1" outlineLevel="1" x14ac:dyDescent="0.2">
      <c r="A1280" s="3" t="s">
        <v>24156</v>
      </c>
      <c r="B1280" s="4">
        <v>17025</v>
      </c>
      <c r="C1280" s="3" t="s">
        <v>20135</v>
      </c>
      <c r="D1280" s="5">
        <v>39930</v>
      </c>
      <c r="E1280" s="5">
        <v>39938</v>
      </c>
      <c r="F1280" s="7">
        <v>39939</v>
      </c>
      <c r="G1280" s="9">
        <v>39960</v>
      </c>
      <c r="H1280" s="9">
        <v>39972</v>
      </c>
      <c r="I1280" s="6">
        <v>39979</v>
      </c>
      <c r="J1280" s="11">
        <v>21</v>
      </c>
      <c r="K1280" s="11">
        <v>12</v>
      </c>
      <c r="L1280" s="11">
        <v>33</v>
      </c>
      <c r="M1280" s="11">
        <v>7</v>
      </c>
      <c r="O1280" t="str">
        <f t="shared" si="19"/>
        <v>LABBound &amp; Not Paid</v>
      </c>
    </row>
    <row r="1281" spans="1:15" ht="12" customHeight="1" outlineLevel="1" x14ac:dyDescent="0.2">
      <c r="A1281" s="3" t="s">
        <v>24156</v>
      </c>
      <c r="B1281" s="4">
        <v>17829</v>
      </c>
      <c r="C1281" s="3" t="s">
        <v>20136</v>
      </c>
      <c r="D1281" s="5">
        <v>39923</v>
      </c>
      <c r="E1281" s="5">
        <v>39939</v>
      </c>
      <c r="F1281" s="7">
        <v>39939</v>
      </c>
      <c r="G1281" s="8"/>
      <c r="H1281" s="8"/>
      <c r="J1281" s="10"/>
      <c r="K1281" s="10"/>
      <c r="L1281" s="11">
        <v>0</v>
      </c>
      <c r="M1281" s="11">
        <v>0</v>
      </c>
      <c r="O1281" t="str">
        <f t="shared" si="19"/>
        <v>LABClose-No Info</v>
      </c>
    </row>
    <row r="1282" spans="1:15" ht="12" customHeight="1" outlineLevel="1" x14ac:dyDescent="0.2">
      <c r="A1282" s="3" t="s">
        <v>24156</v>
      </c>
      <c r="B1282" s="4">
        <v>17831</v>
      </c>
      <c r="C1282" s="3" t="s">
        <v>20135</v>
      </c>
      <c r="D1282" s="5">
        <v>39939</v>
      </c>
      <c r="E1282" s="5">
        <v>39939</v>
      </c>
      <c r="F1282" s="7">
        <v>39940</v>
      </c>
      <c r="G1282" s="9">
        <v>39944</v>
      </c>
      <c r="H1282" s="9">
        <v>39945</v>
      </c>
      <c r="J1282" s="11">
        <v>4</v>
      </c>
      <c r="K1282" s="11">
        <v>1</v>
      </c>
      <c r="L1282" s="11">
        <v>5</v>
      </c>
      <c r="M1282" s="11">
        <v>0</v>
      </c>
      <c r="O1282" t="str">
        <f t="shared" si="19"/>
        <v>LABBound &amp; Not Paid</v>
      </c>
    </row>
    <row r="1283" spans="1:15" ht="12" customHeight="1" outlineLevel="1" x14ac:dyDescent="0.2">
      <c r="A1283" s="3" t="s">
        <v>24156</v>
      </c>
      <c r="B1283" s="4">
        <v>16985</v>
      </c>
      <c r="C1283" s="3" t="s">
        <v>20135</v>
      </c>
      <c r="D1283" s="5">
        <v>39938</v>
      </c>
      <c r="E1283" s="5">
        <v>39941</v>
      </c>
      <c r="F1283" s="7">
        <v>39941</v>
      </c>
      <c r="G1283" s="9">
        <v>39951</v>
      </c>
      <c r="H1283" s="9">
        <v>39951</v>
      </c>
      <c r="I1283" s="6">
        <v>39966</v>
      </c>
      <c r="J1283" s="11">
        <v>10</v>
      </c>
      <c r="K1283" s="11">
        <v>0</v>
      </c>
      <c r="L1283" s="11">
        <v>10</v>
      </c>
      <c r="M1283" s="11">
        <v>15</v>
      </c>
      <c r="O1283" t="str">
        <f t="shared" si="19"/>
        <v>LABBound &amp; Not Paid</v>
      </c>
    </row>
    <row r="1284" spans="1:15" ht="12" customHeight="1" outlineLevel="1" x14ac:dyDescent="0.2">
      <c r="A1284" s="3" t="s">
        <v>24156</v>
      </c>
      <c r="B1284" s="4">
        <v>17018</v>
      </c>
      <c r="C1284" s="3" t="s">
        <v>20135</v>
      </c>
      <c r="D1284" s="5">
        <v>39933</v>
      </c>
      <c r="E1284" s="5">
        <v>39944</v>
      </c>
      <c r="F1284" s="7">
        <v>39944</v>
      </c>
      <c r="G1284" s="9">
        <v>39955</v>
      </c>
      <c r="H1284" s="9">
        <v>39955</v>
      </c>
      <c r="I1284" s="6">
        <v>39976</v>
      </c>
      <c r="J1284" s="11">
        <v>11</v>
      </c>
      <c r="K1284" s="11">
        <v>0</v>
      </c>
      <c r="L1284" s="11">
        <v>11</v>
      </c>
      <c r="M1284" s="11">
        <v>21</v>
      </c>
      <c r="O1284" t="str">
        <f t="shared" ref="O1284:O1347" si="20">+A1284&amp;C1284</f>
        <v>LABBound &amp; Not Paid</v>
      </c>
    </row>
    <row r="1285" spans="1:15" ht="12" customHeight="1" outlineLevel="1" x14ac:dyDescent="0.2">
      <c r="A1285" s="3" t="s">
        <v>24156</v>
      </c>
      <c r="B1285" s="4">
        <v>16976</v>
      </c>
      <c r="C1285" s="3" t="s">
        <v>20135</v>
      </c>
      <c r="D1285" s="5">
        <v>39945</v>
      </c>
      <c r="E1285" s="5">
        <v>39944</v>
      </c>
      <c r="F1285" s="7">
        <v>39944</v>
      </c>
      <c r="G1285" s="9">
        <v>39951</v>
      </c>
      <c r="H1285" s="9">
        <v>39951</v>
      </c>
      <c r="I1285" s="6">
        <v>39965</v>
      </c>
      <c r="J1285" s="11">
        <v>7</v>
      </c>
      <c r="K1285" s="11">
        <v>0</v>
      </c>
      <c r="L1285" s="11">
        <v>7</v>
      </c>
      <c r="M1285" s="11">
        <v>14</v>
      </c>
      <c r="O1285" t="str">
        <f t="shared" si="20"/>
        <v>LABBound &amp; Not Paid</v>
      </c>
    </row>
    <row r="1286" spans="1:15" ht="12" customHeight="1" outlineLevel="1" x14ac:dyDescent="0.2">
      <c r="A1286" s="3" t="s">
        <v>24156</v>
      </c>
      <c r="B1286" s="4">
        <v>16987</v>
      </c>
      <c r="C1286" s="3" t="s">
        <v>20135</v>
      </c>
      <c r="D1286" s="5">
        <v>39944</v>
      </c>
      <c r="E1286" s="5">
        <v>39945</v>
      </c>
      <c r="F1286" s="7">
        <v>39945</v>
      </c>
      <c r="G1286" s="9">
        <v>39951</v>
      </c>
      <c r="H1286" s="9">
        <v>39955</v>
      </c>
      <c r="I1286" s="6">
        <v>39967</v>
      </c>
      <c r="J1286" s="11">
        <v>6</v>
      </c>
      <c r="K1286" s="11">
        <v>4</v>
      </c>
      <c r="L1286" s="11">
        <v>10</v>
      </c>
      <c r="M1286" s="11">
        <v>12</v>
      </c>
      <c r="O1286" t="str">
        <f t="shared" si="20"/>
        <v>LABBound &amp; Not Paid</v>
      </c>
    </row>
    <row r="1287" spans="1:15" ht="12" customHeight="1" outlineLevel="1" x14ac:dyDescent="0.2">
      <c r="A1287" s="3" t="s">
        <v>24156</v>
      </c>
      <c r="B1287" s="4">
        <v>17841</v>
      </c>
      <c r="C1287" s="3" t="s">
        <v>20133</v>
      </c>
      <c r="D1287" s="5">
        <v>39945</v>
      </c>
      <c r="E1287" s="5">
        <v>39946</v>
      </c>
      <c r="F1287" s="7">
        <v>39946</v>
      </c>
      <c r="G1287" s="8"/>
      <c r="H1287" s="8"/>
      <c r="J1287" s="10"/>
      <c r="K1287" s="10"/>
      <c r="L1287" s="11">
        <v>0</v>
      </c>
      <c r="M1287" s="11">
        <v>0</v>
      </c>
      <c r="O1287" t="str">
        <f t="shared" si="20"/>
        <v>LABDeclined</v>
      </c>
    </row>
    <row r="1288" spans="1:15" ht="12" customHeight="1" outlineLevel="1" x14ac:dyDescent="0.2">
      <c r="A1288" s="3" t="s">
        <v>24156</v>
      </c>
      <c r="B1288" s="4">
        <v>17005</v>
      </c>
      <c r="C1288" s="3" t="s">
        <v>20135</v>
      </c>
      <c r="D1288" s="5">
        <v>39942</v>
      </c>
      <c r="E1288" s="5">
        <v>39945</v>
      </c>
      <c r="F1288" s="7">
        <v>39946</v>
      </c>
      <c r="G1288" s="9">
        <v>39953</v>
      </c>
      <c r="H1288" s="9">
        <v>39953</v>
      </c>
      <c r="I1288" s="6">
        <v>39972</v>
      </c>
      <c r="J1288" s="11">
        <v>7</v>
      </c>
      <c r="K1288" s="11">
        <v>0</v>
      </c>
      <c r="L1288" s="11">
        <v>7</v>
      </c>
      <c r="M1288" s="11">
        <v>19</v>
      </c>
      <c r="O1288" t="str">
        <f t="shared" si="20"/>
        <v>LABBound &amp; Not Paid</v>
      </c>
    </row>
    <row r="1289" spans="1:15" ht="12" customHeight="1" outlineLevel="1" x14ac:dyDescent="0.2">
      <c r="A1289" s="3" t="s">
        <v>24156</v>
      </c>
      <c r="B1289" s="4">
        <v>16939</v>
      </c>
      <c r="C1289" s="3" t="s">
        <v>20135</v>
      </c>
      <c r="D1289" s="5">
        <v>39946</v>
      </c>
      <c r="E1289" s="5">
        <v>39946</v>
      </c>
      <c r="F1289" s="7">
        <v>39946</v>
      </c>
      <c r="G1289" s="9">
        <v>39946</v>
      </c>
      <c r="H1289" s="9">
        <v>39946</v>
      </c>
      <c r="I1289" s="6">
        <v>39957</v>
      </c>
      <c r="J1289" s="11">
        <v>0</v>
      </c>
      <c r="K1289" s="11">
        <v>0</v>
      </c>
      <c r="L1289" s="11">
        <v>0</v>
      </c>
      <c r="M1289" s="11">
        <v>11</v>
      </c>
      <c r="O1289" t="str">
        <f t="shared" si="20"/>
        <v>LABBound &amp; Not Paid</v>
      </c>
    </row>
    <row r="1290" spans="1:15" ht="12" customHeight="1" outlineLevel="1" x14ac:dyDescent="0.2">
      <c r="A1290" s="3" t="s">
        <v>24156</v>
      </c>
      <c r="B1290" s="4">
        <v>17366</v>
      </c>
      <c r="C1290" s="3" t="s">
        <v>20135</v>
      </c>
      <c r="D1290" s="5">
        <v>39947</v>
      </c>
      <c r="E1290" s="5">
        <v>39947</v>
      </c>
      <c r="F1290" s="7">
        <v>39947</v>
      </c>
      <c r="G1290" s="9">
        <v>40010</v>
      </c>
      <c r="H1290" s="9">
        <v>40010</v>
      </c>
      <c r="I1290" s="6">
        <v>40026</v>
      </c>
      <c r="J1290" s="11">
        <v>63</v>
      </c>
      <c r="K1290" s="11">
        <v>0</v>
      </c>
      <c r="L1290" s="11">
        <v>63</v>
      </c>
      <c r="M1290" s="11">
        <v>16</v>
      </c>
      <c r="O1290" t="str">
        <f t="shared" si="20"/>
        <v>LABBound &amp; Not Paid</v>
      </c>
    </row>
    <row r="1291" spans="1:15" ht="12" customHeight="1" outlineLevel="1" x14ac:dyDescent="0.2">
      <c r="A1291" s="3" t="s">
        <v>24156</v>
      </c>
      <c r="B1291" s="4">
        <v>18121</v>
      </c>
      <c r="C1291" s="3" t="s">
        <v>20136</v>
      </c>
      <c r="D1291" s="5">
        <v>39944</v>
      </c>
      <c r="E1291" s="5">
        <v>39951</v>
      </c>
      <c r="F1291" s="7">
        <v>39951</v>
      </c>
      <c r="G1291" s="9">
        <v>39983</v>
      </c>
      <c r="H1291" s="9">
        <v>39983</v>
      </c>
      <c r="J1291" s="11">
        <v>32</v>
      </c>
      <c r="K1291" s="11">
        <v>0</v>
      </c>
      <c r="L1291" s="11">
        <v>32</v>
      </c>
      <c r="M1291" s="11">
        <v>0</v>
      </c>
      <c r="O1291" t="str">
        <f t="shared" si="20"/>
        <v>LABClose-No Info</v>
      </c>
    </row>
    <row r="1292" spans="1:15" ht="12" customHeight="1" outlineLevel="1" x14ac:dyDescent="0.2">
      <c r="A1292" s="3" t="s">
        <v>24156</v>
      </c>
      <c r="B1292" s="4">
        <v>17160</v>
      </c>
      <c r="C1292" s="3" t="s">
        <v>20135</v>
      </c>
      <c r="D1292" s="5">
        <v>39945</v>
      </c>
      <c r="E1292" s="5">
        <v>39953</v>
      </c>
      <c r="F1292" s="7">
        <v>39953</v>
      </c>
      <c r="G1292" s="9">
        <v>39987</v>
      </c>
      <c r="H1292" s="9">
        <v>39987</v>
      </c>
      <c r="I1292" s="6">
        <v>39995</v>
      </c>
      <c r="J1292" s="11">
        <v>34</v>
      </c>
      <c r="K1292" s="11">
        <v>0</v>
      </c>
      <c r="L1292" s="11">
        <v>34</v>
      </c>
      <c r="M1292" s="11">
        <v>8</v>
      </c>
      <c r="O1292" t="str">
        <f t="shared" si="20"/>
        <v>LABBound &amp; Not Paid</v>
      </c>
    </row>
    <row r="1293" spans="1:15" ht="12" customHeight="1" outlineLevel="1" x14ac:dyDescent="0.2">
      <c r="A1293" s="3" t="s">
        <v>24156</v>
      </c>
      <c r="B1293" s="4">
        <v>17038</v>
      </c>
      <c r="C1293" s="3" t="s">
        <v>20135</v>
      </c>
      <c r="D1293" s="5">
        <v>39952</v>
      </c>
      <c r="E1293" s="5">
        <v>39953</v>
      </c>
      <c r="F1293" s="7">
        <v>39953</v>
      </c>
      <c r="G1293" s="9">
        <v>39961</v>
      </c>
      <c r="H1293" s="9">
        <v>39972</v>
      </c>
      <c r="I1293" s="6">
        <v>39983</v>
      </c>
      <c r="J1293" s="11">
        <v>8</v>
      </c>
      <c r="K1293" s="11">
        <v>11</v>
      </c>
      <c r="L1293" s="11">
        <v>19</v>
      </c>
      <c r="M1293" s="11">
        <v>11</v>
      </c>
      <c r="O1293" t="str">
        <f t="shared" si="20"/>
        <v>LABBound &amp; Not Paid</v>
      </c>
    </row>
    <row r="1294" spans="1:15" ht="12" customHeight="1" outlineLevel="1" x14ac:dyDescent="0.2">
      <c r="A1294" s="3" t="s">
        <v>24156</v>
      </c>
      <c r="B1294" s="4">
        <v>18132</v>
      </c>
      <c r="C1294" s="3" t="s">
        <v>20133</v>
      </c>
      <c r="E1294" s="5">
        <v>39954</v>
      </c>
      <c r="F1294" s="7">
        <v>39954</v>
      </c>
      <c r="G1294" s="8"/>
      <c r="H1294" s="8"/>
      <c r="J1294" s="10"/>
      <c r="K1294" s="10"/>
      <c r="L1294" s="11">
        <v>0</v>
      </c>
      <c r="M1294" s="11">
        <v>0</v>
      </c>
      <c r="O1294" t="str">
        <f t="shared" si="20"/>
        <v>LABDeclined</v>
      </c>
    </row>
    <row r="1295" spans="1:15" ht="12" customHeight="1" outlineLevel="1" x14ac:dyDescent="0.2">
      <c r="A1295" s="3" t="s">
        <v>24156</v>
      </c>
      <c r="B1295" s="4">
        <v>16996</v>
      </c>
      <c r="C1295" s="3" t="s">
        <v>20135</v>
      </c>
      <c r="D1295" s="5">
        <v>39953</v>
      </c>
      <c r="E1295" s="5">
        <v>39955</v>
      </c>
      <c r="F1295" s="7">
        <v>39955</v>
      </c>
      <c r="G1295" s="9">
        <v>39955</v>
      </c>
      <c r="H1295" s="9">
        <v>39955</v>
      </c>
      <c r="I1295" s="6">
        <v>39969</v>
      </c>
      <c r="J1295" s="11">
        <v>0</v>
      </c>
      <c r="K1295" s="11">
        <v>0</v>
      </c>
      <c r="L1295" s="11">
        <v>0</v>
      </c>
      <c r="M1295" s="11">
        <v>14</v>
      </c>
      <c r="O1295" t="str">
        <f t="shared" si="20"/>
        <v>LABBound &amp; Not Paid</v>
      </c>
    </row>
    <row r="1296" spans="1:15" ht="12" customHeight="1" outlineLevel="1" x14ac:dyDescent="0.2">
      <c r="A1296" s="3" t="s">
        <v>24156</v>
      </c>
      <c r="B1296" s="4">
        <v>16971</v>
      </c>
      <c r="C1296" s="3" t="s">
        <v>20135</v>
      </c>
      <c r="D1296" s="5">
        <v>39953</v>
      </c>
      <c r="E1296" s="5">
        <v>39955</v>
      </c>
      <c r="F1296" s="7">
        <v>39955</v>
      </c>
      <c r="G1296" s="9">
        <v>39955</v>
      </c>
      <c r="H1296" s="9">
        <v>39955</v>
      </c>
      <c r="I1296" s="6">
        <v>39965</v>
      </c>
      <c r="J1296" s="11">
        <v>0</v>
      </c>
      <c r="K1296" s="11">
        <v>0</v>
      </c>
      <c r="L1296" s="11">
        <v>0</v>
      </c>
      <c r="M1296" s="11">
        <v>10</v>
      </c>
      <c r="O1296" t="str">
        <f t="shared" si="20"/>
        <v>LABBound &amp; Not Paid</v>
      </c>
    </row>
    <row r="1297" spans="1:15" ht="12" customHeight="1" outlineLevel="1" x14ac:dyDescent="0.2">
      <c r="A1297" s="3" t="s">
        <v>24156</v>
      </c>
      <c r="B1297" s="4">
        <v>17281</v>
      </c>
      <c r="C1297" s="3" t="s">
        <v>20135</v>
      </c>
      <c r="D1297" s="5">
        <v>39947</v>
      </c>
      <c r="E1297" s="5">
        <v>39955</v>
      </c>
      <c r="F1297" s="7">
        <v>39959</v>
      </c>
      <c r="G1297" s="9">
        <v>40004</v>
      </c>
      <c r="H1297" s="9">
        <v>40004</v>
      </c>
      <c r="I1297" s="6">
        <v>40018</v>
      </c>
      <c r="J1297" s="11">
        <v>45</v>
      </c>
      <c r="K1297" s="11">
        <v>0</v>
      </c>
      <c r="L1297" s="11">
        <v>45</v>
      </c>
      <c r="M1297" s="11">
        <v>14</v>
      </c>
      <c r="O1297" t="str">
        <f t="shared" si="20"/>
        <v>LABBound &amp; Not Paid</v>
      </c>
    </row>
    <row r="1298" spans="1:15" ht="12" customHeight="1" outlineLevel="1" x14ac:dyDescent="0.2">
      <c r="A1298" s="3" t="s">
        <v>24156</v>
      </c>
      <c r="B1298" s="4">
        <v>17060</v>
      </c>
      <c r="C1298" s="3" t="s">
        <v>20135</v>
      </c>
      <c r="D1298" s="5">
        <v>39958</v>
      </c>
      <c r="E1298" s="5">
        <v>39960</v>
      </c>
      <c r="F1298" s="7">
        <v>39960</v>
      </c>
      <c r="G1298" s="9">
        <v>39979</v>
      </c>
      <c r="H1298" s="9">
        <v>39979</v>
      </c>
      <c r="I1298" s="6">
        <v>39989</v>
      </c>
      <c r="J1298" s="11">
        <v>19</v>
      </c>
      <c r="K1298" s="11">
        <v>0</v>
      </c>
      <c r="L1298" s="11">
        <v>19</v>
      </c>
      <c r="M1298" s="11">
        <v>10</v>
      </c>
      <c r="O1298" t="str">
        <f t="shared" si="20"/>
        <v>LABBound &amp; Not Paid</v>
      </c>
    </row>
    <row r="1299" spans="1:15" ht="12" customHeight="1" outlineLevel="1" x14ac:dyDescent="0.2">
      <c r="A1299" s="3" t="s">
        <v>24156</v>
      </c>
      <c r="B1299" s="4">
        <v>16519</v>
      </c>
      <c r="C1299" s="3" t="s">
        <v>20135</v>
      </c>
      <c r="D1299" s="5">
        <v>39961</v>
      </c>
      <c r="E1299" s="5">
        <v>39961</v>
      </c>
      <c r="F1299" s="7">
        <v>39961</v>
      </c>
      <c r="G1299" s="9">
        <v>39962</v>
      </c>
      <c r="H1299" s="9">
        <v>39973</v>
      </c>
      <c r="I1299" s="6">
        <v>39892</v>
      </c>
      <c r="J1299" s="11">
        <v>1</v>
      </c>
      <c r="K1299" s="11">
        <v>11</v>
      </c>
      <c r="L1299" s="11">
        <v>12</v>
      </c>
      <c r="M1299" s="11">
        <v>-81</v>
      </c>
      <c r="O1299" t="str">
        <f t="shared" si="20"/>
        <v>LABBound &amp; Not Paid</v>
      </c>
    </row>
    <row r="1300" spans="1:15" ht="12" customHeight="1" outlineLevel="1" x14ac:dyDescent="0.2">
      <c r="A1300" s="3" t="s">
        <v>24156</v>
      </c>
      <c r="B1300" s="4">
        <v>17254</v>
      </c>
      <c r="C1300" s="3" t="s">
        <v>20135</v>
      </c>
      <c r="D1300" s="5">
        <v>39955</v>
      </c>
      <c r="E1300" s="5">
        <v>39961</v>
      </c>
      <c r="F1300" s="7">
        <v>39961</v>
      </c>
      <c r="G1300" s="9">
        <v>40000</v>
      </c>
      <c r="H1300" s="9">
        <v>40000</v>
      </c>
      <c r="I1300" s="6">
        <v>40011</v>
      </c>
      <c r="J1300" s="11">
        <v>39</v>
      </c>
      <c r="K1300" s="11">
        <v>0</v>
      </c>
      <c r="L1300" s="11">
        <v>39</v>
      </c>
      <c r="M1300" s="11">
        <v>11</v>
      </c>
      <c r="O1300" t="str">
        <f t="shared" si="20"/>
        <v>LABBound &amp; Not Paid</v>
      </c>
    </row>
    <row r="1301" spans="1:15" ht="12" customHeight="1" outlineLevel="1" x14ac:dyDescent="0.2">
      <c r="A1301" s="3" t="s">
        <v>24156</v>
      </c>
      <c r="B1301" s="4">
        <v>17019</v>
      </c>
      <c r="C1301" s="3" t="s">
        <v>20135</v>
      </c>
      <c r="D1301" s="5">
        <v>39960</v>
      </c>
      <c r="E1301" s="5">
        <v>39961</v>
      </c>
      <c r="F1301" s="7">
        <v>39961</v>
      </c>
      <c r="G1301" s="9">
        <v>39962</v>
      </c>
      <c r="H1301" s="9">
        <v>39973</v>
      </c>
      <c r="I1301" s="6">
        <v>39976</v>
      </c>
      <c r="J1301" s="11">
        <v>1</v>
      </c>
      <c r="K1301" s="11">
        <v>11</v>
      </c>
      <c r="L1301" s="11">
        <v>12</v>
      </c>
      <c r="M1301" s="11">
        <v>3</v>
      </c>
      <c r="O1301" t="str">
        <f t="shared" si="20"/>
        <v>LABBound &amp; Not Paid</v>
      </c>
    </row>
    <row r="1302" spans="1:15" ht="12" customHeight="1" outlineLevel="1" x14ac:dyDescent="0.2">
      <c r="A1302" s="3" t="s">
        <v>24156</v>
      </c>
      <c r="B1302" s="4">
        <v>17040</v>
      </c>
      <c r="C1302" s="3" t="s">
        <v>20135</v>
      </c>
      <c r="D1302" s="5">
        <v>39956</v>
      </c>
      <c r="E1302" s="5">
        <v>39961</v>
      </c>
      <c r="F1302" s="7">
        <v>39961</v>
      </c>
      <c r="G1302" s="9">
        <v>39974</v>
      </c>
      <c r="H1302" s="9">
        <v>39974</v>
      </c>
      <c r="I1302" s="6">
        <v>39984</v>
      </c>
      <c r="J1302" s="11">
        <v>13</v>
      </c>
      <c r="K1302" s="11">
        <v>0</v>
      </c>
      <c r="L1302" s="11">
        <v>13</v>
      </c>
      <c r="M1302" s="11">
        <v>10</v>
      </c>
      <c r="O1302" t="str">
        <f t="shared" si="20"/>
        <v>LABBound &amp; Not Paid</v>
      </c>
    </row>
    <row r="1303" spans="1:15" ht="12" customHeight="1" outlineLevel="1" x14ac:dyDescent="0.2">
      <c r="A1303" s="3" t="s">
        <v>24156</v>
      </c>
      <c r="B1303" s="4">
        <v>17057</v>
      </c>
      <c r="C1303" s="3" t="s">
        <v>20135</v>
      </c>
      <c r="D1303" s="5">
        <v>39960</v>
      </c>
      <c r="E1303" s="5">
        <v>39961</v>
      </c>
      <c r="F1303" s="7">
        <v>39961</v>
      </c>
      <c r="G1303" s="9">
        <v>39978</v>
      </c>
      <c r="H1303" s="9">
        <v>39978</v>
      </c>
      <c r="I1303" s="6">
        <v>39988</v>
      </c>
      <c r="J1303" s="11">
        <v>17</v>
      </c>
      <c r="K1303" s="11">
        <v>0</v>
      </c>
      <c r="L1303" s="11">
        <v>17</v>
      </c>
      <c r="M1303" s="11">
        <v>10</v>
      </c>
      <c r="O1303" t="str">
        <f t="shared" si="20"/>
        <v>LABBound &amp; Not Paid</v>
      </c>
    </row>
    <row r="1304" spans="1:15" ht="12" customHeight="1" outlineLevel="1" x14ac:dyDescent="0.2">
      <c r="A1304" s="3" t="s">
        <v>24156</v>
      </c>
      <c r="B1304" s="4">
        <v>17052</v>
      </c>
      <c r="C1304" s="3" t="s">
        <v>20135</v>
      </c>
      <c r="D1304" s="5">
        <v>39961</v>
      </c>
      <c r="E1304" s="5">
        <v>39961</v>
      </c>
      <c r="F1304" s="7">
        <v>39961</v>
      </c>
      <c r="G1304" s="9">
        <v>39978</v>
      </c>
      <c r="H1304" s="9">
        <v>39978</v>
      </c>
      <c r="I1304" s="6">
        <v>39987</v>
      </c>
      <c r="J1304" s="11">
        <v>17</v>
      </c>
      <c r="K1304" s="11">
        <v>0</v>
      </c>
      <c r="L1304" s="11">
        <v>17</v>
      </c>
      <c r="M1304" s="11">
        <v>9</v>
      </c>
      <c r="O1304" t="str">
        <f t="shared" si="20"/>
        <v>LABBound &amp; Not Paid</v>
      </c>
    </row>
    <row r="1305" spans="1:15" ht="12" customHeight="1" outlineLevel="1" x14ac:dyDescent="0.2">
      <c r="A1305" s="3" t="s">
        <v>24156</v>
      </c>
      <c r="B1305" s="4">
        <v>18144</v>
      </c>
      <c r="C1305" s="3" t="s">
        <v>20134</v>
      </c>
      <c r="D1305" s="5">
        <v>39948</v>
      </c>
      <c r="E1305" s="5">
        <v>39962</v>
      </c>
      <c r="F1305" s="7">
        <v>39962</v>
      </c>
      <c r="G1305" s="9">
        <v>39981</v>
      </c>
      <c r="H1305" s="9">
        <v>39993</v>
      </c>
      <c r="J1305" s="11">
        <v>19</v>
      </c>
      <c r="K1305" s="11">
        <v>12</v>
      </c>
      <c r="L1305" s="11">
        <v>31</v>
      </c>
      <c r="M1305" s="11">
        <v>0</v>
      </c>
      <c r="O1305" t="str">
        <f t="shared" si="20"/>
        <v>LABNo Sale</v>
      </c>
    </row>
    <row r="1306" spans="1:15" ht="12" customHeight="1" outlineLevel="1" x14ac:dyDescent="0.2">
      <c r="A1306" s="3" t="s">
        <v>24156</v>
      </c>
      <c r="B1306" s="4">
        <v>17091</v>
      </c>
      <c r="C1306" s="3" t="s">
        <v>20135</v>
      </c>
      <c r="D1306" s="5">
        <v>39959</v>
      </c>
      <c r="E1306" s="5">
        <v>39966</v>
      </c>
      <c r="F1306" s="7">
        <v>39966</v>
      </c>
      <c r="G1306" s="9">
        <v>39973</v>
      </c>
      <c r="H1306" s="9">
        <v>39983</v>
      </c>
      <c r="I1306" s="6">
        <v>39994</v>
      </c>
      <c r="J1306" s="11">
        <v>7</v>
      </c>
      <c r="K1306" s="11">
        <v>10</v>
      </c>
      <c r="L1306" s="11">
        <v>17</v>
      </c>
      <c r="M1306" s="11">
        <v>11</v>
      </c>
      <c r="O1306" t="str">
        <f t="shared" si="20"/>
        <v>LABBound &amp; Not Paid</v>
      </c>
    </row>
    <row r="1307" spans="1:15" ht="12" customHeight="1" outlineLevel="1" x14ac:dyDescent="0.2">
      <c r="A1307" s="3" t="s">
        <v>24156</v>
      </c>
      <c r="B1307" s="4">
        <v>17401</v>
      </c>
      <c r="C1307" s="3" t="s">
        <v>20135</v>
      </c>
      <c r="D1307" s="5">
        <v>39953</v>
      </c>
      <c r="E1307" s="5">
        <v>39966</v>
      </c>
      <c r="F1307" s="7">
        <v>39966</v>
      </c>
      <c r="G1307" s="9">
        <v>40010</v>
      </c>
      <c r="H1307" s="9">
        <v>40029</v>
      </c>
      <c r="I1307" s="6">
        <v>40037</v>
      </c>
      <c r="J1307" s="11">
        <v>44</v>
      </c>
      <c r="K1307" s="11">
        <v>19</v>
      </c>
      <c r="L1307" s="11">
        <v>63</v>
      </c>
      <c r="M1307" s="11">
        <v>8</v>
      </c>
      <c r="O1307" t="str">
        <f t="shared" si="20"/>
        <v>LABBound &amp; Not Paid</v>
      </c>
    </row>
    <row r="1308" spans="1:15" ht="12" customHeight="1" outlineLevel="1" x14ac:dyDescent="0.2">
      <c r="A1308" s="3" t="s">
        <v>24156</v>
      </c>
      <c r="B1308" s="4">
        <v>18152</v>
      </c>
      <c r="C1308" s="3" t="s">
        <v>20134</v>
      </c>
      <c r="D1308" s="5">
        <v>39933</v>
      </c>
      <c r="E1308" s="5">
        <v>39967</v>
      </c>
      <c r="F1308" s="7">
        <v>39967</v>
      </c>
      <c r="G1308" s="9">
        <v>39986</v>
      </c>
      <c r="H1308" s="9">
        <v>39986</v>
      </c>
      <c r="J1308" s="11">
        <v>19</v>
      </c>
      <c r="K1308" s="11">
        <v>0</v>
      </c>
      <c r="L1308" s="11">
        <v>19</v>
      </c>
      <c r="M1308" s="11">
        <v>0</v>
      </c>
      <c r="O1308" t="str">
        <f t="shared" si="20"/>
        <v>LABNo Sale</v>
      </c>
    </row>
    <row r="1309" spans="1:15" ht="12" customHeight="1" outlineLevel="1" x14ac:dyDescent="0.2">
      <c r="A1309" s="3" t="s">
        <v>24156</v>
      </c>
      <c r="B1309" s="4">
        <v>17309</v>
      </c>
      <c r="C1309" s="3" t="s">
        <v>20135</v>
      </c>
      <c r="D1309" s="5">
        <v>39962</v>
      </c>
      <c r="E1309" s="5">
        <v>39966</v>
      </c>
      <c r="F1309" s="7">
        <v>39967</v>
      </c>
      <c r="G1309" s="9">
        <v>40008</v>
      </c>
      <c r="H1309" s="9">
        <v>40008</v>
      </c>
      <c r="I1309" s="6">
        <v>40024</v>
      </c>
      <c r="J1309" s="11">
        <v>41</v>
      </c>
      <c r="K1309" s="11">
        <v>0</v>
      </c>
      <c r="L1309" s="11">
        <v>41</v>
      </c>
      <c r="M1309" s="11">
        <v>16</v>
      </c>
      <c r="O1309" t="str">
        <f t="shared" si="20"/>
        <v>LABBound &amp; Not Paid</v>
      </c>
    </row>
    <row r="1310" spans="1:15" ht="12" customHeight="1" outlineLevel="1" x14ac:dyDescent="0.2">
      <c r="A1310" s="3" t="s">
        <v>24156</v>
      </c>
      <c r="B1310" s="4">
        <v>18151</v>
      </c>
      <c r="C1310" s="3" t="s">
        <v>20135</v>
      </c>
      <c r="D1310" s="5">
        <v>39961</v>
      </c>
      <c r="E1310" s="5">
        <v>39967</v>
      </c>
      <c r="F1310" s="7">
        <v>39967</v>
      </c>
      <c r="G1310" s="9">
        <v>39983</v>
      </c>
      <c r="H1310" s="9">
        <v>39983</v>
      </c>
      <c r="J1310" s="11">
        <v>16</v>
      </c>
      <c r="K1310" s="11">
        <v>0</v>
      </c>
      <c r="L1310" s="11">
        <v>16</v>
      </c>
      <c r="M1310" s="11">
        <v>0</v>
      </c>
      <c r="O1310" t="str">
        <f t="shared" si="20"/>
        <v>LABBound &amp; Not Paid</v>
      </c>
    </row>
    <row r="1311" spans="1:15" ht="12" customHeight="1" outlineLevel="1" x14ac:dyDescent="0.2">
      <c r="A1311" s="3" t="s">
        <v>24156</v>
      </c>
      <c r="B1311" s="4">
        <v>17358</v>
      </c>
      <c r="C1311" s="3" t="s">
        <v>20135</v>
      </c>
      <c r="D1311" s="5">
        <v>39967</v>
      </c>
      <c r="E1311" s="5">
        <v>39968</v>
      </c>
      <c r="F1311" s="7">
        <v>39968</v>
      </c>
      <c r="G1311" s="9">
        <v>40011</v>
      </c>
      <c r="H1311" s="9">
        <v>40011</v>
      </c>
      <c r="I1311" s="6">
        <v>40026</v>
      </c>
      <c r="J1311" s="11">
        <v>43</v>
      </c>
      <c r="K1311" s="11">
        <v>0</v>
      </c>
      <c r="L1311" s="11">
        <v>43</v>
      </c>
      <c r="M1311" s="11">
        <v>15</v>
      </c>
      <c r="O1311" t="str">
        <f t="shared" si="20"/>
        <v>LABBound &amp; Not Paid</v>
      </c>
    </row>
    <row r="1312" spans="1:15" ht="12" customHeight="1" outlineLevel="1" x14ac:dyDescent="0.2">
      <c r="A1312" s="3" t="s">
        <v>24156</v>
      </c>
      <c r="B1312" s="4">
        <v>17209</v>
      </c>
      <c r="C1312" s="3" t="s">
        <v>20135</v>
      </c>
      <c r="D1312" s="5">
        <v>39969</v>
      </c>
      <c r="E1312" s="5">
        <v>39972</v>
      </c>
      <c r="F1312" s="7">
        <v>39972</v>
      </c>
      <c r="G1312" s="9">
        <v>39988</v>
      </c>
      <c r="H1312" s="9">
        <v>39988</v>
      </c>
      <c r="I1312" s="6">
        <v>40001</v>
      </c>
      <c r="J1312" s="11">
        <v>16</v>
      </c>
      <c r="K1312" s="11">
        <v>0</v>
      </c>
      <c r="L1312" s="11">
        <v>16</v>
      </c>
      <c r="M1312" s="11">
        <v>13</v>
      </c>
      <c r="O1312" t="str">
        <f t="shared" si="20"/>
        <v>LABBound &amp; Not Paid</v>
      </c>
    </row>
    <row r="1313" spans="1:15" ht="12" customHeight="1" outlineLevel="1" x14ac:dyDescent="0.2">
      <c r="A1313" s="3" t="s">
        <v>24156</v>
      </c>
      <c r="B1313" s="4">
        <v>17452</v>
      </c>
      <c r="C1313" s="3" t="s">
        <v>20135</v>
      </c>
      <c r="D1313" s="5">
        <v>39966</v>
      </c>
      <c r="E1313" s="5">
        <v>39972</v>
      </c>
      <c r="F1313" s="7">
        <v>39972</v>
      </c>
      <c r="G1313" s="9">
        <v>40003</v>
      </c>
      <c r="H1313" s="9">
        <v>40003</v>
      </c>
      <c r="I1313" s="6">
        <v>40053</v>
      </c>
      <c r="J1313" s="11">
        <v>31</v>
      </c>
      <c r="K1313" s="11">
        <v>0</v>
      </c>
      <c r="L1313" s="11">
        <v>31</v>
      </c>
      <c r="M1313" s="11">
        <v>50</v>
      </c>
      <c r="O1313" t="str">
        <f t="shared" si="20"/>
        <v>LABBound &amp; Not Paid</v>
      </c>
    </row>
    <row r="1314" spans="1:15" ht="12" customHeight="1" outlineLevel="1" x14ac:dyDescent="0.2">
      <c r="A1314" s="3" t="s">
        <v>24156</v>
      </c>
      <c r="B1314" s="4">
        <v>18166</v>
      </c>
      <c r="C1314" s="3" t="s">
        <v>20136</v>
      </c>
      <c r="D1314" s="5">
        <v>39955</v>
      </c>
      <c r="E1314" s="5">
        <v>39972</v>
      </c>
      <c r="F1314" s="7">
        <v>39972</v>
      </c>
      <c r="G1314" s="9">
        <v>39983</v>
      </c>
      <c r="H1314" s="9">
        <v>39983</v>
      </c>
      <c r="J1314" s="11">
        <v>11</v>
      </c>
      <c r="K1314" s="11">
        <v>0</v>
      </c>
      <c r="L1314" s="11">
        <v>11</v>
      </c>
      <c r="M1314" s="11">
        <v>0</v>
      </c>
      <c r="O1314" t="str">
        <f t="shared" si="20"/>
        <v>LABClose-No Info</v>
      </c>
    </row>
    <row r="1315" spans="1:15" ht="12" customHeight="1" outlineLevel="1" x14ac:dyDescent="0.2">
      <c r="A1315" s="3" t="s">
        <v>24156</v>
      </c>
      <c r="B1315" s="4">
        <v>17231</v>
      </c>
      <c r="C1315" s="3" t="s">
        <v>20135</v>
      </c>
      <c r="D1315" s="5">
        <v>39969</v>
      </c>
      <c r="E1315" s="5">
        <v>39972</v>
      </c>
      <c r="F1315" s="7">
        <v>39972</v>
      </c>
      <c r="G1315" s="9">
        <v>39995</v>
      </c>
      <c r="H1315" s="9">
        <v>39995</v>
      </c>
      <c r="I1315" s="6">
        <v>40006</v>
      </c>
      <c r="J1315" s="11">
        <v>23</v>
      </c>
      <c r="K1315" s="11">
        <v>0</v>
      </c>
      <c r="L1315" s="11">
        <v>23</v>
      </c>
      <c r="M1315" s="11">
        <v>11</v>
      </c>
      <c r="O1315" t="str">
        <f t="shared" si="20"/>
        <v>LABBound &amp; Not Paid</v>
      </c>
    </row>
    <row r="1316" spans="1:15" ht="12" customHeight="1" outlineLevel="1" x14ac:dyDescent="0.2">
      <c r="A1316" s="3" t="s">
        <v>24156</v>
      </c>
      <c r="B1316" s="4">
        <v>17252</v>
      </c>
      <c r="C1316" s="3" t="s">
        <v>20135</v>
      </c>
      <c r="D1316" s="5">
        <v>39969</v>
      </c>
      <c r="E1316" s="5">
        <v>39973</v>
      </c>
      <c r="F1316" s="7">
        <v>39973</v>
      </c>
      <c r="G1316" s="9">
        <v>40000</v>
      </c>
      <c r="H1316" s="9">
        <v>40000</v>
      </c>
      <c r="I1316" s="6">
        <v>40010</v>
      </c>
      <c r="J1316" s="11">
        <v>27</v>
      </c>
      <c r="K1316" s="11">
        <v>0</v>
      </c>
      <c r="L1316" s="11">
        <v>27</v>
      </c>
      <c r="M1316" s="11">
        <v>10</v>
      </c>
      <c r="O1316" t="str">
        <f t="shared" si="20"/>
        <v>LABBound &amp; Not Paid</v>
      </c>
    </row>
    <row r="1317" spans="1:15" ht="12" customHeight="1" outlineLevel="1" x14ac:dyDescent="0.2">
      <c r="A1317" s="3" t="s">
        <v>24156</v>
      </c>
      <c r="B1317" s="4">
        <v>17184</v>
      </c>
      <c r="C1317" s="3" t="s">
        <v>20135</v>
      </c>
      <c r="D1317" s="5">
        <v>39967</v>
      </c>
      <c r="E1317" s="5">
        <v>39973</v>
      </c>
      <c r="F1317" s="7">
        <v>39973</v>
      </c>
      <c r="G1317" s="9">
        <v>39982</v>
      </c>
      <c r="H1317" s="9">
        <v>39982</v>
      </c>
      <c r="I1317" s="6">
        <v>39995</v>
      </c>
      <c r="J1317" s="11">
        <v>9</v>
      </c>
      <c r="K1317" s="11">
        <v>0</v>
      </c>
      <c r="L1317" s="11">
        <v>9</v>
      </c>
      <c r="M1317" s="11">
        <v>13</v>
      </c>
      <c r="O1317" t="str">
        <f t="shared" si="20"/>
        <v>LABBound &amp; Not Paid</v>
      </c>
    </row>
    <row r="1318" spans="1:15" ht="12" customHeight="1" outlineLevel="1" x14ac:dyDescent="0.2">
      <c r="A1318" s="3" t="s">
        <v>24156</v>
      </c>
      <c r="B1318" s="4">
        <v>17288</v>
      </c>
      <c r="C1318" s="3" t="s">
        <v>20135</v>
      </c>
      <c r="D1318" s="5">
        <v>39968</v>
      </c>
      <c r="E1318" s="5">
        <v>39973</v>
      </c>
      <c r="F1318" s="7">
        <v>39974</v>
      </c>
      <c r="G1318" s="9">
        <v>40001</v>
      </c>
      <c r="H1318" s="9">
        <v>40001</v>
      </c>
      <c r="I1318" s="6">
        <v>40019</v>
      </c>
      <c r="J1318" s="11">
        <v>27</v>
      </c>
      <c r="K1318" s="11">
        <v>0</v>
      </c>
      <c r="L1318" s="11">
        <v>27</v>
      </c>
      <c r="M1318" s="11">
        <v>18</v>
      </c>
      <c r="O1318" t="str">
        <f t="shared" si="20"/>
        <v>LABBound &amp; Not Paid</v>
      </c>
    </row>
    <row r="1319" spans="1:15" ht="12" customHeight="1" outlineLevel="1" x14ac:dyDescent="0.2">
      <c r="A1319" s="3" t="s">
        <v>24156</v>
      </c>
      <c r="B1319" s="4">
        <v>17204</v>
      </c>
      <c r="C1319" s="3" t="s">
        <v>20135</v>
      </c>
      <c r="D1319" s="5">
        <v>39968</v>
      </c>
      <c r="E1319" s="5">
        <v>39974</v>
      </c>
      <c r="F1319" s="7">
        <v>39974</v>
      </c>
      <c r="G1319" s="9">
        <v>39987</v>
      </c>
      <c r="H1319" s="9">
        <v>39987</v>
      </c>
      <c r="I1319" s="6">
        <v>40000</v>
      </c>
      <c r="J1319" s="11">
        <v>13</v>
      </c>
      <c r="K1319" s="11">
        <v>0</v>
      </c>
      <c r="L1319" s="11">
        <v>13</v>
      </c>
      <c r="M1319" s="11">
        <v>13</v>
      </c>
      <c r="O1319" t="str">
        <f t="shared" si="20"/>
        <v>LABBound &amp; Not Paid</v>
      </c>
    </row>
    <row r="1320" spans="1:15" ht="12" customHeight="1" outlineLevel="1" x14ac:dyDescent="0.2">
      <c r="A1320" s="3" t="s">
        <v>24156</v>
      </c>
      <c r="B1320" s="4">
        <v>17181</v>
      </c>
      <c r="C1320" s="3" t="s">
        <v>20135</v>
      </c>
      <c r="D1320" s="5">
        <v>39972</v>
      </c>
      <c r="E1320" s="5">
        <v>39974</v>
      </c>
      <c r="F1320" s="7">
        <v>39974</v>
      </c>
      <c r="G1320" s="9">
        <v>39986</v>
      </c>
      <c r="H1320" s="9">
        <v>39986</v>
      </c>
      <c r="I1320" s="6">
        <v>39995</v>
      </c>
      <c r="J1320" s="11">
        <v>12</v>
      </c>
      <c r="K1320" s="11">
        <v>0</v>
      </c>
      <c r="L1320" s="11">
        <v>12</v>
      </c>
      <c r="M1320" s="11">
        <v>9</v>
      </c>
      <c r="O1320" t="str">
        <f t="shared" si="20"/>
        <v>LABBound &amp; Not Paid</v>
      </c>
    </row>
    <row r="1321" spans="1:15" ht="12" customHeight="1" outlineLevel="1" x14ac:dyDescent="0.2">
      <c r="A1321" s="3" t="s">
        <v>24156</v>
      </c>
      <c r="B1321" s="4">
        <v>17383</v>
      </c>
      <c r="C1321" s="3" t="s">
        <v>20135</v>
      </c>
      <c r="D1321" s="5">
        <v>39972</v>
      </c>
      <c r="E1321" s="5">
        <v>39975</v>
      </c>
      <c r="F1321" s="7">
        <v>39975</v>
      </c>
      <c r="G1321" s="9">
        <v>40009</v>
      </c>
      <c r="H1321" s="9">
        <v>40009</v>
      </c>
      <c r="I1321" s="6">
        <v>40032</v>
      </c>
      <c r="J1321" s="11">
        <v>34</v>
      </c>
      <c r="K1321" s="11">
        <v>0</v>
      </c>
      <c r="L1321" s="11">
        <v>34</v>
      </c>
      <c r="M1321" s="11">
        <v>23</v>
      </c>
      <c r="O1321" t="str">
        <f t="shared" si="20"/>
        <v>LABBound &amp; Not Paid</v>
      </c>
    </row>
    <row r="1322" spans="1:15" ht="12" customHeight="1" outlineLevel="1" x14ac:dyDescent="0.2">
      <c r="A1322" s="3" t="s">
        <v>24156</v>
      </c>
      <c r="B1322" s="4">
        <v>18172</v>
      </c>
      <c r="C1322" s="3" t="s">
        <v>20133</v>
      </c>
      <c r="D1322" s="5">
        <v>39974</v>
      </c>
      <c r="E1322" s="5">
        <v>39974</v>
      </c>
      <c r="F1322" s="7">
        <v>39975</v>
      </c>
      <c r="G1322" s="8"/>
      <c r="H1322" s="8"/>
      <c r="J1322" s="10"/>
      <c r="K1322" s="10"/>
      <c r="L1322" s="11">
        <v>0</v>
      </c>
      <c r="M1322" s="11">
        <v>0</v>
      </c>
      <c r="O1322" t="str">
        <f t="shared" si="20"/>
        <v>LABDeclined</v>
      </c>
    </row>
    <row r="1323" spans="1:15" ht="12" customHeight="1" outlineLevel="1" x14ac:dyDescent="0.2">
      <c r="A1323" s="3" t="s">
        <v>24156</v>
      </c>
      <c r="B1323" s="4">
        <v>17226</v>
      </c>
      <c r="C1323" s="3" t="s">
        <v>20135</v>
      </c>
      <c r="D1323" s="5">
        <v>39967</v>
      </c>
      <c r="E1323" s="5">
        <v>39976</v>
      </c>
      <c r="F1323" s="7">
        <v>39976</v>
      </c>
      <c r="G1323" s="9">
        <v>39990</v>
      </c>
      <c r="H1323" s="9">
        <v>40001</v>
      </c>
      <c r="I1323" s="6">
        <v>40005</v>
      </c>
      <c r="J1323" s="11">
        <v>14</v>
      </c>
      <c r="K1323" s="11">
        <v>11</v>
      </c>
      <c r="L1323" s="11">
        <v>25</v>
      </c>
      <c r="M1323" s="11">
        <v>4</v>
      </c>
      <c r="O1323" t="str">
        <f t="shared" si="20"/>
        <v>LABBound &amp; Not Paid</v>
      </c>
    </row>
    <row r="1324" spans="1:15" ht="12" customHeight="1" outlineLevel="1" x14ac:dyDescent="0.2">
      <c r="A1324" s="3" t="s">
        <v>24156</v>
      </c>
      <c r="B1324" s="4">
        <v>17069</v>
      </c>
      <c r="C1324" s="3" t="s">
        <v>20135</v>
      </c>
      <c r="D1324" s="5">
        <v>39975</v>
      </c>
      <c r="E1324" s="5">
        <v>39975</v>
      </c>
      <c r="F1324" s="7">
        <v>39976</v>
      </c>
      <c r="G1324" s="9">
        <v>39983</v>
      </c>
      <c r="H1324" s="9">
        <v>39983</v>
      </c>
      <c r="I1324" s="6">
        <v>39991</v>
      </c>
      <c r="J1324" s="11">
        <v>7</v>
      </c>
      <c r="K1324" s="11">
        <v>0</v>
      </c>
      <c r="L1324" s="11">
        <v>7</v>
      </c>
      <c r="M1324" s="11">
        <v>8</v>
      </c>
      <c r="O1324" t="str">
        <f t="shared" si="20"/>
        <v>LABBound &amp; Not Paid</v>
      </c>
    </row>
    <row r="1325" spans="1:15" ht="12" customHeight="1" outlineLevel="1" x14ac:dyDescent="0.2">
      <c r="A1325" s="3" t="s">
        <v>24156</v>
      </c>
      <c r="B1325" s="4">
        <v>17051</v>
      </c>
      <c r="C1325" s="3" t="s">
        <v>20135</v>
      </c>
      <c r="D1325" s="5">
        <v>39975</v>
      </c>
      <c r="E1325" s="5">
        <v>39979</v>
      </c>
      <c r="F1325" s="7">
        <v>39979</v>
      </c>
      <c r="G1325" s="9">
        <v>39982</v>
      </c>
      <c r="H1325" s="9">
        <v>39982</v>
      </c>
      <c r="I1325" s="6">
        <v>39987</v>
      </c>
      <c r="J1325" s="11">
        <v>3</v>
      </c>
      <c r="K1325" s="11">
        <v>0</v>
      </c>
      <c r="L1325" s="11">
        <v>3</v>
      </c>
      <c r="M1325" s="11">
        <v>5</v>
      </c>
      <c r="O1325" t="str">
        <f t="shared" si="20"/>
        <v>LABBound &amp; Not Paid</v>
      </c>
    </row>
    <row r="1326" spans="1:15" ht="12" customHeight="1" outlineLevel="1" x14ac:dyDescent="0.2">
      <c r="A1326" s="3" t="s">
        <v>24156</v>
      </c>
      <c r="B1326" s="4">
        <v>17158</v>
      </c>
      <c r="C1326" s="3" t="s">
        <v>20135</v>
      </c>
      <c r="D1326" s="5">
        <v>39976</v>
      </c>
      <c r="E1326" s="5">
        <v>39979</v>
      </c>
      <c r="F1326" s="7">
        <v>39979</v>
      </c>
      <c r="G1326" s="9">
        <v>39987</v>
      </c>
      <c r="H1326" s="9">
        <v>39988</v>
      </c>
      <c r="I1326" s="6">
        <v>39995</v>
      </c>
      <c r="J1326" s="11">
        <v>8</v>
      </c>
      <c r="K1326" s="11">
        <v>1</v>
      </c>
      <c r="L1326" s="11">
        <v>9</v>
      </c>
      <c r="M1326" s="11">
        <v>7</v>
      </c>
      <c r="O1326" t="str">
        <f t="shared" si="20"/>
        <v>LABBound &amp; Not Paid</v>
      </c>
    </row>
    <row r="1327" spans="1:15" ht="12" customHeight="1" outlineLevel="1" x14ac:dyDescent="0.2">
      <c r="A1327" s="3" t="s">
        <v>24156</v>
      </c>
      <c r="B1327" s="4">
        <v>17162</v>
      </c>
      <c r="C1327" s="3" t="s">
        <v>20135</v>
      </c>
      <c r="D1327" s="5">
        <v>39966</v>
      </c>
      <c r="E1327" s="5">
        <v>39980</v>
      </c>
      <c r="F1327" s="7">
        <v>39980</v>
      </c>
      <c r="G1327" s="9">
        <v>39988</v>
      </c>
      <c r="H1327" s="9">
        <v>39988</v>
      </c>
      <c r="I1327" s="6">
        <v>39995</v>
      </c>
      <c r="J1327" s="11">
        <v>8</v>
      </c>
      <c r="K1327" s="11">
        <v>0</v>
      </c>
      <c r="L1327" s="11">
        <v>8</v>
      </c>
      <c r="M1327" s="11">
        <v>7</v>
      </c>
      <c r="O1327" t="str">
        <f t="shared" si="20"/>
        <v>LABBound &amp; Not Paid</v>
      </c>
    </row>
    <row r="1328" spans="1:15" ht="12" customHeight="1" outlineLevel="1" x14ac:dyDescent="0.2">
      <c r="A1328" s="3" t="s">
        <v>24156</v>
      </c>
      <c r="B1328" s="4">
        <v>17308</v>
      </c>
      <c r="C1328" s="3" t="s">
        <v>20135</v>
      </c>
      <c r="D1328" s="5">
        <v>39979</v>
      </c>
      <c r="E1328" s="5">
        <v>39980</v>
      </c>
      <c r="F1328" s="7">
        <v>39980</v>
      </c>
      <c r="G1328" s="9">
        <v>40009</v>
      </c>
      <c r="H1328" s="9">
        <v>40009</v>
      </c>
      <c r="I1328" s="6">
        <v>40024</v>
      </c>
      <c r="J1328" s="11">
        <v>29</v>
      </c>
      <c r="K1328" s="11">
        <v>0</v>
      </c>
      <c r="L1328" s="11">
        <v>29</v>
      </c>
      <c r="M1328" s="11">
        <v>15</v>
      </c>
      <c r="O1328" t="str">
        <f t="shared" si="20"/>
        <v>LABBound &amp; Not Paid</v>
      </c>
    </row>
    <row r="1329" spans="1:15" ht="12" customHeight="1" outlineLevel="1" x14ac:dyDescent="0.2">
      <c r="A1329" s="3" t="s">
        <v>24156</v>
      </c>
      <c r="B1329" s="4">
        <v>17215</v>
      </c>
      <c r="C1329" s="3" t="s">
        <v>20135</v>
      </c>
      <c r="D1329" s="5">
        <v>39944</v>
      </c>
      <c r="E1329" s="5">
        <v>39979</v>
      </c>
      <c r="F1329" s="7">
        <v>39980</v>
      </c>
      <c r="G1329" s="9">
        <v>39994</v>
      </c>
      <c r="H1329" s="9">
        <v>39996</v>
      </c>
      <c r="I1329" s="6">
        <v>40003</v>
      </c>
      <c r="J1329" s="11">
        <v>14</v>
      </c>
      <c r="K1329" s="11">
        <v>2</v>
      </c>
      <c r="L1329" s="11">
        <v>16</v>
      </c>
      <c r="M1329" s="11">
        <v>7</v>
      </c>
      <c r="O1329" t="str">
        <f t="shared" si="20"/>
        <v>LABBound &amp; Not Paid</v>
      </c>
    </row>
    <row r="1330" spans="1:15" ht="12" customHeight="1" outlineLevel="1" x14ac:dyDescent="0.2">
      <c r="A1330" s="3" t="s">
        <v>24156</v>
      </c>
      <c r="B1330" s="4">
        <v>18176</v>
      </c>
      <c r="C1330" s="3" t="s">
        <v>20133</v>
      </c>
      <c r="D1330" s="5">
        <v>39974</v>
      </c>
      <c r="E1330" s="5">
        <v>39979</v>
      </c>
      <c r="F1330" s="7">
        <v>39980</v>
      </c>
      <c r="G1330" s="9">
        <v>39987</v>
      </c>
      <c r="H1330" s="8"/>
      <c r="J1330" s="11">
        <v>7</v>
      </c>
      <c r="K1330" s="10"/>
      <c r="L1330" s="11">
        <v>0</v>
      </c>
      <c r="M1330" s="11">
        <v>0</v>
      </c>
      <c r="O1330" t="str">
        <f t="shared" si="20"/>
        <v>LABDeclined</v>
      </c>
    </row>
    <row r="1331" spans="1:15" ht="12" customHeight="1" outlineLevel="1" x14ac:dyDescent="0.2">
      <c r="A1331" s="3" t="s">
        <v>24156</v>
      </c>
      <c r="B1331" s="4">
        <v>18185</v>
      </c>
      <c r="C1331" s="3" t="s">
        <v>20134</v>
      </c>
      <c r="D1331" s="5">
        <v>39954</v>
      </c>
      <c r="E1331" s="5">
        <v>39981</v>
      </c>
      <c r="F1331" s="7">
        <v>39981</v>
      </c>
      <c r="G1331" s="9">
        <v>39987</v>
      </c>
      <c r="H1331" s="9">
        <v>39988</v>
      </c>
      <c r="J1331" s="11">
        <v>6</v>
      </c>
      <c r="K1331" s="11">
        <v>1</v>
      </c>
      <c r="L1331" s="11">
        <v>7</v>
      </c>
      <c r="M1331" s="11">
        <v>0</v>
      </c>
      <c r="O1331" t="str">
        <f t="shared" si="20"/>
        <v>LABNo Sale</v>
      </c>
    </row>
    <row r="1332" spans="1:15" ht="12" customHeight="1" outlineLevel="1" x14ac:dyDescent="0.2">
      <c r="A1332" s="3" t="s">
        <v>24156</v>
      </c>
      <c r="B1332" s="4">
        <v>17456</v>
      </c>
      <c r="C1332" s="3" t="s">
        <v>20135</v>
      </c>
      <c r="D1332" s="5">
        <v>39976</v>
      </c>
      <c r="E1332" s="5">
        <v>39979</v>
      </c>
      <c r="F1332" s="7">
        <v>39982</v>
      </c>
      <c r="G1332" s="9">
        <v>40011</v>
      </c>
      <c r="H1332" s="9">
        <v>40023</v>
      </c>
      <c r="I1332" s="6">
        <v>40054</v>
      </c>
      <c r="J1332" s="11">
        <v>29</v>
      </c>
      <c r="K1332" s="11">
        <v>12</v>
      </c>
      <c r="L1332" s="11">
        <v>41</v>
      </c>
      <c r="M1332" s="11">
        <v>31</v>
      </c>
      <c r="O1332" t="str">
        <f t="shared" si="20"/>
        <v>LABBound &amp; Not Paid</v>
      </c>
    </row>
    <row r="1333" spans="1:15" ht="12" customHeight="1" outlineLevel="1" x14ac:dyDescent="0.2">
      <c r="A1333" s="3" t="s">
        <v>24156</v>
      </c>
      <c r="B1333" s="4">
        <v>17376</v>
      </c>
      <c r="C1333" s="3" t="s">
        <v>20135</v>
      </c>
      <c r="D1333" s="5">
        <v>39975</v>
      </c>
      <c r="E1333" s="5">
        <v>39976</v>
      </c>
      <c r="F1333" s="7">
        <v>39982</v>
      </c>
      <c r="G1333" s="9">
        <v>40011</v>
      </c>
      <c r="H1333" s="9">
        <v>40011</v>
      </c>
      <c r="I1333" s="6">
        <v>40028</v>
      </c>
      <c r="J1333" s="11">
        <v>29</v>
      </c>
      <c r="K1333" s="11">
        <v>0</v>
      </c>
      <c r="L1333" s="11">
        <v>29</v>
      </c>
      <c r="M1333" s="11">
        <v>17</v>
      </c>
      <c r="O1333" t="str">
        <f t="shared" si="20"/>
        <v>LABBound &amp; Not Paid</v>
      </c>
    </row>
    <row r="1334" spans="1:15" ht="12" customHeight="1" outlineLevel="1" x14ac:dyDescent="0.2">
      <c r="A1334" s="3" t="s">
        <v>24156</v>
      </c>
      <c r="B1334" s="4">
        <v>17399</v>
      </c>
      <c r="C1334" s="3" t="s">
        <v>20135</v>
      </c>
      <c r="D1334" s="5">
        <v>39979</v>
      </c>
      <c r="E1334" s="5">
        <v>39982</v>
      </c>
      <c r="F1334" s="7">
        <v>39983</v>
      </c>
      <c r="G1334" s="9">
        <v>40010</v>
      </c>
      <c r="H1334" s="9">
        <v>40010</v>
      </c>
      <c r="I1334" s="6">
        <v>40037</v>
      </c>
      <c r="J1334" s="11">
        <v>27</v>
      </c>
      <c r="K1334" s="11">
        <v>0</v>
      </c>
      <c r="L1334" s="11">
        <v>27</v>
      </c>
      <c r="M1334" s="11">
        <v>27</v>
      </c>
      <c r="O1334" t="str">
        <f t="shared" si="20"/>
        <v>LABBound &amp; Not Paid</v>
      </c>
    </row>
    <row r="1335" spans="1:15" ht="12" customHeight="1" outlineLevel="1" x14ac:dyDescent="0.2">
      <c r="A1335" s="3" t="s">
        <v>24156</v>
      </c>
      <c r="B1335" s="4">
        <v>17247</v>
      </c>
      <c r="C1335" s="3" t="s">
        <v>20135</v>
      </c>
      <c r="D1335" s="5">
        <v>39980</v>
      </c>
      <c r="E1335" s="5">
        <v>39982</v>
      </c>
      <c r="F1335" s="7">
        <v>39983</v>
      </c>
      <c r="G1335" s="9">
        <v>39995</v>
      </c>
      <c r="H1335" s="9">
        <v>39995</v>
      </c>
      <c r="I1335" s="6">
        <v>40009</v>
      </c>
      <c r="J1335" s="11">
        <v>12</v>
      </c>
      <c r="K1335" s="11">
        <v>0</v>
      </c>
      <c r="L1335" s="11">
        <v>12</v>
      </c>
      <c r="M1335" s="11">
        <v>14</v>
      </c>
      <c r="O1335" t="str">
        <f t="shared" si="20"/>
        <v>LABBound &amp; Not Paid</v>
      </c>
    </row>
    <row r="1336" spans="1:15" ht="12" customHeight="1" outlineLevel="1" x14ac:dyDescent="0.2">
      <c r="A1336" s="3" t="s">
        <v>24156</v>
      </c>
      <c r="B1336" s="4">
        <v>17302</v>
      </c>
      <c r="C1336" s="3" t="s">
        <v>20135</v>
      </c>
      <c r="D1336" s="5">
        <v>39981</v>
      </c>
      <c r="E1336" s="5">
        <v>39983</v>
      </c>
      <c r="F1336" s="7">
        <v>39986</v>
      </c>
      <c r="G1336" s="9">
        <v>40007</v>
      </c>
      <c r="H1336" s="9">
        <v>40007</v>
      </c>
      <c r="I1336" s="6">
        <v>40022</v>
      </c>
      <c r="J1336" s="11">
        <v>21</v>
      </c>
      <c r="K1336" s="11">
        <v>0</v>
      </c>
      <c r="L1336" s="11">
        <v>21</v>
      </c>
      <c r="M1336" s="11">
        <v>15</v>
      </c>
      <c r="O1336" t="str">
        <f t="shared" si="20"/>
        <v>LABBound &amp; Not Paid</v>
      </c>
    </row>
    <row r="1337" spans="1:15" ht="12" customHeight="1" outlineLevel="1" x14ac:dyDescent="0.2">
      <c r="A1337" s="3" t="s">
        <v>24156</v>
      </c>
      <c r="B1337" s="4">
        <v>18200</v>
      </c>
      <c r="C1337" s="3" t="s">
        <v>20135</v>
      </c>
      <c r="D1337" s="5">
        <v>39983</v>
      </c>
      <c r="E1337" s="5">
        <v>39986</v>
      </c>
      <c r="F1337" s="7">
        <v>39986</v>
      </c>
      <c r="G1337" s="9">
        <v>39993</v>
      </c>
      <c r="H1337" s="9">
        <v>40007</v>
      </c>
      <c r="J1337" s="11">
        <v>7</v>
      </c>
      <c r="K1337" s="11">
        <v>14</v>
      </c>
      <c r="L1337" s="11">
        <v>21</v>
      </c>
      <c r="M1337" s="11">
        <v>0</v>
      </c>
      <c r="O1337" t="str">
        <f t="shared" si="20"/>
        <v>LABBound &amp; Not Paid</v>
      </c>
    </row>
    <row r="1338" spans="1:15" ht="12" customHeight="1" outlineLevel="1" x14ac:dyDescent="0.2">
      <c r="A1338" s="3" t="s">
        <v>24156</v>
      </c>
      <c r="B1338" s="4">
        <v>18204</v>
      </c>
      <c r="C1338" s="3" t="s">
        <v>20136</v>
      </c>
      <c r="D1338" s="5">
        <v>39976</v>
      </c>
      <c r="E1338" s="5">
        <v>39982</v>
      </c>
      <c r="F1338" s="7">
        <v>39987</v>
      </c>
      <c r="G1338" s="9">
        <v>40000</v>
      </c>
      <c r="H1338" s="9">
        <v>40030</v>
      </c>
      <c r="J1338" s="11">
        <v>13</v>
      </c>
      <c r="K1338" s="11">
        <v>30</v>
      </c>
      <c r="L1338" s="11">
        <v>43</v>
      </c>
      <c r="M1338" s="11">
        <v>0</v>
      </c>
      <c r="O1338" t="str">
        <f t="shared" si="20"/>
        <v>LABClose-No Info</v>
      </c>
    </row>
    <row r="1339" spans="1:15" ht="12" customHeight="1" outlineLevel="1" x14ac:dyDescent="0.2">
      <c r="A1339" s="3" t="s">
        <v>24156</v>
      </c>
      <c r="B1339" s="4">
        <v>18206</v>
      </c>
      <c r="C1339" s="3" t="s">
        <v>20135</v>
      </c>
      <c r="D1339" s="5">
        <v>39986</v>
      </c>
      <c r="E1339" s="5">
        <v>39986</v>
      </c>
      <c r="F1339" s="7">
        <v>39987</v>
      </c>
      <c r="G1339" s="9">
        <v>39994</v>
      </c>
      <c r="H1339" s="9">
        <v>39994</v>
      </c>
      <c r="J1339" s="11">
        <v>7</v>
      </c>
      <c r="K1339" s="11">
        <v>0</v>
      </c>
      <c r="L1339" s="11">
        <v>7</v>
      </c>
      <c r="M1339" s="11">
        <v>0</v>
      </c>
      <c r="O1339" t="str">
        <f t="shared" si="20"/>
        <v>LABBound &amp; Not Paid</v>
      </c>
    </row>
    <row r="1340" spans="1:15" ht="12" customHeight="1" outlineLevel="1" x14ac:dyDescent="0.2">
      <c r="A1340" s="3" t="s">
        <v>24156</v>
      </c>
      <c r="B1340" s="4">
        <v>17296</v>
      </c>
      <c r="C1340" s="3" t="s">
        <v>20135</v>
      </c>
      <c r="D1340" s="5">
        <v>39983</v>
      </c>
      <c r="E1340" s="5">
        <v>39987</v>
      </c>
      <c r="F1340" s="7">
        <v>39987</v>
      </c>
      <c r="G1340" s="9">
        <v>40007</v>
      </c>
      <c r="H1340" s="9">
        <v>40007</v>
      </c>
      <c r="I1340" s="6">
        <v>40020</v>
      </c>
      <c r="J1340" s="11">
        <v>20</v>
      </c>
      <c r="K1340" s="11">
        <v>0</v>
      </c>
      <c r="L1340" s="11">
        <v>20</v>
      </c>
      <c r="M1340" s="11">
        <v>13</v>
      </c>
      <c r="O1340" t="str">
        <f t="shared" si="20"/>
        <v>LABBound &amp; Not Paid</v>
      </c>
    </row>
    <row r="1341" spans="1:15" ht="12" customHeight="1" outlineLevel="1" x14ac:dyDescent="0.2">
      <c r="A1341" s="3" t="s">
        <v>24156</v>
      </c>
      <c r="B1341" s="4">
        <v>18209</v>
      </c>
      <c r="C1341" s="3" t="s">
        <v>20136</v>
      </c>
      <c r="D1341" s="5">
        <v>39973</v>
      </c>
      <c r="E1341" s="5">
        <v>39987</v>
      </c>
      <c r="F1341" s="7">
        <v>39987</v>
      </c>
      <c r="G1341" s="9">
        <v>39990</v>
      </c>
      <c r="H1341" s="9">
        <v>39990</v>
      </c>
      <c r="J1341" s="11">
        <v>3</v>
      </c>
      <c r="K1341" s="11">
        <v>0</v>
      </c>
      <c r="L1341" s="11">
        <v>3</v>
      </c>
      <c r="M1341" s="11">
        <v>0</v>
      </c>
      <c r="O1341" t="str">
        <f t="shared" si="20"/>
        <v>LABClose-No Info</v>
      </c>
    </row>
    <row r="1342" spans="1:15" ht="12" customHeight="1" outlineLevel="1" x14ac:dyDescent="0.2">
      <c r="A1342" s="3" t="s">
        <v>24156</v>
      </c>
      <c r="B1342" s="4">
        <v>17153</v>
      </c>
      <c r="C1342" s="3" t="s">
        <v>20135</v>
      </c>
      <c r="D1342" s="5">
        <v>39982</v>
      </c>
      <c r="E1342" s="5">
        <v>39987</v>
      </c>
      <c r="F1342" s="7">
        <v>39988</v>
      </c>
      <c r="G1342" s="9">
        <v>39989</v>
      </c>
      <c r="H1342" s="9">
        <v>39989</v>
      </c>
      <c r="I1342" s="6">
        <v>39995</v>
      </c>
      <c r="J1342" s="11">
        <v>1</v>
      </c>
      <c r="K1342" s="11">
        <v>0</v>
      </c>
      <c r="L1342" s="11">
        <v>1</v>
      </c>
      <c r="M1342" s="11">
        <v>6</v>
      </c>
      <c r="O1342" t="str">
        <f t="shared" si="20"/>
        <v>LABBound &amp; Not Paid</v>
      </c>
    </row>
    <row r="1343" spans="1:15" ht="12" customHeight="1" outlineLevel="1" x14ac:dyDescent="0.2">
      <c r="A1343" s="3" t="s">
        <v>24156</v>
      </c>
      <c r="B1343" s="4">
        <v>18212</v>
      </c>
      <c r="C1343" s="3" t="s">
        <v>20133</v>
      </c>
      <c r="D1343" s="5">
        <v>39983</v>
      </c>
      <c r="E1343" s="5">
        <v>39988</v>
      </c>
      <c r="F1343" s="7">
        <v>39988</v>
      </c>
      <c r="G1343" s="8"/>
      <c r="H1343" s="8"/>
      <c r="J1343" s="10"/>
      <c r="K1343" s="10"/>
      <c r="L1343" s="11">
        <v>0</v>
      </c>
      <c r="M1343" s="11">
        <v>0</v>
      </c>
      <c r="O1343" t="str">
        <f t="shared" si="20"/>
        <v>LABDeclined</v>
      </c>
    </row>
    <row r="1344" spans="1:15" ht="12" customHeight="1" outlineLevel="1" x14ac:dyDescent="0.2">
      <c r="A1344" s="3" t="s">
        <v>24156</v>
      </c>
      <c r="B1344" s="4">
        <v>17198</v>
      </c>
      <c r="C1344" s="3" t="s">
        <v>20135</v>
      </c>
      <c r="D1344" s="5">
        <v>39982</v>
      </c>
      <c r="E1344" s="5">
        <v>39988</v>
      </c>
      <c r="F1344" s="7">
        <v>39988</v>
      </c>
      <c r="G1344" s="9">
        <v>39989</v>
      </c>
      <c r="H1344" s="9">
        <v>39989</v>
      </c>
      <c r="I1344" s="6">
        <v>39996</v>
      </c>
      <c r="J1344" s="11">
        <v>1</v>
      </c>
      <c r="K1344" s="11">
        <v>0</v>
      </c>
      <c r="L1344" s="11">
        <v>1</v>
      </c>
      <c r="M1344" s="11">
        <v>7</v>
      </c>
      <c r="O1344" t="str">
        <f t="shared" si="20"/>
        <v>LABBound &amp; Not Paid</v>
      </c>
    </row>
    <row r="1345" spans="1:15" ht="12" customHeight="1" outlineLevel="1" x14ac:dyDescent="0.2">
      <c r="A1345" s="3" t="s">
        <v>24156</v>
      </c>
      <c r="B1345" s="4">
        <v>17435</v>
      </c>
      <c r="C1345" s="3" t="s">
        <v>20135</v>
      </c>
      <c r="D1345" s="5">
        <v>39979</v>
      </c>
      <c r="E1345" s="5">
        <v>39987</v>
      </c>
      <c r="F1345" s="7">
        <v>39988</v>
      </c>
      <c r="G1345" s="9">
        <v>40011</v>
      </c>
      <c r="H1345" s="9">
        <v>40038</v>
      </c>
      <c r="I1345" s="6">
        <v>40047</v>
      </c>
      <c r="J1345" s="11">
        <v>23</v>
      </c>
      <c r="K1345" s="11">
        <v>27</v>
      </c>
      <c r="L1345" s="11">
        <v>50</v>
      </c>
      <c r="M1345" s="11">
        <v>9</v>
      </c>
      <c r="O1345" t="str">
        <f t="shared" si="20"/>
        <v>LABBound &amp; Not Paid</v>
      </c>
    </row>
    <row r="1346" spans="1:15" ht="12" customHeight="1" outlineLevel="1" x14ac:dyDescent="0.2">
      <c r="A1346" s="3" t="s">
        <v>24156</v>
      </c>
      <c r="B1346" s="4">
        <v>17278</v>
      </c>
      <c r="C1346" s="3" t="s">
        <v>20135</v>
      </c>
      <c r="D1346" s="5">
        <v>39987</v>
      </c>
      <c r="E1346" s="5">
        <v>39987</v>
      </c>
      <c r="F1346" s="7">
        <v>39988</v>
      </c>
      <c r="G1346" s="9">
        <v>40001</v>
      </c>
      <c r="H1346" s="9">
        <v>40001</v>
      </c>
      <c r="I1346" s="6">
        <v>40017</v>
      </c>
      <c r="J1346" s="11">
        <v>13</v>
      </c>
      <c r="K1346" s="11">
        <v>0</v>
      </c>
      <c r="L1346" s="11">
        <v>13</v>
      </c>
      <c r="M1346" s="11">
        <v>16</v>
      </c>
      <c r="O1346" t="str">
        <f t="shared" si="20"/>
        <v>LABBound &amp; Not Paid</v>
      </c>
    </row>
    <row r="1347" spans="1:15" ht="12" customHeight="1" outlineLevel="1" x14ac:dyDescent="0.2">
      <c r="A1347" s="3" t="s">
        <v>24156</v>
      </c>
      <c r="B1347" s="4">
        <v>18214</v>
      </c>
      <c r="C1347" s="3" t="s">
        <v>20133</v>
      </c>
      <c r="E1347" s="5">
        <v>39988</v>
      </c>
      <c r="F1347" s="7">
        <v>39988</v>
      </c>
      <c r="G1347" s="8"/>
      <c r="H1347" s="8"/>
      <c r="J1347" s="10"/>
      <c r="K1347" s="10"/>
      <c r="L1347" s="11">
        <v>0</v>
      </c>
      <c r="M1347" s="11">
        <v>0</v>
      </c>
      <c r="O1347" t="str">
        <f t="shared" si="20"/>
        <v>LABDeclined</v>
      </c>
    </row>
    <row r="1348" spans="1:15" ht="12" customHeight="1" outlineLevel="1" x14ac:dyDescent="0.2">
      <c r="A1348" s="3" t="s">
        <v>24156</v>
      </c>
      <c r="B1348" s="4">
        <v>17250</v>
      </c>
      <c r="C1348" s="3" t="s">
        <v>20135</v>
      </c>
      <c r="D1348" s="5">
        <v>39948</v>
      </c>
      <c r="E1348" s="5">
        <v>39987</v>
      </c>
      <c r="F1348" s="7">
        <v>39988</v>
      </c>
      <c r="G1348" s="9">
        <v>39996</v>
      </c>
      <c r="H1348" s="9">
        <v>39996</v>
      </c>
      <c r="I1348" s="6">
        <v>40010</v>
      </c>
      <c r="J1348" s="11">
        <v>8</v>
      </c>
      <c r="K1348" s="11">
        <v>0</v>
      </c>
      <c r="L1348" s="11">
        <v>8</v>
      </c>
      <c r="M1348" s="11">
        <v>14</v>
      </c>
      <c r="O1348" t="str">
        <f t="shared" ref="O1348:O1411" si="21">+A1348&amp;C1348</f>
        <v>LABBound &amp; Not Paid</v>
      </c>
    </row>
    <row r="1349" spans="1:15" ht="12" customHeight="1" outlineLevel="1" x14ac:dyDescent="0.2">
      <c r="A1349" s="3" t="s">
        <v>24156</v>
      </c>
      <c r="B1349" s="4">
        <v>18220</v>
      </c>
      <c r="C1349" s="3" t="s">
        <v>20133</v>
      </c>
      <c r="D1349" s="5">
        <v>39976</v>
      </c>
      <c r="E1349" s="5">
        <v>39989</v>
      </c>
      <c r="F1349" s="7">
        <v>39989</v>
      </c>
      <c r="G1349" s="8"/>
      <c r="H1349" s="8"/>
      <c r="J1349" s="10"/>
      <c r="K1349" s="10"/>
      <c r="L1349" s="11">
        <v>0</v>
      </c>
      <c r="M1349" s="11">
        <v>0</v>
      </c>
      <c r="O1349" t="str">
        <f t="shared" si="21"/>
        <v>LABDeclined</v>
      </c>
    </row>
    <row r="1350" spans="1:15" ht="12" customHeight="1" outlineLevel="1" x14ac:dyDescent="0.2">
      <c r="A1350" s="3" t="s">
        <v>24156</v>
      </c>
      <c r="B1350" s="4">
        <v>18216</v>
      </c>
      <c r="C1350" s="3" t="s">
        <v>20133</v>
      </c>
      <c r="D1350" s="5">
        <v>39967</v>
      </c>
      <c r="E1350" s="5">
        <v>39988</v>
      </c>
      <c r="F1350" s="7">
        <v>39989</v>
      </c>
      <c r="G1350" s="8"/>
      <c r="H1350" s="8"/>
      <c r="J1350" s="10"/>
      <c r="K1350" s="10"/>
      <c r="L1350" s="11">
        <v>0</v>
      </c>
      <c r="M1350" s="11">
        <v>0</v>
      </c>
      <c r="O1350" t="str">
        <f t="shared" si="21"/>
        <v>LABDeclined</v>
      </c>
    </row>
    <row r="1351" spans="1:15" ht="12" customHeight="1" outlineLevel="1" x14ac:dyDescent="0.2">
      <c r="A1351" s="3" t="s">
        <v>24156</v>
      </c>
      <c r="B1351" s="4">
        <v>18218</v>
      </c>
      <c r="C1351" s="3" t="s">
        <v>20133</v>
      </c>
      <c r="D1351" s="5">
        <v>39986</v>
      </c>
      <c r="E1351" s="5">
        <v>39988</v>
      </c>
      <c r="F1351" s="7">
        <v>39989</v>
      </c>
      <c r="G1351" s="8"/>
      <c r="H1351" s="8"/>
      <c r="J1351" s="10"/>
      <c r="K1351" s="10"/>
      <c r="L1351" s="11">
        <v>0</v>
      </c>
      <c r="M1351" s="11">
        <v>0</v>
      </c>
      <c r="O1351" t="str">
        <f t="shared" si="21"/>
        <v>LABDeclined</v>
      </c>
    </row>
    <row r="1352" spans="1:15" ht="12" customHeight="1" outlineLevel="1" x14ac:dyDescent="0.2">
      <c r="A1352" s="3" t="s">
        <v>24156</v>
      </c>
      <c r="B1352" s="4">
        <v>18222</v>
      </c>
      <c r="C1352" s="3" t="s">
        <v>20136</v>
      </c>
      <c r="D1352" s="5">
        <v>39986</v>
      </c>
      <c r="E1352" s="5">
        <v>39989</v>
      </c>
      <c r="F1352" s="7">
        <v>39989</v>
      </c>
      <c r="G1352" s="9">
        <v>40015</v>
      </c>
      <c r="H1352" s="8"/>
      <c r="J1352" s="11">
        <v>26</v>
      </c>
      <c r="K1352" s="10"/>
      <c r="L1352" s="11">
        <v>0</v>
      </c>
      <c r="M1352" s="11">
        <v>0</v>
      </c>
      <c r="O1352" t="str">
        <f t="shared" si="21"/>
        <v>LABClose-No Info</v>
      </c>
    </row>
    <row r="1353" spans="1:15" ht="12" customHeight="1" outlineLevel="1" x14ac:dyDescent="0.2">
      <c r="A1353" s="3" t="s">
        <v>24156</v>
      </c>
      <c r="B1353" s="4">
        <v>17192</v>
      </c>
      <c r="C1353" s="3" t="s">
        <v>20135</v>
      </c>
      <c r="D1353" s="5">
        <v>39988</v>
      </c>
      <c r="E1353" s="5">
        <v>39990</v>
      </c>
      <c r="F1353" s="7">
        <v>39990</v>
      </c>
      <c r="G1353" s="9">
        <v>39993</v>
      </c>
      <c r="H1353" s="9">
        <v>39993</v>
      </c>
      <c r="I1353" s="6">
        <v>39995</v>
      </c>
      <c r="J1353" s="11">
        <v>3</v>
      </c>
      <c r="K1353" s="11">
        <v>0</v>
      </c>
      <c r="L1353" s="11">
        <v>3</v>
      </c>
      <c r="M1353" s="11">
        <v>2</v>
      </c>
      <c r="O1353" t="str">
        <f t="shared" si="21"/>
        <v>LABBound &amp; Not Paid</v>
      </c>
    </row>
    <row r="1354" spans="1:15" ht="12" customHeight="1" outlineLevel="1" x14ac:dyDescent="0.2">
      <c r="A1354" s="3" t="s">
        <v>24156</v>
      </c>
      <c r="B1354" s="4">
        <v>17304</v>
      </c>
      <c r="C1354" s="3" t="s">
        <v>20135</v>
      </c>
      <c r="D1354" s="5">
        <v>39989</v>
      </c>
      <c r="E1354" s="5">
        <v>39993</v>
      </c>
      <c r="F1354" s="7">
        <v>39993</v>
      </c>
      <c r="G1354" s="9">
        <v>40008</v>
      </c>
      <c r="H1354" s="9">
        <v>40008</v>
      </c>
      <c r="I1354" s="6">
        <v>40023</v>
      </c>
      <c r="J1354" s="11">
        <v>15</v>
      </c>
      <c r="K1354" s="11">
        <v>0</v>
      </c>
      <c r="L1354" s="11">
        <v>15</v>
      </c>
      <c r="M1354" s="11">
        <v>15</v>
      </c>
      <c r="O1354" t="str">
        <f t="shared" si="21"/>
        <v>LABBound &amp; Not Paid</v>
      </c>
    </row>
    <row r="1355" spans="1:15" ht="12" customHeight="1" outlineLevel="1" x14ac:dyDescent="0.2">
      <c r="A1355" s="3" t="s">
        <v>24156</v>
      </c>
      <c r="B1355" s="4">
        <v>18224</v>
      </c>
      <c r="C1355" s="3" t="s">
        <v>20133</v>
      </c>
      <c r="D1355" s="5">
        <v>39988</v>
      </c>
      <c r="E1355" s="5">
        <v>39989</v>
      </c>
      <c r="F1355" s="7">
        <v>39993</v>
      </c>
      <c r="G1355" s="8"/>
      <c r="H1355" s="8"/>
      <c r="J1355" s="10"/>
      <c r="K1355" s="10"/>
      <c r="L1355" s="11">
        <v>0</v>
      </c>
      <c r="M1355" s="11">
        <v>0</v>
      </c>
      <c r="O1355" t="str">
        <f t="shared" si="21"/>
        <v>LABDeclined</v>
      </c>
    </row>
    <row r="1356" spans="1:15" ht="12" customHeight="1" outlineLevel="1" x14ac:dyDescent="0.2">
      <c r="A1356" s="3" t="s">
        <v>24156</v>
      </c>
      <c r="B1356" s="4">
        <v>18228</v>
      </c>
      <c r="C1356" s="3" t="s">
        <v>20135</v>
      </c>
      <c r="D1356" s="5">
        <v>39990</v>
      </c>
      <c r="E1356" s="5">
        <v>39993</v>
      </c>
      <c r="F1356" s="7">
        <v>39993</v>
      </c>
      <c r="G1356" s="9">
        <v>39994</v>
      </c>
      <c r="H1356" s="9">
        <v>39994</v>
      </c>
      <c r="J1356" s="11">
        <v>1</v>
      </c>
      <c r="K1356" s="11">
        <v>0</v>
      </c>
      <c r="L1356" s="11">
        <v>1</v>
      </c>
      <c r="M1356" s="11">
        <v>0</v>
      </c>
      <c r="O1356" t="str">
        <f t="shared" si="21"/>
        <v>LABBound &amp; Not Paid</v>
      </c>
    </row>
    <row r="1357" spans="1:15" ht="12" customHeight="1" outlineLevel="1" x14ac:dyDescent="0.2">
      <c r="A1357" s="3" t="s">
        <v>24156</v>
      </c>
      <c r="B1357" s="4">
        <v>18226</v>
      </c>
      <c r="C1357" s="3" t="s">
        <v>20135</v>
      </c>
      <c r="D1357" s="5">
        <v>39977</v>
      </c>
      <c r="E1357" s="5">
        <v>39990</v>
      </c>
      <c r="F1357" s="7">
        <v>39993</v>
      </c>
      <c r="G1357" s="9">
        <v>39995</v>
      </c>
      <c r="H1357" s="9">
        <v>39995</v>
      </c>
      <c r="J1357" s="11">
        <v>2</v>
      </c>
      <c r="K1357" s="11">
        <v>0</v>
      </c>
      <c r="L1357" s="11">
        <v>2</v>
      </c>
      <c r="M1357" s="11">
        <v>0</v>
      </c>
      <c r="O1357" t="str">
        <f t="shared" si="21"/>
        <v>LABBound &amp; Not Paid</v>
      </c>
    </row>
    <row r="1358" spans="1:15" ht="12" customHeight="1" outlineLevel="1" x14ac:dyDescent="0.2">
      <c r="A1358" s="3" t="s">
        <v>24156</v>
      </c>
      <c r="B1358" s="4">
        <v>18230</v>
      </c>
      <c r="C1358" s="3" t="s">
        <v>20133</v>
      </c>
      <c r="D1358" s="5">
        <v>39987</v>
      </c>
      <c r="E1358" s="5">
        <v>39993</v>
      </c>
      <c r="F1358" s="7">
        <v>39994</v>
      </c>
      <c r="G1358" s="8"/>
      <c r="H1358" s="8"/>
      <c r="J1358" s="10"/>
      <c r="K1358" s="10"/>
      <c r="L1358" s="11">
        <v>0</v>
      </c>
      <c r="M1358" s="11">
        <v>0</v>
      </c>
      <c r="O1358" t="str">
        <f t="shared" si="21"/>
        <v>LABDeclined</v>
      </c>
    </row>
    <row r="1359" spans="1:15" ht="12" customHeight="1" outlineLevel="1" x14ac:dyDescent="0.2">
      <c r="A1359" s="3" t="s">
        <v>24156</v>
      </c>
      <c r="B1359" s="4">
        <v>18232</v>
      </c>
      <c r="C1359" s="3" t="s">
        <v>20133</v>
      </c>
      <c r="D1359" s="5">
        <v>39979</v>
      </c>
      <c r="E1359" s="5">
        <v>39993</v>
      </c>
      <c r="F1359" s="7">
        <v>39994</v>
      </c>
      <c r="G1359" s="8"/>
      <c r="H1359" s="8"/>
      <c r="J1359" s="10"/>
      <c r="K1359" s="10"/>
      <c r="L1359" s="11">
        <v>0</v>
      </c>
      <c r="M1359" s="11">
        <v>0</v>
      </c>
      <c r="O1359" t="str">
        <f t="shared" si="21"/>
        <v>LABDeclined</v>
      </c>
    </row>
    <row r="1360" spans="1:15" ht="12" customHeight="1" outlineLevel="1" x14ac:dyDescent="0.2">
      <c r="A1360" s="3" t="s">
        <v>24156</v>
      </c>
      <c r="B1360" s="4">
        <v>18234</v>
      </c>
      <c r="C1360" s="3" t="s">
        <v>20133</v>
      </c>
      <c r="D1360" s="5">
        <v>39990</v>
      </c>
      <c r="E1360" s="5">
        <v>39994</v>
      </c>
      <c r="F1360" s="7">
        <v>39995</v>
      </c>
      <c r="G1360" s="8"/>
      <c r="H1360" s="8"/>
      <c r="J1360" s="10"/>
      <c r="K1360" s="10"/>
      <c r="L1360" s="11">
        <v>0</v>
      </c>
      <c r="M1360" s="11">
        <v>0</v>
      </c>
      <c r="O1360" t="str">
        <f t="shared" si="21"/>
        <v>LABDeclined</v>
      </c>
    </row>
    <row r="1361" spans="1:15" ht="12" customHeight="1" outlineLevel="1" x14ac:dyDescent="0.2">
      <c r="A1361" s="3" t="s">
        <v>24156</v>
      </c>
      <c r="B1361" s="4">
        <v>18237</v>
      </c>
      <c r="C1361" s="3" t="s">
        <v>20136</v>
      </c>
      <c r="D1361" s="5">
        <v>39989</v>
      </c>
      <c r="E1361" s="5">
        <v>39996</v>
      </c>
      <c r="F1361" s="7">
        <v>39996</v>
      </c>
      <c r="G1361" s="9">
        <v>40000</v>
      </c>
      <c r="H1361" s="9">
        <v>40010</v>
      </c>
      <c r="J1361" s="11">
        <v>4</v>
      </c>
      <c r="K1361" s="11">
        <v>10</v>
      </c>
      <c r="L1361" s="11">
        <v>14</v>
      </c>
      <c r="M1361" s="11">
        <v>0</v>
      </c>
      <c r="O1361" t="str">
        <f t="shared" si="21"/>
        <v>LABClose-No Info</v>
      </c>
    </row>
    <row r="1362" spans="1:15" ht="12" customHeight="1" outlineLevel="1" x14ac:dyDescent="0.2">
      <c r="A1362" s="3" t="s">
        <v>24156</v>
      </c>
      <c r="B1362" s="4">
        <v>18235</v>
      </c>
      <c r="C1362" s="3" t="s">
        <v>20133</v>
      </c>
      <c r="D1362" s="5">
        <v>39731</v>
      </c>
      <c r="E1362" s="5">
        <v>39996</v>
      </c>
      <c r="F1362" s="7">
        <v>39996</v>
      </c>
      <c r="G1362" s="8"/>
      <c r="H1362" s="8"/>
      <c r="J1362" s="10"/>
      <c r="K1362" s="10"/>
      <c r="L1362" s="11">
        <v>0</v>
      </c>
      <c r="M1362" s="11">
        <v>0</v>
      </c>
      <c r="O1362" t="str">
        <f t="shared" si="21"/>
        <v>LABDeclined</v>
      </c>
    </row>
    <row r="1363" spans="1:15" ht="12" customHeight="1" outlineLevel="1" x14ac:dyDescent="0.2">
      <c r="A1363" s="3" t="s">
        <v>24156</v>
      </c>
      <c r="B1363" s="4">
        <v>18239</v>
      </c>
      <c r="C1363" s="3" t="s">
        <v>20135</v>
      </c>
      <c r="D1363" s="5">
        <v>39982</v>
      </c>
      <c r="E1363" s="5">
        <v>39995</v>
      </c>
      <c r="F1363" s="7">
        <v>40000</v>
      </c>
      <c r="G1363" s="9">
        <v>40004</v>
      </c>
      <c r="H1363" s="9">
        <v>40010</v>
      </c>
      <c r="J1363" s="11">
        <v>4</v>
      </c>
      <c r="K1363" s="11">
        <v>6</v>
      </c>
      <c r="L1363" s="11">
        <v>10</v>
      </c>
      <c r="M1363" s="11">
        <v>0</v>
      </c>
      <c r="O1363" t="str">
        <f t="shared" si="21"/>
        <v>LABBound &amp; Not Paid</v>
      </c>
    </row>
    <row r="1364" spans="1:15" ht="12" customHeight="1" outlineLevel="1" x14ac:dyDescent="0.2">
      <c r="A1364" s="3" t="s">
        <v>24156</v>
      </c>
      <c r="B1364" s="4">
        <v>17388</v>
      </c>
      <c r="C1364" s="3" t="s">
        <v>20135</v>
      </c>
      <c r="D1364" s="5">
        <v>39986</v>
      </c>
      <c r="E1364" s="5">
        <v>39994</v>
      </c>
      <c r="F1364" s="7">
        <v>40000</v>
      </c>
      <c r="G1364" s="9">
        <v>40011</v>
      </c>
      <c r="H1364" s="9">
        <v>40015</v>
      </c>
      <c r="I1364" s="6">
        <v>40034</v>
      </c>
      <c r="J1364" s="11">
        <v>11</v>
      </c>
      <c r="K1364" s="11">
        <v>4</v>
      </c>
      <c r="L1364" s="11">
        <v>15</v>
      </c>
      <c r="M1364" s="11">
        <v>19</v>
      </c>
      <c r="O1364" t="str">
        <f t="shared" si="21"/>
        <v>LABBound &amp; Not Paid</v>
      </c>
    </row>
    <row r="1365" spans="1:15" ht="12" customHeight="1" outlineLevel="1" x14ac:dyDescent="0.2">
      <c r="A1365" s="3" t="s">
        <v>24156</v>
      </c>
      <c r="B1365" s="4">
        <v>17444</v>
      </c>
      <c r="C1365" s="3" t="s">
        <v>20135</v>
      </c>
      <c r="D1365" s="5">
        <v>39987</v>
      </c>
      <c r="E1365" s="5">
        <v>39996</v>
      </c>
      <c r="F1365" s="7">
        <v>40002</v>
      </c>
      <c r="G1365" s="9">
        <v>40011</v>
      </c>
      <c r="H1365" s="9">
        <v>40021</v>
      </c>
      <c r="I1365" s="6">
        <v>40050</v>
      </c>
      <c r="J1365" s="11">
        <v>9</v>
      </c>
      <c r="K1365" s="11">
        <v>10</v>
      </c>
      <c r="L1365" s="11">
        <v>19</v>
      </c>
      <c r="M1365" s="11">
        <v>29</v>
      </c>
      <c r="O1365" t="str">
        <f t="shared" si="21"/>
        <v>LABBound &amp; Not Paid</v>
      </c>
    </row>
    <row r="1366" spans="1:15" ht="12" customHeight="1" outlineLevel="1" x14ac:dyDescent="0.2">
      <c r="A1366" s="3" t="s">
        <v>24156</v>
      </c>
      <c r="B1366" s="4">
        <v>17261</v>
      </c>
      <c r="C1366" s="3" t="s">
        <v>20135</v>
      </c>
      <c r="D1366" s="5">
        <v>40001</v>
      </c>
      <c r="E1366" s="5">
        <v>40002</v>
      </c>
      <c r="F1366" s="7">
        <v>40002</v>
      </c>
      <c r="G1366" s="9">
        <v>40002</v>
      </c>
      <c r="H1366" s="9">
        <v>40002</v>
      </c>
      <c r="I1366" s="6">
        <v>40013</v>
      </c>
      <c r="J1366" s="11">
        <v>0</v>
      </c>
      <c r="K1366" s="11">
        <v>0</v>
      </c>
      <c r="L1366" s="11">
        <v>0</v>
      </c>
      <c r="M1366" s="11">
        <v>11</v>
      </c>
      <c r="O1366" t="str">
        <f t="shared" si="21"/>
        <v>LABBound &amp; Not Paid</v>
      </c>
    </row>
    <row r="1367" spans="1:15" ht="12" customHeight="1" outlineLevel="1" x14ac:dyDescent="0.2">
      <c r="A1367" s="3" t="s">
        <v>24156</v>
      </c>
      <c r="B1367" s="4">
        <v>18245</v>
      </c>
      <c r="C1367" s="3" t="s">
        <v>20135</v>
      </c>
      <c r="D1367" s="5">
        <v>39988</v>
      </c>
      <c r="E1367" s="5">
        <v>40001</v>
      </c>
      <c r="F1367" s="7">
        <v>40002</v>
      </c>
      <c r="G1367" s="9">
        <v>40007</v>
      </c>
      <c r="H1367" s="9">
        <v>40011</v>
      </c>
      <c r="J1367" s="11">
        <v>5</v>
      </c>
      <c r="K1367" s="11">
        <v>4</v>
      </c>
      <c r="L1367" s="11">
        <v>9</v>
      </c>
      <c r="M1367" s="11">
        <v>0</v>
      </c>
      <c r="O1367" t="str">
        <f t="shared" si="21"/>
        <v>LABBound &amp; Not Paid</v>
      </c>
    </row>
    <row r="1368" spans="1:15" ht="12" customHeight="1" outlineLevel="1" x14ac:dyDescent="0.2">
      <c r="A1368" s="3" t="s">
        <v>24156</v>
      </c>
      <c r="B1368" s="4">
        <v>17395</v>
      </c>
      <c r="C1368" s="3" t="s">
        <v>20135</v>
      </c>
      <c r="D1368" s="5">
        <v>40001</v>
      </c>
      <c r="E1368" s="5">
        <v>40002</v>
      </c>
      <c r="F1368" s="7">
        <v>40003</v>
      </c>
      <c r="G1368" s="9">
        <v>40011</v>
      </c>
      <c r="H1368" s="9">
        <v>40015</v>
      </c>
      <c r="I1368" s="6">
        <v>40036</v>
      </c>
      <c r="J1368" s="11">
        <v>8</v>
      </c>
      <c r="K1368" s="11">
        <v>4</v>
      </c>
      <c r="L1368" s="11">
        <v>12</v>
      </c>
      <c r="M1368" s="11">
        <v>21</v>
      </c>
      <c r="O1368" t="str">
        <f t="shared" si="21"/>
        <v>LABBound &amp; Not Paid</v>
      </c>
    </row>
    <row r="1369" spans="1:15" ht="12" customHeight="1" outlineLevel="1" x14ac:dyDescent="0.2">
      <c r="A1369" s="3" t="s">
        <v>24156</v>
      </c>
      <c r="B1369" s="4">
        <v>17284</v>
      </c>
      <c r="C1369" s="3" t="s">
        <v>20135</v>
      </c>
      <c r="D1369" s="5">
        <v>40000</v>
      </c>
      <c r="E1369" s="5">
        <v>40002</v>
      </c>
      <c r="F1369" s="7">
        <v>40003</v>
      </c>
      <c r="G1369" s="9">
        <v>40004</v>
      </c>
      <c r="H1369" s="9">
        <v>40009</v>
      </c>
      <c r="I1369" s="6">
        <v>40018</v>
      </c>
      <c r="J1369" s="11">
        <v>1</v>
      </c>
      <c r="K1369" s="11">
        <v>5</v>
      </c>
      <c r="L1369" s="11">
        <v>6</v>
      </c>
      <c r="M1369" s="11">
        <v>9</v>
      </c>
      <c r="O1369" t="str">
        <f t="shared" si="21"/>
        <v>LABBound &amp; Not Paid</v>
      </c>
    </row>
    <row r="1370" spans="1:15" ht="12" customHeight="1" outlineLevel="1" x14ac:dyDescent="0.2">
      <c r="A1370" s="3" t="s">
        <v>24156</v>
      </c>
      <c r="B1370" s="4">
        <v>18254</v>
      </c>
      <c r="C1370" s="3" t="s">
        <v>20136</v>
      </c>
      <c r="D1370" s="5">
        <v>40002</v>
      </c>
      <c r="E1370" s="5">
        <v>40004</v>
      </c>
      <c r="F1370" s="7">
        <v>40004</v>
      </c>
      <c r="G1370" s="8"/>
      <c r="H1370" s="8"/>
      <c r="J1370" s="10"/>
      <c r="K1370" s="10"/>
      <c r="L1370" s="11">
        <v>0</v>
      </c>
      <c r="M1370" s="11">
        <v>0</v>
      </c>
      <c r="O1370" t="str">
        <f t="shared" si="21"/>
        <v>LABClose-No Info</v>
      </c>
    </row>
    <row r="1371" spans="1:15" ht="12" customHeight="1" outlineLevel="1" x14ac:dyDescent="0.2">
      <c r="A1371" s="3" t="s">
        <v>24156</v>
      </c>
      <c r="B1371" s="4">
        <v>18251</v>
      </c>
      <c r="C1371" s="3" t="s">
        <v>20133</v>
      </c>
      <c r="D1371" s="5">
        <v>39987</v>
      </c>
      <c r="E1371" s="5">
        <v>40004</v>
      </c>
      <c r="F1371" s="7">
        <v>40004</v>
      </c>
      <c r="G1371" s="8"/>
      <c r="H1371" s="8"/>
      <c r="J1371" s="10"/>
      <c r="K1371" s="10"/>
      <c r="L1371" s="11">
        <v>0</v>
      </c>
      <c r="M1371" s="11">
        <v>0</v>
      </c>
      <c r="O1371" t="str">
        <f t="shared" si="21"/>
        <v>LABDeclined</v>
      </c>
    </row>
    <row r="1372" spans="1:15" ht="12" customHeight="1" outlineLevel="1" x14ac:dyDescent="0.2">
      <c r="A1372" s="3" t="s">
        <v>24156</v>
      </c>
      <c r="B1372" s="4">
        <v>18261</v>
      </c>
      <c r="C1372" s="3" t="s">
        <v>20135</v>
      </c>
      <c r="D1372" s="5">
        <v>40003</v>
      </c>
      <c r="E1372" s="5">
        <v>40007</v>
      </c>
      <c r="F1372" s="7">
        <v>40007</v>
      </c>
      <c r="G1372" s="9">
        <v>40010</v>
      </c>
      <c r="H1372" s="9">
        <v>40010</v>
      </c>
      <c r="J1372" s="11">
        <v>3</v>
      </c>
      <c r="K1372" s="11">
        <v>0</v>
      </c>
      <c r="L1372" s="11">
        <v>3</v>
      </c>
      <c r="M1372" s="11">
        <v>0</v>
      </c>
      <c r="O1372" t="str">
        <f t="shared" si="21"/>
        <v>LABBound &amp; Not Paid</v>
      </c>
    </row>
    <row r="1373" spans="1:15" ht="12" customHeight="1" outlineLevel="1" x14ac:dyDescent="0.2">
      <c r="A1373" s="3" t="s">
        <v>24156</v>
      </c>
      <c r="B1373" s="4">
        <v>17400</v>
      </c>
      <c r="C1373" s="3" t="s">
        <v>20135</v>
      </c>
      <c r="D1373" s="5">
        <v>40010</v>
      </c>
      <c r="E1373" s="5">
        <v>40011</v>
      </c>
      <c r="F1373" s="7">
        <v>40011</v>
      </c>
      <c r="G1373" s="9">
        <v>40014</v>
      </c>
      <c r="H1373" s="9">
        <v>40016</v>
      </c>
      <c r="I1373" s="6">
        <v>40037</v>
      </c>
      <c r="J1373" s="11">
        <v>3</v>
      </c>
      <c r="K1373" s="11">
        <v>2</v>
      </c>
      <c r="L1373" s="11">
        <v>5</v>
      </c>
      <c r="M1373" s="11">
        <v>21</v>
      </c>
      <c r="O1373" t="str">
        <f t="shared" si="21"/>
        <v>LABBound &amp; Not Paid</v>
      </c>
    </row>
    <row r="1374" spans="1:15" ht="12" customHeight="1" outlineLevel="1" x14ac:dyDescent="0.2">
      <c r="A1374" s="3" t="s">
        <v>24156</v>
      </c>
      <c r="B1374" s="4">
        <v>18267</v>
      </c>
      <c r="C1374" s="3" t="s">
        <v>20137</v>
      </c>
      <c r="D1374" s="5">
        <v>40009</v>
      </c>
      <c r="E1374" s="5">
        <v>40009</v>
      </c>
      <c r="F1374" s="7">
        <v>40011</v>
      </c>
      <c r="G1374" s="9">
        <v>40014</v>
      </c>
      <c r="H1374" s="9">
        <v>40014</v>
      </c>
      <c r="J1374" s="11">
        <v>3</v>
      </c>
      <c r="K1374" s="11">
        <v>0</v>
      </c>
      <c r="L1374" s="11">
        <v>3</v>
      </c>
      <c r="M1374" s="11">
        <v>0</v>
      </c>
      <c r="O1374" t="str">
        <f t="shared" si="21"/>
        <v>LABCancel</v>
      </c>
    </row>
    <row r="1375" spans="1:15" ht="12" customHeight="1" outlineLevel="1" x14ac:dyDescent="0.2">
      <c r="A1375" s="3" t="s">
        <v>24156</v>
      </c>
      <c r="B1375" s="4">
        <v>18272</v>
      </c>
      <c r="C1375" s="3" t="s">
        <v>20133</v>
      </c>
      <c r="D1375" s="5">
        <v>39996</v>
      </c>
      <c r="E1375" s="5">
        <v>40009</v>
      </c>
      <c r="F1375" s="7">
        <v>40014</v>
      </c>
      <c r="G1375" s="8"/>
      <c r="H1375" s="8"/>
      <c r="J1375" s="10"/>
      <c r="K1375" s="10"/>
      <c r="L1375" s="11">
        <v>0</v>
      </c>
      <c r="M1375" s="11">
        <v>0</v>
      </c>
      <c r="O1375" t="str">
        <f t="shared" si="21"/>
        <v>LABDeclined</v>
      </c>
    </row>
    <row r="1376" spans="1:15" ht="12" customHeight="1" outlineLevel="1" x14ac:dyDescent="0.2">
      <c r="A1376" s="3" t="s">
        <v>24156</v>
      </c>
      <c r="B1376" s="4">
        <v>18275</v>
      </c>
      <c r="C1376" s="3" t="s">
        <v>20135</v>
      </c>
      <c r="D1376" s="5">
        <v>40011</v>
      </c>
      <c r="E1376" s="5">
        <v>40014</v>
      </c>
      <c r="F1376" s="7">
        <v>40014</v>
      </c>
      <c r="G1376" s="9">
        <v>40015</v>
      </c>
      <c r="H1376" s="9">
        <v>40015</v>
      </c>
      <c r="J1376" s="11">
        <v>1</v>
      </c>
      <c r="K1376" s="11">
        <v>0</v>
      </c>
      <c r="L1376" s="11">
        <v>1</v>
      </c>
      <c r="M1376" s="11">
        <v>0</v>
      </c>
      <c r="O1376" t="str">
        <f t="shared" si="21"/>
        <v>LABBound &amp; Not Paid</v>
      </c>
    </row>
    <row r="1377" spans="1:15" ht="12" customHeight="1" outlineLevel="1" x14ac:dyDescent="0.2">
      <c r="A1377" s="3" t="s">
        <v>24156</v>
      </c>
      <c r="B1377" s="4">
        <v>17594</v>
      </c>
      <c r="C1377" s="3" t="s">
        <v>20135</v>
      </c>
      <c r="D1377" s="5">
        <v>39996</v>
      </c>
      <c r="E1377" s="5">
        <v>40009</v>
      </c>
      <c r="F1377" s="7">
        <v>40015</v>
      </c>
      <c r="G1377" s="9">
        <v>40018</v>
      </c>
      <c r="H1377" s="9">
        <v>40039</v>
      </c>
      <c r="I1377" s="6">
        <v>40071</v>
      </c>
      <c r="J1377" s="11">
        <v>3</v>
      </c>
      <c r="K1377" s="11">
        <v>21</v>
      </c>
      <c r="L1377" s="11">
        <v>24</v>
      </c>
      <c r="M1377" s="11">
        <v>32</v>
      </c>
      <c r="O1377" t="str">
        <f t="shared" si="21"/>
        <v>LABBound &amp; Not Paid</v>
      </c>
    </row>
    <row r="1378" spans="1:15" ht="12" customHeight="1" outlineLevel="1" x14ac:dyDescent="0.2">
      <c r="A1378" s="3" t="s">
        <v>24156</v>
      </c>
      <c r="B1378" s="4">
        <v>18277</v>
      </c>
      <c r="C1378" s="3" t="s">
        <v>20133</v>
      </c>
      <c r="D1378" s="5">
        <v>40001</v>
      </c>
      <c r="E1378" s="5">
        <v>40015</v>
      </c>
      <c r="F1378" s="7">
        <v>40016</v>
      </c>
      <c r="G1378" s="8"/>
      <c r="H1378" s="8"/>
      <c r="J1378" s="10"/>
      <c r="K1378" s="10"/>
      <c r="L1378" s="11">
        <v>0</v>
      </c>
      <c r="M1378" s="11">
        <v>0</v>
      </c>
      <c r="O1378" t="str">
        <f t="shared" si="21"/>
        <v>LABDeclined</v>
      </c>
    </row>
    <row r="1379" spans="1:15" ht="12" customHeight="1" outlineLevel="1" x14ac:dyDescent="0.2">
      <c r="A1379" s="3" t="s">
        <v>24156</v>
      </c>
      <c r="B1379" s="4">
        <v>18279</v>
      </c>
      <c r="C1379" s="3" t="s">
        <v>20135</v>
      </c>
      <c r="D1379" s="5">
        <v>40015</v>
      </c>
      <c r="E1379" s="5">
        <v>40015</v>
      </c>
      <c r="F1379" s="7">
        <v>40016</v>
      </c>
      <c r="G1379" s="9">
        <v>40017</v>
      </c>
      <c r="H1379" s="9">
        <v>40017</v>
      </c>
      <c r="J1379" s="11">
        <v>1</v>
      </c>
      <c r="K1379" s="11">
        <v>0</v>
      </c>
      <c r="L1379" s="11">
        <v>1</v>
      </c>
      <c r="M1379" s="11">
        <v>0</v>
      </c>
      <c r="O1379" t="str">
        <f t="shared" si="21"/>
        <v>LABBound &amp; Not Paid</v>
      </c>
    </row>
    <row r="1380" spans="1:15" ht="12" customHeight="1" outlineLevel="1" x14ac:dyDescent="0.2">
      <c r="A1380" s="3" t="s">
        <v>24156</v>
      </c>
      <c r="B1380" s="4">
        <v>18281</v>
      </c>
      <c r="C1380" s="3" t="s">
        <v>20133</v>
      </c>
      <c r="E1380" s="5">
        <v>40016</v>
      </c>
      <c r="F1380" s="7">
        <v>40016</v>
      </c>
      <c r="G1380" s="8"/>
      <c r="H1380" s="8"/>
      <c r="J1380" s="10"/>
      <c r="K1380" s="10"/>
      <c r="L1380" s="11">
        <v>0</v>
      </c>
      <c r="M1380" s="11">
        <v>0</v>
      </c>
      <c r="O1380" t="str">
        <f t="shared" si="21"/>
        <v>LABDeclined</v>
      </c>
    </row>
    <row r="1381" spans="1:15" ht="12" customHeight="1" outlineLevel="1" x14ac:dyDescent="0.2">
      <c r="A1381" s="3" t="s">
        <v>24156</v>
      </c>
      <c r="B1381" s="4">
        <v>17662</v>
      </c>
      <c r="C1381" s="3" t="s">
        <v>20135</v>
      </c>
      <c r="D1381" s="5">
        <v>40002</v>
      </c>
      <c r="E1381" s="5">
        <v>40010</v>
      </c>
      <c r="F1381" s="7">
        <v>40017</v>
      </c>
      <c r="G1381" s="9">
        <v>40077</v>
      </c>
      <c r="H1381" s="9">
        <v>40078</v>
      </c>
      <c r="I1381" s="6">
        <v>40087</v>
      </c>
      <c r="J1381" s="11">
        <v>60</v>
      </c>
      <c r="K1381" s="11">
        <v>1</v>
      </c>
      <c r="L1381" s="11">
        <v>61</v>
      </c>
      <c r="M1381" s="11">
        <v>9</v>
      </c>
      <c r="O1381" t="str">
        <f t="shared" si="21"/>
        <v>LABBound &amp; Not Paid</v>
      </c>
    </row>
    <row r="1382" spans="1:15" ht="12" customHeight="1" outlineLevel="1" x14ac:dyDescent="0.2">
      <c r="A1382" s="3" t="s">
        <v>24156</v>
      </c>
      <c r="B1382" s="4">
        <v>17374</v>
      </c>
      <c r="C1382" s="3" t="s">
        <v>20135</v>
      </c>
      <c r="D1382" s="5">
        <v>40009</v>
      </c>
      <c r="E1382" s="5">
        <v>40018</v>
      </c>
      <c r="F1382" s="7">
        <v>40018</v>
      </c>
      <c r="G1382" s="9">
        <v>40018</v>
      </c>
      <c r="H1382" s="9">
        <v>40024</v>
      </c>
      <c r="I1382" s="6">
        <v>40027</v>
      </c>
      <c r="J1382" s="11">
        <v>0</v>
      </c>
      <c r="K1382" s="11">
        <v>6</v>
      </c>
      <c r="L1382" s="11">
        <v>6</v>
      </c>
      <c r="M1382" s="11">
        <v>3</v>
      </c>
      <c r="O1382" t="str">
        <f t="shared" si="21"/>
        <v>LABBound &amp; Not Paid</v>
      </c>
    </row>
    <row r="1383" spans="1:15" ht="12" customHeight="1" outlineLevel="1" x14ac:dyDescent="0.2">
      <c r="A1383" s="3" t="s">
        <v>24156</v>
      </c>
      <c r="B1383" s="4">
        <v>17566</v>
      </c>
      <c r="C1383" s="3" t="s">
        <v>20135</v>
      </c>
      <c r="D1383" s="5">
        <v>40016</v>
      </c>
      <c r="E1383" s="5">
        <v>40018</v>
      </c>
      <c r="F1383" s="7">
        <v>40018</v>
      </c>
      <c r="G1383" s="9">
        <v>40028</v>
      </c>
      <c r="H1383" s="9">
        <v>40035</v>
      </c>
      <c r="I1383" s="6">
        <v>40064</v>
      </c>
      <c r="J1383" s="11">
        <v>10</v>
      </c>
      <c r="K1383" s="11">
        <v>7</v>
      </c>
      <c r="L1383" s="11">
        <v>17</v>
      </c>
      <c r="M1383" s="11">
        <v>29</v>
      </c>
      <c r="O1383" t="str">
        <f t="shared" si="21"/>
        <v>LABBound &amp; Not Paid</v>
      </c>
    </row>
    <row r="1384" spans="1:15" ht="12" customHeight="1" outlineLevel="1" x14ac:dyDescent="0.2">
      <c r="A1384" s="3" t="s">
        <v>24156</v>
      </c>
      <c r="B1384" s="4">
        <v>18282</v>
      </c>
      <c r="C1384" s="3" t="s">
        <v>20135</v>
      </c>
      <c r="D1384" s="5">
        <v>40014</v>
      </c>
      <c r="E1384" s="5">
        <v>40017</v>
      </c>
      <c r="F1384" s="7">
        <v>40018</v>
      </c>
      <c r="G1384" s="9">
        <v>40052</v>
      </c>
      <c r="H1384" s="9">
        <v>40053</v>
      </c>
      <c r="J1384" s="11">
        <v>34</v>
      </c>
      <c r="K1384" s="11">
        <v>1</v>
      </c>
      <c r="L1384" s="11">
        <v>35</v>
      </c>
      <c r="M1384" s="11">
        <v>0</v>
      </c>
      <c r="O1384" t="str">
        <f t="shared" si="21"/>
        <v>LABBound &amp; Not Paid</v>
      </c>
    </row>
    <row r="1385" spans="1:15" ht="12" customHeight="1" outlineLevel="1" x14ac:dyDescent="0.2">
      <c r="A1385" s="3" t="s">
        <v>24156</v>
      </c>
      <c r="B1385" s="4">
        <v>18283</v>
      </c>
      <c r="C1385" s="3" t="s">
        <v>20133</v>
      </c>
      <c r="D1385" s="5">
        <v>40017</v>
      </c>
      <c r="E1385" s="5">
        <v>40018</v>
      </c>
      <c r="F1385" s="7">
        <v>40018</v>
      </c>
      <c r="G1385" s="9">
        <v>40021</v>
      </c>
      <c r="H1385" s="8"/>
      <c r="J1385" s="11">
        <v>3</v>
      </c>
      <c r="K1385" s="10"/>
      <c r="L1385" s="11">
        <v>0</v>
      </c>
      <c r="M1385" s="11">
        <v>0</v>
      </c>
      <c r="O1385" t="str">
        <f t="shared" si="21"/>
        <v>LABDeclined</v>
      </c>
    </row>
    <row r="1386" spans="1:15" ht="12" customHeight="1" outlineLevel="1" x14ac:dyDescent="0.2">
      <c r="A1386" s="3" t="s">
        <v>24156</v>
      </c>
      <c r="B1386" s="4">
        <v>18286</v>
      </c>
      <c r="C1386" s="3" t="s">
        <v>20133</v>
      </c>
      <c r="D1386" s="5">
        <v>40024</v>
      </c>
      <c r="E1386" s="5">
        <v>40022</v>
      </c>
      <c r="F1386" s="7">
        <v>40022</v>
      </c>
      <c r="G1386" s="8"/>
      <c r="H1386" s="8"/>
      <c r="J1386" s="10"/>
      <c r="K1386" s="10"/>
      <c r="L1386" s="11">
        <v>0</v>
      </c>
      <c r="M1386" s="11">
        <v>0</v>
      </c>
      <c r="O1386" t="str">
        <f t="shared" si="21"/>
        <v>LABDeclined</v>
      </c>
    </row>
    <row r="1387" spans="1:15" ht="12" customHeight="1" outlineLevel="1" x14ac:dyDescent="0.2">
      <c r="A1387" s="3" t="s">
        <v>24156</v>
      </c>
      <c r="B1387" s="4">
        <v>18288</v>
      </c>
      <c r="C1387" s="3" t="s">
        <v>20135</v>
      </c>
      <c r="D1387" s="5">
        <v>40017</v>
      </c>
      <c r="E1387" s="5">
        <v>40022</v>
      </c>
      <c r="F1387" s="7">
        <v>40023</v>
      </c>
      <c r="G1387" s="9">
        <v>40023</v>
      </c>
      <c r="H1387" s="9">
        <v>40029</v>
      </c>
      <c r="J1387" s="11">
        <v>0</v>
      </c>
      <c r="K1387" s="11">
        <v>6</v>
      </c>
      <c r="L1387" s="11">
        <v>6</v>
      </c>
      <c r="M1387" s="11">
        <v>0</v>
      </c>
      <c r="O1387" t="str">
        <f t="shared" si="21"/>
        <v>LABBound &amp; Not Paid</v>
      </c>
    </row>
    <row r="1388" spans="1:15" ht="12" customHeight="1" outlineLevel="1" x14ac:dyDescent="0.2">
      <c r="A1388" s="3" t="s">
        <v>24156</v>
      </c>
      <c r="B1388" s="4">
        <v>18289</v>
      </c>
      <c r="C1388" s="3" t="s">
        <v>20133</v>
      </c>
      <c r="E1388" s="5">
        <v>40023</v>
      </c>
      <c r="F1388" s="7">
        <v>40023</v>
      </c>
      <c r="G1388" s="8"/>
      <c r="H1388" s="8"/>
      <c r="J1388" s="10"/>
      <c r="K1388" s="10"/>
      <c r="L1388" s="11">
        <v>0</v>
      </c>
      <c r="M1388" s="11">
        <v>0</v>
      </c>
      <c r="O1388" t="str">
        <f t="shared" si="21"/>
        <v>LABDeclined</v>
      </c>
    </row>
    <row r="1389" spans="1:15" ht="12" customHeight="1" outlineLevel="1" x14ac:dyDescent="0.2">
      <c r="A1389" s="3" t="s">
        <v>24156</v>
      </c>
      <c r="B1389" s="4">
        <v>17545</v>
      </c>
      <c r="C1389" s="3" t="s">
        <v>20135</v>
      </c>
      <c r="D1389" s="5">
        <v>40010</v>
      </c>
      <c r="E1389" s="5">
        <v>40021</v>
      </c>
      <c r="F1389" s="7">
        <v>40023</v>
      </c>
      <c r="G1389" s="9">
        <v>40029</v>
      </c>
      <c r="H1389" s="9">
        <v>40036</v>
      </c>
      <c r="I1389" s="6">
        <v>40057</v>
      </c>
      <c r="J1389" s="11">
        <v>6</v>
      </c>
      <c r="K1389" s="11">
        <v>7</v>
      </c>
      <c r="L1389" s="11">
        <v>13</v>
      </c>
      <c r="M1389" s="11">
        <v>21</v>
      </c>
      <c r="O1389" t="str">
        <f t="shared" si="21"/>
        <v>LABBound &amp; Not Paid</v>
      </c>
    </row>
    <row r="1390" spans="1:15" ht="12" customHeight="1" outlineLevel="1" x14ac:dyDescent="0.2">
      <c r="A1390" s="3" t="s">
        <v>24156</v>
      </c>
      <c r="B1390" s="4">
        <v>17402</v>
      </c>
      <c r="C1390" s="3" t="s">
        <v>20135</v>
      </c>
      <c r="D1390" s="5">
        <v>40018</v>
      </c>
      <c r="E1390" s="5">
        <v>40023</v>
      </c>
      <c r="F1390" s="7">
        <v>40023</v>
      </c>
      <c r="G1390" s="9">
        <v>40024</v>
      </c>
      <c r="H1390" s="9">
        <v>40024</v>
      </c>
      <c r="I1390" s="6">
        <v>40037</v>
      </c>
      <c r="J1390" s="11">
        <v>1</v>
      </c>
      <c r="K1390" s="11">
        <v>0</v>
      </c>
      <c r="L1390" s="11">
        <v>1</v>
      </c>
      <c r="M1390" s="11">
        <v>13</v>
      </c>
      <c r="O1390" t="str">
        <f t="shared" si="21"/>
        <v>LABBound &amp; Not Paid</v>
      </c>
    </row>
    <row r="1391" spans="1:15" ht="12" customHeight="1" outlineLevel="1" x14ac:dyDescent="0.2">
      <c r="A1391" s="3" t="s">
        <v>24156</v>
      </c>
      <c r="B1391" s="4">
        <v>17427</v>
      </c>
      <c r="C1391" s="3" t="s">
        <v>20135</v>
      </c>
      <c r="D1391" s="5">
        <v>40021</v>
      </c>
      <c r="E1391" s="5">
        <v>40024</v>
      </c>
      <c r="F1391" s="7">
        <v>40024</v>
      </c>
      <c r="G1391" s="9">
        <v>40024</v>
      </c>
      <c r="H1391" s="9">
        <v>40025</v>
      </c>
      <c r="I1391" s="6">
        <v>40045</v>
      </c>
      <c r="J1391" s="11">
        <v>0</v>
      </c>
      <c r="K1391" s="11">
        <v>1</v>
      </c>
      <c r="L1391" s="11">
        <v>1</v>
      </c>
      <c r="M1391" s="11">
        <v>20</v>
      </c>
      <c r="O1391" t="str">
        <f t="shared" si="21"/>
        <v>LABBound &amp; Not Paid</v>
      </c>
    </row>
    <row r="1392" spans="1:15" ht="12" customHeight="1" outlineLevel="1" x14ac:dyDescent="0.2">
      <c r="A1392" s="3" t="s">
        <v>24156</v>
      </c>
      <c r="B1392" s="4">
        <v>17379</v>
      </c>
      <c r="C1392" s="3" t="s">
        <v>20135</v>
      </c>
      <c r="D1392" s="5">
        <v>40022</v>
      </c>
      <c r="E1392" s="5">
        <v>40028</v>
      </c>
      <c r="F1392" s="7">
        <v>40028</v>
      </c>
      <c r="G1392" s="9">
        <v>40029</v>
      </c>
      <c r="H1392" s="9">
        <v>40029</v>
      </c>
      <c r="I1392" s="6">
        <v>40029</v>
      </c>
      <c r="J1392" s="11">
        <v>1</v>
      </c>
      <c r="K1392" s="11">
        <v>0</v>
      </c>
      <c r="L1392" s="11">
        <v>1</v>
      </c>
      <c r="M1392" s="11">
        <v>0</v>
      </c>
      <c r="O1392" t="str">
        <f t="shared" si="21"/>
        <v>LABBound &amp; Not Paid</v>
      </c>
    </row>
    <row r="1393" spans="1:15" ht="12" customHeight="1" outlineLevel="1" x14ac:dyDescent="0.2">
      <c r="A1393" s="3" t="s">
        <v>24156</v>
      </c>
      <c r="B1393" s="4">
        <v>17387</v>
      </c>
      <c r="C1393" s="3" t="s">
        <v>20135</v>
      </c>
      <c r="D1393" s="5">
        <v>40028</v>
      </c>
      <c r="E1393" s="5">
        <v>40029</v>
      </c>
      <c r="F1393" s="7">
        <v>40029</v>
      </c>
      <c r="G1393" s="9">
        <v>40030</v>
      </c>
      <c r="H1393" s="9">
        <v>40030</v>
      </c>
      <c r="I1393" s="6">
        <v>40034</v>
      </c>
      <c r="J1393" s="11">
        <v>1</v>
      </c>
      <c r="K1393" s="11">
        <v>0</v>
      </c>
      <c r="L1393" s="11">
        <v>1</v>
      </c>
      <c r="M1393" s="11">
        <v>4</v>
      </c>
      <c r="O1393" t="str">
        <f t="shared" si="21"/>
        <v>LABBound &amp; Not Paid</v>
      </c>
    </row>
    <row r="1394" spans="1:15" ht="12" customHeight="1" outlineLevel="1" x14ac:dyDescent="0.2">
      <c r="A1394" s="3" t="s">
        <v>24156</v>
      </c>
      <c r="B1394" s="4">
        <v>17429</v>
      </c>
      <c r="C1394" s="3" t="s">
        <v>20135</v>
      </c>
      <c r="D1394" s="5">
        <v>40021</v>
      </c>
      <c r="E1394" s="5">
        <v>40029</v>
      </c>
      <c r="F1394" s="7">
        <v>40030</v>
      </c>
      <c r="G1394" s="9">
        <v>40031</v>
      </c>
      <c r="H1394" s="9">
        <v>40037</v>
      </c>
      <c r="I1394" s="6">
        <v>40046</v>
      </c>
      <c r="J1394" s="11">
        <v>1</v>
      </c>
      <c r="K1394" s="11">
        <v>6</v>
      </c>
      <c r="L1394" s="11">
        <v>7</v>
      </c>
      <c r="M1394" s="11">
        <v>9</v>
      </c>
      <c r="O1394" t="str">
        <f t="shared" si="21"/>
        <v>LABBound &amp; Not Paid</v>
      </c>
    </row>
    <row r="1395" spans="1:15" ht="12" customHeight="1" outlineLevel="1" x14ac:dyDescent="0.2">
      <c r="A1395" s="3" t="s">
        <v>24156</v>
      </c>
      <c r="B1395" s="4">
        <v>17538</v>
      </c>
      <c r="C1395" s="3" t="s">
        <v>20135</v>
      </c>
      <c r="D1395" s="5">
        <v>40029</v>
      </c>
      <c r="E1395" s="5">
        <v>40030</v>
      </c>
      <c r="F1395" s="7">
        <v>40030</v>
      </c>
      <c r="G1395" s="9">
        <v>40032</v>
      </c>
      <c r="H1395" s="9">
        <v>40052</v>
      </c>
      <c r="I1395" s="6">
        <v>40057</v>
      </c>
      <c r="J1395" s="11">
        <v>2</v>
      </c>
      <c r="K1395" s="11">
        <v>20</v>
      </c>
      <c r="L1395" s="11">
        <v>22</v>
      </c>
      <c r="M1395" s="11">
        <v>5</v>
      </c>
      <c r="O1395" t="str">
        <f t="shared" si="21"/>
        <v>LABBound &amp; Not Paid</v>
      </c>
    </row>
    <row r="1396" spans="1:15" ht="12" customHeight="1" outlineLevel="1" x14ac:dyDescent="0.2">
      <c r="A1396" s="3" t="s">
        <v>24156</v>
      </c>
      <c r="B1396" s="4">
        <v>18308</v>
      </c>
      <c r="C1396" s="3" t="s">
        <v>20136</v>
      </c>
      <c r="D1396" s="5">
        <v>40024</v>
      </c>
      <c r="E1396" s="5">
        <v>40029</v>
      </c>
      <c r="F1396" s="7">
        <v>40030</v>
      </c>
      <c r="G1396" s="9">
        <v>40031</v>
      </c>
      <c r="H1396" s="9">
        <v>40032</v>
      </c>
      <c r="J1396" s="11">
        <v>1</v>
      </c>
      <c r="K1396" s="11">
        <v>1</v>
      </c>
      <c r="L1396" s="11">
        <v>2</v>
      </c>
      <c r="M1396" s="11">
        <v>0</v>
      </c>
      <c r="O1396" t="str">
        <f t="shared" si="21"/>
        <v>LABClose-No Info</v>
      </c>
    </row>
    <row r="1397" spans="1:15" ht="12" customHeight="1" outlineLevel="1" x14ac:dyDescent="0.2">
      <c r="A1397" s="3" t="s">
        <v>24156</v>
      </c>
      <c r="B1397" s="4">
        <v>18309</v>
      </c>
      <c r="C1397" s="3" t="s">
        <v>20136</v>
      </c>
      <c r="D1397" s="5">
        <v>40022</v>
      </c>
      <c r="E1397" s="5">
        <v>40030</v>
      </c>
      <c r="F1397" s="7">
        <v>40030</v>
      </c>
      <c r="G1397" s="9">
        <v>40039</v>
      </c>
      <c r="H1397" s="8"/>
      <c r="J1397" s="11">
        <v>9</v>
      </c>
      <c r="K1397" s="10"/>
      <c r="L1397" s="11">
        <v>0</v>
      </c>
      <c r="M1397" s="11">
        <v>0</v>
      </c>
      <c r="O1397" t="str">
        <f t="shared" si="21"/>
        <v>LABClose-No Info</v>
      </c>
    </row>
    <row r="1398" spans="1:15" ht="12" customHeight="1" outlineLevel="1" x14ac:dyDescent="0.2">
      <c r="A1398" s="3" t="s">
        <v>24156</v>
      </c>
      <c r="B1398" s="4">
        <v>17447</v>
      </c>
      <c r="C1398" s="3" t="s">
        <v>20135</v>
      </c>
      <c r="D1398" s="5">
        <v>40001</v>
      </c>
      <c r="E1398" s="5">
        <v>40031</v>
      </c>
      <c r="F1398" s="7">
        <v>40032</v>
      </c>
      <c r="G1398" s="9">
        <v>40032</v>
      </c>
      <c r="H1398" s="9">
        <v>40039</v>
      </c>
      <c r="I1398" s="6">
        <v>40050</v>
      </c>
      <c r="J1398" s="11">
        <v>0</v>
      </c>
      <c r="K1398" s="11">
        <v>7</v>
      </c>
      <c r="L1398" s="11">
        <v>7</v>
      </c>
      <c r="M1398" s="11">
        <v>11</v>
      </c>
      <c r="O1398" t="str">
        <f t="shared" si="21"/>
        <v>LABBound &amp; Not Paid</v>
      </c>
    </row>
    <row r="1399" spans="1:15" ht="12" customHeight="1" outlineLevel="1" x14ac:dyDescent="0.2">
      <c r="A1399" s="3" t="s">
        <v>24156</v>
      </c>
      <c r="B1399" s="4">
        <v>17719</v>
      </c>
      <c r="C1399" s="3" t="s">
        <v>20135</v>
      </c>
      <c r="D1399" s="5">
        <v>40028</v>
      </c>
      <c r="E1399" s="5">
        <v>40031</v>
      </c>
      <c r="F1399" s="7">
        <v>40032</v>
      </c>
      <c r="G1399" s="9">
        <v>40086</v>
      </c>
      <c r="H1399" s="9">
        <v>40086</v>
      </c>
      <c r="I1399" s="6">
        <v>40100</v>
      </c>
      <c r="J1399" s="11">
        <v>54</v>
      </c>
      <c r="K1399" s="11">
        <v>0</v>
      </c>
      <c r="L1399" s="11">
        <v>54</v>
      </c>
      <c r="M1399" s="11">
        <v>14</v>
      </c>
      <c r="O1399" t="str">
        <f t="shared" si="21"/>
        <v>LABBound &amp; Not Paid</v>
      </c>
    </row>
    <row r="1400" spans="1:15" ht="12" customHeight="1" outlineLevel="1" x14ac:dyDescent="0.2">
      <c r="A1400" s="3" t="s">
        <v>24156</v>
      </c>
      <c r="B1400" s="4">
        <v>17390</v>
      </c>
      <c r="C1400" s="3" t="s">
        <v>20135</v>
      </c>
      <c r="D1400" s="5">
        <v>40028</v>
      </c>
      <c r="E1400" s="5">
        <v>40031</v>
      </c>
      <c r="F1400" s="7">
        <v>40032</v>
      </c>
      <c r="G1400" s="9">
        <v>40032</v>
      </c>
      <c r="H1400" s="9">
        <v>40032</v>
      </c>
      <c r="I1400" s="6">
        <v>40035</v>
      </c>
      <c r="J1400" s="11">
        <v>0</v>
      </c>
      <c r="K1400" s="11">
        <v>0</v>
      </c>
      <c r="L1400" s="11">
        <v>0</v>
      </c>
      <c r="M1400" s="11">
        <v>3</v>
      </c>
      <c r="O1400" t="str">
        <f t="shared" si="21"/>
        <v>LABBound &amp; Not Paid</v>
      </c>
    </row>
    <row r="1401" spans="1:15" ht="12" customHeight="1" outlineLevel="1" x14ac:dyDescent="0.2">
      <c r="A1401" s="3" t="s">
        <v>24156</v>
      </c>
      <c r="B1401" s="4">
        <v>18315</v>
      </c>
      <c r="C1401" s="3" t="s">
        <v>20135</v>
      </c>
      <c r="D1401" s="5">
        <v>40031</v>
      </c>
      <c r="E1401" s="5">
        <v>40031</v>
      </c>
      <c r="F1401" s="7">
        <v>40032</v>
      </c>
      <c r="G1401" s="9">
        <v>40035</v>
      </c>
      <c r="H1401" s="9">
        <v>40038</v>
      </c>
      <c r="J1401" s="11">
        <v>3</v>
      </c>
      <c r="K1401" s="11">
        <v>3</v>
      </c>
      <c r="L1401" s="11">
        <v>6</v>
      </c>
      <c r="M1401" s="11">
        <v>0</v>
      </c>
      <c r="O1401" t="str">
        <f t="shared" si="21"/>
        <v>LABBound &amp; Not Paid</v>
      </c>
    </row>
    <row r="1402" spans="1:15" ht="12" customHeight="1" outlineLevel="1" x14ac:dyDescent="0.2">
      <c r="A1402" s="3" t="s">
        <v>24156</v>
      </c>
      <c r="B1402" s="4">
        <v>18311</v>
      </c>
      <c r="C1402" s="3" t="s">
        <v>20135</v>
      </c>
      <c r="D1402" s="5">
        <v>40031</v>
      </c>
      <c r="E1402" s="5">
        <v>40031</v>
      </c>
      <c r="F1402" s="7">
        <v>40032</v>
      </c>
      <c r="G1402" s="9">
        <v>40037</v>
      </c>
      <c r="H1402" s="9">
        <v>40037</v>
      </c>
      <c r="J1402" s="11">
        <v>5</v>
      </c>
      <c r="K1402" s="11">
        <v>0</v>
      </c>
      <c r="L1402" s="11">
        <v>5</v>
      </c>
      <c r="M1402" s="11">
        <v>0</v>
      </c>
      <c r="O1402" t="str">
        <f t="shared" si="21"/>
        <v>LABBound &amp; Not Paid</v>
      </c>
    </row>
    <row r="1403" spans="1:15" ht="12" customHeight="1" outlineLevel="1" x14ac:dyDescent="0.2">
      <c r="A1403" s="3" t="s">
        <v>24156</v>
      </c>
      <c r="B1403" s="4">
        <v>18320</v>
      </c>
      <c r="C1403" s="3" t="s">
        <v>20136</v>
      </c>
      <c r="D1403" s="5">
        <v>40031</v>
      </c>
      <c r="E1403" s="5">
        <v>40032</v>
      </c>
      <c r="F1403" s="7">
        <v>40035</v>
      </c>
      <c r="G1403" s="9">
        <v>40037</v>
      </c>
      <c r="H1403" s="9">
        <v>40037</v>
      </c>
      <c r="J1403" s="11">
        <v>2</v>
      </c>
      <c r="K1403" s="11">
        <v>0</v>
      </c>
      <c r="L1403" s="11">
        <v>2</v>
      </c>
      <c r="M1403" s="11">
        <v>0</v>
      </c>
      <c r="O1403" t="str">
        <f t="shared" si="21"/>
        <v>LABClose-No Info</v>
      </c>
    </row>
    <row r="1404" spans="1:15" ht="12" customHeight="1" outlineLevel="1" x14ac:dyDescent="0.2">
      <c r="A1404" s="3" t="s">
        <v>24156</v>
      </c>
      <c r="B1404" s="4">
        <v>18321</v>
      </c>
      <c r="C1404" s="3" t="s">
        <v>20136</v>
      </c>
      <c r="D1404" s="5">
        <v>40035</v>
      </c>
      <c r="E1404" s="5">
        <v>40035</v>
      </c>
      <c r="F1404" s="7">
        <v>40036</v>
      </c>
      <c r="G1404" s="9">
        <v>40037</v>
      </c>
      <c r="H1404" s="9">
        <v>40038</v>
      </c>
      <c r="J1404" s="11">
        <v>1</v>
      </c>
      <c r="K1404" s="11">
        <v>1</v>
      </c>
      <c r="L1404" s="11">
        <v>2</v>
      </c>
      <c r="M1404" s="11">
        <v>0</v>
      </c>
      <c r="O1404" t="str">
        <f t="shared" si="21"/>
        <v>LABClose-No Info</v>
      </c>
    </row>
    <row r="1405" spans="1:15" ht="12" customHeight="1" outlineLevel="1" x14ac:dyDescent="0.2">
      <c r="A1405" s="3" t="s">
        <v>24156</v>
      </c>
      <c r="B1405" s="4">
        <v>17692</v>
      </c>
      <c r="C1405" s="3" t="s">
        <v>20135</v>
      </c>
      <c r="D1405" s="5">
        <v>40079</v>
      </c>
      <c r="E1405" s="5">
        <v>40028</v>
      </c>
      <c r="F1405" s="7">
        <v>40037</v>
      </c>
      <c r="G1405" s="9">
        <v>40079</v>
      </c>
      <c r="H1405" s="9">
        <v>40087</v>
      </c>
      <c r="I1405" s="6">
        <v>40093</v>
      </c>
      <c r="J1405" s="11">
        <v>42</v>
      </c>
      <c r="K1405" s="11">
        <v>8</v>
      </c>
      <c r="L1405" s="11">
        <v>50</v>
      </c>
      <c r="M1405" s="11">
        <v>6</v>
      </c>
      <c r="O1405" t="str">
        <f t="shared" si="21"/>
        <v>LABBound &amp; Not Paid</v>
      </c>
    </row>
    <row r="1406" spans="1:15" ht="12" customHeight="1" outlineLevel="1" x14ac:dyDescent="0.2">
      <c r="A1406" s="3" t="s">
        <v>24156</v>
      </c>
      <c r="B1406" s="4">
        <v>17532</v>
      </c>
      <c r="C1406" s="3" t="s">
        <v>20135</v>
      </c>
      <c r="D1406" s="5">
        <v>40032</v>
      </c>
      <c r="E1406" s="5">
        <v>40034</v>
      </c>
      <c r="F1406" s="7">
        <v>40037</v>
      </c>
      <c r="G1406" s="9">
        <v>40049</v>
      </c>
      <c r="H1406" s="9">
        <v>40049</v>
      </c>
      <c r="I1406" s="6">
        <v>40057</v>
      </c>
      <c r="J1406" s="11">
        <v>12</v>
      </c>
      <c r="K1406" s="11">
        <v>0</v>
      </c>
      <c r="L1406" s="11">
        <v>12</v>
      </c>
      <c r="M1406" s="11">
        <v>8</v>
      </c>
      <c r="O1406" t="str">
        <f t="shared" si="21"/>
        <v>LABBound &amp; Not Paid</v>
      </c>
    </row>
    <row r="1407" spans="1:15" ht="12" customHeight="1" outlineLevel="1" x14ac:dyDescent="0.2">
      <c r="A1407" s="3" t="s">
        <v>24156</v>
      </c>
      <c r="B1407" s="4">
        <v>17628</v>
      </c>
      <c r="C1407" s="3" t="s">
        <v>20135</v>
      </c>
      <c r="D1407" s="5">
        <v>40008</v>
      </c>
      <c r="E1407" s="5">
        <v>40036</v>
      </c>
      <c r="F1407" s="7">
        <v>40037</v>
      </c>
      <c r="G1407" s="9">
        <v>40065</v>
      </c>
      <c r="H1407" s="9">
        <v>40078</v>
      </c>
      <c r="I1407" s="6">
        <v>40082</v>
      </c>
      <c r="J1407" s="11">
        <v>28</v>
      </c>
      <c r="K1407" s="11">
        <v>13</v>
      </c>
      <c r="L1407" s="11">
        <v>41</v>
      </c>
      <c r="M1407" s="11">
        <v>4</v>
      </c>
      <c r="O1407" t="str">
        <f t="shared" si="21"/>
        <v>LABBound &amp; Not Paid</v>
      </c>
    </row>
    <row r="1408" spans="1:15" ht="12" customHeight="1" outlineLevel="1" x14ac:dyDescent="0.2">
      <c r="A1408" s="3" t="s">
        <v>24156</v>
      </c>
      <c r="B1408" s="4">
        <v>18326</v>
      </c>
      <c r="C1408" s="3" t="s">
        <v>20135</v>
      </c>
      <c r="D1408" s="5">
        <v>40031</v>
      </c>
      <c r="E1408" s="5">
        <v>40036</v>
      </c>
      <c r="F1408" s="7">
        <v>40037</v>
      </c>
      <c r="G1408" s="9">
        <v>40038</v>
      </c>
      <c r="H1408" s="9">
        <v>40038</v>
      </c>
      <c r="J1408" s="11">
        <v>1</v>
      </c>
      <c r="K1408" s="11">
        <v>0</v>
      </c>
      <c r="L1408" s="11">
        <v>1</v>
      </c>
      <c r="M1408" s="11">
        <v>0</v>
      </c>
      <c r="O1408" t="str">
        <f t="shared" si="21"/>
        <v>LABBound &amp; Not Paid</v>
      </c>
    </row>
    <row r="1409" spans="1:15" ht="12" customHeight="1" outlineLevel="1" x14ac:dyDescent="0.2">
      <c r="A1409" s="3" t="s">
        <v>24156</v>
      </c>
      <c r="B1409" s="4">
        <v>17535</v>
      </c>
      <c r="C1409" s="3" t="s">
        <v>20135</v>
      </c>
      <c r="D1409" s="5">
        <v>40024</v>
      </c>
      <c r="E1409" s="5">
        <v>40028</v>
      </c>
      <c r="F1409" s="7">
        <v>40037</v>
      </c>
      <c r="G1409" s="9">
        <v>40039</v>
      </c>
      <c r="H1409" s="9">
        <v>40039</v>
      </c>
      <c r="I1409" s="6">
        <v>40057</v>
      </c>
      <c r="J1409" s="11">
        <v>2</v>
      </c>
      <c r="K1409" s="11">
        <v>0</v>
      </c>
      <c r="L1409" s="11">
        <v>2</v>
      </c>
      <c r="M1409" s="11">
        <v>18</v>
      </c>
      <c r="O1409" t="str">
        <f t="shared" si="21"/>
        <v>LABBound &amp; Not Paid</v>
      </c>
    </row>
    <row r="1410" spans="1:15" ht="12" customHeight="1" outlineLevel="1" x14ac:dyDescent="0.2">
      <c r="A1410" s="3" t="s">
        <v>24156</v>
      </c>
      <c r="B1410" s="4">
        <v>17551</v>
      </c>
      <c r="C1410" s="3" t="s">
        <v>20135</v>
      </c>
      <c r="D1410" s="5">
        <v>40031</v>
      </c>
      <c r="E1410" s="5">
        <v>40036</v>
      </c>
      <c r="F1410" s="7">
        <v>40037</v>
      </c>
      <c r="G1410" s="9">
        <v>40051</v>
      </c>
      <c r="H1410" s="9">
        <v>40051</v>
      </c>
      <c r="I1410" s="6">
        <v>40058</v>
      </c>
      <c r="J1410" s="11">
        <v>14</v>
      </c>
      <c r="K1410" s="11">
        <v>0</v>
      </c>
      <c r="L1410" s="11">
        <v>14</v>
      </c>
      <c r="M1410" s="11">
        <v>7</v>
      </c>
      <c r="O1410" t="str">
        <f t="shared" si="21"/>
        <v>LABBound &amp; Not Paid</v>
      </c>
    </row>
    <row r="1411" spans="1:15" ht="12" customHeight="1" outlineLevel="1" x14ac:dyDescent="0.2">
      <c r="A1411" s="3" t="s">
        <v>24156</v>
      </c>
      <c r="B1411" s="4">
        <v>17612</v>
      </c>
      <c r="C1411" s="3" t="s">
        <v>20135</v>
      </c>
      <c r="D1411" s="5">
        <v>40003</v>
      </c>
      <c r="E1411" s="5">
        <v>40030</v>
      </c>
      <c r="F1411" s="7">
        <v>40037</v>
      </c>
      <c r="G1411" s="9">
        <v>40060</v>
      </c>
      <c r="H1411" s="9">
        <v>40060</v>
      </c>
      <c r="I1411" s="6">
        <v>40075</v>
      </c>
      <c r="J1411" s="11">
        <v>23</v>
      </c>
      <c r="K1411" s="11">
        <v>0</v>
      </c>
      <c r="L1411" s="11">
        <v>23</v>
      </c>
      <c r="M1411" s="11">
        <v>15</v>
      </c>
      <c r="O1411" t="str">
        <f t="shared" si="21"/>
        <v>LABBound &amp; Not Paid</v>
      </c>
    </row>
    <row r="1412" spans="1:15" ht="12" customHeight="1" outlineLevel="1" x14ac:dyDescent="0.2">
      <c r="A1412" s="3" t="s">
        <v>24156</v>
      </c>
      <c r="B1412" s="4">
        <v>17595</v>
      </c>
      <c r="C1412" s="3" t="s">
        <v>20135</v>
      </c>
      <c r="D1412" s="5">
        <v>40030</v>
      </c>
      <c r="E1412" s="5">
        <v>40032</v>
      </c>
      <c r="F1412" s="7">
        <v>40037</v>
      </c>
      <c r="G1412" s="9">
        <v>40060</v>
      </c>
      <c r="H1412" s="9">
        <v>40060</v>
      </c>
      <c r="I1412" s="6">
        <v>40071</v>
      </c>
      <c r="J1412" s="11">
        <v>23</v>
      </c>
      <c r="K1412" s="11">
        <v>0</v>
      </c>
      <c r="L1412" s="11">
        <v>23</v>
      </c>
      <c r="M1412" s="11">
        <v>11</v>
      </c>
      <c r="O1412" t="str">
        <f t="shared" ref="O1412:O1475" si="22">+A1412&amp;C1412</f>
        <v>LABBound &amp; Not Paid</v>
      </c>
    </row>
    <row r="1413" spans="1:15" ht="12" customHeight="1" outlineLevel="1" x14ac:dyDescent="0.2">
      <c r="A1413" s="3" t="s">
        <v>24156</v>
      </c>
      <c r="B1413" s="4">
        <v>17740</v>
      </c>
      <c r="C1413" s="3" t="s">
        <v>24152</v>
      </c>
      <c r="D1413" s="5">
        <v>40036</v>
      </c>
      <c r="E1413" s="5">
        <v>40038</v>
      </c>
      <c r="F1413" s="7">
        <v>40039</v>
      </c>
      <c r="G1413" s="9">
        <v>40093</v>
      </c>
      <c r="H1413" s="9">
        <v>40093</v>
      </c>
      <c r="I1413" s="6">
        <v>40107</v>
      </c>
      <c r="J1413" s="11">
        <v>54</v>
      </c>
      <c r="K1413" s="11">
        <v>0</v>
      </c>
      <c r="L1413" s="11">
        <v>54</v>
      </c>
      <c r="M1413" s="11">
        <v>14</v>
      </c>
      <c r="O1413" t="str">
        <f t="shared" si="22"/>
        <v>LABQuote Issued</v>
      </c>
    </row>
    <row r="1414" spans="1:15" ht="12" customHeight="1" outlineLevel="1" x14ac:dyDescent="0.2">
      <c r="A1414" s="3" t="s">
        <v>24156</v>
      </c>
      <c r="B1414" s="4">
        <v>17642</v>
      </c>
      <c r="C1414" s="3" t="s">
        <v>20135</v>
      </c>
      <c r="D1414" s="5">
        <v>40037</v>
      </c>
      <c r="E1414" s="5">
        <v>40044</v>
      </c>
      <c r="F1414" s="7">
        <v>40044</v>
      </c>
      <c r="G1414" s="9">
        <v>40074</v>
      </c>
      <c r="H1414" s="9">
        <v>40074</v>
      </c>
      <c r="I1414" s="6">
        <v>40087</v>
      </c>
      <c r="J1414" s="11">
        <v>30</v>
      </c>
      <c r="K1414" s="11">
        <v>0</v>
      </c>
      <c r="L1414" s="11">
        <v>30</v>
      </c>
      <c r="M1414" s="11">
        <v>13</v>
      </c>
      <c r="O1414" t="str">
        <f t="shared" si="22"/>
        <v>LABBound &amp; Not Paid</v>
      </c>
    </row>
    <row r="1415" spans="1:15" ht="12" customHeight="1" outlineLevel="1" x14ac:dyDescent="0.2">
      <c r="A1415" s="3" t="s">
        <v>24156</v>
      </c>
      <c r="B1415" s="4">
        <v>18365</v>
      </c>
      <c r="C1415" s="3" t="s">
        <v>20133</v>
      </c>
      <c r="D1415" s="5">
        <v>40045</v>
      </c>
      <c r="E1415" s="5">
        <v>40048</v>
      </c>
      <c r="F1415" s="7">
        <v>40049</v>
      </c>
      <c r="G1415" s="8"/>
      <c r="H1415" s="8"/>
      <c r="J1415" s="10"/>
      <c r="K1415" s="10"/>
      <c r="L1415" s="11">
        <v>0</v>
      </c>
      <c r="M1415" s="11">
        <v>0</v>
      </c>
      <c r="O1415" t="str">
        <f t="shared" si="22"/>
        <v>LABDeclined</v>
      </c>
    </row>
    <row r="1416" spans="1:15" ht="12" customHeight="1" outlineLevel="1" x14ac:dyDescent="0.2">
      <c r="A1416" s="3" t="s">
        <v>24156</v>
      </c>
      <c r="B1416" s="4">
        <v>18364</v>
      </c>
      <c r="C1416" s="3" t="s">
        <v>20133</v>
      </c>
      <c r="D1416" s="5">
        <v>40009</v>
      </c>
      <c r="E1416" s="5">
        <v>40045</v>
      </c>
      <c r="F1416" s="7">
        <v>40049</v>
      </c>
      <c r="G1416" s="8"/>
      <c r="H1416" s="8"/>
      <c r="J1416" s="10"/>
      <c r="K1416" s="10"/>
      <c r="L1416" s="11">
        <v>0</v>
      </c>
      <c r="M1416" s="11">
        <v>0</v>
      </c>
      <c r="O1416" t="str">
        <f t="shared" si="22"/>
        <v>LABDeclined</v>
      </c>
    </row>
    <row r="1417" spans="1:15" ht="12" customHeight="1" outlineLevel="1" x14ac:dyDescent="0.2">
      <c r="A1417" s="3" t="s">
        <v>24156</v>
      </c>
      <c r="B1417" s="4">
        <v>17610</v>
      </c>
      <c r="C1417" s="3" t="s">
        <v>20135</v>
      </c>
      <c r="D1417" s="5">
        <v>40046</v>
      </c>
      <c r="E1417" s="5">
        <v>40049</v>
      </c>
      <c r="F1417" s="7">
        <v>40049</v>
      </c>
      <c r="G1417" s="9">
        <v>40060</v>
      </c>
      <c r="H1417" s="9">
        <v>40060</v>
      </c>
      <c r="I1417" s="6">
        <v>40075</v>
      </c>
      <c r="J1417" s="11">
        <v>11</v>
      </c>
      <c r="K1417" s="11">
        <v>0</v>
      </c>
      <c r="L1417" s="11">
        <v>11</v>
      </c>
      <c r="M1417" s="11">
        <v>15</v>
      </c>
      <c r="O1417" t="str">
        <f t="shared" si="22"/>
        <v>LABBound &amp; Not Paid</v>
      </c>
    </row>
    <row r="1418" spans="1:15" ht="12" customHeight="1" outlineLevel="1" x14ac:dyDescent="0.2">
      <c r="A1418" s="3" t="s">
        <v>24156</v>
      </c>
      <c r="B1418" s="4">
        <v>18366</v>
      </c>
      <c r="C1418" s="3" t="s">
        <v>20133</v>
      </c>
      <c r="D1418" s="5">
        <v>40031</v>
      </c>
      <c r="E1418" s="5">
        <v>40046</v>
      </c>
      <c r="F1418" s="7">
        <v>40049</v>
      </c>
      <c r="G1418" s="8"/>
      <c r="H1418" s="8"/>
      <c r="J1418" s="10"/>
      <c r="K1418" s="10"/>
      <c r="L1418" s="11">
        <v>0</v>
      </c>
      <c r="M1418" s="11">
        <v>0</v>
      </c>
      <c r="O1418" t="str">
        <f t="shared" si="22"/>
        <v>LABDeclined</v>
      </c>
    </row>
    <row r="1419" spans="1:15" ht="12" customHeight="1" outlineLevel="1" x14ac:dyDescent="0.2">
      <c r="A1419" s="3" t="s">
        <v>24156</v>
      </c>
      <c r="B1419" s="4">
        <v>18367</v>
      </c>
      <c r="C1419" s="3" t="s">
        <v>20133</v>
      </c>
      <c r="D1419" s="5">
        <v>40039</v>
      </c>
      <c r="E1419" s="5">
        <v>40046</v>
      </c>
      <c r="F1419" s="7">
        <v>40049</v>
      </c>
      <c r="G1419" s="8"/>
      <c r="H1419" s="8"/>
      <c r="J1419" s="10"/>
      <c r="K1419" s="10"/>
      <c r="L1419" s="11">
        <v>0</v>
      </c>
      <c r="M1419" s="11">
        <v>0</v>
      </c>
      <c r="O1419" t="str">
        <f t="shared" si="22"/>
        <v>LABDeclined</v>
      </c>
    </row>
    <row r="1420" spans="1:15" ht="12" customHeight="1" outlineLevel="1" x14ac:dyDescent="0.2">
      <c r="A1420" s="3" t="s">
        <v>24156</v>
      </c>
      <c r="B1420" s="4">
        <v>17766</v>
      </c>
      <c r="C1420" s="3" t="s">
        <v>24151</v>
      </c>
      <c r="D1420" s="5">
        <v>40049</v>
      </c>
      <c r="E1420" s="5">
        <v>40050</v>
      </c>
      <c r="F1420" s="7">
        <v>40050</v>
      </c>
      <c r="G1420" s="8"/>
      <c r="H1420" s="8"/>
      <c r="I1420" s="6">
        <v>40116</v>
      </c>
      <c r="J1420" s="10"/>
      <c r="K1420" s="10"/>
      <c r="L1420" s="11">
        <v>0</v>
      </c>
      <c r="M1420" s="11">
        <v>0</v>
      </c>
      <c r="O1420" t="str">
        <f t="shared" si="22"/>
        <v>LABRating</v>
      </c>
    </row>
    <row r="1421" spans="1:15" ht="12" customHeight="1" outlineLevel="1" x14ac:dyDescent="0.2">
      <c r="A1421" s="3" t="s">
        <v>24156</v>
      </c>
      <c r="B1421" s="4">
        <v>18522</v>
      </c>
      <c r="C1421" s="3" t="s">
        <v>20133</v>
      </c>
      <c r="D1421" s="5">
        <v>40045</v>
      </c>
      <c r="E1421" s="5">
        <v>40049</v>
      </c>
      <c r="F1421" s="7">
        <v>40050</v>
      </c>
      <c r="G1421" s="8"/>
      <c r="H1421" s="8"/>
      <c r="J1421" s="10"/>
      <c r="K1421" s="10"/>
      <c r="L1421" s="11">
        <v>0</v>
      </c>
      <c r="M1421" s="11">
        <v>0</v>
      </c>
      <c r="O1421" t="str">
        <f t="shared" si="22"/>
        <v>LABDeclined</v>
      </c>
    </row>
    <row r="1422" spans="1:15" ht="12" customHeight="1" outlineLevel="1" x14ac:dyDescent="0.2">
      <c r="A1422" s="3" t="s">
        <v>24156</v>
      </c>
      <c r="B1422" s="4">
        <v>18523</v>
      </c>
      <c r="C1422" s="3" t="s">
        <v>20133</v>
      </c>
      <c r="D1422" s="5">
        <v>40024</v>
      </c>
      <c r="E1422" s="5">
        <v>40050</v>
      </c>
      <c r="F1422" s="7">
        <v>40050</v>
      </c>
      <c r="G1422" s="8"/>
      <c r="H1422" s="8"/>
      <c r="J1422" s="10"/>
      <c r="K1422" s="10"/>
      <c r="L1422" s="11">
        <v>0</v>
      </c>
      <c r="M1422" s="11">
        <v>0</v>
      </c>
      <c r="O1422" t="str">
        <f t="shared" si="22"/>
        <v>LABDeclined</v>
      </c>
    </row>
    <row r="1423" spans="1:15" ht="12" customHeight="1" outlineLevel="1" x14ac:dyDescent="0.2">
      <c r="A1423" s="3" t="s">
        <v>24156</v>
      </c>
      <c r="B1423" s="4">
        <v>18524</v>
      </c>
      <c r="C1423" s="3" t="s">
        <v>20133</v>
      </c>
      <c r="E1423" s="5">
        <v>40050</v>
      </c>
      <c r="F1423" s="7">
        <v>40050</v>
      </c>
      <c r="G1423" s="8"/>
      <c r="H1423" s="8"/>
      <c r="J1423" s="10"/>
      <c r="K1423" s="10"/>
      <c r="L1423" s="11">
        <v>0</v>
      </c>
      <c r="M1423" s="11">
        <v>0</v>
      </c>
      <c r="O1423" t="str">
        <f t="shared" si="22"/>
        <v>LABDeclined</v>
      </c>
    </row>
    <row r="1424" spans="1:15" ht="12" customHeight="1" outlineLevel="1" x14ac:dyDescent="0.2">
      <c r="A1424" s="3" t="s">
        <v>24156</v>
      </c>
      <c r="B1424" s="4">
        <v>18525</v>
      </c>
      <c r="C1424" s="3" t="s">
        <v>20135</v>
      </c>
      <c r="D1424" s="5">
        <v>40056</v>
      </c>
      <c r="E1424" s="5">
        <v>40050</v>
      </c>
      <c r="F1424" s="7">
        <v>40050</v>
      </c>
      <c r="G1424" s="9">
        <v>40067</v>
      </c>
      <c r="H1424" s="9">
        <v>40072</v>
      </c>
      <c r="J1424" s="11">
        <v>17</v>
      </c>
      <c r="K1424" s="11">
        <v>5</v>
      </c>
      <c r="L1424" s="11">
        <v>22</v>
      </c>
      <c r="M1424" s="11">
        <v>0</v>
      </c>
      <c r="O1424" t="str">
        <f t="shared" si="22"/>
        <v>LABBound &amp; Not Paid</v>
      </c>
    </row>
    <row r="1425" spans="1:15" ht="12" customHeight="1" outlineLevel="1" x14ac:dyDescent="0.2">
      <c r="A1425" s="3" t="s">
        <v>24156</v>
      </c>
      <c r="B1425" s="4">
        <v>18529</v>
      </c>
      <c r="C1425" s="3" t="s">
        <v>20133</v>
      </c>
      <c r="D1425" s="5">
        <v>40018</v>
      </c>
      <c r="E1425" s="5">
        <v>40051</v>
      </c>
      <c r="F1425" s="7">
        <v>40051</v>
      </c>
      <c r="G1425" s="8"/>
      <c r="H1425" s="8"/>
      <c r="J1425" s="10"/>
      <c r="K1425" s="10"/>
      <c r="L1425" s="11">
        <v>0</v>
      </c>
      <c r="M1425" s="11">
        <v>0</v>
      </c>
      <c r="O1425" t="str">
        <f t="shared" si="22"/>
        <v>LABDeclined</v>
      </c>
    </row>
    <row r="1426" spans="1:15" ht="12" customHeight="1" outlineLevel="1" x14ac:dyDescent="0.2">
      <c r="A1426" s="3" t="s">
        <v>24156</v>
      </c>
      <c r="B1426" s="4">
        <v>18526</v>
      </c>
      <c r="C1426" s="3" t="s">
        <v>20133</v>
      </c>
      <c r="D1426" s="5">
        <v>40031</v>
      </c>
      <c r="E1426" s="5">
        <v>40050</v>
      </c>
      <c r="F1426" s="7">
        <v>40051</v>
      </c>
      <c r="G1426" s="8"/>
      <c r="H1426" s="8"/>
      <c r="J1426" s="10"/>
      <c r="K1426" s="10"/>
      <c r="L1426" s="11">
        <v>0</v>
      </c>
      <c r="M1426" s="11">
        <v>0</v>
      </c>
      <c r="O1426" t="str">
        <f t="shared" si="22"/>
        <v>LABDeclined</v>
      </c>
    </row>
    <row r="1427" spans="1:15" ht="12" customHeight="1" outlineLevel="1" x14ac:dyDescent="0.2">
      <c r="A1427" s="3" t="s">
        <v>24156</v>
      </c>
      <c r="B1427" s="4">
        <v>18527</v>
      </c>
      <c r="C1427" s="3" t="s">
        <v>24152</v>
      </c>
      <c r="D1427" s="5">
        <v>40050</v>
      </c>
      <c r="E1427" s="5">
        <v>40050</v>
      </c>
      <c r="F1427" s="7">
        <v>40051</v>
      </c>
      <c r="G1427" s="9">
        <v>40056</v>
      </c>
      <c r="H1427" s="9">
        <v>40095</v>
      </c>
      <c r="J1427" s="11">
        <v>5</v>
      </c>
      <c r="K1427" s="11">
        <v>39</v>
      </c>
      <c r="L1427" s="11">
        <v>44</v>
      </c>
      <c r="M1427" s="11">
        <v>0</v>
      </c>
      <c r="O1427" t="str">
        <f t="shared" si="22"/>
        <v>LABQuote Issued</v>
      </c>
    </row>
    <row r="1428" spans="1:15" ht="12" customHeight="1" outlineLevel="1" x14ac:dyDescent="0.2">
      <c r="A1428" s="3" t="s">
        <v>24156</v>
      </c>
      <c r="B1428" s="4">
        <v>18528</v>
      </c>
      <c r="C1428" s="3" t="s">
        <v>20133</v>
      </c>
      <c r="D1428" s="5">
        <v>40037</v>
      </c>
      <c r="E1428" s="5">
        <v>40050</v>
      </c>
      <c r="F1428" s="7">
        <v>40051</v>
      </c>
      <c r="G1428" s="8"/>
      <c r="H1428" s="8"/>
      <c r="J1428" s="10"/>
      <c r="K1428" s="10"/>
      <c r="L1428" s="11">
        <v>0</v>
      </c>
      <c r="M1428" s="11">
        <v>0</v>
      </c>
      <c r="O1428" t="str">
        <f t="shared" si="22"/>
        <v>LABDeclined</v>
      </c>
    </row>
    <row r="1429" spans="1:15" ht="12" customHeight="1" outlineLevel="1" x14ac:dyDescent="0.2">
      <c r="A1429" s="3" t="s">
        <v>24156</v>
      </c>
      <c r="B1429" s="4">
        <v>17721</v>
      </c>
      <c r="C1429" s="3" t="s">
        <v>20135</v>
      </c>
      <c r="D1429" s="5">
        <v>40044</v>
      </c>
      <c r="E1429" s="5">
        <v>40051</v>
      </c>
      <c r="F1429" s="7">
        <v>40051</v>
      </c>
      <c r="G1429" s="9">
        <v>40087</v>
      </c>
      <c r="H1429" s="9">
        <v>40087</v>
      </c>
      <c r="I1429" s="6">
        <v>40101</v>
      </c>
      <c r="J1429" s="11">
        <v>36</v>
      </c>
      <c r="K1429" s="11">
        <v>0</v>
      </c>
      <c r="L1429" s="11">
        <v>36</v>
      </c>
      <c r="M1429" s="11">
        <v>14</v>
      </c>
      <c r="O1429" t="str">
        <f t="shared" si="22"/>
        <v>LABBound &amp; Not Paid</v>
      </c>
    </row>
    <row r="1430" spans="1:15" ht="12" customHeight="1" outlineLevel="1" x14ac:dyDescent="0.2">
      <c r="A1430" s="3" t="s">
        <v>24156</v>
      </c>
      <c r="B1430" s="4">
        <v>18533</v>
      </c>
      <c r="C1430" s="3" t="s">
        <v>20135</v>
      </c>
      <c r="D1430" s="5">
        <v>40045</v>
      </c>
      <c r="E1430" s="5">
        <v>40051</v>
      </c>
      <c r="F1430" s="7">
        <v>40052</v>
      </c>
      <c r="G1430" s="9">
        <v>40058</v>
      </c>
      <c r="H1430" s="9">
        <v>40059</v>
      </c>
      <c r="J1430" s="11">
        <v>6</v>
      </c>
      <c r="K1430" s="11">
        <v>1</v>
      </c>
      <c r="L1430" s="11">
        <v>7</v>
      </c>
      <c r="M1430" s="11">
        <v>0</v>
      </c>
      <c r="O1430" t="str">
        <f t="shared" si="22"/>
        <v>LABBound &amp; Not Paid</v>
      </c>
    </row>
    <row r="1431" spans="1:15" ht="12" customHeight="1" outlineLevel="1" x14ac:dyDescent="0.2">
      <c r="A1431" s="3" t="s">
        <v>24156</v>
      </c>
      <c r="B1431" s="4">
        <v>18532</v>
      </c>
      <c r="C1431" s="3" t="s">
        <v>20133</v>
      </c>
      <c r="D1431" s="5">
        <v>40008</v>
      </c>
      <c r="E1431" s="5">
        <v>40051</v>
      </c>
      <c r="F1431" s="7">
        <v>40052</v>
      </c>
      <c r="G1431" s="8"/>
      <c r="H1431" s="8"/>
      <c r="I1431" s="6">
        <v>38899</v>
      </c>
      <c r="J1431" s="10"/>
      <c r="K1431" s="10"/>
      <c r="L1431" s="11">
        <v>0</v>
      </c>
      <c r="M1431" s="11">
        <v>0</v>
      </c>
      <c r="O1431" t="str">
        <f t="shared" si="22"/>
        <v>LABDeclined</v>
      </c>
    </row>
    <row r="1432" spans="1:15" ht="12" customHeight="1" outlineLevel="1" x14ac:dyDescent="0.2">
      <c r="A1432" s="3" t="s">
        <v>24156</v>
      </c>
      <c r="B1432" s="4">
        <v>17852</v>
      </c>
      <c r="C1432" s="3" t="s">
        <v>24151</v>
      </c>
      <c r="D1432" s="5">
        <v>40046</v>
      </c>
      <c r="E1432" s="5">
        <v>40051</v>
      </c>
      <c r="F1432" s="7">
        <v>40052</v>
      </c>
      <c r="G1432" s="8"/>
      <c r="H1432" s="8"/>
      <c r="I1432" s="6">
        <v>40118</v>
      </c>
      <c r="J1432" s="10"/>
      <c r="K1432" s="10"/>
      <c r="L1432" s="11">
        <v>0</v>
      </c>
      <c r="M1432" s="11">
        <v>0</v>
      </c>
      <c r="O1432" t="str">
        <f t="shared" si="22"/>
        <v>LABRating</v>
      </c>
    </row>
    <row r="1433" spans="1:15" ht="12" customHeight="1" outlineLevel="1" x14ac:dyDescent="0.2">
      <c r="A1433" s="3" t="s">
        <v>24156</v>
      </c>
      <c r="B1433" s="4">
        <v>17540</v>
      </c>
      <c r="C1433" s="3" t="s">
        <v>20135</v>
      </c>
      <c r="D1433" s="5">
        <v>40052</v>
      </c>
      <c r="E1433" s="5">
        <v>40053</v>
      </c>
      <c r="F1433" s="7">
        <v>40053</v>
      </c>
      <c r="G1433" s="9">
        <v>40053</v>
      </c>
      <c r="H1433" s="9">
        <v>40053</v>
      </c>
      <c r="I1433" s="6">
        <v>40057</v>
      </c>
      <c r="J1433" s="11">
        <v>0</v>
      </c>
      <c r="K1433" s="11">
        <v>0</v>
      </c>
      <c r="L1433" s="11">
        <v>0</v>
      </c>
      <c r="M1433" s="11">
        <v>4</v>
      </c>
      <c r="O1433" t="str">
        <f t="shared" si="22"/>
        <v>LABBound &amp; Not Paid</v>
      </c>
    </row>
    <row r="1434" spans="1:15" ht="12" customHeight="1" outlineLevel="1" x14ac:dyDescent="0.2">
      <c r="A1434" s="3" t="s">
        <v>24156</v>
      </c>
      <c r="B1434" s="4">
        <v>18535</v>
      </c>
      <c r="C1434" s="3" t="s">
        <v>20133</v>
      </c>
      <c r="D1434" s="5">
        <v>40050</v>
      </c>
      <c r="E1434" s="5">
        <v>40053</v>
      </c>
      <c r="F1434" s="7">
        <v>40053</v>
      </c>
      <c r="G1434" s="8"/>
      <c r="H1434" s="8"/>
      <c r="J1434" s="10"/>
      <c r="K1434" s="10"/>
      <c r="L1434" s="11">
        <v>0</v>
      </c>
      <c r="M1434" s="11">
        <v>0</v>
      </c>
      <c r="O1434" t="str">
        <f t="shared" si="22"/>
        <v>LABDeclined</v>
      </c>
    </row>
    <row r="1435" spans="1:15" ht="12" customHeight="1" outlineLevel="1" x14ac:dyDescent="0.2">
      <c r="A1435" s="3" t="s">
        <v>24156</v>
      </c>
      <c r="B1435" s="4">
        <v>18534</v>
      </c>
      <c r="C1435" s="3" t="s">
        <v>20133</v>
      </c>
      <c r="D1435" s="5">
        <v>40044</v>
      </c>
      <c r="E1435" s="5">
        <v>40053</v>
      </c>
      <c r="F1435" s="7">
        <v>40053</v>
      </c>
      <c r="G1435" s="8"/>
      <c r="H1435" s="8"/>
      <c r="J1435" s="10"/>
      <c r="K1435" s="10"/>
      <c r="L1435" s="11">
        <v>0</v>
      </c>
      <c r="M1435" s="11">
        <v>0</v>
      </c>
      <c r="O1435" t="str">
        <f t="shared" si="22"/>
        <v>LABDeclined</v>
      </c>
    </row>
    <row r="1436" spans="1:15" ht="12" customHeight="1" outlineLevel="1" x14ac:dyDescent="0.2">
      <c r="A1436" s="3" t="s">
        <v>24156</v>
      </c>
      <c r="B1436" s="4">
        <v>17739</v>
      </c>
      <c r="C1436" s="3" t="s">
        <v>24152</v>
      </c>
      <c r="D1436" s="5">
        <v>40049</v>
      </c>
      <c r="E1436" s="5">
        <v>40053</v>
      </c>
      <c r="F1436" s="7">
        <v>40053</v>
      </c>
      <c r="G1436" s="9">
        <v>40093</v>
      </c>
      <c r="H1436" s="9">
        <v>40093</v>
      </c>
      <c r="I1436" s="6">
        <v>40107</v>
      </c>
      <c r="J1436" s="11">
        <v>40</v>
      </c>
      <c r="K1436" s="11">
        <v>0</v>
      </c>
      <c r="L1436" s="11">
        <v>40</v>
      </c>
      <c r="M1436" s="11">
        <v>14</v>
      </c>
      <c r="O1436" t="str">
        <f t="shared" si="22"/>
        <v>LABQuote Issued</v>
      </c>
    </row>
    <row r="1437" spans="1:15" ht="12" customHeight="1" outlineLevel="1" x14ac:dyDescent="0.2">
      <c r="A1437" s="3" t="s">
        <v>24156</v>
      </c>
      <c r="B1437" s="4">
        <v>17587</v>
      </c>
      <c r="C1437" s="3" t="s">
        <v>20135</v>
      </c>
      <c r="D1437" s="5">
        <v>40049</v>
      </c>
      <c r="E1437" s="5">
        <v>40052</v>
      </c>
      <c r="F1437" s="7">
        <v>40053</v>
      </c>
      <c r="G1437" s="9">
        <v>40059</v>
      </c>
      <c r="H1437" s="9">
        <v>40059</v>
      </c>
      <c r="I1437" s="6">
        <v>40069</v>
      </c>
      <c r="J1437" s="11">
        <v>6</v>
      </c>
      <c r="K1437" s="11">
        <v>0</v>
      </c>
      <c r="L1437" s="11">
        <v>6</v>
      </c>
      <c r="M1437" s="11">
        <v>10</v>
      </c>
      <c r="O1437" t="str">
        <f t="shared" si="22"/>
        <v>LABBound &amp; Not Paid</v>
      </c>
    </row>
    <row r="1438" spans="1:15" ht="12" customHeight="1" outlineLevel="1" x14ac:dyDescent="0.2">
      <c r="A1438" s="3" t="s">
        <v>24156</v>
      </c>
      <c r="B1438" s="4">
        <v>18536</v>
      </c>
      <c r="C1438" s="3" t="s">
        <v>20135</v>
      </c>
      <c r="D1438" s="5">
        <v>40038</v>
      </c>
      <c r="E1438" s="5">
        <v>40053</v>
      </c>
      <c r="F1438" s="7">
        <v>40053</v>
      </c>
      <c r="G1438" s="9">
        <v>40059</v>
      </c>
      <c r="H1438" s="9">
        <v>40084</v>
      </c>
      <c r="J1438" s="11">
        <v>6</v>
      </c>
      <c r="K1438" s="11">
        <v>25</v>
      </c>
      <c r="L1438" s="11">
        <v>31</v>
      </c>
      <c r="M1438" s="11">
        <v>0</v>
      </c>
      <c r="O1438" t="str">
        <f t="shared" si="22"/>
        <v>LABBound &amp; Not Paid</v>
      </c>
    </row>
    <row r="1439" spans="1:15" ht="12" customHeight="1" outlineLevel="1" x14ac:dyDescent="0.2">
      <c r="A1439" s="3" t="s">
        <v>24156</v>
      </c>
      <c r="B1439" s="4">
        <v>17696</v>
      </c>
      <c r="C1439" s="3" t="s">
        <v>20135</v>
      </c>
      <c r="D1439" s="5">
        <v>40049</v>
      </c>
      <c r="E1439" s="5">
        <v>40052</v>
      </c>
      <c r="F1439" s="7">
        <v>40053</v>
      </c>
      <c r="G1439" s="9">
        <v>40079</v>
      </c>
      <c r="H1439" s="9">
        <v>40081</v>
      </c>
      <c r="I1439" s="6">
        <v>40094</v>
      </c>
      <c r="J1439" s="11">
        <v>26</v>
      </c>
      <c r="K1439" s="11">
        <v>2</v>
      </c>
      <c r="L1439" s="11">
        <v>28</v>
      </c>
      <c r="M1439" s="11">
        <v>13</v>
      </c>
      <c r="O1439" t="str">
        <f t="shared" si="22"/>
        <v>LABBound &amp; Not Paid</v>
      </c>
    </row>
    <row r="1440" spans="1:15" ht="12" customHeight="1" outlineLevel="1" x14ac:dyDescent="0.2">
      <c r="A1440" s="3" t="s">
        <v>24156</v>
      </c>
      <c r="B1440" s="4">
        <v>17950</v>
      </c>
      <c r="C1440" s="3" t="s">
        <v>24151</v>
      </c>
      <c r="D1440" s="5">
        <v>40052</v>
      </c>
      <c r="E1440" s="5">
        <v>40056</v>
      </c>
      <c r="F1440" s="7">
        <v>40056</v>
      </c>
      <c r="G1440" s="8"/>
      <c r="H1440" s="8"/>
      <c r="I1440" s="6">
        <v>40136</v>
      </c>
      <c r="J1440" s="10"/>
      <c r="K1440" s="10"/>
      <c r="L1440" s="11">
        <v>0</v>
      </c>
      <c r="M1440" s="11">
        <v>0</v>
      </c>
      <c r="O1440" t="str">
        <f t="shared" si="22"/>
        <v>LABRating</v>
      </c>
    </row>
    <row r="1441" spans="1:15" ht="12" customHeight="1" outlineLevel="1" x14ac:dyDescent="0.2">
      <c r="A1441" s="3" t="s">
        <v>24156</v>
      </c>
      <c r="B1441" s="4">
        <v>18538</v>
      </c>
      <c r="C1441" s="3" t="s">
        <v>20135</v>
      </c>
      <c r="D1441" s="5">
        <v>40042</v>
      </c>
      <c r="E1441" s="5">
        <v>40056</v>
      </c>
      <c r="F1441" s="7">
        <v>40056</v>
      </c>
      <c r="G1441" s="9">
        <v>40060</v>
      </c>
      <c r="H1441" s="9">
        <v>40073</v>
      </c>
      <c r="J1441" s="11">
        <v>4</v>
      </c>
      <c r="K1441" s="11">
        <v>13</v>
      </c>
      <c r="L1441" s="11">
        <v>17</v>
      </c>
      <c r="M1441" s="11">
        <v>0</v>
      </c>
      <c r="O1441" t="str">
        <f t="shared" si="22"/>
        <v>LABBound &amp; Not Paid</v>
      </c>
    </row>
    <row r="1442" spans="1:15" ht="12" customHeight="1" outlineLevel="1" x14ac:dyDescent="0.2">
      <c r="A1442" s="3" t="s">
        <v>24156</v>
      </c>
      <c r="B1442" s="4">
        <v>18539</v>
      </c>
      <c r="C1442" s="3" t="s">
        <v>20133</v>
      </c>
      <c r="D1442" s="5">
        <v>40053</v>
      </c>
      <c r="E1442" s="5">
        <v>40056</v>
      </c>
      <c r="F1442" s="7">
        <v>40056</v>
      </c>
      <c r="G1442" s="8"/>
      <c r="H1442" s="8"/>
      <c r="J1442" s="10"/>
      <c r="K1442" s="10"/>
      <c r="L1442" s="11">
        <v>0</v>
      </c>
      <c r="M1442" s="11">
        <v>0</v>
      </c>
      <c r="O1442" t="str">
        <f t="shared" si="22"/>
        <v>LABDeclined</v>
      </c>
    </row>
    <row r="1443" spans="1:15" ht="12" customHeight="1" outlineLevel="1" x14ac:dyDescent="0.2">
      <c r="A1443" s="3" t="s">
        <v>24156</v>
      </c>
      <c r="B1443" s="4">
        <v>18540</v>
      </c>
      <c r="C1443" s="3" t="s">
        <v>20133</v>
      </c>
      <c r="D1443" s="5">
        <v>40056</v>
      </c>
      <c r="E1443" s="5">
        <v>40056</v>
      </c>
      <c r="F1443" s="7">
        <v>40057</v>
      </c>
      <c r="G1443" s="8"/>
      <c r="H1443" s="8"/>
      <c r="J1443" s="10"/>
      <c r="K1443" s="10"/>
      <c r="L1443" s="11">
        <v>0</v>
      </c>
      <c r="M1443" s="11">
        <v>0</v>
      </c>
      <c r="O1443" t="str">
        <f t="shared" si="22"/>
        <v>LABDeclined</v>
      </c>
    </row>
    <row r="1444" spans="1:15" ht="12" customHeight="1" outlineLevel="1" x14ac:dyDescent="0.2">
      <c r="A1444" s="3" t="s">
        <v>24156</v>
      </c>
      <c r="B1444" s="4">
        <v>18545</v>
      </c>
      <c r="C1444" s="3" t="s">
        <v>20133</v>
      </c>
      <c r="D1444" s="5">
        <v>40052</v>
      </c>
      <c r="E1444" s="5">
        <v>40058</v>
      </c>
      <c r="F1444" s="7">
        <v>40058</v>
      </c>
      <c r="G1444" s="8"/>
      <c r="H1444" s="8"/>
      <c r="J1444" s="10"/>
      <c r="K1444" s="10"/>
      <c r="L1444" s="11">
        <v>0</v>
      </c>
      <c r="M1444" s="11">
        <v>0</v>
      </c>
      <c r="O1444" t="str">
        <f t="shared" si="22"/>
        <v>LABDeclined</v>
      </c>
    </row>
    <row r="1445" spans="1:15" ht="12" customHeight="1" outlineLevel="1" x14ac:dyDescent="0.2">
      <c r="A1445" s="3" t="s">
        <v>24156</v>
      </c>
      <c r="B1445" s="4">
        <v>18546</v>
      </c>
      <c r="C1445" s="3" t="s">
        <v>20133</v>
      </c>
      <c r="D1445" s="5">
        <v>40057</v>
      </c>
      <c r="E1445" s="5">
        <v>40058</v>
      </c>
      <c r="F1445" s="7">
        <v>40058</v>
      </c>
      <c r="G1445" s="8"/>
      <c r="H1445" s="8"/>
      <c r="J1445" s="10"/>
      <c r="K1445" s="10"/>
      <c r="L1445" s="11">
        <v>0</v>
      </c>
      <c r="M1445" s="11">
        <v>0</v>
      </c>
      <c r="O1445" t="str">
        <f t="shared" si="22"/>
        <v>LABDeclined</v>
      </c>
    </row>
    <row r="1446" spans="1:15" ht="12" customHeight="1" outlineLevel="1" x14ac:dyDescent="0.2">
      <c r="A1446" s="3" t="s">
        <v>24156</v>
      </c>
      <c r="B1446" s="4">
        <v>18544</v>
      </c>
      <c r="C1446" s="3" t="s">
        <v>20133</v>
      </c>
      <c r="D1446" s="5">
        <v>40056</v>
      </c>
      <c r="E1446" s="5">
        <v>40058</v>
      </c>
      <c r="F1446" s="7">
        <v>40058</v>
      </c>
      <c r="G1446" s="8"/>
      <c r="H1446" s="8"/>
      <c r="J1446" s="10"/>
      <c r="K1446" s="10"/>
      <c r="L1446" s="11">
        <v>0</v>
      </c>
      <c r="M1446" s="11">
        <v>0</v>
      </c>
      <c r="O1446" t="str">
        <f t="shared" si="22"/>
        <v>LABDeclined</v>
      </c>
    </row>
    <row r="1447" spans="1:15" ht="12" customHeight="1" outlineLevel="1" x14ac:dyDescent="0.2">
      <c r="A1447" s="3" t="s">
        <v>24156</v>
      </c>
      <c r="B1447" s="4">
        <v>17720</v>
      </c>
      <c r="C1447" s="3" t="s">
        <v>20135</v>
      </c>
      <c r="D1447" s="5">
        <v>40056</v>
      </c>
      <c r="E1447" s="5">
        <v>40059</v>
      </c>
      <c r="F1447" s="7">
        <v>40059</v>
      </c>
      <c r="G1447" s="9">
        <v>40087</v>
      </c>
      <c r="H1447" s="9">
        <v>40087</v>
      </c>
      <c r="I1447" s="6">
        <v>40100</v>
      </c>
      <c r="J1447" s="11">
        <v>28</v>
      </c>
      <c r="K1447" s="11">
        <v>0</v>
      </c>
      <c r="L1447" s="11">
        <v>28</v>
      </c>
      <c r="M1447" s="11">
        <v>13</v>
      </c>
      <c r="O1447" t="str">
        <f t="shared" si="22"/>
        <v>LABBound &amp; Not Paid</v>
      </c>
    </row>
    <row r="1448" spans="1:15" ht="12" customHeight="1" outlineLevel="1" x14ac:dyDescent="0.2">
      <c r="A1448" s="3" t="s">
        <v>24156</v>
      </c>
      <c r="B1448" s="4">
        <v>18548</v>
      </c>
      <c r="C1448" s="3" t="s">
        <v>20133</v>
      </c>
      <c r="D1448" s="5">
        <v>39975</v>
      </c>
      <c r="E1448" s="5">
        <v>40059</v>
      </c>
      <c r="F1448" s="7">
        <v>40059</v>
      </c>
      <c r="G1448" s="8"/>
      <c r="H1448" s="8"/>
      <c r="J1448" s="10"/>
      <c r="K1448" s="10"/>
      <c r="L1448" s="11">
        <v>0</v>
      </c>
      <c r="M1448" s="11">
        <v>0</v>
      </c>
      <c r="O1448" t="str">
        <f t="shared" si="22"/>
        <v>LABDeclined</v>
      </c>
    </row>
    <row r="1449" spans="1:15" ht="12" customHeight="1" outlineLevel="1" x14ac:dyDescent="0.2">
      <c r="A1449" s="3" t="s">
        <v>24156</v>
      </c>
      <c r="B1449" s="4">
        <v>17963</v>
      </c>
      <c r="C1449" s="3" t="s">
        <v>24151</v>
      </c>
      <c r="D1449" s="5">
        <v>40050</v>
      </c>
      <c r="E1449" s="5">
        <v>40058</v>
      </c>
      <c r="F1449" s="7">
        <v>40059</v>
      </c>
      <c r="G1449" s="8"/>
      <c r="H1449" s="8"/>
      <c r="I1449" s="6">
        <v>40142</v>
      </c>
      <c r="J1449" s="10"/>
      <c r="K1449" s="10"/>
      <c r="L1449" s="11">
        <v>0</v>
      </c>
      <c r="M1449" s="11">
        <v>0</v>
      </c>
      <c r="O1449" t="str">
        <f t="shared" si="22"/>
        <v>LABRating</v>
      </c>
    </row>
    <row r="1450" spans="1:15" ht="12" customHeight="1" outlineLevel="1" x14ac:dyDescent="0.2">
      <c r="A1450" s="3" t="s">
        <v>24156</v>
      </c>
      <c r="B1450" s="4">
        <v>18547</v>
      </c>
      <c r="C1450" s="3" t="s">
        <v>24152</v>
      </c>
      <c r="D1450" s="5">
        <v>40059</v>
      </c>
      <c r="E1450" s="5">
        <v>40059</v>
      </c>
      <c r="F1450" s="7">
        <v>40059</v>
      </c>
      <c r="G1450" s="9">
        <v>40060</v>
      </c>
      <c r="H1450" s="9">
        <v>40079</v>
      </c>
      <c r="J1450" s="11">
        <v>1</v>
      </c>
      <c r="K1450" s="11">
        <v>19</v>
      </c>
      <c r="L1450" s="11">
        <v>20</v>
      </c>
      <c r="M1450" s="11">
        <v>0</v>
      </c>
      <c r="O1450" t="str">
        <f t="shared" si="22"/>
        <v>LABQuote Issued</v>
      </c>
    </row>
    <row r="1451" spans="1:15" ht="12" customHeight="1" outlineLevel="1" x14ac:dyDescent="0.2">
      <c r="A1451" s="3" t="s">
        <v>24156</v>
      </c>
      <c r="B1451" s="4">
        <v>17606</v>
      </c>
      <c r="C1451" s="3" t="s">
        <v>20135</v>
      </c>
      <c r="D1451" s="5">
        <v>40060</v>
      </c>
      <c r="E1451" s="5">
        <v>40060</v>
      </c>
      <c r="F1451" s="7">
        <v>40060</v>
      </c>
      <c r="G1451" s="9">
        <v>40064</v>
      </c>
      <c r="H1451" s="9">
        <v>40074</v>
      </c>
      <c r="I1451" s="6">
        <v>40075</v>
      </c>
      <c r="J1451" s="11">
        <v>4</v>
      </c>
      <c r="K1451" s="11">
        <v>10</v>
      </c>
      <c r="L1451" s="11">
        <v>14</v>
      </c>
      <c r="M1451" s="11">
        <v>1</v>
      </c>
      <c r="O1451" t="str">
        <f t="shared" si="22"/>
        <v>LABBound &amp; Not Paid</v>
      </c>
    </row>
    <row r="1452" spans="1:15" ht="12" customHeight="1" outlineLevel="1" x14ac:dyDescent="0.2">
      <c r="A1452" s="3" t="s">
        <v>24156</v>
      </c>
      <c r="B1452" s="4">
        <v>18551</v>
      </c>
      <c r="C1452" s="3" t="s">
        <v>20133</v>
      </c>
      <c r="D1452" s="5">
        <v>40059</v>
      </c>
      <c r="E1452" s="5">
        <v>40060</v>
      </c>
      <c r="F1452" s="7">
        <v>40060</v>
      </c>
      <c r="G1452" s="8"/>
      <c r="H1452" s="8"/>
      <c r="J1452" s="10"/>
      <c r="K1452" s="10"/>
      <c r="L1452" s="11">
        <v>0</v>
      </c>
      <c r="M1452" s="11">
        <v>0</v>
      </c>
      <c r="O1452" t="str">
        <f t="shared" si="22"/>
        <v>LABDeclined</v>
      </c>
    </row>
    <row r="1453" spans="1:15" ht="12" customHeight="1" outlineLevel="1" x14ac:dyDescent="0.2">
      <c r="A1453" s="3" t="s">
        <v>24156</v>
      </c>
      <c r="B1453" s="4">
        <v>18552</v>
      </c>
      <c r="C1453" s="3" t="s">
        <v>24152</v>
      </c>
      <c r="D1453" s="5">
        <v>40058</v>
      </c>
      <c r="E1453" s="5">
        <v>40060</v>
      </c>
      <c r="F1453" s="7">
        <v>40064</v>
      </c>
      <c r="G1453" s="9">
        <v>40078</v>
      </c>
      <c r="H1453" s="9">
        <v>40079</v>
      </c>
      <c r="J1453" s="11">
        <v>14</v>
      </c>
      <c r="K1453" s="11">
        <v>1</v>
      </c>
      <c r="L1453" s="11">
        <v>15</v>
      </c>
      <c r="M1453" s="11">
        <v>0</v>
      </c>
      <c r="O1453" t="str">
        <f t="shared" si="22"/>
        <v>LABQuote Issued</v>
      </c>
    </row>
    <row r="1454" spans="1:15" ht="12" customHeight="1" outlineLevel="1" x14ac:dyDescent="0.2">
      <c r="A1454" s="3" t="s">
        <v>24156</v>
      </c>
      <c r="B1454" s="4">
        <v>18554</v>
      </c>
      <c r="C1454" s="3" t="s">
        <v>20135</v>
      </c>
      <c r="D1454" s="5">
        <v>40059</v>
      </c>
      <c r="E1454" s="5">
        <v>40060</v>
      </c>
      <c r="F1454" s="7">
        <v>40064</v>
      </c>
      <c r="G1454" s="9">
        <v>40066</v>
      </c>
      <c r="H1454" s="9">
        <v>40067</v>
      </c>
      <c r="J1454" s="11">
        <v>2</v>
      </c>
      <c r="K1454" s="11">
        <v>1</v>
      </c>
      <c r="L1454" s="11">
        <v>3</v>
      </c>
      <c r="M1454" s="11">
        <v>0</v>
      </c>
      <c r="O1454" t="str">
        <f t="shared" si="22"/>
        <v>LABBound &amp; Not Paid</v>
      </c>
    </row>
    <row r="1455" spans="1:15" ht="12" customHeight="1" outlineLevel="1" x14ac:dyDescent="0.2">
      <c r="A1455" s="3" t="s">
        <v>24156</v>
      </c>
      <c r="B1455" s="4">
        <v>18557</v>
      </c>
      <c r="C1455" s="3" t="s">
        <v>20133</v>
      </c>
      <c r="D1455" s="5">
        <v>40060</v>
      </c>
      <c r="E1455" s="5">
        <v>40060</v>
      </c>
      <c r="F1455" s="7">
        <v>40064</v>
      </c>
      <c r="G1455" s="9">
        <v>40081</v>
      </c>
      <c r="H1455" s="8"/>
      <c r="J1455" s="11">
        <v>17</v>
      </c>
      <c r="K1455" s="10"/>
      <c r="L1455" s="11">
        <v>0</v>
      </c>
      <c r="M1455" s="11">
        <v>0</v>
      </c>
      <c r="O1455" t="str">
        <f t="shared" si="22"/>
        <v>LABDeclined</v>
      </c>
    </row>
    <row r="1456" spans="1:15" ht="12" customHeight="1" outlineLevel="1" x14ac:dyDescent="0.2">
      <c r="A1456" s="3" t="s">
        <v>24156</v>
      </c>
      <c r="B1456" s="4">
        <v>18561</v>
      </c>
      <c r="C1456" s="3" t="s">
        <v>20136</v>
      </c>
      <c r="E1456" s="5">
        <v>40064</v>
      </c>
      <c r="F1456" s="7">
        <v>40064</v>
      </c>
      <c r="G1456" s="8"/>
      <c r="H1456" s="8"/>
      <c r="J1456" s="10"/>
      <c r="K1456" s="10"/>
      <c r="L1456" s="11">
        <v>0</v>
      </c>
      <c r="M1456" s="11">
        <v>0</v>
      </c>
      <c r="O1456" t="str">
        <f t="shared" si="22"/>
        <v>LABClose-No Info</v>
      </c>
    </row>
    <row r="1457" spans="1:15" ht="12" customHeight="1" outlineLevel="1" x14ac:dyDescent="0.2">
      <c r="A1457" s="3" t="s">
        <v>24156</v>
      </c>
      <c r="B1457" s="4">
        <v>18558</v>
      </c>
      <c r="C1457" s="3" t="s">
        <v>20133</v>
      </c>
      <c r="D1457" s="5">
        <v>40061</v>
      </c>
      <c r="E1457" s="5">
        <v>40064</v>
      </c>
      <c r="F1457" s="7">
        <v>40064</v>
      </c>
      <c r="G1457" s="8"/>
      <c r="H1457" s="8"/>
      <c r="J1457" s="10"/>
      <c r="K1457" s="10"/>
      <c r="L1457" s="11">
        <v>0</v>
      </c>
      <c r="M1457" s="11">
        <v>0</v>
      </c>
      <c r="O1457" t="str">
        <f t="shared" si="22"/>
        <v>LABDeclined</v>
      </c>
    </row>
    <row r="1458" spans="1:15" ht="12" customHeight="1" outlineLevel="1" x14ac:dyDescent="0.2">
      <c r="A1458" s="3" t="s">
        <v>24156</v>
      </c>
      <c r="B1458" s="4">
        <v>18565</v>
      </c>
      <c r="C1458" s="3" t="s">
        <v>24152</v>
      </c>
      <c r="D1458" s="5">
        <v>40065</v>
      </c>
      <c r="E1458" s="5">
        <v>40064</v>
      </c>
      <c r="F1458" s="7">
        <v>40065</v>
      </c>
      <c r="G1458" s="9">
        <v>40066</v>
      </c>
      <c r="H1458" s="9">
        <v>40080</v>
      </c>
      <c r="J1458" s="11">
        <v>1</v>
      </c>
      <c r="K1458" s="11">
        <v>14</v>
      </c>
      <c r="L1458" s="11">
        <v>15</v>
      </c>
      <c r="M1458" s="11">
        <v>0</v>
      </c>
      <c r="O1458" t="str">
        <f t="shared" si="22"/>
        <v>LABQuote Issued</v>
      </c>
    </row>
    <row r="1459" spans="1:15" ht="12" customHeight="1" outlineLevel="1" x14ac:dyDescent="0.2">
      <c r="A1459" s="3" t="s">
        <v>24156</v>
      </c>
      <c r="B1459" s="4">
        <v>18567</v>
      </c>
      <c r="C1459" s="3" t="s">
        <v>20133</v>
      </c>
      <c r="D1459" s="5">
        <v>40045</v>
      </c>
      <c r="E1459" s="5">
        <v>40065</v>
      </c>
      <c r="F1459" s="7">
        <v>40065</v>
      </c>
      <c r="G1459" s="8"/>
      <c r="H1459" s="8"/>
      <c r="J1459" s="10"/>
      <c r="K1459" s="10"/>
      <c r="L1459" s="11">
        <v>0</v>
      </c>
      <c r="M1459" s="11">
        <v>0</v>
      </c>
      <c r="O1459" t="str">
        <f t="shared" si="22"/>
        <v>LABDeclined</v>
      </c>
    </row>
    <row r="1460" spans="1:15" ht="12" customHeight="1" outlineLevel="1" x14ac:dyDescent="0.2">
      <c r="A1460" s="3" t="s">
        <v>24156</v>
      </c>
      <c r="B1460" s="4">
        <v>18568</v>
      </c>
      <c r="C1460" s="3" t="s">
        <v>20135</v>
      </c>
      <c r="D1460" s="5">
        <v>40064</v>
      </c>
      <c r="E1460" s="5">
        <v>40065</v>
      </c>
      <c r="F1460" s="7">
        <v>40065</v>
      </c>
      <c r="G1460" s="9">
        <v>40067</v>
      </c>
      <c r="H1460" s="9">
        <v>40073</v>
      </c>
      <c r="J1460" s="11">
        <v>2</v>
      </c>
      <c r="K1460" s="11">
        <v>6</v>
      </c>
      <c r="L1460" s="11">
        <v>8</v>
      </c>
      <c r="M1460" s="11">
        <v>0</v>
      </c>
      <c r="O1460" t="str">
        <f t="shared" si="22"/>
        <v>LABBound &amp; Not Paid</v>
      </c>
    </row>
    <row r="1461" spans="1:15" ht="12" customHeight="1" outlineLevel="1" x14ac:dyDescent="0.2">
      <c r="A1461" s="3" t="s">
        <v>24156</v>
      </c>
      <c r="B1461" s="4">
        <v>18571</v>
      </c>
      <c r="C1461" s="3" t="s">
        <v>20133</v>
      </c>
      <c r="D1461" s="5">
        <v>40058</v>
      </c>
      <c r="E1461" s="5">
        <v>40065</v>
      </c>
      <c r="F1461" s="7">
        <v>40066</v>
      </c>
      <c r="G1461" s="9">
        <v>40073</v>
      </c>
      <c r="H1461" s="8"/>
      <c r="J1461" s="11">
        <v>7</v>
      </c>
      <c r="K1461" s="10"/>
      <c r="L1461" s="11">
        <v>0</v>
      </c>
      <c r="M1461" s="11">
        <v>0</v>
      </c>
      <c r="O1461" t="str">
        <f t="shared" si="22"/>
        <v>LABDeclined</v>
      </c>
    </row>
    <row r="1462" spans="1:15" ht="12" customHeight="1" outlineLevel="1" x14ac:dyDescent="0.2">
      <c r="A1462" s="3" t="s">
        <v>24156</v>
      </c>
      <c r="B1462" s="4">
        <v>18569</v>
      </c>
      <c r="C1462" s="3" t="s">
        <v>20133</v>
      </c>
      <c r="D1462" s="5">
        <v>40053</v>
      </c>
      <c r="E1462" s="5">
        <v>40066</v>
      </c>
      <c r="F1462" s="7">
        <v>40066</v>
      </c>
      <c r="G1462" s="8"/>
      <c r="H1462" s="8"/>
      <c r="J1462" s="10"/>
      <c r="K1462" s="10"/>
      <c r="L1462" s="11">
        <v>0</v>
      </c>
      <c r="M1462" s="11">
        <v>0</v>
      </c>
      <c r="O1462" t="str">
        <f t="shared" si="22"/>
        <v>LABDeclined</v>
      </c>
    </row>
    <row r="1463" spans="1:15" ht="12" customHeight="1" outlineLevel="1" x14ac:dyDescent="0.2">
      <c r="A1463" s="3" t="s">
        <v>24156</v>
      </c>
      <c r="B1463" s="4">
        <v>17655</v>
      </c>
      <c r="C1463" s="3" t="s">
        <v>20135</v>
      </c>
      <c r="D1463" s="5">
        <v>40058</v>
      </c>
      <c r="E1463" s="5">
        <v>40065</v>
      </c>
      <c r="F1463" s="7">
        <v>40067</v>
      </c>
      <c r="G1463" s="9">
        <v>40077</v>
      </c>
      <c r="H1463" s="9">
        <v>40077</v>
      </c>
      <c r="I1463" s="6">
        <v>40087</v>
      </c>
      <c r="J1463" s="11">
        <v>10</v>
      </c>
      <c r="K1463" s="11">
        <v>0</v>
      </c>
      <c r="L1463" s="11">
        <v>10</v>
      </c>
      <c r="M1463" s="11">
        <v>10</v>
      </c>
      <c r="O1463" t="str">
        <f t="shared" si="22"/>
        <v>LABBound &amp; Not Paid</v>
      </c>
    </row>
    <row r="1464" spans="1:15" ht="12" customHeight="1" outlineLevel="1" x14ac:dyDescent="0.2">
      <c r="A1464" s="3" t="s">
        <v>24156</v>
      </c>
      <c r="B1464" s="4">
        <v>17758</v>
      </c>
      <c r="C1464" s="3" t="s">
        <v>24151</v>
      </c>
      <c r="D1464" s="5">
        <v>40064</v>
      </c>
      <c r="E1464" s="5">
        <v>40065</v>
      </c>
      <c r="F1464" s="7">
        <v>40067</v>
      </c>
      <c r="G1464" s="8"/>
      <c r="H1464" s="8"/>
      <c r="I1464" s="6">
        <v>40113</v>
      </c>
      <c r="J1464" s="10"/>
      <c r="K1464" s="10"/>
      <c r="L1464" s="11">
        <v>0</v>
      </c>
      <c r="M1464" s="11">
        <v>0</v>
      </c>
      <c r="O1464" t="str">
        <f t="shared" si="22"/>
        <v>LABRating</v>
      </c>
    </row>
    <row r="1465" spans="1:15" ht="12" customHeight="1" outlineLevel="1" x14ac:dyDescent="0.2">
      <c r="A1465" s="3" t="s">
        <v>24156</v>
      </c>
      <c r="B1465" s="4">
        <v>18575</v>
      </c>
      <c r="C1465" s="3" t="s">
        <v>24152</v>
      </c>
      <c r="D1465" s="5">
        <v>40066</v>
      </c>
      <c r="E1465" s="5">
        <v>40066</v>
      </c>
      <c r="F1465" s="7">
        <v>40067</v>
      </c>
      <c r="G1465" s="9">
        <v>40085</v>
      </c>
      <c r="H1465" s="9">
        <v>40085</v>
      </c>
      <c r="J1465" s="11">
        <v>18</v>
      </c>
      <c r="K1465" s="11">
        <v>0</v>
      </c>
      <c r="L1465" s="11">
        <v>18</v>
      </c>
      <c r="M1465" s="11">
        <v>0</v>
      </c>
      <c r="O1465" t="str">
        <f t="shared" si="22"/>
        <v>LABQuote Issued</v>
      </c>
    </row>
    <row r="1466" spans="1:15" ht="12" customHeight="1" outlineLevel="1" x14ac:dyDescent="0.2">
      <c r="A1466" s="3" t="s">
        <v>24156</v>
      </c>
      <c r="B1466" s="4">
        <v>17911</v>
      </c>
      <c r="C1466" s="3" t="s">
        <v>24151</v>
      </c>
      <c r="D1466" s="5">
        <v>40063</v>
      </c>
      <c r="E1466" s="5">
        <v>40066</v>
      </c>
      <c r="F1466" s="7">
        <v>40067</v>
      </c>
      <c r="G1466" s="8"/>
      <c r="H1466" s="8"/>
      <c r="I1466" s="6">
        <v>40130</v>
      </c>
      <c r="J1466" s="10"/>
      <c r="K1466" s="10"/>
      <c r="L1466" s="11">
        <v>0</v>
      </c>
      <c r="M1466" s="11">
        <v>0</v>
      </c>
      <c r="O1466" t="str">
        <f t="shared" si="22"/>
        <v>LABRating</v>
      </c>
    </row>
    <row r="1467" spans="1:15" ht="12" customHeight="1" outlineLevel="1" x14ac:dyDescent="0.2">
      <c r="A1467" s="3" t="s">
        <v>24156</v>
      </c>
      <c r="B1467" s="4">
        <v>17759</v>
      </c>
      <c r="C1467" s="3" t="s">
        <v>24151</v>
      </c>
      <c r="D1467" s="5">
        <v>40056</v>
      </c>
      <c r="E1467" s="5">
        <v>40066</v>
      </c>
      <c r="F1467" s="7">
        <v>40067</v>
      </c>
      <c r="G1467" s="8"/>
      <c r="H1467" s="8"/>
      <c r="I1467" s="6">
        <v>40113</v>
      </c>
      <c r="J1467" s="10"/>
      <c r="K1467" s="10"/>
      <c r="L1467" s="11">
        <v>0</v>
      </c>
      <c r="M1467" s="11">
        <v>0</v>
      </c>
      <c r="O1467" t="str">
        <f t="shared" si="22"/>
        <v>LABRating</v>
      </c>
    </row>
    <row r="1468" spans="1:15" ht="12" customHeight="1" outlineLevel="1" x14ac:dyDescent="0.2">
      <c r="A1468" s="3" t="s">
        <v>24156</v>
      </c>
      <c r="B1468" s="4">
        <v>18581</v>
      </c>
      <c r="C1468" s="3" t="s">
        <v>20133</v>
      </c>
      <c r="D1468" s="5">
        <v>40037</v>
      </c>
      <c r="E1468" s="5">
        <v>40070</v>
      </c>
      <c r="F1468" s="7">
        <v>40070</v>
      </c>
      <c r="G1468" s="9">
        <v>40078</v>
      </c>
      <c r="H1468" s="8"/>
      <c r="J1468" s="11">
        <v>8</v>
      </c>
      <c r="K1468" s="10"/>
      <c r="L1468" s="11">
        <v>0</v>
      </c>
      <c r="M1468" s="11">
        <v>0</v>
      </c>
      <c r="O1468" t="str">
        <f t="shared" si="22"/>
        <v>LABDeclined</v>
      </c>
    </row>
    <row r="1469" spans="1:15" ht="12" customHeight="1" outlineLevel="1" x14ac:dyDescent="0.2">
      <c r="A1469" s="3" t="s">
        <v>24156</v>
      </c>
      <c r="B1469" s="4">
        <v>17877</v>
      </c>
      <c r="C1469" s="3" t="s">
        <v>24151</v>
      </c>
      <c r="D1469" s="5">
        <v>40067</v>
      </c>
      <c r="E1469" s="5">
        <v>40070</v>
      </c>
      <c r="F1469" s="7">
        <v>40071</v>
      </c>
      <c r="G1469" s="8"/>
      <c r="H1469" s="8"/>
      <c r="I1469" s="6">
        <v>40120</v>
      </c>
      <c r="J1469" s="10"/>
      <c r="K1469" s="10"/>
      <c r="L1469" s="11">
        <v>0</v>
      </c>
      <c r="M1469" s="11">
        <v>0</v>
      </c>
      <c r="O1469" t="str">
        <f t="shared" si="22"/>
        <v>LABRating</v>
      </c>
    </row>
    <row r="1470" spans="1:15" ht="12" customHeight="1" outlineLevel="1" x14ac:dyDescent="0.2">
      <c r="A1470" s="3" t="s">
        <v>24156</v>
      </c>
      <c r="B1470" s="4">
        <v>18585</v>
      </c>
      <c r="C1470" s="3" t="s">
        <v>20135</v>
      </c>
      <c r="D1470" s="5">
        <v>40071</v>
      </c>
      <c r="E1470" s="5">
        <v>40072</v>
      </c>
      <c r="F1470" s="7">
        <v>40072</v>
      </c>
      <c r="G1470" s="9">
        <v>40073</v>
      </c>
      <c r="H1470" s="9">
        <v>40081</v>
      </c>
      <c r="J1470" s="11">
        <v>1</v>
      </c>
      <c r="K1470" s="11">
        <v>8</v>
      </c>
      <c r="L1470" s="11">
        <v>9</v>
      </c>
      <c r="M1470" s="11">
        <v>0</v>
      </c>
      <c r="O1470" t="str">
        <f t="shared" si="22"/>
        <v>LABBound &amp; Not Paid</v>
      </c>
    </row>
    <row r="1471" spans="1:15" ht="12" customHeight="1" outlineLevel="1" x14ac:dyDescent="0.2">
      <c r="A1471" s="3" t="s">
        <v>24156</v>
      </c>
      <c r="B1471" s="4">
        <v>17881</v>
      </c>
      <c r="C1471" s="3" t="s">
        <v>24151</v>
      </c>
      <c r="D1471" s="5">
        <v>40060</v>
      </c>
      <c r="E1471" s="5">
        <v>40067</v>
      </c>
      <c r="F1471" s="7">
        <v>40073</v>
      </c>
      <c r="G1471" s="8"/>
      <c r="H1471" s="8"/>
      <c r="I1471" s="6">
        <v>40122</v>
      </c>
      <c r="J1471" s="10"/>
      <c r="K1471" s="10"/>
      <c r="L1471" s="11">
        <v>0</v>
      </c>
      <c r="M1471" s="11">
        <v>0</v>
      </c>
      <c r="O1471" t="str">
        <f t="shared" si="22"/>
        <v>LABRating</v>
      </c>
    </row>
    <row r="1472" spans="1:15" ht="12" customHeight="1" outlineLevel="1" x14ac:dyDescent="0.2">
      <c r="A1472" s="3" t="s">
        <v>24156</v>
      </c>
      <c r="B1472" s="4">
        <v>18591</v>
      </c>
      <c r="C1472" s="3" t="s">
        <v>24152</v>
      </c>
      <c r="D1472" s="5">
        <v>40072</v>
      </c>
      <c r="E1472" s="5">
        <v>40072</v>
      </c>
      <c r="F1472" s="7">
        <v>40073</v>
      </c>
      <c r="G1472" s="9">
        <v>40073</v>
      </c>
      <c r="H1472" s="9">
        <v>40095</v>
      </c>
      <c r="J1472" s="11">
        <v>0</v>
      </c>
      <c r="K1472" s="11">
        <v>22</v>
      </c>
      <c r="L1472" s="11">
        <v>22</v>
      </c>
      <c r="M1472" s="11">
        <v>0</v>
      </c>
      <c r="O1472" t="str">
        <f t="shared" si="22"/>
        <v>LABQuote Issued</v>
      </c>
    </row>
    <row r="1473" spans="1:15" ht="12" customHeight="1" outlineLevel="1" x14ac:dyDescent="0.2">
      <c r="A1473" s="3" t="s">
        <v>24156</v>
      </c>
      <c r="B1473" s="4">
        <v>18593</v>
      </c>
      <c r="C1473" s="3" t="s">
        <v>24151</v>
      </c>
      <c r="D1473" s="5">
        <v>40067</v>
      </c>
      <c r="E1473" s="5">
        <v>40073</v>
      </c>
      <c r="F1473" s="7">
        <v>40073</v>
      </c>
      <c r="G1473" s="9">
        <v>40073</v>
      </c>
      <c r="H1473" s="8"/>
      <c r="J1473" s="11">
        <v>0</v>
      </c>
      <c r="K1473" s="10"/>
      <c r="L1473" s="11">
        <v>0</v>
      </c>
      <c r="M1473" s="11">
        <v>0</v>
      </c>
      <c r="O1473" t="str">
        <f t="shared" si="22"/>
        <v>LABRating</v>
      </c>
    </row>
    <row r="1474" spans="1:15" ht="12" customHeight="1" outlineLevel="1" x14ac:dyDescent="0.2">
      <c r="A1474" s="3" t="s">
        <v>24156</v>
      </c>
      <c r="B1474" s="4">
        <v>17627</v>
      </c>
      <c r="C1474" s="3" t="s">
        <v>20135</v>
      </c>
      <c r="D1474" s="5">
        <v>40074</v>
      </c>
      <c r="E1474" s="5">
        <v>40077</v>
      </c>
      <c r="F1474" s="7">
        <v>40077</v>
      </c>
      <c r="G1474" s="9">
        <v>40077</v>
      </c>
      <c r="H1474" s="9">
        <v>40077</v>
      </c>
      <c r="I1474" s="6">
        <v>40082</v>
      </c>
      <c r="J1474" s="11">
        <v>0</v>
      </c>
      <c r="K1474" s="11">
        <v>0</v>
      </c>
      <c r="L1474" s="11">
        <v>0</v>
      </c>
      <c r="M1474" s="11">
        <v>5</v>
      </c>
      <c r="O1474" t="str">
        <f t="shared" si="22"/>
        <v>LABBound &amp; Not Paid</v>
      </c>
    </row>
    <row r="1475" spans="1:15" ht="12" customHeight="1" outlineLevel="1" x14ac:dyDescent="0.2">
      <c r="A1475" s="3" t="s">
        <v>24156</v>
      </c>
      <c r="B1475" s="4">
        <v>18601</v>
      </c>
      <c r="C1475" s="3" t="s">
        <v>24152</v>
      </c>
      <c r="D1475" s="5">
        <v>40080</v>
      </c>
      <c r="E1475" s="5">
        <v>40080</v>
      </c>
      <c r="F1475" s="7">
        <v>40078</v>
      </c>
      <c r="G1475" s="9">
        <v>40091</v>
      </c>
      <c r="H1475" s="9">
        <v>40092</v>
      </c>
      <c r="J1475" s="11">
        <v>13</v>
      </c>
      <c r="K1475" s="11">
        <v>1</v>
      </c>
      <c r="L1475" s="11">
        <v>14</v>
      </c>
      <c r="M1475" s="11">
        <v>0</v>
      </c>
      <c r="O1475" t="str">
        <f t="shared" si="22"/>
        <v>LABQuote Issued</v>
      </c>
    </row>
    <row r="1476" spans="1:15" ht="12" customHeight="1" outlineLevel="1" x14ac:dyDescent="0.2">
      <c r="A1476" s="3" t="s">
        <v>24156</v>
      </c>
      <c r="B1476" s="4">
        <v>18602</v>
      </c>
      <c r="C1476" s="3" t="s">
        <v>20136</v>
      </c>
      <c r="D1476" s="5">
        <v>40060</v>
      </c>
      <c r="E1476" s="5">
        <v>40078</v>
      </c>
      <c r="F1476" s="7">
        <v>40078</v>
      </c>
      <c r="G1476" s="9">
        <v>40094</v>
      </c>
      <c r="H1476" s="8"/>
      <c r="J1476" s="11">
        <v>16</v>
      </c>
      <c r="K1476" s="10"/>
      <c r="L1476" s="11">
        <v>0</v>
      </c>
      <c r="M1476" s="11">
        <v>0</v>
      </c>
      <c r="O1476" t="str">
        <f t="shared" ref="O1476:O1539" si="23">+A1476&amp;C1476</f>
        <v>LABClose-No Info</v>
      </c>
    </row>
    <row r="1477" spans="1:15" ht="12" customHeight="1" outlineLevel="1" x14ac:dyDescent="0.2">
      <c r="A1477" s="3" t="s">
        <v>24156</v>
      </c>
      <c r="B1477" s="4">
        <v>18600</v>
      </c>
      <c r="C1477" s="3" t="s">
        <v>24151</v>
      </c>
      <c r="D1477" s="5">
        <v>40058</v>
      </c>
      <c r="E1477" s="5">
        <v>40078</v>
      </c>
      <c r="F1477" s="7">
        <v>40078</v>
      </c>
      <c r="G1477" s="9">
        <v>40084</v>
      </c>
      <c r="H1477" s="8"/>
      <c r="I1477" s="6">
        <v>37924</v>
      </c>
      <c r="J1477" s="11">
        <v>6</v>
      </c>
      <c r="K1477" s="10"/>
      <c r="L1477" s="11">
        <v>0</v>
      </c>
      <c r="M1477" s="11">
        <v>0</v>
      </c>
      <c r="O1477" t="str">
        <f t="shared" si="23"/>
        <v>LABRating</v>
      </c>
    </row>
    <row r="1478" spans="1:15" ht="12" customHeight="1" outlineLevel="1" x14ac:dyDescent="0.2">
      <c r="A1478" s="3" t="s">
        <v>24156</v>
      </c>
      <c r="B1478" s="4">
        <v>18604</v>
      </c>
      <c r="C1478" s="3" t="s">
        <v>24152</v>
      </c>
      <c r="D1478" s="5">
        <v>40045</v>
      </c>
      <c r="E1478" s="5">
        <v>40079</v>
      </c>
      <c r="F1478" s="7">
        <v>40079</v>
      </c>
      <c r="G1478" s="9">
        <v>40080</v>
      </c>
      <c r="H1478" s="9">
        <v>40093</v>
      </c>
      <c r="J1478" s="11">
        <v>1</v>
      </c>
      <c r="K1478" s="11">
        <v>13</v>
      </c>
      <c r="L1478" s="11">
        <v>14</v>
      </c>
      <c r="M1478" s="11">
        <v>0</v>
      </c>
      <c r="O1478" t="str">
        <f t="shared" si="23"/>
        <v>LABQuote Issued</v>
      </c>
    </row>
    <row r="1479" spans="1:15" ht="12" customHeight="1" outlineLevel="1" x14ac:dyDescent="0.2">
      <c r="A1479" s="3" t="s">
        <v>24156</v>
      </c>
      <c r="B1479" s="4">
        <v>17708</v>
      </c>
      <c r="C1479" s="3" t="s">
        <v>20135</v>
      </c>
      <c r="D1479" s="5">
        <v>40066</v>
      </c>
      <c r="E1479" s="5">
        <v>40077</v>
      </c>
      <c r="F1479" s="7">
        <v>40079</v>
      </c>
      <c r="G1479" s="9">
        <v>40080</v>
      </c>
      <c r="H1479" s="9">
        <v>40080</v>
      </c>
      <c r="I1479" s="6">
        <v>40096</v>
      </c>
      <c r="J1479" s="11">
        <v>1</v>
      </c>
      <c r="K1479" s="11">
        <v>0</v>
      </c>
      <c r="L1479" s="11">
        <v>1</v>
      </c>
      <c r="M1479" s="11">
        <v>16</v>
      </c>
      <c r="O1479" t="str">
        <f t="shared" si="23"/>
        <v>LABBound &amp; Not Paid</v>
      </c>
    </row>
    <row r="1480" spans="1:15" ht="12" customHeight="1" outlineLevel="1" x14ac:dyDescent="0.2">
      <c r="A1480" s="3" t="s">
        <v>24156</v>
      </c>
      <c r="B1480" s="4">
        <v>17620</v>
      </c>
      <c r="C1480" s="3" t="s">
        <v>20135</v>
      </c>
      <c r="D1480" s="5">
        <v>40078</v>
      </c>
      <c r="E1480" s="5">
        <v>40078</v>
      </c>
      <c r="F1480" s="7">
        <v>40079</v>
      </c>
      <c r="G1480" s="9">
        <v>40079</v>
      </c>
      <c r="H1480" s="9">
        <v>40079</v>
      </c>
      <c r="I1480" s="6">
        <v>40080</v>
      </c>
      <c r="J1480" s="11">
        <v>0</v>
      </c>
      <c r="K1480" s="11">
        <v>0</v>
      </c>
      <c r="L1480" s="11">
        <v>0</v>
      </c>
      <c r="M1480" s="11">
        <v>1</v>
      </c>
      <c r="O1480" t="str">
        <f t="shared" si="23"/>
        <v>LABBound &amp; Not Paid</v>
      </c>
    </row>
    <row r="1481" spans="1:15" ht="12" customHeight="1" outlineLevel="1" x14ac:dyDescent="0.2">
      <c r="A1481" s="3" t="s">
        <v>24156</v>
      </c>
      <c r="B1481" s="4">
        <v>18606</v>
      </c>
      <c r="C1481" s="3" t="s">
        <v>24152</v>
      </c>
      <c r="D1481" s="5">
        <v>40080</v>
      </c>
      <c r="E1481" s="5">
        <v>40079</v>
      </c>
      <c r="F1481" s="7">
        <v>40080</v>
      </c>
      <c r="G1481" s="9">
        <v>40080</v>
      </c>
      <c r="H1481" s="9">
        <v>40080</v>
      </c>
      <c r="J1481" s="11">
        <v>0</v>
      </c>
      <c r="K1481" s="11">
        <v>0</v>
      </c>
      <c r="L1481" s="11">
        <v>0</v>
      </c>
      <c r="M1481" s="11">
        <v>0</v>
      </c>
      <c r="O1481" t="str">
        <f t="shared" si="23"/>
        <v>LABQuote Issued</v>
      </c>
    </row>
    <row r="1482" spans="1:15" ht="12" customHeight="1" outlineLevel="1" x14ac:dyDescent="0.2">
      <c r="A1482" s="3" t="s">
        <v>24156</v>
      </c>
      <c r="B1482" s="4">
        <v>18609</v>
      </c>
      <c r="C1482" s="3" t="s">
        <v>24151</v>
      </c>
      <c r="D1482" s="5">
        <v>40080</v>
      </c>
      <c r="E1482" s="5">
        <v>40080</v>
      </c>
      <c r="F1482" s="7">
        <v>40080</v>
      </c>
      <c r="G1482" s="9">
        <v>40084</v>
      </c>
      <c r="H1482" s="8"/>
      <c r="J1482" s="11">
        <v>4</v>
      </c>
      <c r="K1482" s="10"/>
      <c r="L1482" s="11">
        <v>0</v>
      </c>
      <c r="M1482" s="11">
        <v>0</v>
      </c>
      <c r="O1482" t="str">
        <f t="shared" si="23"/>
        <v>LABRating</v>
      </c>
    </row>
    <row r="1483" spans="1:15" ht="12" customHeight="1" outlineLevel="1" x14ac:dyDescent="0.2">
      <c r="A1483" s="3" t="s">
        <v>24156</v>
      </c>
      <c r="B1483" s="4">
        <v>18615</v>
      </c>
      <c r="C1483" s="3" t="s">
        <v>20136</v>
      </c>
      <c r="D1483" s="5">
        <v>40057</v>
      </c>
      <c r="E1483" s="5">
        <v>40081</v>
      </c>
      <c r="F1483" s="7">
        <v>40081</v>
      </c>
      <c r="G1483" s="9">
        <v>40084</v>
      </c>
      <c r="H1483" s="8"/>
      <c r="J1483" s="11">
        <v>3</v>
      </c>
      <c r="K1483" s="10"/>
      <c r="L1483" s="11">
        <v>0</v>
      </c>
      <c r="M1483" s="11">
        <v>0</v>
      </c>
      <c r="O1483" t="str">
        <f t="shared" si="23"/>
        <v>LABClose-No Info</v>
      </c>
    </row>
    <row r="1484" spans="1:15" ht="12" customHeight="1" outlineLevel="1" x14ac:dyDescent="0.2">
      <c r="A1484" s="3" t="s">
        <v>24156</v>
      </c>
      <c r="B1484" s="4">
        <v>18616</v>
      </c>
      <c r="C1484" s="3" t="s">
        <v>20133</v>
      </c>
      <c r="D1484" s="5">
        <v>40077</v>
      </c>
      <c r="E1484" s="5">
        <v>40081</v>
      </c>
      <c r="F1484" s="7">
        <v>40081</v>
      </c>
      <c r="G1484" s="8"/>
      <c r="H1484" s="8"/>
      <c r="J1484" s="10"/>
      <c r="K1484" s="10"/>
      <c r="L1484" s="11">
        <v>0</v>
      </c>
      <c r="M1484" s="11">
        <v>0</v>
      </c>
      <c r="O1484" t="str">
        <f t="shared" si="23"/>
        <v>LABDeclined</v>
      </c>
    </row>
    <row r="1485" spans="1:15" ht="12" customHeight="1" outlineLevel="1" x14ac:dyDescent="0.2">
      <c r="A1485" s="3" t="s">
        <v>24156</v>
      </c>
      <c r="B1485" s="4">
        <v>18611</v>
      </c>
      <c r="C1485" s="3" t="s">
        <v>20135</v>
      </c>
      <c r="D1485" s="5">
        <v>40078</v>
      </c>
      <c r="E1485" s="5">
        <v>40079</v>
      </c>
      <c r="F1485" s="7">
        <v>40081</v>
      </c>
      <c r="G1485" s="9">
        <v>40081</v>
      </c>
      <c r="H1485" s="9">
        <v>40084</v>
      </c>
      <c r="J1485" s="11">
        <v>0</v>
      </c>
      <c r="K1485" s="11">
        <v>3</v>
      </c>
      <c r="L1485" s="11">
        <v>3</v>
      </c>
      <c r="M1485" s="11">
        <v>0</v>
      </c>
      <c r="O1485" t="str">
        <f t="shared" si="23"/>
        <v>LABBound &amp; Not Paid</v>
      </c>
    </row>
    <row r="1486" spans="1:15" ht="12" customHeight="1" outlineLevel="1" x14ac:dyDescent="0.2">
      <c r="A1486" s="3" t="s">
        <v>24156</v>
      </c>
      <c r="B1486" s="4">
        <v>18614</v>
      </c>
      <c r="C1486" s="3" t="s">
        <v>24152</v>
      </c>
      <c r="D1486" s="5">
        <v>40059</v>
      </c>
      <c r="E1486" s="5">
        <v>40080</v>
      </c>
      <c r="F1486" s="7">
        <v>40081</v>
      </c>
      <c r="G1486" s="9">
        <v>40081</v>
      </c>
      <c r="H1486" s="9">
        <v>40085</v>
      </c>
      <c r="J1486" s="11">
        <v>0</v>
      </c>
      <c r="K1486" s="11">
        <v>4</v>
      </c>
      <c r="L1486" s="11">
        <v>4</v>
      </c>
      <c r="M1486" s="11">
        <v>0</v>
      </c>
      <c r="O1486" t="str">
        <f t="shared" si="23"/>
        <v>LABQuote Issued</v>
      </c>
    </row>
    <row r="1487" spans="1:15" ht="12" customHeight="1" outlineLevel="1" x14ac:dyDescent="0.2">
      <c r="A1487" s="3" t="s">
        <v>24156</v>
      </c>
      <c r="B1487" s="4">
        <v>18618</v>
      </c>
      <c r="C1487" s="3" t="s">
        <v>24151</v>
      </c>
      <c r="E1487" s="5">
        <v>40083</v>
      </c>
      <c r="F1487" s="7">
        <v>40084</v>
      </c>
      <c r="G1487" s="8"/>
      <c r="H1487" s="8"/>
      <c r="J1487" s="10"/>
      <c r="K1487" s="10"/>
      <c r="L1487" s="11">
        <v>0</v>
      </c>
      <c r="M1487" s="11">
        <v>0</v>
      </c>
      <c r="O1487" t="str">
        <f t="shared" si="23"/>
        <v>LABRating</v>
      </c>
    </row>
    <row r="1488" spans="1:15" ht="12" customHeight="1" outlineLevel="1" x14ac:dyDescent="0.2">
      <c r="A1488" s="3" t="s">
        <v>24156</v>
      </c>
      <c r="B1488" s="4">
        <v>18620</v>
      </c>
      <c r="C1488" s="3" t="s">
        <v>24152</v>
      </c>
      <c r="D1488" s="5">
        <v>40084</v>
      </c>
      <c r="E1488" s="5">
        <v>40084</v>
      </c>
      <c r="F1488" s="7">
        <v>40084</v>
      </c>
      <c r="G1488" s="9">
        <v>40095</v>
      </c>
      <c r="H1488" s="9">
        <v>40095</v>
      </c>
      <c r="J1488" s="11">
        <v>11</v>
      </c>
      <c r="K1488" s="11">
        <v>0</v>
      </c>
      <c r="L1488" s="11">
        <v>11</v>
      </c>
      <c r="M1488" s="11">
        <v>0</v>
      </c>
      <c r="O1488" t="str">
        <f t="shared" si="23"/>
        <v>LABQuote Issued</v>
      </c>
    </row>
    <row r="1489" spans="1:15" ht="12" customHeight="1" outlineLevel="1" x14ac:dyDescent="0.2">
      <c r="A1489" s="3" t="s">
        <v>24156</v>
      </c>
      <c r="B1489" s="4">
        <v>17909</v>
      </c>
      <c r="C1489" s="3" t="s">
        <v>24151</v>
      </c>
      <c r="D1489" s="5">
        <v>40073</v>
      </c>
      <c r="E1489" s="5">
        <v>40080</v>
      </c>
      <c r="F1489" s="7">
        <v>40084</v>
      </c>
      <c r="G1489" s="8"/>
      <c r="H1489" s="8"/>
      <c r="I1489" s="6">
        <v>40129</v>
      </c>
      <c r="J1489" s="10"/>
      <c r="K1489" s="10"/>
      <c r="L1489" s="11">
        <v>0</v>
      </c>
      <c r="M1489" s="11">
        <v>0</v>
      </c>
      <c r="O1489" t="str">
        <f t="shared" si="23"/>
        <v>LABRating</v>
      </c>
    </row>
    <row r="1490" spans="1:15" ht="12" customHeight="1" outlineLevel="1" x14ac:dyDescent="0.2">
      <c r="A1490" s="3" t="s">
        <v>24156</v>
      </c>
      <c r="B1490" s="4">
        <v>18624</v>
      </c>
      <c r="C1490" s="3" t="s">
        <v>24152</v>
      </c>
      <c r="D1490" s="5">
        <v>40079</v>
      </c>
      <c r="E1490" s="5">
        <v>40085</v>
      </c>
      <c r="F1490" s="7">
        <v>40085</v>
      </c>
      <c r="G1490" s="9">
        <v>40088</v>
      </c>
      <c r="H1490" s="9">
        <v>40088</v>
      </c>
      <c r="J1490" s="11">
        <v>3</v>
      </c>
      <c r="K1490" s="11">
        <v>0</v>
      </c>
      <c r="L1490" s="11">
        <v>3</v>
      </c>
      <c r="M1490" s="11">
        <v>0</v>
      </c>
      <c r="O1490" t="str">
        <f t="shared" si="23"/>
        <v>LABQuote Issued</v>
      </c>
    </row>
    <row r="1491" spans="1:15" ht="12" customHeight="1" outlineLevel="1" x14ac:dyDescent="0.2">
      <c r="A1491" s="3" t="s">
        <v>24156</v>
      </c>
      <c r="B1491" s="4">
        <v>18625</v>
      </c>
      <c r="C1491" s="3" t="s">
        <v>24152</v>
      </c>
      <c r="D1491" s="5">
        <v>40066</v>
      </c>
      <c r="E1491" s="5">
        <v>40085</v>
      </c>
      <c r="F1491" s="7">
        <v>40085</v>
      </c>
      <c r="G1491" s="9">
        <v>40087</v>
      </c>
      <c r="H1491" s="9">
        <v>40088</v>
      </c>
      <c r="J1491" s="11">
        <v>2</v>
      </c>
      <c r="K1491" s="11">
        <v>1</v>
      </c>
      <c r="L1491" s="11">
        <v>3</v>
      </c>
      <c r="M1491" s="11">
        <v>0</v>
      </c>
      <c r="O1491" t="str">
        <f t="shared" si="23"/>
        <v>LABQuote Issued</v>
      </c>
    </row>
    <row r="1492" spans="1:15" ht="12" customHeight="1" outlineLevel="1" x14ac:dyDescent="0.2">
      <c r="A1492" s="3" t="s">
        <v>24156</v>
      </c>
      <c r="B1492" s="4">
        <v>18622</v>
      </c>
      <c r="C1492" s="3" t="s">
        <v>20135</v>
      </c>
      <c r="D1492" s="5">
        <v>40084</v>
      </c>
      <c r="E1492" s="5">
        <v>40085</v>
      </c>
      <c r="F1492" s="7">
        <v>40085</v>
      </c>
      <c r="G1492" s="9">
        <v>40092</v>
      </c>
      <c r="H1492" s="9">
        <v>40092</v>
      </c>
      <c r="J1492" s="11">
        <v>7</v>
      </c>
      <c r="K1492" s="11">
        <v>0</v>
      </c>
      <c r="L1492" s="11">
        <v>7</v>
      </c>
      <c r="M1492" s="11">
        <v>0</v>
      </c>
      <c r="O1492" t="str">
        <f t="shared" si="23"/>
        <v>LABBound &amp; Not Paid</v>
      </c>
    </row>
    <row r="1493" spans="1:15" ht="12" customHeight="1" outlineLevel="1" x14ac:dyDescent="0.2">
      <c r="A1493" s="3" t="s">
        <v>24156</v>
      </c>
      <c r="B1493" s="4">
        <v>18626</v>
      </c>
      <c r="C1493" s="3" t="s">
        <v>24151</v>
      </c>
      <c r="D1493" s="5">
        <v>40079</v>
      </c>
      <c r="E1493" s="5">
        <v>40085</v>
      </c>
      <c r="F1493" s="7">
        <v>40085</v>
      </c>
      <c r="G1493" s="9">
        <v>40095</v>
      </c>
      <c r="H1493" s="8"/>
      <c r="J1493" s="11">
        <v>10</v>
      </c>
      <c r="K1493" s="10"/>
      <c r="L1493" s="11">
        <v>0</v>
      </c>
      <c r="M1493" s="11">
        <v>0</v>
      </c>
      <c r="O1493" t="str">
        <f t="shared" si="23"/>
        <v>LABRating</v>
      </c>
    </row>
    <row r="1494" spans="1:15" ht="12" customHeight="1" outlineLevel="1" x14ac:dyDescent="0.2">
      <c r="A1494" s="3" t="s">
        <v>24156</v>
      </c>
      <c r="B1494" s="4">
        <v>17716</v>
      </c>
      <c r="C1494" s="3" t="s">
        <v>24152</v>
      </c>
      <c r="D1494" s="5">
        <v>40084</v>
      </c>
      <c r="E1494" s="5">
        <v>40085</v>
      </c>
      <c r="F1494" s="7">
        <v>40085</v>
      </c>
      <c r="G1494" s="9">
        <v>40087</v>
      </c>
      <c r="H1494" s="9">
        <v>40087</v>
      </c>
      <c r="I1494" s="6">
        <v>40100</v>
      </c>
      <c r="J1494" s="11">
        <v>2</v>
      </c>
      <c r="K1494" s="11">
        <v>0</v>
      </c>
      <c r="L1494" s="11">
        <v>2</v>
      </c>
      <c r="M1494" s="11">
        <v>13</v>
      </c>
      <c r="O1494" t="str">
        <f t="shared" si="23"/>
        <v>LABQuote Issued</v>
      </c>
    </row>
    <row r="1495" spans="1:15" ht="12" customHeight="1" outlineLevel="1" x14ac:dyDescent="0.2">
      <c r="A1495" s="3" t="s">
        <v>24156</v>
      </c>
      <c r="B1495" s="4">
        <v>18631</v>
      </c>
      <c r="C1495" s="3" t="s">
        <v>24151</v>
      </c>
      <c r="D1495" s="5">
        <v>40086</v>
      </c>
      <c r="E1495" s="5">
        <v>40086</v>
      </c>
      <c r="F1495" s="7">
        <v>40086</v>
      </c>
      <c r="G1495" s="9">
        <v>40092</v>
      </c>
      <c r="H1495" s="8"/>
      <c r="J1495" s="11">
        <v>6</v>
      </c>
      <c r="K1495" s="10"/>
      <c r="L1495" s="11">
        <v>0</v>
      </c>
      <c r="M1495" s="11">
        <v>0</v>
      </c>
      <c r="O1495" t="str">
        <f t="shared" si="23"/>
        <v>LABRating</v>
      </c>
    </row>
    <row r="1496" spans="1:15" ht="12" customHeight="1" outlineLevel="1" x14ac:dyDescent="0.2">
      <c r="A1496" s="3" t="s">
        <v>24156</v>
      </c>
      <c r="B1496" s="4">
        <v>18636</v>
      </c>
      <c r="C1496" s="3" t="s">
        <v>24152</v>
      </c>
      <c r="D1496" s="5">
        <v>40060</v>
      </c>
      <c r="E1496" s="5">
        <v>40087</v>
      </c>
      <c r="F1496" s="7">
        <v>40087</v>
      </c>
      <c r="G1496" s="9">
        <v>40092</v>
      </c>
      <c r="H1496" s="9">
        <v>40092</v>
      </c>
      <c r="J1496" s="11">
        <v>5</v>
      </c>
      <c r="K1496" s="11">
        <v>0</v>
      </c>
      <c r="L1496" s="11">
        <v>5</v>
      </c>
      <c r="M1496" s="11">
        <v>0</v>
      </c>
      <c r="O1496" t="str">
        <f t="shared" si="23"/>
        <v>LABQuote Issued</v>
      </c>
    </row>
    <row r="1497" spans="1:15" ht="12" customHeight="1" outlineLevel="1" x14ac:dyDescent="0.2">
      <c r="A1497" s="3" t="s">
        <v>24156</v>
      </c>
      <c r="B1497" s="4">
        <v>18634</v>
      </c>
      <c r="C1497" s="3" t="s">
        <v>24152</v>
      </c>
      <c r="D1497" s="5">
        <v>40086</v>
      </c>
      <c r="E1497" s="5">
        <v>40087</v>
      </c>
      <c r="F1497" s="7">
        <v>40087</v>
      </c>
      <c r="G1497" s="9">
        <v>40088</v>
      </c>
      <c r="H1497" s="9">
        <v>40088</v>
      </c>
      <c r="J1497" s="11">
        <v>1</v>
      </c>
      <c r="K1497" s="11">
        <v>0</v>
      </c>
      <c r="L1497" s="11">
        <v>1</v>
      </c>
      <c r="M1497" s="11">
        <v>0</v>
      </c>
      <c r="O1497" t="str">
        <f t="shared" si="23"/>
        <v>LABQuote Issued</v>
      </c>
    </row>
    <row r="1498" spans="1:15" ht="12" customHeight="1" outlineLevel="1" x14ac:dyDescent="0.2">
      <c r="A1498" s="3" t="s">
        <v>24156</v>
      </c>
      <c r="B1498" s="4">
        <v>18004</v>
      </c>
      <c r="C1498" s="3" t="s">
        <v>24151</v>
      </c>
      <c r="D1498" s="5">
        <v>40077</v>
      </c>
      <c r="E1498" s="5">
        <v>40087</v>
      </c>
      <c r="F1498" s="7">
        <v>40087</v>
      </c>
      <c r="G1498" s="8"/>
      <c r="H1498" s="8"/>
      <c r="I1498" s="6">
        <v>40149</v>
      </c>
      <c r="J1498" s="10"/>
      <c r="K1498" s="10"/>
      <c r="L1498" s="11">
        <v>0</v>
      </c>
      <c r="M1498" s="11">
        <v>0</v>
      </c>
      <c r="O1498" t="str">
        <f t="shared" si="23"/>
        <v>LABRating</v>
      </c>
    </row>
    <row r="1499" spans="1:15" ht="12" customHeight="1" outlineLevel="1" x14ac:dyDescent="0.2">
      <c r="A1499" s="3" t="s">
        <v>24156</v>
      </c>
      <c r="B1499" s="4">
        <v>17900</v>
      </c>
      <c r="C1499" s="3" t="s">
        <v>24151</v>
      </c>
      <c r="D1499" s="5">
        <v>40084</v>
      </c>
      <c r="E1499" s="5">
        <v>40084</v>
      </c>
      <c r="F1499" s="7">
        <v>40087</v>
      </c>
      <c r="G1499" s="8"/>
      <c r="H1499" s="8"/>
      <c r="I1499" s="6">
        <v>40127</v>
      </c>
      <c r="J1499" s="10"/>
      <c r="K1499" s="10"/>
      <c r="L1499" s="11">
        <v>0</v>
      </c>
      <c r="M1499" s="11">
        <v>0</v>
      </c>
      <c r="O1499" t="str">
        <f t="shared" si="23"/>
        <v>LABRating</v>
      </c>
    </row>
    <row r="1500" spans="1:15" ht="12" customHeight="1" outlineLevel="1" x14ac:dyDescent="0.2">
      <c r="A1500" s="3" t="s">
        <v>24157</v>
      </c>
      <c r="B1500" s="4">
        <v>15531</v>
      </c>
      <c r="C1500" s="3" t="s">
        <v>20135</v>
      </c>
      <c r="D1500" s="5">
        <v>39720</v>
      </c>
      <c r="E1500" s="5">
        <v>39721</v>
      </c>
      <c r="F1500" s="7">
        <v>39722</v>
      </c>
      <c r="G1500" s="9">
        <v>39722</v>
      </c>
      <c r="H1500" s="9">
        <v>39723</v>
      </c>
      <c r="I1500" s="6">
        <v>39727</v>
      </c>
      <c r="J1500" s="11">
        <v>0</v>
      </c>
      <c r="K1500" s="11">
        <v>1</v>
      </c>
      <c r="L1500" s="11">
        <v>1</v>
      </c>
      <c r="M1500" s="11">
        <v>4</v>
      </c>
      <c r="O1500" t="str">
        <f t="shared" si="23"/>
        <v>MCBBound &amp; Not Paid</v>
      </c>
    </row>
    <row r="1501" spans="1:15" ht="12" customHeight="1" outlineLevel="1" x14ac:dyDescent="0.2">
      <c r="A1501" s="3" t="s">
        <v>24157</v>
      </c>
      <c r="B1501" s="4">
        <v>15760</v>
      </c>
      <c r="C1501" s="3" t="s">
        <v>20135</v>
      </c>
      <c r="D1501" s="5">
        <v>39720</v>
      </c>
      <c r="E1501" s="5">
        <v>39722</v>
      </c>
      <c r="F1501" s="7">
        <v>39722</v>
      </c>
      <c r="G1501" s="9">
        <v>39725</v>
      </c>
      <c r="H1501" s="9">
        <v>39745</v>
      </c>
      <c r="I1501" s="6">
        <v>39760</v>
      </c>
      <c r="J1501" s="11">
        <v>3</v>
      </c>
      <c r="K1501" s="11">
        <v>20</v>
      </c>
      <c r="L1501" s="11">
        <v>23</v>
      </c>
      <c r="M1501" s="11">
        <v>15</v>
      </c>
      <c r="O1501" t="str">
        <f t="shared" si="23"/>
        <v>MCBBound &amp; Not Paid</v>
      </c>
    </row>
    <row r="1502" spans="1:15" ht="12" customHeight="1" outlineLevel="1" x14ac:dyDescent="0.2">
      <c r="A1502" s="3" t="s">
        <v>24157</v>
      </c>
      <c r="B1502" s="4">
        <v>15564</v>
      </c>
      <c r="C1502" s="3" t="s">
        <v>20135</v>
      </c>
      <c r="D1502" s="5">
        <v>39722</v>
      </c>
      <c r="E1502" s="5">
        <v>39723</v>
      </c>
      <c r="F1502" s="7">
        <v>39723</v>
      </c>
      <c r="G1502" s="9">
        <v>39724</v>
      </c>
      <c r="H1502" s="9">
        <v>39728</v>
      </c>
      <c r="I1502" s="6">
        <v>39735</v>
      </c>
      <c r="J1502" s="11">
        <v>1</v>
      </c>
      <c r="K1502" s="11">
        <v>4</v>
      </c>
      <c r="L1502" s="11">
        <v>5</v>
      </c>
      <c r="M1502" s="11">
        <v>7</v>
      </c>
      <c r="O1502" t="str">
        <f t="shared" si="23"/>
        <v>MCBBound &amp; Not Paid</v>
      </c>
    </row>
    <row r="1503" spans="1:15" ht="12" customHeight="1" outlineLevel="1" x14ac:dyDescent="0.2">
      <c r="A1503" s="3" t="s">
        <v>24157</v>
      </c>
      <c r="B1503" s="4">
        <v>15751</v>
      </c>
      <c r="C1503" s="3" t="s">
        <v>20135</v>
      </c>
      <c r="D1503" s="5">
        <v>39710</v>
      </c>
      <c r="E1503" s="5">
        <v>39723</v>
      </c>
      <c r="F1503" s="7">
        <v>39723</v>
      </c>
      <c r="G1503" s="9">
        <v>39738</v>
      </c>
      <c r="H1503" s="9">
        <v>39748</v>
      </c>
      <c r="I1503" s="6">
        <v>39758</v>
      </c>
      <c r="J1503" s="11">
        <v>15</v>
      </c>
      <c r="K1503" s="11">
        <v>10</v>
      </c>
      <c r="L1503" s="11">
        <v>25</v>
      </c>
      <c r="M1503" s="11">
        <v>10</v>
      </c>
      <c r="O1503" t="str">
        <f t="shared" si="23"/>
        <v>MCBBound &amp; Not Paid</v>
      </c>
    </row>
    <row r="1504" spans="1:15" ht="12" customHeight="1" outlineLevel="1" x14ac:dyDescent="0.2">
      <c r="A1504" s="3" t="s">
        <v>24157</v>
      </c>
      <c r="B1504" s="4">
        <v>15535</v>
      </c>
      <c r="C1504" s="3" t="s">
        <v>20135</v>
      </c>
      <c r="D1504" s="5">
        <v>39724</v>
      </c>
      <c r="E1504" s="5">
        <v>39724</v>
      </c>
      <c r="F1504" s="7">
        <v>39724</v>
      </c>
      <c r="G1504" s="9">
        <v>39724</v>
      </c>
      <c r="H1504" s="9">
        <v>39724</v>
      </c>
      <c r="I1504" s="6">
        <v>39727</v>
      </c>
      <c r="J1504" s="11">
        <v>0</v>
      </c>
      <c r="K1504" s="11">
        <v>0</v>
      </c>
      <c r="L1504" s="11">
        <v>0</v>
      </c>
      <c r="M1504" s="11">
        <v>3</v>
      </c>
      <c r="O1504" t="str">
        <f t="shared" si="23"/>
        <v>MCBBound &amp; Not Paid</v>
      </c>
    </row>
    <row r="1505" spans="1:15" ht="12" customHeight="1" outlineLevel="1" x14ac:dyDescent="0.2">
      <c r="A1505" s="3" t="s">
        <v>24157</v>
      </c>
      <c r="B1505" s="4">
        <v>15542</v>
      </c>
      <c r="C1505" s="3" t="s">
        <v>20135</v>
      </c>
      <c r="D1505" s="5">
        <v>39721</v>
      </c>
      <c r="E1505" s="5">
        <v>39724</v>
      </c>
      <c r="F1505" s="7">
        <v>39724</v>
      </c>
      <c r="G1505" s="9">
        <v>39725</v>
      </c>
      <c r="H1505" s="9">
        <v>39728</v>
      </c>
      <c r="I1505" s="6">
        <v>39729</v>
      </c>
      <c r="J1505" s="11">
        <v>1</v>
      </c>
      <c r="K1505" s="11">
        <v>3</v>
      </c>
      <c r="L1505" s="11">
        <v>4</v>
      </c>
      <c r="M1505" s="11">
        <v>1</v>
      </c>
      <c r="O1505" t="str">
        <f t="shared" si="23"/>
        <v>MCBBound &amp; Not Paid</v>
      </c>
    </row>
    <row r="1506" spans="1:15" ht="12" customHeight="1" outlineLevel="1" x14ac:dyDescent="0.2">
      <c r="A1506" s="3" t="s">
        <v>24157</v>
      </c>
      <c r="B1506" s="4">
        <v>15561</v>
      </c>
      <c r="C1506" s="3" t="s">
        <v>20135</v>
      </c>
      <c r="D1506" s="5">
        <v>39724</v>
      </c>
      <c r="E1506" s="5">
        <v>39727</v>
      </c>
      <c r="F1506" s="7">
        <v>39727</v>
      </c>
      <c r="G1506" s="9">
        <v>39728</v>
      </c>
      <c r="H1506" s="9">
        <v>39728</v>
      </c>
      <c r="I1506" s="6">
        <v>39735</v>
      </c>
      <c r="J1506" s="11">
        <v>1</v>
      </c>
      <c r="K1506" s="11">
        <v>0</v>
      </c>
      <c r="L1506" s="11">
        <v>1</v>
      </c>
      <c r="M1506" s="11">
        <v>7</v>
      </c>
      <c r="O1506" t="str">
        <f t="shared" si="23"/>
        <v>MCBBound &amp; Not Paid</v>
      </c>
    </row>
    <row r="1507" spans="1:15" ht="12" customHeight="1" outlineLevel="1" x14ac:dyDescent="0.2">
      <c r="A1507" s="3" t="s">
        <v>24157</v>
      </c>
      <c r="B1507" s="4">
        <v>15803</v>
      </c>
      <c r="C1507" s="3" t="s">
        <v>20135</v>
      </c>
      <c r="D1507" s="5">
        <v>39721</v>
      </c>
      <c r="E1507" s="5">
        <v>39727</v>
      </c>
      <c r="F1507" s="7">
        <v>39727</v>
      </c>
      <c r="G1507" s="9">
        <v>39756</v>
      </c>
      <c r="H1507" s="9">
        <v>39760</v>
      </c>
      <c r="I1507" s="6">
        <v>39768</v>
      </c>
      <c r="J1507" s="11">
        <v>29</v>
      </c>
      <c r="K1507" s="11">
        <v>4</v>
      </c>
      <c r="L1507" s="11">
        <v>33</v>
      </c>
      <c r="M1507" s="11">
        <v>8</v>
      </c>
      <c r="O1507" t="str">
        <f t="shared" si="23"/>
        <v>MCBBound &amp; Not Paid</v>
      </c>
    </row>
    <row r="1508" spans="1:15" ht="12" customHeight="1" outlineLevel="1" x14ac:dyDescent="0.2">
      <c r="A1508" s="3" t="s">
        <v>24157</v>
      </c>
      <c r="B1508" s="4">
        <v>15744</v>
      </c>
      <c r="C1508" s="3" t="s">
        <v>20135</v>
      </c>
      <c r="D1508" s="5">
        <v>39728</v>
      </c>
      <c r="E1508" s="5">
        <v>39729</v>
      </c>
      <c r="F1508" s="7">
        <v>39729</v>
      </c>
      <c r="G1508" s="9">
        <v>39735</v>
      </c>
      <c r="H1508" s="9">
        <v>39741</v>
      </c>
      <c r="I1508" s="6">
        <v>39756</v>
      </c>
      <c r="J1508" s="11">
        <v>6</v>
      </c>
      <c r="K1508" s="11">
        <v>6</v>
      </c>
      <c r="L1508" s="11">
        <v>12</v>
      </c>
      <c r="M1508" s="11">
        <v>15</v>
      </c>
      <c r="O1508" t="str">
        <f t="shared" si="23"/>
        <v>MCBBound &amp; Not Paid</v>
      </c>
    </row>
    <row r="1509" spans="1:15" ht="12" customHeight="1" outlineLevel="1" x14ac:dyDescent="0.2">
      <c r="A1509" s="3" t="s">
        <v>24157</v>
      </c>
      <c r="B1509" s="4">
        <v>15572</v>
      </c>
      <c r="C1509" s="3" t="s">
        <v>20135</v>
      </c>
      <c r="D1509" s="5">
        <v>39716</v>
      </c>
      <c r="E1509" s="5">
        <v>39729</v>
      </c>
      <c r="F1509" s="7">
        <v>39729</v>
      </c>
      <c r="G1509" s="9">
        <v>39730</v>
      </c>
      <c r="H1509" s="9">
        <v>39731</v>
      </c>
      <c r="I1509" s="6">
        <v>39738</v>
      </c>
      <c r="J1509" s="11">
        <v>1</v>
      </c>
      <c r="K1509" s="11">
        <v>1</v>
      </c>
      <c r="L1509" s="11">
        <v>2</v>
      </c>
      <c r="M1509" s="11">
        <v>7</v>
      </c>
      <c r="O1509" t="str">
        <f t="shared" si="23"/>
        <v>MCBBound &amp; Not Paid</v>
      </c>
    </row>
    <row r="1510" spans="1:15" ht="12" customHeight="1" outlineLevel="1" x14ac:dyDescent="0.2">
      <c r="A1510" s="3" t="s">
        <v>24157</v>
      </c>
      <c r="B1510" s="4">
        <v>15833</v>
      </c>
      <c r="C1510" s="3" t="s">
        <v>20135</v>
      </c>
      <c r="D1510" s="5">
        <v>39724</v>
      </c>
      <c r="E1510" s="5">
        <v>39730</v>
      </c>
      <c r="F1510" s="7">
        <v>39730</v>
      </c>
      <c r="G1510" s="9">
        <v>39736</v>
      </c>
      <c r="H1510" s="9">
        <v>39772</v>
      </c>
      <c r="I1510" s="6">
        <v>39778</v>
      </c>
      <c r="J1510" s="11">
        <v>6</v>
      </c>
      <c r="K1510" s="11">
        <v>36</v>
      </c>
      <c r="L1510" s="11">
        <v>42</v>
      </c>
      <c r="M1510" s="11">
        <v>6</v>
      </c>
      <c r="O1510" t="str">
        <f t="shared" si="23"/>
        <v>MCBBound &amp; Not Paid</v>
      </c>
    </row>
    <row r="1511" spans="1:15" ht="12" customHeight="1" outlineLevel="1" x14ac:dyDescent="0.2">
      <c r="A1511" s="3" t="s">
        <v>24157</v>
      </c>
      <c r="B1511" s="4">
        <v>15746</v>
      </c>
      <c r="C1511" s="3" t="s">
        <v>20137</v>
      </c>
      <c r="D1511" s="5">
        <v>39721</v>
      </c>
      <c r="E1511" s="5">
        <v>39729</v>
      </c>
      <c r="F1511" s="7">
        <v>39730</v>
      </c>
      <c r="G1511" s="9">
        <v>39746</v>
      </c>
      <c r="H1511" s="9">
        <v>39758</v>
      </c>
      <c r="I1511" s="6">
        <v>39757</v>
      </c>
      <c r="J1511" s="11">
        <v>16</v>
      </c>
      <c r="K1511" s="11">
        <v>12</v>
      </c>
      <c r="L1511" s="11">
        <v>28</v>
      </c>
      <c r="M1511" s="11">
        <v>-1</v>
      </c>
      <c r="O1511" t="str">
        <f t="shared" si="23"/>
        <v>MCBCancel</v>
      </c>
    </row>
    <row r="1512" spans="1:15" ht="21.95" customHeight="1" outlineLevel="1" x14ac:dyDescent="0.2">
      <c r="A1512" s="3" t="s">
        <v>24157</v>
      </c>
      <c r="B1512" s="4">
        <v>15752</v>
      </c>
      <c r="C1512" s="3" t="s">
        <v>24149</v>
      </c>
      <c r="D1512" s="5">
        <v>39731</v>
      </c>
      <c r="E1512" s="5">
        <v>39731</v>
      </c>
      <c r="F1512" s="7">
        <v>39731</v>
      </c>
      <c r="G1512" s="9">
        <v>39737</v>
      </c>
      <c r="H1512" s="9">
        <v>39745</v>
      </c>
      <c r="I1512" s="6">
        <v>39759</v>
      </c>
      <c r="J1512" s="11">
        <v>6</v>
      </c>
      <c r="K1512" s="11">
        <v>8</v>
      </c>
      <c r="L1512" s="11">
        <v>14</v>
      </c>
      <c r="M1512" s="11">
        <v>14</v>
      </c>
      <c r="O1512" t="str">
        <f t="shared" si="23"/>
        <v>MCBRenewal Laspe Replaced</v>
      </c>
    </row>
    <row r="1513" spans="1:15" ht="12" customHeight="1" outlineLevel="1" x14ac:dyDescent="0.2">
      <c r="A1513" s="3" t="s">
        <v>24157</v>
      </c>
      <c r="B1513" s="4">
        <v>15782</v>
      </c>
      <c r="C1513" s="3" t="s">
        <v>20135</v>
      </c>
      <c r="D1513" s="5">
        <v>39716</v>
      </c>
      <c r="E1513" s="5">
        <v>39731</v>
      </c>
      <c r="F1513" s="7">
        <v>39734</v>
      </c>
      <c r="G1513" s="9">
        <v>39735</v>
      </c>
      <c r="H1513" s="9">
        <v>39756</v>
      </c>
      <c r="I1513" s="6">
        <v>39766</v>
      </c>
      <c r="J1513" s="11">
        <v>1</v>
      </c>
      <c r="K1513" s="11">
        <v>21</v>
      </c>
      <c r="L1513" s="11">
        <v>22</v>
      </c>
      <c r="M1513" s="11">
        <v>10</v>
      </c>
      <c r="O1513" t="str">
        <f t="shared" si="23"/>
        <v>MCBBound &amp; Not Paid</v>
      </c>
    </row>
    <row r="1514" spans="1:15" ht="12" customHeight="1" outlineLevel="1" x14ac:dyDescent="0.2">
      <c r="A1514" s="3" t="s">
        <v>24157</v>
      </c>
      <c r="B1514" s="4">
        <v>15879</v>
      </c>
      <c r="C1514" s="3" t="s">
        <v>20135</v>
      </c>
      <c r="D1514" s="5">
        <v>39730</v>
      </c>
      <c r="E1514" s="5">
        <v>39735</v>
      </c>
      <c r="F1514" s="7">
        <v>39735</v>
      </c>
      <c r="G1514" s="9">
        <v>39773</v>
      </c>
      <c r="H1514" s="9">
        <v>39774</v>
      </c>
      <c r="I1514" s="6">
        <v>39784</v>
      </c>
      <c r="J1514" s="11">
        <v>38</v>
      </c>
      <c r="K1514" s="11">
        <v>1</v>
      </c>
      <c r="L1514" s="11">
        <v>39</v>
      </c>
      <c r="M1514" s="11">
        <v>10</v>
      </c>
      <c r="O1514" t="str">
        <f t="shared" si="23"/>
        <v>MCBBound &amp; Not Paid</v>
      </c>
    </row>
    <row r="1515" spans="1:15" ht="12" customHeight="1" outlineLevel="1" x14ac:dyDescent="0.2">
      <c r="A1515" s="3" t="s">
        <v>24157</v>
      </c>
      <c r="B1515" s="4">
        <v>15821</v>
      </c>
      <c r="C1515" s="3" t="s">
        <v>20135</v>
      </c>
      <c r="D1515" s="5">
        <v>39727</v>
      </c>
      <c r="E1515" s="5">
        <v>39735</v>
      </c>
      <c r="F1515" s="7">
        <v>39735</v>
      </c>
      <c r="G1515" s="9">
        <v>39749</v>
      </c>
      <c r="H1515" s="9">
        <v>39760</v>
      </c>
      <c r="I1515" s="6">
        <v>39772</v>
      </c>
      <c r="J1515" s="11">
        <v>14</v>
      </c>
      <c r="K1515" s="11">
        <v>11</v>
      </c>
      <c r="L1515" s="11">
        <v>25</v>
      </c>
      <c r="M1515" s="11">
        <v>12</v>
      </c>
      <c r="O1515" t="str">
        <f t="shared" si="23"/>
        <v>MCBBound &amp; Not Paid</v>
      </c>
    </row>
    <row r="1516" spans="1:15" ht="12" customHeight="1" outlineLevel="1" x14ac:dyDescent="0.2">
      <c r="A1516" s="3" t="s">
        <v>24157</v>
      </c>
      <c r="B1516" s="4">
        <v>15773</v>
      </c>
      <c r="C1516" s="3" t="s">
        <v>20135</v>
      </c>
      <c r="D1516" s="5">
        <v>39730</v>
      </c>
      <c r="E1516" s="5">
        <v>39736</v>
      </c>
      <c r="F1516" s="7">
        <v>39736</v>
      </c>
      <c r="G1516" s="9">
        <v>39748</v>
      </c>
      <c r="H1516" s="9">
        <v>39751</v>
      </c>
      <c r="I1516" s="6">
        <v>39763</v>
      </c>
      <c r="J1516" s="11">
        <v>12</v>
      </c>
      <c r="K1516" s="11">
        <v>3</v>
      </c>
      <c r="L1516" s="11">
        <v>15</v>
      </c>
      <c r="M1516" s="11">
        <v>12</v>
      </c>
      <c r="O1516" t="str">
        <f t="shared" si="23"/>
        <v>MCBBound &amp; Not Paid</v>
      </c>
    </row>
    <row r="1517" spans="1:15" ht="12" customHeight="1" outlineLevel="1" x14ac:dyDescent="0.2">
      <c r="A1517" s="3" t="s">
        <v>24157</v>
      </c>
      <c r="B1517" s="4">
        <v>15730</v>
      </c>
      <c r="C1517" s="3" t="s">
        <v>20137</v>
      </c>
      <c r="D1517" s="5">
        <v>39734</v>
      </c>
      <c r="E1517" s="5">
        <v>39737</v>
      </c>
      <c r="F1517" s="7">
        <v>39737</v>
      </c>
      <c r="G1517" s="9">
        <v>39737</v>
      </c>
      <c r="H1517" s="9">
        <v>39743</v>
      </c>
      <c r="I1517" s="6">
        <v>39753</v>
      </c>
      <c r="J1517" s="11">
        <v>0</v>
      </c>
      <c r="K1517" s="11">
        <v>6</v>
      </c>
      <c r="L1517" s="11">
        <v>6</v>
      </c>
      <c r="M1517" s="11">
        <v>10</v>
      </c>
      <c r="O1517" t="str">
        <f t="shared" si="23"/>
        <v>MCBCancel</v>
      </c>
    </row>
    <row r="1518" spans="1:15" ht="12" customHeight="1" outlineLevel="1" x14ac:dyDescent="0.2">
      <c r="A1518" s="3" t="s">
        <v>24157</v>
      </c>
      <c r="B1518" s="4">
        <v>16036</v>
      </c>
      <c r="C1518" s="3" t="s">
        <v>20135</v>
      </c>
      <c r="D1518" s="5">
        <v>39727</v>
      </c>
      <c r="E1518" s="5">
        <v>39737</v>
      </c>
      <c r="F1518" s="7">
        <v>39737</v>
      </c>
      <c r="G1518" s="9">
        <v>39797</v>
      </c>
      <c r="H1518" s="9">
        <v>39797</v>
      </c>
      <c r="I1518" s="6">
        <v>39814</v>
      </c>
      <c r="J1518" s="11">
        <v>60</v>
      </c>
      <c r="K1518" s="11">
        <v>0</v>
      </c>
      <c r="L1518" s="11">
        <v>60</v>
      </c>
      <c r="M1518" s="11">
        <v>17</v>
      </c>
      <c r="O1518" t="str">
        <f t="shared" si="23"/>
        <v>MCBBound &amp; Not Paid</v>
      </c>
    </row>
    <row r="1519" spans="1:15" ht="12" customHeight="1" outlineLevel="1" x14ac:dyDescent="0.2">
      <c r="A1519" s="3" t="s">
        <v>24157</v>
      </c>
      <c r="B1519" s="4">
        <v>15819</v>
      </c>
      <c r="C1519" s="3" t="s">
        <v>20135</v>
      </c>
      <c r="D1519" s="5">
        <v>39722</v>
      </c>
      <c r="E1519" s="5">
        <v>39737</v>
      </c>
      <c r="F1519" s="7">
        <v>39738</v>
      </c>
      <c r="G1519" s="9">
        <v>39746</v>
      </c>
      <c r="H1519" s="9">
        <v>39760</v>
      </c>
      <c r="I1519" s="6">
        <v>39771</v>
      </c>
      <c r="J1519" s="11">
        <v>8</v>
      </c>
      <c r="K1519" s="11">
        <v>14</v>
      </c>
      <c r="L1519" s="11">
        <v>22</v>
      </c>
      <c r="M1519" s="11">
        <v>11</v>
      </c>
      <c r="O1519" t="str">
        <f t="shared" si="23"/>
        <v>MCBBound &amp; Not Paid</v>
      </c>
    </row>
    <row r="1520" spans="1:15" ht="12" customHeight="1" outlineLevel="1" x14ac:dyDescent="0.2">
      <c r="A1520" s="3" t="s">
        <v>24157</v>
      </c>
      <c r="B1520" s="4">
        <v>15783</v>
      </c>
      <c r="C1520" s="3" t="s">
        <v>20135</v>
      </c>
      <c r="D1520" s="5">
        <v>39735</v>
      </c>
      <c r="E1520" s="5">
        <v>39738</v>
      </c>
      <c r="F1520" s="7">
        <v>39741</v>
      </c>
      <c r="G1520" s="9">
        <v>39749</v>
      </c>
      <c r="H1520" s="9">
        <v>39750</v>
      </c>
      <c r="I1520" s="6">
        <v>39767</v>
      </c>
      <c r="J1520" s="11">
        <v>8</v>
      </c>
      <c r="K1520" s="11">
        <v>1</v>
      </c>
      <c r="L1520" s="11">
        <v>9</v>
      </c>
      <c r="M1520" s="11">
        <v>17</v>
      </c>
      <c r="O1520" t="str">
        <f t="shared" si="23"/>
        <v>MCBBound &amp; Not Paid</v>
      </c>
    </row>
    <row r="1521" spans="1:15" ht="12" customHeight="1" outlineLevel="1" x14ac:dyDescent="0.2">
      <c r="A1521" s="3" t="s">
        <v>24157</v>
      </c>
      <c r="B1521" s="4">
        <v>15838</v>
      </c>
      <c r="C1521" s="3" t="s">
        <v>24150</v>
      </c>
      <c r="D1521" s="5">
        <v>39721</v>
      </c>
      <c r="E1521" s="5">
        <v>39738</v>
      </c>
      <c r="F1521" s="7">
        <v>39741</v>
      </c>
      <c r="G1521" s="8"/>
      <c r="H1521" s="8"/>
      <c r="I1521" s="6">
        <v>39780</v>
      </c>
      <c r="J1521" s="10"/>
      <c r="K1521" s="10"/>
      <c r="L1521" s="11">
        <v>0</v>
      </c>
      <c r="M1521" s="11">
        <v>0</v>
      </c>
      <c r="O1521" t="str">
        <f t="shared" si="23"/>
        <v>MCBDO NOT RENEW</v>
      </c>
    </row>
    <row r="1522" spans="1:15" ht="12" customHeight="1" outlineLevel="1" x14ac:dyDescent="0.2">
      <c r="A1522" s="3" t="s">
        <v>24157</v>
      </c>
      <c r="B1522" s="4">
        <v>15920</v>
      </c>
      <c r="C1522" s="3" t="s">
        <v>20135</v>
      </c>
      <c r="D1522" s="5">
        <v>39717</v>
      </c>
      <c r="E1522" s="5">
        <v>39741</v>
      </c>
      <c r="F1522" s="7">
        <v>39741</v>
      </c>
      <c r="G1522" s="9">
        <v>39783</v>
      </c>
      <c r="H1522" s="9">
        <v>39783</v>
      </c>
      <c r="I1522" s="6">
        <v>39795</v>
      </c>
      <c r="J1522" s="11">
        <v>42</v>
      </c>
      <c r="K1522" s="11">
        <v>0</v>
      </c>
      <c r="L1522" s="11">
        <v>42</v>
      </c>
      <c r="M1522" s="11">
        <v>12</v>
      </c>
      <c r="O1522" t="str">
        <f t="shared" si="23"/>
        <v>MCBBound &amp; Not Paid</v>
      </c>
    </row>
    <row r="1523" spans="1:15" ht="12" customHeight="1" outlineLevel="1" x14ac:dyDescent="0.2">
      <c r="A1523" s="3" t="s">
        <v>24157</v>
      </c>
      <c r="B1523" s="4">
        <v>15881</v>
      </c>
      <c r="C1523" s="3" t="s">
        <v>20135</v>
      </c>
      <c r="D1523" s="5">
        <v>39722</v>
      </c>
      <c r="E1523" s="5">
        <v>39741</v>
      </c>
      <c r="F1523" s="7">
        <v>39741</v>
      </c>
      <c r="G1523" s="9">
        <v>39774</v>
      </c>
      <c r="H1523" s="9">
        <v>39774</v>
      </c>
      <c r="I1523" s="6">
        <v>39784</v>
      </c>
      <c r="J1523" s="11">
        <v>33</v>
      </c>
      <c r="K1523" s="11">
        <v>0</v>
      </c>
      <c r="L1523" s="11">
        <v>33</v>
      </c>
      <c r="M1523" s="11">
        <v>10</v>
      </c>
      <c r="O1523" t="str">
        <f t="shared" si="23"/>
        <v>MCBBound &amp; Not Paid</v>
      </c>
    </row>
    <row r="1524" spans="1:15" ht="12" customHeight="1" outlineLevel="1" x14ac:dyDescent="0.2">
      <c r="A1524" s="3" t="s">
        <v>24157</v>
      </c>
      <c r="B1524" s="4">
        <v>15852</v>
      </c>
      <c r="C1524" s="3" t="s">
        <v>20135</v>
      </c>
      <c r="D1524" s="5">
        <v>39738</v>
      </c>
      <c r="E1524" s="5">
        <v>39742</v>
      </c>
      <c r="F1524" s="7">
        <v>39742</v>
      </c>
      <c r="G1524" s="9">
        <v>39766</v>
      </c>
      <c r="H1524" s="9">
        <v>39767</v>
      </c>
      <c r="I1524" s="6">
        <v>39782</v>
      </c>
      <c r="J1524" s="11">
        <v>24</v>
      </c>
      <c r="K1524" s="11">
        <v>1</v>
      </c>
      <c r="L1524" s="11">
        <v>25</v>
      </c>
      <c r="M1524" s="11">
        <v>15</v>
      </c>
      <c r="O1524" t="str">
        <f t="shared" si="23"/>
        <v>MCBBound &amp; Not Paid</v>
      </c>
    </row>
    <row r="1525" spans="1:15" ht="12" customHeight="1" outlineLevel="1" x14ac:dyDescent="0.2">
      <c r="A1525" s="3" t="s">
        <v>24157</v>
      </c>
      <c r="B1525" s="4">
        <v>15868</v>
      </c>
      <c r="C1525" s="3" t="s">
        <v>20135</v>
      </c>
      <c r="D1525" s="5">
        <v>39722</v>
      </c>
      <c r="E1525" s="5">
        <v>39742</v>
      </c>
      <c r="F1525" s="7">
        <v>39742</v>
      </c>
      <c r="G1525" s="9">
        <v>39745</v>
      </c>
      <c r="H1525" s="9">
        <v>39763</v>
      </c>
      <c r="I1525" s="6">
        <v>39783</v>
      </c>
      <c r="J1525" s="11">
        <v>3</v>
      </c>
      <c r="K1525" s="11">
        <v>18</v>
      </c>
      <c r="L1525" s="11">
        <v>21</v>
      </c>
      <c r="M1525" s="11">
        <v>20</v>
      </c>
      <c r="O1525" t="str">
        <f t="shared" si="23"/>
        <v>MCBBound &amp; Not Paid</v>
      </c>
    </row>
    <row r="1526" spans="1:15" ht="12" customHeight="1" outlineLevel="1" x14ac:dyDescent="0.2">
      <c r="A1526" s="3" t="s">
        <v>24157</v>
      </c>
      <c r="B1526" s="4">
        <v>15911</v>
      </c>
      <c r="C1526" s="3" t="s">
        <v>20137</v>
      </c>
      <c r="D1526" s="5">
        <v>39743</v>
      </c>
      <c r="E1526" s="5">
        <v>39745</v>
      </c>
      <c r="F1526" s="7">
        <v>39743</v>
      </c>
      <c r="G1526" s="9">
        <v>39747</v>
      </c>
      <c r="H1526" s="9">
        <v>39785</v>
      </c>
      <c r="I1526" s="6">
        <v>39792</v>
      </c>
      <c r="J1526" s="11">
        <v>4</v>
      </c>
      <c r="K1526" s="11">
        <v>38</v>
      </c>
      <c r="L1526" s="11">
        <v>42</v>
      </c>
      <c r="M1526" s="11">
        <v>7</v>
      </c>
      <c r="O1526" t="str">
        <f t="shared" si="23"/>
        <v>MCBCancel</v>
      </c>
    </row>
    <row r="1527" spans="1:15" ht="12" customHeight="1" outlineLevel="1" x14ac:dyDescent="0.2">
      <c r="A1527" s="3" t="s">
        <v>24157</v>
      </c>
      <c r="B1527" s="4">
        <v>16081</v>
      </c>
      <c r="C1527" s="3" t="s">
        <v>20135</v>
      </c>
      <c r="D1527" s="5">
        <v>39741</v>
      </c>
      <c r="E1527" s="5">
        <v>39743</v>
      </c>
      <c r="F1527" s="7">
        <v>39743</v>
      </c>
      <c r="G1527" s="9">
        <v>39800</v>
      </c>
      <c r="H1527" s="9">
        <v>39800</v>
      </c>
      <c r="I1527" s="6">
        <v>39817</v>
      </c>
      <c r="J1527" s="11">
        <v>57</v>
      </c>
      <c r="K1527" s="11">
        <v>0</v>
      </c>
      <c r="L1527" s="11">
        <v>57</v>
      </c>
      <c r="M1527" s="11">
        <v>17</v>
      </c>
      <c r="O1527" t="str">
        <f t="shared" si="23"/>
        <v>MCBBound &amp; Not Paid</v>
      </c>
    </row>
    <row r="1528" spans="1:15" ht="12" customHeight="1" outlineLevel="1" x14ac:dyDescent="0.2">
      <c r="A1528" s="3" t="s">
        <v>24157</v>
      </c>
      <c r="B1528" s="4">
        <v>15798</v>
      </c>
      <c r="C1528" s="3" t="s">
        <v>20135</v>
      </c>
      <c r="D1528" s="5">
        <v>39737</v>
      </c>
      <c r="E1528" s="5">
        <v>39745</v>
      </c>
      <c r="F1528" s="7">
        <v>39744</v>
      </c>
      <c r="G1528" s="9">
        <v>39747</v>
      </c>
      <c r="H1528" s="9">
        <v>39760</v>
      </c>
      <c r="I1528" s="6">
        <v>39767</v>
      </c>
      <c r="J1528" s="11">
        <v>3</v>
      </c>
      <c r="K1528" s="11">
        <v>13</v>
      </c>
      <c r="L1528" s="11">
        <v>16</v>
      </c>
      <c r="M1528" s="11">
        <v>7</v>
      </c>
      <c r="O1528" t="str">
        <f t="shared" si="23"/>
        <v>MCBBound &amp; Not Paid</v>
      </c>
    </row>
    <row r="1529" spans="1:15" ht="12" customHeight="1" outlineLevel="1" x14ac:dyDescent="0.2">
      <c r="A1529" s="3" t="s">
        <v>24157</v>
      </c>
      <c r="B1529" s="4">
        <v>15884</v>
      </c>
      <c r="C1529" s="3" t="s">
        <v>20135</v>
      </c>
      <c r="D1529" s="5">
        <v>39735</v>
      </c>
      <c r="E1529" s="5">
        <v>39742</v>
      </c>
      <c r="F1529" s="7">
        <v>39744</v>
      </c>
      <c r="G1529" s="9">
        <v>39744</v>
      </c>
      <c r="H1529" s="9">
        <v>39780</v>
      </c>
      <c r="I1529" s="6">
        <v>39785</v>
      </c>
      <c r="J1529" s="11">
        <v>0</v>
      </c>
      <c r="K1529" s="11">
        <v>36</v>
      </c>
      <c r="L1529" s="11">
        <v>36</v>
      </c>
      <c r="M1529" s="11">
        <v>5</v>
      </c>
      <c r="O1529" t="str">
        <f t="shared" si="23"/>
        <v>MCBBound &amp; Not Paid</v>
      </c>
    </row>
    <row r="1530" spans="1:15" ht="12" customHeight="1" outlineLevel="1" x14ac:dyDescent="0.2">
      <c r="A1530" s="3" t="s">
        <v>24157</v>
      </c>
      <c r="B1530" s="4">
        <v>15727</v>
      </c>
      <c r="C1530" s="3" t="s">
        <v>20135</v>
      </c>
      <c r="D1530" s="5">
        <v>39742</v>
      </c>
      <c r="E1530" s="5">
        <v>39745</v>
      </c>
      <c r="F1530" s="7">
        <v>39745</v>
      </c>
      <c r="G1530" s="9">
        <v>39747</v>
      </c>
      <c r="H1530" s="9">
        <v>39749</v>
      </c>
      <c r="I1530" s="6">
        <v>39753</v>
      </c>
      <c r="J1530" s="11">
        <v>2</v>
      </c>
      <c r="K1530" s="11">
        <v>2</v>
      </c>
      <c r="L1530" s="11">
        <v>4</v>
      </c>
      <c r="M1530" s="11">
        <v>4</v>
      </c>
      <c r="O1530" t="str">
        <f t="shared" si="23"/>
        <v>MCBBound &amp; Not Paid</v>
      </c>
    </row>
    <row r="1531" spans="1:15" ht="12" customHeight="1" outlineLevel="1" x14ac:dyDescent="0.2">
      <c r="A1531" s="3" t="s">
        <v>24157</v>
      </c>
      <c r="B1531" s="4">
        <v>15736</v>
      </c>
      <c r="C1531" s="3" t="s">
        <v>20135</v>
      </c>
      <c r="D1531" s="5">
        <v>39742</v>
      </c>
      <c r="E1531" s="5">
        <v>39748</v>
      </c>
      <c r="F1531" s="7">
        <v>39748</v>
      </c>
      <c r="G1531" s="9">
        <v>39748</v>
      </c>
      <c r="H1531" s="9">
        <v>39748</v>
      </c>
      <c r="I1531" s="6">
        <v>39753</v>
      </c>
      <c r="J1531" s="11">
        <v>0</v>
      </c>
      <c r="K1531" s="11">
        <v>0</v>
      </c>
      <c r="L1531" s="11">
        <v>0</v>
      </c>
      <c r="M1531" s="11">
        <v>5</v>
      </c>
      <c r="O1531" t="str">
        <f t="shared" si="23"/>
        <v>MCBBound &amp; Not Paid</v>
      </c>
    </row>
    <row r="1532" spans="1:15" ht="12" customHeight="1" outlineLevel="1" x14ac:dyDescent="0.2">
      <c r="A1532" s="3" t="s">
        <v>24157</v>
      </c>
      <c r="B1532" s="4">
        <v>15876</v>
      </c>
      <c r="C1532" s="3" t="s">
        <v>20135</v>
      </c>
      <c r="D1532" s="5">
        <v>39742</v>
      </c>
      <c r="E1532" s="5">
        <v>39745</v>
      </c>
      <c r="F1532" s="7">
        <v>39748</v>
      </c>
      <c r="G1532" s="9">
        <v>39768</v>
      </c>
      <c r="H1532" s="9">
        <v>39768</v>
      </c>
      <c r="I1532" s="6">
        <v>39783</v>
      </c>
      <c r="J1532" s="11">
        <v>20</v>
      </c>
      <c r="K1532" s="11">
        <v>0</v>
      </c>
      <c r="L1532" s="11">
        <v>20</v>
      </c>
      <c r="M1532" s="11">
        <v>15</v>
      </c>
      <c r="O1532" t="str">
        <f t="shared" si="23"/>
        <v>MCBBound &amp; Not Paid</v>
      </c>
    </row>
    <row r="1533" spans="1:15" ht="12" customHeight="1" outlineLevel="1" x14ac:dyDescent="0.2">
      <c r="A1533" s="3" t="s">
        <v>24157</v>
      </c>
      <c r="B1533" s="4">
        <v>16038</v>
      </c>
      <c r="C1533" s="3" t="s">
        <v>20135</v>
      </c>
      <c r="D1533" s="5">
        <v>39741</v>
      </c>
      <c r="E1533" s="5">
        <v>39748</v>
      </c>
      <c r="F1533" s="7">
        <v>39748</v>
      </c>
      <c r="G1533" s="9">
        <v>39786</v>
      </c>
      <c r="H1533" s="9">
        <v>39791</v>
      </c>
      <c r="I1533" s="6">
        <v>39814</v>
      </c>
      <c r="J1533" s="11">
        <v>38</v>
      </c>
      <c r="K1533" s="11">
        <v>5</v>
      </c>
      <c r="L1533" s="11">
        <v>43</v>
      </c>
      <c r="M1533" s="11">
        <v>23</v>
      </c>
      <c r="O1533" t="str">
        <f t="shared" si="23"/>
        <v>MCBBound &amp; Not Paid</v>
      </c>
    </row>
    <row r="1534" spans="1:15" ht="12" customHeight="1" outlineLevel="1" x14ac:dyDescent="0.2">
      <c r="A1534" s="3" t="s">
        <v>24157</v>
      </c>
      <c r="B1534" s="4">
        <v>15902</v>
      </c>
      <c r="C1534" s="3" t="s">
        <v>20135</v>
      </c>
      <c r="D1534" s="5">
        <v>39745</v>
      </c>
      <c r="E1534" s="5">
        <v>39745</v>
      </c>
      <c r="F1534" s="7">
        <v>39748</v>
      </c>
      <c r="G1534" s="9">
        <v>39775</v>
      </c>
      <c r="H1534" s="9">
        <v>39775</v>
      </c>
      <c r="I1534" s="6">
        <v>39788</v>
      </c>
      <c r="J1534" s="11">
        <v>27</v>
      </c>
      <c r="K1534" s="11">
        <v>0</v>
      </c>
      <c r="L1534" s="11">
        <v>27</v>
      </c>
      <c r="M1534" s="11">
        <v>13</v>
      </c>
      <c r="O1534" t="str">
        <f t="shared" si="23"/>
        <v>MCBBound &amp; Not Paid</v>
      </c>
    </row>
    <row r="1535" spans="1:15" ht="12" customHeight="1" outlineLevel="1" x14ac:dyDescent="0.2">
      <c r="A1535" s="3" t="s">
        <v>24157</v>
      </c>
      <c r="B1535" s="4">
        <v>15841</v>
      </c>
      <c r="C1535" s="3" t="s">
        <v>20135</v>
      </c>
      <c r="D1535" s="5">
        <v>39749</v>
      </c>
      <c r="E1535" s="5">
        <v>39749</v>
      </c>
      <c r="F1535" s="7">
        <v>39749</v>
      </c>
      <c r="G1535" s="9">
        <v>39763</v>
      </c>
      <c r="H1535" s="9">
        <v>39763</v>
      </c>
      <c r="I1535" s="6">
        <v>39780</v>
      </c>
      <c r="J1535" s="11">
        <v>14</v>
      </c>
      <c r="K1535" s="11">
        <v>0</v>
      </c>
      <c r="L1535" s="11">
        <v>14</v>
      </c>
      <c r="M1535" s="11">
        <v>17</v>
      </c>
      <c r="O1535" t="str">
        <f t="shared" si="23"/>
        <v>MCBBound &amp; Not Paid</v>
      </c>
    </row>
    <row r="1536" spans="1:15" ht="12" customHeight="1" outlineLevel="1" x14ac:dyDescent="0.2">
      <c r="A1536" s="3" t="s">
        <v>24157</v>
      </c>
      <c r="B1536" s="4">
        <v>15754</v>
      </c>
      <c r="C1536" s="3" t="s">
        <v>20135</v>
      </c>
      <c r="D1536" s="5">
        <v>39749</v>
      </c>
      <c r="E1536" s="5">
        <v>39750</v>
      </c>
      <c r="F1536" s="7">
        <v>39750</v>
      </c>
      <c r="G1536" s="9">
        <v>39757</v>
      </c>
      <c r="H1536" s="9">
        <v>39757</v>
      </c>
      <c r="I1536" s="6">
        <v>39759</v>
      </c>
      <c r="J1536" s="11">
        <v>7</v>
      </c>
      <c r="K1536" s="11">
        <v>0</v>
      </c>
      <c r="L1536" s="11">
        <v>7</v>
      </c>
      <c r="M1536" s="11">
        <v>2</v>
      </c>
      <c r="O1536" t="str">
        <f t="shared" si="23"/>
        <v>MCBBound &amp; Not Paid</v>
      </c>
    </row>
    <row r="1537" spans="1:15" ht="12" customHeight="1" outlineLevel="1" x14ac:dyDescent="0.2">
      <c r="A1537" s="3" t="s">
        <v>24157</v>
      </c>
      <c r="B1537" s="4">
        <v>15937</v>
      </c>
      <c r="C1537" s="3" t="s">
        <v>20135</v>
      </c>
      <c r="D1537" s="5">
        <v>39744</v>
      </c>
      <c r="E1537" s="5">
        <v>39750</v>
      </c>
      <c r="F1537" s="7">
        <v>39750</v>
      </c>
      <c r="G1537" s="9">
        <v>39788</v>
      </c>
      <c r="H1537" s="9">
        <v>39788</v>
      </c>
      <c r="I1537" s="6">
        <v>39801</v>
      </c>
      <c r="J1537" s="11">
        <v>38</v>
      </c>
      <c r="K1537" s="11">
        <v>0</v>
      </c>
      <c r="L1537" s="11">
        <v>38</v>
      </c>
      <c r="M1537" s="11">
        <v>13</v>
      </c>
      <c r="O1537" t="str">
        <f t="shared" si="23"/>
        <v>MCBBound &amp; Not Paid</v>
      </c>
    </row>
    <row r="1538" spans="1:15" ht="12" customHeight="1" outlineLevel="1" x14ac:dyDescent="0.2">
      <c r="A1538" s="3" t="s">
        <v>24157</v>
      </c>
      <c r="B1538" s="4">
        <v>15728</v>
      </c>
      <c r="C1538" s="3" t="s">
        <v>20135</v>
      </c>
      <c r="D1538" s="5">
        <v>39749</v>
      </c>
      <c r="E1538" s="5">
        <v>39750</v>
      </c>
      <c r="F1538" s="7">
        <v>39750</v>
      </c>
      <c r="G1538" s="9">
        <v>39750</v>
      </c>
      <c r="H1538" s="9">
        <v>39752</v>
      </c>
      <c r="I1538" s="6">
        <v>39753</v>
      </c>
      <c r="J1538" s="11">
        <v>0</v>
      </c>
      <c r="K1538" s="11">
        <v>2</v>
      </c>
      <c r="L1538" s="11">
        <v>2</v>
      </c>
      <c r="M1538" s="11">
        <v>1</v>
      </c>
      <c r="O1538" t="str">
        <f t="shared" si="23"/>
        <v>MCBBound &amp; Not Paid</v>
      </c>
    </row>
    <row r="1539" spans="1:15" ht="12" customHeight="1" outlineLevel="1" x14ac:dyDescent="0.2">
      <c r="A1539" s="3" t="s">
        <v>24157</v>
      </c>
      <c r="B1539" s="4">
        <v>15844</v>
      </c>
      <c r="C1539" s="3" t="s">
        <v>20135</v>
      </c>
      <c r="D1539" s="5">
        <v>39749</v>
      </c>
      <c r="E1539" s="5">
        <v>39755</v>
      </c>
      <c r="F1539" s="7">
        <v>39756</v>
      </c>
      <c r="G1539" s="9">
        <v>39770</v>
      </c>
      <c r="H1539" s="9">
        <v>39771</v>
      </c>
      <c r="I1539" s="6">
        <v>39781</v>
      </c>
      <c r="J1539" s="11">
        <v>14</v>
      </c>
      <c r="K1539" s="11">
        <v>1</v>
      </c>
      <c r="L1539" s="11">
        <v>15</v>
      </c>
      <c r="M1539" s="11">
        <v>10</v>
      </c>
      <c r="O1539" t="str">
        <f t="shared" si="23"/>
        <v>MCBBound &amp; Not Paid</v>
      </c>
    </row>
    <row r="1540" spans="1:15" ht="12" customHeight="1" outlineLevel="1" x14ac:dyDescent="0.2">
      <c r="A1540" s="3" t="s">
        <v>24157</v>
      </c>
      <c r="B1540" s="4">
        <v>15955</v>
      </c>
      <c r="C1540" s="3" t="s">
        <v>20135</v>
      </c>
      <c r="D1540" s="5">
        <v>39751</v>
      </c>
      <c r="E1540" s="5">
        <v>39756</v>
      </c>
      <c r="F1540" s="7">
        <v>39756</v>
      </c>
      <c r="G1540" s="9">
        <v>39792</v>
      </c>
      <c r="H1540" s="9">
        <v>39792</v>
      </c>
      <c r="I1540" s="6">
        <v>39805</v>
      </c>
      <c r="J1540" s="11">
        <v>36</v>
      </c>
      <c r="K1540" s="11">
        <v>0</v>
      </c>
      <c r="L1540" s="11">
        <v>36</v>
      </c>
      <c r="M1540" s="11">
        <v>13</v>
      </c>
      <c r="O1540" t="str">
        <f t="shared" ref="O1540:O1603" si="24">+A1540&amp;C1540</f>
        <v>MCBBound &amp; Not Paid</v>
      </c>
    </row>
    <row r="1541" spans="1:15" ht="12" customHeight="1" outlineLevel="1" x14ac:dyDescent="0.2">
      <c r="A1541" s="3" t="s">
        <v>24157</v>
      </c>
      <c r="B1541" s="4">
        <v>15888</v>
      </c>
      <c r="C1541" s="3" t="s">
        <v>20135</v>
      </c>
      <c r="D1541" s="5">
        <v>39755</v>
      </c>
      <c r="E1541" s="5">
        <v>39756</v>
      </c>
      <c r="F1541" s="7">
        <v>39756</v>
      </c>
      <c r="G1541" s="9">
        <v>39760</v>
      </c>
      <c r="H1541" s="9">
        <v>39774</v>
      </c>
      <c r="I1541" s="6">
        <v>39786</v>
      </c>
      <c r="J1541" s="11">
        <v>4</v>
      </c>
      <c r="K1541" s="11">
        <v>14</v>
      </c>
      <c r="L1541" s="11">
        <v>18</v>
      </c>
      <c r="M1541" s="11">
        <v>12</v>
      </c>
      <c r="O1541" t="str">
        <f t="shared" si="24"/>
        <v>MCBBound &amp; Not Paid</v>
      </c>
    </row>
    <row r="1542" spans="1:15" ht="12" customHeight="1" outlineLevel="1" x14ac:dyDescent="0.2">
      <c r="A1542" s="3" t="s">
        <v>24157</v>
      </c>
      <c r="B1542" s="4">
        <v>15954</v>
      </c>
      <c r="C1542" s="3" t="s">
        <v>20135</v>
      </c>
      <c r="D1542" s="5">
        <v>39751</v>
      </c>
      <c r="E1542" s="5">
        <v>39755</v>
      </c>
      <c r="F1542" s="7">
        <v>39756</v>
      </c>
      <c r="G1542" s="9">
        <v>39758</v>
      </c>
      <c r="H1542" s="9">
        <v>39791</v>
      </c>
      <c r="I1542" s="6">
        <v>39805</v>
      </c>
      <c r="J1542" s="11">
        <v>2</v>
      </c>
      <c r="K1542" s="11">
        <v>33</v>
      </c>
      <c r="L1542" s="11">
        <v>35</v>
      </c>
      <c r="M1542" s="11">
        <v>14</v>
      </c>
      <c r="O1542" t="str">
        <f t="shared" si="24"/>
        <v>MCBBound &amp; Not Paid</v>
      </c>
    </row>
    <row r="1543" spans="1:15" ht="12" customHeight="1" outlineLevel="1" x14ac:dyDescent="0.2">
      <c r="A1543" s="3" t="s">
        <v>24157</v>
      </c>
      <c r="B1543" s="4">
        <v>15865</v>
      </c>
      <c r="C1543" s="3" t="s">
        <v>20135</v>
      </c>
      <c r="D1543" s="5">
        <v>39732</v>
      </c>
      <c r="E1543" s="5">
        <v>39757</v>
      </c>
      <c r="F1543" s="7">
        <v>39757</v>
      </c>
      <c r="G1543" s="9">
        <v>39771</v>
      </c>
      <c r="H1543" s="9">
        <v>39771</v>
      </c>
      <c r="I1543" s="6">
        <v>39783</v>
      </c>
      <c r="J1543" s="11">
        <v>14</v>
      </c>
      <c r="K1543" s="11">
        <v>0</v>
      </c>
      <c r="L1543" s="11">
        <v>14</v>
      </c>
      <c r="M1543" s="11">
        <v>12</v>
      </c>
      <c r="O1543" t="str">
        <f t="shared" si="24"/>
        <v>MCBBound &amp; Not Paid</v>
      </c>
    </row>
    <row r="1544" spans="1:15" ht="12" customHeight="1" outlineLevel="1" x14ac:dyDescent="0.2">
      <c r="A1544" s="3" t="s">
        <v>24157</v>
      </c>
      <c r="B1544" s="4">
        <v>15817</v>
      </c>
      <c r="C1544" s="3" t="s">
        <v>20135</v>
      </c>
      <c r="D1544" s="5">
        <v>39756</v>
      </c>
      <c r="E1544" s="5">
        <v>39757</v>
      </c>
      <c r="F1544" s="7">
        <v>39758</v>
      </c>
      <c r="G1544" s="9">
        <v>39761</v>
      </c>
      <c r="H1544" s="9">
        <v>39761</v>
      </c>
      <c r="I1544" s="6">
        <v>39771</v>
      </c>
      <c r="J1544" s="11">
        <v>3</v>
      </c>
      <c r="K1544" s="11">
        <v>0</v>
      </c>
      <c r="L1544" s="11">
        <v>3</v>
      </c>
      <c r="M1544" s="11">
        <v>10</v>
      </c>
      <c r="O1544" t="str">
        <f t="shared" si="24"/>
        <v>MCBBound &amp; Not Paid</v>
      </c>
    </row>
    <row r="1545" spans="1:15" ht="12" customHeight="1" outlineLevel="1" x14ac:dyDescent="0.2">
      <c r="A1545" s="3" t="s">
        <v>24157</v>
      </c>
      <c r="B1545" s="4">
        <v>15966</v>
      </c>
      <c r="C1545" s="3" t="s">
        <v>24150</v>
      </c>
      <c r="D1545" s="5">
        <v>39757</v>
      </c>
      <c r="E1545" s="5">
        <v>39759</v>
      </c>
      <c r="F1545" s="7">
        <v>39759</v>
      </c>
      <c r="G1545" s="8"/>
      <c r="H1545" s="8"/>
      <c r="I1545" s="6">
        <v>39811</v>
      </c>
      <c r="J1545" s="10"/>
      <c r="K1545" s="10"/>
      <c r="L1545" s="11">
        <v>0</v>
      </c>
      <c r="M1545" s="11">
        <v>0</v>
      </c>
      <c r="O1545" t="str">
        <f t="shared" si="24"/>
        <v>MCBDO NOT RENEW</v>
      </c>
    </row>
    <row r="1546" spans="1:15" ht="12" customHeight="1" outlineLevel="1" x14ac:dyDescent="0.2">
      <c r="A1546" s="3" t="s">
        <v>24157</v>
      </c>
      <c r="B1546" s="4">
        <v>15952</v>
      </c>
      <c r="C1546" s="3" t="s">
        <v>20135</v>
      </c>
      <c r="D1546" s="5">
        <v>39758</v>
      </c>
      <c r="E1546" s="5">
        <v>39762</v>
      </c>
      <c r="F1546" s="7">
        <v>39762</v>
      </c>
      <c r="G1546" s="9">
        <v>39788</v>
      </c>
      <c r="H1546" s="9">
        <v>39788</v>
      </c>
      <c r="I1546" s="6">
        <v>39804</v>
      </c>
      <c r="J1546" s="11">
        <v>26</v>
      </c>
      <c r="K1546" s="11">
        <v>0</v>
      </c>
      <c r="L1546" s="11">
        <v>26</v>
      </c>
      <c r="M1546" s="11">
        <v>16</v>
      </c>
      <c r="O1546" t="str">
        <f t="shared" si="24"/>
        <v>MCBBound &amp; Not Paid</v>
      </c>
    </row>
    <row r="1547" spans="1:15" ht="12" customHeight="1" outlineLevel="1" x14ac:dyDescent="0.2">
      <c r="A1547" s="3" t="s">
        <v>24157</v>
      </c>
      <c r="B1547" s="4">
        <v>15908</v>
      </c>
      <c r="C1547" s="3" t="s">
        <v>20135</v>
      </c>
      <c r="D1547" s="5">
        <v>39751</v>
      </c>
      <c r="E1547" s="5">
        <v>39759</v>
      </c>
      <c r="F1547" s="7">
        <v>39762</v>
      </c>
      <c r="G1547" s="9">
        <v>39764</v>
      </c>
      <c r="H1547" s="9">
        <v>39775</v>
      </c>
      <c r="I1547" s="6">
        <v>39790</v>
      </c>
      <c r="J1547" s="11">
        <v>2</v>
      </c>
      <c r="K1547" s="11">
        <v>11</v>
      </c>
      <c r="L1547" s="11">
        <v>13</v>
      </c>
      <c r="M1547" s="11">
        <v>15</v>
      </c>
      <c r="O1547" t="str">
        <f t="shared" si="24"/>
        <v>MCBBound &amp; Not Paid</v>
      </c>
    </row>
    <row r="1548" spans="1:15" ht="12" customHeight="1" outlineLevel="1" x14ac:dyDescent="0.2">
      <c r="A1548" s="3" t="s">
        <v>24157</v>
      </c>
      <c r="B1548" s="4">
        <v>15811</v>
      </c>
      <c r="C1548" s="3" t="s">
        <v>20135</v>
      </c>
      <c r="D1548" s="5">
        <v>39757</v>
      </c>
      <c r="E1548" s="5">
        <v>39762</v>
      </c>
      <c r="F1548" s="7">
        <v>39763</v>
      </c>
      <c r="G1548" s="9">
        <v>39765</v>
      </c>
      <c r="H1548" s="9">
        <v>39768</v>
      </c>
      <c r="I1548" s="6">
        <v>39770</v>
      </c>
      <c r="J1548" s="11">
        <v>2</v>
      </c>
      <c r="K1548" s="11">
        <v>3</v>
      </c>
      <c r="L1548" s="11">
        <v>5</v>
      </c>
      <c r="M1548" s="11">
        <v>2</v>
      </c>
      <c r="O1548" t="str">
        <f t="shared" si="24"/>
        <v>MCBBound &amp; Not Paid</v>
      </c>
    </row>
    <row r="1549" spans="1:15" ht="12" customHeight="1" outlineLevel="1" x14ac:dyDescent="0.2">
      <c r="A1549" s="3" t="s">
        <v>24157</v>
      </c>
      <c r="B1549" s="4">
        <v>16156</v>
      </c>
      <c r="C1549" s="3" t="s">
        <v>20135</v>
      </c>
      <c r="D1549" s="5">
        <v>39755</v>
      </c>
      <c r="E1549" s="5">
        <v>39763</v>
      </c>
      <c r="F1549" s="7">
        <v>39763</v>
      </c>
      <c r="G1549" s="9">
        <v>39820</v>
      </c>
      <c r="H1549" s="9">
        <v>39822</v>
      </c>
      <c r="I1549" s="6">
        <v>39837</v>
      </c>
      <c r="J1549" s="11">
        <v>57</v>
      </c>
      <c r="K1549" s="11">
        <v>2</v>
      </c>
      <c r="L1549" s="11">
        <v>59</v>
      </c>
      <c r="M1549" s="11">
        <v>15</v>
      </c>
      <c r="O1549" t="str">
        <f t="shared" si="24"/>
        <v>MCBBound &amp; Not Paid</v>
      </c>
    </row>
    <row r="1550" spans="1:15" ht="12" customHeight="1" outlineLevel="1" x14ac:dyDescent="0.2">
      <c r="A1550" s="3" t="s">
        <v>24157</v>
      </c>
      <c r="B1550" s="4">
        <v>16057</v>
      </c>
      <c r="C1550" s="3" t="s">
        <v>20135</v>
      </c>
      <c r="D1550" s="5">
        <v>39756</v>
      </c>
      <c r="E1550" s="5">
        <v>39763</v>
      </c>
      <c r="F1550" s="7">
        <v>39763</v>
      </c>
      <c r="G1550" s="9">
        <v>39798</v>
      </c>
      <c r="H1550" s="9">
        <v>39798</v>
      </c>
      <c r="I1550" s="6">
        <v>39814</v>
      </c>
      <c r="J1550" s="11">
        <v>35</v>
      </c>
      <c r="K1550" s="11">
        <v>0</v>
      </c>
      <c r="L1550" s="11">
        <v>35</v>
      </c>
      <c r="M1550" s="11">
        <v>16</v>
      </c>
      <c r="O1550" t="str">
        <f t="shared" si="24"/>
        <v>MCBBound &amp; Not Paid</v>
      </c>
    </row>
    <row r="1551" spans="1:15" ht="12" customHeight="1" outlineLevel="1" x14ac:dyDescent="0.2">
      <c r="A1551" s="3" t="s">
        <v>24157</v>
      </c>
      <c r="B1551" s="4">
        <v>15894</v>
      </c>
      <c r="C1551" s="3" t="s">
        <v>20135</v>
      </c>
      <c r="D1551" s="5">
        <v>39731</v>
      </c>
      <c r="E1551" s="5">
        <v>39763</v>
      </c>
      <c r="F1551" s="7">
        <v>39763</v>
      </c>
      <c r="G1551" s="9">
        <v>39780</v>
      </c>
      <c r="H1551" s="9">
        <v>39780</v>
      </c>
      <c r="I1551" s="6">
        <v>39787</v>
      </c>
      <c r="J1551" s="11">
        <v>17</v>
      </c>
      <c r="K1551" s="11">
        <v>0</v>
      </c>
      <c r="L1551" s="11">
        <v>17</v>
      </c>
      <c r="M1551" s="11">
        <v>7</v>
      </c>
      <c r="O1551" t="str">
        <f t="shared" si="24"/>
        <v>MCBBound &amp; Not Paid</v>
      </c>
    </row>
    <row r="1552" spans="1:15" ht="12" customHeight="1" outlineLevel="1" x14ac:dyDescent="0.2">
      <c r="A1552" s="3" t="s">
        <v>24157</v>
      </c>
      <c r="B1552" s="4">
        <v>16034</v>
      </c>
      <c r="C1552" s="3" t="s">
        <v>20135</v>
      </c>
      <c r="D1552" s="5">
        <v>39759</v>
      </c>
      <c r="E1552" s="5">
        <v>39764</v>
      </c>
      <c r="F1552" s="7">
        <v>39764</v>
      </c>
      <c r="G1552" s="9">
        <v>39790</v>
      </c>
      <c r="H1552" s="9">
        <v>39794</v>
      </c>
      <c r="I1552" s="6">
        <v>39814</v>
      </c>
      <c r="J1552" s="11">
        <v>26</v>
      </c>
      <c r="K1552" s="11">
        <v>4</v>
      </c>
      <c r="L1552" s="11">
        <v>30</v>
      </c>
      <c r="M1552" s="11">
        <v>20</v>
      </c>
      <c r="O1552" t="str">
        <f t="shared" si="24"/>
        <v>MCBBound &amp; Not Paid</v>
      </c>
    </row>
    <row r="1553" spans="1:15" ht="12" customHeight="1" outlineLevel="1" x14ac:dyDescent="0.2">
      <c r="A1553" s="3" t="s">
        <v>24157</v>
      </c>
      <c r="B1553" s="4">
        <v>15972</v>
      </c>
      <c r="C1553" s="3" t="s">
        <v>20135</v>
      </c>
      <c r="D1553" s="5">
        <v>39762</v>
      </c>
      <c r="E1553" s="5">
        <v>39766</v>
      </c>
      <c r="F1553" s="7">
        <v>39766</v>
      </c>
      <c r="G1553" s="9">
        <v>39794</v>
      </c>
      <c r="H1553" s="9">
        <v>39794</v>
      </c>
      <c r="I1553" s="6">
        <v>39812</v>
      </c>
      <c r="J1553" s="11">
        <v>28</v>
      </c>
      <c r="K1553" s="11">
        <v>0</v>
      </c>
      <c r="L1553" s="11">
        <v>28</v>
      </c>
      <c r="M1553" s="11">
        <v>18</v>
      </c>
      <c r="O1553" t="str">
        <f t="shared" si="24"/>
        <v>MCBBound &amp; Not Paid</v>
      </c>
    </row>
    <row r="1554" spans="1:15" ht="12" customHeight="1" outlineLevel="1" x14ac:dyDescent="0.2">
      <c r="A1554" s="3" t="s">
        <v>24157</v>
      </c>
      <c r="B1554" s="4">
        <v>16318</v>
      </c>
      <c r="C1554" s="3" t="s">
        <v>20135</v>
      </c>
      <c r="D1554" s="5">
        <v>39765</v>
      </c>
      <c r="E1554" s="5">
        <v>39766</v>
      </c>
      <c r="F1554" s="7">
        <v>39766</v>
      </c>
      <c r="G1554" s="9">
        <v>39772</v>
      </c>
      <c r="H1554" s="9">
        <v>39815</v>
      </c>
      <c r="I1554" s="6">
        <v>39852</v>
      </c>
      <c r="J1554" s="11">
        <v>6</v>
      </c>
      <c r="K1554" s="11">
        <v>43</v>
      </c>
      <c r="L1554" s="11">
        <v>49</v>
      </c>
      <c r="M1554" s="11">
        <v>37</v>
      </c>
      <c r="O1554" t="str">
        <f t="shared" si="24"/>
        <v>MCBBound &amp; Not Paid</v>
      </c>
    </row>
    <row r="1555" spans="1:15" ht="12" customHeight="1" outlineLevel="1" x14ac:dyDescent="0.2">
      <c r="A1555" s="3" t="s">
        <v>24157</v>
      </c>
      <c r="B1555" s="4">
        <v>16069</v>
      </c>
      <c r="C1555" s="3" t="s">
        <v>20135</v>
      </c>
      <c r="D1555" s="5">
        <v>39765</v>
      </c>
      <c r="E1555" s="5">
        <v>39765</v>
      </c>
      <c r="F1555" s="7">
        <v>39766</v>
      </c>
      <c r="G1555" s="9">
        <v>39796</v>
      </c>
      <c r="H1555" s="9">
        <v>39796</v>
      </c>
      <c r="I1555" s="6">
        <v>39814</v>
      </c>
      <c r="J1555" s="11">
        <v>30</v>
      </c>
      <c r="K1555" s="11">
        <v>0</v>
      </c>
      <c r="L1555" s="11">
        <v>30</v>
      </c>
      <c r="M1555" s="11">
        <v>18</v>
      </c>
      <c r="O1555" t="str">
        <f t="shared" si="24"/>
        <v>MCBBound &amp; Not Paid</v>
      </c>
    </row>
    <row r="1556" spans="1:15" ht="12" customHeight="1" outlineLevel="1" x14ac:dyDescent="0.2">
      <c r="A1556" s="3" t="s">
        <v>24157</v>
      </c>
      <c r="B1556" s="4">
        <v>16331</v>
      </c>
      <c r="C1556" s="3" t="s">
        <v>20135</v>
      </c>
      <c r="D1556" s="5">
        <v>39762</v>
      </c>
      <c r="E1556" s="5">
        <v>39765</v>
      </c>
      <c r="F1556" s="7">
        <v>39766</v>
      </c>
      <c r="G1556" s="9">
        <v>39829</v>
      </c>
      <c r="H1556" s="9">
        <v>39829</v>
      </c>
      <c r="I1556" s="6">
        <v>39857</v>
      </c>
      <c r="J1556" s="11">
        <v>63</v>
      </c>
      <c r="K1556" s="11">
        <v>0</v>
      </c>
      <c r="L1556" s="11">
        <v>63</v>
      </c>
      <c r="M1556" s="11">
        <v>28</v>
      </c>
      <c r="O1556" t="str">
        <f t="shared" si="24"/>
        <v>MCBBound &amp; Not Paid</v>
      </c>
    </row>
    <row r="1557" spans="1:15" ht="12" customHeight="1" outlineLevel="1" x14ac:dyDescent="0.2">
      <c r="A1557" s="3" t="s">
        <v>24157</v>
      </c>
      <c r="B1557" s="4">
        <v>15871</v>
      </c>
      <c r="C1557" s="3" t="s">
        <v>20135</v>
      </c>
      <c r="D1557" s="5">
        <v>39769</v>
      </c>
      <c r="E1557" s="5">
        <v>39769</v>
      </c>
      <c r="F1557" s="7">
        <v>39770</v>
      </c>
      <c r="G1557" s="9">
        <v>39778</v>
      </c>
      <c r="H1557" s="9">
        <v>39778</v>
      </c>
      <c r="I1557" s="6">
        <v>39783</v>
      </c>
      <c r="J1557" s="11">
        <v>8</v>
      </c>
      <c r="K1557" s="11">
        <v>0</v>
      </c>
      <c r="L1557" s="11">
        <v>8</v>
      </c>
      <c r="M1557" s="11">
        <v>5</v>
      </c>
      <c r="O1557" t="str">
        <f t="shared" si="24"/>
        <v>MCBBound &amp; Not Paid</v>
      </c>
    </row>
    <row r="1558" spans="1:15" ht="12" customHeight="1" outlineLevel="1" x14ac:dyDescent="0.2">
      <c r="A1558" s="3" t="s">
        <v>24157</v>
      </c>
      <c r="B1558" s="4">
        <v>16058</v>
      </c>
      <c r="C1558" s="3" t="s">
        <v>20135</v>
      </c>
      <c r="D1558" s="5">
        <v>39766</v>
      </c>
      <c r="E1558" s="5">
        <v>39769</v>
      </c>
      <c r="F1558" s="7">
        <v>39770</v>
      </c>
      <c r="G1558" s="9">
        <v>39788</v>
      </c>
      <c r="H1558" s="9">
        <v>39794</v>
      </c>
      <c r="I1558" s="6">
        <v>39814</v>
      </c>
      <c r="J1558" s="11">
        <v>18</v>
      </c>
      <c r="K1558" s="11">
        <v>6</v>
      </c>
      <c r="L1558" s="11">
        <v>24</v>
      </c>
      <c r="M1558" s="11">
        <v>20</v>
      </c>
      <c r="O1558" t="str">
        <f t="shared" si="24"/>
        <v>MCBBound &amp; Not Paid</v>
      </c>
    </row>
    <row r="1559" spans="1:15" ht="12" customHeight="1" outlineLevel="1" x14ac:dyDescent="0.2">
      <c r="A1559" s="3" t="s">
        <v>24157</v>
      </c>
      <c r="B1559" s="4">
        <v>15935</v>
      </c>
      <c r="C1559" s="3" t="s">
        <v>20135</v>
      </c>
      <c r="D1559" s="5">
        <v>39769</v>
      </c>
      <c r="E1559" s="5">
        <v>39770</v>
      </c>
      <c r="F1559" s="7">
        <v>39771</v>
      </c>
      <c r="G1559" s="9">
        <v>39791</v>
      </c>
      <c r="H1559" s="9">
        <v>39792</v>
      </c>
      <c r="I1559" s="6">
        <v>39800</v>
      </c>
      <c r="J1559" s="11">
        <v>20</v>
      </c>
      <c r="K1559" s="11">
        <v>1</v>
      </c>
      <c r="L1559" s="11">
        <v>21</v>
      </c>
      <c r="M1559" s="11">
        <v>8</v>
      </c>
      <c r="O1559" t="str">
        <f t="shared" si="24"/>
        <v>MCBBound &amp; Not Paid</v>
      </c>
    </row>
    <row r="1560" spans="1:15" ht="12" customHeight="1" outlineLevel="1" x14ac:dyDescent="0.2">
      <c r="A1560" s="3" t="s">
        <v>24157</v>
      </c>
      <c r="B1560" s="4">
        <v>15933</v>
      </c>
      <c r="C1560" s="3" t="s">
        <v>20135</v>
      </c>
      <c r="D1560" s="5">
        <v>39769</v>
      </c>
      <c r="E1560" s="5">
        <v>39772</v>
      </c>
      <c r="F1560" s="7">
        <v>39772</v>
      </c>
      <c r="G1560" s="9">
        <v>39788</v>
      </c>
      <c r="H1560" s="9">
        <v>39788</v>
      </c>
      <c r="I1560" s="6">
        <v>39799</v>
      </c>
      <c r="J1560" s="11">
        <v>16</v>
      </c>
      <c r="K1560" s="11">
        <v>0</v>
      </c>
      <c r="L1560" s="11">
        <v>16</v>
      </c>
      <c r="M1560" s="11">
        <v>11</v>
      </c>
      <c r="O1560" t="str">
        <f t="shared" si="24"/>
        <v>MCBBound &amp; Not Paid</v>
      </c>
    </row>
    <row r="1561" spans="1:15" ht="12" customHeight="1" outlineLevel="1" x14ac:dyDescent="0.2">
      <c r="A1561" s="3" t="s">
        <v>24157</v>
      </c>
      <c r="B1561" s="4">
        <v>15861</v>
      </c>
      <c r="C1561" s="3" t="s">
        <v>20135</v>
      </c>
      <c r="D1561" s="5">
        <v>39742</v>
      </c>
      <c r="E1561" s="5">
        <v>39772</v>
      </c>
      <c r="F1561" s="7">
        <v>39772</v>
      </c>
      <c r="G1561" s="9">
        <v>39777</v>
      </c>
      <c r="H1561" s="9">
        <v>39778</v>
      </c>
      <c r="I1561" s="6">
        <v>39783</v>
      </c>
      <c r="J1561" s="11">
        <v>5</v>
      </c>
      <c r="K1561" s="11">
        <v>1</v>
      </c>
      <c r="L1561" s="11">
        <v>6</v>
      </c>
      <c r="M1561" s="11">
        <v>5</v>
      </c>
      <c r="O1561" t="str">
        <f t="shared" si="24"/>
        <v>MCBBound &amp; Not Paid</v>
      </c>
    </row>
    <row r="1562" spans="1:15" ht="12" customHeight="1" outlineLevel="1" x14ac:dyDescent="0.2">
      <c r="A1562" s="3" t="s">
        <v>24157</v>
      </c>
      <c r="B1562" s="4">
        <v>15845</v>
      </c>
      <c r="C1562" s="3" t="s">
        <v>20135</v>
      </c>
      <c r="D1562" s="5">
        <v>39773</v>
      </c>
      <c r="E1562" s="5">
        <v>39773</v>
      </c>
      <c r="F1562" s="7">
        <v>39773</v>
      </c>
      <c r="G1562" s="9">
        <v>39776</v>
      </c>
      <c r="H1562" s="9">
        <v>39776</v>
      </c>
      <c r="I1562" s="6">
        <v>39781</v>
      </c>
      <c r="J1562" s="11">
        <v>3</v>
      </c>
      <c r="K1562" s="11">
        <v>0</v>
      </c>
      <c r="L1562" s="11">
        <v>3</v>
      </c>
      <c r="M1562" s="11">
        <v>5</v>
      </c>
      <c r="O1562" t="str">
        <f t="shared" si="24"/>
        <v>MCBBound &amp; Not Paid</v>
      </c>
    </row>
    <row r="1563" spans="1:15" ht="12" customHeight="1" outlineLevel="1" x14ac:dyDescent="0.2">
      <c r="A1563" s="3" t="s">
        <v>24157</v>
      </c>
      <c r="B1563" s="4">
        <v>16084</v>
      </c>
      <c r="C1563" s="3" t="s">
        <v>20135</v>
      </c>
      <c r="D1563" s="5">
        <v>39766</v>
      </c>
      <c r="E1563" s="5">
        <v>39773</v>
      </c>
      <c r="F1563" s="7">
        <v>39773</v>
      </c>
      <c r="G1563" s="9">
        <v>39798</v>
      </c>
      <c r="H1563" s="9">
        <v>39800</v>
      </c>
      <c r="I1563" s="6">
        <v>39817</v>
      </c>
      <c r="J1563" s="11">
        <v>25</v>
      </c>
      <c r="K1563" s="11">
        <v>2</v>
      </c>
      <c r="L1563" s="11">
        <v>27</v>
      </c>
      <c r="M1563" s="11">
        <v>17</v>
      </c>
      <c r="O1563" t="str">
        <f t="shared" si="24"/>
        <v>MCBBound &amp; Not Paid</v>
      </c>
    </row>
    <row r="1564" spans="1:15" ht="12" customHeight="1" outlineLevel="1" x14ac:dyDescent="0.2">
      <c r="A1564" s="3" t="s">
        <v>24157</v>
      </c>
      <c r="B1564" s="4">
        <v>15896</v>
      </c>
      <c r="C1564" s="3" t="s">
        <v>20135</v>
      </c>
      <c r="D1564" s="5">
        <v>39770</v>
      </c>
      <c r="E1564" s="5">
        <v>39773</v>
      </c>
      <c r="F1564" s="7">
        <v>39773</v>
      </c>
      <c r="G1564" s="9">
        <v>39780</v>
      </c>
      <c r="H1564" s="9">
        <v>39780</v>
      </c>
      <c r="I1564" s="6">
        <v>39787</v>
      </c>
      <c r="J1564" s="11">
        <v>7</v>
      </c>
      <c r="K1564" s="11">
        <v>0</v>
      </c>
      <c r="L1564" s="11">
        <v>7</v>
      </c>
      <c r="M1564" s="11">
        <v>7</v>
      </c>
      <c r="O1564" t="str">
        <f t="shared" si="24"/>
        <v>MCBBound &amp; Not Paid</v>
      </c>
    </row>
    <row r="1565" spans="1:15" ht="12" customHeight="1" outlineLevel="1" x14ac:dyDescent="0.2">
      <c r="A1565" s="3" t="s">
        <v>24157</v>
      </c>
      <c r="B1565" s="4">
        <v>16106</v>
      </c>
      <c r="C1565" s="3" t="s">
        <v>20135</v>
      </c>
      <c r="D1565" s="5">
        <v>39766</v>
      </c>
      <c r="E1565" s="5">
        <v>39772</v>
      </c>
      <c r="F1565" s="7">
        <v>39773</v>
      </c>
      <c r="G1565" s="9">
        <v>39804</v>
      </c>
      <c r="H1565" s="9">
        <v>39804</v>
      </c>
      <c r="I1565" s="6">
        <v>39822</v>
      </c>
      <c r="J1565" s="11">
        <v>31</v>
      </c>
      <c r="K1565" s="11">
        <v>0</v>
      </c>
      <c r="L1565" s="11">
        <v>31</v>
      </c>
      <c r="M1565" s="11">
        <v>18</v>
      </c>
      <c r="O1565" t="str">
        <f t="shared" si="24"/>
        <v>MCBBound &amp; Not Paid</v>
      </c>
    </row>
    <row r="1566" spans="1:15" ht="12" customHeight="1" outlineLevel="1" x14ac:dyDescent="0.2">
      <c r="A1566" s="3" t="s">
        <v>24157</v>
      </c>
      <c r="B1566" s="4">
        <v>16100</v>
      </c>
      <c r="C1566" s="3" t="s">
        <v>20135</v>
      </c>
      <c r="D1566" s="5">
        <v>39769</v>
      </c>
      <c r="E1566" s="5">
        <v>39776</v>
      </c>
      <c r="F1566" s="7">
        <v>39776</v>
      </c>
      <c r="G1566" s="9">
        <v>39805</v>
      </c>
      <c r="H1566" s="9">
        <v>39818</v>
      </c>
      <c r="I1566" s="6">
        <v>39820</v>
      </c>
      <c r="J1566" s="11">
        <v>29</v>
      </c>
      <c r="K1566" s="11">
        <v>13</v>
      </c>
      <c r="L1566" s="11">
        <v>42</v>
      </c>
      <c r="M1566" s="11">
        <v>2</v>
      </c>
      <c r="O1566" t="str">
        <f t="shared" si="24"/>
        <v>MCBBound &amp; Not Paid</v>
      </c>
    </row>
    <row r="1567" spans="1:15" ht="12" customHeight="1" outlineLevel="1" x14ac:dyDescent="0.2">
      <c r="A1567" s="3" t="s">
        <v>24157</v>
      </c>
      <c r="B1567" s="4">
        <v>15931</v>
      </c>
      <c r="C1567" s="3" t="s">
        <v>20135</v>
      </c>
      <c r="D1567" s="5">
        <v>39770</v>
      </c>
      <c r="E1567" s="5">
        <v>39776</v>
      </c>
      <c r="F1567" s="7">
        <v>39776</v>
      </c>
      <c r="G1567" s="9">
        <v>39788</v>
      </c>
      <c r="H1567" s="9">
        <v>39788</v>
      </c>
      <c r="I1567" s="6">
        <v>39799</v>
      </c>
      <c r="J1567" s="11">
        <v>12</v>
      </c>
      <c r="K1567" s="11">
        <v>0</v>
      </c>
      <c r="L1567" s="11">
        <v>12</v>
      </c>
      <c r="M1567" s="11">
        <v>11</v>
      </c>
      <c r="O1567" t="str">
        <f t="shared" si="24"/>
        <v>MCBBound &amp; Not Paid</v>
      </c>
    </row>
    <row r="1568" spans="1:15" ht="12" customHeight="1" outlineLevel="1" x14ac:dyDescent="0.2">
      <c r="A1568" s="3" t="s">
        <v>24157</v>
      </c>
      <c r="B1568" s="4">
        <v>16160</v>
      </c>
      <c r="C1568" s="3" t="s">
        <v>20135</v>
      </c>
      <c r="D1568" s="5">
        <v>39776</v>
      </c>
      <c r="E1568" s="5">
        <v>39777</v>
      </c>
      <c r="F1568" s="7">
        <v>39777</v>
      </c>
      <c r="G1568" s="9">
        <v>39822</v>
      </c>
      <c r="H1568" s="9">
        <v>39822</v>
      </c>
      <c r="I1568" s="6">
        <v>39838</v>
      </c>
      <c r="J1568" s="11">
        <v>45</v>
      </c>
      <c r="K1568" s="11">
        <v>0</v>
      </c>
      <c r="L1568" s="11">
        <v>45</v>
      </c>
      <c r="M1568" s="11">
        <v>16</v>
      </c>
      <c r="O1568" t="str">
        <f t="shared" si="24"/>
        <v>MCBBound &amp; Not Paid</v>
      </c>
    </row>
    <row r="1569" spans="1:15" ht="12" customHeight="1" outlineLevel="1" x14ac:dyDescent="0.2">
      <c r="A1569" s="3" t="s">
        <v>24157</v>
      </c>
      <c r="B1569" s="4">
        <v>15985</v>
      </c>
      <c r="C1569" s="3" t="s">
        <v>20135</v>
      </c>
      <c r="D1569" s="5">
        <v>39776</v>
      </c>
      <c r="E1569" s="5">
        <v>39777</v>
      </c>
      <c r="F1569" s="7">
        <v>39777</v>
      </c>
      <c r="G1569" s="9">
        <v>39794</v>
      </c>
      <c r="H1569" s="9">
        <v>39796</v>
      </c>
      <c r="I1569" s="6">
        <v>39813</v>
      </c>
      <c r="J1569" s="11">
        <v>17</v>
      </c>
      <c r="K1569" s="11">
        <v>2</v>
      </c>
      <c r="L1569" s="11">
        <v>19</v>
      </c>
      <c r="M1569" s="11">
        <v>17</v>
      </c>
      <c r="O1569" t="str">
        <f t="shared" si="24"/>
        <v>MCBBound &amp; Not Paid</v>
      </c>
    </row>
    <row r="1570" spans="1:15" ht="12" customHeight="1" outlineLevel="1" x14ac:dyDescent="0.2">
      <c r="A1570" s="3" t="s">
        <v>24157</v>
      </c>
      <c r="B1570" s="4">
        <v>15973</v>
      </c>
      <c r="C1570" s="3" t="s">
        <v>20135</v>
      </c>
      <c r="D1570" s="5">
        <v>39771</v>
      </c>
      <c r="E1570" s="5">
        <v>39778</v>
      </c>
      <c r="F1570" s="7">
        <v>39778</v>
      </c>
      <c r="G1570" s="9">
        <v>39794</v>
      </c>
      <c r="H1570" s="9">
        <v>39794</v>
      </c>
      <c r="I1570" s="6">
        <v>39812</v>
      </c>
      <c r="J1570" s="11">
        <v>16</v>
      </c>
      <c r="K1570" s="11">
        <v>0</v>
      </c>
      <c r="L1570" s="11">
        <v>16</v>
      </c>
      <c r="M1570" s="11">
        <v>18</v>
      </c>
      <c r="O1570" t="str">
        <f t="shared" si="24"/>
        <v>MCBBound &amp; Not Paid</v>
      </c>
    </row>
    <row r="1571" spans="1:15" ht="12" customHeight="1" outlineLevel="1" x14ac:dyDescent="0.2">
      <c r="A1571" s="3" t="s">
        <v>24157</v>
      </c>
      <c r="B1571" s="4">
        <v>16162</v>
      </c>
      <c r="C1571" s="3" t="s">
        <v>20135</v>
      </c>
      <c r="D1571" s="5">
        <v>39780</v>
      </c>
      <c r="E1571" s="5">
        <v>39784</v>
      </c>
      <c r="F1571" s="7">
        <v>39784</v>
      </c>
      <c r="G1571" s="9">
        <v>39819</v>
      </c>
      <c r="H1571" s="9">
        <v>39820</v>
      </c>
      <c r="I1571" s="6">
        <v>39839</v>
      </c>
      <c r="J1571" s="11">
        <v>35</v>
      </c>
      <c r="K1571" s="11">
        <v>1</v>
      </c>
      <c r="L1571" s="11">
        <v>36</v>
      </c>
      <c r="M1571" s="11">
        <v>19</v>
      </c>
      <c r="O1571" t="str">
        <f t="shared" si="24"/>
        <v>MCBBound &amp; Not Paid</v>
      </c>
    </row>
    <row r="1572" spans="1:15" ht="12" customHeight="1" outlineLevel="1" x14ac:dyDescent="0.2">
      <c r="A1572" s="3" t="s">
        <v>24157</v>
      </c>
      <c r="B1572" s="4">
        <v>15917</v>
      </c>
      <c r="C1572" s="3" t="s">
        <v>20135</v>
      </c>
      <c r="D1572" s="5">
        <v>39783</v>
      </c>
      <c r="E1572" s="5">
        <v>39784</v>
      </c>
      <c r="F1572" s="7">
        <v>39784</v>
      </c>
      <c r="G1572" s="9">
        <v>39785</v>
      </c>
      <c r="H1572" s="9">
        <v>39786</v>
      </c>
      <c r="I1572" s="6">
        <v>39794</v>
      </c>
      <c r="J1572" s="11">
        <v>1</v>
      </c>
      <c r="K1572" s="11">
        <v>1</v>
      </c>
      <c r="L1572" s="11">
        <v>2</v>
      </c>
      <c r="M1572" s="11">
        <v>8</v>
      </c>
      <c r="O1572" t="str">
        <f t="shared" si="24"/>
        <v>MCBBound &amp; Not Paid</v>
      </c>
    </row>
    <row r="1573" spans="1:15" ht="12" customHeight="1" outlineLevel="1" x14ac:dyDescent="0.2">
      <c r="A1573" s="3" t="s">
        <v>24157</v>
      </c>
      <c r="B1573" s="4">
        <v>16053</v>
      </c>
      <c r="C1573" s="3" t="s">
        <v>20135</v>
      </c>
      <c r="D1573" s="5">
        <v>39785</v>
      </c>
      <c r="E1573" s="5">
        <v>39786</v>
      </c>
      <c r="F1573" s="7">
        <v>39786</v>
      </c>
      <c r="G1573" s="9">
        <v>39797</v>
      </c>
      <c r="H1573" s="9">
        <v>39797</v>
      </c>
      <c r="I1573" s="6">
        <v>39814</v>
      </c>
      <c r="J1573" s="11">
        <v>11</v>
      </c>
      <c r="K1573" s="11">
        <v>0</v>
      </c>
      <c r="L1573" s="11">
        <v>11</v>
      </c>
      <c r="M1573" s="11">
        <v>17</v>
      </c>
      <c r="O1573" t="str">
        <f t="shared" si="24"/>
        <v>MCBBound &amp; Not Paid</v>
      </c>
    </row>
    <row r="1574" spans="1:15" ht="12" customHeight="1" outlineLevel="1" x14ac:dyDescent="0.2">
      <c r="A1574" s="3" t="s">
        <v>24157</v>
      </c>
      <c r="B1574" s="4">
        <v>16089</v>
      </c>
      <c r="C1574" s="3" t="s">
        <v>20135</v>
      </c>
      <c r="D1574" s="5">
        <v>39774</v>
      </c>
      <c r="E1574" s="5">
        <v>39786</v>
      </c>
      <c r="F1574" s="7">
        <v>39786</v>
      </c>
      <c r="G1574" s="9">
        <v>39800</v>
      </c>
      <c r="H1574" s="9">
        <v>39800</v>
      </c>
      <c r="I1574" s="6">
        <v>39818</v>
      </c>
      <c r="J1574" s="11">
        <v>14</v>
      </c>
      <c r="K1574" s="11">
        <v>0</v>
      </c>
      <c r="L1574" s="11">
        <v>14</v>
      </c>
      <c r="M1574" s="11">
        <v>18</v>
      </c>
      <c r="O1574" t="str">
        <f t="shared" si="24"/>
        <v>MCBBound &amp; Not Paid</v>
      </c>
    </row>
    <row r="1575" spans="1:15" ht="12" customHeight="1" outlineLevel="1" x14ac:dyDescent="0.2">
      <c r="A1575" s="3" t="s">
        <v>24157</v>
      </c>
      <c r="B1575" s="4">
        <v>16279</v>
      </c>
      <c r="C1575" s="3" t="s">
        <v>20135</v>
      </c>
      <c r="D1575" s="5">
        <v>39784</v>
      </c>
      <c r="E1575" s="5">
        <v>39787</v>
      </c>
      <c r="F1575" s="7">
        <v>39787</v>
      </c>
      <c r="G1575" s="9">
        <v>39835</v>
      </c>
      <c r="H1575" s="9">
        <v>39835</v>
      </c>
      <c r="I1575" s="6">
        <v>39845</v>
      </c>
      <c r="J1575" s="11">
        <v>48</v>
      </c>
      <c r="K1575" s="11">
        <v>0</v>
      </c>
      <c r="L1575" s="11">
        <v>48</v>
      </c>
      <c r="M1575" s="11">
        <v>10</v>
      </c>
      <c r="O1575" t="str">
        <f t="shared" si="24"/>
        <v>MCBBound &amp; Not Paid</v>
      </c>
    </row>
    <row r="1576" spans="1:15" ht="12" customHeight="1" outlineLevel="1" x14ac:dyDescent="0.2">
      <c r="A1576" s="3" t="s">
        <v>24157</v>
      </c>
      <c r="B1576" s="4">
        <v>15969</v>
      </c>
      <c r="C1576" s="3" t="s">
        <v>20135</v>
      </c>
      <c r="D1576" s="5">
        <v>39790</v>
      </c>
      <c r="E1576" s="5">
        <v>39790</v>
      </c>
      <c r="F1576" s="7">
        <v>39790</v>
      </c>
      <c r="G1576" s="9">
        <v>39793</v>
      </c>
      <c r="H1576" s="9">
        <v>39793</v>
      </c>
      <c r="I1576" s="6">
        <v>39811</v>
      </c>
      <c r="J1576" s="11">
        <v>3</v>
      </c>
      <c r="K1576" s="11">
        <v>0</v>
      </c>
      <c r="L1576" s="11">
        <v>3</v>
      </c>
      <c r="M1576" s="11">
        <v>18</v>
      </c>
      <c r="O1576" t="str">
        <f t="shared" si="24"/>
        <v>MCBBound &amp; Not Paid</v>
      </c>
    </row>
    <row r="1577" spans="1:15" ht="12" customHeight="1" outlineLevel="1" x14ac:dyDescent="0.2">
      <c r="A1577" s="3" t="s">
        <v>24157</v>
      </c>
      <c r="B1577" s="4">
        <v>16041</v>
      </c>
      <c r="C1577" s="3" t="s">
        <v>20135</v>
      </c>
      <c r="D1577" s="5">
        <v>39786</v>
      </c>
      <c r="E1577" s="5">
        <v>39790</v>
      </c>
      <c r="F1577" s="7">
        <v>39790</v>
      </c>
      <c r="G1577" s="9">
        <v>39797</v>
      </c>
      <c r="H1577" s="9">
        <v>39797</v>
      </c>
      <c r="I1577" s="6">
        <v>39814</v>
      </c>
      <c r="J1577" s="11">
        <v>7</v>
      </c>
      <c r="K1577" s="11">
        <v>0</v>
      </c>
      <c r="L1577" s="11">
        <v>7</v>
      </c>
      <c r="M1577" s="11">
        <v>17</v>
      </c>
      <c r="O1577" t="str">
        <f t="shared" si="24"/>
        <v>MCBBound &amp; Not Paid</v>
      </c>
    </row>
    <row r="1578" spans="1:15" ht="12" customHeight="1" outlineLevel="1" x14ac:dyDescent="0.2">
      <c r="A1578" s="3" t="s">
        <v>24157</v>
      </c>
      <c r="B1578" s="4">
        <v>15962</v>
      </c>
      <c r="C1578" s="3" t="s">
        <v>20135</v>
      </c>
      <c r="D1578" s="5">
        <v>39791</v>
      </c>
      <c r="E1578" s="5">
        <v>39791</v>
      </c>
      <c r="F1578" s="7">
        <v>39791</v>
      </c>
      <c r="G1578" s="9">
        <v>39792</v>
      </c>
      <c r="H1578" s="9">
        <v>39792</v>
      </c>
      <c r="I1578" s="6">
        <v>39809</v>
      </c>
      <c r="J1578" s="11">
        <v>1</v>
      </c>
      <c r="K1578" s="11">
        <v>0</v>
      </c>
      <c r="L1578" s="11">
        <v>1</v>
      </c>
      <c r="M1578" s="11">
        <v>17</v>
      </c>
      <c r="O1578" t="str">
        <f t="shared" si="24"/>
        <v>MCBBound &amp; Not Paid</v>
      </c>
    </row>
    <row r="1579" spans="1:15" ht="12" customHeight="1" outlineLevel="1" x14ac:dyDescent="0.2">
      <c r="A1579" s="3" t="s">
        <v>24157</v>
      </c>
      <c r="B1579" s="4">
        <v>16130</v>
      </c>
      <c r="C1579" s="3" t="s">
        <v>20135</v>
      </c>
      <c r="D1579" s="5">
        <v>39783</v>
      </c>
      <c r="E1579" s="5">
        <v>39790</v>
      </c>
      <c r="F1579" s="7">
        <v>39791</v>
      </c>
      <c r="G1579" s="9">
        <v>39813</v>
      </c>
      <c r="H1579" s="9">
        <v>39813</v>
      </c>
      <c r="I1579" s="6">
        <v>39828</v>
      </c>
      <c r="J1579" s="11">
        <v>22</v>
      </c>
      <c r="K1579" s="11">
        <v>0</v>
      </c>
      <c r="L1579" s="11">
        <v>22</v>
      </c>
      <c r="M1579" s="11">
        <v>15</v>
      </c>
      <c r="O1579" t="str">
        <f t="shared" si="24"/>
        <v>MCBBound &amp; Not Paid</v>
      </c>
    </row>
    <row r="1580" spans="1:15" ht="12" customHeight="1" outlineLevel="1" x14ac:dyDescent="0.2">
      <c r="A1580" s="3" t="s">
        <v>24157</v>
      </c>
      <c r="B1580" s="4">
        <v>16309</v>
      </c>
      <c r="C1580" s="3" t="s">
        <v>20135</v>
      </c>
      <c r="D1580" s="5">
        <v>39777</v>
      </c>
      <c r="E1580" s="5">
        <v>39791</v>
      </c>
      <c r="F1580" s="7">
        <v>39791</v>
      </c>
      <c r="G1580" s="9">
        <v>39825</v>
      </c>
      <c r="H1580" s="9">
        <v>39825</v>
      </c>
      <c r="I1580" s="6">
        <v>39850</v>
      </c>
      <c r="J1580" s="11">
        <v>34</v>
      </c>
      <c r="K1580" s="11">
        <v>0</v>
      </c>
      <c r="L1580" s="11">
        <v>34</v>
      </c>
      <c r="M1580" s="11">
        <v>25</v>
      </c>
      <c r="O1580" t="str">
        <f t="shared" si="24"/>
        <v>MCBBound &amp; Not Paid</v>
      </c>
    </row>
    <row r="1581" spans="1:15" ht="12" customHeight="1" outlineLevel="1" x14ac:dyDescent="0.2">
      <c r="A1581" s="3" t="s">
        <v>24157</v>
      </c>
      <c r="B1581" s="4">
        <v>16088</v>
      </c>
      <c r="C1581" s="3" t="s">
        <v>20135</v>
      </c>
      <c r="D1581" s="5">
        <v>39790</v>
      </c>
      <c r="E1581" s="5">
        <v>39792</v>
      </c>
      <c r="F1581" s="7">
        <v>39792</v>
      </c>
      <c r="G1581" s="9">
        <v>39801</v>
      </c>
      <c r="H1581" s="9">
        <v>39801</v>
      </c>
      <c r="I1581" s="6">
        <v>39818</v>
      </c>
      <c r="J1581" s="11">
        <v>9</v>
      </c>
      <c r="K1581" s="11">
        <v>0</v>
      </c>
      <c r="L1581" s="11">
        <v>9</v>
      </c>
      <c r="M1581" s="11">
        <v>17</v>
      </c>
      <c r="O1581" t="str">
        <f t="shared" si="24"/>
        <v>MCBBound &amp; Not Paid</v>
      </c>
    </row>
    <row r="1582" spans="1:15" ht="12" customHeight="1" outlineLevel="1" x14ac:dyDescent="0.2">
      <c r="A1582" s="3" t="s">
        <v>24157</v>
      </c>
      <c r="B1582" s="4">
        <v>16292</v>
      </c>
      <c r="C1582" s="3" t="s">
        <v>20135</v>
      </c>
      <c r="D1582" s="5">
        <v>39762</v>
      </c>
      <c r="E1582" s="5">
        <v>39794</v>
      </c>
      <c r="F1582" s="7">
        <v>39794</v>
      </c>
      <c r="G1582" s="9">
        <v>39836</v>
      </c>
      <c r="H1582" s="9">
        <v>39839</v>
      </c>
      <c r="I1582" s="6">
        <v>39847</v>
      </c>
      <c r="J1582" s="11">
        <v>42</v>
      </c>
      <c r="K1582" s="11">
        <v>3</v>
      </c>
      <c r="L1582" s="11">
        <v>45</v>
      </c>
      <c r="M1582" s="11">
        <v>8</v>
      </c>
      <c r="O1582" t="str">
        <f t="shared" si="24"/>
        <v>MCBBound &amp; Not Paid</v>
      </c>
    </row>
    <row r="1583" spans="1:15" ht="12" customHeight="1" outlineLevel="1" x14ac:dyDescent="0.2">
      <c r="A1583" s="3" t="s">
        <v>24157</v>
      </c>
      <c r="B1583" s="4">
        <v>16061</v>
      </c>
      <c r="C1583" s="3" t="s">
        <v>20135</v>
      </c>
      <c r="D1583" s="5">
        <v>39797</v>
      </c>
      <c r="E1583" s="5">
        <v>39797</v>
      </c>
      <c r="F1583" s="7">
        <v>39797</v>
      </c>
      <c r="G1583" s="9">
        <v>39798</v>
      </c>
      <c r="H1583" s="9">
        <v>39798</v>
      </c>
      <c r="I1583" s="6">
        <v>39814</v>
      </c>
      <c r="J1583" s="11">
        <v>1</v>
      </c>
      <c r="K1583" s="11">
        <v>0</v>
      </c>
      <c r="L1583" s="11">
        <v>1</v>
      </c>
      <c r="M1583" s="11">
        <v>16</v>
      </c>
      <c r="O1583" t="str">
        <f t="shared" si="24"/>
        <v>MCBBound &amp; Not Paid</v>
      </c>
    </row>
    <row r="1584" spans="1:15" ht="12" customHeight="1" outlineLevel="1" x14ac:dyDescent="0.2">
      <c r="A1584" s="3" t="s">
        <v>24157</v>
      </c>
      <c r="B1584" s="4">
        <v>16297</v>
      </c>
      <c r="C1584" s="3" t="s">
        <v>20135</v>
      </c>
      <c r="D1584" s="5">
        <v>39794</v>
      </c>
      <c r="E1584" s="5">
        <v>39797</v>
      </c>
      <c r="F1584" s="7">
        <v>39797</v>
      </c>
      <c r="G1584" s="9">
        <v>39836</v>
      </c>
      <c r="H1584" s="9">
        <v>39836</v>
      </c>
      <c r="I1584" s="6">
        <v>39849</v>
      </c>
      <c r="J1584" s="11">
        <v>39</v>
      </c>
      <c r="K1584" s="11">
        <v>0</v>
      </c>
      <c r="L1584" s="11">
        <v>39</v>
      </c>
      <c r="M1584" s="11">
        <v>13</v>
      </c>
      <c r="O1584" t="str">
        <f t="shared" si="24"/>
        <v>MCBBound &amp; Not Paid</v>
      </c>
    </row>
    <row r="1585" spans="1:15" ht="12" customHeight="1" outlineLevel="1" x14ac:dyDescent="0.2">
      <c r="A1585" s="3" t="s">
        <v>24157</v>
      </c>
      <c r="B1585" s="4">
        <v>16114</v>
      </c>
      <c r="C1585" s="3" t="s">
        <v>20135</v>
      </c>
      <c r="D1585" s="5">
        <v>39794</v>
      </c>
      <c r="E1585" s="5">
        <v>39797</v>
      </c>
      <c r="F1585" s="7">
        <v>39797</v>
      </c>
      <c r="G1585" s="9">
        <v>39804</v>
      </c>
      <c r="H1585" s="9">
        <v>39805</v>
      </c>
      <c r="I1585" s="6">
        <v>39825</v>
      </c>
      <c r="J1585" s="11">
        <v>7</v>
      </c>
      <c r="K1585" s="11">
        <v>1</v>
      </c>
      <c r="L1585" s="11">
        <v>8</v>
      </c>
      <c r="M1585" s="11">
        <v>20</v>
      </c>
      <c r="O1585" t="str">
        <f t="shared" si="24"/>
        <v>MCBBound &amp; Not Paid</v>
      </c>
    </row>
    <row r="1586" spans="1:15" ht="12" customHeight="1" outlineLevel="1" x14ac:dyDescent="0.2">
      <c r="A1586" s="3" t="s">
        <v>24157</v>
      </c>
      <c r="B1586" s="4">
        <v>16044</v>
      </c>
      <c r="C1586" s="3" t="s">
        <v>20135</v>
      </c>
      <c r="D1586" s="5">
        <v>39784</v>
      </c>
      <c r="E1586" s="5">
        <v>39797</v>
      </c>
      <c r="F1586" s="7">
        <v>39797</v>
      </c>
      <c r="G1586" s="9">
        <v>39797</v>
      </c>
      <c r="H1586" s="9">
        <v>39797</v>
      </c>
      <c r="I1586" s="6">
        <v>39814</v>
      </c>
      <c r="J1586" s="11">
        <v>0</v>
      </c>
      <c r="K1586" s="11">
        <v>0</v>
      </c>
      <c r="L1586" s="11">
        <v>0</v>
      </c>
      <c r="M1586" s="11">
        <v>17</v>
      </c>
      <c r="O1586" t="str">
        <f t="shared" si="24"/>
        <v>MCBBound &amp; Not Paid</v>
      </c>
    </row>
    <row r="1587" spans="1:15" ht="12" customHeight="1" outlineLevel="1" x14ac:dyDescent="0.2">
      <c r="A1587" s="3" t="s">
        <v>24157</v>
      </c>
      <c r="B1587" s="4">
        <v>16111</v>
      </c>
      <c r="C1587" s="3" t="s">
        <v>20135</v>
      </c>
      <c r="D1587" s="5">
        <v>39793</v>
      </c>
      <c r="E1587" s="5">
        <v>39797</v>
      </c>
      <c r="F1587" s="7">
        <v>39797</v>
      </c>
      <c r="G1587" s="9">
        <v>39804</v>
      </c>
      <c r="H1587" s="9">
        <v>39805</v>
      </c>
      <c r="I1587" s="6">
        <v>39824</v>
      </c>
      <c r="J1587" s="11">
        <v>7</v>
      </c>
      <c r="K1587" s="11">
        <v>1</v>
      </c>
      <c r="L1587" s="11">
        <v>8</v>
      </c>
      <c r="M1587" s="11">
        <v>19</v>
      </c>
      <c r="O1587" t="str">
        <f t="shared" si="24"/>
        <v>MCBBound &amp; Not Paid</v>
      </c>
    </row>
    <row r="1588" spans="1:15" ht="12" customHeight="1" outlineLevel="1" x14ac:dyDescent="0.2">
      <c r="A1588" s="3" t="s">
        <v>24157</v>
      </c>
      <c r="B1588" s="4">
        <v>16134</v>
      </c>
      <c r="C1588" s="3" t="s">
        <v>20135</v>
      </c>
      <c r="D1588" s="5">
        <v>39797</v>
      </c>
      <c r="E1588" s="5">
        <v>39797</v>
      </c>
      <c r="F1588" s="7">
        <v>39797</v>
      </c>
      <c r="G1588" s="9">
        <v>39818</v>
      </c>
      <c r="H1588" s="9">
        <v>39818</v>
      </c>
      <c r="I1588" s="6">
        <v>39829</v>
      </c>
      <c r="J1588" s="11">
        <v>21</v>
      </c>
      <c r="K1588" s="11">
        <v>0</v>
      </c>
      <c r="L1588" s="11">
        <v>21</v>
      </c>
      <c r="M1588" s="11">
        <v>11</v>
      </c>
      <c r="O1588" t="str">
        <f t="shared" si="24"/>
        <v>MCBBound &amp; Not Paid</v>
      </c>
    </row>
    <row r="1589" spans="1:15" ht="12" customHeight="1" outlineLevel="1" x14ac:dyDescent="0.2">
      <c r="A1589" s="3" t="s">
        <v>24157</v>
      </c>
      <c r="B1589" s="4">
        <v>16147</v>
      </c>
      <c r="C1589" s="3" t="s">
        <v>20135</v>
      </c>
      <c r="D1589" s="5">
        <v>39791</v>
      </c>
      <c r="E1589" s="5">
        <v>39798</v>
      </c>
      <c r="F1589" s="7">
        <v>39798</v>
      </c>
      <c r="G1589" s="9">
        <v>39811</v>
      </c>
      <c r="H1589" s="9">
        <v>39811</v>
      </c>
      <c r="I1589" s="6">
        <v>39834</v>
      </c>
      <c r="J1589" s="11">
        <v>13</v>
      </c>
      <c r="K1589" s="11">
        <v>0</v>
      </c>
      <c r="L1589" s="11">
        <v>13</v>
      </c>
      <c r="M1589" s="11">
        <v>23</v>
      </c>
      <c r="O1589" t="str">
        <f t="shared" si="24"/>
        <v>MCBBound &amp; Not Paid</v>
      </c>
    </row>
    <row r="1590" spans="1:15" ht="12" customHeight="1" outlineLevel="1" x14ac:dyDescent="0.2">
      <c r="A1590" s="3" t="s">
        <v>24157</v>
      </c>
      <c r="B1590" s="4">
        <v>15566</v>
      </c>
      <c r="C1590" s="3" t="s">
        <v>20135</v>
      </c>
      <c r="D1590" s="5">
        <v>39798</v>
      </c>
      <c r="E1590" s="5">
        <v>39798</v>
      </c>
      <c r="F1590" s="7">
        <v>39798</v>
      </c>
      <c r="G1590" s="9">
        <v>39798</v>
      </c>
      <c r="H1590" s="9">
        <v>39799</v>
      </c>
      <c r="I1590" s="6">
        <v>39735</v>
      </c>
      <c r="J1590" s="11">
        <v>0</v>
      </c>
      <c r="K1590" s="11">
        <v>1</v>
      </c>
      <c r="L1590" s="11">
        <v>1</v>
      </c>
      <c r="M1590" s="11">
        <v>-64</v>
      </c>
      <c r="O1590" t="str">
        <f t="shared" si="24"/>
        <v>MCBBound &amp; Not Paid</v>
      </c>
    </row>
    <row r="1591" spans="1:15" ht="12" customHeight="1" outlineLevel="1" x14ac:dyDescent="0.2">
      <c r="A1591" s="3" t="s">
        <v>24157</v>
      </c>
      <c r="B1591" s="4">
        <v>16118</v>
      </c>
      <c r="C1591" s="3" t="s">
        <v>20137</v>
      </c>
      <c r="D1591" s="5">
        <v>39796</v>
      </c>
      <c r="E1591" s="5">
        <v>39800</v>
      </c>
      <c r="F1591" s="7">
        <v>39800</v>
      </c>
      <c r="G1591" s="9">
        <v>39804</v>
      </c>
      <c r="H1591" s="9">
        <v>39804</v>
      </c>
      <c r="I1591" s="6">
        <v>39825</v>
      </c>
      <c r="J1591" s="11">
        <v>4</v>
      </c>
      <c r="K1591" s="11">
        <v>0</v>
      </c>
      <c r="L1591" s="11">
        <v>4</v>
      </c>
      <c r="M1591" s="11">
        <v>21</v>
      </c>
      <c r="O1591" t="str">
        <f t="shared" si="24"/>
        <v>MCBCancel</v>
      </c>
    </row>
    <row r="1592" spans="1:15" ht="12" customHeight="1" outlineLevel="1" x14ac:dyDescent="0.2">
      <c r="A1592" s="3" t="s">
        <v>24157</v>
      </c>
      <c r="B1592" s="4">
        <v>16175</v>
      </c>
      <c r="C1592" s="3" t="s">
        <v>20135</v>
      </c>
      <c r="D1592" s="5">
        <v>39794</v>
      </c>
      <c r="E1592" s="5">
        <v>39799</v>
      </c>
      <c r="F1592" s="7">
        <v>39800</v>
      </c>
      <c r="G1592" s="9">
        <v>39820</v>
      </c>
      <c r="H1592" s="9">
        <v>39820</v>
      </c>
      <c r="I1592" s="6">
        <v>39841</v>
      </c>
      <c r="J1592" s="11">
        <v>20</v>
      </c>
      <c r="K1592" s="11">
        <v>0</v>
      </c>
      <c r="L1592" s="11">
        <v>20</v>
      </c>
      <c r="M1592" s="11">
        <v>21</v>
      </c>
      <c r="O1592" t="str">
        <f t="shared" si="24"/>
        <v>MCBBound &amp; Not Paid</v>
      </c>
    </row>
    <row r="1593" spans="1:15" ht="12" customHeight="1" outlineLevel="1" x14ac:dyDescent="0.2">
      <c r="A1593" s="3" t="s">
        <v>24157</v>
      </c>
      <c r="B1593" s="4">
        <v>16138</v>
      </c>
      <c r="C1593" s="3" t="s">
        <v>20135</v>
      </c>
      <c r="D1593" s="5">
        <v>39793</v>
      </c>
      <c r="E1593" s="5">
        <v>39800</v>
      </c>
      <c r="F1593" s="7">
        <v>39800</v>
      </c>
      <c r="G1593" s="9">
        <v>39813</v>
      </c>
      <c r="H1593" s="9">
        <v>39818</v>
      </c>
      <c r="I1593" s="6">
        <v>39831</v>
      </c>
      <c r="J1593" s="11">
        <v>13</v>
      </c>
      <c r="K1593" s="11">
        <v>5</v>
      </c>
      <c r="L1593" s="11">
        <v>18</v>
      </c>
      <c r="M1593" s="11">
        <v>13</v>
      </c>
      <c r="O1593" t="str">
        <f t="shared" si="24"/>
        <v>MCBBound &amp; Not Paid</v>
      </c>
    </row>
    <row r="1594" spans="1:15" ht="12" customHeight="1" outlineLevel="1" x14ac:dyDescent="0.2">
      <c r="A1594" s="3" t="s">
        <v>24157</v>
      </c>
      <c r="B1594" s="4">
        <v>16126</v>
      </c>
      <c r="C1594" s="3" t="s">
        <v>20135</v>
      </c>
      <c r="D1594" s="5">
        <v>39800</v>
      </c>
      <c r="E1594" s="5">
        <v>39801</v>
      </c>
      <c r="F1594" s="7">
        <v>39801</v>
      </c>
      <c r="G1594" s="9">
        <v>39813</v>
      </c>
      <c r="H1594" s="9">
        <v>39813</v>
      </c>
      <c r="I1594" s="6">
        <v>39828</v>
      </c>
      <c r="J1594" s="11">
        <v>12</v>
      </c>
      <c r="K1594" s="11">
        <v>0</v>
      </c>
      <c r="L1594" s="11">
        <v>12</v>
      </c>
      <c r="M1594" s="11">
        <v>15</v>
      </c>
      <c r="O1594" t="str">
        <f t="shared" si="24"/>
        <v>MCBBound &amp; Not Paid</v>
      </c>
    </row>
    <row r="1595" spans="1:15" ht="12" customHeight="1" outlineLevel="1" x14ac:dyDescent="0.2">
      <c r="A1595" s="3" t="s">
        <v>24157</v>
      </c>
      <c r="B1595" s="4">
        <v>16113</v>
      </c>
      <c r="C1595" s="3" t="s">
        <v>20135</v>
      </c>
      <c r="D1595" s="5">
        <v>39804</v>
      </c>
      <c r="E1595" s="5">
        <v>39804</v>
      </c>
      <c r="F1595" s="7">
        <v>39804</v>
      </c>
      <c r="G1595" s="9">
        <v>39811</v>
      </c>
      <c r="H1595" s="9">
        <v>39811</v>
      </c>
      <c r="I1595" s="6">
        <v>39824</v>
      </c>
      <c r="J1595" s="11">
        <v>7</v>
      </c>
      <c r="K1595" s="11">
        <v>0</v>
      </c>
      <c r="L1595" s="11">
        <v>7</v>
      </c>
      <c r="M1595" s="11">
        <v>13</v>
      </c>
      <c r="O1595" t="str">
        <f t="shared" si="24"/>
        <v>MCBBound &amp; Not Paid</v>
      </c>
    </row>
    <row r="1596" spans="1:15" ht="12" customHeight="1" outlineLevel="1" x14ac:dyDescent="0.2">
      <c r="A1596" s="3" t="s">
        <v>24157</v>
      </c>
      <c r="B1596" s="4">
        <v>16150</v>
      </c>
      <c r="C1596" s="3" t="s">
        <v>20135</v>
      </c>
      <c r="D1596" s="5">
        <v>39792</v>
      </c>
      <c r="E1596" s="5">
        <v>39801</v>
      </c>
      <c r="F1596" s="7">
        <v>39805</v>
      </c>
      <c r="G1596" s="9">
        <v>39815</v>
      </c>
      <c r="H1596" s="9">
        <v>39825</v>
      </c>
      <c r="I1596" s="6">
        <v>39834</v>
      </c>
      <c r="J1596" s="11">
        <v>10</v>
      </c>
      <c r="K1596" s="11">
        <v>10</v>
      </c>
      <c r="L1596" s="11">
        <v>20</v>
      </c>
      <c r="M1596" s="11">
        <v>9</v>
      </c>
      <c r="O1596" t="str">
        <f t="shared" si="24"/>
        <v>MCBBound &amp; Not Paid</v>
      </c>
    </row>
    <row r="1597" spans="1:15" ht="12" customHeight="1" outlineLevel="1" x14ac:dyDescent="0.2">
      <c r="A1597" s="3" t="s">
        <v>24157</v>
      </c>
      <c r="B1597" s="4">
        <v>16135</v>
      </c>
      <c r="C1597" s="3" t="s">
        <v>20135</v>
      </c>
      <c r="D1597" s="5">
        <v>39801</v>
      </c>
      <c r="E1597" s="5">
        <v>39811</v>
      </c>
      <c r="F1597" s="7">
        <v>39812</v>
      </c>
      <c r="G1597" s="9">
        <v>39822</v>
      </c>
      <c r="H1597" s="9">
        <v>39822</v>
      </c>
      <c r="I1597" s="6">
        <v>39830</v>
      </c>
      <c r="J1597" s="11">
        <v>10</v>
      </c>
      <c r="K1597" s="11">
        <v>0</v>
      </c>
      <c r="L1597" s="11">
        <v>10</v>
      </c>
      <c r="M1597" s="11">
        <v>8</v>
      </c>
      <c r="O1597" t="str">
        <f t="shared" si="24"/>
        <v>MCBBound &amp; Not Paid</v>
      </c>
    </row>
    <row r="1598" spans="1:15" ht="12" customHeight="1" outlineLevel="1" x14ac:dyDescent="0.2">
      <c r="A1598" s="3" t="s">
        <v>24157</v>
      </c>
      <c r="B1598" s="4">
        <v>16153</v>
      </c>
      <c r="C1598" s="3" t="s">
        <v>20135</v>
      </c>
      <c r="D1598" s="5">
        <v>39800</v>
      </c>
      <c r="E1598" s="5">
        <v>39804</v>
      </c>
      <c r="F1598" s="7">
        <v>39818</v>
      </c>
      <c r="G1598" s="9">
        <v>39819</v>
      </c>
      <c r="H1598" s="9">
        <v>39820</v>
      </c>
      <c r="I1598" s="6">
        <v>39836</v>
      </c>
      <c r="J1598" s="11">
        <v>1</v>
      </c>
      <c r="K1598" s="11">
        <v>1</v>
      </c>
      <c r="L1598" s="11">
        <v>2</v>
      </c>
      <c r="M1598" s="11">
        <v>16</v>
      </c>
      <c r="O1598" t="str">
        <f t="shared" si="24"/>
        <v>MCBBound &amp; Not Paid</v>
      </c>
    </row>
    <row r="1599" spans="1:15" ht="12" customHeight="1" outlineLevel="1" x14ac:dyDescent="0.2">
      <c r="A1599" s="3" t="s">
        <v>24157</v>
      </c>
      <c r="B1599" s="4">
        <v>16179</v>
      </c>
      <c r="C1599" s="3" t="s">
        <v>20135</v>
      </c>
      <c r="D1599" s="5">
        <v>39797</v>
      </c>
      <c r="E1599" s="5">
        <v>39804</v>
      </c>
      <c r="F1599" s="7">
        <v>39818</v>
      </c>
      <c r="G1599" s="9">
        <v>39825</v>
      </c>
      <c r="H1599" s="9">
        <v>39825</v>
      </c>
      <c r="I1599" s="6">
        <v>39842</v>
      </c>
      <c r="J1599" s="11">
        <v>7</v>
      </c>
      <c r="K1599" s="11">
        <v>0</v>
      </c>
      <c r="L1599" s="11">
        <v>7</v>
      </c>
      <c r="M1599" s="11">
        <v>17</v>
      </c>
      <c r="O1599" t="str">
        <f t="shared" si="24"/>
        <v>MCBBound &amp; Not Paid</v>
      </c>
    </row>
    <row r="1600" spans="1:15" ht="12" customHeight="1" outlineLevel="1" x14ac:dyDescent="0.2">
      <c r="A1600" s="3" t="s">
        <v>24157</v>
      </c>
      <c r="B1600" s="4">
        <v>16280</v>
      </c>
      <c r="C1600" s="3" t="s">
        <v>20135</v>
      </c>
      <c r="D1600" s="5">
        <v>39777</v>
      </c>
      <c r="E1600" s="5">
        <v>39804</v>
      </c>
      <c r="F1600" s="7">
        <v>39819</v>
      </c>
      <c r="G1600" s="9">
        <v>39835</v>
      </c>
      <c r="H1600" s="9">
        <v>39835</v>
      </c>
      <c r="I1600" s="6">
        <v>39845</v>
      </c>
      <c r="J1600" s="11">
        <v>16</v>
      </c>
      <c r="K1600" s="11">
        <v>0</v>
      </c>
      <c r="L1600" s="11">
        <v>16</v>
      </c>
      <c r="M1600" s="11">
        <v>10</v>
      </c>
      <c r="O1600" t="str">
        <f t="shared" si="24"/>
        <v>MCBBound &amp; Not Paid</v>
      </c>
    </row>
    <row r="1601" spans="1:15" ht="12" customHeight="1" outlineLevel="1" x14ac:dyDescent="0.2">
      <c r="A1601" s="3" t="s">
        <v>24157</v>
      </c>
      <c r="B1601" s="4">
        <v>16258</v>
      </c>
      <c r="C1601" s="3" t="s">
        <v>20135</v>
      </c>
      <c r="D1601" s="5">
        <v>39793</v>
      </c>
      <c r="E1601" s="5">
        <v>39800</v>
      </c>
      <c r="F1601" s="7">
        <v>39819</v>
      </c>
      <c r="G1601" s="9">
        <v>39835</v>
      </c>
      <c r="H1601" s="9">
        <v>39836</v>
      </c>
      <c r="I1601" s="6">
        <v>39845</v>
      </c>
      <c r="J1601" s="11">
        <v>16</v>
      </c>
      <c r="K1601" s="11">
        <v>1</v>
      </c>
      <c r="L1601" s="11">
        <v>17</v>
      </c>
      <c r="M1601" s="11">
        <v>9</v>
      </c>
      <c r="O1601" t="str">
        <f t="shared" si="24"/>
        <v>MCBBound &amp; Not Paid</v>
      </c>
    </row>
    <row r="1602" spans="1:15" ht="12" customHeight="1" outlineLevel="1" x14ac:dyDescent="0.2">
      <c r="A1602" s="3" t="s">
        <v>24157</v>
      </c>
      <c r="B1602" s="4">
        <v>16261</v>
      </c>
      <c r="C1602" s="3" t="s">
        <v>20135</v>
      </c>
      <c r="D1602" s="5">
        <v>39811</v>
      </c>
      <c r="E1602" s="5">
        <v>39812</v>
      </c>
      <c r="F1602" s="7">
        <v>39819</v>
      </c>
      <c r="G1602" s="9">
        <v>39825</v>
      </c>
      <c r="H1602" s="9">
        <v>39829</v>
      </c>
      <c r="I1602" s="6">
        <v>39845</v>
      </c>
      <c r="J1602" s="11">
        <v>6</v>
      </c>
      <c r="K1602" s="11">
        <v>4</v>
      </c>
      <c r="L1602" s="11">
        <v>10</v>
      </c>
      <c r="M1602" s="11">
        <v>16</v>
      </c>
      <c r="O1602" t="str">
        <f t="shared" si="24"/>
        <v>MCBBound &amp; Not Paid</v>
      </c>
    </row>
    <row r="1603" spans="1:15" ht="12" customHeight="1" outlineLevel="1" x14ac:dyDescent="0.2">
      <c r="A1603" s="3" t="s">
        <v>24157</v>
      </c>
      <c r="B1603" s="4">
        <v>16188</v>
      </c>
      <c r="C1603" s="3" t="s">
        <v>20135</v>
      </c>
      <c r="D1603" s="5">
        <v>39811</v>
      </c>
      <c r="E1603" s="5">
        <v>39820</v>
      </c>
      <c r="F1603" s="7">
        <v>39820</v>
      </c>
      <c r="G1603" s="9">
        <v>39826</v>
      </c>
      <c r="H1603" s="9">
        <v>39826</v>
      </c>
      <c r="I1603" s="6">
        <v>39844</v>
      </c>
      <c r="J1603" s="11">
        <v>6</v>
      </c>
      <c r="K1603" s="11">
        <v>0</v>
      </c>
      <c r="L1603" s="11">
        <v>6</v>
      </c>
      <c r="M1603" s="11">
        <v>18</v>
      </c>
      <c r="O1603" t="str">
        <f t="shared" si="24"/>
        <v>MCBBound &amp; Not Paid</v>
      </c>
    </row>
    <row r="1604" spans="1:15" ht="12" customHeight="1" outlineLevel="1" x14ac:dyDescent="0.2">
      <c r="A1604" s="3" t="s">
        <v>24157</v>
      </c>
      <c r="B1604" s="4">
        <v>16124</v>
      </c>
      <c r="C1604" s="3" t="s">
        <v>20135</v>
      </c>
      <c r="D1604" s="5">
        <v>39820</v>
      </c>
      <c r="E1604" s="5">
        <v>39821</v>
      </c>
      <c r="F1604" s="7">
        <v>39821</v>
      </c>
      <c r="G1604" s="9">
        <v>39823</v>
      </c>
      <c r="H1604" s="9">
        <v>39823</v>
      </c>
      <c r="I1604" s="6">
        <v>39828</v>
      </c>
      <c r="J1604" s="11">
        <v>2</v>
      </c>
      <c r="K1604" s="11">
        <v>0</v>
      </c>
      <c r="L1604" s="11">
        <v>2</v>
      </c>
      <c r="M1604" s="11">
        <v>5</v>
      </c>
      <c r="O1604" t="str">
        <f t="shared" ref="O1604:O1667" si="25">+A1604&amp;C1604</f>
        <v>MCBBound &amp; Not Paid</v>
      </c>
    </row>
    <row r="1605" spans="1:15" ht="12" customHeight="1" outlineLevel="1" x14ac:dyDescent="0.2">
      <c r="A1605" s="3" t="s">
        <v>24157</v>
      </c>
      <c r="B1605" s="4">
        <v>16376</v>
      </c>
      <c r="C1605" s="3" t="s">
        <v>20135</v>
      </c>
      <c r="D1605" s="5">
        <v>39814</v>
      </c>
      <c r="E1605" s="5">
        <v>39821</v>
      </c>
      <c r="F1605" s="7">
        <v>39826</v>
      </c>
      <c r="G1605" s="9">
        <v>39856</v>
      </c>
      <c r="H1605" s="9">
        <v>39856</v>
      </c>
      <c r="I1605" s="6">
        <v>39871</v>
      </c>
      <c r="J1605" s="11">
        <v>30</v>
      </c>
      <c r="K1605" s="11">
        <v>0</v>
      </c>
      <c r="L1605" s="11">
        <v>30</v>
      </c>
      <c r="M1605" s="11">
        <v>15</v>
      </c>
      <c r="O1605" t="str">
        <f t="shared" si="25"/>
        <v>MCBBound &amp; Not Paid</v>
      </c>
    </row>
    <row r="1606" spans="1:15" ht="12" customHeight="1" outlineLevel="1" x14ac:dyDescent="0.2">
      <c r="A1606" s="3" t="s">
        <v>24157</v>
      </c>
      <c r="B1606" s="4">
        <v>16327</v>
      </c>
      <c r="C1606" s="3" t="s">
        <v>20135</v>
      </c>
      <c r="D1606" s="5">
        <v>39827</v>
      </c>
      <c r="E1606" s="5">
        <v>39827</v>
      </c>
      <c r="F1606" s="7">
        <v>39827</v>
      </c>
      <c r="G1606" s="9">
        <v>39832</v>
      </c>
      <c r="H1606" s="9">
        <v>39840</v>
      </c>
      <c r="I1606" s="6">
        <v>39855</v>
      </c>
      <c r="J1606" s="11">
        <v>5</v>
      </c>
      <c r="K1606" s="11">
        <v>8</v>
      </c>
      <c r="L1606" s="11">
        <v>13</v>
      </c>
      <c r="M1606" s="11">
        <v>15</v>
      </c>
      <c r="O1606" t="str">
        <f t="shared" si="25"/>
        <v>MCBBound &amp; Not Paid</v>
      </c>
    </row>
    <row r="1607" spans="1:15" ht="12" customHeight="1" outlineLevel="1" x14ac:dyDescent="0.2">
      <c r="A1607" s="3" t="s">
        <v>24157</v>
      </c>
      <c r="B1607" s="4">
        <v>16346</v>
      </c>
      <c r="C1607" s="3" t="s">
        <v>20135</v>
      </c>
      <c r="D1607" s="5">
        <v>39825</v>
      </c>
      <c r="E1607" s="5">
        <v>39826</v>
      </c>
      <c r="F1607" s="7">
        <v>39827</v>
      </c>
      <c r="G1607" s="9">
        <v>39854</v>
      </c>
      <c r="H1607" s="9">
        <v>39854</v>
      </c>
      <c r="I1607" s="6">
        <v>39862</v>
      </c>
      <c r="J1607" s="11">
        <v>27</v>
      </c>
      <c r="K1607" s="11">
        <v>0</v>
      </c>
      <c r="L1607" s="11">
        <v>27</v>
      </c>
      <c r="M1607" s="11">
        <v>8</v>
      </c>
      <c r="O1607" t="str">
        <f t="shared" si="25"/>
        <v>MCBBound &amp; Not Paid</v>
      </c>
    </row>
    <row r="1608" spans="1:15" ht="12" customHeight="1" outlineLevel="1" x14ac:dyDescent="0.2">
      <c r="A1608" s="3" t="s">
        <v>24157</v>
      </c>
      <c r="B1608" s="4">
        <v>16316</v>
      </c>
      <c r="C1608" s="3" t="s">
        <v>20135</v>
      </c>
      <c r="D1608" s="5">
        <v>39762</v>
      </c>
      <c r="E1608" s="5">
        <v>39827</v>
      </c>
      <c r="F1608" s="7">
        <v>39828</v>
      </c>
      <c r="G1608" s="9">
        <v>39847</v>
      </c>
      <c r="H1608" s="9">
        <v>39847</v>
      </c>
      <c r="I1608" s="6">
        <v>39851</v>
      </c>
      <c r="J1608" s="11">
        <v>19</v>
      </c>
      <c r="K1608" s="11">
        <v>0</v>
      </c>
      <c r="L1608" s="11">
        <v>19</v>
      </c>
      <c r="M1608" s="11">
        <v>4</v>
      </c>
      <c r="O1608" t="str">
        <f t="shared" si="25"/>
        <v>MCBBound &amp; Not Paid</v>
      </c>
    </row>
    <row r="1609" spans="1:15" ht="12" customHeight="1" outlineLevel="1" x14ac:dyDescent="0.2">
      <c r="A1609" s="3" t="s">
        <v>24157</v>
      </c>
      <c r="B1609" s="4">
        <v>16355</v>
      </c>
      <c r="C1609" s="3" t="s">
        <v>20135</v>
      </c>
      <c r="D1609" s="5">
        <v>39826</v>
      </c>
      <c r="E1609" s="5">
        <v>39827</v>
      </c>
      <c r="F1609" s="7">
        <v>39828</v>
      </c>
      <c r="G1609" s="9">
        <v>39840</v>
      </c>
      <c r="H1609" s="9">
        <v>39849</v>
      </c>
      <c r="I1609" s="6">
        <v>39864</v>
      </c>
      <c r="J1609" s="11">
        <v>12</v>
      </c>
      <c r="K1609" s="11">
        <v>9</v>
      </c>
      <c r="L1609" s="11">
        <v>21</v>
      </c>
      <c r="M1609" s="11">
        <v>15</v>
      </c>
      <c r="O1609" t="str">
        <f t="shared" si="25"/>
        <v>MCBBound &amp; Not Paid</v>
      </c>
    </row>
    <row r="1610" spans="1:15" ht="12" customHeight="1" outlineLevel="1" x14ac:dyDescent="0.2">
      <c r="A1610" s="3" t="s">
        <v>24157</v>
      </c>
      <c r="B1610" s="4">
        <v>16370</v>
      </c>
      <c r="C1610" s="3" t="s">
        <v>20135</v>
      </c>
      <c r="D1610" s="5">
        <v>39827</v>
      </c>
      <c r="E1610" s="5">
        <v>39829</v>
      </c>
      <c r="F1610" s="7">
        <v>39829</v>
      </c>
      <c r="G1610" s="9">
        <v>39854</v>
      </c>
      <c r="H1610" s="9">
        <v>39854</v>
      </c>
      <c r="I1610" s="6">
        <v>39868</v>
      </c>
      <c r="J1610" s="11">
        <v>25</v>
      </c>
      <c r="K1610" s="11">
        <v>0</v>
      </c>
      <c r="L1610" s="11">
        <v>25</v>
      </c>
      <c r="M1610" s="11">
        <v>14</v>
      </c>
      <c r="O1610" t="str">
        <f t="shared" si="25"/>
        <v>MCBBound &amp; Not Paid</v>
      </c>
    </row>
    <row r="1611" spans="1:15" ht="12" customHeight="1" outlineLevel="1" x14ac:dyDescent="0.2">
      <c r="A1611" s="3" t="s">
        <v>24157</v>
      </c>
      <c r="B1611" s="4">
        <v>16323</v>
      </c>
      <c r="C1611" s="3" t="s">
        <v>20135</v>
      </c>
      <c r="D1611" s="5">
        <v>39825</v>
      </c>
      <c r="E1611" s="5">
        <v>39828</v>
      </c>
      <c r="F1611" s="7">
        <v>39829</v>
      </c>
      <c r="G1611" s="9">
        <v>39835</v>
      </c>
      <c r="H1611" s="9">
        <v>39842</v>
      </c>
      <c r="I1611" s="6">
        <v>39852</v>
      </c>
      <c r="J1611" s="11">
        <v>6</v>
      </c>
      <c r="K1611" s="11">
        <v>7</v>
      </c>
      <c r="L1611" s="11">
        <v>13</v>
      </c>
      <c r="M1611" s="11">
        <v>10</v>
      </c>
      <c r="O1611" t="str">
        <f t="shared" si="25"/>
        <v>MCBBound &amp; Not Paid</v>
      </c>
    </row>
    <row r="1612" spans="1:15" ht="12" customHeight="1" outlineLevel="1" x14ac:dyDescent="0.2">
      <c r="A1612" s="3" t="s">
        <v>24157</v>
      </c>
      <c r="B1612" s="4">
        <v>16296</v>
      </c>
      <c r="C1612" s="3" t="s">
        <v>20135</v>
      </c>
      <c r="D1612" s="5">
        <v>39826</v>
      </c>
      <c r="E1612" s="5">
        <v>39829</v>
      </c>
      <c r="F1612" s="7">
        <v>39829</v>
      </c>
      <c r="G1612" s="9">
        <v>39839</v>
      </c>
      <c r="H1612" s="9">
        <v>39839</v>
      </c>
      <c r="I1612" s="6">
        <v>39847</v>
      </c>
      <c r="J1612" s="11">
        <v>10</v>
      </c>
      <c r="K1612" s="11">
        <v>0</v>
      </c>
      <c r="L1612" s="11">
        <v>10</v>
      </c>
      <c r="M1612" s="11">
        <v>8</v>
      </c>
      <c r="O1612" t="str">
        <f t="shared" si="25"/>
        <v>MCBBound &amp; Not Paid</v>
      </c>
    </row>
    <row r="1613" spans="1:15" ht="12" customHeight="1" outlineLevel="1" x14ac:dyDescent="0.2">
      <c r="A1613" s="3" t="s">
        <v>24157</v>
      </c>
      <c r="B1613" s="4">
        <v>16276</v>
      </c>
      <c r="C1613" s="3" t="s">
        <v>20135</v>
      </c>
      <c r="D1613" s="5">
        <v>39829</v>
      </c>
      <c r="E1613" s="5">
        <v>39829</v>
      </c>
      <c r="F1613" s="7">
        <v>39829</v>
      </c>
      <c r="G1613" s="9">
        <v>39836</v>
      </c>
      <c r="H1613" s="9">
        <v>39836</v>
      </c>
      <c r="I1613" s="6">
        <v>39845</v>
      </c>
      <c r="J1613" s="11">
        <v>7</v>
      </c>
      <c r="K1613" s="11">
        <v>0</v>
      </c>
      <c r="L1613" s="11">
        <v>7</v>
      </c>
      <c r="M1613" s="11">
        <v>9</v>
      </c>
      <c r="O1613" t="str">
        <f t="shared" si="25"/>
        <v>MCBBound &amp; Not Paid</v>
      </c>
    </row>
    <row r="1614" spans="1:15" ht="12" customHeight="1" outlineLevel="1" x14ac:dyDescent="0.2">
      <c r="A1614" s="3" t="s">
        <v>24157</v>
      </c>
      <c r="B1614" s="4">
        <v>16515</v>
      </c>
      <c r="C1614" s="3" t="s">
        <v>20135</v>
      </c>
      <c r="D1614" s="5">
        <v>39819</v>
      </c>
      <c r="E1614" s="5">
        <v>39832</v>
      </c>
      <c r="F1614" s="7">
        <v>39832</v>
      </c>
      <c r="G1614" s="9">
        <v>39874</v>
      </c>
      <c r="H1614" s="9">
        <v>39874</v>
      </c>
      <c r="I1614" s="6">
        <v>39891</v>
      </c>
      <c r="J1614" s="11">
        <v>42</v>
      </c>
      <c r="K1614" s="11">
        <v>0</v>
      </c>
      <c r="L1614" s="11">
        <v>42</v>
      </c>
      <c r="M1614" s="11">
        <v>17</v>
      </c>
      <c r="O1614" t="str">
        <f t="shared" si="25"/>
        <v>MCBBound &amp; Not Paid</v>
      </c>
    </row>
    <row r="1615" spans="1:15" ht="12" customHeight="1" outlineLevel="1" x14ac:dyDescent="0.2">
      <c r="A1615" s="3" t="s">
        <v>24157</v>
      </c>
      <c r="B1615" s="4">
        <v>16460</v>
      </c>
      <c r="C1615" s="3" t="s">
        <v>20135</v>
      </c>
      <c r="D1615" s="5">
        <v>39826</v>
      </c>
      <c r="E1615" s="5">
        <v>39832</v>
      </c>
      <c r="F1615" s="7">
        <v>39832</v>
      </c>
      <c r="G1615" s="9">
        <v>39863</v>
      </c>
      <c r="H1615" s="9">
        <v>39863</v>
      </c>
      <c r="I1615" s="6">
        <v>39876</v>
      </c>
      <c r="J1615" s="11">
        <v>31</v>
      </c>
      <c r="K1615" s="11">
        <v>0</v>
      </c>
      <c r="L1615" s="11">
        <v>31</v>
      </c>
      <c r="M1615" s="11">
        <v>13</v>
      </c>
      <c r="O1615" t="str">
        <f t="shared" si="25"/>
        <v>MCBBound &amp; Not Paid</v>
      </c>
    </row>
    <row r="1616" spans="1:15" ht="12" customHeight="1" outlineLevel="1" x14ac:dyDescent="0.2">
      <c r="A1616" s="3" t="s">
        <v>24157</v>
      </c>
      <c r="B1616" s="4">
        <v>16443</v>
      </c>
      <c r="C1616" s="3" t="s">
        <v>20135</v>
      </c>
      <c r="D1616" s="5">
        <v>39819</v>
      </c>
      <c r="E1616" s="5">
        <v>39821</v>
      </c>
      <c r="F1616" s="7">
        <v>39832</v>
      </c>
      <c r="G1616" s="9">
        <v>39855</v>
      </c>
      <c r="H1616" s="9">
        <v>39855</v>
      </c>
      <c r="I1616" s="6">
        <v>39873</v>
      </c>
      <c r="J1616" s="11">
        <v>23</v>
      </c>
      <c r="K1616" s="11">
        <v>0</v>
      </c>
      <c r="L1616" s="11">
        <v>23</v>
      </c>
      <c r="M1616" s="11">
        <v>18</v>
      </c>
      <c r="O1616" t="str">
        <f t="shared" si="25"/>
        <v>MCBBound &amp; Not Paid</v>
      </c>
    </row>
    <row r="1617" spans="1:15" ht="12" customHeight="1" outlineLevel="1" x14ac:dyDescent="0.2">
      <c r="A1617" s="3" t="s">
        <v>24157</v>
      </c>
      <c r="B1617" s="4">
        <v>16306</v>
      </c>
      <c r="C1617" s="3" t="s">
        <v>20135</v>
      </c>
      <c r="D1617" s="5">
        <v>39828</v>
      </c>
      <c r="E1617" s="5">
        <v>39833</v>
      </c>
      <c r="F1617" s="7">
        <v>39833</v>
      </c>
      <c r="G1617" s="9">
        <v>39843</v>
      </c>
      <c r="H1617" s="9">
        <v>39846</v>
      </c>
      <c r="I1617" s="6">
        <v>39850</v>
      </c>
      <c r="J1617" s="11">
        <v>10</v>
      </c>
      <c r="K1617" s="11">
        <v>3</v>
      </c>
      <c r="L1617" s="11">
        <v>13</v>
      </c>
      <c r="M1617" s="11">
        <v>4</v>
      </c>
      <c r="O1617" t="str">
        <f t="shared" si="25"/>
        <v>MCBBound &amp; Not Paid</v>
      </c>
    </row>
    <row r="1618" spans="1:15" ht="12" customHeight="1" outlineLevel="1" x14ac:dyDescent="0.2">
      <c r="A1618" s="3" t="s">
        <v>24157</v>
      </c>
      <c r="B1618" s="4">
        <v>16453</v>
      </c>
      <c r="C1618" s="3" t="s">
        <v>20135</v>
      </c>
      <c r="D1618" s="5">
        <v>39833</v>
      </c>
      <c r="E1618" s="5">
        <v>39833</v>
      </c>
      <c r="F1618" s="7">
        <v>39833</v>
      </c>
      <c r="G1618" s="9">
        <v>39855</v>
      </c>
      <c r="H1618" s="9">
        <v>39855</v>
      </c>
      <c r="I1618" s="6">
        <v>39873</v>
      </c>
      <c r="J1618" s="11">
        <v>22</v>
      </c>
      <c r="K1618" s="11">
        <v>0</v>
      </c>
      <c r="L1618" s="11">
        <v>22</v>
      </c>
      <c r="M1618" s="11">
        <v>18</v>
      </c>
      <c r="O1618" t="str">
        <f t="shared" si="25"/>
        <v>MCBBound &amp; Not Paid</v>
      </c>
    </row>
    <row r="1619" spans="1:15" ht="12" customHeight="1" outlineLevel="1" x14ac:dyDescent="0.2">
      <c r="A1619" s="3" t="s">
        <v>24157</v>
      </c>
      <c r="B1619" s="4">
        <v>16273</v>
      </c>
      <c r="C1619" s="3" t="s">
        <v>20135</v>
      </c>
      <c r="D1619" s="5">
        <v>39834</v>
      </c>
      <c r="E1619" s="5">
        <v>39834</v>
      </c>
      <c r="F1619" s="7">
        <v>39834</v>
      </c>
      <c r="G1619" s="9">
        <v>39836</v>
      </c>
      <c r="H1619" s="9">
        <v>39836</v>
      </c>
      <c r="I1619" s="6">
        <v>39845</v>
      </c>
      <c r="J1619" s="11">
        <v>2</v>
      </c>
      <c r="K1619" s="11">
        <v>0</v>
      </c>
      <c r="L1619" s="11">
        <v>2</v>
      </c>
      <c r="M1619" s="11">
        <v>9</v>
      </c>
      <c r="O1619" t="str">
        <f t="shared" si="25"/>
        <v>MCBBound &amp; Not Paid</v>
      </c>
    </row>
    <row r="1620" spans="1:15" ht="12" customHeight="1" outlineLevel="1" x14ac:dyDescent="0.2">
      <c r="A1620" s="3" t="s">
        <v>24157</v>
      </c>
      <c r="B1620" s="4">
        <v>16489</v>
      </c>
      <c r="C1620" s="3" t="s">
        <v>20135</v>
      </c>
      <c r="D1620" s="5">
        <v>39823</v>
      </c>
      <c r="E1620" s="5">
        <v>39828</v>
      </c>
      <c r="F1620" s="7">
        <v>39834</v>
      </c>
      <c r="G1620" s="9">
        <v>39869</v>
      </c>
      <c r="H1620" s="9">
        <v>39869</v>
      </c>
      <c r="I1620" s="6">
        <v>39886</v>
      </c>
      <c r="J1620" s="11">
        <v>35</v>
      </c>
      <c r="K1620" s="11">
        <v>0</v>
      </c>
      <c r="L1620" s="11">
        <v>35</v>
      </c>
      <c r="M1620" s="11">
        <v>17</v>
      </c>
      <c r="O1620" t="str">
        <f t="shared" si="25"/>
        <v>MCBBound &amp; Not Paid</v>
      </c>
    </row>
    <row r="1621" spans="1:15" ht="12" customHeight="1" outlineLevel="1" x14ac:dyDescent="0.2">
      <c r="A1621" s="3" t="s">
        <v>24157</v>
      </c>
      <c r="B1621" s="4">
        <v>16333</v>
      </c>
      <c r="C1621" s="3" t="s">
        <v>20135</v>
      </c>
      <c r="D1621" s="5">
        <v>39827</v>
      </c>
      <c r="E1621" s="5">
        <v>39833</v>
      </c>
      <c r="F1621" s="7">
        <v>39834</v>
      </c>
      <c r="G1621" s="9">
        <v>39849</v>
      </c>
      <c r="H1621" s="9">
        <v>39849</v>
      </c>
      <c r="I1621" s="6">
        <v>39858</v>
      </c>
      <c r="J1621" s="11">
        <v>15</v>
      </c>
      <c r="K1621" s="11">
        <v>0</v>
      </c>
      <c r="L1621" s="11">
        <v>15</v>
      </c>
      <c r="M1621" s="11">
        <v>9</v>
      </c>
      <c r="O1621" t="str">
        <f t="shared" si="25"/>
        <v>MCBBound &amp; Not Paid</v>
      </c>
    </row>
    <row r="1622" spans="1:15" ht="12" customHeight="1" outlineLevel="1" x14ac:dyDescent="0.2">
      <c r="A1622" s="3" t="s">
        <v>24157</v>
      </c>
      <c r="B1622" s="4">
        <v>16471</v>
      </c>
      <c r="C1622" s="3" t="s">
        <v>20135</v>
      </c>
      <c r="D1622" s="5">
        <v>39825</v>
      </c>
      <c r="E1622" s="5">
        <v>39828</v>
      </c>
      <c r="F1622" s="7">
        <v>39834</v>
      </c>
      <c r="G1622" s="9">
        <v>39860</v>
      </c>
      <c r="H1622" s="9">
        <v>39860</v>
      </c>
      <c r="I1622" s="6">
        <v>39879</v>
      </c>
      <c r="J1622" s="11">
        <v>26</v>
      </c>
      <c r="K1622" s="11">
        <v>0</v>
      </c>
      <c r="L1622" s="11">
        <v>26</v>
      </c>
      <c r="M1622" s="11">
        <v>19</v>
      </c>
      <c r="O1622" t="str">
        <f t="shared" si="25"/>
        <v>MCBBound &amp; Not Paid</v>
      </c>
    </row>
    <row r="1623" spans="1:15" ht="12" customHeight="1" outlineLevel="1" x14ac:dyDescent="0.2">
      <c r="A1623" s="3" t="s">
        <v>24157</v>
      </c>
      <c r="B1623" s="4">
        <v>16502</v>
      </c>
      <c r="C1623" s="3" t="s">
        <v>20135</v>
      </c>
      <c r="D1623" s="5">
        <v>39812</v>
      </c>
      <c r="E1623" s="5">
        <v>39834</v>
      </c>
      <c r="F1623" s="7">
        <v>39835</v>
      </c>
      <c r="G1623" s="9">
        <v>39837</v>
      </c>
      <c r="H1623" s="9">
        <v>39869</v>
      </c>
      <c r="I1623" s="6">
        <v>39888</v>
      </c>
      <c r="J1623" s="11">
        <v>2</v>
      </c>
      <c r="K1623" s="11">
        <v>32</v>
      </c>
      <c r="L1623" s="11">
        <v>34</v>
      </c>
      <c r="M1623" s="11">
        <v>19</v>
      </c>
      <c r="O1623" t="str">
        <f t="shared" si="25"/>
        <v>MCBBound &amp; Not Paid</v>
      </c>
    </row>
    <row r="1624" spans="1:15" ht="12" customHeight="1" outlineLevel="1" x14ac:dyDescent="0.2">
      <c r="A1624" s="3" t="s">
        <v>24157</v>
      </c>
      <c r="B1624" s="4">
        <v>16186</v>
      </c>
      <c r="C1624" s="3" t="s">
        <v>20135</v>
      </c>
      <c r="D1624" s="5">
        <v>39836</v>
      </c>
      <c r="E1624" s="5">
        <v>39837</v>
      </c>
      <c r="F1624" s="7">
        <v>39839</v>
      </c>
      <c r="G1624" s="9">
        <v>39839</v>
      </c>
      <c r="H1624" s="9">
        <v>39839</v>
      </c>
      <c r="I1624" s="6">
        <v>39844</v>
      </c>
      <c r="J1624" s="11">
        <v>0</v>
      </c>
      <c r="K1624" s="11">
        <v>0</v>
      </c>
      <c r="L1624" s="11">
        <v>0</v>
      </c>
      <c r="M1624" s="11">
        <v>5</v>
      </c>
      <c r="O1624" t="str">
        <f t="shared" si="25"/>
        <v>MCBBound &amp; Not Paid</v>
      </c>
    </row>
    <row r="1625" spans="1:15" ht="12" customHeight="1" outlineLevel="1" x14ac:dyDescent="0.2">
      <c r="A1625" s="3" t="s">
        <v>24157</v>
      </c>
      <c r="B1625" s="4">
        <v>16456</v>
      </c>
      <c r="C1625" s="3" t="s">
        <v>20135</v>
      </c>
      <c r="D1625" s="5">
        <v>39827</v>
      </c>
      <c r="E1625" s="5">
        <v>39839</v>
      </c>
      <c r="F1625" s="7">
        <v>39839</v>
      </c>
      <c r="G1625" s="9">
        <v>39857</v>
      </c>
      <c r="H1625" s="9">
        <v>39857</v>
      </c>
      <c r="I1625" s="6">
        <v>39874</v>
      </c>
      <c r="J1625" s="11">
        <v>18</v>
      </c>
      <c r="K1625" s="11">
        <v>0</v>
      </c>
      <c r="L1625" s="11">
        <v>18</v>
      </c>
      <c r="M1625" s="11">
        <v>17</v>
      </c>
      <c r="O1625" t="str">
        <f t="shared" si="25"/>
        <v>MCBBound &amp; Not Paid</v>
      </c>
    </row>
    <row r="1626" spans="1:15" ht="12" customHeight="1" outlineLevel="1" x14ac:dyDescent="0.2">
      <c r="A1626" s="3" t="s">
        <v>24157</v>
      </c>
      <c r="B1626" s="4">
        <v>16300</v>
      </c>
      <c r="C1626" s="3" t="s">
        <v>20135</v>
      </c>
      <c r="D1626" s="5">
        <v>39834</v>
      </c>
      <c r="E1626" s="5">
        <v>39836</v>
      </c>
      <c r="F1626" s="7">
        <v>39839</v>
      </c>
      <c r="G1626" s="9">
        <v>39840</v>
      </c>
      <c r="H1626" s="9">
        <v>39840</v>
      </c>
      <c r="I1626" s="6">
        <v>39849</v>
      </c>
      <c r="J1626" s="11">
        <v>1</v>
      </c>
      <c r="K1626" s="11">
        <v>0</v>
      </c>
      <c r="L1626" s="11">
        <v>1</v>
      </c>
      <c r="M1626" s="11">
        <v>9</v>
      </c>
      <c r="O1626" t="str">
        <f t="shared" si="25"/>
        <v>MCBBound &amp; Not Paid</v>
      </c>
    </row>
    <row r="1627" spans="1:15" ht="12" customHeight="1" outlineLevel="1" x14ac:dyDescent="0.2">
      <c r="A1627" s="3" t="s">
        <v>24157</v>
      </c>
      <c r="B1627" s="4">
        <v>16343</v>
      </c>
      <c r="C1627" s="3" t="s">
        <v>20135</v>
      </c>
      <c r="D1627" s="5">
        <v>39836</v>
      </c>
      <c r="E1627" s="5">
        <v>39840</v>
      </c>
      <c r="F1627" s="7">
        <v>39840</v>
      </c>
      <c r="G1627" s="9">
        <v>39853</v>
      </c>
      <c r="H1627" s="9">
        <v>39853</v>
      </c>
      <c r="I1627" s="6">
        <v>39861</v>
      </c>
      <c r="J1627" s="11">
        <v>13</v>
      </c>
      <c r="K1627" s="11">
        <v>0</v>
      </c>
      <c r="L1627" s="11">
        <v>13</v>
      </c>
      <c r="M1627" s="11">
        <v>8</v>
      </c>
      <c r="O1627" t="str">
        <f t="shared" si="25"/>
        <v>MCBBound &amp; Not Paid</v>
      </c>
    </row>
    <row r="1628" spans="1:15" ht="12" customHeight="1" outlineLevel="1" x14ac:dyDescent="0.2">
      <c r="A1628" s="3" t="s">
        <v>24157</v>
      </c>
      <c r="B1628" s="4">
        <v>16441</v>
      </c>
      <c r="C1628" s="3" t="s">
        <v>20135</v>
      </c>
      <c r="D1628" s="5">
        <v>39833</v>
      </c>
      <c r="E1628" s="5">
        <v>39839</v>
      </c>
      <c r="F1628" s="7">
        <v>39840</v>
      </c>
      <c r="G1628" s="9">
        <v>39857</v>
      </c>
      <c r="H1628" s="9">
        <v>39857</v>
      </c>
      <c r="I1628" s="6">
        <v>39873</v>
      </c>
      <c r="J1628" s="11">
        <v>17</v>
      </c>
      <c r="K1628" s="11">
        <v>0</v>
      </c>
      <c r="L1628" s="11">
        <v>17</v>
      </c>
      <c r="M1628" s="11">
        <v>16</v>
      </c>
      <c r="O1628" t="str">
        <f t="shared" si="25"/>
        <v>MCBBound &amp; Not Paid</v>
      </c>
    </row>
    <row r="1629" spans="1:15" ht="12" customHeight="1" outlineLevel="1" x14ac:dyDescent="0.2">
      <c r="A1629" s="3" t="s">
        <v>24157</v>
      </c>
      <c r="B1629" s="4">
        <v>16719</v>
      </c>
      <c r="C1629" s="3" t="s">
        <v>20135</v>
      </c>
      <c r="D1629" s="5">
        <v>39867</v>
      </c>
      <c r="E1629" s="5">
        <v>39825</v>
      </c>
      <c r="F1629" s="7">
        <v>39840</v>
      </c>
      <c r="G1629" s="9">
        <v>39888</v>
      </c>
      <c r="H1629" s="9">
        <v>39911</v>
      </c>
      <c r="I1629" s="6">
        <v>39926</v>
      </c>
      <c r="J1629" s="11">
        <v>48</v>
      </c>
      <c r="K1629" s="11">
        <v>23</v>
      </c>
      <c r="L1629" s="11">
        <v>71</v>
      </c>
      <c r="M1629" s="11">
        <v>15</v>
      </c>
      <c r="O1629" t="str">
        <f t="shared" si="25"/>
        <v>MCBBound &amp; Not Paid</v>
      </c>
    </row>
    <row r="1630" spans="1:15" ht="12" customHeight="1" outlineLevel="1" x14ac:dyDescent="0.2">
      <c r="A1630" s="3" t="s">
        <v>24157</v>
      </c>
      <c r="B1630" s="4">
        <v>16288</v>
      </c>
      <c r="C1630" s="3" t="s">
        <v>20135</v>
      </c>
      <c r="D1630" s="5">
        <v>39839</v>
      </c>
      <c r="E1630" s="5">
        <v>39841</v>
      </c>
      <c r="F1630" s="7">
        <v>39841</v>
      </c>
      <c r="G1630" s="9">
        <v>39841</v>
      </c>
      <c r="H1630" s="9">
        <v>39843</v>
      </c>
      <c r="I1630" s="6">
        <v>39846</v>
      </c>
      <c r="J1630" s="11">
        <v>0</v>
      </c>
      <c r="K1630" s="11">
        <v>2</v>
      </c>
      <c r="L1630" s="11">
        <v>2</v>
      </c>
      <c r="M1630" s="11">
        <v>3</v>
      </c>
      <c r="O1630" t="str">
        <f t="shared" si="25"/>
        <v>MCBBound &amp; Not Paid</v>
      </c>
    </row>
    <row r="1631" spans="1:15" ht="12" customHeight="1" outlineLevel="1" x14ac:dyDescent="0.2">
      <c r="A1631" s="3" t="s">
        <v>24157</v>
      </c>
      <c r="B1631" s="4">
        <v>16695</v>
      </c>
      <c r="C1631" s="3" t="s">
        <v>20135</v>
      </c>
      <c r="D1631" s="5">
        <v>39834</v>
      </c>
      <c r="E1631" s="5">
        <v>39841</v>
      </c>
      <c r="F1631" s="7">
        <v>39842</v>
      </c>
      <c r="G1631" s="9">
        <v>39905</v>
      </c>
      <c r="H1631" s="9">
        <v>39905</v>
      </c>
      <c r="I1631" s="6">
        <v>39921</v>
      </c>
      <c r="J1631" s="11">
        <v>63</v>
      </c>
      <c r="K1631" s="11">
        <v>0</v>
      </c>
      <c r="L1631" s="11">
        <v>63</v>
      </c>
      <c r="M1631" s="11">
        <v>16</v>
      </c>
      <c r="O1631" t="str">
        <f t="shared" si="25"/>
        <v>MCBBound &amp; Not Paid</v>
      </c>
    </row>
    <row r="1632" spans="1:15" ht="12" customHeight="1" outlineLevel="1" x14ac:dyDescent="0.2">
      <c r="A1632" s="3" t="s">
        <v>24157</v>
      </c>
      <c r="B1632" s="4">
        <v>16332</v>
      </c>
      <c r="C1632" s="3" t="s">
        <v>20135</v>
      </c>
      <c r="D1632" s="5">
        <v>39854</v>
      </c>
      <c r="E1632" s="5">
        <v>39843</v>
      </c>
      <c r="F1632" s="7">
        <v>39846</v>
      </c>
      <c r="G1632" s="9">
        <v>39846</v>
      </c>
      <c r="H1632" s="9">
        <v>39849</v>
      </c>
      <c r="I1632" s="6">
        <v>39858</v>
      </c>
      <c r="J1632" s="11">
        <v>0</v>
      </c>
      <c r="K1632" s="11">
        <v>3</v>
      </c>
      <c r="L1632" s="11">
        <v>3</v>
      </c>
      <c r="M1632" s="11">
        <v>9</v>
      </c>
      <c r="O1632" t="str">
        <f t="shared" si="25"/>
        <v>MCBBound &amp; Not Paid</v>
      </c>
    </row>
    <row r="1633" spans="1:15" ht="12" customHeight="1" outlineLevel="1" x14ac:dyDescent="0.2">
      <c r="A1633" s="3" t="s">
        <v>24157</v>
      </c>
      <c r="B1633" s="4">
        <v>16342</v>
      </c>
      <c r="C1633" s="3" t="s">
        <v>20135</v>
      </c>
      <c r="D1633" s="5">
        <v>39843</v>
      </c>
      <c r="E1633" s="5">
        <v>39847</v>
      </c>
      <c r="F1633" s="7">
        <v>39848</v>
      </c>
      <c r="G1633" s="9">
        <v>39854</v>
      </c>
      <c r="H1633" s="9">
        <v>39854</v>
      </c>
      <c r="I1633" s="6">
        <v>39859</v>
      </c>
      <c r="J1633" s="11">
        <v>6</v>
      </c>
      <c r="K1633" s="11">
        <v>0</v>
      </c>
      <c r="L1633" s="11">
        <v>6</v>
      </c>
      <c r="M1633" s="11">
        <v>5</v>
      </c>
      <c r="O1633" t="str">
        <f t="shared" si="25"/>
        <v>MCBBound &amp; Not Paid</v>
      </c>
    </row>
    <row r="1634" spans="1:15" ht="12" customHeight="1" outlineLevel="1" x14ac:dyDescent="0.2">
      <c r="A1634" s="3" t="s">
        <v>24157</v>
      </c>
      <c r="B1634" s="4">
        <v>16501</v>
      </c>
      <c r="C1634" s="3" t="s">
        <v>20137</v>
      </c>
      <c r="D1634" s="5">
        <v>39833</v>
      </c>
      <c r="E1634" s="5">
        <v>39847</v>
      </c>
      <c r="F1634" s="7">
        <v>39848</v>
      </c>
      <c r="G1634" s="9">
        <v>39879</v>
      </c>
      <c r="H1634" s="9">
        <v>39882</v>
      </c>
      <c r="I1634" s="6">
        <v>39887</v>
      </c>
      <c r="J1634" s="11">
        <v>31</v>
      </c>
      <c r="K1634" s="11">
        <v>3</v>
      </c>
      <c r="L1634" s="11">
        <v>34</v>
      </c>
      <c r="M1634" s="11">
        <v>5</v>
      </c>
      <c r="O1634" t="str">
        <f t="shared" si="25"/>
        <v>MCBCancel</v>
      </c>
    </row>
    <row r="1635" spans="1:15" ht="12" customHeight="1" outlineLevel="1" x14ac:dyDescent="0.2">
      <c r="A1635" s="3" t="s">
        <v>24157</v>
      </c>
      <c r="B1635" s="4">
        <v>16347</v>
      </c>
      <c r="C1635" s="3" t="s">
        <v>20135</v>
      </c>
      <c r="D1635" s="5">
        <v>39847</v>
      </c>
      <c r="E1635" s="5">
        <v>39848</v>
      </c>
      <c r="F1635" s="7">
        <v>39848</v>
      </c>
      <c r="G1635" s="9">
        <v>39850</v>
      </c>
      <c r="H1635" s="9">
        <v>39850</v>
      </c>
      <c r="I1635" s="6">
        <v>39862</v>
      </c>
      <c r="J1635" s="11">
        <v>2</v>
      </c>
      <c r="K1635" s="11">
        <v>0</v>
      </c>
      <c r="L1635" s="11">
        <v>2</v>
      </c>
      <c r="M1635" s="11">
        <v>12</v>
      </c>
      <c r="O1635" t="str">
        <f t="shared" si="25"/>
        <v>MCBBound &amp; Not Paid</v>
      </c>
    </row>
    <row r="1636" spans="1:15" ht="12" customHeight="1" outlineLevel="1" x14ac:dyDescent="0.2">
      <c r="A1636" s="3" t="s">
        <v>24157</v>
      </c>
      <c r="B1636" s="4">
        <v>16477</v>
      </c>
      <c r="C1636" s="3" t="s">
        <v>20135</v>
      </c>
      <c r="D1636" s="5">
        <v>39826</v>
      </c>
      <c r="E1636" s="5">
        <v>39848</v>
      </c>
      <c r="F1636" s="7">
        <v>39849</v>
      </c>
      <c r="G1636" s="9">
        <v>39861</v>
      </c>
      <c r="H1636" s="9">
        <v>39861</v>
      </c>
      <c r="I1636" s="6">
        <v>39881</v>
      </c>
      <c r="J1636" s="11">
        <v>12</v>
      </c>
      <c r="K1636" s="11">
        <v>0</v>
      </c>
      <c r="L1636" s="11">
        <v>12</v>
      </c>
      <c r="M1636" s="11">
        <v>20</v>
      </c>
      <c r="O1636" t="str">
        <f t="shared" si="25"/>
        <v>MCBBound &amp; Not Paid</v>
      </c>
    </row>
    <row r="1637" spans="1:15" ht="12" customHeight="1" outlineLevel="1" x14ac:dyDescent="0.2">
      <c r="A1637" s="3" t="s">
        <v>24157</v>
      </c>
      <c r="B1637" s="4">
        <v>16496</v>
      </c>
      <c r="C1637" s="3" t="s">
        <v>20135</v>
      </c>
      <c r="D1637" s="5">
        <v>39836</v>
      </c>
      <c r="E1637" s="5">
        <v>39850</v>
      </c>
      <c r="F1637" s="7">
        <v>39850</v>
      </c>
      <c r="G1637" s="9">
        <v>39871</v>
      </c>
      <c r="H1637" s="9">
        <v>39875</v>
      </c>
      <c r="I1637" s="6">
        <v>39887</v>
      </c>
      <c r="J1637" s="11">
        <v>21</v>
      </c>
      <c r="K1637" s="11">
        <v>4</v>
      </c>
      <c r="L1637" s="11">
        <v>25</v>
      </c>
      <c r="M1637" s="11">
        <v>12</v>
      </c>
      <c r="O1637" t="str">
        <f t="shared" si="25"/>
        <v>MCBBound &amp; Not Paid</v>
      </c>
    </row>
    <row r="1638" spans="1:15" ht="12" customHeight="1" outlineLevel="1" x14ac:dyDescent="0.2">
      <c r="A1638" s="3" t="s">
        <v>24157</v>
      </c>
      <c r="B1638" s="4">
        <v>16357</v>
      </c>
      <c r="C1638" s="3" t="s">
        <v>20135</v>
      </c>
      <c r="D1638" s="5">
        <v>39847</v>
      </c>
      <c r="E1638" s="5">
        <v>39850</v>
      </c>
      <c r="F1638" s="7">
        <v>39850</v>
      </c>
      <c r="G1638" s="9">
        <v>39855</v>
      </c>
      <c r="H1638" s="9">
        <v>39856</v>
      </c>
      <c r="I1638" s="6">
        <v>39865</v>
      </c>
      <c r="J1638" s="11">
        <v>5</v>
      </c>
      <c r="K1638" s="11">
        <v>1</v>
      </c>
      <c r="L1638" s="11">
        <v>6</v>
      </c>
      <c r="M1638" s="11">
        <v>9</v>
      </c>
      <c r="O1638" t="str">
        <f t="shared" si="25"/>
        <v>MCBBound &amp; Not Paid</v>
      </c>
    </row>
    <row r="1639" spans="1:15" ht="12" customHeight="1" outlineLevel="1" x14ac:dyDescent="0.2">
      <c r="A1639" s="3" t="s">
        <v>24157</v>
      </c>
      <c r="B1639" s="4">
        <v>16651</v>
      </c>
      <c r="C1639" s="3" t="s">
        <v>24150</v>
      </c>
      <c r="D1639" s="5">
        <v>39844</v>
      </c>
      <c r="E1639" s="5">
        <v>39846</v>
      </c>
      <c r="F1639" s="7">
        <v>39853</v>
      </c>
      <c r="G1639" s="8"/>
      <c r="H1639" s="8"/>
      <c r="I1639" s="6">
        <v>39911</v>
      </c>
      <c r="J1639" s="10"/>
      <c r="K1639" s="10"/>
      <c r="L1639" s="11">
        <v>0</v>
      </c>
      <c r="M1639" s="11">
        <v>0</v>
      </c>
      <c r="O1639" t="str">
        <f t="shared" si="25"/>
        <v>MCBDO NOT RENEW</v>
      </c>
    </row>
    <row r="1640" spans="1:15" ht="12" customHeight="1" outlineLevel="1" x14ac:dyDescent="0.2">
      <c r="A1640" s="3" t="s">
        <v>24157</v>
      </c>
      <c r="B1640" s="4">
        <v>16361</v>
      </c>
      <c r="C1640" s="3" t="s">
        <v>20135</v>
      </c>
      <c r="D1640" s="5">
        <v>39850</v>
      </c>
      <c r="E1640" s="5">
        <v>39850</v>
      </c>
      <c r="F1640" s="7">
        <v>39853</v>
      </c>
      <c r="G1640" s="9">
        <v>39855</v>
      </c>
      <c r="H1640" s="9">
        <v>39855</v>
      </c>
      <c r="I1640" s="6">
        <v>39866</v>
      </c>
      <c r="J1640" s="11">
        <v>2</v>
      </c>
      <c r="K1640" s="11">
        <v>0</v>
      </c>
      <c r="L1640" s="11">
        <v>2</v>
      </c>
      <c r="M1640" s="11">
        <v>11</v>
      </c>
      <c r="O1640" t="str">
        <f t="shared" si="25"/>
        <v>MCBBound &amp; Not Paid</v>
      </c>
    </row>
    <row r="1641" spans="1:15" ht="12" customHeight="1" outlineLevel="1" x14ac:dyDescent="0.2">
      <c r="A1641" s="3" t="s">
        <v>24157</v>
      </c>
      <c r="B1641" s="4">
        <v>16475</v>
      </c>
      <c r="C1641" s="3" t="s">
        <v>20135</v>
      </c>
      <c r="D1641" s="5">
        <v>39850</v>
      </c>
      <c r="E1641" s="5">
        <v>39850</v>
      </c>
      <c r="F1641" s="7">
        <v>39854</v>
      </c>
      <c r="G1641" s="9">
        <v>39867</v>
      </c>
      <c r="H1641" s="9">
        <v>39867</v>
      </c>
      <c r="I1641" s="6">
        <v>39880</v>
      </c>
      <c r="J1641" s="11">
        <v>13</v>
      </c>
      <c r="K1641" s="11">
        <v>0</v>
      </c>
      <c r="L1641" s="11">
        <v>13</v>
      </c>
      <c r="M1641" s="11">
        <v>13</v>
      </c>
      <c r="O1641" t="str">
        <f t="shared" si="25"/>
        <v>MCBBound &amp; Not Paid</v>
      </c>
    </row>
    <row r="1642" spans="1:15" ht="12" customHeight="1" outlineLevel="1" x14ac:dyDescent="0.2">
      <c r="A1642" s="3" t="s">
        <v>24157</v>
      </c>
      <c r="B1642" s="4">
        <v>16553</v>
      </c>
      <c r="C1642" s="3" t="s">
        <v>20135</v>
      </c>
      <c r="D1642" s="5">
        <v>39841</v>
      </c>
      <c r="E1642" s="5">
        <v>39850</v>
      </c>
      <c r="F1642" s="7">
        <v>39855</v>
      </c>
      <c r="G1642" s="9">
        <v>39874</v>
      </c>
      <c r="H1642" s="9">
        <v>39895</v>
      </c>
      <c r="I1642" s="6">
        <v>39901</v>
      </c>
      <c r="J1642" s="11">
        <v>19</v>
      </c>
      <c r="K1642" s="11">
        <v>21</v>
      </c>
      <c r="L1642" s="11">
        <v>40</v>
      </c>
      <c r="M1642" s="11">
        <v>6</v>
      </c>
      <c r="O1642" t="str">
        <f t="shared" si="25"/>
        <v>MCBBound &amp; Not Paid</v>
      </c>
    </row>
    <row r="1643" spans="1:15" ht="12" customHeight="1" outlineLevel="1" x14ac:dyDescent="0.2">
      <c r="A1643" s="3" t="s">
        <v>24157</v>
      </c>
      <c r="B1643" s="4">
        <v>16511</v>
      </c>
      <c r="C1643" s="3" t="s">
        <v>20135</v>
      </c>
      <c r="D1643" s="5">
        <v>39843</v>
      </c>
      <c r="E1643" s="5">
        <v>39853</v>
      </c>
      <c r="F1643" s="7">
        <v>39855</v>
      </c>
      <c r="G1643" s="9">
        <v>39858</v>
      </c>
      <c r="H1643" s="9">
        <v>39876</v>
      </c>
      <c r="I1643" s="6">
        <v>39889</v>
      </c>
      <c r="J1643" s="11">
        <v>3</v>
      </c>
      <c r="K1643" s="11">
        <v>18</v>
      </c>
      <c r="L1643" s="11">
        <v>21</v>
      </c>
      <c r="M1643" s="11">
        <v>13</v>
      </c>
      <c r="O1643" t="str">
        <f t="shared" si="25"/>
        <v>MCBBound &amp; Not Paid</v>
      </c>
    </row>
    <row r="1644" spans="1:15" ht="12" customHeight="1" outlineLevel="1" x14ac:dyDescent="0.2">
      <c r="A1644" s="3" t="s">
        <v>24157</v>
      </c>
      <c r="B1644" s="4">
        <v>16545</v>
      </c>
      <c r="C1644" s="3" t="s">
        <v>20135</v>
      </c>
      <c r="D1644" s="5">
        <v>39849</v>
      </c>
      <c r="E1644" s="5">
        <v>39855</v>
      </c>
      <c r="F1644" s="7">
        <v>39855</v>
      </c>
      <c r="G1644" s="9">
        <v>39882</v>
      </c>
      <c r="H1644" s="9">
        <v>39886</v>
      </c>
      <c r="I1644" s="6">
        <v>39899</v>
      </c>
      <c r="J1644" s="11">
        <v>27</v>
      </c>
      <c r="K1644" s="11">
        <v>4</v>
      </c>
      <c r="L1644" s="11">
        <v>31</v>
      </c>
      <c r="M1644" s="11">
        <v>13</v>
      </c>
      <c r="O1644" t="str">
        <f t="shared" si="25"/>
        <v>MCBBound &amp; Not Paid</v>
      </c>
    </row>
    <row r="1645" spans="1:15" ht="12" customHeight="1" outlineLevel="1" x14ac:dyDescent="0.2">
      <c r="A1645" s="3" t="s">
        <v>24157</v>
      </c>
      <c r="B1645" s="4">
        <v>16350</v>
      </c>
      <c r="C1645" s="3" t="s">
        <v>20135</v>
      </c>
      <c r="D1645" s="5">
        <v>39855</v>
      </c>
      <c r="E1645" s="5">
        <v>39855</v>
      </c>
      <c r="F1645" s="7">
        <v>39855</v>
      </c>
      <c r="G1645" s="9">
        <v>39856</v>
      </c>
      <c r="H1645" s="9">
        <v>39859</v>
      </c>
      <c r="I1645" s="6">
        <v>39863</v>
      </c>
      <c r="J1645" s="11">
        <v>1</v>
      </c>
      <c r="K1645" s="11">
        <v>3</v>
      </c>
      <c r="L1645" s="11">
        <v>4</v>
      </c>
      <c r="M1645" s="11">
        <v>4</v>
      </c>
      <c r="O1645" t="str">
        <f t="shared" si="25"/>
        <v>MCBBound &amp; Not Paid</v>
      </c>
    </row>
    <row r="1646" spans="1:15" ht="12" customHeight="1" outlineLevel="1" x14ac:dyDescent="0.2">
      <c r="A1646" s="3" t="s">
        <v>24157</v>
      </c>
      <c r="B1646" s="4">
        <v>16482</v>
      </c>
      <c r="C1646" s="3" t="s">
        <v>20135</v>
      </c>
      <c r="D1646" s="5">
        <v>39847</v>
      </c>
      <c r="E1646" s="5">
        <v>39854</v>
      </c>
      <c r="F1646" s="7">
        <v>39856</v>
      </c>
      <c r="G1646" s="9">
        <v>39861</v>
      </c>
      <c r="H1646" s="9">
        <v>39861</v>
      </c>
      <c r="I1646" s="6">
        <v>39883</v>
      </c>
      <c r="J1646" s="11">
        <v>5</v>
      </c>
      <c r="K1646" s="11">
        <v>0</v>
      </c>
      <c r="L1646" s="11">
        <v>5</v>
      </c>
      <c r="M1646" s="11">
        <v>22</v>
      </c>
      <c r="O1646" t="str">
        <f t="shared" si="25"/>
        <v>MCBBound &amp; Not Paid</v>
      </c>
    </row>
    <row r="1647" spans="1:15" ht="12" customHeight="1" outlineLevel="1" x14ac:dyDescent="0.2">
      <c r="A1647" s="3" t="s">
        <v>24157</v>
      </c>
      <c r="B1647" s="4">
        <v>16464</v>
      </c>
      <c r="C1647" s="3" t="s">
        <v>20135</v>
      </c>
      <c r="D1647" s="5">
        <v>39854</v>
      </c>
      <c r="E1647" s="5">
        <v>39854</v>
      </c>
      <c r="F1647" s="7">
        <v>39856</v>
      </c>
      <c r="G1647" s="9">
        <v>39860</v>
      </c>
      <c r="H1647" s="9">
        <v>39863</v>
      </c>
      <c r="I1647" s="6">
        <v>39877</v>
      </c>
      <c r="J1647" s="11">
        <v>4</v>
      </c>
      <c r="K1647" s="11">
        <v>3</v>
      </c>
      <c r="L1647" s="11">
        <v>7</v>
      </c>
      <c r="M1647" s="11">
        <v>14</v>
      </c>
      <c r="O1647" t="str">
        <f t="shared" si="25"/>
        <v>MCBBound &amp; Not Paid</v>
      </c>
    </row>
    <row r="1648" spans="1:15" ht="12" customHeight="1" outlineLevel="1" x14ac:dyDescent="0.2">
      <c r="A1648" s="3" t="s">
        <v>24157</v>
      </c>
      <c r="B1648" s="4">
        <v>16483</v>
      </c>
      <c r="C1648" s="3" t="s">
        <v>20135</v>
      </c>
      <c r="D1648" s="5">
        <v>39856</v>
      </c>
      <c r="E1648" s="5">
        <v>39856</v>
      </c>
      <c r="F1648" s="7">
        <v>39857</v>
      </c>
      <c r="G1648" s="9">
        <v>39858</v>
      </c>
      <c r="H1648" s="9">
        <v>39868</v>
      </c>
      <c r="I1648" s="6">
        <v>39884</v>
      </c>
      <c r="J1648" s="11">
        <v>1</v>
      </c>
      <c r="K1648" s="11">
        <v>10</v>
      </c>
      <c r="L1648" s="11">
        <v>11</v>
      </c>
      <c r="M1648" s="11">
        <v>16</v>
      </c>
      <c r="O1648" t="str">
        <f t="shared" si="25"/>
        <v>MCBBound &amp; Not Paid</v>
      </c>
    </row>
    <row r="1649" spans="1:15" ht="12" customHeight="1" outlineLevel="1" x14ac:dyDescent="0.2">
      <c r="A1649" s="3" t="s">
        <v>24157</v>
      </c>
      <c r="B1649" s="4">
        <v>16440</v>
      </c>
      <c r="C1649" s="3" t="s">
        <v>20135</v>
      </c>
      <c r="D1649" s="5">
        <v>39859</v>
      </c>
      <c r="E1649" s="5">
        <v>39860</v>
      </c>
      <c r="F1649" s="7">
        <v>39860</v>
      </c>
      <c r="G1649" s="9">
        <v>39861</v>
      </c>
      <c r="H1649" s="9">
        <v>39861</v>
      </c>
      <c r="I1649" s="6">
        <v>39873</v>
      </c>
      <c r="J1649" s="11">
        <v>1</v>
      </c>
      <c r="K1649" s="11">
        <v>0</v>
      </c>
      <c r="L1649" s="11">
        <v>1</v>
      </c>
      <c r="M1649" s="11">
        <v>12</v>
      </c>
      <c r="O1649" t="str">
        <f t="shared" si="25"/>
        <v>MCBBound &amp; Not Paid</v>
      </c>
    </row>
    <row r="1650" spans="1:15" ht="12" customHeight="1" outlineLevel="1" x14ac:dyDescent="0.2">
      <c r="A1650" s="3" t="s">
        <v>24157</v>
      </c>
      <c r="B1650" s="4">
        <v>16484</v>
      </c>
      <c r="C1650" s="3" t="s">
        <v>20135</v>
      </c>
      <c r="D1650" s="5">
        <v>39856</v>
      </c>
      <c r="E1650" s="5">
        <v>39861</v>
      </c>
      <c r="F1650" s="7">
        <v>39861</v>
      </c>
      <c r="G1650" s="9">
        <v>39864</v>
      </c>
      <c r="H1650" s="9">
        <v>39864</v>
      </c>
      <c r="I1650" s="6">
        <v>39884</v>
      </c>
      <c r="J1650" s="11">
        <v>3</v>
      </c>
      <c r="K1650" s="11">
        <v>0</v>
      </c>
      <c r="L1650" s="11">
        <v>3</v>
      </c>
      <c r="M1650" s="11">
        <v>20</v>
      </c>
      <c r="O1650" t="str">
        <f t="shared" si="25"/>
        <v>MCBBound &amp; Not Paid</v>
      </c>
    </row>
    <row r="1651" spans="1:15" ht="12" customHeight="1" outlineLevel="1" x14ac:dyDescent="0.2">
      <c r="A1651" s="3" t="s">
        <v>24157</v>
      </c>
      <c r="B1651" s="4">
        <v>16510</v>
      </c>
      <c r="C1651" s="3" t="s">
        <v>20135</v>
      </c>
      <c r="D1651" s="5">
        <v>39855</v>
      </c>
      <c r="E1651" s="5">
        <v>39861</v>
      </c>
      <c r="F1651" s="7">
        <v>39861</v>
      </c>
      <c r="G1651" s="9">
        <v>39869</v>
      </c>
      <c r="H1651" s="9">
        <v>39869</v>
      </c>
      <c r="I1651" s="6">
        <v>39889</v>
      </c>
      <c r="J1651" s="11">
        <v>8</v>
      </c>
      <c r="K1651" s="11">
        <v>0</v>
      </c>
      <c r="L1651" s="11">
        <v>8</v>
      </c>
      <c r="M1651" s="11">
        <v>20</v>
      </c>
      <c r="O1651" t="str">
        <f t="shared" si="25"/>
        <v>MCBBound &amp; Not Paid</v>
      </c>
    </row>
    <row r="1652" spans="1:15" ht="12" customHeight="1" outlineLevel="1" x14ac:dyDescent="0.2">
      <c r="A1652" s="3" t="s">
        <v>24157</v>
      </c>
      <c r="B1652" s="4">
        <v>16381</v>
      </c>
      <c r="C1652" s="3" t="s">
        <v>20135</v>
      </c>
      <c r="D1652" s="5">
        <v>39860</v>
      </c>
      <c r="E1652" s="5">
        <v>39860</v>
      </c>
      <c r="F1652" s="7">
        <v>39861</v>
      </c>
      <c r="G1652" s="9">
        <v>39862</v>
      </c>
      <c r="H1652" s="9">
        <v>39862</v>
      </c>
      <c r="I1652" s="6">
        <v>39872</v>
      </c>
      <c r="J1652" s="11">
        <v>1</v>
      </c>
      <c r="K1652" s="11">
        <v>0</v>
      </c>
      <c r="L1652" s="11">
        <v>1</v>
      </c>
      <c r="M1652" s="11">
        <v>10</v>
      </c>
      <c r="O1652" t="str">
        <f t="shared" si="25"/>
        <v>MCBBound &amp; Not Paid</v>
      </c>
    </row>
    <row r="1653" spans="1:15" ht="12" customHeight="1" outlineLevel="1" x14ac:dyDescent="0.2">
      <c r="A1653" s="3" t="s">
        <v>24157</v>
      </c>
      <c r="B1653" s="4">
        <v>16446</v>
      </c>
      <c r="C1653" s="3" t="s">
        <v>20135</v>
      </c>
      <c r="D1653" s="5">
        <v>39845</v>
      </c>
      <c r="E1653" s="5">
        <v>39861</v>
      </c>
      <c r="F1653" s="7">
        <v>39862</v>
      </c>
      <c r="G1653" s="9">
        <v>39862</v>
      </c>
      <c r="H1653" s="9">
        <v>39868</v>
      </c>
      <c r="I1653" s="6">
        <v>39873</v>
      </c>
      <c r="J1653" s="11">
        <v>0</v>
      </c>
      <c r="K1653" s="11">
        <v>6</v>
      </c>
      <c r="L1653" s="11">
        <v>6</v>
      </c>
      <c r="M1653" s="11">
        <v>5</v>
      </c>
      <c r="O1653" t="str">
        <f t="shared" si="25"/>
        <v>MCBBound &amp; Not Paid</v>
      </c>
    </row>
    <row r="1654" spans="1:15" ht="12" customHeight="1" outlineLevel="1" x14ac:dyDescent="0.2">
      <c r="A1654" s="3" t="s">
        <v>24157</v>
      </c>
      <c r="B1654" s="4">
        <v>16722</v>
      </c>
      <c r="C1654" s="3" t="s">
        <v>20135</v>
      </c>
      <c r="D1654" s="5">
        <v>39862</v>
      </c>
      <c r="E1654" s="5">
        <v>39863</v>
      </c>
      <c r="F1654" s="7">
        <v>39863</v>
      </c>
      <c r="G1654" s="9">
        <v>39909</v>
      </c>
      <c r="H1654" s="9">
        <v>39909</v>
      </c>
      <c r="I1654" s="6">
        <v>39927</v>
      </c>
      <c r="J1654" s="11">
        <v>46</v>
      </c>
      <c r="K1654" s="11">
        <v>0</v>
      </c>
      <c r="L1654" s="11">
        <v>46</v>
      </c>
      <c r="M1654" s="11">
        <v>18</v>
      </c>
      <c r="O1654" t="str">
        <f t="shared" si="25"/>
        <v>MCBBound &amp; Not Paid</v>
      </c>
    </row>
    <row r="1655" spans="1:15" ht="12" customHeight="1" outlineLevel="1" x14ac:dyDescent="0.2">
      <c r="A1655" s="3" t="s">
        <v>24157</v>
      </c>
      <c r="B1655" s="4">
        <v>16633</v>
      </c>
      <c r="C1655" s="3" t="s">
        <v>20135</v>
      </c>
      <c r="D1655" s="5">
        <v>39861</v>
      </c>
      <c r="E1655" s="5">
        <v>39864</v>
      </c>
      <c r="F1655" s="7">
        <v>39864</v>
      </c>
      <c r="G1655" s="9">
        <v>39892</v>
      </c>
      <c r="H1655" s="9">
        <v>39895</v>
      </c>
      <c r="I1655" s="6">
        <v>39905</v>
      </c>
      <c r="J1655" s="11">
        <v>28</v>
      </c>
      <c r="K1655" s="11">
        <v>3</v>
      </c>
      <c r="L1655" s="11">
        <v>31</v>
      </c>
      <c r="M1655" s="11">
        <v>10</v>
      </c>
      <c r="O1655" t="str">
        <f t="shared" si="25"/>
        <v>MCBBound &amp; Not Paid</v>
      </c>
    </row>
    <row r="1656" spans="1:15" ht="12" customHeight="1" outlineLevel="1" x14ac:dyDescent="0.2">
      <c r="A1656" s="3" t="s">
        <v>24157</v>
      </c>
      <c r="B1656" s="4">
        <v>16684</v>
      </c>
      <c r="C1656" s="3" t="s">
        <v>20135</v>
      </c>
      <c r="D1656" s="5">
        <v>39863</v>
      </c>
      <c r="E1656" s="5">
        <v>39867</v>
      </c>
      <c r="F1656" s="7">
        <v>39867</v>
      </c>
      <c r="G1656" s="9">
        <v>39905</v>
      </c>
      <c r="H1656" s="9">
        <v>39905</v>
      </c>
      <c r="I1656" s="6">
        <v>39919</v>
      </c>
      <c r="J1656" s="11">
        <v>38</v>
      </c>
      <c r="K1656" s="11">
        <v>0</v>
      </c>
      <c r="L1656" s="11">
        <v>38</v>
      </c>
      <c r="M1656" s="11">
        <v>14</v>
      </c>
      <c r="O1656" t="str">
        <f t="shared" si="25"/>
        <v>MCBBound &amp; Not Paid</v>
      </c>
    </row>
    <row r="1657" spans="1:15" ht="12" customHeight="1" outlineLevel="1" x14ac:dyDescent="0.2">
      <c r="A1657" s="3" t="s">
        <v>24157</v>
      </c>
      <c r="B1657" s="4">
        <v>16560</v>
      </c>
      <c r="C1657" s="3" t="s">
        <v>20135</v>
      </c>
      <c r="D1657" s="5">
        <v>39856</v>
      </c>
      <c r="E1657" s="5">
        <v>39867</v>
      </c>
      <c r="F1657" s="7">
        <v>39867</v>
      </c>
      <c r="G1657" s="9">
        <v>39886</v>
      </c>
      <c r="H1657" s="9">
        <v>39886</v>
      </c>
      <c r="I1657" s="6">
        <v>39903</v>
      </c>
      <c r="J1657" s="11">
        <v>19</v>
      </c>
      <c r="K1657" s="11">
        <v>0</v>
      </c>
      <c r="L1657" s="11">
        <v>19</v>
      </c>
      <c r="M1657" s="11">
        <v>17</v>
      </c>
      <c r="O1657" t="str">
        <f t="shared" si="25"/>
        <v>MCBBound &amp; Not Paid</v>
      </c>
    </row>
    <row r="1658" spans="1:15" ht="12" customHeight="1" outlineLevel="1" x14ac:dyDescent="0.2">
      <c r="A1658" s="3" t="s">
        <v>24157</v>
      </c>
      <c r="B1658" s="4">
        <v>16676</v>
      </c>
      <c r="C1658" s="3" t="s">
        <v>20135</v>
      </c>
      <c r="D1658" s="5">
        <v>39864</v>
      </c>
      <c r="E1658" s="5">
        <v>39867</v>
      </c>
      <c r="F1658" s="7">
        <v>39867</v>
      </c>
      <c r="G1658" s="9">
        <v>39904</v>
      </c>
      <c r="H1658" s="9">
        <v>39905</v>
      </c>
      <c r="I1658" s="6">
        <v>39917</v>
      </c>
      <c r="J1658" s="11">
        <v>37</v>
      </c>
      <c r="K1658" s="11">
        <v>1</v>
      </c>
      <c r="L1658" s="11">
        <v>38</v>
      </c>
      <c r="M1658" s="11">
        <v>12</v>
      </c>
      <c r="O1658" t="str">
        <f t="shared" si="25"/>
        <v>MCBBound &amp; Not Paid</v>
      </c>
    </row>
    <row r="1659" spans="1:15" ht="12" customHeight="1" outlineLevel="1" x14ac:dyDescent="0.2">
      <c r="A1659" s="3" t="s">
        <v>24157</v>
      </c>
      <c r="B1659" s="4">
        <v>16555</v>
      </c>
      <c r="C1659" s="3" t="s">
        <v>20135</v>
      </c>
      <c r="D1659" s="5">
        <v>39868</v>
      </c>
      <c r="E1659" s="5">
        <v>39868</v>
      </c>
      <c r="F1659" s="7">
        <v>39868</v>
      </c>
      <c r="G1659" s="9">
        <v>39888</v>
      </c>
      <c r="H1659" s="9">
        <v>39890</v>
      </c>
      <c r="I1659" s="6">
        <v>39902</v>
      </c>
      <c r="J1659" s="11">
        <v>20</v>
      </c>
      <c r="K1659" s="11">
        <v>2</v>
      </c>
      <c r="L1659" s="11">
        <v>22</v>
      </c>
      <c r="M1659" s="11">
        <v>12</v>
      </c>
      <c r="O1659" t="str">
        <f t="shared" si="25"/>
        <v>MCBBound &amp; Not Paid</v>
      </c>
    </row>
    <row r="1660" spans="1:15" ht="12" customHeight="1" outlineLevel="1" x14ac:dyDescent="0.2">
      <c r="A1660" s="3" t="s">
        <v>24157</v>
      </c>
      <c r="B1660" s="4">
        <v>16857</v>
      </c>
      <c r="C1660" s="3" t="s">
        <v>20135</v>
      </c>
      <c r="D1660" s="5">
        <v>39863</v>
      </c>
      <c r="E1660" s="5">
        <v>39862</v>
      </c>
      <c r="F1660" s="7">
        <v>39869</v>
      </c>
      <c r="G1660" s="9">
        <v>39917</v>
      </c>
      <c r="H1660" s="9">
        <v>39917</v>
      </c>
      <c r="I1660" s="6">
        <v>39934</v>
      </c>
      <c r="J1660" s="11">
        <v>48</v>
      </c>
      <c r="K1660" s="11">
        <v>0</v>
      </c>
      <c r="L1660" s="11">
        <v>48</v>
      </c>
      <c r="M1660" s="11">
        <v>17</v>
      </c>
      <c r="O1660" t="str">
        <f t="shared" si="25"/>
        <v>MCBBound &amp; Not Paid</v>
      </c>
    </row>
    <row r="1661" spans="1:15" ht="12" customHeight="1" outlineLevel="1" x14ac:dyDescent="0.2">
      <c r="A1661" s="3" t="s">
        <v>24157</v>
      </c>
      <c r="B1661" s="4">
        <v>16659</v>
      </c>
      <c r="C1661" s="3" t="s">
        <v>24150</v>
      </c>
      <c r="D1661" s="5">
        <v>39862</v>
      </c>
      <c r="E1661" s="5">
        <v>39870</v>
      </c>
      <c r="F1661" s="7">
        <v>39870</v>
      </c>
      <c r="G1661" s="8"/>
      <c r="H1661" s="8"/>
      <c r="I1661" s="6">
        <v>39913</v>
      </c>
      <c r="J1661" s="10"/>
      <c r="K1661" s="10"/>
      <c r="L1661" s="11">
        <v>0</v>
      </c>
      <c r="M1661" s="11">
        <v>0</v>
      </c>
      <c r="O1661" t="str">
        <f t="shared" si="25"/>
        <v>MCBDO NOT RENEW</v>
      </c>
    </row>
    <row r="1662" spans="1:15" ht="12" customHeight="1" outlineLevel="1" x14ac:dyDescent="0.2">
      <c r="A1662" s="3" t="s">
        <v>24157</v>
      </c>
      <c r="B1662" s="4">
        <v>16668</v>
      </c>
      <c r="C1662" s="3" t="s">
        <v>20135</v>
      </c>
      <c r="D1662" s="5">
        <v>39874</v>
      </c>
      <c r="E1662" s="5">
        <v>39874</v>
      </c>
      <c r="F1662" s="7">
        <v>39874</v>
      </c>
      <c r="G1662" s="9">
        <v>39902</v>
      </c>
      <c r="H1662" s="9">
        <v>39902</v>
      </c>
      <c r="I1662" s="6">
        <v>39916</v>
      </c>
      <c r="J1662" s="11">
        <v>28</v>
      </c>
      <c r="K1662" s="11">
        <v>0</v>
      </c>
      <c r="L1662" s="11">
        <v>28</v>
      </c>
      <c r="M1662" s="11">
        <v>14</v>
      </c>
      <c r="O1662" t="str">
        <f t="shared" si="25"/>
        <v>MCBBound &amp; Not Paid</v>
      </c>
    </row>
    <row r="1663" spans="1:15" ht="12" customHeight="1" outlineLevel="1" x14ac:dyDescent="0.2">
      <c r="A1663" s="3" t="s">
        <v>24157</v>
      </c>
      <c r="B1663" s="4">
        <v>16527</v>
      </c>
      <c r="C1663" s="3" t="s">
        <v>20135</v>
      </c>
      <c r="D1663" s="5">
        <v>39869</v>
      </c>
      <c r="E1663" s="5">
        <v>39873</v>
      </c>
      <c r="F1663" s="7">
        <v>39874</v>
      </c>
      <c r="G1663" s="9">
        <v>39884</v>
      </c>
      <c r="H1663" s="9">
        <v>39886</v>
      </c>
      <c r="I1663" s="6">
        <v>39893</v>
      </c>
      <c r="J1663" s="11">
        <v>10</v>
      </c>
      <c r="K1663" s="11">
        <v>2</v>
      </c>
      <c r="L1663" s="11">
        <v>12</v>
      </c>
      <c r="M1663" s="11">
        <v>7</v>
      </c>
      <c r="O1663" t="str">
        <f t="shared" si="25"/>
        <v>MCBBound &amp; Not Paid</v>
      </c>
    </row>
    <row r="1664" spans="1:15" ht="12" customHeight="1" outlineLevel="1" x14ac:dyDescent="0.2">
      <c r="A1664" s="3" t="s">
        <v>24157</v>
      </c>
      <c r="B1664" s="4">
        <v>16937</v>
      </c>
      <c r="C1664" s="3" t="s">
        <v>20135</v>
      </c>
      <c r="D1664" s="5">
        <v>39934</v>
      </c>
      <c r="E1664" s="5">
        <v>39874</v>
      </c>
      <c r="F1664" s="7">
        <v>39874</v>
      </c>
      <c r="G1664" s="9">
        <v>39932</v>
      </c>
      <c r="H1664" s="9">
        <v>39938</v>
      </c>
      <c r="I1664" s="6">
        <v>39957</v>
      </c>
      <c r="J1664" s="11">
        <v>58</v>
      </c>
      <c r="K1664" s="11">
        <v>6</v>
      </c>
      <c r="L1664" s="11">
        <v>64</v>
      </c>
      <c r="M1664" s="11">
        <v>19</v>
      </c>
      <c r="O1664" t="str">
        <f t="shared" si="25"/>
        <v>MCBBound &amp; Not Paid</v>
      </c>
    </row>
    <row r="1665" spans="1:15" ht="12" customHeight="1" outlineLevel="1" x14ac:dyDescent="0.2">
      <c r="A1665" s="3" t="s">
        <v>24157</v>
      </c>
      <c r="B1665" s="4">
        <v>16622</v>
      </c>
      <c r="C1665" s="3" t="s">
        <v>20135</v>
      </c>
      <c r="D1665" s="5">
        <v>39868</v>
      </c>
      <c r="E1665" s="5">
        <v>39875</v>
      </c>
      <c r="F1665" s="7">
        <v>39875</v>
      </c>
      <c r="G1665" s="9">
        <v>39896</v>
      </c>
      <c r="H1665" s="9">
        <v>39896</v>
      </c>
      <c r="I1665" s="6">
        <v>39904</v>
      </c>
      <c r="J1665" s="11">
        <v>21</v>
      </c>
      <c r="K1665" s="11">
        <v>0</v>
      </c>
      <c r="L1665" s="11">
        <v>21</v>
      </c>
      <c r="M1665" s="11">
        <v>8</v>
      </c>
      <c r="O1665" t="str">
        <f t="shared" si="25"/>
        <v>MCBBound &amp; Not Paid</v>
      </c>
    </row>
    <row r="1666" spans="1:15" ht="12" customHeight="1" outlineLevel="1" x14ac:dyDescent="0.2">
      <c r="A1666" s="3" t="s">
        <v>24157</v>
      </c>
      <c r="B1666" s="4">
        <v>16513</v>
      </c>
      <c r="C1666" s="3" t="s">
        <v>20135</v>
      </c>
      <c r="D1666" s="5">
        <v>39871</v>
      </c>
      <c r="E1666" s="5">
        <v>39875</v>
      </c>
      <c r="F1666" s="7">
        <v>39875</v>
      </c>
      <c r="G1666" s="9">
        <v>39884</v>
      </c>
      <c r="H1666" s="9">
        <v>39884</v>
      </c>
      <c r="I1666" s="6">
        <v>39890</v>
      </c>
      <c r="J1666" s="11">
        <v>9</v>
      </c>
      <c r="K1666" s="11">
        <v>0</v>
      </c>
      <c r="L1666" s="11">
        <v>9</v>
      </c>
      <c r="M1666" s="11">
        <v>6</v>
      </c>
      <c r="O1666" t="str">
        <f t="shared" si="25"/>
        <v>MCBBound &amp; Not Paid</v>
      </c>
    </row>
    <row r="1667" spans="1:15" ht="12" customHeight="1" outlineLevel="1" x14ac:dyDescent="0.2">
      <c r="A1667" s="3" t="s">
        <v>24157</v>
      </c>
      <c r="B1667" s="4">
        <v>16535</v>
      </c>
      <c r="C1667" s="3" t="s">
        <v>24150</v>
      </c>
      <c r="D1667" s="5">
        <v>39870</v>
      </c>
      <c r="E1667" s="5">
        <v>39875</v>
      </c>
      <c r="F1667" s="7">
        <v>39875</v>
      </c>
      <c r="G1667" s="9">
        <v>39876</v>
      </c>
      <c r="H1667" s="8"/>
      <c r="I1667" s="6">
        <v>39895</v>
      </c>
      <c r="J1667" s="11">
        <v>1</v>
      </c>
      <c r="K1667" s="10"/>
      <c r="L1667" s="11">
        <v>0</v>
      </c>
      <c r="M1667" s="11">
        <v>0</v>
      </c>
      <c r="O1667" t="str">
        <f t="shared" si="25"/>
        <v>MCBDO NOT RENEW</v>
      </c>
    </row>
    <row r="1668" spans="1:15" ht="12" customHeight="1" outlineLevel="1" x14ac:dyDescent="0.2">
      <c r="A1668" s="3" t="s">
        <v>24157</v>
      </c>
      <c r="B1668" s="4">
        <v>16466</v>
      </c>
      <c r="C1668" s="3" t="s">
        <v>20135</v>
      </c>
      <c r="D1668" s="5">
        <v>39875</v>
      </c>
      <c r="E1668" s="5">
        <v>39876</v>
      </c>
      <c r="F1668" s="7">
        <v>39876</v>
      </c>
      <c r="G1668" s="9">
        <v>39876</v>
      </c>
      <c r="H1668" s="9">
        <v>39876</v>
      </c>
      <c r="I1668" s="6">
        <v>39877</v>
      </c>
      <c r="J1668" s="11">
        <v>0</v>
      </c>
      <c r="K1668" s="11">
        <v>0</v>
      </c>
      <c r="L1668" s="11">
        <v>0</v>
      </c>
      <c r="M1668" s="11">
        <v>1</v>
      </c>
      <c r="O1668" t="str">
        <f t="shared" ref="O1668:O1731" si="26">+A1668&amp;C1668</f>
        <v>MCBBound &amp; Not Paid</v>
      </c>
    </row>
    <row r="1669" spans="1:15" ht="12" customHeight="1" outlineLevel="1" x14ac:dyDescent="0.2">
      <c r="A1669" s="3" t="s">
        <v>24157</v>
      </c>
      <c r="B1669" s="4">
        <v>16488</v>
      </c>
      <c r="C1669" s="3" t="s">
        <v>20135</v>
      </c>
      <c r="D1669" s="5">
        <v>39873</v>
      </c>
      <c r="E1669" s="5">
        <v>39875</v>
      </c>
      <c r="F1669" s="7">
        <v>39876</v>
      </c>
      <c r="G1669" s="9">
        <v>39877</v>
      </c>
      <c r="H1669" s="9">
        <v>39882</v>
      </c>
      <c r="I1669" s="6">
        <v>39886</v>
      </c>
      <c r="J1669" s="11">
        <v>1</v>
      </c>
      <c r="K1669" s="11">
        <v>5</v>
      </c>
      <c r="L1669" s="11">
        <v>6</v>
      </c>
      <c r="M1669" s="11">
        <v>4</v>
      </c>
      <c r="O1669" t="str">
        <f t="shared" si="26"/>
        <v>MCBBound &amp; Not Paid</v>
      </c>
    </row>
    <row r="1670" spans="1:15" ht="12" customHeight="1" outlineLevel="1" x14ac:dyDescent="0.2">
      <c r="A1670" s="3" t="s">
        <v>24157</v>
      </c>
      <c r="B1670" s="4">
        <v>16493</v>
      </c>
      <c r="C1670" s="3" t="s">
        <v>20135</v>
      </c>
      <c r="D1670" s="5">
        <v>39874</v>
      </c>
      <c r="E1670" s="5">
        <v>39877</v>
      </c>
      <c r="F1670" s="7">
        <v>39877</v>
      </c>
      <c r="G1670" s="9">
        <v>39878</v>
      </c>
      <c r="H1670" s="9">
        <v>39882</v>
      </c>
      <c r="I1670" s="6">
        <v>39886</v>
      </c>
      <c r="J1670" s="11">
        <v>1</v>
      </c>
      <c r="K1670" s="11">
        <v>4</v>
      </c>
      <c r="L1670" s="11">
        <v>5</v>
      </c>
      <c r="M1670" s="11">
        <v>4</v>
      </c>
      <c r="O1670" t="str">
        <f t="shared" si="26"/>
        <v>MCBBound &amp; Not Paid</v>
      </c>
    </row>
    <row r="1671" spans="1:15" ht="12" customHeight="1" outlineLevel="1" x14ac:dyDescent="0.2">
      <c r="A1671" s="3" t="s">
        <v>24157</v>
      </c>
      <c r="B1671" s="4">
        <v>16507</v>
      </c>
      <c r="C1671" s="3" t="s">
        <v>20135</v>
      </c>
      <c r="D1671" s="5">
        <v>39877</v>
      </c>
      <c r="E1671" s="5">
        <v>39878</v>
      </c>
      <c r="F1671" s="7">
        <v>39878</v>
      </c>
      <c r="G1671" s="9">
        <v>39883</v>
      </c>
      <c r="H1671" s="9">
        <v>39883</v>
      </c>
      <c r="I1671" s="6">
        <v>39889</v>
      </c>
      <c r="J1671" s="11">
        <v>5</v>
      </c>
      <c r="K1671" s="11">
        <v>0</v>
      </c>
      <c r="L1671" s="11">
        <v>5</v>
      </c>
      <c r="M1671" s="11">
        <v>6</v>
      </c>
      <c r="O1671" t="str">
        <f t="shared" si="26"/>
        <v>MCBBound &amp; Not Paid</v>
      </c>
    </row>
    <row r="1672" spans="1:15" ht="12" customHeight="1" outlineLevel="1" x14ac:dyDescent="0.2">
      <c r="A1672" s="3" t="s">
        <v>24157</v>
      </c>
      <c r="B1672" s="4">
        <v>16538</v>
      </c>
      <c r="C1672" s="3" t="s">
        <v>20135</v>
      </c>
      <c r="D1672" s="5">
        <v>39878</v>
      </c>
      <c r="E1672" s="5">
        <v>39878</v>
      </c>
      <c r="F1672" s="7">
        <v>39878</v>
      </c>
      <c r="G1672" s="9">
        <v>39886</v>
      </c>
      <c r="H1672" s="9">
        <v>39886</v>
      </c>
      <c r="I1672" s="6">
        <v>39896</v>
      </c>
      <c r="J1672" s="11">
        <v>8</v>
      </c>
      <c r="K1672" s="11">
        <v>0</v>
      </c>
      <c r="L1672" s="11">
        <v>8</v>
      </c>
      <c r="M1672" s="11">
        <v>10</v>
      </c>
      <c r="O1672" t="str">
        <f t="shared" si="26"/>
        <v>MCBBound &amp; Not Paid</v>
      </c>
    </row>
    <row r="1673" spans="1:15" ht="12" customHeight="1" outlineLevel="1" x14ac:dyDescent="0.2">
      <c r="A1673" s="3" t="s">
        <v>24157</v>
      </c>
      <c r="B1673" s="4">
        <v>16539</v>
      </c>
      <c r="C1673" s="3" t="s">
        <v>20135</v>
      </c>
      <c r="D1673" s="5">
        <v>39878</v>
      </c>
      <c r="E1673" s="5">
        <v>39878</v>
      </c>
      <c r="F1673" s="7">
        <v>39881</v>
      </c>
      <c r="G1673" s="9">
        <v>39886</v>
      </c>
      <c r="H1673" s="9">
        <v>39889</v>
      </c>
      <c r="I1673" s="6">
        <v>39897</v>
      </c>
      <c r="J1673" s="11">
        <v>5</v>
      </c>
      <c r="K1673" s="11">
        <v>3</v>
      </c>
      <c r="L1673" s="11">
        <v>8</v>
      </c>
      <c r="M1673" s="11">
        <v>8</v>
      </c>
      <c r="O1673" t="str">
        <f t="shared" si="26"/>
        <v>MCBBound &amp; Not Paid</v>
      </c>
    </row>
    <row r="1674" spans="1:15" ht="12" customHeight="1" outlineLevel="1" x14ac:dyDescent="0.2">
      <c r="A1674" s="3" t="s">
        <v>24157</v>
      </c>
      <c r="B1674" s="4">
        <v>16674</v>
      </c>
      <c r="C1674" s="3" t="s">
        <v>20135</v>
      </c>
      <c r="D1674" s="5">
        <v>39874</v>
      </c>
      <c r="E1674" s="5">
        <v>39878</v>
      </c>
      <c r="F1674" s="7">
        <v>39882</v>
      </c>
      <c r="G1674" s="9">
        <v>39904</v>
      </c>
      <c r="H1674" s="9">
        <v>39905</v>
      </c>
      <c r="I1674" s="6">
        <v>39917</v>
      </c>
      <c r="J1674" s="11">
        <v>22</v>
      </c>
      <c r="K1674" s="11">
        <v>1</v>
      </c>
      <c r="L1674" s="11">
        <v>23</v>
      </c>
      <c r="M1674" s="11">
        <v>12</v>
      </c>
      <c r="O1674" t="str">
        <f t="shared" si="26"/>
        <v>MCBBound &amp; Not Paid</v>
      </c>
    </row>
    <row r="1675" spans="1:15" ht="12" customHeight="1" outlineLevel="1" x14ac:dyDescent="0.2">
      <c r="A1675" s="3" t="s">
        <v>24157</v>
      </c>
      <c r="B1675" s="4">
        <v>16702</v>
      </c>
      <c r="C1675" s="3" t="s">
        <v>20135</v>
      </c>
      <c r="D1675" s="5">
        <v>39880</v>
      </c>
      <c r="E1675" s="5">
        <v>39880</v>
      </c>
      <c r="F1675" s="7">
        <v>39882</v>
      </c>
      <c r="G1675" s="9">
        <v>39904</v>
      </c>
      <c r="H1675" s="9">
        <v>39919</v>
      </c>
      <c r="I1675" s="6">
        <v>39922</v>
      </c>
      <c r="J1675" s="11">
        <v>22</v>
      </c>
      <c r="K1675" s="11">
        <v>15</v>
      </c>
      <c r="L1675" s="11">
        <v>37</v>
      </c>
      <c r="M1675" s="11">
        <v>3</v>
      </c>
      <c r="O1675" t="str">
        <f t="shared" si="26"/>
        <v>MCBBound &amp; Not Paid</v>
      </c>
    </row>
    <row r="1676" spans="1:15" ht="12" customHeight="1" outlineLevel="1" x14ac:dyDescent="0.2">
      <c r="A1676" s="3" t="s">
        <v>24157</v>
      </c>
      <c r="B1676" s="4">
        <v>16497</v>
      </c>
      <c r="C1676" s="3" t="s">
        <v>20135</v>
      </c>
      <c r="D1676" s="5">
        <v>39877</v>
      </c>
      <c r="E1676" s="5">
        <v>39881</v>
      </c>
      <c r="F1676" s="7">
        <v>39882</v>
      </c>
      <c r="G1676" s="9">
        <v>39882</v>
      </c>
      <c r="H1676" s="9">
        <v>39882</v>
      </c>
      <c r="I1676" s="6">
        <v>39887</v>
      </c>
      <c r="J1676" s="11">
        <v>0</v>
      </c>
      <c r="K1676" s="11">
        <v>0</v>
      </c>
      <c r="L1676" s="11">
        <v>0</v>
      </c>
      <c r="M1676" s="11">
        <v>5</v>
      </c>
      <c r="O1676" t="str">
        <f t="shared" si="26"/>
        <v>MCBBound &amp; Not Paid</v>
      </c>
    </row>
    <row r="1677" spans="1:15" ht="12" customHeight="1" outlineLevel="1" x14ac:dyDescent="0.2">
      <c r="A1677" s="3" t="s">
        <v>24157</v>
      </c>
      <c r="B1677" s="4">
        <v>16714</v>
      </c>
      <c r="C1677" s="3" t="s">
        <v>20135</v>
      </c>
      <c r="D1677" s="5">
        <v>39863</v>
      </c>
      <c r="E1677" s="5">
        <v>39881</v>
      </c>
      <c r="F1677" s="7">
        <v>39883</v>
      </c>
      <c r="G1677" s="9">
        <v>39909</v>
      </c>
      <c r="H1677" s="9">
        <v>39909</v>
      </c>
      <c r="I1677" s="6">
        <v>39925</v>
      </c>
      <c r="J1677" s="11">
        <v>26</v>
      </c>
      <c r="K1677" s="11">
        <v>0</v>
      </c>
      <c r="L1677" s="11">
        <v>26</v>
      </c>
      <c r="M1677" s="11">
        <v>16</v>
      </c>
      <c r="O1677" t="str">
        <f t="shared" si="26"/>
        <v>MCBBound &amp; Not Paid</v>
      </c>
    </row>
    <row r="1678" spans="1:15" ht="12" customHeight="1" outlineLevel="1" x14ac:dyDescent="0.2">
      <c r="A1678" s="3" t="s">
        <v>24157</v>
      </c>
      <c r="B1678" s="4">
        <v>16856</v>
      </c>
      <c r="C1678" s="3" t="s">
        <v>20135</v>
      </c>
      <c r="D1678" s="5">
        <v>39875</v>
      </c>
      <c r="E1678" s="5">
        <v>39878</v>
      </c>
      <c r="F1678" s="7">
        <v>39883</v>
      </c>
      <c r="G1678" s="9">
        <v>39911</v>
      </c>
      <c r="H1678" s="9">
        <v>39911</v>
      </c>
      <c r="I1678" s="6">
        <v>39934</v>
      </c>
      <c r="J1678" s="11">
        <v>28</v>
      </c>
      <c r="K1678" s="11">
        <v>0</v>
      </c>
      <c r="L1678" s="11">
        <v>28</v>
      </c>
      <c r="M1678" s="11">
        <v>23</v>
      </c>
      <c r="O1678" t="str">
        <f t="shared" si="26"/>
        <v>MCBBound &amp; Not Paid</v>
      </c>
    </row>
    <row r="1679" spans="1:15" ht="12" customHeight="1" outlineLevel="1" x14ac:dyDescent="0.2">
      <c r="A1679" s="3" t="s">
        <v>24157</v>
      </c>
      <c r="B1679" s="4">
        <v>16889</v>
      </c>
      <c r="C1679" s="3" t="s">
        <v>20135</v>
      </c>
      <c r="D1679" s="5">
        <v>39879</v>
      </c>
      <c r="E1679" s="5">
        <v>39882</v>
      </c>
      <c r="F1679" s="7">
        <v>39883</v>
      </c>
      <c r="G1679" s="9">
        <v>39912</v>
      </c>
      <c r="H1679" s="9">
        <v>39912</v>
      </c>
      <c r="I1679" s="6">
        <v>39940</v>
      </c>
      <c r="J1679" s="11">
        <v>29</v>
      </c>
      <c r="K1679" s="11">
        <v>0</v>
      </c>
      <c r="L1679" s="11">
        <v>29</v>
      </c>
      <c r="M1679" s="11">
        <v>28</v>
      </c>
      <c r="O1679" t="str">
        <f t="shared" si="26"/>
        <v>MCBBound &amp; Not Paid</v>
      </c>
    </row>
    <row r="1680" spans="1:15" ht="12" customHeight="1" outlineLevel="1" x14ac:dyDescent="0.2">
      <c r="A1680" s="3" t="s">
        <v>24157</v>
      </c>
      <c r="B1680" s="4">
        <v>16732</v>
      </c>
      <c r="C1680" s="3" t="s">
        <v>20135</v>
      </c>
      <c r="D1680" s="5">
        <v>39868</v>
      </c>
      <c r="E1680" s="5">
        <v>39882</v>
      </c>
      <c r="F1680" s="7">
        <v>39883</v>
      </c>
      <c r="G1680" s="9">
        <v>39887</v>
      </c>
      <c r="H1680" s="9">
        <v>39918</v>
      </c>
      <c r="I1680" s="6">
        <v>39930</v>
      </c>
      <c r="J1680" s="11">
        <v>4</v>
      </c>
      <c r="K1680" s="11">
        <v>31</v>
      </c>
      <c r="L1680" s="11">
        <v>35</v>
      </c>
      <c r="M1680" s="11">
        <v>12</v>
      </c>
      <c r="O1680" t="str">
        <f t="shared" si="26"/>
        <v>MCBBound &amp; Not Paid</v>
      </c>
    </row>
    <row r="1681" spans="1:15" ht="12" customHeight="1" outlineLevel="1" x14ac:dyDescent="0.2">
      <c r="A1681" s="3" t="s">
        <v>24157</v>
      </c>
      <c r="B1681" s="4">
        <v>16643</v>
      </c>
      <c r="C1681" s="3" t="s">
        <v>20135</v>
      </c>
      <c r="D1681" s="5">
        <v>39862</v>
      </c>
      <c r="E1681" s="5">
        <v>39882</v>
      </c>
      <c r="F1681" s="7">
        <v>39883</v>
      </c>
      <c r="G1681" s="9">
        <v>39897</v>
      </c>
      <c r="H1681" s="9">
        <v>39899</v>
      </c>
      <c r="I1681" s="6">
        <v>39908</v>
      </c>
      <c r="J1681" s="11">
        <v>14</v>
      </c>
      <c r="K1681" s="11">
        <v>2</v>
      </c>
      <c r="L1681" s="11">
        <v>16</v>
      </c>
      <c r="M1681" s="11">
        <v>9</v>
      </c>
      <c r="O1681" t="str">
        <f t="shared" si="26"/>
        <v>MCBBound &amp; Not Paid</v>
      </c>
    </row>
    <row r="1682" spans="1:15" ht="12" customHeight="1" outlineLevel="1" x14ac:dyDescent="0.2">
      <c r="A1682" s="3" t="s">
        <v>24157</v>
      </c>
      <c r="B1682" s="4">
        <v>16620</v>
      </c>
      <c r="C1682" s="3" t="s">
        <v>20135</v>
      </c>
      <c r="D1682" s="5">
        <v>39877</v>
      </c>
      <c r="E1682" s="5">
        <v>39884</v>
      </c>
      <c r="F1682" s="7">
        <v>39884</v>
      </c>
      <c r="G1682" s="9">
        <v>39897</v>
      </c>
      <c r="H1682" s="9">
        <v>39897</v>
      </c>
      <c r="I1682" s="6">
        <v>39904</v>
      </c>
      <c r="J1682" s="11">
        <v>13</v>
      </c>
      <c r="K1682" s="11">
        <v>0</v>
      </c>
      <c r="L1682" s="11">
        <v>13</v>
      </c>
      <c r="M1682" s="11">
        <v>7</v>
      </c>
      <c r="O1682" t="str">
        <f t="shared" si="26"/>
        <v>MCBBound &amp; Not Paid</v>
      </c>
    </row>
    <row r="1683" spans="1:15" ht="12" customHeight="1" outlineLevel="1" x14ac:dyDescent="0.2">
      <c r="A1683" s="3" t="s">
        <v>24157</v>
      </c>
      <c r="B1683" s="4">
        <v>16648</v>
      </c>
      <c r="C1683" s="3" t="s">
        <v>20135</v>
      </c>
      <c r="D1683" s="5">
        <v>39905</v>
      </c>
      <c r="E1683" s="5">
        <v>39884</v>
      </c>
      <c r="F1683" s="7">
        <v>39884</v>
      </c>
      <c r="G1683" s="9">
        <v>39902</v>
      </c>
      <c r="H1683" s="9">
        <v>39902</v>
      </c>
      <c r="I1683" s="6">
        <v>39910</v>
      </c>
      <c r="J1683" s="11">
        <v>18</v>
      </c>
      <c r="K1683" s="11">
        <v>0</v>
      </c>
      <c r="L1683" s="11">
        <v>18</v>
      </c>
      <c r="M1683" s="11">
        <v>8</v>
      </c>
      <c r="O1683" t="str">
        <f t="shared" si="26"/>
        <v>MCBBound &amp; Not Paid</v>
      </c>
    </row>
    <row r="1684" spans="1:15" ht="12" customHeight="1" outlineLevel="1" x14ac:dyDescent="0.2">
      <c r="A1684" s="3" t="s">
        <v>24157</v>
      </c>
      <c r="B1684" s="4">
        <v>16886</v>
      </c>
      <c r="C1684" s="3" t="s">
        <v>20135</v>
      </c>
      <c r="D1684" s="5">
        <v>39878</v>
      </c>
      <c r="E1684" s="5">
        <v>39881</v>
      </c>
      <c r="F1684" s="7">
        <v>39884</v>
      </c>
      <c r="G1684" s="9">
        <v>39912</v>
      </c>
      <c r="H1684" s="9">
        <v>39917</v>
      </c>
      <c r="I1684" s="6">
        <v>39940</v>
      </c>
      <c r="J1684" s="11">
        <v>28</v>
      </c>
      <c r="K1684" s="11">
        <v>5</v>
      </c>
      <c r="L1684" s="11">
        <v>33</v>
      </c>
      <c r="M1684" s="11">
        <v>23</v>
      </c>
      <c r="O1684" t="str">
        <f t="shared" si="26"/>
        <v>MCBBound &amp; Not Paid</v>
      </c>
    </row>
    <row r="1685" spans="1:15" ht="12" customHeight="1" outlineLevel="1" x14ac:dyDescent="0.2">
      <c r="A1685" s="3" t="s">
        <v>24157</v>
      </c>
      <c r="B1685" s="4">
        <v>16918</v>
      </c>
      <c r="C1685" s="3" t="s">
        <v>20135</v>
      </c>
      <c r="D1685" s="5">
        <v>39882</v>
      </c>
      <c r="E1685" s="5">
        <v>39884</v>
      </c>
      <c r="F1685" s="7">
        <v>39884</v>
      </c>
      <c r="G1685" s="9">
        <v>39927</v>
      </c>
      <c r="H1685" s="9">
        <v>39927</v>
      </c>
      <c r="I1685" s="6">
        <v>39950</v>
      </c>
      <c r="J1685" s="11">
        <v>43</v>
      </c>
      <c r="K1685" s="11">
        <v>0</v>
      </c>
      <c r="L1685" s="11">
        <v>43</v>
      </c>
      <c r="M1685" s="11">
        <v>23</v>
      </c>
      <c r="O1685" t="str">
        <f t="shared" si="26"/>
        <v>MCBBound &amp; Not Paid</v>
      </c>
    </row>
    <row r="1686" spans="1:15" ht="12" customHeight="1" outlineLevel="1" x14ac:dyDescent="0.2">
      <c r="A1686" s="3" t="s">
        <v>24157</v>
      </c>
      <c r="B1686" s="4">
        <v>16612</v>
      </c>
      <c r="C1686" s="3" t="s">
        <v>20135</v>
      </c>
      <c r="D1686" s="5">
        <v>39881</v>
      </c>
      <c r="E1686" s="5">
        <v>39884</v>
      </c>
      <c r="F1686" s="7">
        <v>39885</v>
      </c>
      <c r="G1686" s="9">
        <v>39891</v>
      </c>
      <c r="H1686" s="9">
        <v>39896</v>
      </c>
      <c r="I1686" s="6">
        <v>39904</v>
      </c>
      <c r="J1686" s="11">
        <v>6</v>
      </c>
      <c r="K1686" s="11">
        <v>5</v>
      </c>
      <c r="L1686" s="11">
        <v>11</v>
      </c>
      <c r="M1686" s="11">
        <v>8</v>
      </c>
      <c r="O1686" t="str">
        <f t="shared" si="26"/>
        <v>MCBBound &amp; Not Paid</v>
      </c>
    </row>
    <row r="1687" spans="1:15" ht="12" customHeight="1" outlineLevel="1" x14ac:dyDescent="0.2">
      <c r="A1687" s="3" t="s">
        <v>24157</v>
      </c>
      <c r="B1687" s="4">
        <v>16544</v>
      </c>
      <c r="C1687" s="3" t="s">
        <v>20135</v>
      </c>
      <c r="D1687" s="5">
        <v>39885</v>
      </c>
      <c r="E1687" s="5">
        <v>39885</v>
      </c>
      <c r="F1687" s="7">
        <v>39888</v>
      </c>
      <c r="G1687" s="9">
        <v>39890</v>
      </c>
      <c r="H1687" s="9">
        <v>39890</v>
      </c>
      <c r="I1687" s="6">
        <v>39898</v>
      </c>
      <c r="J1687" s="11">
        <v>2</v>
      </c>
      <c r="K1687" s="11">
        <v>0</v>
      </c>
      <c r="L1687" s="11">
        <v>2</v>
      </c>
      <c r="M1687" s="11">
        <v>8</v>
      </c>
      <c r="O1687" t="str">
        <f t="shared" si="26"/>
        <v>MCBBound &amp; Not Paid</v>
      </c>
    </row>
    <row r="1688" spans="1:15" ht="12" customHeight="1" outlineLevel="1" x14ac:dyDescent="0.2">
      <c r="A1688" s="3" t="s">
        <v>24157</v>
      </c>
      <c r="B1688" s="4">
        <v>16644</v>
      </c>
      <c r="C1688" s="3" t="s">
        <v>20135</v>
      </c>
      <c r="D1688" s="5">
        <v>39888</v>
      </c>
      <c r="E1688" s="5">
        <v>39889</v>
      </c>
      <c r="F1688" s="7">
        <v>39889</v>
      </c>
      <c r="G1688" s="9">
        <v>39897</v>
      </c>
      <c r="H1688" s="9">
        <v>39899</v>
      </c>
      <c r="I1688" s="6">
        <v>39908</v>
      </c>
      <c r="J1688" s="11">
        <v>8</v>
      </c>
      <c r="K1688" s="11">
        <v>2</v>
      </c>
      <c r="L1688" s="11">
        <v>10</v>
      </c>
      <c r="M1688" s="11">
        <v>9</v>
      </c>
      <c r="O1688" t="str">
        <f t="shared" si="26"/>
        <v>MCBBound &amp; Not Paid</v>
      </c>
    </row>
    <row r="1689" spans="1:15" ht="12" customHeight="1" outlineLevel="1" x14ac:dyDescent="0.2">
      <c r="A1689" s="3" t="s">
        <v>24157</v>
      </c>
      <c r="B1689" s="4">
        <v>16898</v>
      </c>
      <c r="C1689" s="3" t="s">
        <v>20135</v>
      </c>
      <c r="D1689" s="5">
        <v>39889</v>
      </c>
      <c r="E1689" s="5">
        <v>39889</v>
      </c>
      <c r="F1689" s="7">
        <v>39889</v>
      </c>
      <c r="G1689" s="9">
        <v>39904</v>
      </c>
      <c r="H1689" s="9">
        <v>39905</v>
      </c>
      <c r="I1689" s="6">
        <v>39945</v>
      </c>
      <c r="J1689" s="11">
        <v>15</v>
      </c>
      <c r="K1689" s="11">
        <v>1</v>
      </c>
      <c r="L1689" s="11">
        <v>16</v>
      </c>
      <c r="M1689" s="11">
        <v>40</v>
      </c>
      <c r="O1689" t="str">
        <f t="shared" si="26"/>
        <v>MCBBound &amp; Not Paid</v>
      </c>
    </row>
    <row r="1690" spans="1:15" ht="12" customHeight="1" outlineLevel="1" x14ac:dyDescent="0.2">
      <c r="A1690" s="3" t="s">
        <v>24157</v>
      </c>
      <c r="B1690" s="4">
        <v>16556</v>
      </c>
      <c r="C1690" s="3" t="s">
        <v>20135</v>
      </c>
      <c r="D1690" s="5">
        <v>39888</v>
      </c>
      <c r="E1690" s="5">
        <v>39888</v>
      </c>
      <c r="F1690" s="7">
        <v>39889</v>
      </c>
      <c r="G1690" s="9">
        <v>39890</v>
      </c>
      <c r="H1690" s="9">
        <v>39896</v>
      </c>
      <c r="I1690" s="6">
        <v>39902</v>
      </c>
      <c r="J1690" s="11">
        <v>1</v>
      </c>
      <c r="K1690" s="11">
        <v>6</v>
      </c>
      <c r="L1690" s="11">
        <v>7</v>
      </c>
      <c r="M1690" s="11">
        <v>6</v>
      </c>
      <c r="O1690" t="str">
        <f t="shared" si="26"/>
        <v>MCBBound &amp; Not Paid</v>
      </c>
    </row>
    <row r="1691" spans="1:15" ht="12" customHeight="1" outlineLevel="1" x14ac:dyDescent="0.2">
      <c r="A1691" s="3" t="s">
        <v>24157</v>
      </c>
      <c r="B1691" s="4">
        <v>16878</v>
      </c>
      <c r="C1691" s="3" t="s">
        <v>20135</v>
      </c>
      <c r="D1691" s="5">
        <v>39888</v>
      </c>
      <c r="E1691" s="5">
        <v>39895</v>
      </c>
      <c r="F1691" s="7">
        <v>39895</v>
      </c>
      <c r="G1691" s="9">
        <v>39911</v>
      </c>
      <c r="H1691" s="9">
        <v>39912</v>
      </c>
      <c r="I1691" s="6">
        <v>39938</v>
      </c>
      <c r="J1691" s="11">
        <v>16</v>
      </c>
      <c r="K1691" s="11">
        <v>1</v>
      </c>
      <c r="L1691" s="11">
        <v>17</v>
      </c>
      <c r="M1691" s="11">
        <v>26</v>
      </c>
      <c r="O1691" t="str">
        <f t="shared" si="26"/>
        <v>MCBBound &amp; Not Paid</v>
      </c>
    </row>
    <row r="1692" spans="1:15" ht="12" customHeight="1" outlineLevel="1" x14ac:dyDescent="0.2">
      <c r="A1692" s="3" t="s">
        <v>24157</v>
      </c>
      <c r="B1692" s="4">
        <v>16932</v>
      </c>
      <c r="C1692" s="3" t="s">
        <v>20135</v>
      </c>
      <c r="D1692" s="5">
        <v>39884</v>
      </c>
      <c r="E1692" s="5">
        <v>39892</v>
      </c>
      <c r="F1692" s="7">
        <v>39895</v>
      </c>
      <c r="G1692" s="9">
        <v>39927</v>
      </c>
      <c r="H1692" s="9">
        <v>39927</v>
      </c>
      <c r="I1692" s="6">
        <v>39955</v>
      </c>
      <c r="J1692" s="11">
        <v>32</v>
      </c>
      <c r="K1692" s="11">
        <v>0</v>
      </c>
      <c r="L1692" s="11">
        <v>32</v>
      </c>
      <c r="M1692" s="11">
        <v>28</v>
      </c>
      <c r="O1692" t="str">
        <f t="shared" si="26"/>
        <v>MCBBound &amp; Not Paid</v>
      </c>
    </row>
    <row r="1693" spans="1:15" ht="12" customHeight="1" outlineLevel="1" x14ac:dyDescent="0.2">
      <c r="A1693" s="3" t="s">
        <v>24157</v>
      </c>
      <c r="B1693" s="4">
        <v>16908</v>
      </c>
      <c r="C1693" s="3" t="s">
        <v>20135</v>
      </c>
      <c r="D1693" s="5">
        <v>39886</v>
      </c>
      <c r="E1693" s="5">
        <v>39896</v>
      </c>
      <c r="F1693" s="7">
        <v>39896</v>
      </c>
      <c r="G1693" s="9">
        <v>39930</v>
      </c>
      <c r="H1693" s="9">
        <v>39930</v>
      </c>
      <c r="I1693" s="6">
        <v>39947</v>
      </c>
      <c r="J1693" s="11">
        <v>34</v>
      </c>
      <c r="K1693" s="11">
        <v>0</v>
      </c>
      <c r="L1693" s="11">
        <v>34</v>
      </c>
      <c r="M1693" s="11">
        <v>17</v>
      </c>
      <c r="O1693" t="str">
        <f t="shared" si="26"/>
        <v>MCBBound &amp; Not Paid</v>
      </c>
    </row>
    <row r="1694" spans="1:15" ht="12" customHeight="1" outlineLevel="1" x14ac:dyDescent="0.2">
      <c r="A1694" s="3" t="s">
        <v>24157</v>
      </c>
      <c r="B1694" s="4">
        <v>16924</v>
      </c>
      <c r="C1694" s="3" t="s">
        <v>20135</v>
      </c>
      <c r="D1694" s="5">
        <v>39887</v>
      </c>
      <c r="E1694" s="5">
        <v>39896</v>
      </c>
      <c r="F1694" s="7">
        <v>39896</v>
      </c>
      <c r="G1694" s="9">
        <v>39951</v>
      </c>
      <c r="H1694" s="9">
        <v>39952</v>
      </c>
      <c r="I1694" s="6">
        <v>39953</v>
      </c>
      <c r="J1694" s="11">
        <v>55</v>
      </c>
      <c r="K1694" s="11">
        <v>1</v>
      </c>
      <c r="L1694" s="11">
        <v>56</v>
      </c>
      <c r="M1694" s="11">
        <v>1</v>
      </c>
      <c r="O1694" t="str">
        <f t="shared" si="26"/>
        <v>MCBBound &amp; Not Paid</v>
      </c>
    </row>
    <row r="1695" spans="1:15" ht="12" customHeight="1" outlineLevel="1" x14ac:dyDescent="0.2">
      <c r="A1695" s="3" t="s">
        <v>24157</v>
      </c>
      <c r="B1695" s="4">
        <v>16625</v>
      </c>
      <c r="C1695" s="3" t="s">
        <v>20135</v>
      </c>
      <c r="D1695" s="5">
        <v>39894</v>
      </c>
      <c r="E1695" s="5">
        <v>39895</v>
      </c>
      <c r="F1695" s="7">
        <v>39899</v>
      </c>
      <c r="G1695" s="9">
        <v>39899</v>
      </c>
      <c r="H1695" s="9">
        <v>39900</v>
      </c>
      <c r="I1695" s="6">
        <v>39904</v>
      </c>
      <c r="J1695" s="11">
        <v>0</v>
      </c>
      <c r="K1695" s="11">
        <v>1</v>
      </c>
      <c r="L1695" s="11">
        <v>1</v>
      </c>
      <c r="M1695" s="11">
        <v>4</v>
      </c>
      <c r="O1695" t="str">
        <f t="shared" si="26"/>
        <v>MCBBound &amp; Not Paid</v>
      </c>
    </row>
    <row r="1696" spans="1:15" ht="12" customHeight="1" outlineLevel="1" x14ac:dyDescent="0.2">
      <c r="A1696" s="3" t="s">
        <v>24157</v>
      </c>
      <c r="B1696" s="4">
        <v>16981</v>
      </c>
      <c r="C1696" s="3" t="s">
        <v>20135</v>
      </c>
      <c r="D1696" s="5">
        <v>39896</v>
      </c>
      <c r="E1696" s="5">
        <v>39899</v>
      </c>
      <c r="F1696" s="7">
        <v>39902</v>
      </c>
      <c r="G1696" s="9">
        <v>39946</v>
      </c>
      <c r="H1696" s="9">
        <v>39946</v>
      </c>
      <c r="I1696" s="6">
        <v>39965</v>
      </c>
      <c r="J1696" s="11">
        <v>44</v>
      </c>
      <c r="K1696" s="11">
        <v>0</v>
      </c>
      <c r="L1696" s="11">
        <v>44</v>
      </c>
      <c r="M1696" s="11">
        <v>19</v>
      </c>
      <c r="O1696" t="str">
        <f t="shared" si="26"/>
        <v>MCBBound &amp; Not Paid</v>
      </c>
    </row>
    <row r="1697" spans="1:15" ht="12" customHeight="1" outlineLevel="1" x14ac:dyDescent="0.2">
      <c r="A1697" s="3" t="s">
        <v>24157</v>
      </c>
      <c r="B1697" s="4">
        <v>16922</v>
      </c>
      <c r="C1697" s="3" t="s">
        <v>20135</v>
      </c>
      <c r="D1697" s="5">
        <v>39902</v>
      </c>
      <c r="E1697" s="5">
        <v>39902</v>
      </c>
      <c r="F1697" s="7">
        <v>39902</v>
      </c>
      <c r="G1697" s="9">
        <v>39931</v>
      </c>
      <c r="H1697" s="9">
        <v>39931</v>
      </c>
      <c r="I1697" s="6">
        <v>39952</v>
      </c>
      <c r="J1697" s="11">
        <v>29</v>
      </c>
      <c r="K1697" s="11">
        <v>0</v>
      </c>
      <c r="L1697" s="11">
        <v>29</v>
      </c>
      <c r="M1697" s="11">
        <v>21</v>
      </c>
      <c r="O1697" t="str">
        <f t="shared" si="26"/>
        <v>MCBBound &amp; Not Paid</v>
      </c>
    </row>
    <row r="1698" spans="1:15" ht="12" customHeight="1" outlineLevel="1" x14ac:dyDescent="0.2">
      <c r="A1698" s="3" t="s">
        <v>24157</v>
      </c>
      <c r="B1698" s="4">
        <v>16617</v>
      </c>
      <c r="C1698" s="3" t="s">
        <v>20135</v>
      </c>
      <c r="D1698" s="5">
        <v>39903</v>
      </c>
      <c r="E1698" s="5">
        <v>39903</v>
      </c>
      <c r="F1698" s="7">
        <v>39903</v>
      </c>
      <c r="G1698" s="9">
        <v>39903</v>
      </c>
      <c r="H1698" s="9">
        <v>39923</v>
      </c>
      <c r="I1698" s="6">
        <v>39904</v>
      </c>
      <c r="J1698" s="11">
        <v>0</v>
      </c>
      <c r="K1698" s="11">
        <v>20</v>
      </c>
      <c r="L1698" s="11">
        <v>20</v>
      </c>
      <c r="M1698" s="11">
        <v>-19</v>
      </c>
      <c r="O1698" t="str">
        <f t="shared" si="26"/>
        <v>MCBBound &amp; Not Paid</v>
      </c>
    </row>
    <row r="1699" spans="1:15" ht="12" customHeight="1" outlineLevel="1" x14ac:dyDescent="0.2">
      <c r="A1699" s="3" t="s">
        <v>24157</v>
      </c>
      <c r="B1699" s="4">
        <v>16911</v>
      </c>
      <c r="C1699" s="3" t="s">
        <v>20135</v>
      </c>
      <c r="D1699" s="5">
        <v>39891</v>
      </c>
      <c r="E1699" s="5">
        <v>39905</v>
      </c>
      <c r="F1699" s="7">
        <v>39906</v>
      </c>
      <c r="G1699" s="9">
        <v>39924</v>
      </c>
      <c r="H1699" s="9">
        <v>39924</v>
      </c>
      <c r="I1699" s="6">
        <v>39948</v>
      </c>
      <c r="J1699" s="11">
        <v>18</v>
      </c>
      <c r="K1699" s="11">
        <v>0</v>
      </c>
      <c r="L1699" s="11">
        <v>18</v>
      </c>
      <c r="M1699" s="11">
        <v>24</v>
      </c>
      <c r="O1699" t="str">
        <f t="shared" si="26"/>
        <v>MCBBound &amp; Not Paid</v>
      </c>
    </row>
    <row r="1700" spans="1:15" ht="12" customHeight="1" outlineLevel="1" x14ac:dyDescent="0.2">
      <c r="A1700" s="3" t="s">
        <v>24157</v>
      </c>
      <c r="B1700" s="4">
        <v>16935</v>
      </c>
      <c r="C1700" s="3" t="s">
        <v>20135</v>
      </c>
      <c r="D1700" s="5">
        <v>39875</v>
      </c>
      <c r="E1700" s="5">
        <v>39906</v>
      </c>
      <c r="F1700" s="7">
        <v>39909</v>
      </c>
      <c r="G1700" s="9">
        <v>39937</v>
      </c>
      <c r="H1700" s="9">
        <v>39938</v>
      </c>
      <c r="I1700" s="6">
        <v>39956</v>
      </c>
      <c r="J1700" s="11">
        <v>28</v>
      </c>
      <c r="K1700" s="11">
        <v>1</v>
      </c>
      <c r="L1700" s="11">
        <v>29</v>
      </c>
      <c r="M1700" s="11">
        <v>18</v>
      </c>
      <c r="O1700" t="str">
        <f t="shared" si="26"/>
        <v>MCBBound &amp; Not Paid</v>
      </c>
    </row>
    <row r="1701" spans="1:15" ht="12" customHeight="1" outlineLevel="1" x14ac:dyDescent="0.2">
      <c r="A1701" s="3" t="s">
        <v>24157</v>
      </c>
      <c r="B1701" s="4">
        <v>16871</v>
      </c>
      <c r="C1701" s="3" t="s">
        <v>20135</v>
      </c>
      <c r="D1701" s="5">
        <v>39903</v>
      </c>
      <c r="E1701" s="5">
        <v>39909</v>
      </c>
      <c r="F1701" s="7">
        <v>39909</v>
      </c>
      <c r="G1701" s="9">
        <v>39917</v>
      </c>
      <c r="H1701" s="9">
        <v>39924</v>
      </c>
      <c r="I1701" s="6">
        <v>39936</v>
      </c>
      <c r="J1701" s="11">
        <v>8</v>
      </c>
      <c r="K1701" s="11">
        <v>7</v>
      </c>
      <c r="L1701" s="11">
        <v>15</v>
      </c>
      <c r="M1701" s="11">
        <v>12</v>
      </c>
      <c r="O1701" t="str">
        <f t="shared" si="26"/>
        <v>MCBBound &amp; Not Paid</v>
      </c>
    </row>
    <row r="1702" spans="1:15" ht="12" customHeight="1" outlineLevel="1" x14ac:dyDescent="0.2">
      <c r="A1702" s="3" t="s">
        <v>24157</v>
      </c>
      <c r="B1702" s="4">
        <v>16909</v>
      </c>
      <c r="C1702" s="3" t="s">
        <v>20135</v>
      </c>
      <c r="D1702" s="5">
        <v>39883</v>
      </c>
      <c r="E1702" s="5">
        <v>39911</v>
      </c>
      <c r="F1702" s="7">
        <v>39911</v>
      </c>
      <c r="G1702" s="9">
        <v>39927</v>
      </c>
      <c r="H1702" s="9">
        <v>39927</v>
      </c>
      <c r="I1702" s="6">
        <v>39948</v>
      </c>
      <c r="J1702" s="11">
        <v>16</v>
      </c>
      <c r="K1702" s="11">
        <v>0</v>
      </c>
      <c r="L1702" s="11">
        <v>16</v>
      </c>
      <c r="M1702" s="11">
        <v>21</v>
      </c>
      <c r="O1702" t="str">
        <f t="shared" si="26"/>
        <v>MCBBound &amp; Not Paid</v>
      </c>
    </row>
    <row r="1703" spans="1:15" ht="12" customHeight="1" outlineLevel="1" x14ac:dyDescent="0.2">
      <c r="A1703" s="3" t="s">
        <v>24157</v>
      </c>
      <c r="B1703" s="4">
        <v>16991</v>
      </c>
      <c r="C1703" s="3" t="s">
        <v>20135</v>
      </c>
      <c r="D1703" s="5">
        <v>39896</v>
      </c>
      <c r="E1703" s="5">
        <v>39911</v>
      </c>
      <c r="F1703" s="7">
        <v>39911</v>
      </c>
      <c r="G1703" s="9">
        <v>39952</v>
      </c>
      <c r="H1703" s="9">
        <v>39952</v>
      </c>
      <c r="I1703" s="6">
        <v>39968</v>
      </c>
      <c r="J1703" s="11">
        <v>41</v>
      </c>
      <c r="K1703" s="11">
        <v>0</v>
      </c>
      <c r="L1703" s="11">
        <v>41</v>
      </c>
      <c r="M1703" s="11">
        <v>16</v>
      </c>
      <c r="O1703" t="str">
        <f t="shared" si="26"/>
        <v>MCBBound &amp; Not Paid</v>
      </c>
    </row>
    <row r="1704" spans="1:15" ht="12" customHeight="1" outlineLevel="1" x14ac:dyDescent="0.2">
      <c r="A1704" s="3" t="s">
        <v>24157</v>
      </c>
      <c r="B1704" s="4">
        <v>16901</v>
      </c>
      <c r="C1704" s="3" t="s">
        <v>20135</v>
      </c>
      <c r="D1704" s="5">
        <v>39906</v>
      </c>
      <c r="E1704" s="5">
        <v>39911</v>
      </c>
      <c r="F1704" s="7">
        <v>39911</v>
      </c>
      <c r="G1704" s="9">
        <v>39927</v>
      </c>
      <c r="H1704" s="9">
        <v>39931</v>
      </c>
      <c r="I1704" s="6">
        <v>39946</v>
      </c>
      <c r="J1704" s="11">
        <v>16</v>
      </c>
      <c r="K1704" s="11">
        <v>4</v>
      </c>
      <c r="L1704" s="11">
        <v>20</v>
      </c>
      <c r="M1704" s="11">
        <v>15</v>
      </c>
      <c r="O1704" t="str">
        <f t="shared" si="26"/>
        <v>MCBBound &amp; Not Paid</v>
      </c>
    </row>
    <row r="1705" spans="1:15" ht="12" customHeight="1" outlineLevel="1" x14ac:dyDescent="0.2">
      <c r="A1705" s="3" t="s">
        <v>24157</v>
      </c>
      <c r="B1705" s="4">
        <v>16875</v>
      </c>
      <c r="C1705" s="3" t="s">
        <v>24150</v>
      </c>
      <c r="D1705" s="5">
        <v>39911</v>
      </c>
      <c r="E1705" s="5">
        <v>39912</v>
      </c>
      <c r="F1705" s="7">
        <v>39912</v>
      </c>
      <c r="G1705" s="8"/>
      <c r="H1705" s="8"/>
      <c r="I1705" s="6">
        <v>39937</v>
      </c>
      <c r="J1705" s="10"/>
      <c r="K1705" s="10"/>
      <c r="L1705" s="11">
        <v>0</v>
      </c>
      <c r="M1705" s="11">
        <v>0</v>
      </c>
      <c r="O1705" t="str">
        <f t="shared" si="26"/>
        <v>MCBDO NOT RENEW</v>
      </c>
    </row>
    <row r="1706" spans="1:15" ht="12" customHeight="1" outlineLevel="1" x14ac:dyDescent="0.2">
      <c r="A1706" s="3" t="s">
        <v>24157</v>
      </c>
      <c r="B1706" s="4">
        <v>16966</v>
      </c>
      <c r="C1706" s="3" t="s">
        <v>20135</v>
      </c>
      <c r="D1706" s="5">
        <v>39903</v>
      </c>
      <c r="E1706" s="5">
        <v>39913</v>
      </c>
      <c r="F1706" s="7">
        <v>39917</v>
      </c>
      <c r="G1706" s="9">
        <v>39926</v>
      </c>
      <c r="H1706" s="9">
        <v>39937</v>
      </c>
      <c r="I1706" s="6">
        <v>39965</v>
      </c>
      <c r="J1706" s="11">
        <v>9</v>
      </c>
      <c r="K1706" s="11">
        <v>11</v>
      </c>
      <c r="L1706" s="11">
        <v>20</v>
      </c>
      <c r="M1706" s="11">
        <v>28</v>
      </c>
      <c r="O1706" t="str">
        <f t="shared" si="26"/>
        <v>MCBBound &amp; Not Paid</v>
      </c>
    </row>
    <row r="1707" spans="1:15" ht="12" customHeight="1" outlineLevel="1" x14ac:dyDescent="0.2">
      <c r="A1707" s="3" t="s">
        <v>24157</v>
      </c>
      <c r="B1707" s="4">
        <v>17029</v>
      </c>
      <c r="C1707" s="3" t="s">
        <v>20135</v>
      </c>
      <c r="D1707" s="5">
        <v>39913</v>
      </c>
      <c r="E1707" s="5">
        <v>39917</v>
      </c>
      <c r="F1707" s="7">
        <v>39918</v>
      </c>
      <c r="G1707" s="9">
        <v>39940</v>
      </c>
      <c r="H1707" s="9">
        <v>39941</v>
      </c>
      <c r="I1707" s="6">
        <v>39979</v>
      </c>
      <c r="J1707" s="11">
        <v>22</v>
      </c>
      <c r="K1707" s="11">
        <v>1</v>
      </c>
      <c r="L1707" s="11">
        <v>23</v>
      </c>
      <c r="M1707" s="11">
        <v>38</v>
      </c>
      <c r="O1707" t="str">
        <f t="shared" si="26"/>
        <v>MCBBound &amp; Not Paid</v>
      </c>
    </row>
    <row r="1708" spans="1:15" ht="12" customHeight="1" outlineLevel="1" x14ac:dyDescent="0.2">
      <c r="A1708" s="3" t="s">
        <v>24157</v>
      </c>
      <c r="B1708" s="4">
        <v>16694</v>
      </c>
      <c r="C1708" s="3" t="s">
        <v>20135</v>
      </c>
      <c r="D1708" s="5">
        <v>39918</v>
      </c>
      <c r="E1708" s="5">
        <v>39919</v>
      </c>
      <c r="F1708" s="7">
        <v>39919</v>
      </c>
      <c r="G1708" s="9">
        <v>39919</v>
      </c>
      <c r="H1708" s="9">
        <v>39919</v>
      </c>
      <c r="I1708" s="6">
        <v>39921</v>
      </c>
      <c r="J1708" s="11">
        <v>0</v>
      </c>
      <c r="K1708" s="11">
        <v>0</v>
      </c>
      <c r="L1708" s="11">
        <v>0</v>
      </c>
      <c r="M1708" s="11">
        <v>2</v>
      </c>
      <c r="O1708" t="str">
        <f t="shared" si="26"/>
        <v>MCBBound &amp; Not Paid</v>
      </c>
    </row>
    <row r="1709" spans="1:15" ht="12" customHeight="1" outlineLevel="1" x14ac:dyDescent="0.2">
      <c r="A1709" s="3" t="s">
        <v>24157</v>
      </c>
      <c r="B1709" s="4">
        <v>16866</v>
      </c>
      <c r="C1709" s="3" t="s">
        <v>20135</v>
      </c>
      <c r="D1709" s="5">
        <v>39919</v>
      </c>
      <c r="E1709" s="5">
        <v>39920</v>
      </c>
      <c r="F1709" s="7">
        <v>39920</v>
      </c>
      <c r="G1709" s="9">
        <v>39923</v>
      </c>
      <c r="H1709" s="9">
        <v>39923</v>
      </c>
      <c r="I1709" s="6">
        <v>39935</v>
      </c>
      <c r="J1709" s="11">
        <v>3</v>
      </c>
      <c r="K1709" s="11">
        <v>0</v>
      </c>
      <c r="L1709" s="11">
        <v>3</v>
      </c>
      <c r="M1709" s="11">
        <v>12</v>
      </c>
      <c r="O1709" t="str">
        <f t="shared" si="26"/>
        <v>MCBBound &amp; Not Paid</v>
      </c>
    </row>
    <row r="1710" spans="1:15" ht="12" customHeight="1" outlineLevel="1" x14ac:dyDescent="0.2">
      <c r="A1710" s="3" t="s">
        <v>24157</v>
      </c>
      <c r="B1710" s="4">
        <v>16721</v>
      </c>
      <c r="C1710" s="3" t="s">
        <v>20135</v>
      </c>
      <c r="D1710" s="5">
        <v>39924</v>
      </c>
      <c r="E1710" s="5">
        <v>39924</v>
      </c>
      <c r="F1710" s="7">
        <v>39924</v>
      </c>
      <c r="G1710" s="9">
        <v>39924</v>
      </c>
      <c r="H1710" s="9">
        <v>39925</v>
      </c>
      <c r="I1710" s="6">
        <v>39926</v>
      </c>
      <c r="J1710" s="11">
        <v>0</v>
      </c>
      <c r="K1710" s="11">
        <v>1</v>
      </c>
      <c r="L1710" s="11">
        <v>1</v>
      </c>
      <c r="M1710" s="11">
        <v>1</v>
      </c>
      <c r="O1710" t="str">
        <f t="shared" si="26"/>
        <v>MCBBound &amp; Not Paid</v>
      </c>
    </row>
    <row r="1711" spans="1:15" ht="12" customHeight="1" outlineLevel="1" x14ac:dyDescent="0.2">
      <c r="A1711" s="3" t="s">
        <v>24157</v>
      </c>
      <c r="B1711" s="4">
        <v>16945</v>
      </c>
      <c r="C1711" s="3" t="s">
        <v>20135</v>
      </c>
      <c r="D1711" s="5">
        <v>39919</v>
      </c>
      <c r="E1711" s="5">
        <v>39925</v>
      </c>
      <c r="F1711" s="7">
        <v>39925</v>
      </c>
      <c r="G1711" s="9">
        <v>39937</v>
      </c>
      <c r="H1711" s="9">
        <v>39938</v>
      </c>
      <c r="I1711" s="6">
        <v>39958</v>
      </c>
      <c r="J1711" s="11">
        <v>12</v>
      </c>
      <c r="K1711" s="11">
        <v>1</v>
      </c>
      <c r="L1711" s="11">
        <v>13</v>
      </c>
      <c r="M1711" s="11">
        <v>20</v>
      </c>
      <c r="O1711" t="str">
        <f t="shared" si="26"/>
        <v>MCBBound &amp; Not Paid</v>
      </c>
    </row>
    <row r="1712" spans="1:15" ht="12" customHeight="1" outlineLevel="1" x14ac:dyDescent="0.2">
      <c r="A1712" s="3" t="s">
        <v>24157</v>
      </c>
      <c r="B1712" s="4">
        <v>16965</v>
      </c>
      <c r="C1712" s="3" t="s">
        <v>20135</v>
      </c>
      <c r="D1712" s="5">
        <v>39925</v>
      </c>
      <c r="E1712" s="5">
        <v>39925</v>
      </c>
      <c r="F1712" s="7">
        <v>39925</v>
      </c>
      <c r="G1712" s="9">
        <v>39926</v>
      </c>
      <c r="H1712" s="9">
        <v>39944</v>
      </c>
      <c r="I1712" s="6">
        <v>39965</v>
      </c>
      <c r="J1712" s="11">
        <v>1</v>
      </c>
      <c r="K1712" s="11">
        <v>18</v>
      </c>
      <c r="L1712" s="11">
        <v>19</v>
      </c>
      <c r="M1712" s="11">
        <v>21</v>
      </c>
      <c r="O1712" t="str">
        <f t="shared" si="26"/>
        <v>MCBBound &amp; Not Paid</v>
      </c>
    </row>
    <row r="1713" spans="1:15" ht="12" customHeight="1" outlineLevel="1" x14ac:dyDescent="0.2">
      <c r="A1713" s="3" t="s">
        <v>24157</v>
      </c>
      <c r="B1713" s="4">
        <v>16951</v>
      </c>
      <c r="C1713" s="3" t="s">
        <v>20135</v>
      </c>
      <c r="D1713" s="5">
        <v>39924</v>
      </c>
      <c r="E1713" s="5">
        <v>39930</v>
      </c>
      <c r="F1713" s="7">
        <v>39930</v>
      </c>
      <c r="G1713" s="9">
        <v>39930</v>
      </c>
      <c r="H1713" s="9">
        <v>39940</v>
      </c>
      <c r="I1713" s="6">
        <v>39960</v>
      </c>
      <c r="J1713" s="11">
        <v>0</v>
      </c>
      <c r="K1713" s="11">
        <v>10</v>
      </c>
      <c r="L1713" s="11">
        <v>10</v>
      </c>
      <c r="M1713" s="11">
        <v>20</v>
      </c>
      <c r="O1713" t="str">
        <f t="shared" si="26"/>
        <v>MCBBound &amp; Not Paid</v>
      </c>
    </row>
    <row r="1714" spans="1:15" ht="12" customHeight="1" outlineLevel="1" x14ac:dyDescent="0.2">
      <c r="A1714" s="3" t="s">
        <v>24157</v>
      </c>
      <c r="B1714" s="4">
        <v>16999</v>
      </c>
      <c r="C1714" s="3" t="s">
        <v>20135</v>
      </c>
      <c r="D1714" s="5">
        <v>39923</v>
      </c>
      <c r="E1714" s="5">
        <v>39931</v>
      </c>
      <c r="F1714" s="7">
        <v>39931</v>
      </c>
      <c r="G1714" s="9">
        <v>39948</v>
      </c>
      <c r="H1714" s="9">
        <v>39948</v>
      </c>
      <c r="I1714" s="6">
        <v>39970</v>
      </c>
      <c r="J1714" s="11">
        <v>17</v>
      </c>
      <c r="K1714" s="11">
        <v>0</v>
      </c>
      <c r="L1714" s="11">
        <v>17</v>
      </c>
      <c r="M1714" s="11">
        <v>22</v>
      </c>
      <c r="O1714" t="str">
        <f t="shared" si="26"/>
        <v>MCBBound &amp; Not Paid</v>
      </c>
    </row>
    <row r="1715" spans="1:15" ht="12" customHeight="1" outlineLevel="1" x14ac:dyDescent="0.2">
      <c r="A1715" s="3" t="s">
        <v>24157</v>
      </c>
      <c r="B1715" s="4">
        <v>16913</v>
      </c>
      <c r="C1715" s="3" t="s">
        <v>20135</v>
      </c>
      <c r="D1715" s="5">
        <v>39930</v>
      </c>
      <c r="E1715" s="5">
        <v>39931</v>
      </c>
      <c r="F1715" s="7">
        <v>39932</v>
      </c>
      <c r="G1715" s="9">
        <v>39937</v>
      </c>
      <c r="H1715" s="9">
        <v>39937</v>
      </c>
      <c r="I1715" s="6">
        <v>39948</v>
      </c>
      <c r="J1715" s="11">
        <v>5</v>
      </c>
      <c r="K1715" s="11">
        <v>0</v>
      </c>
      <c r="L1715" s="11">
        <v>5</v>
      </c>
      <c r="M1715" s="11">
        <v>11</v>
      </c>
      <c r="O1715" t="str">
        <f t="shared" si="26"/>
        <v>MCBBound &amp; Not Paid</v>
      </c>
    </row>
    <row r="1716" spans="1:15" ht="12" customHeight="1" outlineLevel="1" x14ac:dyDescent="0.2">
      <c r="A1716" s="3" t="s">
        <v>24157</v>
      </c>
      <c r="B1716" s="4">
        <v>17151</v>
      </c>
      <c r="C1716" s="3" t="s">
        <v>20135</v>
      </c>
      <c r="D1716" s="5">
        <v>39923</v>
      </c>
      <c r="E1716" s="5">
        <v>39931</v>
      </c>
      <c r="F1716" s="7">
        <v>39932</v>
      </c>
      <c r="G1716" s="9">
        <v>39980</v>
      </c>
      <c r="H1716" s="9">
        <v>39980</v>
      </c>
      <c r="I1716" s="6">
        <v>39995</v>
      </c>
      <c r="J1716" s="11">
        <v>48</v>
      </c>
      <c r="K1716" s="11">
        <v>0</v>
      </c>
      <c r="L1716" s="11">
        <v>48</v>
      </c>
      <c r="M1716" s="11">
        <v>15</v>
      </c>
      <c r="O1716" t="str">
        <f t="shared" si="26"/>
        <v>MCBBound &amp; Not Paid</v>
      </c>
    </row>
    <row r="1717" spans="1:15" ht="12" customHeight="1" outlineLevel="1" x14ac:dyDescent="0.2">
      <c r="A1717" s="3" t="s">
        <v>24157</v>
      </c>
      <c r="B1717" s="4">
        <v>16986</v>
      </c>
      <c r="C1717" s="3" t="s">
        <v>20135</v>
      </c>
      <c r="D1717" s="5">
        <v>39924</v>
      </c>
      <c r="E1717" s="5">
        <v>39932</v>
      </c>
      <c r="F1717" s="7">
        <v>39932</v>
      </c>
      <c r="G1717" s="9">
        <v>39934</v>
      </c>
      <c r="H1717" s="9">
        <v>39934</v>
      </c>
      <c r="I1717" s="6">
        <v>39967</v>
      </c>
      <c r="J1717" s="11">
        <v>2</v>
      </c>
      <c r="K1717" s="11">
        <v>0</v>
      </c>
      <c r="L1717" s="11">
        <v>2</v>
      </c>
      <c r="M1717" s="11">
        <v>33</v>
      </c>
      <c r="O1717" t="str">
        <f t="shared" si="26"/>
        <v>MCBBound &amp; Not Paid</v>
      </c>
    </row>
    <row r="1718" spans="1:15" ht="12" customHeight="1" outlineLevel="1" x14ac:dyDescent="0.2">
      <c r="A1718" s="3" t="s">
        <v>24157</v>
      </c>
      <c r="B1718" s="4">
        <v>17168</v>
      </c>
      <c r="C1718" s="3" t="s">
        <v>20135</v>
      </c>
      <c r="D1718" s="5">
        <v>39905</v>
      </c>
      <c r="E1718" s="5">
        <v>39934</v>
      </c>
      <c r="F1718" s="7">
        <v>39934</v>
      </c>
      <c r="G1718" s="9">
        <v>39975</v>
      </c>
      <c r="H1718" s="9">
        <v>39975</v>
      </c>
      <c r="I1718" s="6">
        <v>39995</v>
      </c>
      <c r="J1718" s="11">
        <v>41</v>
      </c>
      <c r="K1718" s="11">
        <v>0</v>
      </c>
      <c r="L1718" s="11">
        <v>41</v>
      </c>
      <c r="M1718" s="11">
        <v>20</v>
      </c>
      <c r="O1718" t="str">
        <f t="shared" si="26"/>
        <v>MCBBound &amp; Not Paid</v>
      </c>
    </row>
    <row r="1719" spans="1:15" ht="12" customHeight="1" outlineLevel="1" x14ac:dyDescent="0.2">
      <c r="A1719" s="3" t="s">
        <v>24157</v>
      </c>
      <c r="B1719" s="4">
        <v>17046</v>
      </c>
      <c r="C1719" s="3" t="s">
        <v>20135</v>
      </c>
      <c r="D1719" s="5">
        <v>39934</v>
      </c>
      <c r="E1719" s="5">
        <v>39934</v>
      </c>
      <c r="F1719" s="7">
        <v>39934</v>
      </c>
      <c r="G1719" s="9">
        <v>39966</v>
      </c>
      <c r="H1719" s="9">
        <v>39966</v>
      </c>
      <c r="I1719" s="6">
        <v>39985</v>
      </c>
      <c r="J1719" s="11">
        <v>32</v>
      </c>
      <c r="K1719" s="11">
        <v>0</v>
      </c>
      <c r="L1719" s="11">
        <v>32</v>
      </c>
      <c r="M1719" s="11">
        <v>19</v>
      </c>
      <c r="O1719" t="str">
        <f t="shared" si="26"/>
        <v>MCBBound &amp; Not Paid</v>
      </c>
    </row>
    <row r="1720" spans="1:15" ht="12" customHeight="1" outlineLevel="1" x14ac:dyDescent="0.2">
      <c r="A1720" s="3" t="s">
        <v>24157</v>
      </c>
      <c r="B1720" s="4">
        <v>17159</v>
      </c>
      <c r="C1720" s="3" t="s">
        <v>20135</v>
      </c>
      <c r="D1720" s="5">
        <v>39934</v>
      </c>
      <c r="E1720" s="5">
        <v>39937</v>
      </c>
      <c r="F1720" s="7">
        <v>39937</v>
      </c>
      <c r="G1720" s="9">
        <v>39982</v>
      </c>
      <c r="H1720" s="9">
        <v>39982</v>
      </c>
      <c r="I1720" s="6">
        <v>39995</v>
      </c>
      <c r="J1720" s="11">
        <v>45</v>
      </c>
      <c r="K1720" s="11">
        <v>0</v>
      </c>
      <c r="L1720" s="11">
        <v>45</v>
      </c>
      <c r="M1720" s="11">
        <v>13</v>
      </c>
      <c r="O1720" t="str">
        <f t="shared" si="26"/>
        <v>MCBBound &amp; Not Paid</v>
      </c>
    </row>
    <row r="1721" spans="1:15" ht="12" customHeight="1" outlineLevel="1" x14ac:dyDescent="0.2">
      <c r="A1721" s="3" t="s">
        <v>24157</v>
      </c>
      <c r="B1721" s="4">
        <v>17234</v>
      </c>
      <c r="C1721" s="3" t="s">
        <v>20135</v>
      </c>
      <c r="D1721" s="5">
        <v>39931</v>
      </c>
      <c r="E1721" s="5">
        <v>39937</v>
      </c>
      <c r="F1721" s="7">
        <v>39937</v>
      </c>
      <c r="G1721" s="9">
        <v>39994</v>
      </c>
      <c r="H1721" s="9">
        <v>39995</v>
      </c>
      <c r="I1721" s="6">
        <v>40006</v>
      </c>
      <c r="J1721" s="11">
        <v>57</v>
      </c>
      <c r="K1721" s="11">
        <v>1</v>
      </c>
      <c r="L1721" s="11">
        <v>58</v>
      </c>
      <c r="M1721" s="11">
        <v>11</v>
      </c>
      <c r="O1721" t="str">
        <f t="shared" si="26"/>
        <v>MCBBound &amp; Not Paid</v>
      </c>
    </row>
    <row r="1722" spans="1:15" ht="12" customHeight="1" outlineLevel="1" x14ac:dyDescent="0.2">
      <c r="A1722" s="3" t="s">
        <v>24157</v>
      </c>
      <c r="B1722" s="4">
        <v>16982</v>
      </c>
      <c r="C1722" s="3" t="s">
        <v>20135</v>
      </c>
      <c r="D1722" s="5">
        <v>39934</v>
      </c>
      <c r="E1722" s="5">
        <v>39937</v>
      </c>
      <c r="F1722" s="7">
        <v>39938</v>
      </c>
      <c r="G1722" s="9">
        <v>39947</v>
      </c>
      <c r="H1722" s="9">
        <v>39947</v>
      </c>
      <c r="I1722" s="6">
        <v>39966</v>
      </c>
      <c r="J1722" s="11">
        <v>9</v>
      </c>
      <c r="K1722" s="11">
        <v>0</v>
      </c>
      <c r="L1722" s="11">
        <v>9</v>
      </c>
      <c r="M1722" s="11">
        <v>19</v>
      </c>
      <c r="O1722" t="str">
        <f t="shared" si="26"/>
        <v>MCBBound &amp; Not Paid</v>
      </c>
    </row>
    <row r="1723" spans="1:15" ht="12" customHeight="1" outlineLevel="1" x14ac:dyDescent="0.2">
      <c r="A1723" s="3" t="s">
        <v>24157</v>
      </c>
      <c r="B1723" s="4">
        <v>16893</v>
      </c>
      <c r="C1723" s="3" t="s">
        <v>20135</v>
      </c>
      <c r="D1723" s="5">
        <v>39930</v>
      </c>
      <c r="E1723" s="5">
        <v>39938</v>
      </c>
      <c r="F1723" s="7">
        <v>39938</v>
      </c>
      <c r="G1723" s="9">
        <v>39938</v>
      </c>
      <c r="H1723" s="9">
        <v>39940</v>
      </c>
      <c r="I1723" s="6">
        <v>39942</v>
      </c>
      <c r="J1723" s="11">
        <v>0</v>
      </c>
      <c r="K1723" s="11">
        <v>2</v>
      </c>
      <c r="L1723" s="11">
        <v>2</v>
      </c>
      <c r="M1723" s="11">
        <v>2</v>
      </c>
      <c r="O1723" t="str">
        <f t="shared" si="26"/>
        <v>MCBBound &amp; Not Paid</v>
      </c>
    </row>
    <row r="1724" spans="1:15" ht="12" customHeight="1" outlineLevel="1" x14ac:dyDescent="0.2">
      <c r="A1724" s="3" t="s">
        <v>24157</v>
      </c>
      <c r="B1724" s="4">
        <v>17084</v>
      </c>
      <c r="C1724" s="3" t="s">
        <v>20135</v>
      </c>
      <c r="D1724" s="5">
        <v>39933</v>
      </c>
      <c r="E1724" s="5">
        <v>39938</v>
      </c>
      <c r="F1724" s="7">
        <v>39938</v>
      </c>
      <c r="G1724" s="9">
        <v>39940</v>
      </c>
      <c r="H1724" s="9">
        <v>39979</v>
      </c>
      <c r="I1724" s="6">
        <v>39994</v>
      </c>
      <c r="J1724" s="11">
        <v>2</v>
      </c>
      <c r="K1724" s="11">
        <v>39</v>
      </c>
      <c r="L1724" s="11">
        <v>41</v>
      </c>
      <c r="M1724" s="11">
        <v>15</v>
      </c>
      <c r="O1724" t="str">
        <f t="shared" si="26"/>
        <v>MCBBound &amp; Not Paid</v>
      </c>
    </row>
    <row r="1725" spans="1:15" ht="12" customHeight="1" outlineLevel="1" x14ac:dyDescent="0.2">
      <c r="A1725" s="3" t="s">
        <v>24157</v>
      </c>
      <c r="B1725" s="4">
        <v>16942</v>
      </c>
      <c r="C1725" s="3" t="s">
        <v>20135</v>
      </c>
      <c r="D1725" s="5">
        <v>39890</v>
      </c>
      <c r="E1725" s="5">
        <v>39938</v>
      </c>
      <c r="F1725" s="7">
        <v>39939</v>
      </c>
      <c r="G1725" s="9">
        <v>39939</v>
      </c>
      <c r="H1725" s="9">
        <v>39951</v>
      </c>
      <c r="I1725" s="6">
        <v>39957</v>
      </c>
      <c r="J1725" s="11">
        <v>0</v>
      </c>
      <c r="K1725" s="11">
        <v>12</v>
      </c>
      <c r="L1725" s="11">
        <v>12</v>
      </c>
      <c r="M1725" s="11">
        <v>6</v>
      </c>
      <c r="O1725" t="str">
        <f t="shared" si="26"/>
        <v>MCBBound &amp; Not Paid</v>
      </c>
    </row>
    <row r="1726" spans="1:15" ht="12" customHeight="1" outlineLevel="1" x14ac:dyDescent="0.2">
      <c r="A1726" s="3" t="s">
        <v>24157</v>
      </c>
      <c r="B1726" s="4">
        <v>17013</v>
      </c>
      <c r="C1726" s="3" t="s">
        <v>20135</v>
      </c>
      <c r="D1726" s="5">
        <v>39939</v>
      </c>
      <c r="E1726" s="5">
        <v>39939</v>
      </c>
      <c r="F1726" s="7">
        <v>39940</v>
      </c>
      <c r="G1726" s="9">
        <v>39948</v>
      </c>
      <c r="H1726" s="9">
        <v>39948</v>
      </c>
      <c r="I1726" s="6">
        <v>39974</v>
      </c>
      <c r="J1726" s="11">
        <v>8</v>
      </c>
      <c r="K1726" s="11">
        <v>0</v>
      </c>
      <c r="L1726" s="11">
        <v>8</v>
      </c>
      <c r="M1726" s="11">
        <v>26</v>
      </c>
      <c r="O1726" t="str">
        <f t="shared" si="26"/>
        <v>MCBBound &amp; Not Paid</v>
      </c>
    </row>
    <row r="1727" spans="1:15" ht="12" customHeight="1" outlineLevel="1" x14ac:dyDescent="0.2">
      <c r="A1727" s="3" t="s">
        <v>24157</v>
      </c>
      <c r="B1727" s="4">
        <v>16915</v>
      </c>
      <c r="C1727" s="3" t="s">
        <v>20135</v>
      </c>
      <c r="D1727" s="5">
        <v>39939</v>
      </c>
      <c r="E1727" s="5">
        <v>39941</v>
      </c>
      <c r="F1727" s="7">
        <v>39941</v>
      </c>
      <c r="G1727" s="9">
        <v>39945</v>
      </c>
      <c r="H1727" s="9">
        <v>39945</v>
      </c>
      <c r="I1727" s="6">
        <v>39949</v>
      </c>
      <c r="J1727" s="11">
        <v>4</v>
      </c>
      <c r="K1727" s="11">
        <v>0</v>
      </c>
      <c r="L1727" s="11">
        <v>4</v>
      </c>
      <c r="M1727" s="11">
        <v>4</v>
      </c>
      <c r="O1727" t="str">
        <f t="shared" si="26"/>
        <v>MCBBound &amp; Not Paid</v>
      </c>
    </row>
    <row r="1728" spans="1:15" ht="12" customHeight="1" outlineLevel="1" x14ac:dyDescent="0.2">
      <c r="A1728" s="3" t="s">
        <v>24157</v>
      </c>
      <c r="B1728" s="4">
        <v>16914</v>
      </c>
      <c r="C1728" s="3" t="s">
        <v>20135</v>
      </c>
      <c r="D1728" s="5">
        <v>39945</v>
      </c>
      <c r="E1728" s="5">
        <v>39945</v>
      </c>
      <c r="F1728" s="7">
        <v>39946</v>
      </c>
      <c r="G1728" s="9">
        <v>39946</v>
      </c>
      <c r="H1728" s="9">
        <v>39946</v>
      </c>
      <c r="I1728" s="6">
        <v>39949</v>
      </c>
      <c r="J1728" s="11">
        <v>0</v>
      </c>
      <c r="K1728" s="11">
        <v>0</v>
      </c>
      <c r="L1728" s="11">
        <v>0</v>
      </c>
      <c r="M1728" s="11">
        <v>3</v>
      </c>
      <c r="O1728" t="str">
        <f t="shared" si="26"/>
        <v>MCBBound &amp; Not Paid</v>
      </c>
    </row>
    <row r="1729" spans="1:15" ht="12" customHeight="1" outlineLevel="1" x14ac:dyDescent="0.2">
      <c r="A1729" s="3" t="s">
        <v>24157</v>
      </c>
      <c r="B1729" s="4">
        <v>17080</v>
      </c>
      <c r="C1729" s="3" t="s">
        <v>20135</v>
      </c>
      <c r="D1729" s="5">
        <v>39933</v>
      </c>
      <c r="E1729" s="5">
        <v>39946</v>
      </c>
      <c r="F1729" s="7">
        <v>39946</v>
      </c>
      <c r="G1729" s="9">
        <v>39968</v>
      </c>
      <c r="H1729" s="9">
        <v>39969</v>
      </c>
      <c r="I1729" s="6">
        <v>39992</v>
      </c>
      <c r="J1729" s="11">
        <v>22</v>
      </c>
      <c r="K1729" s="11">
        <v>1</v>
      </c>
      <c r="L1729" s="11">
        <v>23</v>
      </c>
      <c r="M1729" s="11">
        <v>23</v>
      </c>
      <c r="O1729" t="str">
        <f t="shared" si="26"/>
        <v>MCBBound &amp; Not Paid</v>
      </c>
    </row>
    <row r="1730" spans="1:15" ht="12" customHeight="1" outlineLevel="1" x14ac:dyDescent="0.2">
      <c r="A1730" s="3" t="s">
        <v>24157</v>
      </c>
      <c r="B1730" s="4">
        <v>17213</v>
      </c>
      <c r="C1730" s="3" t="s">
        <v>20135</v>
      </c>
      <c r="D1730" s="5">
        <v>39946</v>
      </c>
      <c r="E1730" s="5">
        <v>39947</v>
      </c>
      <c r="F1730" s="7">
        <v>39947</v>
      </c>
      <c r="G1730" s="9">
        <v>39994</v>
      </c>
      <c r="H1730" s="9">
        <v>39994</v>
      </c>
      <c r="I1730" s="6">
        <v>40003</v>
      </c>
      <c r="J1730" s="11">
        <v>47</v>
      </c>
      <c r="K1730" s="11">
        <v>0</v>
      </c>
      <c r="L1730" s="11">
        <v>47</v>
      </c>
      <c r="M1730" s="11">
        <v>9</v>
      </c>
      <c r="O1730" t="str">
        <f t="shared" si="26"/>
        <v>MCBBound &amp; Not Paid</v>
      </c>
    </row>
    <row r="1731" spans="1:15" ht="12" customHeight="1" outlineLevel="1" x14ac:dyDescent="0.2">
      <c r="A1731" s="3" t="s">
        <v>24157</v>
      </c>
      <c r="B1731" s="4">
        <v>16995</v>
      </c>
      <c r="C1731" s="3" t="s">
        <v>20135</v>
      </c>
      <c r="D1731" s="5">
        <v>39948</v>
      </c>
      <c r="E1731" s="5">
        <v>39948</v>
      </c>
      <c r="F1731" s="7">
        <v>39948</v>
      </c>
      <c r="G1731" s="9">
        <v>39954</v>
      </c>
      <c r="H1731" s="9">
        <v>39955</v>
      </c>
      <c r="I1731" s="6">
        <v>39969</v>
      </c>
      <c r="J1731" s="11">
        <v>6</v>
      </c>
      <c r="K1731" s="11">
        <v>1</v>
      </c>
      <c r="L1731" s="11">
        <v>7</v>
      </c>
      <c r="M1731" s="11">
        <v>14</v>
      </c>
      <c r="O1731" t="str">
        <f t="shared" si="26"/>
        <v>MCBBound &amp; Not Paid</v>
      </c>
    </row>
    <row r="1732" spans="1:15" ht="12" customHeight="1" outlineLevel="1" x14ac:dyDescent="0.2">
      <c r="A1732" s="3" t="s">
        <v>24157</v>
      </c>
      <c r="B1732" s="4">
        <v>17161</v>
      </c>
      <c r="C1732" s="3" t="s">
        <v>20135</v>
      </c>
      <c r="D1732" s="5">
        <v>39946</v>
      </c>
      <c r="E1732" s="5">
        <v>39948</v>
      </c>
      <c r="F1732" s="7">
        <v>39948</v>
      </c>
      <c r="G1732" s="9">
        <v>39973</v>
      </c>
      <c r="H1732" s="9">
        <v>39975</v>
      </c>
      <c r="I1732" s="6">
        <v>39995</v>
      </c>
      <c r="J1732" s="11">
        <v>25</v>
      </c>
      <c r="K1732" s="11">
        <v>2</v>
      </c>
      <c r="L1732" s="11">
        <v>27</v>
      </c>
      <c r="M1732" s="11">
        <v>20</v>
      </c>
      <c r="O1732" t="str">
        <f t="shared" ref="O1732:O1795" si="27">+A1732&amp;C1732</f>
        <v>MCBBound &amp; Not Paid</v>
      </c>
    </row>
    <row r="1733" spans="1:15" ht="12" customHeight="1" outlineLevel="1" x14ac:dyDescent="0.2">
      <c r="A1733" s="3" t="s">
        <v>24157</v>
      </c>
      <c r="B1733" s="4">
        <v>17177</v>
      </c>
      <c r="C1733" s="3" t="s">
        <v>20135</v>
      </c>
      <c r="D1733" s="5">
        <v>39947</v>
      </c>
      <c r="E1733" s="5">
        <v>39948</v>
      </c>
      <c r="F1733" s="7">
        <v>39948</v>
      </c>
      <c r="G1733" s="9">
        <v>39953</v>
      </c>
      <c r="H1733" s="9">
        <v>39973</v>
      </c>
      <c r="I1733" s="6">
        <v>39995</v>
      </c>
      <c r="J1733" s="11">
        <v>5</v>
      </c>
      <c r="K1733" s="11">
        <v>20</v>
      </c>
      <c r="L1733" s="11">
        <v>25</v>
      </c>
      <c r="M1733" s="11">
        <v>22</v>
      </c>
      <c r="O1733" t="str">
        <f t="shared" si="27"/>
        <v>MCBBound &amp; Not Paid</v>
      </c>
    </row>
    <row r="1734" spans="1:15" ht="12" customHeight="1" outlineLevel="1" x14ac:dyDescent="0.2">
      <c r="A1734" s="3" t="s">
        <v>24157</v>
      </c>
      <c r="B1734" s="4">
        <v>17430</v>
      </c>
      <c r="C1734" s="3" t="s">
        <v>20135</v>
      </c>
      <c r="D1734" s="5">
        <v>39947</v>
      </c>
      <c r="E1734" s="5">
        <v>39948</v>
      </c>
      <c r="F1734" s="7">
        <v>39948</v>
      </c>
      <c r="G1734" s="9">
        <v>40030</v>
      </c>
      <c r="H1734" s="9">
        <v>40030</v>
      </c>
      <c r="I1734" s="6">
        <v>40046</v>
      </c>
      <c r="J1734" s="11">
        <v>82</v>
      </c>
      <c r="K1734" s="11">
        <v>0</v>
      </c>
      <c r="L1734" s="11">
        <v>82</v>
      </c>
      <c r="M1734" s="11">
        <v>16</v>
      </c>
      <c r="O1734" t="str">
        <f t="shared" si="27"/>
        <v>MCBBound &amp; Not Paid</v>
      </c>
    </row>
    <row r="1735" spans="1:15" ht="12" customHeight="1" outlineLevel="1" x14ac:dyDescent="0.2">
      <c r="A1735" s="3" t="s">
        <v>24157</v>
      </c>
      <c r="B1735" s="4">
        <v>17197</v>
      </c>
      <c r="C1735" s="3" t="s">
        <v>20135</v>
      </c>
      <c r="D1735" s="5">
        <v>39947</v>
      </c>
      <c r="E1735" s="5">
        <v>39951</v>
      </c>
      <c r="F1735" s="7">
        <v>39951</v>
      </c>
      <c r="G1735" s="9">
        <v>39979</v>
      </c>
      <c r="H1735" s="9">
        <v>39979</v>
      </c>
      <c r="I1735" s="6">
        <v>39996</v>
      </c>
      <c r="J1735" s="11">
        <v>28</v>
      </c>
      <c r="K1735" s="11">
        <v>0</v>
      </c>
      <c r="L1735" s="11">
        <v>28</v>
      </c>
      <c r="M1735" s="11">
        <v>17</v>
      </c>
      <c r="O1735" t="str">
        <f t="shared" si="27"/>
        <v>MCBBound &amp; Not Paid</v>
      </c>
    </row>
    <row r="1736" spans="1:15" ht="12" customHeight="1" outlineLevel="1" x14ac:dyDescent="0.2">
      <c r="A1736" s="3" t="s">
        <v>24157</v>
      </c>
      <c r="B1736" s="4">
        <v>16955</v>
      </c>
      <c r="C1736" s="3" t="s">
        <v>20135</v>
      </c>
      <c r="D1736" s="5">
        <v>39946</v>
      </c>
      <c r="E1736" s="5">
        <v>39951</v>
      </c>
      <c r="F1736" s="7">
        <v>39951</v>
      </c>
      <c r="G1736" s="9">
        <v>39952</v>
      </c>
      <c r="H1736" s="9">
        <v>39953</v>
      </c>
      <c r="I1736" s="6">
        <v>39962</v>
      </c>
      <c r="J1736" s="11">
        <v>1</v>
      </c>
      <c r="K1736" s="11">
        <v>1</v>
      </c>
      <c r="L1736" s="11">
        <v>2</v>
      </c>
      <c r="M1736" s="11">
        <v>9</v>
      </c>
      <c r="O1736" t="str">
        <f t="shared" si="27"/>
        <v>MCBBound &amp; Not Paid</v>
      </c>
    </row>
    <row r="1737" spans="1:15" ht="12" customHeight="1" outlineLevel="1" x14ac:dyDescent="0.2">
      <c r="A1737" s="3" t="s">
        <v>24157</v>
      </c>
      <c r="B1737" s="4">
        <v>17071</v>
      </c>
      <c r="C1737" s="3" t="s">
        <v>20135</v>
      </c>
      <c r="D1737" s="5">
        <v>39948</v>
      </c>
      <c r="E1737" s="5">
        <v>39948</v>
      </c>
      <c r="F1737" s="7">
        <v>39951</v>
      </c>
      <c r="G1737" s="9">
        <v>39953</v>
      </c>
      <c r="H1737" s="9">
        <v>39967</v>
      </c>
      <c r="I1737" s="6">
        <v>39991</v>
      </c>
      <c r="J1737" s="11">
        <v>2</v>
      </c>
      <c r="K1737" s="11">
        <v>14</v>
      </c>
      <c r="L1737" s="11">
        <v>16</v>
      </c>
      <c r="M1737" s="11">
        <v>24</v>
      </c>
      <c r="O1737" t="str">
        <f t="shared" si="27"/>
        <v>MCBBound &amp; Not Paid</v>
      </c>
    </row>
    <row r="1738" spans="1:15" ht="12" customHeight="1" outlineLevel="1" x14ac:dyDescent="0.2">
      <c r="A1738" s="3" t="s">
        <v>24157</v>
      </c>
      <c r="B1738" s="4">
        <v>17062</v>
      </c>
      <c r="C1738" s="3" t="s">
        <v>20135</v>
      </c>
      <c r="D1738" s="5">
        <v>39940</v>
      </c>
      <c r="E1738" s="5">
        <v>39952</v>
      </c>
      <c r="F1738" s="7">
        <v>39952</v>
      </c>
      <c r="G1738" s="9">
        <v>39966</v>
      </c>
      <c r="H1738" s="9">
        <v>39966</v>
      </c>
      <c r="I1738" s="6">
        <v>39989</v>
      </c>
      <c r="J1738" s="11">
        <v>14</v>
      </c>
      <c r="K1738" s="11">
        <v>0</v>
      </c>
      <c r="L1738" s="11">
        <v>14</v>
      </c>
      <c r="M1738" s="11">
        <v>23</v>
      </c>
      <c r="O1738" t="str">
        <f t="shared" si="27"/>
        <v>MCBBound &amp; Not Paid</v>
      </c>
    </row>
    <row r="1739" spans="1:15" ht="21.95" customHeight="1" outlineLevel="1" x14ac:dyDescent="0.2">
      <c r="A1739" s="3" t="s">
        <v>24157</v>
      </c>
      <c r="B1739" s="4">
        <v>16989</v>
      </c>
      <c r="C1739" s="3" t="s">
        <v>24149</v>
      </c>
      <c r="D1739" s="5">
        <v>39952</v>
      </c>
      <c r="E1739" s="5">
        <v>39952</v>
      </c>
      <c r="F1739" s="7">
        <v>39952</v>
      </c>
      <c r="G1739" s="9">
        <v>39954</v>
      </c>
      <c r="H1739" s="9">
        <v>39959</v>
      </c>
      <c r="I1739" s="6">
        <v>39968</v>
      </c>
      <c r="J1739" s="11">
        <v>2</v>
      </c>
      <c r="K1739" s="11">
        <v>5</v>
      </c>
      <c r="L1739" s="11">
        <v>7</v>
      </c>
      <c r="M1739" s="11">
        <v>9</v>
      </c>
      <c r="O1739" t="str">
        <f t="shared" si="27"/>
        <v>MCBRenewal Laspe Replaced</v>
      </c>
    </row>
    <row r="1740" spans="1:15" ht="12" customHeight="1" outlineLevel="1" x14ac:dyDescent="0.2">
      <c r="A1740" s="3" t="s">
        <v>24157</v>
      </c>
      <c r="B1740" s="4">
        <v>16975</v>
      </c>
      <c r="C1740" s="3" t="s">
        <v>20135</v>
      </c>
      <c r="D1740" s="5">
        <v>39947</v>
      </c>
      <c r="E1740" s="5">
        <v>39951</v>
      </c>
      <c r="F1740" s="7">
        <v>39952</v>
      </c>
      <c r="G1740" s="9">
        <v>39955</v>
      </c>
      <c r="H1740" s="9">
        <v>39959</v>
      </c>
      <c r="I1740" s="6">
        <v>39965</v>
      </c>
      <c r="J1740" s="11">
        <v>3</v>
      </c>
      <c r="K1740" s="11">
        <v>4</v>
      </c>
      <c r="L1740" s="11">
        <v>7</v>
      </c>
      <c r="M1740" s="11">
        <v>6</v>
      </c>
      <c r="O1740" t="str">
        <f t="shared" si="27"/>
        <v>MCBBound &amp; Not Paid</v>
      </c>
    </row>
    <row r="1741" spans="1:15" ht="12" customHeight="1" outlineLevel="1" x14ac:dyDescent="0.2">
      <c r="A1741" s="3" t="s">
        <v>24157</v>
      </c>
      <c r="B1741" s="4">
        <v>17016</v>
      </c>
      <c r="C1741" s="3" t="s">
        <v>20135</v>
      </c>
      <c r="D1741" s="5">
        <v>39952</v>
      </c>
      <c r="E1741" s="5">
        <v>39953</v>
      </c>
      <c r="F1741" s="7">
        <v>39953</v>
      </c>
      <c r="G1741" s="9">
        <v>39954</v>
      </c>
      <c r="H1741" s="9">
        <v>39961</v>
      </c>
      <c r="I1741" s="6">
        <v>39975</v>
      </c>
      <c r="J1741" s="11">
        <v>1</v>
      </c>
      <c r="K1741" s="11">
        <v>7</v>
      </c>
      <c r="L1741" s="11">
        <v>8</v>
      </c>
      <c r="M1741" s="11">
        <v>14</v>
      </c>
      <c r="O1741" t="str">
        <f t="shared" si="27"/>
        <v>MCBBound &amp; Not Paid</v>
      </c>
    </row>
    <row r="1742" spans="1:15" ht="12" customHeight="1" outlineLevel="1" x14ac:dyDescent="0.2">
      <c r="A1742" s="3" t="s">
        <v>24157</v>
      </c>
      <c r="B1742" s="4">
        <v>17044</v>
      </c>
      <c r="C1742" s="3" t="s">
        <v>20135</v>
      </c>
      <c r="D1742" s="5">
        <v>39947</v>
      </c>
      <c r="E1742" s="5">
        <v>39953</v>
      </c>
      <c r="F1742" s="7">
        <v>39953</v>
      </c>
      <c r="G1742" s="9">
        <v>39965</v>
      </c>
      <c r="H1742" s="9">
        <v>39966</v>
      </c>
      <c r="I1742" s="6">
        <v>39985</v>
      </c>
      <c r="J1742" s="11">
        <v>12</v>
      </c>
      <c r="K1742" s="11">
        <v>1</v>
      </c>
      <c r="L1742" s="11">
        <v>13</v>
      </c>
      <c r="M1742" s="11">
        <v>19</v>
      </c>
      <c r="O1742" t="str">
        <f t="shared" si="27"/>
        <v>MCBBound &amp; Not Paid</v>
      </c>
    </row>
    <row r="1743" spans="1:15" ht="12" customHeight="1" outlineLevel="1" x14ac:dyDescent="0.2">
      <c r="A1743" s="3" t="s">
        <v>24157</v>
      </c>
      <c r="B1743" s="4">
        <v>16954</v>
      </c>
      <c r="C1743" s="3" t="s">
        <v>20135</v>
      </c>
      <c r="D1743" s="5">
        <v>39954</v>
      </c>
      <c r="E1743" s="5">
        <v>39954</v>
      </c>
      <c r="F1743" s="7">
        <v>39954</v>
      </c>
      <c r="G1743" s="9">
        <v>39954</v>
      </c>
      <c r="H1743" s="9">
        <v>39954</v>
      </c>
      <c r="I1743" s="6">
        <v>39962</v>
      </c>
      <c r="J1743" s="11">
        <v>0</v>
      </c>
      <c r="K1743" s="11">
        <v>0</v>
      </c>
      <c r="L1743" s="11">
        <v>0</v>
      </c>
      <c r="M1743" s="11">
        <v>8</v>
      </c>
      <c r="O1743" t="str">
        <f t="shared" si="27"/>
        <v>MCBBound &amp; Not Paid</v>
      </c>
    </row>
    <row r="1744" spans="1:15" ht="12" customHeight="1" outlineLevel="1" x14ac:dyDescent="0.2">
      <c r="A1744" s="3" t="s">
        <v>24157</v>
      </c>
      <c r="B1744" s="4">
        <v>17035</v>
      </c>
      <c r="C1744" s="3" t="s">
        <v>20135</v>
      </c>
      <c r="D1744" s="5">
        <v>39952</v>
      </c>
      <c r="E1744" s="5">
        <v>39954</v>
      </c>
      <c r="F1744" s="7">
        <v>39955</v>
      </c>
      <c r="G1744" s="9">
        <v>39965</v>
      </c>
      <c r="H1744" s="9">
        <v>39965</v>
      </c>
      <c r="I1744" s="6">
        <v>39981</v>
      </c>
      <c r="J1744" s="11">
        <v>10</v>
      </c>
      <c r="K1744" s="11">
        <v>0</v>
      </c>
      <c r="L1744" s="11">
        <v>10</v>
      </c>
      <c r="M1744" s="11">
        <v>16</v>
      </c>
      <c r="O1744" t="str">
        <f t="shared" si="27"/>
        <v>MCBBound &amp; Not Paid</v>
      </c>
    </row>
    <row r="1745" spans="1:15" ht="12" customHeight="1" outlineLevel="1" x14ac:dyDescent="0.2">
      <c r="A1745" s="3" t="s">
        <v>24157</v>
      </c>
      <c r="B1745" s="4">
        <v>17265</v>
      </c>
      <c r="C1745" s="3" t="s">
        <v>20135</v>
      </c>
      <c r="D1745" s="5">
        <v>39952</v>
      </c>
      <c r="E1745" s="5">
        <v>39959</v>
      </c>
      <c r="F1745" s="7">
        <v>39959</v>
      </c>
      <c r="G1745" s="9">
        <v>40000</v>
      </c>
      <c r="H1745" s="9">
        <v>40000</v>
      </c>
      <c r="I1745" s="6">
        <v>40014</v>
      </c>
      <c r="J1745" s="11">
        <v>41</v>
      </c>
      <c r="K1745" s="11">
        <v>0</v>
      </c>
      <c r="L1745" s="11">
        <v>41</v>
      </c>
      <c r="M1745" s="11">
        <v>14</v>
      </c>
      <c r="O1745" t="str">
        <f t="shared" si="27"/>
        <v>MCBBound &amp; Not Paid</v>
      </c>
    </row>
    <row r="1746" spans="1:15" ht="12" customHeight="1" outlineLevel="1" x14ac:dyDescent="0.2">
      <c r="A1746" s="3" t="s">
        <v>24157</v>
      </c>
      <c r="B1746" s="4">
        <v>17273</v>
      </c>
      <c r="C1746" s="3" t="s">
        <v>20135</v>
      </c>
      <c r="D1746" s="5">
        <v>39948</v>
      </c>
      <c r="E1746" s="5">
        <v>39959</v>
      </c>
      <c r="F1746" s="7">
        <v>39960</v>
      </c>
      <c r="G1746" s="9">
        <v>39996</v>
      </c>
      <c r="H1746" s="9">
        <v>40000</v>
      </c>
      <c r="I1746" s="6">
        <v>40015</v>
      </c>
      <c r="J1746" s="11">
        <v>36</v>
      </c>
      <c r="K1746" s="11">
        <v>4</v>
      </c>
      <c r="L1746" s="11">
        <v>40</v>
      </c>
      <c r="M1746" s="11">
        <v>15</v>
      </c>
      <c r="O1746" t="str">
        <f t="shared" si="27"/>
        <v>MCBBound &amp; Not Paid</v>
      </c>
    </row>
    <row r="1747" spans="1:15" ht="12" customHeight="1" outlineLevel="1" x14ac:dyDescent="0.2">
      <c r="A1747" s="3" t="s">
        <v>24157</v>
      </c>
      <c r="B1747" s="4">
        <v>17173</v>
      </c>
      <c r="C1747" s="3" t="s">
        <v>20135</v>
      </c>
      <c r="D1747" s="5">
        <v>39948</v>
      </c>
      <c r="E1747" s="5">
        <v>39962</v>
      </c>
      <c r="F1747" s="7">
        <v>39962</v>
      </c>
      <c r="G1747" s="9">
        <v>39980</v>
      </c>
      <c r="H1747" s="9">
        <v>39986</v>
      </c>
      <c r="I1747" s="6">
        <v>39995</v>
      </c>
      <c r="J1747" s="11">
        <v>18</v>
      </c>
      <c r="K1747" s="11">
        <v>6</v>
      </c>
      <c r="L1747" s="11">
        <v>24</v>
      </c>
      <c r="M1747" s="11">
        <v>9</v>
      </c>
      <c r="O1747" t="str">
        <f t="shared" si="27"/>
        <v>MCBBound &amp; Not Paid</v>
      </c>
    </row>
    <row r="1748" spans="1:15" ht="12" customHeight="1" outlineLevel="1" x14ac:dyDescent="0.2">
      <c r="A1748" s="3" t="s">
        <v>24157</v>
      </c>
      <c r="B1748" s="4">
        <v>17246</v>
      </c>
      <c r="C1748" s="3" t="s">
        <v>20135</v>
      </c>
      <c r="D1748" s="5">
        <v>39951</v>
      </c>
      <c r="E1748" s="5">
        <v>39959</v>
      </c>
      <c r="F1748" s="7">
        <v>39962</v>
      </c>
      <c r="G1748" s="9">
        <v>39981</v>
      </c>
      <c r="H1748" s="9">
        <v>40007</v>
      </c>
      <c r="I1748" s="6">
        <v>40009</v>
      </c>
      <c r="J1748" s="11">
        <v>19</v>
      </c>
      <c r="K1748" s="11">
        <v>26</v>
      </c>
      <c r="L1748" s="11">
        <v>45</v>
      </c>
      <c r="M1748" s="11">
        <v>2</v>
      </c>
      <c r="O1748" t="str">
        <f t="shared" si="27"/>
        <v>MCBBound &amp; Not Paid</v>
      </c>
    </row>
    <row r="1749" spans="1:15" ht="12" customHeight="1" outlineLevel="1" x14ac:dyDescent="0.2">
      <c r="A1749" s="3" t="s">
        <v>24157</v>
      </c>
      <c r="B1749" s="4">
        <v>17301</v>
      </c>
      <c r="C1749" s="3" t="s">
        <v>20135</v>
      </c>
      <c r="D1749" s="5">
        <v>39948</v>
      </c>
      <c r="E1749" s="5">
        <v>39959</v>
      </c>
      <c r="F1749" s="7">
        <v>39962</v>
      </c>
      <c r="G1749" s="9">
        <v>40007</v>
      </c>
      <c r="H1749" s="9">
        <v>40007</v>
      </c>
      <c r="I1749" s="6">
        <v>40022</v>
      </c>
      <c r="J1749" s="11">
        <v>45</v>
      </c>
      <c r="K1749" s="11">
        <v>0</v>
      </c>
      <c r="L1749" s="11">
        <v>45</v>
      </c>
      <c r="M1749" s="11">
        <v>15</v>
      </c>
      <c r="O1749" t="str">
        <f t="shared" si="27"/>
        <v>MCBBound &amp; Not Paid</v>
      </c>
    </row>
    <row r="1750" spans="1:15" ht="12" customHeight="1" outlineLevel="1" x14ac:dyDescent="0.2">
      <c r="A1750" s="3" t="s">
        <v>24157</v>
      </c>
      <c r="B1750" s="4">
        <v>17009</v>
      </c>
      <c r="C1750" s="3" t="s">
        <v>20135</v>
      </c>
      <c r="D1750" s="5">
        <v>39960</v>
      </c>
      <c r="E1750" s="5">
        <v>39965</v>
      </c>
      <c r="F1750" s="7">
        <v>39965</v>
      </c>
      <c r="G1750" s="9">
        <v>39965</v>
      </c>
      <c r="H1750" s="9">
        <v>39965</v>
      </c>
      <c r="I1750" s="6">
        <v>39973</v>
      </c>
      <c r="J1750" s="11">
        <v>0</v>
      </c>
      <c r="K1750" s="11">
        <v>0</v>
      </c>
      <c r="L1750" s="11">
        <v>0</v>
      </c>
      <c r="M1750" s="11">
        <v>8</v>
      </c>
      <c r="O1750" t="str">
        <f t="shared" si="27"/>
        <v>MCBBound &amp; Not Paid</v>
      </c>
    </row>
    <row r="1751" spans="1:15" ht="12" customHeight="1" outlineLevel="1" x14ac:dyDescent="0.2">
      <c r="A1751" s="3" t="s">
        <v>24157</v>
      </c>
      <c r="B1751" s="4">
        <v>17183</v>
      </c>
      <c r="C1751" s="3" t="s">
        <v>20135</v>
      </c>
      <c r="D1751" s="5">
        <v>39961</v>
      </c>
      <c r="E1751" s="5">
        <v>39962</v>
      </c>
      <c r="F1751" s="7">
        <v>39965</v>
      </c>
      <c r="G1751" s="9">
        <v>39982</v>
      </c>
      <c r="H1751" s="9">
        <v>39982</v>
      </c>
      <c r="I1751" s="6">
        <v>39995</v>
      </c>
      <c r="J1751" s="11">
        <v>17</v>
      </c>
      <c r="K1751" s="11">
        <v>0</v>
      </c>
      <c r="L1751" s="11">
        <v>17</v>
      </c>
      <c r="M1751" s="11">
        <v>13</v>
      </c>
      <c r="O1751" t="str">
        <f t="shared" si="27"/>
        <v>MCBBound &amp; Not Paid</v>
      </c>
    </row>
    <row r="1752" spans="1:15" ht="12" customHeight="1" outlineLevel="1" x14ac:dyDescent="0.2">
      <c r="A1752" s="3" t="s">
        <v>24157</v>
      </c>
      <c r="B1752" s="4">
        <v>17190</v>
      </c>
      <c r="C1752" s="3" t="s">
        <v>20135</v>
      </c>
      <c r="D1752" s="5">
        <v>39981</v>
      </c>
      <c r="E1752" s="5">
        <v>39966</v>
      </c>
      <c r="F1752" s="7">
        <v>39967</v>
      </c>
      <c r="G1752" s="9">
        <v>39979</v>
      </c>
      <c r="H1752" s="9">
        <v>39987</v>
      </c>
      <c r="I1752" s="6">
        <v>39995</v>
      </c>
      <c r="J1752" s="11">
        <v>12</v>
      </c>
      <c r="K1752" s="11">
        <v>8</v>
      </c>
      <c r="L1752" s="11">
        <v>20</v>
      </c>
      <c r="M1752" s="11">
        <v>8</v>
      </c>
      <c r="O1752" t="str">
        <f t="shared" si="27"/>
        <v>MCBBound &amp; Not Paid</v>
      </c>
    </row>
    <row r="1753" spans="1:15" ht="12" customHeight="1" outlineLevel="1" x14ac:dyDescent="0.2">
      <c r="A1753" s="3" t="s">
        <v>24157</v>
      </c>
      <c r="B1753" s="4">
        <v>17041</v>
      </c>
      <c r="C1753" s="3" t="s">
        <v>20135</v>
      </c>
      <c r="D1753" s="5">
        <v>39966</v>
      </c>
      <c r="E1753" s="5">
        <v>39966</v>
      </c>
      <c r="F1753" s="7">
        <v>39967</v>
      </c>
      <c r="G1753" s="9">
        <v>39968</v>
      </c>
      <c r="H1753" s="9">
        <v>39968</v>
      </c>
      <c r="I1753" s="6">
        <v>39984</v>
      </c>
      <c r="J1753" s="11">
        <v>1</v>
      </c>
      <c r="K1753" s="11">
        <v>0</v>
      </c>
      <c r="L1753" s="11">
        <v>1</v>
      </c>
      <c r="M1753" s="11">
        <v>16</v>
      </c>
      <c r="O1753" t="str">
        <f t="shared" si="27"/>
        <v>MCBBound &amp; Not Paid</v>
      </c>
    </row>
    <row r="1754" spans="1:15" ht="12" customHeight="1" outlineLevel="1" x14ac:dyDescent="0.2">
      <c r="A1754" s="3" t="s">
        <v>24157</v>
      </c>
      <c r="B1754" s="4">
        <v>17176</v>
      </c>
      <c r="C1754" s="3" t="s">
        <v>20135</v>
      </c>
      <c r="D1754" s="5">
        <v>39954</v>
      </c>
      <c r="E1754" s="5">
        <v>39967</v>
      </c>
      <c r="F1754" s="7">
        <v>39967</v>
      </c>
      <c r="G1754" s="9">
        <v>39980</v>
      </c>
      <c r="H1754" s="9">
        <v>39981</v>
      </c>
      <c r="I1754" s="6">
        <v>39995</v>
      </c>
      <c r="J1754" s="11">
        <v>13</v>
      </c>
      <c r="K1754" s="11">
        <v>1</v>
      </c>
      <c r="L1754" s="11">
        <v>14</v>
      </c>
      <c r="M1754" s="11">
        <v>14</v>
      </c>
      <c r="O1754" t="str">
        <f t="shared" si="27"/>
        <v>MCBBound &amp; Not Paid</v>
      </c>
    </row>
    <row r="1755" spans="1:15" ht="12" customHeight="1" outlineLevel="1" x14ac:dyDescent="0.2">
      <c r="A1755" s="3" t="s">
        <v>24157</v>
      </c>
      <c r="B1755" s="4">
        <v>17092</v>
      </c>
      <c r="C1755" s="3" t="s">
        <v>20135</v>
      </c>
      <c r="D1755" s="5">
        <v>39962</v>
      </c>
      <c r="E1755" s="5">
        <v>39966</v>
      </c>
      <c r="F1755" s="7">
        <v>39967</v>
      </c>
      <c r="G1755" s="9">
        <v>39972</v>
      </c>
      <c r="H1755" s="9">
        <v>39982</v>
      </c>
      <c r="I1755" s="6">
        <v>39994</v>
      </c>
      <c r="J1755" s="11">
        <v>5</v>
      </c>
      <c r="K1755" s="11">
        <v>10</v>
      </c>
      <c r="L1755" s="11">
        <v>15</v>
      </c>
      <c r="M1755" s="11">
        <v>12</v>
      </c>
      <c r="O1755" t="str">
        <f t="shared" si="27"/>
        <v>MCBBound &amp; Not Paid</v>
      </c>
    </row>
    <row r="1756" spans="1:15" ht="12" customHeight="1" outlineLevel="1" x14ac:dyDescent="0.2">
      <c r="A1756" s="3" t="s">
        <v>24157</v>
      </c>
      <c r="B1756" s="4">
        <v>17185</v>
      </c>
      <c r="C1756" s="3" t="s">
        <v>20135</v>
      </c>
      <c r="D1756" s="5">
        <v>39965</v>
      </c>
      <c r="E1756" s="5">
        <v>39967</v>
      </c>
      <c r="F1756" s="7">
        <v>39967</v>
      </c>
      <c r="G1756" s="9">
        <v>39972</v>
      </c>
      <c r="H1756" s="9">
        <v>39986</v>
      </c>
      <c r="I1756" s="6">
        <v>39995</v>
      </c>
      <c r="J1756" s="11">
        <v>5</v>
      </c>
      <c r="K1756" s="11">
        <v>14</v>
      </c>
      <c r="L1756" s="11">
        <v>19</v>
      </c>
      <c r="M1756" s="11">
        <v>9</v>
      </c>
      <c r="O1756" t="str">
        <f t="shared" si="27"/>
        <v>MCBBound &amp; Not Paid</v>
      </c>
    </row>
    <row r="1757" spans="1:15" ht="12" customHeight="1" outlineLevel="1" x14ac:dyDescent="0.2">
      <c r="A1757" s="3" t="s">
        <v>24157</v>
      </c>
      <c r="B1757" s="4">
        <v>17156</v>
      </c>
      <c r="C1757" s="3" t="s">
        <v>20135</v>
      </c>
      <c r="D1757" s="5">
        <v>39961</v>
      </c>
      <c r="E1757" s="5">
        <v>39968</v>
      </c>
      <c r="F1757" s="7">
        <v>39968</v>
      </c>
      <c r="G1757" s="9">
        <v>39979</v>
      </c>
      <c r="H1757" s="9">
        <v>39979</v>
      </c>
      <c r="I1757" s="6">
        <v>39995</v>
      </c>
      <c r="J1757" s="11">
        <v>11</v>
      </c>
      <c r="K1757" s="11">
        <v>0</v>
      </c>
      <c r="L1757" s="11">
        <v>11</v>
      </c>
      <c r="M1757" s="11">
        <v>16</v>
      </c>
      <c r="O1757" t="str">
        <f t="shared" si="27"/>
        <v>MCBBound &amp; Not Paid</v>
      </c>
    </row>
    <row r="1758" spans="1:15" ht="12" customHeight="1" outlineLevel="1" x14ac:dyDescent="0.2">
      <c r="A1758" s="3" t="s">
        <v>24157</v>
      </c>
      <c r="B1758" s="4">
        <v>17164</v>
      </c>
      <c r="C1758" s="3" t="s">
        <v>20135</v>
      </c>
      <c r="D1758" s="5">
        <v>39962</v>
      </c>
      <c r="E1758" s="5">
        <v>39969</v>
      </c>
      <c r="F1758" s="7">
        <v>39969</v>
      </c>
      <c r="G1758" s="9">
        <v>39976</v>
      </c>
      <c r="H1758" s="9">
        <v>39976</v>
      </c>
      <c r="I1758" s="6">
        <v>39995</v>
      </c>
      <c r="J1758" s="11">
        <v>7</v>
      </c>
      <c r="K1758" s="11">
        <v>0</v>
      </c>
      <c r="L1758" s="11">
        <v>7</v>
      </c>
      <c r="M1758" s="11">
        <v>19</v>
      </c>
      <c r="O1758" t="str">
        <f t="shared" si="27"/>
        <v>MCBBound &amp; Not Paid</v>
      </c>
    </row>
    <row r="1759" spans="1:15" ht="12" customHeight="1" outlineLevel="1" x14ac:dyDescent="0.2">
      <c r="A1759" s="3" t="s">
        <v>24157</v>
      </c>
      <c r="B1759" s="4">
        <v>17214</v>
      </c>
      <c r="C1759" s="3" t="s">
        <v>20135</v>
      </c>
      <c r="D1759" s="5">
        <v>39967</v>
      </c>
      <c r="E1759" s="5">
        <v>39972</v>
      </c>
      <c r="F1759" s="7">
        <v>39972</v>
      </c>
      <c r="G1759" s="9">
        <v>39993</v>
      </c>
      <c r="H1759" s="9">
        <v>39995</v>
      </c>
      <c r="I1759" s="6">
        <v>40003</v>
      </c>
      <c r="J1759" s="11">
        <v>21</v>
      </c>
      <c r="K1759" s="11">
        <v>2</v>
      </c>
      <c r="L1759" s="11">
        <v>23</v>
      </c>
      <c r="M1759" s="11">
        <v>8</v>
      </c>
      <c r="O1759" t="str">
        <f t="shared" si="27"/>
        <v>MCBBound &amp; Not Paid</v>
      </c>
    </row>
    <row r="1760" spans="1:15" ht="12" customHeight="1" outlineLevel="1" x14ac:dyDescent="0.2">
      <c r="A1760" s="3" t="s">
        <v>24157</v>
      </c>
      <c r="B1760" s="4">
        <v>17245</v>
      </c>
      <c r="C1760" s="3" t="s">
        <v>20135</v>
      </c>
      <c r="D1760" s="5">
        <v>39965</v>
      </c>
      <c r="E1760" s="5">
        <v>39972</v>
      </c>
      <c r="F1760" s="7">
        <v>39973</v>
      </c>
      <c r="G1760" s="9">
        <v>39986</v>
      </c>
      <c r="H1760" s="9">
        <v>39988</v>
      </c>
      <c r="I1760" s="6">
        <v>40009</v>
      </c>
      <c r="J1760" s="11">
        <v>13</v>
      </c>
      <c r="K1760" s="11">
        <v>2</v>
      </c>
      <c r="L1760" s="11">
        <v>15</v>
      </c>
      <c r="M1760" s="11">
        <v>21</v>
      </c>
      <c r="O1760" t="str">
        <f t="shared" si="27"/>
        <v>MCBBound &amp; Not Paid</v>
      </c>
    </row>
    <row r="1761" spans="1:15" ht="12" customHeight="1" outlineLevel="1" x14ac:dyDescent="0.2">
      <c r="A1761" s="3" t="s">
        <v>24157</v>
      </c>
      <c r="B1761" s="4">
        <v>17045</v>
      </c>
      <c r="C1761" s="3" t="s">
        <v>20135</v>
      </c>
      <c r="D1761" s="5">
        <v>39968</v>
      </c>
      <c r="E1761" s="5">
        <v>39973</v>
      </c>
      <c r="F1761" s="7">
        <v>39973</v>
      </c>
      <c r="G1761" s="9">
        <v>39976</v>
      </c>
      <c r="H1761" s="9">
        <v>39976</v>
      </c>
      <c r="I1761" s="6">
        <v>39985</v>
      </c>
      <c r="J1761" s="11">
        <v>3</v>
      </c>
      <c r="K1761" s="11">
        <v>0</v>
      </c>
      <c r="L1761" s="11">
        <v>3</v>
      </c>
      <c r="M1761" s="11">
        <v>9</v>
      </c>
      <c r="O1761" t="str">
        <f t="shared" si="27"/>
        <v>MCBBound &amp; Not Paid</v>
      </c>
    </row>
    <row r="1762" spans="1:15" ht="12" customHeight="1" outlineLevel="1" x14ac:dyDescent="0.2">
      <c r="A1762" s="3" t="s">
        <v>24157</v>
      </c>
      <c r="B1762" s="4">
        <v>17268</v>
      </c>
      <c r="C1762" s="3" t="s">
        <v>20135</v>
      </c>
      <c r="D1762" s="5">
        <v>39980</v>
      </c>
      <c r="E1762" s="5">
        <v>39973</v>
      </c>
      <c r="F1762" s="7">
        <v>39974</v>
      </c>
      <c r="G1762" s="9">
        <v>39980</v>
      </c>
      <c r="H1762" s="9">
        <v>39996</v>
      </c>
      <c r="I1762" s="6">
        <v>40014</v>
      </c>
      <c r="J1762" s="11">
        <v>6</v>
      </c>
      <c r="K1762" s="11">
        <v>16</v>
      </c>
      <c r="L1762" s="11">
        <v>22</v>
      </c>
      <c r="M1762" s="11">
        <v>18</v>
      </c>
      <c r="O1762" t="str">
        <f t="shared" si="27"/>
        <v>MCBBound &amp; Not Paid</v>
      </c>
    </row>
    <row r="1763" spans="1:15" ht="12" customHeight="1" outlineLevel="1" x14ac:dyDescent="0.2">
      <c r="A1763" s="3" t="s">
        <v>24157</v>
      </c>
      <c r="B1763" s="4">
        <v>17440</v>
      </c>
      <c r="C1763" s="3" t="s">
        <v>20135</v>
      </c>
      <c r="D1763" s="5">
        <v>40014</v>
      </c>
      <c r="E1763" s="5">
        <v>39974</v>
      </c>
      <c r="F1763" s="7">
        <v>39974</v>
      </c>
      <c r="G1763" s="9">
        <v>40015</v>
      </c>
      <c r="H1763" s="9">
        <v>40021</v>
      </c>
      <c r="I1763" s="6">
        <v>40050</v>
      </c>
      <c r="J1763" s="11">
        <v>41</v>
      </c>
      <c r="K1763" s="11">
        <v>6</v>
      </c>
      <c r="L1763" s="11">
        <v>47</v>
      </c>
      <c r="M1763" s="11">
        <v>29</v>
      </c>
      <c r="O1763" t="str">
        <f t="shared" si="27"/>
        <v>MCBBound &amp; Not Paid</v>
      </c>
    </row>
    <row r="1764" spans="1:15" ht="12" customHeight="1" outlineLevel="1" x14ac:dyDescent="0.2">
      <c r="A1764" s="3" t="s">
        <v>24157</v>
      </c>
      <c r="B1764" s="4">
        <v>17048</v>
      </c>
      <c r="C1764" s="3" t="s">
        <v>20135</v>
      </c>
      <c r="D1764" s="5">
        <v>39972</v>
      </c>
      <c r="E1764" s="5">
        <v>39973</v>
      </c>
      <c r="F1764" s="7">
        <v>39974</v>
      </c>
      <c r="G1764" s="9">
        <v>39974</v>
      </c>
      <c r="H1764" s="9">
        <v>39979</v>
      </c>
      <c r="I1764" s="6">
        <v>39986</v>
      </c>
      <c r="J1764" s="11">
        <v>0</v>
      </c>
      <c r="K1764" s="11">
        <v>5</v>
      </c>
      <c r="L1764" s="11">
        <v>5</v>
      </c>
      <c r="M1764" s="11">
        <v>7</v>
      </c>
      <c r="O1764" t="str">
        <f t="shared" si="27"/>
        <v>MCBBound &amp; Not Paid</v>
      </c>
    </row>
    <row r="1765" spans="1:15" ht="12" customHeight="1" outlineLevel="1" x14ac:dyDescent="0.2">
      <c r="A1765" s="3" t="s">
        <v>24157</v>
      </c>
      <c r="B1765" s="4">
        <v>17199</v>
      </c>
      <c r="C1765" s="3" t="s">
        <v>20135</v>
      </c>
      <c r="D1765" s="5">
        <v>39975</v>
      </c>
      <c r="E1765" s="5">
        <v>39975</v>
      </c>
      <c r="F1765" s="7">
        <v>39976</v>
      </c>
      <c r="G1765" s="9">
        <v>39982</v>
      </c>
      <c r="H1765" s="9">
        <v>39983</v>
      </c>
      <c r="I1765" s="6">
        <v>39996</v>
      </c>
      <c r="J1765" s="11">
        <v>6</v>
      </c>
      <c r="K1765" s="11">
        <v>1</v>
      </c>
      <c r="L1765" s="11">
        <v>7</v>
      </c>
      <c r="M1765" s="11">
        <v>13</v>
      </c>
      <c r="O1765" t="str">
        <f t="shared" si="27"/>
        <v>MCBBound &amp; Not Paid</v>
      </c>
    </row>
    <row r="1766" spans="1:15" ht="12" customHeight="1" outlineLevel="1" x14ac:dyDescent="0.2">
      <c r="A1766" s="3" t="s">
        <v>24157</v>
      </c>
      <c r="B1766" s="4">
        <v>17248</v>
      </c>
      <c r="C1766" s="3" t="s">
        <v>20135</v>
      </c>
      <c r="D1766" s="5">
        <v>39989</v>
      </c>
      <c r="E1766" s="5">
        <v>39978</v>
      </c>
      <c r="F1766" s="7">
        <v>39979</v>
      </c>
      <c r="G1766" s="9">
        <v>39989</v>
      </c>
      <c r="H1766" s="9">
        <v>39991</v>
      </c>
      <c r="I1766" s="6">
        <v>40009</v>
      </c>
      <c r="J1766" s="11">
        <v>10</v>
      </c>
      <c r="K1766" s="11">
        <v>2</v>
      </c>
      <c r="L1766" s="11">
        <v>12</v>
      </c>
      <c r="M1766" s="11">
        <v>18</v>
      </c>
      <c r="O1766" t="str">
        <f t="shared" si="27"/>
        <v>MCBBound &amp; Not Paid</v>
      </c>
    </row>
    <row r="1767" spans="1:15" ht="12" customHeight="1" outlineLevel="1" x14ac:dyDescent="0.2">
      <c r="A1767" s="3" t="s">
        <v>24157</v>
      </c>
      <c r="B1767" s="4">
        <v>17224</v>
      </c>
      <c r="C1767" s="3" t="s">
        <v>20135</v>
      </c>
      <c r="D1767" s="5">
        <v>39979</v>
      </c>
      <c r="E1767" s="5">
        <v>39979</v>
      </c>
      <c r="F1767" s="7">
        <v>39980</v>
      </c>
      <c r="G1767" s="9">
        <v>39991</v>
      </c>
      <c r="H1767" s="9">
        <v>39995</v>
      </c>
      <c r="I1767" s="6">
        <v>40004</v>
      </c>
      <c r="J1767" s="11">
        <v>11</v>
      </c>
      <c r="K1767" s="11">
        <v>4</v>
      </c>
      <c r="L1767" s="11">
        <v>15</v>
      </c>
      <c r="M1767" s="11">
        <v>9</v>
      </c>
      <c r="O1767" t="str">
        <f t="shared" si="27"/>
        <v>MCBBound &amp; Not Paid</v>
      </c>
    </row>
    <row r="1768" spans="1:15" ht="12" customHeight="1" outlineLevel="1" x14ac:dyDescent="0.2">
      <c r="A1768" s="3" t="s">
        <v>24157</v>
      </c>
      <c r="B1768" s="4">
        <v>17049</v>
      </c>
      <c r="C1768" s="3" t="s">
        <v>20135</v>
      </c>
      <c r="D1768" s="5">
        <v>39980</v>
      </c>
      <c r="E1768" s="5">
        <v>39980</v>
      </c>
      <c r="F1768" s="7">
        <v>39980</v>
      </c>
      <c r="G1768" s="9">
        <v>39981</v>
      </c>
      <c r="H1768" s="9">
        <v>39981</v>
      </c>
      <c r="I1768" s="6">
        <v>39986</v>
      </c>
      <c r="J1768" s="11">
        <v>1</v>
      </c>
      <c r="K1768" s="11">
        <v>0</v>
      </c>
      <c r="L1768" s="11">
        <v>1</v>
      </c>
      <c r="M1768" s="11">
        <v>5</v>
      </c>
      <c r="O1768" t="str">
        <f t="shared" si="27"/>
        <v>MCBBound &amp; Not Paid</v>
      </c>
    </row>
    <row r="1769" spans="1:15" ht="12" customHeight="1" outlineLevel="1" x14ac:dyDescent="0.2">
      <c r="A1769" s="3" t="s">
        <v>24157</v>
      </c>
      <c r="B1769" s="4">
        <v>17218</v>
      </c>
      <c r="C1769" s="3" t="s">
        <v>20135</v>
      </c>
      <c r="D1769" s="5">
        <v>39968</v>
      </c>
      <c r="E1769" s="5">
        <v>39980</v>
      </c>
      <c r="F1769" s="7">
        <v>39981</v>
      </c>
      <c r="G1769" s="9">
        <v>40002</v>
      </c>
      <c r="H1769" s="9">
        <v>40002</v>
      </c>
      <c r="I1769" s="6">
        <v>40003</v>
      </c>
      <c r="J1769" s="11">
        <v>21</v>
      </c>
      <c r="K1769" s="11">
        <v>0</v>
      </c>
      <c r="L1769" s="11">
        <v>21</v>
      </c>
      <c r="M1769" s="11">
        <v>1</v>
      </c>
      <c r="O1769" t="str">
        <f t="shared" si="27"/>
        <v>MCBBound &amp; Not Paid</v>
      </c>
    </row>
    <row r="1770" spans="1:15" ht="12" customHeight="1" outlineLevel="1" x14ac:dyDescent="0.2">
      <c r="A1770" s="3" t="s">
        <v>24157</v>
      </c>
      <c r="B1770" s="4">
        <v>17361</v>
      </c>
      <c r="C1770" s="3" t="s">
        <v>20135</v>
      </c>
      <c r="D1770" s="5">
        <v>39976</v>
      </c>
      <c r="E1770" s="5">
        <v>39981</v>
      </c>
      <c r="F1770" s="7">
        <v>39981</v>
      </c>
      <c r="G1770" s="9">
        <v>40008</v>
      </c>
      <c r="H1770" s="9">
        <v>40008</v>
      </c>
      <c r="I1770" s="6">
        <v>40026</v>
      </c>
      <c r="J1770" s="11">
        <v>27</v>
      </c>
      <c r="K1770" s="11">
        <v>0</v>
      </c>
      <c r="L1770" s="11">
        <v>27</v>
      </c>
      <c r="M1770" s="11">
        <v>18</v>
      </c>
      <c r="O1770" t="str">
        <f t="shared" si="27"/>
        <v>MCBBound &amp; Not Paid</v>
      </c>
    </row>
    <row r="1771" spans="1:15" ht="12" customHeight="1" outlineLevel="1" x14ac:dyDescent="0.2">
      <c r="A1771" s="3" t="s">
        <v>24157</v>
      </c>
      <c r="B1771" s="4">
        <v>17085</v>
      </c>
      <c r="C1771" s="3" t="s">
        <v>20135</v>
      </c>
      <c r="D1771" s="5">
        <v>39980</v>
      </c>
      <c r="E1771" s="5">
        <v>39981</v>
      </c>
      <c r="F1771" s="7">
        <v>39982</v>
      </c>
      <c r="G1771" s="9">
        <v>39981</v>
      </c>
      <c r="H1771" s="9">
        <v>39989</v>
      </c>
      <c r="I1771" s="6">
        <v>39994</v>
      </c>
      <c r="J1771" s="11">
        <v>-1</v>
      </c>
      <c r="K1771" s="11">
        <v>8</v>
      </c>
      <c r="L1771" s="11">
        <v>7</v>
      </c>
      <c r="M1771" s="11">
        <v>5</v>
      </c>
      <c r="O1771" t="str">
        <f t="shared" si="27"/>
        <v>MCBBound &amp; Not Paid</v>
      </c>
    </row>
    <row r="1772" spans="1:15" ht="12" customHeight="1" outlineLevel="1" x14ac:dyDescent="0.2">
      <c r="A1772" s="3" t="s">
        <v>24157</v>
      </c>
      <c r="B1772" s="4">
        <v>17303</v>
      </c>
      <c r="C1772" s="3" t="s">
        <v>20135</v>
      </c>
      <c r="D1772" s="5">
        <v>39972</v>
      </c>
      <c r="E1772" s="5">
        <v>39982</v>
      </c>
      <c r="F1772" s="7">
        <v>39983</v>
      </c>
      <c r="G1772" s="9">
        <v>39986</v>
      </c>
      <c r="H1772" s="9">
        <v>40007</v>
      </c>
      <c r="I1772" s="6">
        <v>40022</v>
      </c>
      <c r="J1772" s="11">
        <v>3</v>
      </c>
      <c r="K1772" s="11">
        <v>21</v>
      </c>
      <c r="L1772" s="11">
        <v>24</v>
      </c>
      <c r="M1772" s="11">
        <v>15</v>
      </c>
      <c r="O1772" t="str">
        <f t="shared" si="27"/>
        <v>MCBBound &amp; Not Paid</v>
      </c>
    </row>
    <row r="1773" spans="1:15" ht="12" customHeight="1" outlineLevel="1" x14ac:dyDescent="0.2">
      <c r="A1773" s="3" t="s">
        <v>24157</v>
      </c>
      <c r="B1773" s="4">
        <v>17541</v>
      </c>
      <c r="C1773" s="3" t="s">
        <v>20135</v>
      </c>
      <c r="D1773" s="5">
        <v>39982</v>
      </c>
      <c r="E1773" s="5">
        <v>39986</v>
      </c>
      <c r="F1773" s="7">
        <v>39986</v>
      </c>
      <c r="G1773" s="9">
        <v>40022</v>
      </c>
      <c r="H1773" s="9">
        <v>40023</v>
      </c>
      <c r="I1773" s="6">
        <v>40057</v>
      </c>
      <c r="J1773" s="11">
        <v>36</v>
      </c>
      <c r="K1773" s="11">
        <v>1</v>
      </c>
      <c r="L1773" s="11">
        <v>37</v>
      </c>
      <c r="M1773" s="11">
        <v>34</v>
      </c>
      <c r="O1773" t="str">
        <f t="shared" si="27"/>
        <v>MCBBound &amp; Not Paid</v>
      </c>
    </row>
    <row r="1774" spans="1:15" ht="12" customHeight="1" outlineLevel="1" x14ac:dyDescent="0.2">
      <c r="A1774" s="3" t="s">
        <v>24157</v>
      </c>
      <c r="B1774" s="4">
        <v>17154</v>
      </c>
      <c r="C1774" s="3" t="s">
        <v>20135</v>
      </c>
      <c r="D1774" s="5">
        <v>39984</v>
      </c>
      <c r="E1774" s="5">
        <v>39987</v>
      </c>
      <c r="F1774" s="7">
        <v>39987</v>
      </c>
      <c r="G1774" s="9">
        <v>39989</v>
      </c>
      <c r="H1774" s="9">
        <v>39991</v>
      </c>
      <c r="I1774" s="6">
        <v>39995</v>
      </c>
      <c r="J1774" s="11">
        <v>2</v>
      </c>
      <c r="K1774" s="11">
        <v>2</v>
      </c>
      <c r="L1774" s="11">
        <v>4</v>
      </c>
      <c r="M1774" s="11">
        <v>4</v>
      </c>
      <c r="O1774" t="str">
        <f t="shared" si="27"/>
        <v>MCBBound &amp; Not Paid</v>
      </c>
    </row>
    <row r="1775" spans="1:15" ht="12" customHeight="1" outlineLevel="1" x14ac:dyDescent="0.2">
      <c r="A1775" s="3" t="s">
        <v>24157</v>
      </c>
      <c r="B1775" s="4">
        <v>17283</v>
      </c>
      <c r="C1775" s="3" t="s">
        <v>20135</v>
      </c>
      <c r="D1775" s="5">
        <v>39986</v>
      </c>
      <c r="E1775" s="5">
        <v>39987</v>
      </c>
      <c r="F1775" s="7">
        <v>39987</v>
      </c>
      <c r="G1775" s="9">
        <v>40000</v>
      </c>
      <c r="H1775" s="9">
        <v>40008</v>
      </c>
      <c r="I1775" s="6">
        <v>40018</v>
      </c>
      <c r="J1775" s="11">
        <v>13</v>
      </c>
      <c r="K1775" s="11">
        <v>8</v>
      </c>
      <c r="L1775" s="11">
        <v>21</v>
      </c>
      <c r="M1775" s="11">
        <v>10</v>
      </c>
      <c r="O1775" t="str">
        <f t="shared" si="27"/>
        <v>MCBBound &amp; Not Paid</v>
      </c>
    </row>
    <row r="1776" spans="1:15" ht="12" customHeight="1" outlineLevel="1" x14ac:dyDescent="0.2">
      <c r="A1776" s="3" t="s">
        <v>24157</v>
      </c>
      <c r="B1776" s="4">
        <v>17081</v>
      </c>
      <c r="C1776" s="3" t="s">
        <v>20135</v>
      </c>
      <c r="D1776" s="5">
        <v>39985</v>
      </c>
      <c r="E1776" s="5">
        <v>39989</v>
      </c>
      <c r="F1776" s="7">
        <v>39990</v>
      </c>
      <c r="G1776" s="9">
        <v>39990</v>
      </c>
      <c r="H1776" s="9">
        <v>39990</v>
      </c>
      <c r="I1776" s="6">
        <v>39993</v>
      </c>
      <c r="J1776" s="11">
        <v>0</v>
      </c>
      <c r="K1776" s="11">
        <v>0</v>
      </c>
      <c r="L1776" s="11">
        <v>0</v>
      </c>
      <c r="M1776" s="11">
        <v>3</v>
      </c>
      <c r="O1776" t="str">
        <f t="shared" si="27"/>
        <v>MCBBound &amp; Not Paid</v>
      </c>
    </row>
    <row r="1777" spans="1:15" ht="12" customHeight="1" outlineLevel="1" x14ac:dyDescent="0.2">
      <c r="A1777" s="3" t="s">
        <v>24157</v>
      </c>
      <c r="B1777" s="4">
        <v>17287</v>
      </c>
      <c r="C1777" s="3" t="s">
        <v>20135</v>
      </c>
      <c r="D1777" s="5">
        <v>39989</v>
      </c>
      <c r="E1777" s="5">
        <v>39989</v>
      </c>
      <c r="F1777" s="7">
        <v>39990</v>
      </c>
      <c r="G1777" s="9">
        <v>40004</v>
      </c>
      <c r="H1777" s="9">
        <v>40004</v>
      </c>
      <c r="I1777" s="6">
        <v>40019</v>
      </c>
      <c r="J1777" s="11">
        <v>14</v>
      </c>
      <c r="K1777" s="11">
        <v>0</v>
      </c>
      <c r="L1777" s="11">
        <v>14</v>
      </c>
      <c r="M1777" s="11">
        <v>15</v>
      </c>
      <c r="O1777" t="str">
        <f t="shared" si="27"/>
        <v>MCBBound &amp; Not Paid</v>
      </c>
    </row>
    <row r="1778" spans="1:15" ht="12" customHeight="1" outlineLevel="1" x14ac:dyDescent="0.2">
      <c r="A1778" s="3" t="s">
        <v>24157</v>
      </c>
      <c r="B1778" s="4">
        <v>17581</v>
      </c>
      <c r="C1778" s="3" t="s">
        <v>20135</v>
      </c>
      <c r="D1778" s="5">
        <v>40049</v>
      </c>
      <c r="E1778" s="5">
        <v>39990</v>
      </c>
      <c r="F1778" s="7">
        <v>39993</v>
      </c>
      <c r="G1778" s="9">
        <v>40032</v>
      </c>
      <c r="H1778" s="9">
        <v>40056</v>
      </c>
      <c r="I1778" s="6">
        <v>40068</v>
      </c>
      <c r="J1778" s="11">
        <v>39</v>
      </c>
      <c r="K1778" s="11">
        <v>24</v>
      </c>
      <c r="L1778" s="11">
        <v>63</v>
      </c>
      <c r="M1778" s="11">
        <v>12</v>
      </c>
      <c r="O1778" t="str">
        <f t="shared" si="27"/>
        <v>MCBBound &amp; Not Paid</v>
      </c>
    </row>
    <row r="1779" spans="1:15" ht="12" customHeight="1" outlineLevel="1" x14ac:dyDescent="0.2">
      <c r="A1779" s="3" t="s">
        <v>24157</v>
      </c>
      <c r="B1779" s="4">
        <v>17624</v>
      </c>
      <c r="C1779" s="3" t="s">
        <v>24150</v>
      </c>
      <c r="D1779" s="5">
        <v>39995</v>
      </c>
      <c r="E1779" s="5">
        <v>39996</v>
      </c>
      <c r="F1779" s="7">
        <v>40000</v>
      </c>
      <c r="G1779" s="8"/>
      <c r="H1779" s="8"/>
      <c r="I1779" s="6">
        <v>40081</v>
      </c>
      <c r="J1779" s="10"/>
      <c r="K1779" s="10"/>
      <c r="L1779" s="11">
        <v>0</v>
      </c>
      <c r="M1779" s="11">
        <v>0</v>
      </c>
      <c r="O1779" t="str">
        <f t="shared" si="27"/>
        <v>MCBDO NOT RENEW</v>
      </c>
    </row>
    <row r="1780" spans="1:15" ht="12" customHeight="1" outlineLevel="1" x14ac:dyDescent="0.2">
      <c r="A1780" s="3" t="s">
        <v>24157</v>
      </c>
      <c r="B1780" s="4">
        <v>17359</v>
      </c>
      <c r="C1780" s="3" t="s">
        <v>20135</v>
      </c>
      <c r="D1780" s="5">
        <v>39988</v>
      </c>
      <c r="E1780" s="5">
        <v>39993</v>
      </c>
      <c r="F1780" s="7">
        <v>40000</v>
      </c>
      <c r="G1780" s="9">
        <v>40003</v>
      </c>
      <c r="H1780" s="9">
        <v>40010</v>
      </c>
      <c r="I1780" s="6">
        <v>40026</v>
      </c>
      <c r="J1780" s="11">
        <v>3</v>
      </c>
      <c r="K1780" s="11">
        <v>7</v>
      </c>
      <c r="L1780" s="11">
        <v>10</v>
      </c>
      <c r="M1780" s="11">
        <v>16</v>
      </c>
      <c r="O1780" t="str">
        <f t="shared" si="27"/>
        <v>MCBBound &amp; Not Paid</v>
      </c>
    </row>
    <row r="1781" spans="1:15" ht="12" customHeight="1" outlineLevel="1" x14ac:dyDescent="0.2">
      <c r="A1781" s="3" t="s">
        <v>24157</v>
      </c>
      <c r="B1781" s="4">
        <v>17617</v>
      </c>
      <c r="C1781" s="3" t="s">
        <v>20135</v>
      </c>
      <c r="D1781" s="5">
        <v>39993</v>
      </c>
      <c r="E1781" s="5">
        <v>39996</v>
      </c>
      <c r="F1781" s="7">
        <v>40000</v>
      </c>
      <c r="G1781" s="9">
        <v>40064</v>
      </c>
      <c r="H1781" s="9">
        <v>40064</v>
      </c>
      <c r="I1781" s="6">
        <v>40078</v>
      </c>
      <c r="J1781" s="11">
        <v>64</v>
      </c>
      <c r="K1781" s="11">
        <v>0</v>
      </c>
      <c r="L1781" s="11">
        <v>64</v>
      </c>
      <c r="M1781" s="11">
        <v>14</v>
      </c>
      <c r="O1781" t="str">
        <f t="shared" si="27"/>
        <v>MCBBound &amp; Not Paid</v>
      </c>
    </row>
    <row r="1782" spans="1:15" ht="12" customHeight="1" outlineLevel="1" x14ac:dyDescent="0.2">
      <c r="A1782" s="3" t="s">
        <v>24157</v>
      </c>
      <c r="B1782" s="4">
        <v>17258</v>
      </c>
      <c r="C1782" s="3" t="s">
        <v>20135</v>
      </c>
      <c r="D1782" s="5">
        <v>40000</v>
      </c>
      <c r="E1782" s="5">
        <v>40001</v>
      </c>
      <c r="F1782" s="7">
        <v>40001</v>
      </c>
      <c r="G1782" s="9">
        <v>40001</v>
      </c>
      <c r="H1782" s="9">
        <v>40003</v>
      </c>
      <c r="I1782" s="6">
        <v>40012</v>
      </c>
      <c r="J1782" s="11">
        <v>0</v>
      </c>
      <c r="K1782" s="11">
        <v>2</v>
      </c>
      <c r="L1782" s="11">
        <v>2</v>
      </c>
      <c r="M1782" s="11">
        <v>9</v>
      </c>
      <c r="O1782" t="str">
        <f t="shared" si="27"/>
        <v>MCBBound &amp; Not Paid</v>
      </c>
    </row>
    <row r="1783" spans="1:15" ht="12" customHeight="1" outlineLevel="1" x14ac:dyDescent="0.2">
      <c r="A1783" s="3" t="s">
        <v>24157</v>
      </c>
      <c r="B1783" s="4">
        <v>17365</v>
      </c>
      <c r="C1783" s="3" t="s">
        <v>20135</v>
      </c>
      <c r="D1783" s="5">
        <v>39995</v>
      </c>
      <c r="E1783" s="5">
        <v>40002</v>
      </c>
      <c r="F1783" s="7">
        <v>40002</v>
      </c>
      <c r="G1783" s="9">
        <v>40008</v>
      </c>
      <c r="H1783" s="9">
        <v>40016</v>
      </c>
      <c r="I1783" s="6">
        <v>40026</v>
      </c>
      <c r="J1783" s="11">
        <v>6</v>
      </c>
      <c r="K1783" s="11">
        <v>8</v>
      </c>
      <c r="L1783" s="11">
        <v>14</v>
      </c>
      <c r="M1783" s="11">
        <v>10</v>
      </c>
      <c r="O1783" t="str">
        <f t="shared" si="27"/>
        <v>MCBBound &amp; Not Paid</v>
      </c>
    </row>
    <row r="1784" spans="1:15" ht="12" customHeight="1" outlineLevel="1" x14ac:dyDescent="0.2">
      <c r="A1784" s="3" t="s">
        <v>24157</v>
      </c>
      <c r="B1784" s="4">
        <v>17233</v>
      </c>
      <c r="C1784" s="3" t="s">
        <v>20135</v>
      </c>
      <c r="D1784" s="5">
        <v>40002</v>
      </c>
      <c r="E1784" s="5">
        <v>40002</v>
      </c>
      <c r="F1784" s="7">
        <v>40002</v>
      </c>
      <c r="G1784" s="9">
        <v>40003</v>
      </c>
      <c r="H1784" s="9">
        <v>40003</v>
      </c>
      <c r="I1784" s="6">
        <v>40006</v>
      </c>
      <c r="J1784" s="11">
        <v>1</v>
      </c>
      <c r="K1784" s="11">
        <v>0</v>
      </c>
      <c r="L1784" s="11">
        <v>1</v>
      </c>
      <c r="M1784" s="11">
        <v>3</v>
      </c>
      <c r="O1784" t="str">
        <f t="shared" si="27"/>
        <v>MCBBound &amp; Not Paid</v>
      </c>
    </row>
    <row r="1785" spans="1:15" ht="12" customHeight="1" outlineLevel="1" x14ac:dyDescent="0.2">
      <c r="A1785" s="3" t="s">
        <v>24157</v>
      </c>
      <c r="B1785" s="4">
        <v>17391</v>
      </c>
      <c r="C1785" s="3" t="s">
        <v>20135</v>
      </c>
      <c r="D1785" s="5">
        <v>40000</v>
      </c>
      <c r="E1785" s="5">
        <v>40003</v>
      </c>
      <c r="F1785" s="7">
        <v>40003</v>
      </c>
      <c r="G1785" s="9">
        <v>40008</v>
      </c>
      <c r="H1785" s="9">
        <v>40011</v>
      </c>
      <c r="I1785" s="6">
        <v>40035</v>
      </c>
      <c r="J1785" s="11">
        <v>5</v>
      </c>
      <c r="K1785" s="11">
        <v>3</v>
      </c>
      <c r="L1785" s="11">
        <v>8</v>
      </c>
      <c r="M1785" s="11">
        <v>24</v>
      </c>
      <c r="O1785" t="str">
        <f t="shared" si="27"/>
        <v>MCBBound &amp; Not Paid</v>
      </c>
    </row>
    <row r="1786" spans="1:15" ht="12" customHeight="1" outlineLevel="1" x14ac:dyDescent="0.2">
      <c r="A1786" s="3" t="s">
        <v>24157</v>
      </c>
      <c r="B1786" s="4">
        <v>18250</v>
      </c>
      <c r="C1786" s="3" t="s">
        <v>20135</v>
      </c>
      <c r="D1786" s="5">
        <v>40000</v>
      </c>
      <c r="E1786" s="5">
        <v>40001</v>
      </c>
      <c r="F1786" s="7">
        <v>40004</v>
      </c>
      <c r="G1786" s="9">
        <v>40002</v>
      </c>
      <c r="H1786" s="9">
        <v>40004</v>
      </c>
      <c r="J1786" s="11">
        <v>-2</v>
      </c>
      <c r="K1786" s="11">
        <v>2</v>
      </c>
      <c r="L1786" s="11">
        <v>0</v>
      </c>
      <c r="M1786" s="11">
        <v>0</v>
      </c>
      <c r="O1786" t="str">
        <f t="shared" si="27"/>
        <v>MCBBound &amp; Not Paid</v>
      </c>
    </row>
    <row r="1787" spans="1:15" ht="21.95" customHeight="1" outlineLevel="1" x14ac:dyDescent="0.2">
      <c r="A1787" s="3" t="s">
        <v>24157</v>
      </c>
      <c r="B1787" s="4">
        <v>17548</v>
      </c>
      <c r="C1787" s="3" t="s">
        <v>24149</v>
      </c>
      <c r="D1787" s="5">
        <v>39996</v>
      </c>
      <c r="E1787" s="5">
        <v>40004</v>
      </c>
      <c r="F1787" s="7">
        <v>40004</v>
      </c>
      <c r="G1787" s="9">
        <v>40024</v>
      </c>
      <c r="H1787" s="9">
        <v>40050</v>
      </c>
      <c r="I1787" s="6">
        <v>40057</v>
      </c>
      <c r="J1787" s="11">
        <v>20</v>
      </c>
      <c r="K1787" s="11">
        <v>26</v>
      </c>
      <c r="L1787" s="11">
        <v>46</v>
      </c>
      <c r="M1787" s="11">
        <v>7</v>
      </c>
      <c r="O1787" t="str">
        <f t="shared" si="27"/>
        <v>MCBRenewal Laspe Replaced</v>
      </c>
    </row>
    <row r="1788" spans="1:15" ht="12" customHeight="1" outlineLevel="1" x14ac:dyDescent="0.2">
      <c r="A1788" s="3" t="s">
        <v>24157</v>
      </c>
      <c r="B1788" s="4">
        <v>17382</v>
      </c>
      <c r="C1788" s="3" t="s">
        <v>20135</v>
      </c>
      <c r="D1788" s="5">
        <v>40000</v>
      </c>
      <c r="E1788" s="5">
        <v>40007</v>
      </c>
      <c r="F1788" s="7">
        <v>40007</v>
      </c>
      <c r="G1788" s="9">
        <v>40018</v>
      </c>
      <c r="H1788" s="9">
        <v>40018</v>
      </c>
      <c r="I1788" s="6">
        <v>40031</v>
      </c>
      <c r="J1788" s="11">
        <v>11</v>
      </c>
      <c r="K1788" s="11">
        <v>0</v>
      </c>
      <c r="L1788" s="11">
        <v>11</v>
      </c>
      <c r="M1788" s="11">
        <v>13</v>
      </c>
      <c r="O1788" t="str">
        <f t="shared" si="27"/>
        <v>MCBBound &amp; Not Paid</v>
      </c>
    </row>
    <row r="1789" spans="1:15" ht="12" customHeight="1" outlineLevel="1" x14ac:dyDescent="0.2">
      <c r="A1789" s="3" t="s">
        <v>24157</v>
      </c>
      <c r="B1789" s="4">
        <v>17557</v>
      </c>
      <c r="C1789" s="3" t="s">
        <v>20135</v>
      </c>
      <c r="D1789" s="5">
        <v>40001</v>
      </c>
      <c r="E1789" s="5">
        <v>40007</v>
      </c>
      <c r="F1789" s="7">
        <v>40007</v>
      </c>
      <c r="G1789" s="9">
        <v>40010</v>
      </c>
      <c r="H1789" s="9">
        <v>40010</v>
      </c>
      <c r="I1789" s="6">
        <v>40061</v>
      </c>
      <c r="J1789" s="11">
        <v>3</v>
      </c>
      <c r="K1789" s="11">
        <v>0</v>
      </c>
      <c r="L1789" s="11">
        <v>3</v>
      </c>
      <c r="M1789" s="11">
        <v>51</v>
      </c>
      <c r="O1789" t="str">
        <f t="shared" si="27"/>
        <v>MCBBound &amp; Not Paid</v>
      </c>
    </row>
    <row r="1790" spans="1:15" ht="12" customHeight="1" outlineLevel="1" x14ac:dyDescent="0.2">
      <c r="A1790" s="3" t="s">
        <v>24157</v>
      </c>
      <c r="B1790" s="4">
        <v>17306</v>
      </c>
      <c r="C1790" s="3" t="s">
        <v>20135</v>
      </c>
      <c r="D1790" s="5">
        <v>39989</v>
      </c>
      <c r="E1790" s="5">
        <v>40008</v>
      </c>
      <c r="F1790" s="7">
        <v>40008</v>
      </c>
      <c r="G1790" s="9">
        <v>40009</v>
      </c>
      <c r="H1790" s="9">
        <v>40010</v>
      </c>
      <c r="I1790" s="6">
        <v>40024</v>
      </c>
      <c r="J1790" s="11">
        <v>1</v>
      </c>
      <c r="K1790" s="11">
        <v>1</v>
      </c>
      <c r="L1790" s="11">
        <v>2</v>
      </c>
      <c r="M1790" s="11">
        <v>14</v>
      </c>
      <c r="O1790" t="str">
        <f t="shared" si="27"/>
        <v>MCBBound &amp; Not Paid</v>
      </c>
    </row>
    <row r="1791" spans="1:15" ht="12" customHeight="1" outlineLevel="1" x14ac:dyDescent="0.2">
      <c r="A1791" s="3" t="s">
        <v>24157</v>
      </c>
      <c r="B1791" s="4">
        <v>17664</v>
      </c>
      <c r="C1791" s="3" t="s">
        <v>20135</v>
      </c>
      <c r="D1791" s="5">
        <v>40007</v>
      </c>
      <c r="E1791" s="5">
        <v>40008</v>
      </c>
      <c r="F1791" s="7">
        <v>40008</v>
      </c>
      <c r="G1791" s="9">
        <v>40073</v>
      </c>
      <c r="H1791" s="9">
        <v>40073</v>
      </c>
      <c r="I1791" s="6">
        <v>40087</v>
      </c>
      <c r="J1791" s="11">
        <v>65</v>
      </c>
      <c r="K1791" s="11">
        <v>0</v>
      </c>
      <c r="L1791" s="11">
        <v>65</v>
      </c>
      <c r="M1791" s="11">
        <v>14</v>
      </c>
      <c r="O1791" t="str">
        <f t="shared" si="27"/>
        <v>MCBBound &amp; Not Paid</v>
      </c>
    </row>
    <row r="1792" spans="1:15" ht="12" customHeight="1" outlineLevel="1" x14ac:dyDescent="0.2">
      <c r="A1792" s="3" t="s">
        <v>24157</v>
      </c>
      <c r="B1792" s="4">
        <v>17372</v>
      </c>
      <c r="C1792" s="3" t="s">
        <v>20135</v>
      </c>
      <c r="D1792" s="5">
        <v>40009</v>
      </c>
      <c r="E1792" s="5">
        <v>40010</v>
      </c>
      <c r="F1792" s="7">
        <v>40014</v>
      </c>
      <c r="G1792" s="9">
        <v>40017</v>
      </c>
      <c r="H1792" s="9">
        <v>40017</v>
      </c>
      <c r="I1792" s="6">
        <v>40027</v>
      </c>
      <c r="J1792" s="11">
        <v>3</v>
      </c>
      <c r="K1792" s="11">
        <v>0</v>
      </c>
      <c r="L1792" s="11">
        <v>3</v>
      </c>
      <c r="M1792" s="11">
        <v>10</v>
      </c>
      <c r="O1792" t="str">
        <f t="shared" si="27"/>
        <v>MCBBound &amp; Not Paid</v>
      </c>
    </row>
    <row r="1793" spans="1:15" ht="12" customHeight="1" outlineLevel="1" x14ac:dyDescent="0.2">
      <c r="A1793" s="3" t="s">
        <v>24157</v>
      </c>
      <c r="B1793" s="4">
        <v>17381</v>
      </c>
      <c r="C1793" s="3" t="s">
        <v>20135</v>
      </c>
      <c r="D1793" s="5">
        <v>39961</v>
      </c>
      <c r="E1793" s="5">
        <v>40014</v>
      </c>
      <c r="F1793" s="7">
        <v>40015</v>
      </c>
      <c r="G1793" s="9">
        <v>40017</v>
      </c>
      <c r="H1793" s="9">
        <v>40017</v>
      </c>
      <c r="I1793" s="6">
        <v>40030</v>
      </c>
      <c r="J1793" s="11">
        <v>2</v>
      </c>
      <c r="K1793" s="11">
        <v>0</v>
      </c>
      <c r="L1793" s="11">
        <v>2</v>
      </c>
      <c r="M1793" s="11">
        <v>13</v>
      </c>
      <c r="O1793" t="str">
        <f t="shared" si="27"/>
        <v>MCBBound &amp; Not Paid</v>
      </c>
    </row>
    <row r="1794" spans="1:15" ht="12" customHeight="1" outlineLevel="1" x14ac:dyDescent="0.2">
      <c r="A1794" s="3" t="s">
        <v>24157</v>
      </c>
      <c r="B1794" s="4">
        <v>17423</v>
      </c>
      <c r="C1794" s="3" t="s">
        <v>20135</v>
      </c>
      <c r="D1794" s="5">
        <v>40015</v>
      </c>
      <c r="E1794" s="5">
        <v>40016</v>
      </c>
      <c r="F1794" s="7">
        <v>40016</v>
      </c>
      <c r="G1794" s="9">
        <v>40028</v>
      </c>
      <c r="H1794" s="9">
        <v>40028</v>
      </c>
      <c r="I1794" s="6">
        <v>40044</v>
      </c>
      <c r="J1794" s="11">
        <v>12</v>
      </c>
      <c r="K1794" s="11">
        <v>0</v>
      </c>
      <c r="L1794" s="11">
        <v>12</v>
      </c>
      <c r="M1794" s="11">
        <v>16</v>
      </c>
      <c r="O1794" t="str">
        <f t="shared" si="27"/>
        <v>MCBBound &amp; Not Paid</v>
      </c>
    </row>
    <row r="1795" spans="1:15" ht="12" customHeight="1" outlineLevel="1" x14ac:dyDescent="0.2">
      <c r="A1795" s="3" t="s">
        <v>24157</v>
      </c>
      <c r="B1795" s="4">
        <v>17378</v>
      </c>
      <c r="C1795" s="3" t="s">
        <v>20135</v>
      </c>
      <c r="D1795" s="5">
        <v>40011</v>
      </c>
      <c r="E1795" s="5">
        <v>40016</v>
      </c>
      <c r="F1795" s="7">
        <v>40016</v>
      </c>
      <c r="G1795" s="9">
        <v>40016</v>
      </c>
      <c r="H1795" s="9">
        <v>40022</v>
      </c>
      <c r="I1795" s="6">
        <v>40029</v>
      </c>
      <c r="J1795" s="11">
        <v>0</v>
      </c>
      <c r="K1795" s="11">
        <v>6</v>
      </c>
      <c r="L1795" s="11">
        <v>6</v>
      </c>
      <c r="M1795" s="11">
        <v>7</v>
      </c>
      <c r="O1795" t="str">
        <f t="shared" si="27"/>
        <v>MCBBound &amp; Not Paid</v>
      </c>
    </row>
    <row r="1796" spans="1:15" ht="12" customHeight="1" outlineLevel="1" x14ac:dyDescent="0.2">
      <c r="A1796" s="3" t="s">
        <v>24157</v>
      </c>
      <c r="B1796" s="4">
        <v>17613</v>
      </c>
      <c r="C1796" s="3" t="s">
        <v>20135</v>
      </c>
      <c r="D1796" s="5">
        <v>40014</v>
      </c>
      <c r="E1796" s="5">
        <v>40017</v>
      </c>
      <c r="F1796" s="7">
        <v>40017</v>
      </c>
      <c r="G1796" s="9">
        <v>40051</v>
      </c>
      <c r="H1796" s="9">
        <v>40051</v>
      </c>
      <c r="I1796" s="6">
        <v>40076</v>
      </c>
      <c r="J1796" s="11">
        <v>34</v>
      </c>
      <c r="K1796" s="11">
        <v>0</v>
      </c>
      <c r="L1796" s="11">
        <v>34</v>
      </c>
      <c r="M1796" s="11">
        <v>25</v>
      </c>
      <c r="O1796" t="str">
        <f t="shared" ref="O1796:O1859" si="28">+A1796&amp;C1796</f>
        <v>MCBBound &amp; Not Paid</v>
      </c>
    </row>
    <row r="1797" spans="1:15" ht="12" customHeight="1" outlineLevel="1" x14ac:dyDescent="0.2">
      <c r="A1797" s="3" t="s">
        <v>24157</v>
      </c>
      <c r="B1797" s="4">
        <v>17285</v>
      </c>
      <c r="C1797" s="3" t="s">
        <v>20135</v>
      </c>
      <c r="D1797" s="5">
        <v>40016</v>
      </c>
      <c r="E1797" s="5">
        <v>40017</v>
      </c>
      <c r="F1797" s="7">
        <v>40017</v>
      </c>
      <c r="G1797" s="9">
        <v>40017</v>
      </c>
      <c r="H1797" s="9">
        <v>40018</v>
      </c>
      <c r="I1797" s="6">
        <v>40019</v>
      </c>
      <c r="J1797" s="11">
        <v>0</v>
      </c>
      <c r="K1797" s="11">
        <v>1</v>
      </c>
      <c r="L1797" s="11">
        <v>1</v>
      </c>
      <c r="M1797" s="11">
        <v>1</v>
      </c>
      <c r="O1797" t="str">
        <f t="shared" si="28"/>
        <v>MCBBound &amp; Not Paid</v>
      </c>
    </row>
    <row r="1798" spans="1:15" ht="12" customHeight="1" outlineLevel="1" x14ac:dyDescent="0.2">
      <c r="A1798" s="3" t="s">
        <v>24157</v>
      </c>
      <c r="B1798" s="4">
        <v>17363</v>
      </c>
      <c r="C1798" s="3" t="s">
        <v>20135</v>
      </c>
      <c r="D1798" s="5">
        <v>40015</v>
      </c>
      <c r="E1798" s="5">
        <v>40018</v>
      </c>
      <c r="F1798" s="7">
        <v>40018</v>
      </c>
      <c r="G1798" s="9">
        <v>40021</v>
      </c>
      <c r="H1798" s="9">
        <v>40021</v>
      </c>
      <c r="I1798" s="6">
        <v>40026</v>
      </c>
      <c r="J1798" s="11">
        <v>3</v>
      </c>
      <c r="K1798" s="11">
        <v>0</v>
      </c>
      <c r="L1798" s="11">
        <v>3</v>
      </c>
      <c r="M1798" s="11">
        <v>5</v>
      </c>
      <c r="O1798" t="str">
        <f t="shared" si="28"/>
        <v>MCBBound &amp; Not Paid</v>
      </c>
    </row>
    <row r="1799" spans="1:15" ht="21.95" customHeight="1" outlineLevel="1" x14ac:dyDescent="0.2">
      <c r="A1799" s="3" t="s">
        <v>24157</v>
      </c>
      <c r="B1799" s="4">
        <v>17385</v>
      </c>
      <c r="C1799" s="3" t="s">
        <v>24149</v>
      </c>
      <c r="D1799" s="5">
        <v>39996</v>
      </c>
      <c r="E1799" s="5">
        <v>40021</v>
      </c>
      <c r="F1799" s="7">
        <v>40021</v>
      </c>
      <c r="G1799" s="9">
        <v>40023</v>
      </c>
      <c r="H1799" s="9">
        <v>40023</v>
      </c>
      <c r="I1799" s="6">
        <v>40032</v>
      </c>
      <c r="J1799" s="11">
        <v>2</v>
      </c>
      <c r="K1799" s="11">
        <v>0</v>
      </c>
      <c r="L1799" s="11">
        <v>2</v>
      </c>
      <c r="M1799" s="11">
        <v>9</v>
      </c>
      <c r="O1799" t="str">
        <f t="shared" si="28"/>
        <v>MCBRenewal Laspe Replaced</v>
      </c>
    </row>
    <row r="1800" spans="1:15" ht="12" customHeight="1" outlineLevel="1" x14ac:dyDescent="0.2">
      <c r="A1800" s="3" t="s">
        <v>24157</v>
      </c>
      <c r="B1800" s="4">
        <v>17451</v>
      </c>
      <c r="C1800" s="3" t="s">
        <v>20135</v>
      </c>
      <c r="D1800" s="5">
        <v>40008</v>
      </c>
      <c r="E1800" s="5">
        <v>40021</v>
      </c>
      <c r="F1800" s="7">
        <v>40021</v>
      </c>
      <c r="G1800" s="9">
        <v>40029</v>
      </c>
      <c r="H1800" s="9">
        <v>40031</v>
      </c>
      <c r="I1800" s="6">
        <v>40052</v>
      </c>
      <c r="J1800" s="11">
        <v>8</v>
      </c>
      <c r="K1800" s="11">
        <v>2</v>
      </c>
      <c r="L1800" s="11">
        <v>10</v>
      </c>
      <c r="M1800" s="11">
        <v>21</v>
      </c>
      <c r="O1800" t="str">
        <f t="shared" si="28"/>
        <v>MCBBound &amp; Not Paid</v>
      </c>
    </row>
    <row r="1801" spans="1:15" ht="12" customHeight="1" outlineLevel="1" x14ac:dyDescent="0.2">
      <c r="A1801" s="3" t="s">
        <v>24157</v>
      </c>
      <c r="B1801" s="4">
        <v>17413</v>
      </c>
      <c r="C1801" s="3" t="s">
        <v>20135</v>
      </c>
      <c r="D1801" s="5">
        <v>40023</v>
      </c>
      <c r="E1801" s="5">
        <v>40024</v>
      </c>
      <c r="F1801" s="7">
        <v>40025</v>
      </c>
      <c r="G1801" s="9">
        <v>40028</v>
      </c>
      <c r="H1801" s="9">
        <v>40035</v>
      </c>
      <c r="I1801" s="6">
        <v>40040</v>
      </c>
      <c r="J1801" s="11">
        <v>3</v>
      </c>
      <c r="K1801" s="11">
        <v>7</v>
      </c>
      <c r="L1801" s="11">
        <v>10</v>
      </c>
      <c r="M1801" s="11">
        <v>5</v>
      </c>
      <c r="O1801" t="str">
        <f t="shared" si="28"/>
        <v>MCBBound &amp; Not Paid</v>
      </c>
    </row>
    <row r="1802" spans="1:15" ht="12" customHeight="1" outlineLevel="1" x14ac:dyDescent="0.2">
      <c r="A1802" s="3" t="s">
        <v>24157</v>
      </c>
      <c r="B1802" s="4">
        <v>17405</v>
      </c>
      <c r="C1802" s="3" t="s">
        <v>20135</v>
      </c>
      <c r="D1802" s="5">
        <v>39995</v>
      </c>
      <c r="E1802" s="5">
        <v>40024</v>
      </c>
      <c r="F1802" s="7">
        <v>40025</v>
      </c>
      <c r="G1802" s="9">
        <v>40028</v>
      </c>
      <c r="H1802" s="9">
        <v>40038</v>
      </c>
      <c r="I1802" s="6">
        <v>40039</v>
      </c>
      <c r="J1802" s="11">
        <v>3</v>
      </c>
      <c r="K1802" s="11">
        <v>10</v>
      </c>
      <c r="L1802" s="11">
        <v>13</v>
      </c>
      <c r="M1802" s="11">
        <v>1</v>
      </c>
      <c r="O1802" t="str">
        <f t="shared" si="28"/>
        <v>MCBBound &amp; Not Paid</v>
      </c>
    </row>
    <row r="1803" spans="1:15" ht="12" customHeight="1" outlineLevel="1" x14ac:dyDescent="0.2">
      <c r="A1803" s="3" t="s">
        <v>24157</v>
      </c>
      <c r="B1803" s="4">
        <v>17644</v>
      </c>
      <c r="C1803" s="3" t="s">
        <v>20135</v>
      </c>
      <c r="D1803" s="5">
        <v>40066</v>
      </c>
      <c r="E1803" s="5">
        <v>40028</v>
      </c>
      <c r="F1803" s="7">
        <v>40028</v>
      </c>
      <c r="G1803" s="9">
        <v>40037</v>
      </c>
      <c r="H1803" s="9">
        <v>40076</v>
      </c>
      <c r="I1803" s="6">
        <v>40087</v>
      </c>
      <c r="J1803" s="11">
        <v>9</v>
      </c>
      <c r="K1803" s="11">
        <v>39</v>
      </c>
      <c r="L1803" s="11">
        <v>48</v>
      </c>
      <c r="M1803" s="11">
        <v>11</v>
      </c>
      <c r="O1803" t="str">
        <f t="shared" si="28"/>
        <v>MCBBound &amp; Not Paid</v>
      </c>
    </row>
    <row r="1804" spans="1:15" ht="12" customHeight="1" outlineLevel="1" x14ac:dyDescent="0.2">
      <c r="A1804" s="3" t="s">
        <v>24157</v>
      </c>
      <c r="B1804" s="4">
        <v>17455</v>
      </c>
      <c r="C1804" s="3" t="s">
        <v>20135</v>
      </c>
      <c r="D1804" s="5">
        <v>40009</v>
      </c>
      <c r="E1804" s="5">
        <v>40029</v>
      </c>
      <c r="F1804" s="7">
        <v>40029</v>
      </c>
      <c r="G1804" s="9">
        <v>40036</v>
      </c>
      <c r="H1804" s="9">
        <v>40037</v>
      </c>
      <c r="I1804" s="6">
        <v>40054</v>
      </c>
      <c r="J1804" s="11">
        <v>7</v>
      </c>
      <c r="K1804" s="11">
        <v>1</v>
      </c>
      <c r="L1804" s="11">
        <v>8</v>
      </c>
      <c r="M1804" s="11">
        <v>17</v>
      </c>
      <c r="O1804" t="str">
        <f t="shared" si="28"/>
        <v>MCBBound &amp; Not Paid</v>
      </c>
    </row>
    <row r="1805" spans="1:15" ht="12" customHeight="1" outlineLevel="1" x14ac:dyDescent="0.2">
      <c r="A1805" s="3" t="s">
        <v>24157</v>
      </c>
      <c r="B1805" s="4">
        <v>17418</v>
      </c>
      <c r="C1805" s="3" t="s">
        <v>20135</v>
      </c>
      <c r="D1805" s="5">
        <v>40030</v>
      </c>
      <c r="E1805" s="5">
        <v>40030</v>
      </c>
      <c r="F1805" s="7">
        <v>40031</v>
      </c>
      <c r="G1805" s="9">
        <v>40035</v>
      </c>
      <c r="H1805" s="9">
        <v>40035</v>
      </c>
      <c r="I1805" s="6">
        <v>40042</v>
      </c>
      <c r="J1805" s="11">
        <v>4</v>
      </c>
      <c r="K1805" s="11">
        <v>0</v>
      </c>
      <c r="L1805" s="11">
        <v>4</v>
      </c>
      <c r="M1805" s="11">
        <v>7</v>
      </c>
      <c r="O1805" t="str">
        <f t="shared" si="28"/>
        <v>MCBBound &amp; Not Paid</v>
      </c>
    </row>
    <row r="1806" spans="1:15" ht="12" customHeight="1" outlineLevel="1" x14ac:dyDescent="0.2">
      <c r="A1806" s="3" t="s">
        <v>24157</v>
      </c>
      <c r="B1806" s="4">
        <v>17562</v>
      </c>
      <c r="C1806" s="3" t="s">
        <v>20135</v>
      </c>
      <c r="D1806" s="5">
        <v>40023</v>
      </c>
      <c r="E1806" s="5">
        <v>40032</v>
      </c>
      <c r="F1806" s="7">
        <v>40032</v>
      </c>
      <c r="G1806" s="9">
        <v>40050</v>
      </c>
      <c r="H1806" s="9">
        <v>40050</v>
      </c>
      <c r="I1806" s="6">
        <v>40062</v>
      </c>
      <c r="J1806" s="11">
        <v>18</v>
      </c>
      <c r="K1806" s="11">
        <v>0</v>
      </c>
      <c r="L1806" s="11">
        <v>18</v>
      </c>
      <c r="M1806" s="11">
        <v>12</v>
      </c>
      <c r="O1806" t="str">
        <f t="shared" si="28"/>
        <v>MCBBound &amp; Not Paid</v>
      </c>
    </row>
    <row r="1807" spans="1:15" ht="12" customHeight="1" outlineLevel="1" x14ac:dyDescent="0.2">
      <c r="A1807" s="3" t="s">
        <v>24157</v>
      </c>
      <c r="B1807" s="4">
        <v>17584</v>
      </c>
      <c r="C1807" s="3" t="s">
        <v>20135</v>
      </c>
      <c r="D1807" s="5">
        <v>40029</v>
      </c>
      <c r="E1807" s="5">
        <v>40031</v>
      </c>
      <c r="F1807" s="7">
        <v>40032</v>
      </c>
      <c r="G1807" s="9">
        <v>40037</v>
      </c>
      <c r="H1807" s="9">
        <v>40050</v>
      </c>
      <c r="I1807" s="6">
        <v>40068</v>
      </c>
      <c r="J1807" s="11">
        <v>5</v>
      </c>
      <c r="K1807" s="11">
        <v>13</v>
      </c>
      <c r="L1807" s="11">
        <v>18</v>
      </c>
      <c r="M1807" s="11">
        <v>18</v>
      </c>
      <c r="O1807" t="str">
        <f t="shared" si="28"/>
        <v>MCBBound &amp; Not Paid</v>
      </c>
    </row>
    <row r="1808" spans="1:15" ht="12" customHeight="1" outlineLevel="1" x14ac:dyDescent="0.2">
      <c r="A1808" s="3" t="s">
        <v>24157</v>
      </c>
      <c r="B1808" s="4">
        <v>17750</v>
      </c>
      <c r="C1808" s="3" t="s">
        <v>24152</v>
      </c>
      <c r="D1808" s="5">
        <v>40040</v>
      </c>
      <c r="E1808" s="5">
        <v>40036</v>
      </c>
      <c r="F1808" s="7">
        <v>40036</v>
      </c>
      <c r="G1808" s="9">
        <v>40079</v>
      </c>
      <c r="H1808" s="9">
        <v>40087</v>
      </c>
      <c r="I1808" s="6">
        <v>40111</v>
      </c>
      <c r="J1808" s="11">
        <v>43</v>
      </c>
      <c r="K1808" s="11">
        <v>8</v>
      </c>
      <c r="L1808" s="11">
        <v>51</v>
      </c>
      <c r="M1808" s="11">
        <v>24</v>
      </c>
      <c r="O1808" t="str">
        <f t="shared" si="28"/>
        <v>MCBQuote Issued</v>
      </c>
    </row>
    <row r="1809" spans="1:15" ht="12" customHeight="1" outlineLevel="1" x14ac:dyDescent="0.2">
      <c r="A1809" s="3" t="s">
        <v>24157</v>
      </c>
      <c r="B1809" s="4">
        <v>17424</v>
      </c>
      <c r="C1809" s="3" t="s">
        <v>20135</v>
      </c>
      <c r="D1809" s="5">
        <v>40035</v>
      </c>
      <c r="E1809" s="5">
        <v>40035</v>
      </c>
      <c r="F1809" s="7">
        <v>40036</v>
      </c>
      <c r="G1809" s="9">
        <v>40036</v>
      </c>
      <c r="H1809" s="9">
        <v>40043</v>
      </c>
      <c r="I1809" s="6">
        <v>40044</v>
      </c>
      <c r="J1809" s="11">
        <v>0</v>
      </c>
      <c r="K1809" s="11">
        <v>7</v>
      </c>
      <c r="L1809" s="11">
        <v>7</v>
      </c>
      <c r="M1809" s="11">
        <v>1</v>
      </c>
      <c r="O1809" t="str">
        <f t="shared" si="28"/>
        <v>MCBBound &amp; Not Paid</v>
      </c>
    </row>
    <row r="1810" spans="1:15" ht="12" customHeight="1" outlineLevel="1" x14ac:dyDescent="0.2">
      <c r="A1810" s="3" t="s">
        <v>24157</v>
      </c>
      <c r="B1810" s="4">
        <v>17625</v>
      </c>
      <c r="C1810" s="3" t="s">
        <v>20135</v>
      </c>
      <c r="D1810" s="5">
        <v>40030</v>
      </c>
      <c r="E1810" s="5">
        <v>40035</v>
      </c>
      <c r="F1810" s="7">
        <v>40037</v>
      </c>
      <c r="G1810" s="9">
        <v>40066</v>
      </c>
      <c r="H1810" s="9">
        <v>40067</v>
      </c>
      <c r="I1810" s="6">
        <v>40081</v>
      </c>
      <c r="J1810" s="11">
        <v>29</v>
      </c>
      <c r="K1810" s="11">
        <v>1</v>
      </c>
      <c r="L1810" s="11">
        <v>30</v>
      </c>
      <c r="M1810" s="11">
        <v>14</v>
      </c>
      <c r="O1810" t="str">
        <f t="shared" si="28"/>
        <v>MCBBound &amp; Not Paid</v>
      </c>
    </row>
    <row r="1811" spans="1:15" ht="12" customHeight="1" outlineLevel="1" x14ac:dyDescent="0.2">
      <c r="A1811" s="3" t="s">
        <v>24157</v>
      </c>
      <c r="B1811" s="4">
        <v>17585</v>
      </c>
      <c r="C1811" s="3" t="s">
        <v>20135</v>
      </c>
      <c r="D1811" s="5">
        <v>40025</v>
      </c>
      <c r="E1811" s="5">
        <v>40028</v>
      </c>
      <c r="F1811" s="7">
        <v>40037</v>
      </c>
      <c r="G1811" s="9">
        <v>40052</v>
      </c>
      <c r="H1811" s="9">
        <v>40052</v>
      </c>
      <c r="I1811" s="6">
        <v>40069</v>
      </c>
      <c r="J1811" s="11">
        <v>15</v>
      </c>
      <c r="K1811" s="11">
        <v>0</v>
      </c>
      <c r="L1811" s="11">
        <v>15</v>
      </c>
      <c r="M1811" s="11">
        <v>17</v>
      </c>
      <c r="O1811" t="str">
        <f t="shared" si="28"/>
        <v>MCBBound &amp; Not Paid</v>
      </c>
    </row>
    <row r="1812" spans="1:15" ht="12" customHeight="1" outlineLevel="1" x14ac:dyDescent="0.2">
      <c r="A1812" s="3" t="s">
        <v>24157</v>
      </c>
      <c r="B1812" s="4">
        <v>17552</v>
      </c>
      <c r="C1812" s="3" t="s">
        <v>20135</v>
      </c>
      <c r="D1812" s="5">
        <v>40028</v>
      </c>
      <c r="E1812" s="5">
        <v>40036</v>
      </c>
      <c r="F1812" s="7">
        <v>40037</v>
      </c>
      <c r="G1812" s="9">
        <v>40043</v>
      </c>
      <c r="H1812" s="9">
        <v>40050</v>
      </c>
      <c r="I1812" s="6">
        <v>40060</v>
      </c>
      <c r="J1812" s="11">
        <v>6</v>
      </c>
      <c r="K1812" s="11">
        <v>7</v>
      </c>
      <c r="L1812" s="11">
        <v>13</v>
      </c>
      <c r="M1812" s="11">
        <v>10</v>
      </c>
      <c r="O1812" t="str">
        <f t="shared" si="28"/>
        <v>MCBBound &amp; Not Paid</v>
      </c>
    </row>
    <row r="1813" spans="1:15" ht="12" customHeight="1" outlineLevel="1" x14ac:dyDescent="0.2">
      <c r="A1813" s="3" t="s">
        <v>24157</v>
      </c>
      <c r="B1813" s="4">
        <v>17437</v>
      </c>
      <c r="C1813" s="3" t="s">
        <v>20135</v>
      </c>
      <c r="D1813" s="5">
        <v>40035</v>
      </c>
      <c r="E1813" s="5">
        <v>40038</v>
      </c>
      <c r="F1813" s="7">
        <v>40038</v>
      </c>
      <c r="G1813" s="9">
        <v>40042</v>
      </c>
      <c r="H1813" s="9">
        <v>40042</v>
      </c>
      <c r="I1813" s="6">
        <v>40048</v>
      </c>
      <c r="J1813" s="11">
        <v>4</v>
      </c>
      <c r="K1813" s="11">
        <v>0</v>
      </c>
      <c r="L1813" s="11">
        <v>4</v>
      </c>
      <c r="M1813" s="11">
        <v>6</v>
      </c>
      <c r="O1813" t="str">
        <f t="shared" si="28"/>
        <v>MCBBound &amp; Not Paid</v>
      </c>
    </row>
    <row r="1814" spans="1:15" ht="12" customHeight="1" outlineLevel="1" x14ac:dyDescent="0.2">
      <c r="A1814" s="3" t="s">
        <v>24157</v>
      </c>
      <c r="B1814" s="4">
        <v>17605</v>
      </c>
      <c r="C1814" s="3" t="s">
        <v>20135</v>
      </c>
      <c r="D1814" s="5">
        <v>40035</v>
      </c>
      <c r="E1814" s="5">
        <v>40037</v>
      </c>
      <c r="F1814" s="7">
        <v>40038</v>
      </c>
      <c r="G1814" s="9">
        <v>40053</v>
      </c>
      <c r="H1814" s="9">
        <v>40053</v>
      </c>
      <c r="I1814" s="6">
        <v>40074</v>
      </c>
      <c r="J1814" s="11">
        <v>15</v>
      </c>
      <c r="K1814" s="11">
        <v>0</v>
      </c>
      <c r="L1814" s="11">
        <v>15</v>
      </c>
      <c r="M1814" s="11">
        <v>21</v>
      </c>
      <c r="O1814" t="str">
        <f t="shared" si="28"/>
        <v>MCBBound &amp; Not Paid</v>
      </c>
    </row>
    <row r="1815" spans="1:15" ht="12" customHeight="1" outlineLevel="1" x14ac:dyDescent="0.2">
      <c r="A1815" s="3" t="s">
        <v>24157</v>
      </c>
      <c r="B1815" s="4">
        <v>17649</v>
      </c>
      <c r="C1815" s="3" t="s">
        <v>20135</v>
      </c>
      <c r="D1815" s="5">
        <v>40035</v>
      </c>
      <c r="E1815" s="5">
        <v>40039</v>
      </c>
      <c r="F1815" s="7">
        <v>40039</v>
      </c>
      <c r="G1815" s="9">
        <v>40046</v>
      </c>
      <c r="H1815" s="9">
        <v>40074</v>
      </c>
      <c r="I1815" s="6">
        <v>40087</v>
      </c>
      <c r="J1815" s="11">
        <v>7</v>
      </c>
      <c r="K1815" s="11">
        <v>28</v>
      </c>
      <c r="L1815" s="11">
        <v>35</v>
      </c>
      <c r="M1815" s="11">
        <v>13</v>
      </c>
      <c r="O1815" t="str">
        <f t="shared" si="28"/>
        <v>MCBBound &amp; Not Paid</v>
      </c>
    </row>
    <row r="1816" spans="1:15" ht="12" customHeight="1" outlineLevel="1" x14ac:dyDescent="0.2">
      <c r="A1816" s="3" t="s">
        <v>24157</v>
      </c>
      <c r="B1816" s="4">
        <v>17419</v>
      </c>
      <c r="C1816" s="3" t="s">
        <v>20135</v>
      </c>
      <c r="D1816" s="5">
        <v>40039</v>
      </c>
      <c r="E1816" s="5">
        <v>40039</v>
      </c>
      <c r="F1816" s="7">
        <v>40039</v>
      </c>
      <c r="G1816" s="9">
        <v>40039</v>
      </c>
      <c r="H1816" s="9">
        <v>40041</v>
      </c>
      <c r="I1816" s="6">
        <v>40042</v>
      </c>
      <c r="J1816" s="11">
        <v>0</v>
      </c>
      <c r="K1816" s="11">
        <v>2</v>
      </c>
      <c r="L1816" s="11">
        <v>2</v>
      </c>
      <c r="M1816" s="11">
        <v>1</v>
      </c>
      <c r="O1816" t="str">
        <f t="shared" si="28"/>
        <v>MCBBound &amp; Not Paid</v>
      </c>
    </row>
    <row r="1817" spans="1:15" ht="12" customHeight="1" outlineLevel="1" x14ac:dyDescent="0.2">
      <c r="A1817" s="3" t="s">
        <v>24157</v>
      </c>
      <c r="B1817" s="4">
        <v>17534</v>
      </c>
      <c r="C1817" s="3" t="s">
        <v>20135</v>
      </c>
      <c r="D1817" s="5">
        <v>40031</v>
      </c>
      <c r="E1817" s="5">
        <v>40039</v>
      </c>
      <c r="F1817" s="7">
        <v>40042</v>
      </c>
      <c r="G1817" s="9">
        <v>40044</v>
      </c>
      <c r="H1817" s="9">
        <v>40045</v>
      </c>
      <c r="I1817" s="6">
        <v>40057</v>
      </c>
      <c r="J1817" s="11">
        <v>2</v>
      </c>
      <c r="K1817" s="11">
        <v>1</v>
      </c>
      <c r="L1817" s="11">
        <v>3</v>
      </c>
      <c r="M1817" s="11">
        <v>12</v>
      </c>
      <c r="O1817" t="str">
        <f t="shared" si="28"/>
        <v>MCBBound &amp; Not Paid</v>
      </c>
    </row>
    <row r="1818" spans="1:15" ht="12" customHeight="1" outlineLevel="1" x14ac:dyDescent="0.2">
      <c r="A1818" s="3" t="s">
        <v>24157</v>
      </c>
      <c r="B1818" s="4">
        <v>17757</v>
      </c>
      <c r="C1818" s="3" t="s">
        <v>24152</v>
      </c>
      <c r="D1818" s="5">
        <v>40032</v>
      </c>
      <c r="E1818" s="5">
        <v>40042</v>
      </c>
      <c r="F1818" s="7">
        <v>40042</v>
      </c>
      <c r="G1818" s="9">
        <v>40070</v>
      </c>
      <c r="H1818" s="9">
        <v>40070</v>
      </c>
      <c r="I1818" s="6">
        <v>40113</v>
      </c>
      <c r="J1818" s="11">
        <v>28</v>
      </c>
      <c r="K1818" s="11">
        <v>0</v>
      </c>
      <c r="L1818" s="11">
        <v>28</v>
      </c>
      <c r="M1818" s="11">
        <v>43</v>
      </c>
      <c r="O1818" t="str">
        <f t="shared" si="28"/>
        <v>MCBQuote Issued</v>
      </c>
    </row>
    <row r="1819" spans="1:15" ht="12" customHeight="1" outlineLevel="1" x14ac:dyDescent="0.2">
      <c r="A1819" s="3" t="s">
        <v>24157</v>
      </c>
      <c r="B1819" s="4">
        <v>17632</v>
      </c>
      <c r="C1819" s="3" t="s">
        <v>20135</v>
      </c>
      <c r="D1819" s="5">
        <v>40036</v>
      </c>
      <c r="E1819" s="5">
        <v>40042</v>
      </c>
      <c r="F1819" s="7">
        <v>40043</v>
      </c>
      <c r="G1819" s="9">
        <v>40060</v>
      </c>
      <c r="H1819" s="9">
        <v>40072</v>
      </c>
      <c r="I1819" s="6">
        <v>40085</v>
      </c>
      <c r="J1819" s="11">
        <v>17</v>
      </c>
      <c r="K1819" s="11">
        <v>12</v>
      </c>
      <c r="L1819" s="11">
        <v>29</v>
      </c>
      <c r="M1819" s="11">
        <v>13</v>
      </c>
      <c r="O1819" t="str">
        <f t="shared" si="28"/>
        <v>MCBBound &amp; Not Paid</v>
      </c>
    </row>
    <row r="1820" spans="1:15" ht="12" customHeight="1" outlineLevel="1" x14ac:dyDescent="0.2">
      <c r="A1820" s="3" t="s">
        <v>24157</v>
      </c>
      <c r="B1820" s="4">
        <v>17656</v>
      </c>
      <c r="C1820" s="3" t="s">
        <v>20135</v>
      </c>
      <c r="D1820" s="5">
        <v>40031</v>
      </c>
      <c r="E1820" s="5">
        <v>40049</v>
      </c>
      <c r="F1820" s="7">
        <v>40049</v>
      </c>
      <c r="G1820" s="9">
        <v>40074</v>
      </c>
      <c r="H1820" s="9">
        <v>40074</v>
      </c>
      <c r="I1820" s="6">
        <v>40087</v>
      </c>
      <c r="J1820" s="11">
        <v>25</v>
      </c>
      <c r="K1820" s="11">
        <v>0</v>
      </c>
      <c r="L1820" s="11">
        <v>25</v>
      </c>
      <c r="M1820" s="11">
        <v>13</v>
      </c>
      <c r="O1820" t="str">
        <f t="shared" si="28"/>
        <v>MCBBound &amp; Not Paid</v>
      </c>
    </row>
    <row r="1821" spans="1:15" ht="12" customHeight="1" outlineLevel="1" x14ac:dyDescent="0.2">
      <c r="A1821" s="3" t="s">
        <v>24157</v>
      </c>
      <c r="B1821" s="4">
        <v>17930</v>
      </c>
      <c r="C1821" s="3" t="s">
        <v>24151</v>
      </c>
      <c r="D1821" s="5">
        <v>40046</v>
      </c>
      <c r="E1821" s="5">
        <v>40049</v>
      </c>
      <c r="F1821" s="7">
        <v>40049</v>
      </c>
      <c r="G1821" s="8"/>
      <c r="H1821" s="8"/>
      <c r="I1821" s="6">
        <v>40133</v>
      </c>
      <c r="J1821" s="10"/>
      <c r="K1821" s="10"/>
      <c r="L1821" s="11">
        <v>0</v>
      </c>
      <c r="M1821" s="11">
        <v>0</v>
      </c>
      <c r="O1821" t="str">
        <f t="shared" si="28"/>
        <v>MCBRating</v>
      </c>
    </row>
    <row r="1822" spans="1:15" ht="12" customHeight="1" outlineLevel="1" x14ac:dyDescent="0.2">
      <c r="A1822" s="3" t="s">
        <v>24157</v>
      </c>
      <c r="B1822" s="4">
        <v>17772</v>
      </c>
      <c r="C1822" s="3" t="s">
        <v>20135</v>
      </c>
      <c r="D1822" s="5">
        <v>40049</v>
      </c>
      <c r="E1822" s="5">
        <v>40049</v>
      </c>
      <c r="F1822" s="7">
        <v>40050</v>
      </c>
      <c r="G1822" s="9">
        <v>40088</v>
      </c>
      <c r="H1822" s="9">
        <v>40088</v>
      </c>
      <c r="I1822" s="6">
        <v>40117</v>
      </c>
      <c r="J1822" s="11">
        <v>38</v>
      </c>
      <c r="K1822" s="11">
        <v>0</v>
      </c>
      <c r="L1822" s="11">
        <v>38</v>
      </c>
      <c r="M1822" s="11">
        <v>29</v>
      </c>
      <c r="O1822" t="str">
        <f t="shared" si="28"/>
        <v>MCBBound &amp; Not Paid</v>
      </c>
    </row>
    <row r="1823" spans="1:15" ht="12" customHeight="1" outlineLevel="1" x14ac:dyDescent="0.2">
      <c r="A1823" s="3" t="s">
        <v>24157</v>
      </c>
      <c r="B1823" s="4">
        <v>17549</v>
      </c>
      <c r="C1823" s="3" t="s">
        <v>20135</v>
      </c>
      <c r="D1823" s="5">
        <v>40050</v>
      </c>
      <c r="E1823" s="5">
        <v>40050</v>
      </c>
      <c r="F1823" s="7">
        <v>40050</v>
      </c>
      <c r="G1823" s="9">
        <v>40051</v>
      </c>
      <c r="H1823" s="9">
        <v>40051</v>
      </c>
      <c r="I1823" s="6">
        <v>40057</v>
      </c>
      <c r="J1823" s="11">
        <v>1</v>
      </c>
      <c r="K1823" s="11">
        <v>0</v>
      </c>
      <c r="L1823" s="11">
        <v>1</v>
      </c>
      <c r="M1823" s="11">
        <v>6</v>
      </c>
      <c r="O1823" t="str">
        <f t="shared" si="28"/>
        <v>MCBBound &amp; Not Paid</v>
      </c>
    </row>
    <row r="1824" spans="1:15" ht="12" customHeight="1" outlineLevel="1" x14ac:dyDescent="0.2">
      <c r="A1824" s="3" t="s">
        <v>24157</v>
      </c>
      <c r="B1824" s="4">
        <v>17462</v>
      </c>
      <c r="C1824" s="3" t="s">
        <v>20135</v>
      </c>
      <c r="D1824" s="5">
        <v>40050</v>
      </c>
      <c r="E1824" s="5">
        <v>40050</v>
      </c>
      <c r="F1824" s="7">
        <v>40050</v>
      </c>
      <c r="G1824" s="9">
        <v>40050</v>
      </c>
      <c r="H1824" s="9">
        <v>40051</v>
      </c>
      <c r="I1824" s="6">
        <v>40056</v>
      </c>
      <c r="J1824" s="11">
        <v>0</v>
      </c>
      <c r="K1824" s="11">
        <v>1</v>
      </c>
      <c r="L1824" s="11">
        <v>1</v>
      </c>
      <c r="M1824" s="11">
        <v>5</v>
      </c>
      <c r="O1824" t="str">
        <f t="shared" si="28"/>
        <v>MCBBound &amp; Not Paid</v>
      </c>
    </row>
    <row r="1825" spans="1:15" ht="12" customHeight="1" outlineLevel="1" x14ac:dyDescent="0.2">
      <c r="A1825" s="3" t="s">
        <v>24157</v>
      </c>
      <c r="B1825" s="4">
        <v>17572</v>
      </c>
      <c r="C1825" s="3" t="s">
        <v>20135</v>
      </c>
      <c r="D1825" s="5">
        <v>40038</v>
      </c>
      <c r="E1825" s="5">
        <v>40051</v>
      </c>
      <c r="F1825" s="7">
        <v>40051</v>
      </c>
      <c r="G1825" s="9">
        <v>40053</v>
      </c>
      <c r="H1825" s="9">
        <v>40057</v>
      </c>
      <c r="I1825" s="6">
        <v>40065</v>
      </c>
      <c r="J1825" s="11">
        <v>2</v>
      </c>
      <c r="K1825" s="11">
        <v>4</v>
      </c>
      <c r="L1825" s="11">
        <v>6</v>
      </c>
      <c r="M1825" s="11">
        <v>8</v>
      </c>
      <c r="O1825" t="str">
        <f t="shared" si="28"/>
        <v>MCBBound &amp; Not Paid</v>
      </c>
    </row>
    <row r="1826" spans="1:15" ht="12" customHeight="1" outlineLevel="1" x14ac:dyDescent="0.2">
      <c r="A1826" s="3" t="s">
        <v>24157</v>
      </c>
      <c r="B1826" s="4">
        <v>17576</v>
      </c>
      <c r="C1826" s="3" t="s">
        <v>20135</v>
      </c>
      <c r="D1826" s="5">
        <v>40050</v>
      </c>
      <c r="E1826" s="5">
        <v>40052</v>
      </c>
      <c r="F1826" s="7">
        <v>40053</v>
      </c>
      <c r="G1826" s="9">
        <v>40057</v>
      </c>
      <c r="H1826" s="9">
        <v>40057</v>
      </c>
      <c r="I1826" s="6">
        <v>40067</v>
      </c>
      <c r="J1826" s="11">
        <v>4</v>
      </c>
      <c r="K1826" s="11">
        <v>0</v>
      </c>
      <c r="L1826" s="11">
        <v>4</v>
      </c>
      <c r="M1826" s="11">
        <v>10</v>
      </c>
      <c r="O1826" t="str">
        <f t="shared" si="28"/>
        <v>MCBBound &amp; Not Paid</v>
      </c>
    </row>
    <row r="1827" spans="1:15" ht="12" customHeight="1" outlineLevel="1" x14ac:dyDescent="0.2">
      <c r="A1827" s="3" t="s">
        <v>24157</v>
      </c>
      <c r="B1827" s="4">
        <v>17608</v>
      </c>
      <c r="C1827" s="3" t="s">
        <v>20135</v>
      </c>
      <c r="D1827" s="5">
        <v>40045</v>
      </c>
      <c r="E1827" s="5">
        <v>40052</v>
      </c>
      <c r="F1827" s="7">
        <v>40053</v>
      </c>
      <c r="G1827" s="9">
        <v>40058</v>
      </c>
      <c r="H1827" s="9">
        <v>40067</v>
      </c>
      <c r="I1827" s="6">
        <v>40075</v>
      </c>
      <c r="J1827" s="11">
        <v>5</v>
      </c>
      <c r="K1827" s="11">
        <v>9</v>
      </c>
      <c r="L1827" s="11">
        <v>14</v>
      </c>
      <c r="M1827" s="11">
        <v>8</v>
      </c>
      <c r="O1827" t="str">
        <f t="shared" si="28"/>
        <v>MCBBound &amp; Not Paid</v>
      </c>
    </row>
    <row r="1828" spans="1:15" ht="12" customHeight="1" outlineLevel="1" x14ac:dyDescent="0.2">
      <c r="A1828" s="3" t="s">
        <v>24157</v>
      </c>
      <c r="B1828" s="4">
        <v>17690</v>
      </c>
      <c r="C1828" s="3" t="s">
        <v>20135</v>
      </c>
      <c r="D1828" s="5">
        <v>40052</v>
      </c>
      <c r="E1828" s="5">
        <v>40056</v>
      </c>
      <c r="F1828" s="7">
        <v>40056</v>
      </c>
      <c r="G1828" s="9">
        <v>40070</v>
      </c>
      <c r="H1828" s="9">
        <v>40071</v>
      </c>
      <c r="I1828" s="6">
        <v>40093</v>
      </c>
      <c r="J1828" s="11">
        <v>14</v>
      </c>
      <c r="K1828" s="11">
        <v>1</v>
      </c>
      <c r="L1828" s="11">
        <v>15</v>
      </c>
      <c r="M1828" s="11">
        <v>22</v>
      </c>
      <c r="O1828" t="str">
        <f t="shared" si="28"/>
        <v>MCBBound &amp; Not Paid</v>
      </c>
    </row>
    <row r="1829" spans="1:15" ht="12" customHeight="1" outlineLevel="1" x14ac:dyDescent="0.2">
      <c r="A1829" s="3" t="s">
        <v>24157</v>
      </c>
      <c r="B1829" s="4">
        <v>17565</v>
      </c>
      <c r="C1829" s="3" t="s">
        <v>20135</v>
      </c>
      <c r="D1829" s="5">
        <v>40056</v>
      </c>
      <c r="E1829" s="5">
        <v>40056</v>
      </c>
      <c r="F1829" s="7">
        <v>40058</v>
      </c>
      <c r="G1829" s="9">
        <v>40058</v>
      </c>
      <c r="H1829" s="9">
        <v>40059</v>
      </c>
      <c r="I1829" s="6">
        <v>40063</v>
      </c>
      <c r="J1829" s="11">
        <v>0</v>
      </c>
      <c r="K1829" s="11">
        <v>1</v>
      </c>
      <c r="L1829" s="11">
        <v>1</v>
      </c>
      <c r="M1829" s="11">
        <v>4</v>
      </c>
      <c r="O1829" t="str">
        <f t="shared" si="28"/>
        <v>MCBBound &amp; Not Paid</v>
      </c>
    </row>
    <row r="1830" spans="1:15" ht="12" customHeight="1" outlineLevel="1" x14ac:dyDescent="0.2">
      <c r="A1830" s="3" t="s">
        <v>24157</v>
      </c>
      <c r="B1830" s="4">
        <v>17712</v>
      </c>
      <c r="C1830" s="3" t="s">
        <v>20135</v>
      </c>
      <c r="D1830" s="5">
        <v>40056</v>
      </c>
      <c r="E1830" s="5">
        <v>40059</v>
      </c>
      <c r="F1830" s="7">
        <v>40060</v>
      </c>
      <c r="G1830" s="9">
        <v>40078</v>
      </c>
      <c r="H1830" s="9">
        <v>40081</v>
      </c>
      <c r="I1830" s="6">
        <v>40098</v>
      </c>
      <c r="J1830" s="11">
        <v>18</v>
      </c>
      <c r="K1830" s="11">
        <v>3</v>
      </c>
      <c r="L1830" s="11">
        <v>21</v>
      </c>
      <c r="M1830" s="11">
        <v>17</v>
      </c>
      <c r="O1830" t="str">
        <f t="shared" si="28"/>
        <v>MCBBound &amp; Not Paid</v>
      </c>
    </row>
    <row r="1831" spans="1:15" ht="12" customHeight="1" outlineLevel="1" x14ac:dyDescent="0.2">
      <c r="A1831" s="3" t="s">
        <v>24157</v>
      </c>
      <c r="B1831" s="4">
        <v>17686</v>
      </c>
      <c r="C1831" s="3" t="s">
        <v>20135</v>
      </c>
      <c r="D1831" s="5">
        <v>40059</v>
      </c>
      <c r="E1831" s="5">
        <v>40064</v>
      </c>
      <c r="F1831" s="7">
        <v>40066</v>
      </c>
      <c r="G1831" s="9">
        <v>40077</v>
      </c>
      <c r="H1831" s="9">
        <v>40083</v>
      </c>
      <c r="I1831" s="6">
        <v>40092</v>
      </c>
      <c r="J1831" s="11">
        <v>11</v>
      </c>
      <c r="K1831" s="11">
        <v>6</v>
      </c>
      <c r="L1831" s="11">
        <v>17</v>
      </c>
      <c r="M1831" s="11">
        <v>9</v>
      </c>
      <c r="O1831" t="str">
        <f t="shared" si="28"/>
        <v>MCBBound &amp; Not Paid</v>
      </c>
    </row>
    <row r="1832" spans="1:15" ht="12" customHeight="1" outlineLevel="1" x14ac:dyDescent="0.2">
      <c r="A1832" s="3" t="s">
        <v>24157</v>
      </c>
      <c r="B1832" s="4">
        <v>17883</v>
      </c>
      <c r="C1832" s="3" t="s">
        <v>24151</v>
      </c>
      <c r="D1832" s="5">
        <v>40056</v>
      </c>
      <c r="E1832" s="5">
        <v>40064</v>
      </c>
      <c r="F1832" s="7">
        <v>40067</v>
      </c>
      <c r="G1832" s="8"/>
      <c r="H1832" s="8"/>
      <c r="I1832" s="6">
        <v>40123</v>
      </c>
      <c r="J1832" s="10"/>
      <c r="K1832" s="10"/>
      <c r="L1832" s="11">
        <v>0</v>
      </c>
      <c r="M1832" s="11">
        <v>0</v>
      </c>
      <c r="O1832" t="str">
        <f t="shared" si="28"/>
        <v>MCBRating</v>
      </c>
    </row>
    <row r="1833" spans="1:15" ht="12" customHeight="1" outlineLevel="1" x14ac:dyDescent="0.2">
      <c r="A1833" s="3" t="s">
        <v>24157</v>
      </c>
      <c r="B1833" s="4">
        <v>17668</v>
      </c>
      <c r="C1833" s="3" t="s">
        <v>20135</v>
      </c>
      <c r="D1833" s="5">
        <v>40050</v>
      </c>
      <c r="E1833" s="5">
        <v>40064</v>
      </c>
      <c r="F1833" s="7">
        <v>40067</v>
      </c>
      <c r="G1833" s="9">
        <v>40082</v>
      </c>
      <c r="H1833" s="9">
        <v>40082</v>
      </c>
      <c r="I1833" s="6">
        <v>40088</v>
      </c>
      <c r="J1833" s="11">
        <v>15</v>
      </c>
      <c r="K1833" s="11">
        <v>0</v>
      </c>
      <c r="L1833" s="11">
        <v>15</v>
      </c>
      <c r="M1833" s="11">
        <v>6</v>
      </c>
      <c r="O1833" t="str">
        <f t="shared" si="28"/>
        <v>MCBBound &amp; Not Paid</v>
      </c>
    </row>
    <row r="1834" spans="1:15" ht="12" customHeight="1" outlineLevel="1" x14ac:dyDescent="0.2">
      <c r="A1834" s="3" t="s">
        <v>24157</v>
      </c>
      <c r="B1834" s="4">
        <v>17698</v>
      </c>
      <c r="C1834" s="3" t="s">
        <v>20135</v>
      </c>
      <c r="D1834" s="5">
        <v>40065</v>
      </c>
      <c r="E1834" s="5">
        <v>40066</v>
      </c>
      <c r="F1834" s="7">
        <v>40067</v>
      </c>
      <c r="G1834" s="9">
        <v>40080</v>
      </c>
      <c r="H1834" s="9">
        <v>40081</v>
      </c>
      <c r="I1834" s="6">
        <v>40095</v>
      </c>
      <c r="J1834" s="11">
        <v>13</v>
      </c>
      <c r="K1834" s="11">
        <v>1</v>
      </c>
      <c r="L1834" s="11">
        <v>14</v>
      </c>
      <c r="M1834" s="11">
        <v>14</v>
      </c>
      <c r="O1834" t="str">
        <f t="shared" si="28"/>
        <v>MCBBound &amp; Not Paid</v>
      </c>
    </row>
    <row r="1835" spans="1:15" ht="12" customHeight="1" outlineLevel="1" x14ac:dyDescent="0.2">
      <c r="A1835" s="3" t="s">
        <v>24157</v>
      </c>
      <c r="B1835" s="4">
        <v>17706</v>
      </c>
      <c r="C1835" s="3" t="s">
        <v>20135</v>
      </c>
      <c r="D1835" s="5">
        <v>40064</v>
      </c>
      <c r="E1835" s="5">
        <v>40071</v>
      </c>
      <c r="F1835" s="7">
        <v>40071</v>
      </c>
      <c r="G1835" s="9">
        <v>40072</v>
      </c>
      <c r="H1835" s="9">
        <v>40077</v>
      </c>
      <c r="I1835" s="6">
        <v>40096</v>
      </c>
      <c r="J1835" s="11">
        <v>1</v>
      </c>
      <c r="K1835" s="11">
        <v>5</v>
      </c>
      <c r="L1835" s="11">
        <v>6</v>
      </c>
      <c r="M1835" s="11">
        <v>19</v>
      </c>
      <c r="O1835" t="str">
        <f t="shared" si="28"/>
        <v>MCBBound &amp; Not Paid</v>
      </c>
    </row>
    <row r="1836" spans="1:15" ht="12" customHeight="1" outlineLevel="1" x14ac:dyDescent="0.2">
      <c r="A1836" s="3" t="s">
        <v>24157</v>
      </c>
      <c r="B1836" s="4">
        <v>17697</v>
      </c>
      <c r="C1836" s="3" t="s">
        <v>20135</v>
      </c>
      <c r="D1836" s="5">
        <v>40069</v>
      </c>
      <c r="E1836" s="5">
        <v>40070</v>
      </c>
      <c r="F1836" s="7">
        <v>40071</v>
      </c>
      <c r="G1836" s="9">
        <v>40078</v>
      </c>
      <c r="H1836" s="9">
        <v>40078</v>
      </c>
      <c r="I1836" s="6">
        <v>40094</v>
      </c>
      <c r="J1836" s="11">
        <v>7</v>
      </c>
      <c r="K1836" s="11">
        <v>0</v>
      </c>
      <c r="L1836" s="11">
        <v>7</v>
      </c>
      <c r="M1836" s="11">
        <v>16</v>
      </c>
      <c r="O1836" t="str">
        <f t="shared" si="28"/>
        <v>MCBBound &amp; Not Paid</v>
      </c>
    </row>
    <row r="1837" spans="1:15" ht="12" customHeight="1" outlineLevel="1" x14ac:dyDescent="0.2">
      <c r="A1837" s="3" t="s">
        <v>24157</v>
      </c>
      <c r="B1837" s="4">
        <v>17700</v>
      </c>
      <c r="C1837" s="3" t="s">
        <v>20135</v>
      </c>
      <c r="D1837" s="5">
        <v>40072</v>
      </c>
      <c r="E1837" s="5">
        <v>40072</v>
      </c>
      <c r="F1837" s="7">
        <v>40072</v>
      </c>
      <c r="G1837" s="9">
        <v>40086</v>
      </c>
      <c r="H1837" s="9">
        <v>40087</v>
      </c>
      <c r="I1837" s="6">
        <v>40095</v>
      </c>
      <c r="J1837" s="11">
        <v>14</v>
      </c>
      <c r="K1837" s="11">
        <v>1</v>
      </c>
      <c r="L1837" s="11">
        <v>15</v>
      </c>
      <c r="M1837" s="11">
        <v>8</v>
      </c>
      <c r="O1837" t="str">
        <f t="shared" si="28"/>
        <v>MCBBound &amp; Not Paid</v>
      </c>
    </row>
    <row r="1838" spans="1:15" ht="12" customHeight="1" outlineLevel="1" x14ac:dyDescent="0.2">
      <c r="A1838" s="3" t="s">
        <v>24157</v>
      </c>
      <c r="B1838" s="4">
        <v>17626</v>
      </c>
      <c r="C1838" s="3" t="s">
        <v>20135</v>
      </c>
      <c r="D1838" s="5">
        <v>40060</v>
      </c>
      <c r="E1838" s="5">
        <v>40071</v>
      </c>
      <c r="F1838" s="7">
        <v>40072</v>
      </c>
      <c r="G1838" s="9">
        <v>40073</v>
      </c>
      <c r="H1838" s="9">
        <v>40077</v>
      </c>
      <c r="I1838" s="6">
        <v>40082</v>
      </c>
      <c r="J1838" s="11">
        <v>1</v>
      </c>
      <c r="K1838" s="11">
        <v>4</v>
      </c>
      <c r="L1838" s="11">
        <v>5</v>
      </c>
      <c r="M1838" s="11">
        <v>5</v>
      </c>
      <c r="O1838" t="str">
        <f t="shared" si="28"/>
        <v>MCBBound &amp; Not Paid</v>
      </c>
    </row>
    <row r="1839" spans="1:15" ht="12" customHeight="1" outlineLevel="1" x14ac:dyDescent="0.2">
      <c r="A1839" s="3" t="s">
        <v>24157</v>
      </c>
      <c r="B1839" s="4">
        <v>17680</v>
      </c>
      <c r="C1839" s="3" t="s">
        <v>20135</v>
      </c>
      <c r="D1839" s="5">
        <v>40067</v>
      </c>
      <c r="E1839" s="5">
        <v>40071</v>
      </c>
      <c r="F1839" s="7">
        <v>40073</v>
      </c>
      <c r="G1839" s="9">
        <v>40083</v>
      </c>
      <c r="H1839" s="9">
        <v>40083</v>
      </c>
      <c r="I1839" s="6">
        <v>40092</v>
      </c>
      <c r="J1839" s="11">
        <v>10</v>
      </c>
      <c r="K1839" s="11">
        <v>0</v>
      </c>
      <c r="L1839" s="11">
        <v>10</v>
      </c>
      <c r="M1839" s="11">
        <v>9</v>
      </c>
      <c r="O1839" t="str">
        <f t="shared" si="28"/>
        <v>MCBBound &amp; Not Paid</v>
      </c>
    </row>
    <row r="1840" spans="1:15" ht="12" customHeight="1" outlineLevel="1" x14ac:dyDescent="0.2">
      <c r="A1840" s="3" t="s">
        <v>24157</v>
      </c>
      <c r="B1840" s="4">
        <v>17648</v>
      </c>
      <c r="C1840" s="3" t="s">
        <v>20135</v>
      </c>
      <c r="D1840" s="5">
        <v>40037</v>
      </c>
      <c r="E1840" s="5">
        <v>40077</v>
      </c>
      <c r="F1840" s="7">
        <v>40077</v>
      </c>
      <c r="G1840" s="9">
        <v>40078</v>
      </c>
      <c r="H1840" s="9">
        <v>40078</v>
      </c>
      <c r="I1840" s="6">
        <v>40087</v>
      </c>
      <c r="J1840" s="11">
        <v>1</v>
      </c>
      <c r="K1840" s="11">
        <v>0</v>
      </c>
      <c r="L1840" s="11">
        <v>1</v>
      </c>
      <c r="M1840" s="11">
        <v>9</v>
      </c>
      <c r="O1840" t="str">
        <f t="shared" si="28"/>
        <v>MCBBound &amp; Not Paid</v>
      </c>
    </row>
    <row r="1841" spans="1:15" ht="12" customHeight="1" outlineLevel="1" x14ac:dyDescent="0.2">
      <c r="A1841" s="3" t="s">
        <v>24157</v>
      </c>
      <c r="B1841" s="4">
        <v>17718</v>
      </c>
      <c r="C1841" s="3" t="s">
        <v>20135</v>
      </c>
      <c r="D1841" s="5">
        <v>40065</v>
      </c>
      <c r="E1841" s="5">
        <v>40074</v>
      </c>
      <c r="F1841" s="7">
        <v>40079</v>
      </c>
      <c r="G1841" s="9">
        <v>40083</v>
      </c>
      <c r="H1841" s="9">
        <v>40083</v>
      </c>
      <c r="I1841" s="6">
        <v>40100</v>
      </c>
      <c r="J1841" s="11">
        <v>4</v>
      </c>
      <c r="K1841" s="11">
        <v>0</v>
      </c>
      <c r="L1841" s="11">
        <v>4</v>
      </c>
      <c r="M1841" s="11">
        <v>17</v>
      </c>
      <c r="O1841" t="str">
        <f t="shared" si="28"/>
        <v>MCBBound &amp; Not Paid</v>
      </c>
    </row>
    <row r="1842" spans="1:15" ht="12" customHeight="1" outlineLevel="1" x14ac:dyDescent="0.2">
      <c r="A1842" s="3" t="s">
        <v>24157</v>
      </c>
      <c r="B1842" s="4">
        <v>17643</v>
      </c>
      <c r="C1842" s="3" t="s">
        <v>20135</v>
      </c>
      <c r="D1842" s="5">
        <v>40078</v>
      </c>
      <c r="E1842" s="5">
        <v>40079</v>
      </c>
      <c r="F1842" s="7">
        <v>40079</v>
      </c>
      <c r="G1842" s="9">
        <v>40081</v>
      </c>
      <c r="H1842" s="9">
        <v>40081</v>
      </c>
      <c r="I1842" s="6">
        <v>40087</v>
      </c>
      <c r="J1842" s="11">
        <v>2</v>
      </c>
      <c r="K1842" s="11">
        <v>0</v>
      </c>
      <c r="L1842" s="11">
        <v>2</v>
      </c>
      <c r="M1842" s="11">
        <v>6</v>
      </c>
      <c r="O1842" t="str">
        <f t="shared" si="28"/>
        <v>MCBBound &amp; Not Paid</v>
      </c>
    </row>
    <row r="1843" spans="1:15" ht="12" customHeight="1" outlineLevel="1" x14ac:dyDescent="0.2">
      <c r="A1843" s="3" t="s">
        <v>24157</v>
      </c>
      <c r="B1843" s="4">
        <v>17703</v>
      </c>
      <c r="C1843" s="3" t="s">
        <v>20135</v>
      </c>
      <c r="D1843" s="5">
        <v>40013</v>
      </c>
      <c r="E1843" s="5">
        <v>40079</v>
      </c>
      <c r="F1843" s="7">
        <v>40079</v>
      </c>
      <c r="G1843" s="9">
        <v>40087</v>
      </c>
      <c r="H1843" s="9">
        <v>40087</v>
      </c>
      <c r="I1843" s="6">
        <v>40095</v>
      </c>
      <c r="J1843" s="11">
        <v>8</v>
      </c>
      <c r="K1843" s="11">
        <v>0</v>
      </c>
      <c r="L1843" s="11">
        <v>8</v>
      </c>
      <c r="M1843" s="11">
        <v>8</v>
      </c>
      <c r="O1843" t="str">
        <f t="shared" si="28"/>
        <v>MCBBound &amp; Not Paid</v>
      </c>
    </row>
    <row r="1844" spans="1:15" ht="12" customHeight="1" outlineLevel="1" x14ac:dyDescent="0.2">
      <c r="A1844" s="3" t="s">
        <v>24157</v>
      </c>
      <c r="B1844" s="4">
        <v>17673</v>
      </c>
      <c r="C1844" s="3" t="s">
        <v>20135</v>
      </c>
      <c r="D1844" s="5">
        <v>40073</v>
      </c>
      <c r="E1844" s="5">
        <v>40081</v>
      </c>
      <c r="F1844" s="7">
        <v>40081</v>
      </c>
      <c r="G1844" s="9">
        <v>40084</v>
      </c>
      <c r="H1844" s="9">
        <v>40085</v>
      </c>
      <c r="I1844" s="6">
        <v>40089</v>
      </c>
      <c r="J1844" s="11">
        <v>3</v>
      </c>
      <c r="K1844" s="11">
        <v>1</v>
      </c>
      <c r="L1844" s="11">
        <v>4</v>
      </c>
      <c r="M1844" s="11">
        <v>4</v>
      </c>
      <c r="O1844" t="str">
        <f t="shared" si="28"/>
        <v>MCBBound &amp; Not Paid</v>
      </c>
    </row>
    <row r="1845" spans="1:15" ht="12" customHeight="1" outlineLevel="1" x14ac:dyDescent="0.2">
      <c r="A1845" s="3" t="s">
        <v>24157</v>
      </c>
      <c r="B1845" s="4">
        <v>17999</v>
      </c>
      <c r="C1845" s="3" t="s">
        <v>24151</v>
      </c>
      <c r="D1845" s="5">
        <v>40071</v>
      </c>
      <c r="E1845" s="5">
        <v>40074</v>
      </c>
      <c r="F1845" s="7">
        <v>40084</v>
      </c>
      <c r="G1845" s="8"/>
      <c r="H1845" s="8"/>
      <c r="I1845" s="6">
        <v>40148</v>
      </c>
      <c r="J1845" s="10"/>
      <c r="K1845" s="10"/>
      <c r="L1845" s="11">
        <v>0</v>
      </c>
      <c r="M1845" s="11">
        <v>0</v>
      </c>
      <c r="O1845" t="str">
        <f t="shared" si="28"/>
        <v>MCBRating</v>
      </c>
    </row>
    <row r="1846" spans="1:15" ht="12" customHeight="1" outlineLevel="1" x14ac:dyDescent="0.2">
      <c r="A1846" s="3" t="s">
        <v>24157</v>
      </c>
      <c r="B1846" s="4">
        <v>17674</v>
      </c>
      <c r="C1846" s="3" t="s">
        <v>20135</v>
      </c>
      <c r="D1846" s="5">
        <v>40074</v>
      </c>
      <c r="E1846" s="5">
        <v>40084</v>
      </c>
      <c r="F1846" s="7">
        <v>40084</v>
      </c>
      <c r="G1846" s="9">
        <v>40084</v>
      </c>
      <c r="H1846" s="9">
        <v>40086</v>
      </c>
      <c r="I1846" s="6">
        <v>40090</v>
      </c>
      <c r="J1846" s="11">
        <v>0</v>
      </c>
      <c r="K1846" s="11">
        <v>2</v>
      </c>
      <c r="L1846" s="11">
        <v>2</v>
      </c>
      <c r="M1846" s="11">
        <v>4</v>
      </c>
      <c r="O1846" t="str">
        <f t="shared" si="28"/>
        <v>MCBBound &amp; Not Paid</v>
      </c>
    </row>
    <row r="1847" spans="1:15" ht="12" customHeight="1" outlineLevel="1" x14ac:dyDescent="0.2">
      <c r="A1847" s="3" t="s">
        <v>24157</v>
      </c>
      <c r="B1847" s="4">
        <v>18042</v>
      </c>
      <c r="C1847" s="3" t="s">
        <v>24151</v>
      </c>
      <c r="D1847" s="5">
        <v>40071</v>
      </c>
      <c r="E1847" s="5">
        <v>40077</v>
      </c>
      <c r="F1847" s="7">
        <v>40084</v>
      </c>
      <c r="G1847" s="8"/>
      <c r="H1847" s="8"/>
      <c r="I1847" s="6">
        <v>40158</v>
      </c>
      <c r="J1847" s="10"/>
      <c r="K1847" s="10"/>
      <c r="L1847" s="11">
        <v>0</v>
      </c>
      <c r="M1847" s="11">
        <v>0</v>
      </c>
      <c r="O1847" t="str">
        <f t="shared" si="28"/>
        <v>MCBRating</v>
      </c>
    </row>
    <row r="1848" spans="1:15" ht="12" customHeight="1" outlineLevel="1" x14ac:dyDescent="0.2">
      <c r="A1848" s="3" t="s">
        <v>24158</v>
      </c>
      <c r="B1848" s="4">
        <v>16250</v>
      </c>
      <c r="C1848" s="3" t="s">
        <v>20135</v>
      </c>
      <c r="D1848" s="5">
        <v>39716</v>
      </c>
      <c r="E1848" s="5">
        <v>39722</v>
      </c>
      <c r="F1848" s="7">
        <v>39722</v>
      </c>
      <c r="G1848" s="9">
        <v>39723</v>
      </c>
      <c r="H1848" s="9">
        <v>39738</v>
      </c>
      <c r="J1848" s="11">
        <v>1</v>
      </c>
      <c r="K1848" s="11">
        <v>15</v>
      </c>
      <c r="L1848" s="11">
        <v>16</v>
      </c>
      <c r="M1848" s="11">
        <v>0</v>
      </c>
      <c r="O1848" t="str">
        <f t="shared" si="28"/>
        <v>NBBBound &amp; Not Paid</v>
      </c>
    </row>
    <row r="1849" spans="1:15" ht="12" customHeight="1" outlineLevel="1" x14ac:dyDescent="0.2">
      <c r="A1849" s="3" t="s">
        <v>24158</v>
      </c>
      <c r="B1849" s="4">
        <v>16257</v>
      </c>
      <c r="C1849" s="3" t="s">
        <v>20133</v>
      </c>
      <c r="D1849" s="5">
        <v>39718</v>
      </c>
      <c r="E1849" s="5">
        <v>39724</v>
      </c>
      <c r="F1849" s="7">
        <v>39724</v>
      </c>
      <c r="G1849" s="8"/>
      <c r="H1849" s="8"/>
      <c r="J1849" s="10"/>
      <c r="K1849" s="10"/>
      <c r="L1849" s="11">
        <v>0</v>
      </c>
      <c r="M1849" s="11">
        <v>0</v>
      </c>
      <c r="O1849" t="str">
        <f t="shared" si="28"/>
        <v>NBBDeclined</v>
      </c>
    </row>
    <row r="1850" spans="1:15" ht="12" customHeight="1" outlineLevel="1" x14ac:dyDescent="0.2">
      <c r="A1850" s="3" t="s">
        <v>24158</v>
      </c>
      <c r="B1850" s="4">
        <v>16256</v>
      </c>
      <c r="C1850" s="3" t="s">
        <v>20133</v>
      </c>
      <c r="D1850" s="5">
        <v>39721</v>
      </c>
      <c r="E1850" s="5">
        <v>39724</v>
      </c>
      <c r="F1850" s="7">
        <v>39724</v>
      </c>
      <c r="G1850" s="8"/>
      <c r="H1850" s="8"/>
      <c r="J1850" s="10"/>
      <c r="K1850" s="10"/>
      <c r="L1850" s="11">
        <v>0</v>
      </c>
      <c r="M1850" s="11">
        <v>0</v>
      </c>
      <c r="O1850" t="str">
        <f t="shared" si="28"/>
        <v>NBBDeclined</v>
      </c>
    </row>
    <row r="1851" spans="1:15" ht="12" customHeight="1" outlineLevel="1" x14ac:dyDescent="0.2">
      <c r="A1851" s="3" t="s">
        <v>24158</v>
      </c>
      <c r="B1851" s="4">
        <v>16255</v>
      </c>
      <c r="C1851" s="3" t="s">
        <v>20133</v>
      </c>
      <c r="D1851" s="5">
        <v>39701</v>
      </c>
      <c r="E1851" s="5">
        <v>39724</v>
      </c>
      <c r="F1851" s="7">
        <v>39724</v>
      </c>
      <c r="G1851" s="8"/>
      <c r="H1851" s="8"/>
      <c r="J1851" s="10"/>
      <c r="K1851" s="10"/>
      <c r="L1851" s="11">
        <v>0</v>
      </c>
      <c r="M1851" s="11">
        <v>0</v>
      </c>
      <c r="O1851" t="str">
        <f t="shared" si="28"/>
        <v>NBBDeclined</v>
      </c>
    </row>
    <row r="1852" spans="1:15" ht="12" customHeight="1" outlineLevel="1" x14ac:dyDescent="0.2">
      <c r="A1852" s="3" t="s">
        <v>24158</v>
      </c>
      <c r="B1852" s="4">
        <v>16382</v>
      </c>
      <c r="C1852" s="3" t="s">
        <v>20133</v>
      </c>
      <c r="D1852" s="5">
        <v>39724</v>
      </c>
      <c r="E1852" s="5">
        <v>39727</v>
      </c>
      <c r="F1852" s="7">
        <v>39727</v>
      </c>
      <c r="G1852" s="8"/>
      <c r="H1852" s="8"/>
      <c r="J1852" s="10"/>
      <c r="K1852" s="10"/>
      <c r="L1852" s="11">
        <v>0</v>
      </c>
      <c r="M1852" s="11">
        <v>0</v>
      </c>
      <c r="O1852" t="str">
        <f t="shared" si="28"/>
        <v>NBBDeclined</v>
      </c>
    </row>
    <row r="1853" spans="1:15" ht="12" customHeight="1" outlineLevel="1" x14ac:dyDescent="0.2">
      <c r="A1853" s="3" t="s">
        <v>24158</v>
      </c>
      <c r="B1853" s="4">
        <v>16383</v>
      </c>
      <c r="C1853" s="3" t="s">
        <v>20137</v>
      </c>
      <c r="D1853" s="5">
        <v>39808</v>
      </c>
      <c r="E1853" s="5">
        <v>39727</v>
      </c>
      <c r="F1853" s="7">
        <v>39727</v>
      </c>
      <c r="G1853" s="9">
        <v>39793</v>
      </c>
      <c r="H1853" s="9">
        <v>39793</v>
      </c>
      <c r="J1853" s="11">
        <v>66</v>
      </c>
      <c r="K1853" s="11">
        <v>0</v>
      </c>
      <c r="L1853" s="11">
        <v>66</v>
      </c>
      <c r="M1853" s="11">
        <v>0</v>
      </c>
      <c r="O1853" t="str">
        <f t="shared" si="28"/>
        <v>NBBCancel</v>
      </c>
    </row>
    <row r="1854" spans="1:15" ht="12" customHeight="1" outlineLevel="1" x14ac:dyDescent="0.2">
      <c r="A1854" s="3" t="s">
        <v>24158</v>
      </c>
      <c r="B1854" s="4">
        <v>16384</v>
      </c>
      <c r="C1854" s="3" t="s">
        <v>20133</v>
      </c>
      <c r="D1854" s="5">
        <v>39680</v>
      </c>
      <c r="E1854" s="5">
        <v>39727</v>
      </c>
      <c r="F1854" s="7">
        <v>39727</v>
      </c>
      <c r="G1854" s="9">
        <v>39729</v>
      </c>
      <c r="H1854" s="8"/>
      <c r="J1854" s="11">
        <v>2</v>
      </c>
      <c r="K1854" s="10"/>
      <c r="L1854" s="11">
        <v>0</v>
      </c>
      <c r="M1854" s="11">
        <v>0</v>
      </c>
      <c r="O1854" t="str">
        <f t="shared" si="28"/>
        <v>NBBDeclined</v>
      </c>
    </row>
    <row r="1855" spans="1:15" ht="12" customHeight="1" outlineLevel="1" x14ac:dyDescent="0.2">
      <c r="A1855" s="3" t="s">
        <v>24158</v>
      </c>
      <c r="B1855" s="4">
        <v>16385</v>
      </c>
      <c r="C1855" s="3" t="s">
        <v>20133</v>
      </c>
      <c r="D1855" s="5">
        <v>39722</v>
      </c>
      <c r="E1855" s="5">
        <v>39727</v>
      </c>
      <c r="F1855" s="7">
        <v>39727</v>
      </c>
      <c r="G1855" s="8"/>
      <c r="H1855" s="8"/>
      <c r="J1855" s="10"/>
      <c r="K1855" s="10"/>
      <c r="L1855" s="11">
        <v>0</v>
      </c>
      <c r="M1855" s="11">
        <v>0</v>
      </c>
      <c r="O1855" t="str">
        <f t="shared" si="28"/>
        <v>NBBDeclined</v>
      </c>
    </row>
    <row r="1856" spans="1:15" ht="12" customHeight="1" outlineLevel="1" x14ac:dyDescent="0.2">
      <c r="A1856" s="3" t="s">
        <v>24158</v>
      </c>
      <c r="B1856" s="4">
        <v>16388</v>
      </c>
      <c r="C1856" s="3" t="s">
        <v>24159</v>
      </c>
      <c r="D1856" s="5">
        <v>39717</v>
      </c>
      <c r="E1856" s="5">
        <v>39728</v>
      </c>
      <c r="F1856" s="7">
        <v>39728</v>
      </c>
      <c r="G1856" s="9">
        <v>39728</v>
      </c>
      <c r="H1856" s="8"/>
      <c r="J1856" s="11">
        <v>0</v>
      </c>
      <c r="K1856" s="10"/>
      <c r="L1856" s="11">
        <v>0</v>
      </c>
      <c r="M1856" s="11">
        <v>0</v>
      </c>
      <c r="O1856" t="str">
        <f t="shared" si="28"/>
        <v>NBBIndication</v>
      </c>
    </row>
    <row r="1857" spans="1:15" ht="12" customHeight="1" outlineLevel="1" x14ac:dyDescent="0.2">
      <c r="A1857" s="3" t="s">
        <v>24158</v>
      </c>
      <c r="B1857" s="4">
        <v>16389</v>
      </c>
      <c r="C1857" s="3" t="s">
        <v>20133</v>
      </c>
      <c r="D1857" s="5">
        <v>39688</v>
      </c>
      <c r="E1857" s="5">
        <v>39728</v>
      </c>
      <c r="F1857" s="7">
        <v>39728</v>
      </c>
      <c r="G1857" s="8"/>
      <c r="H1857" s="8"/>
      <c r="J1857" s="10"/>
      <c r="K1857" s="10"/>
      <c r="L1857" s="11">
        <v>0</v>
      </c>
      <c r="M1857" s="11">
        <v>0</v>
      </c>
      <c r="O1857" t="str">
        <f t="shared" si="28"/>
        <v>NBBDeclined</v>
      </c>
    </row>
    <row r="1858" spans="1:15" ht="12" customHeight="1" outlineLevel="1" x14ac:dyDescent="0.2">
      <c r="A1858" s="3" t="s">
        <v>24158</v>
      </c>
      <c r="B1858" s="4">
        <v>16390</v>
      </c>
      <c r="C1858" s="3" t="s">
        <v>20133</v>
      </c>
      <c r="D1858" s="5">
        <v>39714</v>
      </c>
      <c r="E1858" s="5">
        <v>39728</v>
      </c>
      <c r="F1858" s="7">
        <v>39728</v>
      </c>
      <c r="G1858" s="8"/>
      <c r="H1858" s="8"/>
      <c r="J1858" s="10"/>
      <c r="K1858" s="10"/>
      <c r="L1858" s="11">
        <v>0</v>
      </c>
      <c r="M1858" s="11">
        <v>0</v>
      </c>
      <c r="O1858" t="str">
        <f t="shared" si="28"/>
        <v>NBBDeclined</v>
      </c>
    </row>
    <row r="1859" spans="1:15" ht="12" customHeight="1" outlineLevel="1" x14ac:dyDescent="0.2">
      <c r="A1859" s="3" t="s">
        <v>24158</v>
      </c>
      <c r="B1859" s="4">
        <v>16387</v>
      </c>
      <c r="C1859" s="3" t="s">
        <v>20135</v>
      </c>
      <c r="D1859" s="5">
        <v>39722</v>
      </c>
      <c r="E1859" s="5">
        <v>39724</v>
      </c>
      <c r="F1859" s="7">
        <v>39728</v>
      </c>
      <c r="G1859" s="9">
        <v>39728</v>
      </c>
      <c r="H1859" s="9">
        <v>39728</v>
      </c>
      <c r="J1859" s="11">
        <v>0</v>
      </c>
      <c r="K1859" s="11">
        <v>0</v>
      </c>
      <c r="L1859" s="11">
        <v>0</v>
      </c>
      <c r="M1859" s="11">
        <v>0</v>
      </c>
      <c r="O1859" t="str">
        <f t="shared" si="28"/>
        <v>NBBBound &amp; Not Paid</v>
      </c>
    </row>
    <row r="1860" spans="1:15" ht="12" customHeight="1" outlineLevel="1" x14ac:dyDescent="0.2">
      <c r="A1860" s="3" t="s">
        <v>24158</v>
      </c>
      <c r="B1860" s="4">
        <v>16386</v>
      </c>
      <c r="C1860" s="3" t="s">
        <v>20133</v>
      </c>
      <c r="D1860" s="5">
        <v>39724</v>
      </c>
      <c r="E1860" s="5">
        <v>39728</v>
      </c>
      <c r="F1860" s="7">
        <v>39728</v>
      </c>
      <c r="G1860" s="8"/>
      <c r="H1860" s="8"/>
      <c r="J1860" s="10"/>
      <c r="K1860" s="10"/>
      <c r="L1860" s="11">
        <v>0</v>
      </c>
      <c r="M1860" s="11">
        <v>0</v>
      </c>
      <c r="O1860" t="str">
        <f t="shared" ref="O1860:O1923" si="29">+A1860&amp;C1860</f>
        <v>NBBDeclined</v>
      </c>
    </row>
    <row r="1861" spans="1:15" ht="12" customHeight="1" outlineLevel="1" x14ac:dyDescent="0.2">
      <c r="A1861" s="3" t="s">
        <v>24158</v>
      </c>
      <c r="B1861" s="4">
        <v>16391</v>
      </c>
      <c r="C1861" s="3" t="s">
        <v>20133</v>
      </c>
      <c r="D1861" s="5">
        <v>39727</v>
      </c>
      <c r="E1861" s="5">
        <v>39729</v>
      </c>
      <c r="F1861" s="7">
        <v>39729</v>
      </c>
      <c r="G1861" s="8"/>
      <c r="H1861" s="8"/>
      <c r="J1861" s="10"/>
      <c r="K1861" s="10"/>
      <c r="L1861" s="11">
        <v>0</v>
      </c>
      <c r="M1861" s="11">
        <v>0</v>
      </c>
      <c r="O1861" t="str">
        <f t="shared" si="29"/>
        <v>NBBDeclined</v>
      </c>
    </row>
    <row r="1862" spans="1:15" ht="12" customHeight="1" outlineLevel="1" x14ac:dyDescent="0.2">
      <c r="A1862" s="3" t="s">
        <v>24158</v>
      </c>
      <c r="B1862" s="4">
        <v>16392</v>
      </c>
      <c r="C1862" s="3" t="s">
        <v>20134</v>
      </c>
      <c r="D1862" s="5">
        <v>39729</v>
      </c>
      <c r="E1862" s="5">
        <v>39729</v>
      </c>
      <c r="F1862" s="7">
        <v>39729</v>
      </c>
      <c r="G1862" s="9">
        <v>39734</v>
      </c>
      <c r="H1862" s="9">
        <v>39734</v>
      </c>
      <c r="J1862" s="11">
        <v>5</v>
      </c>
      <c r="K1862" s="11">
        <v>0</v>
      </c>
      <c r="L1862" s="11">
        <v>5</v>
      </c>
      <c r="M1862" s="11">
        <v>0</v>
      </c>
      <c r="O1862" t="str">
        <f t="shared" si="29"/>
        <v>NBBNo Sale</v>
      </c>
    </row>
    <row r="1863" spans="1:15" ht="12" customHeight="1" outlineLevel="1" x14ac:dyDescent="0.2">
      <c r="A1863" s="3" t="s">
        <v>24158</v>
      </c>
      <c r="B1863" s="4">
        <v>16393</v>
      </c>
      <c r="C1863" s="3" t="s">
        <v>20133</v>
      </c>
      <c r="D1863" s="5">
        <v>39730</v>
      </c>
      <c r="E1863" s="5">
        <v>39730</v>
      </c>
      <c r="F1863" s="7">
        <v>39730</v>
      </c>
      <c r="G1863" s="8"/>
      <c r="H1863" s="8"/>
      <c r="J1863" s="10"/>
      <c r="K1863" s="10"/>
      <c r="L1863" s="11">
        <v>0</v>
      </c>
      <c r="M1863" s="11">
        <v>0</v>
      </c>
      <c r="O1863" t="str">
        <f t="shared" si="29"/>
        <v>NBBDeclined</v>
      </c>
    </row>
    <row r="1864" spans="1:15" ht="12" customHeight="1" outlineLevel="1" x14ac:dyDescent="0.2">
      <c r="A1864" s="3" t="s">
        <v>24158</v>
      </c>
      <c r="B1864" s="4">
        <v>16394</v>
      </c>
      <c r="C1864" s="3" t="s">
        <v>20134</v>
      </c>
      <c r="D1864" s="5">
        <v>39694</v>
      </c>
      <c r="E1864" s="5">
        <v>39730</v>
      </c>
      <c r="F1864" s="7">
        <v>39730</v>
      </c>
      <c r="G1864" s="9">
        <v>39731</v>
      </c>
      <c r="H1864" s="9">
        <v>39731</v>
      </c>
      <c r="J1864" s="11">
        <v>1</v>
      </c>
      <c r="K1864" s="11">
        <v>0</v>
      </c>
      <c r="L1864" s="11">
        <v>1</v>
      </c>
      <c r="M1864" s="11">
        <v>0</v>
      </c>
      <c r="O1864" t="str">
        <f t="shared" si="29"/>
        <v>NBBNo Sale</v>
      </c>
    </row>
    <row r="1865" spans="1:15" ht="12" customHeight="1" outlineLevel="1" x14ac:dyDescent="0.2">
      <c r="A1865" s="3" t="s">
        <v>24158</v>
      </c>
      <c r="B1865" s="4">
        <v>16395</v>
      </c>
      <c r="C1865" s="3" t="s">
        <v>20133</v>
      </c>
      <c r="D1865" s="5">
        <v>39652</v>
      </c>
      <c r="E1865" s="5">
        <v>39731</v>
      </c>
      <c r="F1865" s="7">
        <v>39731</v>
      </c>
      <c r="G1865" s="8"/>
      <c r="H1865" s="8"/>
      <c r="J1865" s="10"/>
      <c r="K1865" s="10"/>
      <c r="L1865" s="11">
        <v>0</v>
      </c>
      <c r="M1865" s="11">
        <v>0</v>
      </c>
      <c r="O1865" t="str">
        <f t="shared" si="29"/>
        <v>NBBDeclined</v>
      </c>
    </row>
    <row r="1866" spans="1:15" ht="12" customHeight="1" outlineLevel="1" x14ac:dyDescent="0.2">
      <c r="A1866" s="3" t="s">
        <v>24158</v>
      </c>
      <c r="B1866" s="4">
        <v>16396</v>
      </c>
      <c r="C1866" s="3" t="s">
        <v>20133</v>
      </c>
      <c r="D1866" s="5">
        <v>39730</v>
      </c>
      <c r="E1866" s="5">
        <v>39731</v>
      </c>
      <c r="F1866" s="7">
        <v>39731</v>
      </c>
      <c r="G1866" s="8"/>
      <c r="H1866" s="8"/>
      <c r="J1866" s="10"/>
      <c r="K1866" s="10"/>
      <c r="L1866" s="11">
        <v>0</v>
      </c>
      <c r="M1866" s="11">
        <v>0</v>
      </c>
      <c r="O1866" t="str">
        <f t="shared" si="29"/>
        <v>NBBDeclined</v>
      </c>
    </row>
    <row r="1867" spans="1:15" ht="12" customHeight="1" outlineLevel="1" x14ac:dyDescent="0.2">
      <c r="A1867" s="3" t="s">
        <v>24158</v>
      </c>
      <c r="B1867" s="4">
        <v>16399</v>
      </c>
      <c r="C1867" s="3" t="s">
        <v>20135</v>
      </c>
      <c r="D1867" s="5">
        <v>39727</v>
      </c>
      <c r="E1867" s="5">
        <v>39734</v>
      </c>
      <c r="F1867" s="7">
        <v>39734</v>
      </c>
      <c r="G1867" s="9">
        <v>39751</v>
      </c>
      <c r="H1867" s="9">
        <v>39751</v>
      </c>
      <c r="J1867" s="11">
        <v>17</v>
      </c>
      <c r="K1867" s="11">
        <v>0</v>
      </c>
      <c r="L1867" s="11">
        <v>17</v>
      </c>
      <c r="M1867" s="11">
        <v>0</v>
      </c>
      <c r="O1867" t="str">
        <f t="shared" si="29"/>
        <v>NBBBound &amp; Not Paid</v>
      </c>
    </row>
    <row r="1868" spans="1:15" ht="12" customHeight="1" outlineLevel="1" x14ac:dyDescent="0.2">
      <c r="A1868" s="3" t="s">
        <v>24158</v>
      </c>
      <c r="B1868" s="4">
        <v>16397</v>
      </c>
      <c r="C1868" s="3" t="s">
        <v>20133</v>
      </c>
      <c r="D1868" s="5">
        <v>39731</v>
      </c>
      <c r="E1868" s="5">
        <v>39734</v>
      </c>
      <c r="F1868" s="7">
        <v>39734</v>
      </c>
      <c r="G1868" s="8"/>
      <c r="H1868" s="8"/>
      <c r="J1868" s="10"/>
      <c r="K1868" s="10"/>
      <c r="L1868" s="11">
        <v>0</v>
      </c>
      <c r="M1868" s="11">
        <v>0</v>
      </c>
      <c r="O1868" t="str">
        <f t="shared" si="29"/>
        <v>NBBDeclined</v>
      </c>
    </row>
    <row r="1869" spans="1:15" ht="12" customHeight="1" outlineLevel="1" x14ac:dyDescent="0.2">
      <c r="A1869" s="3" t="s">
        <v>24158</v>
      </c>
      <c r="B1869" s="4">
        <v>16398</v>
      </c>
      <c r="C1869" s="3" t="s">
        <v>20133</v>
      </c>
      <c r="D1869" s="5">
        <v>39729</v>
      </c>
      <c r="E1869" s="5">
        <v>39734</v>
      </c>
      <c r="F1869" s="7">
        <v>39734</v>
      </c>
      <c r="G1869" s="8"/>
      <c r="H1869" s="8"/>
      <c r="I1869" s="6">
        <v>37790</v>
      </c>
      <c r="J1869" s="10"/>
      <c r="K1869" s="10"/>
      <c r="L1869" s="11">
        <v>0</v>
      </c>
      <c r="M1869" s="11">
        <v>0</v>
      </c>
      <c r="O1869" t="str">
        <f t="shared" si="29"/>
        <v>NBBDeclined</v>
      </c>
    </row>
    <row r="1870" spans="1:15" ht="12" customHeight="1" outlineLevel="1" x14ac:dyDescent="0.2">
      <c r="A1870" s="3" t="s">
        <v>24158</v>
      </c>
      <c r="B1870" s="4">
        <v>16400</v>
      </c>
      <c r="C1870" s="3" t="s">
        <v>20133</v>
      </c>
      <c r="D1870" s="5">
        <v>39729</v>
      </c>
      <c r="E1870" s="5">
        <v>39734</v>
      </c>
      <c r="F1870" s="7">
        <v>39735</v>
      </c>
      <c r="G1870" s="8"/>
      <c r="H1870" s="8"/>
      <c r="J1870" s="10"/>
      <c r="K1870" s="10"/>
      <c r="L1870" s="11">
        <v>0</v>
      </c>
      <c r="M1870" s="11">
        <v>0</v>
      </c>
      <c r="O1870" t="str">
        <f t="shared" si="29"/>
        <v>NBBDeclined</v>
      </c>
    </row>
    <row r="1871" spans="1:15" ht="12" customHeight="1" outlineLevel="1" x14ac:dyDescent="0.2">
      <c r="A1871" s="3" t="s">
        <v>24158</v>
      </c>
      <c r="B1871" s="4">
        <v>16404</v>
      </c>
      <c r="C1871" s="3" t="s">
        <v>20133</v>
      </c>
      <c r="D1871" s="5">
        <v>39724</v>
      </c>
      <c r="E1871" s="5">
        <v>39735</v>
      </c>
      <c r="F1871" s="7">
        <v>39735</v>
      </c>
      <c r="G1871" s="8"/>
      <c r="H1871" s="8"/>
      <c r="J1871" s="10"/>
      <c r="K1871" s="10"/>
      <c r="L1871" s="11">
        <v>0</v>
      </c>
      <c r="M1871" s="11">
        <v>0</v>
      </c>
      <c r="O1871" t="str">
        <f t="shared" si="29"/>
        <v>NBBDeclined</v>
      </c>
    </row>
    <row r="1872" spans="1:15" ht="12" customHeight="1" outlineLevel="1" x14ac:dyDescent="0.2">
      <c r="A1872" s="3" t="s">
        <v>24158</v>
      </c>
      <c r="B1872" s="4">
        <v>16401</v>
      </c>
      <c r="C1872" s="3" t="s">
        <v>20134</v>
      </c>
      <c r="D1872" s="5">
        <v>39734</v>
      </c>
      <c r="E1872" s="5">
        <v>39734</v>
      </c>
      <c r="F1872" s="7">
        <v>39735</v>
      </c>
      <c r="G1872" s="9">
        <v>39748</v>
      </c>
      <c r="H1872" s="9">
        <v>39748</v>
      </c>
      <c r="J1872" s="11">
        <v>13</v>
      </c>
      <c r="K1872" s="11">
        <v>0</v>
      </c>
      <c r="L1872" s="11">
        <v>13</v>
      </c>
      <c r="M1872" s="11">
        <v>0</v>
      </c>
      <c r="O1872" t="str">
        <f t="shared" si="29"/>
        <v>NBBNo Sale</v>
      </c>
    </row>
    <row r="1873" spans="1:15" ht="12" customHeight="1" outlineLevel="1" x14ac:dyDescent="0.2">
      <c r="A1873" s="3" t="s">
        <v>24158</v>
      </c>
      <c r="B1873" s="4">
        <v>16405</v>
      </c>
      <c r="C1873" s="3" t="s">
        <v>20135</v>
      </c>
      <c r="D1873" s="5">
        <v>39722</v>
      </c>
      <c r="E1873" s="5">
        <v>39735</v>
      </c>
      <c r="F1873" s="7">
        <v>39736</v>
      </c>
      <c r="G1873" s="9">
        <v>39748</v>
      </c>
      <c r="H1873" s="9">
        <v>39757</v>
      </c>
      <c r="J1873" s="11">
        <v>12</v>
      </c>
      <c r="K1873" s="11">
        <v>9</v>
      </c>
      <c r="L1873" s="11">
        <v>21</v>
      </c>
      <c r="M1873" s="11">
        <v>0</v>
      </c>
      <c r="O1873" t="str">
        <f t="shared" si="29"/>
        <v>NBBBound &amp; Not Paid</v>
      </c>
    </row>
    <row r="1874" spans="1:15" ht="12" customHeight="1" outlineLevel="1" x14ac:dyDescent="0.2">
      <c r="A1874" s="3" t="s">
        <v>24158</v>
      </c>
      <c r="B1874" s="4">
        <v>16408</v>
      </c>
      <c r="C1874" s="3" t="s">
        <v>20133</v>
      </c>
      <c r="D1874" s="5">
        <v>39735</v>
      </c>
      <c r="E1874" s="5">
        <v>39738</v>
      </c>
      <c r="F1874" s="7">
        <v>39738</v>
      </c>
      <c r="G1874" s="8"/>
      <c r="H1874" s="8"/>
      <c r="J1874" s="10"/>
      <c r="K1874" s="10"/>
      <c r="L1874" s="11">
        <v>0</v>
      </c>
      <c r="M1874" s="11">
        <v>0</v>
      </c>
      <c r="O1874" t="str">
        <f t="shared" si="29"/>
        <v>NBBDeclined</v>
      </c>
    </row>
    <row r="1875" spans="1:15" ht="12" customHeight="1" outlineLevel="1" x14ac:dyDescent="0.2">
      <c r="A1875" s="3" t="s">
        <v>24158</v>
      </c>
      <c r="B1875" s="4">
        <v>16406</v>
      </c>
      <c r="C1875" s="3" t="s">
        <v>20133</v>
      </c>
      <c r="D1875" s="5">
        <v>39728</v>
      </c>
      <c r="E1875" s="5">
        <v>39738</v>
      </c>
      <c r="F1875" s="7">
        <v>39738</v>
      </c>
      <c r="G1875" s="8"/>
      <c r="H1875" s="8"/>
      <c r="J1875" s="10"/>
      <c r="K1875" s="10"/>
      <c r="L1875" s="11">
        <v>0</v>
      </c>
      <c r="M1875" s="11">
        <v>0</v>
      </c>
      <c r="O1875" t="str">
        <f t="shared" si="29"/>
        <v>NBBDeclined</v>
      </c>
    </row>
    <row r="1876" spans="1:15" ht="12" customHeight="1" outlineLevel="1" x14ac:dyDescent="0.2">
      <c r="A1876" s="3" t="s">
        <v>24158</v>
      </c>
      <c r="B1876" s="4">
        <v>16407</v>
      </c>
      <c r="C1876" s="3" t="s">
        <v>20133</v>
      </c>
      <c r="D1876" s="5">
        <v>39737</v>
      </c>
      <c r="E1876" s="5">
        <v>39738</v>
      </c>
      <c r="F1876" s="7">
        <v>39738</v>
      </c>
      <c r="G1876" s="8"/>
      <c r="H1876" s="8"/>
      <c r="J1876" s="10"/>
      <c r="K1876" s="10"/>
      <c r="L1876" s="11">
        <v>0</v>
      </c>
      <c r="M1876" s="11">
        <v>0</v>
      </c>
      <c r="O1876" t="str">
        <f t="shared" si="29"/>
        <v>NBBDeclined</v>
      </c>
    </row>
    <row r="1877" spans="1:15" ht="12" customHeight="1" outlineLevel="1" x14ac:dyDescent="0.2">
      <c r="A1877" s="3" t="s">
        <v>24158</v>
      </c>
      <c r="B1877" s="4">
        <v>16409</v>
      </c>
      <c r="C1877" s="3" t="s">
        <v>20133</v>
      </c>
      <c r="D1877" s="5">
        <v>39714</v>
      </c>
      <c r="E1877" s="5">
        <v>39738</v>
      </c>
      <c r="F1877" s="7">
        <v>39741</v>
      </c>
      <c r="G1877" s="8"/>
      <c r="H1877" s="8"/>
      <c r="J1877" s="10"/>
      <c r="K1877" s="10"/>
      <c r="L1877" s="11">
        <v>0</v>
      </c>
      <c r="M1877" s="11">
        <v>0</v>
      </c>
      <c r="O1877" t="str">
        <f t="shared" si="29"/>
        <v>NBBDeclined</v>
      </c>
    </row>
    <row r="1878" spans="1:15" ht="12" customHeight="1" outlineLevel="1" x14ac:dyDescent="0.2">
      <c r="A1878" s="3" t="s">
        <v>24158</v>
      </c>
      <c r="B1878" s="4">
        <v>16412</v>
      </c>
      <c r="C1878" s="3" t="s">
        <v>20133</v>
      </c>
      <c r="D1878" s="5">
        <v>39731</v>
      </c>
      <c r="E1878" s="5">
        <v>39742</v>
      </c>
      <c r="F1878" s="7">
        <v>39742</v>
      </c>
      <c r="G1878" s="8"/>
      <c r="H1878" s="8"/>
      <c r="J1878" s="10"/>
      <c r="K1878" s="10"/>
      <c r="L1878" s="11">
        <v>0</v>
      </c>
      <c r="M1878" s="11">
        <v>0</v>
      </c>
      <c r="O1878" t="str">
        <f t="shared" si="29"/>
        <v>NBBDeclined</v>
      </c>
    </row>
    <row r="1879" spans="1:15" ht="12" customHeight="1" outlineLevel="1" x14ac:dyDescent="0.2">
      <c r="A1879" s="3" t="s">
        <v>24158</v>
      </c>
      <c r="B1879" s="4">
        <v>16410</v>
      </c>
      <c r="C1879" s="3" t="s">
        <v>20133</v>
      </c>
      <c r="D1879" s="5">
        <v>39732</v>
      </c>
      <c r="E1879" s="5">
        <v>39742</v>
      </c>
      <c r="F1879" s="7">
        <v>39742</v>
      </c>
      <c r="G1879" s="8"/>
      <c r="H1879" s="8"/>
      <c r="J1879" s="10"/>
      <c r="K1879" s="10"/>
      <c r="L1879" s="11">
        <v>0</v>
      </c>
      <c r="M1879" s="11">
        <v>0</v>
      </c>
      <c r="O1879" t="str">
        <f t="shared" si="29"/>
        <v>NBBDeclined</v>
      </c>
    </row>
    <row r="1880" spans="1:15" ht="12" customHeight="1" outlineLevel="1" x14ac:dyDescent="0.2">
      <c r="A1880" s="3" t="s">
        <v>24158</v>
      </c>
      <c r="B1880" s="4">
        <v>16411</v>
      </c>
      <c r="C1880" s="3" t="s">
        <v>20133</v>
      </c>
      <c r="D1880" s="5">
        <v>39739</v>
      </c>
      <c r="E1880" s="5">
        <v>39742</v>
      </c>
      <c r="F1880" s="7">
        <v>39742</v>
      </c>
      <c r="G1880" s="8"/>
      <c r="H1880" s="8"/>
      <c r="J1880" s="10"/>
      <c r="K1880" s="10"/>
      <c r="L1880" s="11">
        <v>0</v>
      </c>
      <c r="M1880" s="11">
        <v>0</v>
      </c>
      <c r="O1880" t="str">
        <f t="shared" si="29"/>
        <v>NBBDeclined</v>
      </c>
    </row>
    <row r="1881" spans="1:15" ht="12" customHeight="1" outlineLevel="1" x14ac:dyDescent="0.2">
      <c r="A1881" s="3" t="s">
        <v>24158</v>
      </c>
      <c r="B1881" s="4">
        <v>16413</v>
      </c>
      <c r="C1881" s="3" t="s">
        <v>20133</v>
      </c>
      <c r="D1881" s="5">
        <v>39742</v>
      </c>
      <c r="E1881" s="5">
        <v>39742</v>
      </c>
      <c r="F1881" s="7">
        <v>39742</v>
      </c>
      <c r="G1881" s="8"/>
      <c r="H1881" s="8"/>
      <c r="J1881" s="10"/>
      <c r="K1881" s="10"/>
      <c r="L1881" s="11">
        <v>0</v>
      </c>
      <c r="M1881" s="11">
        <v>0</v>
      </c>
      <c r="O1881" t="str">
        <f t="shared" si="29"/>
        <v>NBBDeclined</v>
      </c>
    </row>
    <row r="1882" spans="1:15" ht="12" customHeight="1" outlineLevel="1" x14ac:dyDescent="0.2">
      <c r="A1882" s="3" t="s">
        <v>24158</v>
      </c>
      <c r="B1882" s="4">
        <v>16416</v>
      </c>
      <c r="C1882" s="3" t="s">
        <v>20135</v>
      </c>
      <c r="D1882" s="5">
        <v>39736</v>
      </c>
      <c r="E1882" s="5">
        <v>39742</v>
      </c>
      <c r="F1882" s="7">
        <v>39743</v>
      </c>
      <c r="G1882" s="9">
        <v>39748</v>
      </c>
      <c r="H1882" s="9">
        <v>39748</v>
      </c>
      <c r="J1882" s="11">
        <v>5</v>
      </c>
      <c r="K1882" s="11">
        <v>0</v>
      </c>
      <c r="L1882" s="11">
        <v>5</v>
      </c>
      <c r="M1882" s="11">
        <v>0</v>
      </c>
      <c r="O1882" t="str">
        <f t="shared" si="29"/>
        <v>NBBBound &amp; Not Paid</v>
      </c>
    </row>
    <row r="1883" spans="1:15" ht="12" customHeight="1" outlineLevel="1" x14ac:dyDescent="0.2">
      <c r="A1883" s="3" t="s">
        <v>24158</v>
      </c>
      <c r="B1883" s="4">
        <v>16417</v>
      </c>
      <c r="C1883" s="3" t="s">
        <v>20133</v>
      </c>
      <c r="D1883" s="5">
        <v>39723</v>
      </c>
      <c r="E1883" s="5">
        <v>39743</v>
      </c>
      <c r="F1883" s="7">
        <v>39743</v>
      </c>
      <c r="G1883" s="8"/>
      <c r="H1883" s="8"/>
      <c r="J1883" s="10"/>
      <c r="K1883" s="10"/>
      <c r="L1883" s="11">
        <v>0</v>
      </c>
      <c r="M1883" s="11">
        <v>0</v>
      </c>
      <c r="O1883" t="str">
        <f t="shared" si="29"/>
        <v>NBBDeclined</v>
      </c>
    </row>
    <row r="1884" spans="1:15" ht="12" customHeight="1" outlineLevel="1" x14ac:dyDescent="0.2">
      <c r="A1884" s="3" t="s">
        <v>24158</v>
      </c>
      <c r="B1884" s="4">
        <v>16418</v>
      </c>
      <c r="C1884" s="3" t="s">
        <v>20133</v>
      </c>
      <c r="D1884" s="5">
        <v>39741</v>
      </c>
      <c r="E1884" s="5">
        <v>39743</v>
      </c>
      <c r="F1884" s="7">
        <v>39743</v>
      </c>
      <c r="G1884" s="8"/>
      <c r="H1884" s="8"/>
      <c r="J1884" s="10"/>
      <c r="K1884" s="10"/>
      <c r="L1884" s="11">
        <v>0</v>
      </c>
      <c r="M1884" s="11">
        <v>0</v>
      </c>
      <c r="O1884" t="str">
        <f t="shared" si="29"/>
        <v>NBBDeclined</v>
      </c>
    </row>
    <row r="1885" spans="1:15" ht="12" customHeight="1" outlineLevel="1" x14ac:dyDescent="0.2">
      <c r="A1885" s="3" t="s">
        <v>24158</v>
      </c>
      <c r="B1885" s="4">
        <v>16420</v>
      </c>
      <c r="C1885" s="3" t="s">
        <v>20133</v>
      </c>
      <c r="E1885" s="5">
        <v>39743</v>
      </c>
      <c r="F1885" s="7">
        <v>39743</v>
      </c>
      <c r="G1885" s="8"/>
      <c r="H1885" s="8"/>
      <c r="J1885" s="10"/>
      <c r="K1885" s="10"/>
      <c r="L1885" s="11">
        <v>0</v>
      </c>
      <c r="M1885" s="11">
        <v>0</v>
      </c>
      <c r="O1885" t="str">
        <f t="shared" si="29"/>
        <v>NBBDeclined</v>
      </c>
    </row>
    <row r="1886" spans="1:15" ht="12" customHeight="1" outlineLevel="1" x14ac:dyDescent="0.2">
      <c r="A1886" s="3" t="s">
        <v>24158</v>
      </c>
      <c r="B1886" s="4">
        <v>16415</v>
      </c>
      <c r="C1886" s="3" t="s">
        <v>20137</v>
      </c>
      <c r="D1886" s="5">
        <v>39730</v>
      </c>
      <c r="E1886" s="5">
        <v>39742</v>
      </c>
      <c r="F1886" s="7">
        <v>39743</v>
      </c>
      <c r="G1886" s="9">
        <v>39748</v>
      </c>
      <c r="H1886" s="9">
        <v>39748</v>
      </c>
      <c r="J1886" s="11">
        <v>5</v>
      </c>
      <c r="K1886" s="11">
        <v>0</v>
      </c>
      <c r="L1886" s="11">
        <v>5</v>
      </c>
      <c r="M1886" s="11">
        <v>0</v>
      </c>
      <c r="O1886" t="str">
        <f t="shared" si="29"/>
        <v>NBBCancel</v>
      </c>
    </row>
    <row r="1887" spans="1:15" ht="12" customHeight="1" outlineLevel="1" x14ac:dyDescent="0.2">
      <c r="A1887" s="3" t="s">
        <v>24158</v>
      </c>
      <c r="B1887" s="4">
        <v>16419</v>
      </c>
      <c r="C1887" s="3" t="s">
        <v>20133</v>
      </c>
      <c r="D1887" s="5">
        <v>39731</v>
      </c>
      <c r="E1887" s="5">
        <v>39743</v>
      </c>
      <c r="F1887" s="7">
        <v>39743</v>
      </c>
      <c r="G1887" s="8"/>
      <c r="H1887" s="8"/>
      <c r="J1887" s="10"/>
      <c r="K1887" s="10"/>
      <c r="L1887" s="11">
        <v>0</v>
      </c>
      <c r="M1887" s="11">
        <v>0</v>
      </c>
      <c r="O1887" t="str">
        <f t="shared" si="29"/>
        <v>NBBDeclined</v>
      </c>
    </row>
    <row r="1888" spans="1:15" ht="12" customHeight="1" outlineLevel="1" x14ac:dyDescent="0.2">
      <c r="A1888" s="3" t="s">
        <v>24158</v>
      </c>
      <c r="B1888" s="4">
        <v>16421</v>
      </c>
      <c r="C1888" s="3" t="s">
        <v>20133</v>
      </c>
      <c r="D1888" s="5">
        <v>39743</v>
      </c>
      <c r="E1888" s="5">
        <v>39744</v>
      </c>
      <c r="F1888" s="7">
        <v>39744</v>
      </c>
      <c r="G1888" s="8"/>
      <c r="H1888" s="8"/>
      <c r="J1888" s="10"/>
      <c r="K1888" s="10"/>
      <c r="L1888" s="11">
        <v>0</v>
      </c>
      <c r="M1888" s="11">
        <v>0</v>
      </c>
      <c r="O1888" t="str">
        <f t="shared" si="29"/>
        <v>NBBDeclined</v>
      </c>
    </row>
    <row r="1889" spans="1:15" ht="12" customHeight="1" outlineLevel="1" x14ac:dyDescent="0.2">
      <c r="A1889" s="3" t="s">
        <v>24158</v>
      </c>
      <c r="B1889" s="4">
        <v>16422</v>
      </c>
      <c r="C1889" s="3" t="s">
        <v>20136</v>
      </c>
      <c r="E1889" s="5">
        <v>39744</v>
      </c>
      <c r="F1889" s="7">
        <v>39744</v>
      </c>
      <c r="G1889" s="8"/>
      <c r="H1889" s="8"/>
      <c r="J1889" s="10"/>
      <c r="K1889" s="10"/>
      <c r="L1889" s="11">
        <v>0</v>
      </c>
      <c r="M1889" s="11">
        <v>0</v>
      </c>
      <c r="O1889" t="str">
        <f t="shared" si="29"/>
        <v>NBBClose-No Info</v>
      </c>
    </row>
    <row r="1890" spans="1:15" ht="12" customHeight="1" outlineLevel="1" x14ac:dyDescent="0.2">
      <c r="A1890" s="3" t="s">
        <v>24158</v>
      </c>
      <c r="B1890" s="4">
        <v>16424</v>
      </c>
      <c r="C1890" s="3" t="s">
        <v>20133</v>
      </c>
      <c r="E1890" s="5">
        <v>39745</v>
      </c>
      <c r="F1890" s="7">
        <v>39745</v>
      </c>
      <c r="G1890" s="8"/>
      <c r="H1890" s="8"/>
      <c r="J1890" s="10"/>
      <c r="K1890" s="10"/>
      <c r="L1890" s="11">
        <v>0</v>
      </c>
      <c r="M1890" s="11">
        <v>0</v>
      </c>
      <c r="O1890" t="str">
        <f t="shared" si="29"/>
        <v>NBBDeclined</v>
      </c>
    </row>
    <row r="1891" spans="1:15" ht="12" customHeight="1" outlineLevel="1" x14ac:dyDescent="0.2">
      <c r="A1891" s="3" t="s">
        <v>24158</v>
      </c>
      <c r="B1891" s="4">
        <v>16423</v>
      </c>
      <c r="C1891" s="3" t="s">
        <v>20133</v>
      </c>
      <c r="D1891" s="5">
        <v>39713</v>
      </c>
      <c r="E1891" s="5">
        <v>39745</v>
      </c>
      <c r="F1891" s="7">
        <v>39745</v>
      </c>
      <c r="G1891" s="8"/>
      <c r="H1891" s="8"/>
      <c r="J1891" s="10"/>
      <c r="K1891" s="10"/>
      <c r="L1891" s="11">
        <v>0</v>
      </c>
      <c r="M1891" s="11">
        <v>0</v>
      </c>
      <c r="O1891" t="str">
        <f t="shared" si="29"/>
        <v>NBBDeclined</v>
      </c>
    </row>
    <row r="1892" spans="1:15" ht="12" customHeight="1" outlineLevel="1" x14ac:dyDescent="0.2">
      <c r="A1892" s="3" t="s">
        <v>24158</v>
      </c>
      <c r="B1892" s="4">
        <v>16427</v>
      </c>
      <c r="C1892" s="3" t="s">
        <v>20133</v>
      </c>
      <c r="D1892" s="5">
        <v>39745</v>
      </c>
      <c r="E1892" s="5">
        <v>39748</v>
      </c>
      <c r="F1892" s="7">
        <v>39748</v>
      </c>
      <c r="G1892" s="8"/>
      <c r="H1892" s="8"/>
      <c r="J1892" s="10"/>
      <c r="K1892" s="10"/>
      <c r="L1892" s="11">
        <v>0</v>
      </c>
      <c r="M1892" s="11">
        <v>0</v>
      </c>
      <c r="O1892" t="str">
        <f t="shared" si="29"/>
        <v>NBBDeclined</v>
      </c>
    </row>
    <row r="1893" spans="1:15" ht="12" customHeight="1" outlineLevel="1" x14ac:dyDescent="0.2">
      <c r="A1893" s="3" t="s">
        <v>24158</v>
      </c>
      <c r="B1893" s="4">
        <v>16428</v>
      </c>
      <c r="C1893" s="3" t="s">
        <v>20135</v>
      </c>
      <c r="D1893" s="5">
        <v>39805</v>
      </c>
      <c r="E1893" s="5">
        <v>39748</v>
      </c>
      <c r="F1893" s="7">
        <v>39748</v>
      </c>
      <c r="G1893" s="9">
        <v>39756</v>
      </c>
      <c r="H1893" s="9">
        <v>39756</v>
      </c>
      <c r="J1893" s="11">
        <v>8</v>
      </c>
      <c r="K1893" s="11">
        <v>0</v>
      </c>
      <c r="L1893" s="11">
        <v>8</v>
      </c>
      <c r="M1893" s="11">
        <v>0</v>
      </c>
      <c r="O1893" t="str">
        <f t="shared" si="29"/>
        <v>NBBBound &amp; Not Paid</v>
      </c>
    </row>
    <row r="1894" spans="1:15" ht="12" customHeight="1" outlineLevel="1" x14ac:dyDescent="0.2">
      <c r="A1894" s="3" t="s">
        <v>24158</v>
      </c>
      <c r="B1894" s="4">
        <v>16425</v>
      </c>
      <c r="C1894" s="3" t="s">
        <v>20133</v>
      </c>
      <c r="D1894" s="5">
        <v>39745</v>
      </c>
      <c r="E1894" s="5">
        <v>39745</v>
      </c>
      <c r="F1894" s="7">
        <v>39748</v>
      </c>
      <c r="G1894" s="8"/>
      <c r="H1894" s="8"/>
      <c r="J1894" s="10"/>
      <c r="K1894" s="10"/>
      <c r="L1894" s="11">
        <v>0</v>
      </c>
      <c r="M1894" s="11">
        <v>0</v>
      </c>
      <c r="O1894" t="str">
        <f t="shared" si="29"/>
        <v>NBBDeclined</v>
      </c>
    </row>
    <row r="1895" spans="1:15" ht="12" customHeight="1" outlineLevel="1" x14ac:dyDescent="0.2">
      <c r="A1895" s="3" t="s">
        <v>24158</v>
      </c>
      <c r="B1895" s="4">
        <v>16429</v>
      </c>
      <c r="C1895" s="3" t="s">
        <v>20136</v>
      </c>
      <c r="E1895" s="5">
        <v>39748</v>
      </c>
      <c r="F1895" s="7">
        <v>39749</v>
      </c>
      <c r="G1895" s="8"/>
      <c r="H1895" s="8"/>
      <c r="J1895" s="10"/>
      <c r="K1895" s="10"/>
      <c r="L1895" s="11">
        <v>0</v>
      </c>
      <c r="M1895" s="11">
        <v>0</v>
      </c>
      <c r="O1895" t="str">
        <f t="shared" si="29"/>
        <v>NBBClose-No Info</v>
      </c>
    </row>
    <row r="1896" spans="1:15" ht="12" customHeight="1" outlineLevel="1" x14ac:dyDescent="0.2">
      <c r="A1896" s="3" t="s">
        <v>24158</v>
      </c>
      <c r="B1896" s="4">
        <v>16432</v>
      </c>
      <c r="C1896" s="3" t="s">
        <v>20133</v>
      </c>
      <c r="D1896" s="5">
        <v>39738</v>
      </c>
      <c r="E1896" s="5">
        <v>39750</v>
      </c>
      <c r="F1896" s="7">
        <v>39750</v>
      </c>
      <c r="G1896" s="8"/>
      <c r="H1896" s="8"/>
      <c r="J1896" s="10"/>
      <c r="K1896" s="10"/>
      <c r="L1896" s="11">
        <v>0</v>
      </c>
      <c r="M1896" s="11">
        <v>0</v>
      </c>
      <c r="O1896" t="str">
        <f t="shared" si="29"/>
        <v>NBBDeclined</v>
      </c>
    </row>
    <row r="1897" spans="1:15" ht="12" customHeight="1" outlineLevel="1" x14ac:dyDescent="0.2">
      <c r="A1897" s="3" t="s">
        <v>24158</v>
      </c>
      <c r="B1897" s="4">
        <v>16430</v>
      </c>
      <c r="C1897" s="3" t="s">
        <v>20133</v>
      </c>
      <c r="D1897" s="5">
        <v>39748</v>
      </c>
      <c r="E1897" s="5">
        <v>39750</v>
      </c>
      <c r="F1897" s="7">
        <v>39750</v>
      </c>
      <c r="G1897" s="8"/>
      <c r="H1897" s="8"/>
      <c r="J1897" s="10"/>
      <c r="K1897" s="10"/>
      <c r="L1897" s="11">
        <v>0</v>
      </c>
      <c r="M1897" s="11">
        <v>0</v>
      </c>
      <c r="O1897" t="str">
        <f t="shared" si="29"/>
        <v>NBBDeclined</v>
      </c>
    </row>
    <row r="1898" spans="1:15" ht="12" customHeight="1" outlineLevel="1" x14ac:dyDescent="0.2">
      <c r="A1898" s="3" t="s">
        <v>24158</v>
      </c>
      <c r="B1898" s="4">
        <v>16433</v>
      </c>
      <c r="C1898" s="3" t="s">
        <v>20133</v>
      </c>
      <c r="D1898" s="5">
        <v>39748</v>
      </c>
      <c r="E1898" s="5">
        <v>39751</v>
      </c>
      <c r="F1898" s="7">
        <v>39751</v>
      </c>
      <c r="G1898" s="8"/>
      <c r="H1898" s="8"/>
      <c r="J1898" s="10"/>
      <c r="K1898" s="10"/>
      <c r="L1898" s="11">
        <v>0</v>
      </c>
      <c r="M1898" s="11">
        <v>0</v>
      </c>
      <c r="O1898" t="str">
        <f t="shared" si="29"/>
        <v>NBBDeclined</v>
      </c>
    </row>
    <row r="1899" spans="1:15" ht="12" customHeight="1" outlineLevel="1" x14ac:dyDescent="0.2">
      <c r="A1899" s="3" t="s">
        <v>24158</v>
      </c>
      <c r="B1899" s="4">
        <v>15184</v>
      </c>
      <c r="C1899" s="3" t="s">
        <v>20135</v>
      </c>
      <c r="D1899" s="5">
        <v>39749</v>
      </c>
      <c r="E1899" s="5">
        <v>39751</v>
      </c>
      <c r="F1899" s="7">
        <v>39751</v>
      </c>
      <c r="G1899" s="9">
        <v>39751</v>
      </c>
      <c r="H1899" s="9">
        <v>39559</v>
      </c>
      <c r="J1899" s="11">
        <v>0</v>
      </c>
      <c r="K1899" s="11">
        <v>-192</v>
      </c>
      <c r="L1899" s="11">
        <v>-192</v>
      </c>
      <c r="M1899" s="11">
        <v>0</v>
      </c>
      <c r="O1899" t="str">
        <f t="shared" si="29"/>
        <v>NBBBound &amp; Not Paid</v>
      </c>
    </row>
    <row r="1900" spans="1:15" ht="12" customHeight="1" outlineLevel="1" x14ac:dyDescent="0.2">
      <c r="A1900" s="3" t="s">
        <v>24158</v>
      </c>
      <c r="B1900" s="4">
        <v>16435</v>
      </c>
      <c r="C1900" s="3" t="s">
        <v>20133</v>
      </c>
      <c r="D1900" s="5">
        <v>39751</v>
      </c>
      <c r="E1900" s="5">
        <v>39752</v>
      </c>
      <c r="F1900" s="7">
        <v>39752</v>
      </c>
      <c r="G1900" s="8"/>
      <c r="H1900" s="8"/>
      <c r="J1900" s="10"/>
      <c r="K1900" s="10"/>
      <c r="L1900" s="11">
        <v>0</v>
      </c>
      <c r="M1900" s="11">
        <v>0</v>
      </c>
      <c r="O1900" t="str">
        <f t="shared" si="29"/>
        <v>NBBDeclined</v>
      </c>
    </row>
    <row r="1901" spans="1:15" ht="12" customHeight="1" outlineLevel="1" x14ac:dyDescent="0.2">
      <c r="A1901" s="3" t="s">
        <v>24158</v>
      </c>
      <c r="B1901" s="4">
        <v>16436</v>
      </c>
      <c r="C1901" s="3" t="s">
        <v>20133</v>
      </c>
      <c r="E1901" s="5">
        <v>39752</v>
      </c>
      <c r="F1901" s="7">
        <v>39755</v>
      </c>
      <c r="G1901" s="8"/>
      <c r="H1901" s="8"/>
      <c r="J1901" s="10"/>
      <c r="K1901" s="10"/>
      <c r="L1901" s="11">
        <v>0</v>
      </c>
      <c r="M1901" s="11">
        <v>0</v>
      </c>
      <c r="O1901" t="str">
        <f t="shared" si="29"/>
        <v>NBBDeclined</v>
      </c>
    </row>
    <row r="1902" spans="1:15" ht="12" customHeight="1" outlineLevel="1" x14ac:dyDescent="0.2">
      <c r="A1902" s="3" t="s">
        <v>24158</v>
      </c>
      <c r="B1902" s="4">
        <v>16439</v>
      </c>
      <c r="C1902" s="3" t="s">
        <v>20133</v>
      </c>
      <c r="D1902" s="5">
        <v>39744</v>
      </c>
      <c r="E1902" s="5">
        <v>39756</v>
      </c>
      <c r="F1902" s="7">
        <v>39756</v>
      </c>
      <c r="G1902" s="8"/>
      <c r="H1902" s="8"/>
      <c r="J1902" s="10"/>
      <c r="K1902" s="10"/>
      <c r="L1902" s="11">
        <v>0</v>
      </c>
      <c r="M1902" s="11">
        <v>0</v>
      </c>
      <c r="O1902" t="str">
        <f t="shared" si="29"/>
        <v>NBBDeclined</v>
      </c>
    </row>
    <row r="1903" spans="1:15" ht="12" customHeight="1" outlineLevel="1" x14ac:dyDescent="0.2">
      <c r="A1903" s="3" t="s">
        <v>24158</v>
      </c>
      <c r="B1903" s="4">
        <v>15916</v>
      </c>
      <c r="C1903" s="3" t="s">
        <v>20135</v>
      </c>
      <c r="D1903" s="5">
        <v>39756</v>
      </c>
      <c r="E1903" s="5">
        <v>39756</v>
      </c>
      <c r="F1903" s="7">
        <v>39756</v>
      </c>
      <c r="G1903" s="9">
        <v>39776</v>
      </c>
      <c r="H1903" s="9">
        <v>39811</v>
      </c>
      <c r="I1903" s="6">
        <v>39794</v>
      </c>
      <c r="J1903" s="11">
        <v>20</v>
      </c>
      <c r="K1903" s="11">
        <v>35</v>
      </c>
      <c r="L1903" s="11">
        <v>55</v>
      </c>
      <c r="M1903" s="11">
        <v>-17</v>
      </c>
      <c r="O1903" t="str">
        <f t="shared" si="29"/>
        <v>NBBBound &amp; Not Paid</v>
      </c>
    </row>
    <row r="1904" spans="1:15" ht="12" customHeight="1" outlineLevel="1" x14ac:dyDescent="0.2">
      <c r="A1904" s="3" t="s">
        <v>24158</v>
      </c>
      <c r="B1904" s="4">
        <v>16565</v>
      </c>
      <c r="C1904" s="3" t="s">
        <v>20136</v>
      </c>
      <c r="D1904" s="5">
        <v>39757</v>
      </c>
      <c r="E1904" s="5">
        <v>39758</v>
      </c>
      <c r="F1904" s="7">
        <v>39758</v>
      </c>
      <c r="G1904" s="8"/>
      <c r="H1904" s="8"/>
      <c r="J1904" s="10"/>
      <c r="K1904" s="10"/>
      <c r="L1904" s="11">
        <v>0</v>
      </c>
      <c r="M1904" s="11">
        <v>0</v>
      </c>
      <c r="O1904" t="str">
        <f t="shared" si="29"/>
        <v>NBBClose-No Info</v>
      </c>
    </row>
    <row r="1905" spans="1:15" ht="12" customHeight="1" outlineLevel="1" x14ac:dyDescent="0.2">
      <c r="A1905" s="3" t="s">
        <v>24158</v>
      </c>
      <c r="B1905" s="4">
        <v>16566</v>
      </c>
      <c r="C1905" s="3" t="s">
        <v>20136</v>
      </c>
      <c r="D1905" s="5">
        <v>39756</v>
      </c>
      <c r="E1905" s="5">
        <v>39758</v>
      </c>
      <c r="F1905" s="7">
        <v>39758</v>
      </c>
      <c r="G1905" s="8"/>
      <c r="H1905" s="8"/>
      <c r="J1905" s="10"/>
      <c r="K1905" s="10"/>
      <c r="L1905" s="11">
        <v>0</v>
      </c>
      <c r="M1905" s="11">
        <v>0</v>
      </c>
      <c r="O1905" t="str">
        <f t="shared" si="29"/>
        <v>NBBClose-No Info</v>
      </c>
    </row>
    <row r="1906" spans="1:15" ht="12" customHeight="1" outlineLevel="1" x14ac:dyDescent="0.2">
      <c r="A1906" s="3" t="s">
        <v>24158</v>
      </c>
      <c r="B1906" s="4">
        <v>16579</v>
      </c>
      <c r="C1906" s="3" t="s">
        <v>20134</v>
      </c>
      <c r="D1906" s="5">
        <v>39756</v>
      </c>
      <c r="E1906" s="5">
        <v>39764</v>
      </c>
      <c r="F1906" s="7">
        <v>39765</v>
      </c>
      <c r="G1906" s="9">
        <v>39797</v>
      </c>
      <c r="H1906" s="9">
        <v>39825</v>
      </c>
      <c r="J1906" s="11">
        <v>32</v>
      </c>
      <c r="K1906" s="11">
        <v>28</v>
      </c>
      <c r="L1906" s="11">
        <v>60</v>
      </c>
      <c r="M1906" s="11">
        <v>0</v>
      </c>
      <c r="O1906" t="str">
        <f t="shared" si="29"/>
        <v>NBBNo Sale</v>
      </c>
    </row>
    <row r="1907" spans="1:15" ht="12" customHeight="1" outlineLevel="1" x14ac:dyDescent="0.2">
      <c r="A1907" s="3" t="s">
        <v>24158</v>
      </c>
      <c r="B1907" s="4">
        <v>16583</v>
      </c>
      <c r="C1907" s="3" t="s">
        <v>20136</v>
      </c>
      <c r="D1907" s="5">
        <v>39765</v>
      </c>
      <c r="E1907" s="5">
        <v>39766</v>
      </c>
      <c r="F1907" s="7">
        <v>39766</v>
      </c>
      <c r="G1907" s="8"/>
      <c r="H1907" s="8"/>
      <c r="J1907" s="10"/>
      <c r="K1907" s="10"/>
      <c r="L1907" s="11">
        <v>0</v>
      </c>
      <c r="M1907" s="11">
        <v>0</v>
      </c>
      <c r="O1907" t="str">
        <f t="shared" si="29"/>
        <v>NBBClose-No Info</v>
      </c>
    </row>
    <row r="1908" spans="1:15" ht="12" customHeight="1" outlineLevel="1" x14ac:dyDescent="0.2">
      <c r="A1908" s="3" t="s">
        <v>24158</v>
      </c>
      <c r="B1908" s="4">
        <v>16590</v>
      </c>
      <c r="C1908" s="3" t="s">
        <v>20133</v>
      </c>
      <c r="D1908" s="5">
        <v>39750</v>
      </c>
      <c r="E1908" s="5">
        <v>39770</v>
      </c>
      <c r="F1908" s="7">
        <v>39770</v>
      </c>
      <c r="G1908" s="8"/>
      <c r="H1908" s="8"/>
      <c r="J1908" s="10"/>
      <c r="K1908" s="10"/>
      <c r="L1908" s="11">
        <v>0</v>
      </c>
      <c r="M1908" s="11">
        <v>0</v>
      </c>
      <c r="O1908" t="str">
        <f t="shared" si="29"/>
        <v>NBBDeclined</v>
      </c>
    </row>
    <row r="1909" spans="1:15" ht="12" customHeight="1" outlineLevel="1" x14ac:dyDescent="0.2">
      <c r="A1909" s="3" t="s">
        <v>24158</v>
      </c>
      <c r="B1909" s="4">
        <v>16596</v>
      </c>
      <c r="C1909" s="3" t="s">
        <v>20134</v>
      </c>
      <c r="D1909" s="5">
        <v>39755</v>
      </c>
      <c r="E1909" s="5">
        <v>39772</v>
      </c>
      <c r="F1909" s="7">
        <v>39772</v>
      </c>
      <c r="G1909" s="9">
        <v>39825</v>
      </c>
      <c r="H1909" s="9">
        <v>39891</v>
      </c>
      <c r="J1909" s="11">
        <v>53</v>
      </c>
      <c r="K1909" s="11">
        <v>66</v>
      </c>
      <c r="L1909" s="11">
        <v>119</v>
      </c>
      <c r="M1909" s="11">
        <v>0</v>
      </c>
      <c r="O1909" t="str">
        <f t="shared" si="29"/>
        <v>NBBNo Sale</v>
      </c>
    </row>
    <row r="1910" spans="1:15" ht="12" customHeight="1" outlineLevel="1" x14ac:dyDescent="0.2">
      <c r="A1910" s="3" t="s">
        <v>24158</v>
      </c>
      <c r="B1910" s="4">
        <v>16595</v>
      </c>
      <c r="C1910" s="3" t="s">
        <v>20133</v>
      </c>
      <c r="D1910" s="5">
        <v>39770</v>
      </c>
      <c r="E1910" s="5">
        <v>39772</v>
      </c>
      <c r="F1910" s="7">
        <v>39772</v>
      </c>
      <c r="G1910" s="8"/>
      <c r="H1910" s="8"/>
      <c r="J1910" s="10"/>
      <c r="K1910" s="10"/>
      <c r="L1910" s="11">
        <v>0</v>
      </c>
      <c r="M1910" s="11">
        <v>0</v>
      </c>
      <c r="O1910" t="str">
        <f t="shared" si="29"/>
        <v>NBBDeclined</v>
      </c>
    </row>
    <row r="1911" spans="1:15" ht="12" customHeight="1" outlineLevel="1" x14ac:dyDescent="0.2">
      <c r="A1911" s="3" t="s">
        <v>24158</v>
      </c>
      <c r="B1911" s="4">
        <v>16599</v>
      </c>
      <c r="C1911" s="3" t="s">
        <v>20133</v>
      </c>
      <c r="D1911" s="5">
        <v>39766</v>
      </c>
      <c r="E1911" s="5">
        <v>39773</v>
      </c>
      <c r="F1911" s="7">
        <v>39773</v>
      </c>
      <c r="G1911" s="8"/>
      <c r="H1911" s="8"/>
      <c r="J1911" s="10"/>
      <c r="K1911" s="10"/>
      <c r="L1911" s="11">
        <v>0</v>
      </c>
      <c r="M1911" s="11">
        <v>0</v>
      </c>
      <c r="O1911" t="str">
        <f t="shared" si="29"/>
        <v>NBBDeclined</v>
      </c>
    </row>
    <row r="1912" spans="1:15" ht="12" customHeight="1" outlineLevel="1" x14ac:dyDescent="0.2">
      <c r="A1912" s="3" t="s">
        <v>24158</v>
      </c>
      <c r="B1912" s="4">
        <v>16600</v>
      </c>
      <c r="C1912" s="3" t="s">
        <v>20136</v>
      </c>
      <c r="D1912" s="5">
        <v>39758</v>
      </c>
      <c r="E1912" s="5">
        <v>39773</v>
      </c>
      <c r="F1912" s="7">
        <v>39773</v>
      </c>
      <c r="G1912" s="9">
        <v>39775</v>
      </c>
      <c r="H1912" s="8"/>
      <c r="J1912" s="11">
        <v>2</v>
      </c>
      <c r="K1912" s="10"/>
      <c r="L1912" s="11">
        <v>0</v>
      </c>
      <c r="M1912" s="11">
        <v>0</v>
      </c>
      <c r="O1912" t="str">
        <f t="shared" si="29"/>
        <v>NBBClose-No Info</v>
      </c>
    </row>
    <row r="1913" spans="1:15" ht="12" customHeight="1" outlineLevel="1" x14ac:dyDescent="0.2">
      <c r="A1913" s="3" t="s">
        <v>24158</v>
      </c>
      <c r="B1913" s="4">
        <v>16606</v>
      </c>
      <c r="C1913" s="3" t="s">
        <v>20133</v>
      </c>
      <c r="D1913" s="5">
        <v>39772</v>
      </c>
      <c r="E1913" s="5">
        <v>39776</v>
      </c>
      <c r="F1913" s="7">
        <v>39776</v>
      </c>
      <c r="G1913" s="8"/>
      <c r="H1913" s="8"/>
      <c r="J1913" s="10"/>
      <c r="K1913" s="10"/>
      <c r="L1913" s="11">
        <v>0</v>
      </c>
      <c r="M1913" s="11">
        <v>0</v>
      </c>
      <c r="O1913" t="str">
        <f t="shared" si="29"/>
        <v>NBBDeclined</v>
      </c>
    </row>
    <row r="1914" spans="1:15" ht="12" customHeight="1" outlineLevel="1" x14ac:dyDescent="0.2">
      <c r="A1914" s="3" t="s">
        <v>24158</v>
      </c>
      <c r="B1914" s="4">
        <v>16611</v>
      </c>
      <c r="C1914" s="3" t="s">
        <v>20135</v>
      </c>
      <c r="D1914" s="5">
        <v>39779</v>
      </c>
      <c r="E1914" s="5">
        <v>39783</v>
      </c>
      <c r="F1914" s="7">
        <v>39783</v>
      </c>
      <c r="G1914" s="9">
        <v>39795</v>
      </c>
      <c r="H1914" s="9">
        <v>39795</v>
      </c>
      <c r="J1914" s="11">
        <v>12</v>
      </c>
      <c r="K1914" s="11">
        <v>0</v>
      </c>
      <c r="L1914" s="11">
        <v>12</v>
      </c>
      <c r="M1914" s="11">
        <v>0</v>
      </c>
      <c r="O1914" t="str">
        <f t="shared" si="29"/>
        <v>NBBBound &amp; Not Paid</v>
      </c>
    </row>
    <row r="1915" spans="1:15" ht="12" customHeight="1" outlineLevel="1" x14ac:dyDescent="0.2">
      <c r="A1915" s="3" t="s">
        <v>24158</v>
      </c>
      <c r="B1915" s="4">
        <v>16746</v>
      </c>
      <c r="C1915" s="3" t="s">
        <v>20135</v>
      </c>
      <c r="D1915" s="5">
        <v>39772</v>
      </c>
      <c r="E1915" s="5">
        <v>39784</v>
      </c>
      <c r="F1915" s="7">
        <v>39784</v>
      </c>
      <c r="G1915" s="9">
        <v>39785</v>
      </c>
      <c r="H1915" s="9">
        <v>39785</v>
      </c>
      <c r="J1915" s="11">
        <v>1</v>
      </c>
      <c r="K1915" s="11">
        <v>0</v>
      </c>
      <c r="L1915" s="11">
        <v>1</v>
      </c>
      <c r="M1915" s="11">
        <v>0</v>
      </c>
      <c r="O1915" t="str">
        <f t="shared" si="29"/>
        <v>NBBBound &amp; Not Paid</v>
      </c>
    </row>
    <row r="1916" spans="1:15" ht="12" customHeight="1" outlineLevel="1" x14ac:dyDescent="0.2">
      <c r="A1916" s="3" t="s">
        <v>24158</v>
      </c>
      <c r="B1916" s="4">
        <v>16748</v>
      </c>
      <c r="C1916" s="3" t="s">
        <v>20133</v>
      </c>
      <c r="D1916" s="5">
        <v>39777</v>
      </c>
      <c r="E1916" s="5">
        <v>39785</v>
      </c>
      <c r="F1916" s="7">
        <v>39785</v>
      </c>
      <c r="G1916" s="8"/>
      <c r="H1916" s="8"/>
      <c r="J1916" s="10"/>
      <c r="K1916" s="10"/>
      <c r="L1916" s="11">
        <v>0</v>
      </c>
      <c r="M1916" s="11">
        <v>0</v>
      </c>
      <c r="O1916" t="str">
        <f t="shared" si="29"/>
        <v>NBBDeclined</v>
      </c>
    </row>
    <row r="1917" spans="1:15" ht="12" customHeight="1" outlineLevel="1" x14ac:dyDescent="0.2">
      <c r="A1917" s="3" t="s">
        <v>24158</v>
      </c>
      <c r="B1917" s="4">
        <v>16753</v>
      </c>
      <c r="C1917" s="3" t="s">
        <v>20133</v>
      </c>
      <c r="E1917" s="5">
        <v>39786</v>
      </c>
      <c r="F1917" s="7">
        <v>39786</v>
      </c>
      <c r="G1917" s="8"/>
      <c r="H1917" s="8"/>
      <c r="J1917" s="10"/>
      <c r="K1917" s="10"/>
      <c r="L1917" s="11">
        <v>0</v>
      </c>
      <c r="M1917" s="11">
        <v>0</v>
      </c>
      <c r="O1917" t="str">
        <f t="shared" si="29"/>
        <v>NBBDeclined</v>
      </c>
    </row>
    <row r="1918" spans="1:15" ht="12" customHeight="1" outlineLevel="1" x14ac:dyDescent="0.2">
      <c r="A1918" s="3" t="s">
        <v>24158</v>
      </c>
      <c r="B1918" s="4">
        <v>16752</v>
      </c>
      <c r="C1918" s="3" t="s">
        <v>20135</v>
      </c>
      <c r="D1918" s="5">
        <v>39783</v>
      </c>
      <c r="E1918" s="5">
        <v>39786</v>
      </c>
      <c r="F1918" s="7">
        <v>39786</v>
      </c>
      <c r="G1918" s="9">
        <v>39790</v>
      </c>
      <c r="H1918" s="9">
        <v>39791</v>
      </c>
      <c r="J1918" s="11">
        <v>4</v>
      </c>
      <c r="K1918" s="11">
        <v>1</v>
      </c>
      <c r="L1918" s="11">
        <v>5</v>
      </c>
      <c r="M1918" s="11">
        <v>0</v>
      </c>
      <c r="O1918" t="str">
        <f t="shared" si="29"/>
        <v>NBBBound &amp; Not Paid</v>
      </c>
    </row>
    <row r="1919" spans="1:15" ht="12" customHeight="1" outlineLevel="1" x14ac:dyDescent="0.2">
      <c r="A1919" s="3" t="s">
        <v>24158</v>
      </c>
      <c r="B1919" s="4">
        <v>16758</v>
      </c>
      <c r="C1919" s="3" t="s">
        <v>20135</v>
      </c>
      <c r="E1919" s="5">
        <v>39787</v>
      </c>
      <c r="F1919" s="7">
        <v>39787</v>
      </c>
      <c r="G1919" s="9">
        <v>39795</v>
      </c>
      <c r="H1919" s="9">
        <v>39795</v>
      </c>
      <c r="J1919" s="11">
        <v>8</v>
      </c>
      <c r="K1919" s="11">
        <v>0</v>
      </c>
      <c r="L1919" s="11">
        <v>8</v>
      </c>
      <c r="M1919" s="11">
        <v>0</v>
      </c>
      <c r="O1919" t="str">
        <f t="shared" si="29"/>
        <v>NBBBound &amp; Not Paid</v>
      </c>
    </row>
    <row r="1920" spans="1:15" ht="12" customHeight="1" outlineLevel="1" x14ac:dyDescent="0.2">
      <c r="A1920" s="3" t="s">
        <v>24158</v>
      </c>
      <c r="B1920" s="4">
        <v>16755</v>
      </c>
      <c r="C1920" s="3" t="s">
        <v>20134</v>
      </c>
      <c r="D1920" s="5">
        <v>39785</v>
      </c>
      <c r="E1920" s="5">
        <v>39786</v>
      </c>
      <c r="F1920" s="7">
        <v>39787</v>
      </c>
      <c r="G1920" s="9">
        <v>39791</v>
      </c>
      <c r="H1920" s="9">
        <v>39791</v>
      </c>
      <c r="I1920" s="6">
        <v>38349</v>
      </c>
      <c r="J1920" s="11">
        <v>4</v>
      </c>
      <c r="K1920" s="11">
        <v>0</v>
      </c>
      <c r="L1920" s="11">
        <v>4</v>
      </c>
      <c r="M1920" s="11">
        <v>-1442</v>
      </c>
      <c r="O1920" t="str">
        <f t="shared" si="29"/>
        <v>NBBNo Sale</v>
      </c>
    </row>
    <row r="1921" spans="1:15" ht="12" customHeight="1" outlineLevel="1" x14ac:dyDescent="0.2">
      <c r="A1921" s="3" t="s">
        <v>24158</v>
      </c>
      <c r="B1921" s="4">
        <v>16756</v>
      </c>
      <c r="C1921" s="3" t="s">
        <v>20135</v>
      </c>
      <c r="D1921" s="5">
        <v>39784</v>
      </c>
      <c r="E1921" s="5">
        <v>39786</v>
      </c>
      <c r="F1921" s="7">
        <v>39787</v>
      </c>
      <c r="G1921" s="9">
        <v>39797</v>
      </c>
      <c r="H1921" s="9">
        <v>39797</v>
      </c>
      <c r="J1921" s="11">
        <v>10</v>
      </c>
      <c r="K1921" s="11">
        <v>0</v>
      </c>
      <c r="L1921" s="11">
        <v>10</v>
      </c>
      <c r="M1921" s="11">
        <v>0</v>
      </c>
      <c r="O1921" t="str">
        <f t="shared" si="29"/>
        <v>NBBBound &amp; Not Paid</v>
      </c>
    </row>
    <row r="1922" spans="1:15" ht="12" customHeight="1" outlineLevel="1" x14ac:dyDescent="0.2">
      <c r="A1922" s="3" t="s">
        <v>24158</v>
      </c>
      <c r="B1922" s="4">
        <v>16757</v>
      </c>
      <c r="C1922" s="3" t="s">
        <v>20136</v>
      </c>
      <c r="D1922" s="5">
        <v>39770</v>
      </c>
      <c r="E1922" s="5">
        <v>39787</v>
      </c>
      <c r="F1922" s="7">
        <v>39787</v>
      </c>
      <c r="G1922" s="9">
        <v>39799</v>
      </c>
      <c r="H1922" s="8"/>
      <c r="J1922" s="11">
        <v>12</v>
      </c>
      <c r="K1922" s="10"/>
      <c r="L1922" s="11">
        <v>0</v>
      </c>
      <c r="M1922" s="11">
        <v>0</v>
      </c>
      <c r="O1922" t="str">
        <f t="shared" si="29"/>
        <v>NBBClose-No Info</v>
      </c>
    </row>
    <row r="1923" spans="1:15" ht="12" customHeight="1" outlineLevel="1" x14ac:dyDescent="0.2">
      <c r="A1923" s="3" t="s">
        <v>24158</v>
      </c>
      <c r="B1923" s="4">
        <v>16762</v>
      </c>
      <c r="C1923" s="3" t="s">
        <v>20134</v>
      </c>
      <c r="D1923" s="5">
        <v>39787</v>
      </c>
      <c r="E1923" s="5">
        <v>39790</v>
      </c>
      <c r="F1923" s="7">
        <v>39790</v>
      </c>
      <c r="G1923" s="9">
        <v>39792</v>
      </c>
      <c r="H1923" s="9">
        <v>39792</v>
      </c>
      <c r="J1923" s="11">
        <v>2</v>
      </c>
      <c r="K1923" s="11">
        <v>0</v>
      </c>
      <c r="L1923" s="11">
        <v>2</v>
      </c>
      <c r="M1923" s="11">
        <v>0</v>
      </c>
      <c r="O1923" t="str">
        <f t="shared" si="29"/>
        <v>NBBNo Sale</v>
      </c>
    </row>
    <row r="1924" spans="1:15" ht="12" customHeight="1" outlineLevel="1" x14ac:dyDescent="0.2">
      <c r="A1924" s="3" t="s">
        <v>24158</v>
      </c>
      <c r="B1924" s="4">
        <v>16765</v>
      </c>
      <c r="C1924" s="3" t="s">
        <v>20135</v>
      </c>
      <c r="D1924" s="5">
        <v>39789</v>
      </c>
      <c r="E1924" s="5">
        <v>39790</v>
      </c>
      <c r="F1924" s="7">
        <v>39790</v>
      </c>
      <c r="G1924" s="9">
        <v>39797</v>
      </c>
      <c r="H1924" s="9">
        <v>39797</v>
      </c>
      <c r="J1924" s="11">
        <v>7</v>
      </c>
      <c r="K1924" s="11">
        <v>0</v>
      </c>
      <c r="L1924" s="11">
        <v>7</v>
      </c>
      <c r="M1924" s="11">
        <v>0</v>
      </c>
      <c r="O1924" t="str">
        <f t="shared" ref="O1924:O1987" si="30">+A1924&amp;C1924</f>
        <v>NBBBound &amp; Not Paid</v>
      </c>
    </row>
    <row r="1925" spans="1:15" ht="12" customHeight="1" outlineLevel="1" x14ac:dyDescent="0.2">
      <c r="A1925" s="3" t="s">
        <v>24158</v>
      </c>
      <c r="B1925" s="4">
        <v>16764</v>
      </c>
      <c r="C1925" s="3" t="s">
        <v>20135</v>
      </c>
      <c r="D1925" s="5">
        <v>39787</v>
      </c>
      <c r="E1925" s="5">
        <v>39790</v>
      </c>
      <c r="F1925" s="7">
        <v>39790</v>
      </c>
      <c r="G1925" s="9">
        <v>39793</v>
      </c>
      <c r="H1925" s="9">
        <v>39793</v>
      </c>
      <c r="J1925" s="11">
        <v>3</v>
      </c>
      <c r="K1925" s="11">
        <v>0</v>
      </c>
      <c r="L1925" s="11">
        <v>3</v>
      </c>
      <c r="M1925" s="11">
        <v>0</v>
      </c>
      <c r="O1925" t="str">
        <f t="shared" si="30"/>
        <v>NBBBound &amp; Not Paid</v>
      </c>
    </row>
    <row r="1926" spans="1:15" ht="12" customHeight="1" outlineLevel="1" x14ac:dyDescent="0.2">
      <c r="A1926" s="3" t="s">
        <v>24158</v>
      </c>
      <c r="B1926" s="4">
        <v>16763</v>
      </c>
      <c r="C1926" s="3" t="s">
        <v>20134</v>
      </c>
      <c r="D1926" s="5">
        <v>39786</v>
      </c>
      <c r="E1926" s="5">
        <v>39790</v>
      </c>
      <c r="F1926" s="7">
        <v>39790</v>
      </c>
      <c r="G1926" s="9">
        <v>39792</v>
      </c>
      <c r="H1926" s="9">
        <v>39797</v>
      </c>
      <c r="J1926" s="11">
        <v>2</v>
      </c>
      <c r="K1926" s="11">
        <v>5</v>
      </c>
      <c r="L1926" s="11">
        <v>7</v>
      </c>
      <c r="M1926" s="11">
        <v>0</v>
      </c>
      <c r="O1926" t="str">
        <f t="shared" si="30"/>
        <v>NBBNo Sale</v>
      </c>
    </row>
    <row r="1927" spans="1:15" ht="12" customHeight="1" outlineLevel="1" x14ac:dyDescent="0.2">
      <c r="A1927" s="3" t="s">
        <v>24158</v>
      </c>
      <c r="B1927" s="4">
        <v>16761</v>
      </c>
      <c r="C1927" s="3" t="s">
        <v>20133</v>
      </c>
      <c r="E1927" s="5">
        <v>39790</v>
      </c>
      <c r="F1927" s="7">
        <v>39790</v>
      </c>
      <c r="G1927" s="8"/>
      <c r="H1927" s="8"/>
      <c r="J1927" s="10"/>
      <c r="K1927" s="10"/>
      <c r="L1927" s="11">
        <v>0</v>
      </c>
      <c r="M1927" s="11">
        <v>0</v>
      </c>
      <c r="O1927" t="str">
        <f t="shared" si="30"/>
        <v>NBBDeclined</v>
      </c>
    </row>
    <row r="1928" spans="1:15" ht="12" customHeight="1" outlineLevel="1" x14ac:dyDescent="0.2">
      <c r="A1928" s="3" t="s">
        <v>24158</v>
      </c>
      <c r="B1928" s="4">
        <v>16760</v>
      </c>
      <c r="C1928" s="3" t="s">
        <v>20134</v>
      </c>
      <c r="D1928" s="5">
        <v>39785</v>
      </c>
      <c r="E1928" s="5">
        <v>39790</v>
      </c>
      <c r="F1928" s="7">
        <v>39790</v>
      </c>
      <c r="G1928" s="9">
        <v>39792</v>
      </c>
      <c r="H1928" s="9">
        <v>39792</v>
      </c>
      <c r="J1928" s="11">
        <v>2</v>
      </c>
      <c r="K1928" s="11">
        <v>0</v>
      </c>
      <c r="L1928" s="11">
        <v>2</v>
      </c>
      <c r="M1928" s="11">
        <v>0</v>
      </c>
      <c r="O1928" t="str">
        <f t="shared" si="30"/>
        <v>NBBNo Sale</v>
      </c>
    </row>
    <row r="1929" spans="1:15" ht="12" customHeight="1" outlineLevel="1" x14ac:dyDescent="0.2">
      <c r="A1929" s="3" t="s">
        <v>24158</v>
      </c>
      <c r="B1929" s="4">
        <v>16759</v>
      </c>
      <c r="C1929" s="3" t="s">
        <v>20133</v>
      </c>
      <c r="E1929" s="5">
        <v>39790</v>
      </c>
      <c r="F1929" s="7">
        <v>39790</v>
      </c>
      <c r="G1929" s="8"/>
      <c r="H1929" s="8"/>
      <c r="J1929" s="10"/>
      <c r="K1929" s="10"/>
      <c r="L1929" s="11">
        <v>0</v>
      </c>
      <c r="M1929" s="11">
        <v>0</v>
      </c>
      <c r="O1929" t="str">
        <f t="shared" si="30"/>
        <v>NBBDeclined</v>
      </c>
    </row>
    <row r="1930" spans="1:15" ht="12" customHeight="1" outlineLevel="1" x14ac:dyDescent="0.2">
      <c r="A1930" s="3" t="s">
        <v>24158</v>
      </c>
      <c r="B1930" s="4">
        <v>16773</v>
      </c>
      <c r="C1930" s="3" t="s">
        <v>20134</v>
      </c>
      <c r="D1930" s="5">
        <v>39787</v>
      </c>
      <c r="E1930" s="5">
        <v>39791</v>
      </c>
      <c r="F1930" s="7">
        <v>39791</v>
      </c>
      <c r="G1930" s="9">
        <v>39792</v>
      </c>
      <c r="H1930" s="9">
        <v>39792</v>
      </c>
      <c r="J1930" s="11">
        <v>1</v>
      </c>
      <c r="K1930" s="11">
        <v>0</v>
      </c>
      <c r="L1930" s="11">
        <v>1</v>
      </c>
      <c r="M1930" s="11">
        <v>0</v>
      </c>
      <c r="O1930" t="str">
        <f t="shared" si="30"/>
        <v>NBBNo Sale</v>
      </c>
    </row>
    <row r="1931" spans="1:15" ht="12" customHeight="1" outlineLevel="1" x14ac:dyDescent="0.2">
      <c r="A1931" s="3" t="s">
        <v>24158</v>
      </c>
      <c r="B1931" s="4">
        <v>16772</v>
      </c>
      <c r="C1931" s="3" t="s">
        <v>20134</v>
      </c>
      <c r="D1931" s="5">
        <v>39787</v>
      </c>
      <c r="E1931" s="5">
        <v>39791</v>
      </c>
      <c r="F1931" s="7">
        <v>39791</v>
      </c>
      <c r="G1931" s="9">
        <v>39794</v>
      </c>
      <c r="H1931" s="9">
        <v>39794</v>
      </c>
      <c r="J1931" s="11">
        <v>3</v>
      </c>
      <c r="K1931" s="11">
        <v>0</v>
      </c>
      <c r="L1931" s="11">
        <v>3</v>
      </c>
      <c r="M1931" s="11">
        <v>0</v>
      </c>
      <c r="O1931" t="str">
        <f t="shared" si="30"/>
        <v>NBBNo Sale</v>
      </c>
    </row>
    <row r="1932" spans="1:15" ht="12" customHeight="1" outlineLevel="1" x14ac:dyDescent="0.2">
      <c r="A1932" s="3" t="s">
        <v>24158</v>
      </c>
      <c r="B1932" s="4">
        <v>16771</v>
      </c>
      <c r="C1932" s="3" t="s">
        <v>20135</v>
      </c>
      <c r="D1932" s="5">
        <v>39791</v>
      </c>
      <c r="E1932" s="5">
        <v>39791</v>
      </c>
      <c r="F1932" s="7">
        <v>39791</v>
      </c>
      <c r="G1932" s="9">
        <v>39799</v>
      </c>
      <c r="H1932" s="9">
        <v>39799</v>
      </c>
      <c r="J1932" s="11">
        <v>8</v>
      </c>
      <c r="K1932" s="11">
        <v>0</v>
      </c>
      <c r="L1932" s="11">
        <v>8</v>
      </c>
      <c r="M1932" s="11">
        <v>0</v>
      </c>
      <c r="O1932" t="str">
        <f t="shared" si="30"/>
        <v>NBBBound &amp; Not Paid</v>
      </c>
    </row>
    <row r="1933" spans="1:15" ht="12" customHeight="1" outlineLevel="1" x14ac:dyDescent="0.2">
      <c r="A1933" s="3" t="s">
        <v>24158</v>
      </c>
      <c r="B1933" s="4">
        <v>16770</v>
      </c>
      <c r="C1933" s="3" t="s">
        <v>20135</v>
      </c>
      <c r="D1933" s="5">
        <v>39799</v>
      </c>
      <c r="E1933" s="5">
        <v>39790</v>
      </c>
      <c r="F1933" s="7">
        <v>39791</v>
      </c>
      <c r="G1933" s="9">
        <v>39795</v>
      </c>
      <c r="H1933" s="9">
        <v>39795</v>
      </c>
      <c r="J1933" s="11">
        <v>4</v>
      </c>
      <c r="K1933" s="11">
        <v>0</v>
      </c>
      <c r="L1933" s="11">
        <v>4</v>
      </c>
      <c r="M1933" s="11">
        <v>0</v>
      </c>
      <c r="O1933" t="str">
        <f t="shared" si="30"/>
        <v>NBBBound &amp; Not Paid</v>
      </c>
    </row>
    <row r="1934" spans="1:15" ht="12" customHeight="1" outlineLevel="1" x14ac:dyDescent="0.2">
      <c r="A1934" s="3" t="s">
        <v>24158</v>
      </c>
      <c r="B1934" s="4">
        <v>16769</v>
      </c>
      <c r="C1934" s="3" t="s">
        <v>20135</v>
      </c>
      <c r="D1934" s="5">
        <v>39790</v>
      </c>
      <c r="E1934" s="5">
        <v>39791</v>
      </c>
      <c r="F1934" s="7">
        <v>39791</v>
      </c>
      <c r="G1934" s="9">
        <v>39796</v>
      </c>
      <c r="H1934" s="9">
        <v>39796</v>
      </c>
      <c r="J1934" s="11">
        <v>5</v>
      </c>
      <c r="K1934" s="11">
        <v>0</v>
      </c>
      <c r="L1934" s="11">
        <v>5</v>
      </c>
      <c r="M1934" s="11">
        <v>0</v>
      </c>
      <c r="O1934" t="str">
        <f t="shared" si="30"/>
        <v>NBBBound &amp; Not Paid</v>
      </c>
    </row>
    <row r="1935" spans="1:15" ht="12" customHeight="1" outlineLevel="1" x14ac:dyDescent="0.2">
      <c r="A1935" s="3" t="s">
        <v>24158</v>
      </c>
      <c r="B1935" s="4">
        <v>16768</v>
      </c>
      <c r="C1935" s="3" t="s">
        <v>20133</v>
      </c>
      <c r="D1935" s="5">
        <v>39790</v>
      </c>
      <c r="E1935" s="5">
        <v>39790</v>
      </c>
      <c r="F1935" s="7">
        <v>39791</v>
      </c>
      <c r="G1935" s="8"/>
      <c r="H1935" s="8"/>
      <c r="J1935" s="10"/>
      <c r="K1935" s="10"/>
      <c r="L1935" s="11">
        <v>0</v>
      </c>
      <c r="M1935" s="11">
        <v>0</v>
      </c>
      <c r="O1935" t="str">
        <f t="shared" si="30"/>
        <v>NBBDeclined</v>
      </c>
    </row>
    <row r="1936" spans="1:15" ht="12" customHeight="1" outlineLevel="1" x14ac:dyDescent="0.2">
      <c r="A1936" s="3" t="s">
        <v>24158</v>
      </c>
      <c r="B1936" s="4">
        <v>16767</v>
      </c>
      <c r="C1936" s="3" t="s">
        <v>20134</v>
      </c>
      <c r="D1936" s="5">
        <v>39783</v>
      </c>
      <c r="E1936" s="5">
        <v>39791</v>
      </c>
      <c r="F1936" s="7">
        <v>39791</v>
      </c>
      <c r="G1936" s="9">
        <v>39796</v>
      </c>
      <c r="H1936" s="9">
        <v>39796</v>
      </c>
      <c r="J1936" s="11">
        <v>5</v>
      </c>
      <c r="K1936" s="11">
        <v>0</v>
      </c>
      <c r="L1936" s="11">
        <v>5</v>
      </c>
      <c r="M1936" s="11">
        <v>0</v>
      </c>
      <c r="O1936" t="str">
        <f t="shared" si="30"/>
        <v>NBBNo Sale</v>
      </c>
    </row>
    <row r="1937" spans="1:15" ht="12" customHeight="1" outlineLevel="1" x14ac:dyDescent="0.2">
      <c r="A1937" s="3" t="s">
        <v>24158</v>
      </c>
      <c r="B1937" s="4">
        <v>16766</v>
      </c>
      <c r="C1937" s="3" t="s">
        <v>20135</v>
      </c>
      <c r="D1937" s="5">
        <v>39787</v>
      </c>
      <c r="E1937" s="5">
        <v>39790</v>
      </c>
      <c r="F1937" s="7">
        <v>39791</v>
      </c>
      <c r="G1937" s="9">
        <v>39794</v>
      </c>
      <c r="H1937" s="9">
        <v>39794</v>
      </c>
      <c r="J1937" s="11">
        <v>3</v>
      </c>
      <c r="K1937" s="11">
        <v>0</v>
      </c>
      <c r="L1937" s="11">
        <v>3</v>
      </c>
      <c r="M1937" s="11">
        <v>0</v>
      </c>
      <c r="O1937" t="str">
        <f t="shared" si="30"/>
        <v>NBBBound &amp; Not Paid</v>
      </c>
    </row>
    <row r="1938" spans="1:15" ht="12" customHeight="1" outlineLevel="1" x14ac:dyDescent="0.2">
      <c r="A1938" s="3" t="s">
        <v>24158</v>
      </c>
      <c r="B1938" s="4">
        <v>16774</v>
      </c>
      <c r="C1938" s="3" t="s">
        <v>20135</v>
      </c>
      <c r="D1938" s="5">
        <v>39791</v>
      </c>
      <c r="E1938" s="5">
        <v>39791</v>
      </c>
      <c r="F1938" s="7">
        <v>39792</v>
      </c>
      <c r="G1938" s="9">
        <v>39816</v>
      </c>
      <c r="H1938" s="9">
        <v>39822</v>
      </c>
      <c r="J1938" s="11">
        <v>24</v>
      </c>
      <c r="K1938" s="11">
        <v>6</v>
      </c>
      <c r="L1938" s="11">
        <v>30</v>
      </c>
      <c r="M1938" s="11">
        <v>0</v>
      </c>
      <c r="O1938" t="str">
        <f t="shared" si="30"/>
        <v>NBBBound &amp; Not Paid</v>
      </c>
    </row>
    <row r="1939" spans="1:15" ht="12" customHeight="1" outlineLevel="1" x14ac:dyDescent="0.2">
      <c r="A1939" s="3" t="s">
        <v>24158</v>
      </c>
      <c r="B1939" s="4">
        <v>16775</v>
      </c>
      <c r="C1939" s="3" t="s">
        <v>20133</v>
      </c>
      <c r="D1939" s="5">
        <v>39729</v>
      </c>
      <c r="E1939" s="5">
        <v>39792</v>
      </c>
      <c r="F1939" s="7">
        <v>39792</v>
      </c>
      <c r="G1939" s="8"/>
      <c r="H1939" s="8"/>
      <c r="J1939" s="10"/>
      <c r="K1939" s="10"/>
      <c r="L1939" s="11">
        <v>0</v>
      </c>
      <c r="M1939" s="11">
        <v>0</v>
      </c>
      <c r="O1939" t="str">
        <f t="shared" si="30"/>
        <v>NBBDeclined</v>
      </c>
    </row>
    <row r="1940" spans="1:15" ht="12" customHeight="1" outlineLevel="1" x14ac:dyDescent="0.2">
      <c r="A1940" s="3" t="s">
        <v>24158</v>
      </c>
      <c r="B1940" s="4">
        <v>16777</v>
      </c>
      <c r="C1940" s="3" t="s">
        <v>20133</v>
      </c>
      <c r="D1940" s="5">
        <v>39730</v>
      </c>
      <c r="E1940" s="5">
        <v>39792</v>
      </c>
      <c r="F1940" s="7">
        <v>39792</v>
      </c>
      <c r="G1940" s="8"/>
      <c r="H1940" s="8"/>
      <c r="J1940" s="10"/>
      <c r="K1940" s="10"/>
      <c r="L1940" s="11">
        <v>0</v>
      </c>
      <c r="M1940" s="11">
        <v>0</v>
      </c>
      <c r="O1940" t="str">
        <f t="shared" si="30"/>
        <v>NBBDeclined</v>
      </c>
    </row>
    <row r="1941" spans="1:15" ht="12" customHeight="1" outlineLevel="1" x14ac:dyDescent="0.2">
      <c r="A1941" s="3" t="s">
        <v>24158</v>
      </c>
      <c r="B1941" s="4">
        <v>16780</v>
      </c>
      <c r="C1941" s="3" t="s">
        <v>20137</v>
      </c>
      <c r="D1941" s="5">
        <v>39783</v>
      </c>
      <c r="E1941" s="5">
        <v>39793</v>
      </c>
      <c r="F1941" s="7">
        <v>39793</v>
      </c>
      <c r="G1941" s="9">
        <v>39796</v>
      </c>
      <c r="H1941" s="9">
        <v>39796</v>
      </c>
      <c r="J1941" s="11">
        <v>3</v>
      </c>
      <c r="K1941" s="11">
        <v>0</v>
      </c>
      <c r="L1941" s="11">
        <v>3</v>
      </c>
      <c r="M1941" s="11">
        <v>0</v>
      </c>
      <c r="O1941" t="str">
        <f t="shared" si="30"/>
        <v>NBBCancel</v>
      </c>
    </row>
    <row r="1942" spans="1:15" ht="12" customHeight="1" outlineLevel="1" x14ac:dyDescent="0.2">
      <c r="A1942" s="3" t="s">
        <v>24158</v>
      </c>
      <c r="B1942" s="4">
        <v>16779</v>
      </c>
      <c r="C1942" s="3" t="s">
        <v>20134</v>
      </c>
      <c r="D1942" s="5">
        <v>39765</v>
      </c>
      <c r="E1942" s="5">
        <v>39793</v>
      </c>
      <c r="F1942" s="7">
        <v>39793</v>
      </c>
      <c r="G1942" s="9">
        <v>39793</v>
      </c>
      <c r="H1942" s="9">
        <v>39793</v>
      </c>
      <c r="I1942" s="6">
        <v>37622</v>
      </c>
      <c r="J1942" s="11">
        <v>0</v>
      </c>
      <c r="K1942" s="11">
        <v>0</v>
      </c>
      <c r="L1942" s="11">
        <v>0</v>
      </c>
      <c r="M1942" s="11">
        <v>-2171</v>
      </c>
      <c r="O1942" t="str">
        <f t="shared" si="30"/>
        <v>NBBNo Sale</v>
      </c>
    </row>
    <row r="1943" spans="1:15" ht="12" customHeight="1" outlineLevel="1" x14ac:dyDescent="0.2">
      <c r="A1943" s="3" t="s">
        <v>24158</v>
      </c>
      <c r="B1943" s="4">
        <v>16784</v>
      </c>
      <c r="C1943" s="3" t="s">
        <v>20133</v>
      </c>
      <c r="D1943" s="5">
        <v>39787</v>
      </c>
      <c r="E1943" s="5">
        <v>39793</v>
      </c>
      <c r="F1943" s="7">
        <v>39793</v>
      </c>
      <c r="G1943" s="8"/>
      <c r="H1943" s="8"/>
      <c r="J1943" s="10"/>
      <c r="K1943" s="10"/>
      <c r="L1943" s="11">
        <v>0</v>
      </c>
      <c r="M1943" s="11">
        <v>0</v>
      </c>
      <c r="O1943" t="str">
        <f t="shared" si="30"/>
        <v>NBBDeclined</v>
      </c>
    </row>
    <row r="1944" spans="1:15" ht="12" customHeight="1" outlineLevel="1" x14ac:dyDescent="0.2">
      <c r="A1944" s="3" t="s">
        <v>24158</v>
      </c>
      <c r="B1944" s="4">
        <v>16781</v>
      </c>
      <c r="C1944" s="3" t="s">
        <v>20134</v>
      </c>
      <c r="D1944" s="5">
        <v>39787</v>
      </c>
      <c r="E1944" s="5">
        <v>39793</v>
      </c>
      <c r="F1944" s="7">
        <v>39793</v>
      </c>
      <c r="G1944" s="9">
        <v>39796</v>
      </c>
      <c r="H1944" s="9">
        <v>39796</v>
      </c>
      <c r="J1944" s="11">
        <v>3</v>
      </c>
      <c r="K1944" s="11">
        <v>0</v>
      </c>
      <c r="L1944" s="11">
        <v>3</v>
      </c>
      <c r="M1944" s="11">
        <v>0</v>
      </c>
      <c r="O1944" t="str">
        <f t="shared" si="30"/>
        <v>NBBNo Sale</v>
      </c>
    </row>
    <row r="1945" spans="1:15" ht="12" customHeight="1" outlineLevel="1" x14ac:dyDescent="0.2">
      <c r="A1945" s="3" t="s">
        <v>24158</v>
      </c>
      <c r="B1945" s="4">
        <v>16782</v>
      </c>
      <c r="C1945" s="3" t="s">
        <v>20134</v>
      </c>
      <c r="D1945" s="5">
        <v>39790</v>
      </c>
      <c r="E1945" s="5">
        <v>39793</v>
      </c>
      <c r="F1945" s="7">
        <v>39793</v>
      </c>
      <c r="G1945" s="9">
        <v>39796</v>
      </c>
      <c r="H1945" s="9">
        <v>39796</v>
      </c>
      <c r="J1945" s="11">
        <v>3</v>
      </c>
      <c r="K1945" s="11">
        <v>0</v>
      </c>
      <c r="L1945" s="11">
        <v>3</v>
      </c>
      <c r="M1945" s="11">
        <v>0</v>
      </c>
      <c r="O1945" t="str">
        <f t="shared" si="30"/>
        <v>NBBNo Sale</v>
      </c>
    </row>
    <row r="1946" spans="1:15" ht="12" customHeight="1" outlineLevel="1" x14ac:dyDescent="0.2">
      <c r="A1946" s="3" t="s">
        <v>24158</v>
      </c>
      <c r="B1946" s="4">
        <v>16783</v>
      </c>
      <c r="C1946" s="3" t="s">
        <v>20134</v>
      </c>
      <c r="D1946" s="5">
        <v>39766</v>
      </c>
      <c r="E1946" s="5">
        <v>39793</v>
      </c>
      <c r="F1946" s="7">
        <v>39793</v>
      </c>
      <c r="G1946" s="9">
        <v>39795</v>
      </c>
      <c r="H1946" s="9">
        <v>39795</v>
      </c>
      <c r="J1946" s="11">
        <v>2</v>
      </c>
      <c r="K1946" s="11">
        <v>0</v>
      </c>
      <c r="L1946" s="11">
        <v>2</v>
      </c>
      <c r="M1946" s="11">
        <v>0</v>
      </c>
      <c r="O1946" t="str">
        <f t="shared" si="30"/>
        <v>NBBNo Sale</v>
      </c>
    </row>
    <row r="1947" spans="1:15" ht="12" customHeight="1" outlineLevel="1" x14ac:dyDescent="0.2">
      <c r="A1947" s="3" t="s">
        <v>24158</v>
      </c>
      <c r="B1947" s="4">
        <v>16778</v>
      </c>
      <c r="C1947" s="3" t="s">
        <v>20134</v>
      </c>
      <c r="D1947" s="5">
        <v>39787</v>
      </c>
      <c r="E1947" s="5">
        <v>39792</v>
      </c>
      <c r="F1947" s="7">
        <v>39793</v>
      </c>
      <c r="G1947" s="9">
        <v>39794</v>
      </c>
      <c r="H1947" s="9">
        <v>39794</v>
      </c>
      <c r="J1947" s="11">
        <v>1</v>
      </c>
      <c r="K1947" s="11">
        <v>0</v>
      </c>
      <c r="L1947" s="11">
        <v>1</v>
      </c>
      <c r="M1947" s="11">
        <v>0</v>
      </c>
      <c r="O1947" t="str">
        <f t="shared" si="30"/>
        <v>NBBNo Sale</v>
      </c>
    </row>
    <row r="1948" spans="1:15" ht="12" customHeight="1" outlineLevel="1" x14ac:dyDescent="0.2">
      <c r="A1948" s="3" t="s">
        <v>24158</v>
      </c>
      <c r="B1948" s="4">
        <v>16786</v>
      </c>
      <c r="C1948" s="3" t="s">
        <v>20133</v>
      </c>
      <c r="D1948" s="5">
        <v>39769</v>
      </c>
      <c r="E1948" s="5">
        <v>39794</v>
      </c>
      <c r="F1948" s="7">
        <v>39797</v>
      </c>
      <c r="G1948" s="8"/>
      <c r="H1948" s="8"/>
      <c r="J1948" s="10"/>
      <c r="K1948" s="10"/>
      <c r="L1948" s="11">
        <v>0</v>
      </c>
      <c r="M1948" s="11">
        <v>0</v>
      </c>
      <c r="O1948" t="str">
        <f t="shared" si="30"/>
        <v>NBBDeclined</v>
      </c>
    </row>
    <row r="1949" spans="1:15" ht="12" customHeight="1" outlineLevel="1" x14ac:dyDescent="0.2">
      <c r="A1949" s="3" t="s">
        <v>24158</v>
      </c>
      <c r="B1949" s="4">
        <v>16785</v>
      </c>
      <c r="C1949" s="3" t="s">
        <v>20134</v>
      </c>
      <c r="D1949" s="5">
        <v>39787</v>
      </c>
      <c r="E1949" s="5">
        <v>39794</v>
      </c>
      <c r="F1949" s="7">
        <v>39797</v>
      </c>
      <c r="G1949" s="9">
        <v>39799</v>
      </c>
      <c r="H1949" s="9">
        <v>39799</v>
      </c>
      <c r="J1949" s="11">
        <v>2</v>
      </c>
      <c r="K1949" s="11">
        <v>0</v>
      </c>
      <c r="L1949" s="11">
        <v>2</v>
      </c>
      <c r="M1949" s="11">
        <v>0</v>
      </c>
      <c r="O1949" t="str">
        <f t="shared" si="30"/>
        <v>NBBNo Sale</v>
      </c>
    </row>
    <row r="1950" spans="1:15" ht="12" customHeight="1" outlineLevel="1" x14ac:dyDescent="0.2">
      <c r="A1950" s="3" t="s">
        <v>24158</v>
      </c>
      <c r="B1950" s="4">
        <v>16788</v>
      </c>
      <c r="C1950" s="3" t="s">
        <v>20136</v>
      </c>
      <c r="D1950" s="5">
        <v>39750</v>
      </c>
      <c r="E1950" s="5">
        <v>39797</v>
      </c>
      <c r="F1950" s="7">
        <v>39798</v>
      </c>
      <c r="G1950" s="8"/>
      <c r="H1950" s="8"/>
      <c r="J1950" s="10"/>
      <c r="K1950" s="10"/>
      <c r="L1950" s="11">
        <v>0</v>
      </c>
      <c r="M1950" s="11">
        <v>0</v>
      </c>
      <c r="O1950" t="str">
        <f t="shared" si="30"/>
        <v>NBBClose-No Info</v>
      </c>
    </row>
    <row r="1951" spans="1:15" ht="12" customHeight="1" outlineLevel="1" x14ac:dyDescent="0.2">
      <c r="A1951" s="3" t="s">
        <v>24158</v>
      </c>
      <c r="B1951" s="4">
        <v>16787</v>
      </c>
      <c r="C1951" s="3" t="s">
        <v>20135</v>
      </c>
      <c r="D1951" s="5">
        <v>39797</v>
      </c>
      <c r="E1951" s="5">
        <v>39798</v>
      </c>
      <c r="F1951" s="7">
        <v>39798</v>
      </c>
      <c r="G1951" s="9">
        <v>39798</v>
      </c>
      <c r="H1951" s="9">
        <v>39798</v>
      </c>
      <c r="J1951" s="11">
        <v>0</v>
      </c>
      <c r="K1951" s="11">
        <v>0</v>
      </c>
      <c r="L1951" s="11">
        <v>0</v>
      </c>
      <c r="M1951" s="11">
        <v>0</v>
      </c>
      <c r="O1951" t="str">
        <f t="shared" si="30"/>
        <v>NBBBound &amp; Not Paid</v>
      </c>
    </row>
    <row r="1952" spans="1:15" ht="12" customHeight="1" outlineLevel="1" x14ac:dyDescent="0.2">
      <c r="A1952" s="3" t="s">
        <v>24158</v>
      </c>
      <c r="B1952" s="4">
        <v>16789</v>
      </c>
      <c r="C1952" s="3" t="s">
        <v>20133</v>
      </c>
      <c r="D1952" s="5">
        <v>39736</v>
      </c>
      <c r="E1952" s="5">
        <v>39799</v>
      </c>
      <c r="F1952" s="7">
        <v>39799</v>
      </c>
      <c r="G1952" s="8"/>
      <c r="H1952" s="8"/>
      <c r="J1952" s="10"/>
      <c r="K1952" s="10"/>
      <c r="L1952" s="11">
        <v>0</v>
      </c>
      <c r="M1952" s="11">
        <v>0</v>
      </c>
      <c r="O1952" t="str">
        <f t="shared" si="30"/>
        <v>NBBDeclined</v>
      </c>
    </row>
    <row r="1953" spans="1:15" ht="12" customHeight="1" outlineLevel="1" x14ac:dyDescent="0.2">
      <c r="A1953" s="3" t="s">
        <v>24158</v>
      </c>
      <c r="B1953" s="4">
        <v>16790</v>
      </c>
      <c r="C1953" s="3" t="s">
        <v>20135</v>
      </c>
      <c r="D1953" s="5">
        <v>39798</v>
      </c>
      <c r="E1953" s="5">
        <v>39799</v>
      </c>
      <c r="F1953" s="7">
        <v>39799</v>
      </c>
      <c r="G1953" s="9">
        <v>39799</v>
      </c>
      <c r="H1953" s="9">
        <v>39801</v>
      </c>
      <c r="J1953" s="11">
        <v>0</v>
      </c>
      <c r="K1953" s="11">
        <v>2</v>
      </c>
      <c r="L1953" s="11">
        <v>2</v>
      </c>
      <c r="M1953" s="11">
        <v>0</v>
      </c>
      <c r="O1953" t="str">
        <f t="shared" si="30"/>
        <v>NBBBound &amp; Not Paid</v>
      </c>
    </row>
    <row r="1954" spans="1:15" ht="12" customHeight="1" outlineLevel="1" x14ac:dyDescent="0.2">
      <c r="A1954" s="3" t="s">
        <v>24158</v>
      </c>
      <c r="B1954" s="4">
        <v>16791</v>
      </c>
      <c r="C1954" s="3" t="s">
        <v>20133</v>
      </c>
      <c r="D1954" s="5">
        <v>39797</v>
      </c>
      <c r="E1954" s="5">
        <v>39799</v>
      </c>
      <c r="F1954" s="7">
        <v>39800</v>
      </c>
      <c r="G1954" s="8"/>
      <c r="H1954" s="8"/>
      <c r="J1954" s="10"/>
      <c r="K1954" s="10"/>
      <c r="L1954" s="11">
        <v>0</v>
      </c>
      <c r="M1954" s="11">
        <v>0</v>
      </c>
      <c r="O1954" t="str">
        <f t="shared" si="30"/>
        <v>NBBDeclined</v>
      </c>
    </row>
    <row r="1955" spans="1:15" ht="12" customHeight="1" outlineLevel="1" x14ac:dyDescent="0.2">
      <c r="A1955" s="3" t="s">
        <v>24158</v>
      </c>
      <c r="B1955" s="4">
        <v>16793</v>
      </c>
      <c r="C1955" s="3" t="s">
        <v>20136</v>
      </c>
      <c r="D1955" s="5">
        <v>39799</v>
      </c>
      <c r="E1955" s="5">
        <v>39800</v>
      </c>
      <c r="F1955" s="7">
        <v>39800</v>
      </c>
      <c r="G1955" s="8"/>
      <c r="H1955" s="8"/>
      <c r="J1955" s="10"/>
      <c r="K1955" s="10"/>
      <c r="L1955" s="11">
        <v>0</v>
      </c>
      <c r="M1955" s="11">
        <v>0</v>
      </c>
      <c r="O1955" t="str">
        <f t="shared" si="30"/>
        <v>NBBClose-No Info</v>
      </c>
    </row>
    <row r="1956" spans="1:15" ht="12" customHeight="1" outlineLevel="1" x14ac:dyDescent="0.2">
      <c r="A1956" s="3" t="s">
        <v>24158</v>
      </c>
      <c r="B1956" s="4">
        <v>16794</v>
      </c>
      <c r="C1956" s="3" t="s">
        <v>20135</v>
      </c>
      <c r="D1956" s="5">
        <v>39790</v>
      </c>
      <c r="E1956" s="5">
        <v>39801</v>
      </c>
      <c r="F1956" s="7">
        <v>39801</v>
      </c>
      <c r="G1956" s="9">
        <v>39804</v>
      </c>
      <c r="H1956" s="9">
        <v>39825</v>
      </c>
      <c r="J1956" s="11">
        <v>3</v>
      </c>
      <c r="K1956" s="11">
        <v>21</v>
      </c>
      <c r="L1956" s="11">
        <v>24</v>
      </c>
      <c r="M1956" s="11">
        <v>0</v>
      </c>
      <c r="O1956" t="str">
        <f t="shared" si="30"/>
        <v>NBBBound &amp; Not Paid</v>
      </c>
    </row>
    <row r="1957" spans="1:15" ht="12" customHeight="1" outlineLevel="1" x14ac:dyDescent="0.2">
      <c r="A1957" s="3" t="s">
        <v>24158</v>
      </c>
      <c r="B1957" s="4">
        <v>16796</v>
      </c>
      <c r="C1957" s="3" t="s">
        <v>20134</v>
      </c>
      <c r="D1957" s="5">
        <v>39799</v>
      </c>
      <c r="E1957" s="5">
        <v>39804</v>
      </c>
      <c r="F1957" s="7">
        <v>39804</v>
      </c>
      <c r="G1957" s="9">
        <v>39817</v>
      </c>
      <c r="H1957" s="9">
        <v>39817</v>
      </c>
      <c r="J1957" s="11">
        <v>13</v>
      </c>
      <c r="K1957" s="11">
        <v>0</v>
      </c>
      <c r="L1957" s="11">
        <v>13</v>
      </c>
      <c r="M1957" s="11">
        <v>0</v>
      </c>
      <c r="O1957" t="str">
        <f t="shared" si="30"/>
        <v>NBBNo Sale</v>
      </c>
    </row>
    <row r="1958" spans="1:15" ht="12" customHeight="1" outlineLevel="1" x14ac:dyDescent="0.2">
      <c r="A1958" s="3" t="s">
        <v>24158</v>
      </c>
      <c r="B1958" s="4">
        <v>16795</v>
      </c>
      <c r="C1958" s="3" t="s">
        <v>20133</v>
      </c>
      <c r="D1958" s="5">
        <v>39791</v>
      </c>
      <c r="E1958" s="5">
        <v>39801</v>
      </c>
      <c r="F1958" s="7">
        <v>39804</v>
      </c>
      <c r="G1958" s="8"/>
      <c r="H1958" s="8"/>
      <c r="J1958" s="10"/>
      <c r="K1958" s="10"/>
      <c r="L1958" s="11">
        <v>0</v>
      </c>
      <c r="M1958" s="11">
        <v>0</v>
      </c>
      <c r="O1958" t="str">
        <f t="shared" si="30"/>
        <v>NBBDeclined</v>
      </c>
    </row>
    <row r="1959" spans="1:15" ht="12" customHeight="1" outlineLevel="1" x14ac:dyDescent="0.2">
      <c r="A1959" s="3" t="s">
        <v>24158</v>
      </c>
      <c r="B1959" s="4">
        <v>16797</v>
      </c>
      <c r="C1959" s="3" t="s">
        <v>20133</v>
      </c>
      <c r="D1959" s="5">
        <v>39800</v>
      </c>
      <c r="E1959" s="5">
        <v>39804</v>
      </c>
      <c r="F1959" s="7">
        <v>39805</v>
      </c>
      <c r="G1959" s="8"/>
      <c r="H1959" s="8"/>
      <c r="J1959" s="10"/>
      <c r="K1959" s="10"/>
      <c r="L1959" s="11">
        <v>0</v>
      </c>
      <c r="M1959" s="11">
        <v>0</v>
      </c>
      <c r="O1959" t="str">
        <f t="shared" si="30"/>
        <v>NBBDeclined</v>
      </c>
    </row>
    <row r="1960" spans="1:15" ht="12" customHeight="1" outlineLevel="1" x14ac:dyDescent="0.2">
      <c r="A1960" s="3" t="s">
        <v>24158</v>
      </c>
      <c r="B1960" s="4">
        <v>16798</v>
      </c>
      <c r="C1960" s="3" t="s">
        <v>20133</v>
      </c>
      <c r="D1960" s="5">
        <v>39801</v>
      </c>
      <c r="E1960" s="5">
        <v>39805</v>
      </c>
      <c r="F1960" s="7">
        <v>39805</v>
      </c>
      <c r="G1960" s="8"/>
      <c r="H1960" s="8"/>
      <c r="J1960" s="10"/>
      <c r="K1960" s="10"/>
      <c r="L1960" s="11">
        <v>0</v>
      </c>
      <c r="M1960" s="11">
        <v>0</v>
      </c>
      <c r="O1960" t="str">
        <f t="shared" si="30"/>
        <v>NBBDeclined</v>
      </c>
    </row>
    <row r="1961" spans="1:15" ht="12" customHeight="1" outlineLevel="1" x14ac:dyDescent="0.2">
      <c r="A1961" s="3" t="s">
        <v>24158</v>
      </c>
      <c r="B1961" s="4">
        <v>16799</v>
      </c>
      <c r="C1961" s="3" t="s">
        <v>20133</v>
      </c>
      <c r="D1961" s="5">
        <v>39797</v>
      </c>
      <c r="E1961" s="5">
        <v>39805</v>
      </c>
      <c r="F1961" s="7">
        <v>39805</v>
      </c>
      <c r="G1961" s="8"/>
      <c r="H1961" s="8"/>
      <c r="J1961" s="10"/>
      <c r="K1961" s="10"/>
      <c r="L1961" s="11">
        <v>0</v>
      </c>
      <c r="M1961" s="11">
        <v>0</v>
      </c>
      <c r="O1961" t="str">
        <f t="shared" si="30"/>
        <v>NBBDeclined</v>
      </c>
    </row>
    <row r="1962" spans="1:15" ht="12" customHeight="1" outlineLevel="1" x14ac:dyDescent="0.2">
      <c r="A1962" s="3" t="s">
        <v>24158</v>
      </c>
      <c r="B1962" s="4">
        <v>16800</v>
      </c>
      <c r="C1962" s="3" t="s">
        <v>20133</v>
      </c>
      <c r="D1962" s="5">
        <v>39804</v>
      </c>
      <c r="E1962" s="5">
        <v>39805</v>
      </c>
      <c r="F1962" s="7">
        <v>39808</v>
      </c>
      <c r="G1962" s="8"/>
      <c r="H1962" s="8"/>
      <c r="J1962" s="10"/>
      <c r="K1962" s="10"/>
      <c r="L1962" s="11">
        <v>0</v>
      </c>
      <c r="M1962" s="11">
        <v>0</v>
      </c>
      <c r="O1962" t="str">
        <f t="shared" si="30"/>
        <v>NBBDeclined</v>
      </c>
    </row>
    <row r="1963" spans="1:15" ht="12" customHeight="1" outlineLevel="1" x14ac:dyDescent="0.2">
      <c r="A1963" s="3" t="s">
        <v>24158</v>
      </c>
      <c r="B1963" s="4">
        <v>16801</v>
      </c>
      <c r="C1963" s="3" t="s">
        <v>20134</v>
      </c>
      <c r="D1963" s="5">
        <v>39805</v>
      </c>
      <c r="E1963" s="5">
        <v>39806</v>
      </c>
      <c r="F1963" s="7">
        <v>39811</v>
      </c>
      <c r="G1963" s="9">
        <v>39817</v>
      </c>
      <c r="H1963" s="9">
        <v>39817</v>
      </c>
      <c r="J1963" s="11">
        <v>6</v>
      </c>
      <c r="K1963" s="11">
        <v>0</v>
      </c>
      <c r="L1963" s="11">
        <v>6</v>
      </c>
      <c r="M1963" s="11">
        <v>0</v>
      </c>
      <c r="O1963" t="str">
        <f t="shared" si="30"/>
        <v>NBBNo Sale</v>
      </c>
    </row>
    <row r="1964" spans="1:15" ht="12" customHeight="1" outlineLevel="1" x14ac:dyDescent="0.2">
      <c r="A1964" s="3" t="s">
        <v>24158</v>
      </c>
      <c r="B1964" s="4">
        <v>16802</v>
      </c>
      <c r="C1964" s="3" t="s">
        <v>20133</v>
      </c>
      <c r="E1964" s="5">
        <v>39812</v>
      </c>
      <c r="F1964" s="7">
        <v>39812</v>
      </c>
      <c r="G1964" s="8"/>
      <c r="H1964" s="8"/>
      <c r="J1964" s="10"/>
      <c r="K1964" s="10"/>
      <c r="L1964" s="11">
        <v>0</v>
      </c>
      <c r="M1964" s="11">
        <v>0</v>
      </c>
      <c r="O1964" t="str">
        <f t="shared" si="30"/>
        <v>NBBDeclined</v>
      </c>
    </row>
    <row r="1965" spans="1:15" ht="12" customHeight="1" outlineLevel="1" x14ac:dyDescent="0.2">
      <c r="A1965" s="3" t="s">
        <v>24158</v>
      </c>
      <c r="B1965" s="4">
        <v>16803</v>
      </c>
      <c r="C1965" s="3" t="s">
        <v>20135</v>
      </c>
      <c r="D1965" s="5">
        <v>39806</v>
      </c>
      <c r="E1965" s="5">
        <v>39811</v>
      </c>
      <c r="F1965" s="7">
        <v>39812</v>
      </c>
      <c r="G1965" s="9">
        <v>39820</v>
      </c>
      <c r="H1965" s="9">
        <v>39821</v>
      </c>
      <c r="J1965" s="11">
        <v>8</v>
      </c>
      <c r="K1965" s="11">
        <v>1</v>
      </c>
      <c r="L1965" s="11">
        <v>9</v>
      </c>
      <c r="M1965" s="11">
        <v>0</v>
      </c>
      <c r="O1965" t="str">
        <f t="shared" si="30"/>
        <v>NBBBound &amp; Not Paid</v>
      </c>
    </row>
    <row r="1966" spans="1:15" ht="12" customHeight="1" outlineLevel="1" x14ac:dyDescent="0.2">
      <c r="A1966" s="3" t="s">
        <v>24158</v>
      </c>
      <c r="B1966" s="4">
        <v>16804</v>
      </c>
      <c r="C1966" s="3" t="s">
        <v>20135</v>
      </c>
      <c r="D1966" s="5">
        <v>39811</v>
      </c>
      <c r="E1966" s="5">
        <v>39811</v>
      </c>
      <c r="F1966" s="7">
        <v>39812</v>
      </c>
      <c r="G1966" s="9">
        <v>39819</v>
      </c>
      <c r="H1966" s="9">
        <v>39819</v>
      </c>
      <c r="J1966" s="11">
        <v>7</v>
      </c>
      <c r="K1966" s="11">
        <v>0</v>
      </c>
      <c r="L1966" s="11">
        <v>7</v>
      </c>
      <c r="M1966" s="11">
        <v>0</v>
      </c>
      <c r="O1966" t="str">
        <f t="shared" si="30"/>
        <v>NBBBound &amp; Not Paid</v>
      </c>
    </row>
    <row r="1967" spans="1:15" ht="12" customHeight="1" outlineLevel="1" x14ac:dyDescent="0.2">
      <c r="A1967" s="3" t="s">
        <v>24158</v>
      </c>
      <c r="B1967" s="4">
        <v>16805</v>
      </c>
      <c r="C1967" s="3" t="s">
        <v>20133</v>
      </c>
      <c r="D1967" s="5">
        <v>39785</v>
      </c>
      <c r="E1967" s="5">
        <v>39818</v>
      </c>
      <c r="F1967" s="7">
        <v>39818</v>
      </c>
      <c r="G1967" s="9">
        <v>39821</v>
      </c>
      <c r="H1967" s="8"/>
      <c r="J1967" s="11">
        <v>3</v>
      </c>
      <c r="K1967" s="10"/>
      <c r="L1967" s="11">
        <v>0</v>
      </c>
      <c r="M1967" s="11">
        <v>0</v>
      </c>
      <c r="O1967" t="str">
        <f t="shared" si="30"/>
        <v>NBBDeclined</v>
      </c>
    </row>
    <row r="1968" spans="1:15" ht="12" customHeight="1" outlineLevel="1" x14ac:dyDescent="0.2">
      <c r="A1968" s="3" t="s">
        <v>24158</v>
      </c>
      <c r="B1968" s="4">
        <v>16811</v>
      </c>
      <c r="C1968" s="3" t="s">
        <v>20136</v>
      </c>
      <c r="D1968" s="5">
        <v>39802</v>
      </c>
      <c r="E1968" s="5">
        <v>39819</v>
      </c>
      <c r="F1968" s="7">
        <v>39819</v>
      </c>
      <c r="G1968" s="9">
        <v>39832</v>
      </c>
      <c r="H1968" s="8"/>
      <c r="J1968" s="11">
        <v>13</v>
      </c>
      <c r="K1968" s="10"/>
      <c r="L1968" s="11">
        <v>0</v>
      </c>
      <c r="M1968" s="11">
        <v>0</v>
      </c>
      <c r="O1968" t="str">
        <f t="shared" si="30"/>
        <v>NBBClose-No Info</v>
      </c>
    </row>
    <row r="1969" spans="1:15" ht="12" customHeight="1" outlineLevel="1" x14ac:dyDescent="0.2">
      <c r="A1969" s="3" t="s">
        <v>24158</v>
      </c>
      <c r="B1969" s="4">
        <v>16812</v>
      </c>
      <c r="C1969" s="3" t="s">
        <v>20135</v>
      </c>
      <c r="D1969" s="5">
        <v>39865</v>
      </c>
      <c r="E1969" s="5">
        <v>39819</v>
      </c>
      <c r="F1969" s="7">
        <v>39819</v>
      </c>
      <c r="G1969" s="9">
        <v>39820</v>
      </c>
      <c r="H1969" s="9">
        <v>39822</v>
      </c>
      <c r="J1969" s="11">
        <v>1</v>
      </c>
      <c r="K1969" s="11">
        <v>2</v>
      </c>
      <c r="L1969" s="11">
        <v>3</v>
      </c>
      <c r="M1969" s="11">
        <v>0</v>
      </c>
      <c r="O1969" t="str">
        <f t="shared" si="30"/>
        <v>NBBBound &amp; Not Paid</v>
      </c>
    </row>
    <row r="1970" spans="1:15" ht="12" customHeight="1" outlineLevel="1" x14ac:dyDescent="0.2">
      <c r="A1970" s="3" t="s">
        <v>24158</v>
      </c>
      <c r="B1970" s="4">
        <v>16810</v>
      </c>
      <c r="C1970" s="3" t="s">
        <v>20135</v>
      </c>
      <c r="D1970" s="5">
        <v>39818</v>
      </c>
      <c r="E1970" s="5">
        <v>39819</v>
      </c>
      <c r="F1970" s="7">
        <v>39819</v>
      </c>
      <c r="G1970" s="9">
        <v>39820</v>
      </c>
      <c r="H1970" s="9">
        <v>39821</v>
      </c>
      <c r="J1970" s="11">
        <v>1</v>
      </c>
      <c r="K1970" s="11">
        <v>1</v>
      </c>
      <c r="L1970" s="11">
        <v>2</v>
      </c>
      <c r="M1970" s="11">
        <v>0</v>
      </c>
      <c r="O1970" t="str">
        <f t="shared" si="30"/>
        <v>NBBBound &amp; Not Paid</v>
      </c>
    </row>
    <row r="1971" spans="1:15" ht="12" customHeight="1" outlineLevel="1" x14ac:dyDescent="0.2">
      <c r="A1971" s="3" t="s">
        <v>24158</v>
      </c>
      <c r="B1971" s="4">
        <v>16808</v>
      </c>
      <c r="C1971" s="3" t="s">
        <v>20133</v>
      </c>
      <c r="D1971" s="5">
        <v>39811</v>
      </c>
      <c r="E1971" s="5">
        <v>39819</v>
      </c>
      <c r="F1971" s="7">
        <v>39819</v>
      </c>
      <c r="G1971" s="8"/>
      <c r="H1971" s="8"/>
      <c r="J1971" s="10"/>
      <c r="K1971" s="10"/>
      <c r="L1971" s="11">
        <v>0</v>
      </c>
      <c r="M1971" s="11">
        <v>0</v>
      </c>
      <c r="O1971" t="str">
        <f t="shared" si="30"/>
        <v>NBBDeclined</v>
      </c>
    </row>
    <row r="1972" spans="1:15" ht="12" customHeight="1" outlineLevel="1" x14ac:dyDescent="0.2">
      <c r="A1972" s="3" t="s">
        <v>24158</v>
      </c>
      <c r="B1972" s="4">
        <v>16806</v>
      </c>
      <c r="C1972" s="3" t="s">
        <v>20133</v>
      </c>
      <c r="E1972" s="5">
        <v>39815</v>
      </c>
      <c r="F1972" s="7">
        <v>39819</v>
      </c>
      <c r="G1972" s="8"/>
      <c r="H1972" s="8"/>
      <c r="J1972" s="10"/>
      <c r="K1972" s="10"/>
      <c r="L1972" s="11">
        <v>0</v>
      </c>
      <c r="M1972" s="11">
        <v>0</v>
      </c>
      <c r="O1972" t="str">
        <f t="shared" si="30"/>
        <v>NBBDeclined</v>
      </c>
    </row>
    <row r="1973" spans="1:15" ht="12" customHeight="1" outlineLevel="1" x14ac:dyDescent="0.2">
      <c r="A1973" s="3" t="s">
        <v>24158</v>
      </c>
      <c r="B1973" s="4">
        <v>16807</v>
      </c>
      <c r="C1973" s="3" t="s">
        <v>20135</v>
      </c>
      <c r="D1973" s="5">
        <v>39812</v>
      </c>
      <c r="E1973" s="5">
        <v>39818</v>
      </c>
      <c r="F1973" s="7">
        <v>39819</v>
      </c>
      <c r="G1973" s="9">
        <v>39832</v>
      </c>
      <c r="H1973" s="9">
        <v>39859</v>
      </c>
      <c r="J1973" s="11">
        <v>13</v>
      </c>
      <c r="K1973" s="11">
        <v>27</v>
      </c>
      <c r="L1973" s="11">
        <v>40</v>
      </c>
      <c r="M1973" s="11">
        <v>0</v>
      </c>
      <c r="O1973" t="str">
        <f t="shared" si="30"/>
        <v>NBBBound &amp; Not Paid</v>
      </c>
    </row>
    <row r="1974" spans="1:15" ht="12" customHeight="1" outlineLevel="1" x14ac:dyDescent="0.2">
      <c r="A1974" s="3" t="s">
        <v>24158</v>
      </c>
      <c r="B1974" s="4">
        <v>16809</v>
      </c>
      <c r="C1974" s="3" t="s">
        <v>20134</v>
      </c>
      <c r="D1974" s="5">
        <v>39819</v>
      </c>
      <c r="E1974" s="5">
        <v>39819</v>
      </c>
      <c r="F1974" s="7">
        <v>39819</v>
      </c>
      <c r="G1974" s="9">
        <v>39832</v>
      </c>
      <c r="H1974" s="9">
        <v>39836</v>
      </c>
      <c r="J1974" s="11">
        <v>13</v>
      </c>
      <c r="K1974" s="11">
        <v>4</v>
      </c>
      <c r="L1974" s="11">
        <v>17</v>
      </c>
      <c r="M1974" s="11">
        <v>0</v>
      </c>
      <c r="O1974" t="str">
        <f t="shared" si="30"/>
        <v>NBBNo Sale</v>
      </c>
    </row>
    <row r="1975" spans="1:15" ht="12" customHeight="1" outlineLevel="1" x14ac:dyDescent="0.2">
      <c r="A1975" s="3" t="s">
        <v>24158</v>
      </c>
      <c r="B1975" s="4">
        <v>16813</v>
      </c>
      <c r="C1975" s="3" t="s">
        <v>20136</v>
      </c>
      <c r="D1975" s="5">
        <v>39819</v>
      </c>
      <c r="E1975" s="5">
        <v>39820</v>
      </c>
      <c r="F1975" s="7">
        <v>39820</v>
      </c>
      <c r="G1975" s="9">
        <v>39833</v>
      </c>
      <c r="H1975" s="9">
        <v>39833</v>
      </c>
      <c r="J1975" s="11">
        <v>13</v>
      </c>
      <c r="K1975" s="11">
        <v>0</v>
      </c>
      <c r="L1975" s="11">
        <v>13</v>
      </c>
      <c r="M1975" s="11">
        <v>0</v>
      </c>
      <c r="O1975" t="str">
        <f t="shared" si="30"/>
        <v>NBBClose-No Info</v>
      </c>
    </row>
    <row r="1976" spans="1:15" ht="12" customHeight="1" outlineLevel="1" x14ac:dyDescent="0.2">
      <c r="A1976" s="3" t="s">
        <v>24158</v>
      </c>
      <c r="B1976" s="4">
        <v>16814</v>
      </c>
      <c r="C1976" s="3" t="s">
        <v>20136</v>
      </c>
      <c r="D1976" s="5">
        <v>39787</v>
      </c>
      <c r="E1976" s="5">
        <v>39820</v>
      </c>
      <c r="F1976" s="7">
        <v>39820</v>
      </c>
      <c r="G1976" s="9">
        <v>39826</v>
      </c>
      <c r="H1976" s="8"/>
      <c r="J1976" s="11">
        <v>6</v>
      </c>
      <c r="K1976" s="10"/>
      <c r="L1976" s="11">
        <v>0</v>
      </c>
      <c r="M1976" s="11">
        <v>0</v>
      </c>
      <c r="O1976" t="str">
        <f t="shared" si="30"/>
        <v>NBBClose-No Info</v>
      </c>
    </row>
    <row r="1977" spans="1:15" ht="12" customHeight="1" outlineLevel="1" x14ac:dyDescent="0.2">
      <c r="A1977" s="3" t="s">
        <v>24158</v>
      </c>
      <c r="B1977" s="4">
        <v>16815</v>
      </c>
      <c r="C1977" s="3" t="s">
        <v>20133</v>
      </c>
      <c r="D1977" s="5">
        <v>39741</v>
      </c>
      <c r="E1977" s="5">
        <v>39820</v>
      </c>
      <c r="F1977" s="7">
        <v>39821</v>
      </c>
      <c r="G1977" s="8"/>
      <c r="H1977" s="8"/>
      <c r="J1977" s="10"/>
      <c r="K1977" s="10"/>
      <c r="L1977" s="11">
        <v>0</v>
      </c>
      <c r="M1977" s="11">
        <v>0</v>
      </c>
      <c r="O1977" t="str">
        <f t="shared" si="30"/>
        <v>NBBDeclined</v>
      </c>
    </row>
    <row r="1978" spans="1:15" ht="12" customHeight="1" outlineLevel="1" x14ac:dyDescent="0.2">
      <c r="A1978" s="3" t="s">
        <v>24158</v>
      </c>
      <c r="B1978" s="4">
        <v>16816</v>
      </c>
      <c r="C1978" s="3" t="s">
        <v>20136</v>
      </c>
      <c r="D1978" s="5">
        <v>39819</v>
      </c>
      <c r="E1978" s="5">
        <v>39821</v>
      </c>
      <c r="F1978" s="7">
        <v>39821</v>
      </c>
      <c r="G1978" s="8"/>
      <c r="H1978" s="8"/>
      <c r="J1978" s="10"/>
      <c r="K1978" s="10"/>
      <c r="L1978" s="11">
        <v>0</v>
      </c>
      <c r="M1978" s="11">
        <v>0</v>
      </c>
      <c r="O1978" t="str">
        <f t="shared" si="30"/>
        <v>NBBClose-No Info</v>
      </c>
    </row>
    <row r="1979" spans="1:15" ht="12" customHeight="1" outlineLevel="1" x14ac:dyDescent="0.2">
      <c r="A1979" s="3" t="s">
        <v>24158</v>
      </c>
      <c r="B1979" s="4">
        <v>16817</v>
      </c>
      <c r="C1979" s="3" t="s">
        <v>20133</v>
      </c>
      <c r="D1979" s="5">
        <v>39819</v>
      </c>
      <c r="E1979" s="5">
        <v>39821</v>
      </c>
      <c r="F1979" s="7">
        <v>39821</v>
      </c>
      <c r="G1979" s="8"/>
      <c r="H1979" s="8"/>
      <c r="J1979" s="10"/>
      <c r="K1979" s="10"/>
      <c r="L1979" s="11">
        <v>0</v>
      </c>
      <c r="M1979" s="11">
        <v>0</v>
      </c>
      <c r="O1979" t="str">
        <f t="shared" si="30"/>
        <v>NBBDeclined</v>
      </c>
    </row>
    <row r="1980" spans="1:15" ht="12" customHeight="1" outlineLevel="1" x14ac:dyDescent="0.2">
      <c r="A1980" s="3" t="s">
        <v>24158</v>
      </c>
      <c r="B1980" s="4">
        <v>16818</v>
      </c>
      <c r="C1980" s="3" t="s">
        <v>20133</v>
      </c>
      <c r="D1980" s="5">
        <v>39821</v>
      </c>
      <c r="E1980" s="5">
        <v>39822</v>
      </c>
      <c r="F1980" s="7">
        <v>39822</v>
      </c>
      <c r="G1980" s="8"/>
      <c r="H1980" s="8"/>
      <c r="J1980" s="10"/>
      <c r="K1980" s="10"/>
      <c r="L1980" s="11">
        <v>0</v>
      </c>
      <c r="M1980" s="11">
        <v>0</v>
      </c>
      <c r="O1980" t="str">
        <f t="shared" si="30"/>
        <v>NBBDeclined</v>
      </c>
    </row>
    <row r="1981" spans="1:15" ht="12" customHeight="1" outlineLevel="1" x14ac:dyDescent="0.2">
      <c r="A1981" s="3" t="s">
        <v>24158</v>
      </c>
      <c r="B1981" s="4">
        <v>16819</v>
      </c>
      <c r="C1981" s="3" t="s">
        <v>20134</v>
      </c>
      <c r="D1981" s="5">
        <v>39811</v>
      </c>
      <c r="E1981" s="5">
        <v>39825</v>
      </c>
      <c r="F1981" s="7">
        <v>39826</v>
      </c>
      <c r="G1981" s="9">
        <v>39832</v>
      </c>
      <c r="H1981" s="9">
        <v>39832</v>
      </c>
      <c r="J1981" s="11">
        <v>6</v>
      </c>
      <c r="K1981" s="11">
        <v>0</v>
      </c>
      <c r="L1981" s="11">
        <v>6</v>
      </c>
      <c r="M1981" s="11">
        <v>0</v>
      </c>
      <c r="O1981" t="str">
        <f t="shared" si="30"/>
        <v>NBBNo Sale</v>
      </c>
    </row>
    <row r="1982" spans="1:15" ht="12" customHeight="1" outlineLevel="1" x14ac:dyDescent="0.2">
      <c r="A1982" s="3" t="s">
        <v>24158</v>
      </c>
      <c r="B1982" s="4">
        <v>16820</v>
      </c>
      <c r="C1982" s="3" t="s">
        <v>20135</v>
      </c>
      <c r="D1982" s="5">
        <v>39818</v>
      </c>
      <c r="E1982" s="5">
        <v>39825</v>
      </c>
      <c r="F1982" s="7">
        <v>39826</v>
      </c>
      <c r="G1982" s="9">
        <v>39832</v>
      </c>
      <c r="H1982" s="9">
        <v>39832</v>
      </c>
      <c r="J1982" s="11">
        <v>6</v>
      </c>
      <c r="K1982" s="11">
        <v>0</v>
      </c>
      <c r="L1982" s="11">
        <v>6</v>
      </c>
      <c r="M1982" s="11">
        <v>0</v>
      </c>
      <c r="O1982" t="str">
        <f t="shared" si="30"/>
        <v>NBBBound &amp; Not Paid</v>
      </c>
    </row>
    <row r="1983" spans="1:15" ht="12" customHeight="1" outlineLevel="1" x14ac:dyDescent="0.2">
      <c r="A1983" s="3" t="s">
        <v>24158</v>
      </c>
      <c r="B1983" s="4">
        <v>16821</v>
      </c>
      <c r="C1983" s="3" t="s">
        <v>20133</v>
      </c>
      <c r="E1983" s="5">
        <v>39822</v>
      </c>
      <c r="F1983" s="7">
        <v>39827</v>
      </c>
      <c r="G1983" s="8"/>
      <c r="H1983" s="8"/>
      <c r="J1983" s="10"/>
      <c r="K1983" s="10"/>
      <c r="L1983" s="11">
        <v>0</v>
      </c>
      <c r="M1983" s="11">
        <v>0</v>
      </c>
      <c r="O1983" t="str">
        <f t="shared" si="30"/>
        <v>NBBDeclined</v>
      </c>
    </row>
    <row r="1984" spans="1:15" ht="12" customHeight="1" outlineLevel="1" x14ac:dyDescent="0.2">
      <c r="A1984" s="3" t="s">
        <v>24158</v>
      </c>
      <c r="B1984" s="4">
        <v>16822</v>
      </c>
      <c r="C1984" s="3" t="s">
        <v>20134</v>
      </c>
      <c r="D1984" s="5">
        <v>39827</v>
      </c>
      <c r="E1984" s="5">
        <v>39828</v>
      </c>
      <c r="F1984" s="7">
        <v>39829</v>
      </c>
      <c r="G1984" s="9">
        <v>39841</v>
      </c>
      <c r="H1984" s="9">
        <v>39841</v>
      </c>
      <c r="J1984" s="11">
        <v>12</v>
      </c>
      <c r="K1984" s="11">
        <v>0</v>
      </c>
      <c r="L1984" s="11">
        <v>12</v>
      </c>
      <c r="M1984" s="11">
        <v>0</v>
      </c>
      <c r="O1984" t="str">
        <f t="shared" si="30"/>
        <v>NBBNo Sale</v>
      </c>
    </row>
    <row r="1985" spans="1:15" ht="12" customHeight="1" outlineLevel="1" x14ac:dyDescent="0.2">
      <c r="A1985" s="3" t="s">
        <v>24158</v>
      </c>
      <c r="B1985" s="4">
        <v>16823</v>
      </c>
      <c r="C1985" s="3" t="s">
        <v>20133</v>
      </c>
      <c r="D1985" s="5">
        <v>39821</v>
      </c>
      <c r="E1985" s="5">
        <v>39828</v>
      </c>
      <c r="F1985" s="7">
        <v>39829</v>
      </c>
      <c r="G1985" s="8"/>
      <c r="H1985" s="8"/>
      <c r="J1985" s="10"/>
      <c r="K1985" s="10"/>
      <c r="L1985" s="11">
        <v>0</v>
      </c>
      <c r="M1985" s="11">
        <v>0</v>
      </c>
      <c r="O1985" t="str">
        <f t="shared" si="30"/>
        <v>NBBDeclined</v>
      </c>
    </row>
    <row r="1986" spans="1:15" ht="12" customHeight="1" outlineLevel="1" x14ac:dyDescent="0.2">
      <c r="A1986" s="3" t="s">
        <v>24158</v>
      </c>
      <c r="B1986" s="4">
        <v>16824</v>
      </c>
      <c r="C1986" s="3" t="s">
        <v>20136</v>
      </c>
      <c r="D1986" s="5">
        <v>39828</v>
      </c>
      <c r="E1986" s="5">
        <v>39829</v>
      </c>
      <c r="F1986" s="7">
        <v>39832</v>
      </c>
      <c r="G1986" s="8"/>
      <c r="H1986" s="8"/>
      <c r="J1986" s="10"/>
      <c r="K1986" s="10"/>
      <c r="L1986" s="11">
        <v>0</v>
      </c>
      <c r="M1986" s="11">
        <v>0</v>
      </c>
      <c r="O1986" t="str">
        <f t="shared" si="30"/>
        <v>NBBClose-No Info</v>
      </c>
    </row>
    <row r="1987" spans="1:15" ht="12" customHeight="1" outlineLevel="1" x14ac:dyDescent="0.2">
      <c r="A1987" s="3" t="s">
        <v>24158</v>
      </c>
      <c r="B1987" s="4">
        <v>16825</v>
      </c>
      <c r="C1987" s="3" t="s">
        <v>20135</v>
      </c>
      <c r="D1987" s="5">
        <v>39832</v>
      </c>
      <c r="E1987" s="5">
        <v>39833</v>
      </c>
      <c r="F1987" s="7">
        <v>39833</v>
      </c>
      <c r="G1987" s="9">
        <v>39835</v>
      </c>
      <c r="H1987" s="9">
        <v>39835</v>
      </c>
      <c r="J1987" s="11">
        <v>2</v>
      </c>
      <c r="K1987" s="11">
        <v>0</v>
      </c>
      <c r="L1987" s="11">
        <v>2</v>
      </c>
      <c r="M1987" s="11">
        <v>0</v>
      </c>
      <c r="O1987" t="str">
        <f t="shared" si="30"/>
        <v>NBBBound &amp; Not Paid</v>
      </c>
    </row>
    <row r="1988" spans="1:15" ht="12" customHeight="1" outlineLevel="1" x14ac:dyDescent="0.2">
      <c r="A1988" s="3" t="s">
        <v>24158</v>
      </c>
      <c r="B1988" s="4">
        <v>16826</v>
      </c>
      <c r="C1988" s="3" t="s">
        <v>20133</v>
      </c>
      <c r="D1988" s="5">
        <v>39833</v>
      </c>
      <c r="E1988" s="5">
        <v>39833</v>
      </c>
      <c r="F1988" s="7">
        <v>39833</v>
      </c>
      <c r="G1988" s="8"/>
      <c r="H1988" s="8"/>
      <c r="J1988" s="10"/>
      <c r="K1988" s="10"/>
      <c r="L1988" s="11">
        <v>0</v>
      </c>
      <c r="M1988" s="11">
        <v>0</v>
      </c>
      <c r="O1988" t="str">
        <f t="shared" ref="O1988:O2051" si="31">+A1988&amp;C1988</f>
        <v>NBBDeclined</v>
      </c>
    </row>
    <row r="1989" spans="1:15" ht="12" customHeight="1" outlineLevel="1" x14ac:dyDescent="0.2">
      <c r="A1989" s="3" t="s">
        <v>24158</v>
      </c>
      <c r="B1989" s="4">
        <v>16830</v>
      </c>
      <c r="C1989" s="3" t="s">
        <v>20133</v>
      </c>
      <c r="D1989" s="5">
        <v>39822</v>
      </c>
      <c r="E1989" s="5">
        <v>39834</v>
      </c>
      <c r="F1989" s="7">
        <v>39834</v>
      </c>
      <c r="G1989" s="8"/>
      <c r="H1989" s="8"/>
      <c r="J1989" s="10"/>
      <c r="K1989" s="10"/>
      <c r="L1989" s="11">
        <v>0</v>
      </c>
      <c r="M1989" s="11">
        <v>0</v>
      </c>
      <c r="O1989" t="str">
        <f t="shared" si="31"/>
        <v>NBBDeclined</v>
      </c>
    </row>
    <row r="1990" spans="1:15" ht="12" customHeight="1" outlineLevel="1" x14ac:dyDescent="0.2">
      <c r="A1990" s="3" t="s">
        <v>24158</v>
      </c>
      <c r="B1990" s="4">
        <v>16831</v>
      </c>
      <c r="C1990" s="3" t="s">
        <v>20134</v>
      </c>
      <c r="D1990" s="5">
        <v>39830</v>
      </c>
      <c r="E1990" s="5">
        <v>39834</v>
      </c>
      <c r="F1990" s="7">
        <v>39834</v>
      </c>
      <c r="G1990" s="9">
        <v>39834</v>
      </c>
      <c r="H1990" s="9">
        <v>39834</v>
      </c>
      <c r="J1990" s="11">
        <v>0</v>
      </c>
      <c r="K1990" s="11">
        <v>0</v>
      </c>
      <c r="L1990" s="11">
        <v>0</v>
      </c>
      <c r="M1990" s="11">
        <v>0</v>
      </c>
      <c r="O1990" t="str">
        <f t="shared" si="31"/>
        <v>NBBNo Sale</v>
      </c>
    </row>
    <row r="1991" spans="1:15" ht="12" customHeight="1" outlineLevel="1" x14ac:dyDescent="0.2">
      <c r="A1991" s="3" t="s">
        <v>24158</v>
      </c>
      <c r="B1991" s="4">
        <v>16829</v>
      </c>
      <c r="C1991" s="3" t="s">
        <v>20136</v>
      </c>
      <c r="D1991" s="5">
        <v>39819</v>
      </c>
      <c r="E1991" s="5">
        <v>39834</v>
      </c>
      <c r="F1991" s="7">
        <v>39834</v>
      </c>
      <c r="G1991" s="9">
        <v>39841</v>
      </c>
      <c r="H1991" s="8"/>
      <c r="J1991" s="11">
        <v>7</v>
      </c>
      <c r="K1991" s="10"/>
      <c r="L1991" s="11">
        <v>0</v>
      </c>
      <c r="M1991" s="11">
        <v>0</v>
      </c>
      <c r="O1991" t="str">
        <f t="shared" si="31"/>
        <v>NBBClose-No Info</v>
      </c>
    </row>
    <row r="1992" spans="1:15" ht="12" customHeight="1" outlineLevel="1" x14ac:dyDescent="0.2">
      <c r="A1992" s="3" t="s">
        <v>24158</v>
      </c>
      <c r="B1992" s="4">
        <v>16827</v>
      </c>
      <c r="C1992" s="3" t="s">
        <v>20133</v>
      </c>
      <c r="D1992" s="5">
        <v>39822</v>
      </c>
      <c r="E1992" s="5">
        <v>39833</v>
      </c>
      <c r="F1992" s="7">
        <v>39834</v>
      </c>
      <c r="G1992" s="8"/>
      <c r="H1992" s="8"/>
      <c r="J1992" s="10"/>
      <c r="K1992" s="10"/>
      <c r="L1992" s="11">
        <v>0</v>
      </c>
      <c r="M1992" s="11">
        <v>0</v>
      </c>
      <c r="O1992" t="str">
        <f t="shared" si="31"/>
        <v>NBBDeclined</v>
      </c>
    </row>
    <row r="1993" spans="1:15" ht="12" customHeight="1" outlineLevel="1" x14ac:dyDescent="0.2">
      <c r="A1993" s="3" t="s">
        <v>24158</v>
      </c>
      <c r="B1993" s="4">
        <v>16828</v>
      </c>
      <c r="C1993" s="3" t="s">
        <v>20133</v>
      </c>
      <c r="D1993" s="5">
        <v>39833</v>
      </c>
      <c r="E1993" s="5">
        <v>39834</v>
      </c>
      <c r="F1993" s="7">
        <v>39834</v>
      </c>
      <c r="G1993" s="8"/>
      <c r="H1993" s="8"/>
      <c r="J1993" s="10"/>
      <c r="K1993" s="10"/>
      <c r="L1993" s="11">
        <v>0</v>
      </c>
      <c r="M1993" s="11">
        <v>0</v>
      </c>
      <c r="O1993" t="str">
        <f t="shared" si="31"/>
        <v>NBBDeclined</v>
      </c>
    </row>
    <row r="1994" spans="1:15" ht="12" customHeight="1" outlineLevel="1" x14ac:dyDescent="0.2">
      <c r="A1994" s="3" t="s">
        <v>24158</v>
      </c>
      <c r="B1994" s="4">
        <v>16832</v>
      </c>
      <c r="C1994" s="3" t="s">
        <v>20133</v>
      </c>
      <c r="D1994" s="5">
        <v>39828</v>
      </c>
      <c r="E1994" s="5">
        <v>39835</v>
      </c>
      <c r="F1994" s="7">
        <v>39835</v>
      </c>
      <c r="G1994" s="8"/>
      <c r="H1994" s="8"/>
      <c r="J1994" s="10"/>
      <c r="K1994" s="10"/>
      <c r="L1994" s="11">
        <v>0</v>
      </c>
      <c r="M1994" s="11">
        <v>0</v>
      </c>
      <c r="O1994" t="str">
        <f t="shared" si="31"/>
        <v>NBBDeclined</v>
      </c>
    </row>
    <row r="1995" spans="1:15" ht="12" customHeight="1" outlineLevel="1" x14ac:dyDescent="0.2">
      <c r="A1995" s="3" t="s">
        <v>24158</v>
      </c>
      <c r="B1995" s="4">
        <v>16833</v>
      </c>
      <c r="C1995" s="3" t="s">
        <v>20133</v>
      </c>
      <c r="D1995" s="5">
        <v>39832</v>
      </c>
      <c r="E1995" s="5">
        <v>39836</v>
      </c>
      <c r="F1995" s="7">
        <v>39839</v>
      </c>
      <c r="G1995" s="8"/>
      <c r="H1995" s="8"/>
      <c r="J1995" s="10"/>
      <c r="K1995" s="10"/>
      <c r="L1995" s="11">
        <v>0</v>
      </c>
      <c r="M1995" s="11">
        <v>0</v>
      </c>
      <c r="O1995" t="str">
        <f t="shared" si="31"/>
        <v>NBBDeclined</v>
      </c>
    </row>
    <row r="1996" spans="1:15" ht="12" customHeight="1" outlineLevel="1" x14ac:dyDescent="0.2">
      <c r="A1996" s="3" t="s">
        <v>24158</v>
      </c>
      <c r="B1996" s="4">
        <v>16834</v>
      </c>
      <c r="C1996" s="3" t="s">
        <v>20133</v>
      </c>
      <c r="D1996" s="5">
        <v>39839</v>
      </c>
      <c r="E1996" s="5">
        <v>39839</v>
      </c>
      <c r="F1996" s="7">
        <v>39839</v>
      </c>
      <c r="G1996" s="8"/>
      <c r="H1996" s="8"/>
      <c r="J1996" s="10"/>
      <c r="K1996" s="10"/>
      <c r="L1996" s="11">
        <v>0</v>
      </c>
      <c r="M1996" s="11">
        <v>0</v>
      </c>
      <c r="O1996" t="str">
        <f t="shared" si="31"/>
        <v>NBBDeclined</v>
      </c>
    </row>
    <row r="1997" spans="1:15" ht="12" customHeight="1" outlineLevel="1" x14ac:dyDescent="0.2">
      <c r="A1997" s="3" t="s">
        <v>24158</v>
      </c>
      <c r="B1997" s="4">
        <v>16835</v>
      </c>
      <c r="C1997" s="3" t="s">
        <v>20133</v>
      </c>
      <c r="D1997" s="5">
        <v>39829</v>
      </c>
      <c r="E1997" s="5">
        <v>39839</v>
      </c>
      <c r="F1997" s="7">
        <v>39839</v>
      </c>
      <c r="G1997" s="8"/>
      <c r="H1997" s="8"/>
      <c r="J1997" s="10"/>
      <c r="K1997" s="10"/>
      <c r="L1997" s="11">
        <v>0</v>
      </c>
      <c r="M1997" s="11">
        <v>0</v>
      </c>
      <c r="O1997" t="str">
        <f t="shared" si="31"/>
        <v>NBBDeclined</v>
      </c>
    </row>
    <row r="1998" spans="1:15" ht="12" customHeight="1" outlineLevel="1" x14ac:dyDescent="0.2">
      <c r="A1998" s="3" t="s">
        <v>24158</v>
      </c>
      <c r="B1998" s="4">
        <v>16837</v>
      </c>
      <c r="C1998" s="3" t="s">
        <v>20133</v>
      </c>
      <c r="D1998" s="5">
        <v>39833</v>
      </c>
      <c r="E1998" s="5">
        <v>39840</v>
      </c>
      <c r="F1998" s="7">
        <v>39840</v>
      </c>
      <c r="G1998" s="8"/>
      <c r="H1998" s="8"/>
      <c r="J1998" s="10"/>
      <c r="K1998" s="10"/>
      <c r="L1998" s="11">
        <v>0</v>
      </c>
      <c r="M1998" s="11">
        <v>0</v>
      </c>
      <c r="O1998" t="str">
        <f t="shared" si="31"/>
        <v>NBBDeclined</v>
      </c>
    </row>
    <row r="1999" spans="1:15" ht="12" customHeight="1" outlineLevel="1" x14ac:dyDescent="0.2">
      <c r="A1999" s="3" t="s">
        <v>24158</v>
      </c>
      <c r="B1999" s="4">
        <v>16841</v>
      </c>
      <c r="C1999" s="3" t="s">
        <v>20133</v>
      </c>
      <c r="D1999" s="5">
        <v>39837</v>
      </c>
      <c r="E1999" s="5">
        <v>39840</v>
      </c>
      <c r="F1999" s="7">
        <v>39841</v>
      </c>
      <c r="G1999" s="8"/>
      <c r="H1999" s="8"/>
      <c r="J1999" s="10"/>
      <c r="K1999" s="10"/>
      <c r="L1999" s="11">
        <v>0</v>
      </c>
      <c r="M1999" s="11">
        <v>0</v>
      </c>
      <c r="O1999" t="str">
        <f t="shared" si="31"/>
        <v>NBBDeclined</v>
      </c>
    </row>
    <row r="2000" spans="1:15" ht="12" customHeight="1" outlineLevel="1" x14ac:dyDescent="0.2">
      <c r="A2000" s="3" t="s">
        <v>24158</v>
      </c>
      <c r="B2000" s="4">
        <v>16838</v>
      </c>
      <c r="C2000" s="3" t="s">
        <v>20135</v>
      </c>
      <c r="D2000" s="5">
        <v>39840</v>
      </c>
      <c r="E2000" s="5">
        <v>39840</v>
      </c>
      <c r="F2000" s="7">
        <v>39841</v>
      </c>
      <c r="G2000" s="9">
        <v>39843</v>
      </c>
      <c r="H2000" s="9">
        <v>39843</v>
      </c>
      <c r="J2000" s="11">
        <v>2</v>
      </c>
      <c r="K2000" s="11">
        <v>0</v>
      </c>
      <c r="L2000" s="11">
        <v>2</v>
      </c>
      <c r="M2000" s="11">
        <v>0</v>
      </c>
      <c r="O2000" t="str">
        <f t="shared" si="31"/>
        <v>NBBBound &amp; Not Paid</v>
      </c>
    </row>
    <row r="2001" spans="1:15" ht="12" customHeight="1" outlineLevel="1" x14ac:dyDescent="0.2">
      <c r="A2001" s="3" t="s">
        <v>24158</v>
      </c>
      <c r="B2001" s="4">
        <v>16839</v>
      </c>
      <c r="C2001" s="3" t="s">
        <v>20135</v>
      </c>
      <c r="D2001" s="5">
        <v>39835</v>
      </c>
      <c r="E2001" s="5">
        <v>39840</v>
      </c>
      <c r="F2001" s="7">
        <v>39841</v>
      </c>
      <c r="G2001" s="9">
        <v>39843</v>
      </c>
      <c r="H2001" s="9">
        <v>39843</v>
      </c>
      <c r="J2001" s="11">
        <v>2</v>
      </c>
      <c r="K2001" s="11">
        <v>0</v>
      </c>
      <c r="L2001" s="11">
        <v>2</v>
      </c>
      <c r="M2001" s="11">
        <v>0</v>
      </c>
      <c r="O2001" t="str">
        <f t="shared" si="31"/>
        <v>NBBBound &amp; Not Paid</v>
      </c>
    </row>
    <row r="2002" spans="1:15" ht="12" customHeight="1" outlineLevel="1" x14ac:dyDescent="0.2">
      <c r="A2002" s="3" t="s">
        <v>24158</v>
      </c>
      <c r="B2002" s="4">
        <v>16840</v>
      </c>
      <c r="C2002" s="3" t="s">
        <v>20133</v>
      </c>
      <c r="D2002" s="5">
        <v>39792</v>
      </c>
      <c r="E2002" s="5">
        <v>39840</v>
      </c>
      <c r="F2002" s="7">
        <v>39841</v>
      </c>
      <c r="G2002" s="8"/>
      <c r="H2002" s="8"/>
      <c r="J2002" s="10"/>
      <c r="K2002" s="10"/>
      <c r="L2002" s="11">
        <v>0</v>
      </c>
      <c r="M2002" s="11">
        <v>0</v>
      </c>
      <c r="O2002" t="str">
        <f t="shared" si="31"/>
        <v>NBBDeclined</v>
      </c>
    </row>
    <row r="2003" spans="1:15" ht="12" customHeight="1" outlineLevel="1" x14ac:dyDescent="0.2">
      <c r="A2003" s="3" t="s">
        <v>24158</v>
      </c>
      <c r="B2003" s="4">
        <v>16842</v>
      </c>
      <c r="C2003" s="3" t="s">
        <v>20133</v>
      </c>
      <c r="D2003" s="5">
        <v>39841</v>
      </c>
      <c r="E2003" s="5">
        <v>39842</v>
      </c>
      <c r="F2003" s="7">
        <v>39842</v>
      </c>
      <c r="G2003" s="8"/>
      <c r="H2003" s="8"/>
      <c r="J2003" s="10"/>
      <c r="K2003" s="10"/>
      <c r="L2003" s="11">
        <v>0</v>
      </c>
      <c r="M2003" s="11">
        <v>0</v>
      </c>
      <c r="O2003" t="str">
        <f t="shared" si="31"/>
        <v>NBBDeclined</v>
      </c>
    </row>
    <row r="2004" spans="1:15" ht="12" customHeight="1" outlineLevel="1" x14ac:dyDescent="0.2">
      <c r="A2004" s="3" t="s">
        <v>24158</v>
      </c>
      <c r="B2004" s="4">
        <v>16847</v>
      </c>
      <c r="C2004" s="3" t="s">
        <v>20133</v>
      </c>
      <c r="D2004" s="5">
        <v>39832</v>
      </c>
      <c r="E2004" s="5">
        <v>39843</v>
      </c>
      <c r="F2004" s="7">
        <v>39846</v>
      </c>
      <c r="G2004" s="8"/>
      <c r="H2004" s="8"/>
      <c r="J2004" s="10"/>
      <c r="K2004" s="10"/>
      <c r="L2004" s="11">
        <v>0</v>
      </c>
      <c r="M2004" s="11">
        <v>0</v>
      </c>
      <c r="O2004" t="str">
        <f t="shared" si="31"/>
        <v>NBBDeclined</v>
      </c>
    </row>
    <row r="2005" spans="1:15" ht="12" customHeight="1" outlineLevel="1" x14ac:dyDescent="0.2">
      <c r="A2005" s="3" t="s">
        <v>24158</v>
      </c>
      <c r="B2005" s="4">
        <v>16846</v>
      </c>
      <c r="C2005" s="3" t="s">
        <v>20136</v>
      </c>
      <c r="D2005" s="5">
        <v>39843</v>
      </c>
      <c r="E2005" s="5">
        <v>39843</v>
      </c>
      <c r="F2005" s="7">
        <v>39846</v>
      </c>
      <c r="G2005" s="8"/>
      <c r="H2005" s="8"/>
      <c r="J2005" s="10"/>
      <c r="K2005" s="10"/>
      <c r="L2005" s="11">
        <v>0</v>
      </c>
      <c r="M2005" s="11">
        <v>0</v>
      </c>
      <c r="O2005" t="str">
        <f t="shared" si="31"/>
        <v>NBBClose-No Info</v>
      </c>
    </row>
    <row r="2006" spans="1:15" ht="12" customHeight="1" outlineLevel="1" x14ac:dyDescent="0.2">
      <c r="A2006" s="3" t="s">
        <v>24158</v>
      </c>
      <c r="B2006" s="4">
        <v>16852</v>
      </c>
      <c r="C2006" s="3" t="s">
        <v>20133</v>
      </c>
      <c r="D2006" s="5">
        <v>39843</v>
      </c>
      <c r="E2006" s="5">
        <v>39846</v>
      </c>
      <c r="F2006" s="7">
        <v>39846</v>
      </c>
      <c r="G2006" s="8"/>
      <c r="H2006" s="8"/>
      <c r="J2006" s="10"/>
      <c r="K2006" s="10"/>
      <c r="L2006" s="11">
        <v>0</v>
      </c>
      <c r="M2006" s="11">
        <v>0</v>
      </c>
      <c r="O2006" t="str">
        <f t="shared" si="31"/>
        <v>NBBDeclined</v>
      </c>
    </row>
    <row r="2007" spans="1:15" ht="12" customHeight="1" outlineLevel="1" x14ac:dyDescent="0.2">
      <c r="A2007" s="3" t="s">
        <v>24158</v>
      </c>
      <c r="B2007" s="4">
        <v>16851</v>
      </c>
      <c r="C2007" s="3" t="s">
        <v>20133</v>
      </c>
      <c r="D2007" s="5">
        <v>39840</v>
      </c>
      <c r="E2007" s="5">
        <v>39846</v>
      </c>
      <c r="F2007" s="7">
        <v>39846</v>
      </c>
      <c r="G2007" s="8"/>
      <c r="H2007" s="8"/>
      <c r="J2007" s="10"/>
      <c r="K2007" s="10"/>
      <c r="L2007" s="11">
        <v>0</v>
      </c>
      <c r="M2007" s="11">
        <v>0</v>
      </c>
      <c r="O2007" t="str">
        <f t="shared" si="31"/>
        <v>NBBDeclined</v>
      </c>
    </row>
    <row r="2008" spans="1:15" ht="12" customHeight="1" outlineLevel="1" x14ac:dyDescent="0.2">
      <c r="A2008" s="3" t="s">
        <v>24158</v>
      </c>
      <c r="B2008" s="4">
        <v>16850</v>
      </c>
      <c r="C2008" s="3" t="s">
        <v>20134</v>
      </c>
      <c r="D2008" s="5">
        <v>39835</v>
      </c>
      <c r="E2008" s="5">
        <v>39843</v>
      </c>
      <c r="F2008" s="7">
        <v>39846</v>
      </c>
      <c r="G2008" s="9">
        <v>39855</v>
      </c>
      <c r="H2008" s="9">
        <v>39856</v>
      </c>
      <c r="J2008" s="11">
        <v>9</v>
      </c>
      <c r="K2008" s="11">
        <v>1</v>
      </c>
      <c r="L2008" s="11">
        <v>10</v>
      </c>
      <c r="M2008" s="11">
        <v>0</v>
      </c>
      <c r="O2008" t="str">
        <f t="shared" si="31"/>
        <v>NBBNo Sale</v>
      </c>
    </row>
    <row r="2009" spans="1:15" ht="12" customHeight="1" outlineLevel="1" x14ac:dyDescent="0.2">
      <c r="A2009" s="3" t="s">
        <v>24158</v>
      </c>
      <c r="B2009" s="4">
        <v>16849</v>
      </c>
      <c r="C2009" s="3" t="s">
        <v>20133</v>
      </c>
      <c r="D2009" s="5">
        <v>39841</v>
      </c>
      <c r="E2009" s="5">
        <v>39843</v>
      </c>
      <c r="F2009" s="7">
        <v>39846</v>
      </c>
      <c r="G2009" s="8"/>
      <c r="H2009" s="8"/>
      <c r="J2009" s="10"/>
      <c r="K2009" s="10"/>
      <c r="L2009" s="11">
        <v>0</v>
      </c>
      <c r="M2009" s="11">
        <v>0</v>
      </c>
      <c r="O2009" t="str">
        <f t="shared" si="31"/>
        <v>NBBDeclined</v>
      </c>
    </row>
    <row r="2010" spans="1:15" ht="12" customHeight="1" outlineLevel="1" x14ac:dyDescent="0.2">
      <c r="A2010" s="3" t="s">
        <v>24158</v>
      </c>
      <c r="B2010" s="4">
        <v>16848</v>
      </c>
      <c r="C2010" s="3" t="s">
        <v>20133</v>
      </c>
      <c r="D2010" s="5">
        <v>39841</v>
      </c>
      <c r="E2010" s="5">
        <v>39843</v>
      </c>
      <c r="F2010" s="7">
        <v>39846</v>
      </c>
      <c r="G2010" s="8"/>
      <c r="H2010" s="8"/>
      <c r="J2010" s="10"/>
      <c r="K2010" s="10"/>
      <c r="L2010" s="11">
        <v>0</v>
      </c>
      <c r="M2010" s="11">
        <v>0</v>
      </c>
      <c r="O2010" t="str">
        <f t="shared" si="31"/>
        <v>NBBDeclined</v>
      </c>
    </row>
    <row r="2011" spans="1:15" ht="12" customHeight="1" outlineLevel="1" x14ac:dyDescent="0.2">
      <c r="A2011" s="3" t="s">
        <v>24158</v>
      </c>
      <c r="B2011" s="4">
        <v>17095</v>
      </c>
      <c r="C2011" s="3" t="s">
        <v>20133</v>
      </c>
      <c r="D2011" s="5">
        <v>39806</v>
      </c>
      <c r="E2011" s="5">
        <v>39847</v>
      </c>
      <c r="F2011" s="7">
        <v>39847</v>
      </c>
      <c r="G2011" s="8"/>
      <c r="H2011" s="8"/>
      <c r="J2011" s="10"/>
      <c r="K2011" s="10"/>
      <c r="L2011" s="11">
        <v>0</v>
      </c>
      <c r="M2011" s="11">
        <v>0</v>
      </c>
      <c r="O2011" t="str">
        <f t="shared" si="31"/>
        <v>NBBDeclined</v>
      </c>
    </row>
    <row r="2012" spans="1:15" ht="12" customHeight="1" outlineLevel="1" x14ac:dyDescent="0.2">
      <c r="A2012" s="3" t="s">
        <v>24158</v>
      </c>
      <c r="B2012" s="4">
        <v>16854</v>
      </c>
      <c r="C2012" s="3" t="s">
        <v>24159</v>
      </c>
      <c r="E2012" s="5">
        <v>39847</v>
      </c>
      <c r="F2012" s="7">
        <v>39847</v>
      </c>
      <c r="G2012" s="9">
        <v>39853</v>
      </c>
      <c r="H2012" s="8"/>
      <c r="J2012" s="11">
        <v>6</v>
      </c>
      <c r="K2012" s="10"/>
      <c r="L2012" s="11">
        <v>0</v>
      </c>
      <c r="M2012" s="11">
        <v>0</v>
      </c>
      <c r="O2012" t="str">
        <f t="shared" si="31"/>
        <v>NBBIndication</v>
      </c>
    </row>
    <row r="2013" spans="1:15" ht="12" customHeight="1" outlineLevel="1" x14ac:dyDescent="0.2">
      <c r="A2013" s="3" t="s">
        <v>24158</v>
      </c>
      <c r="B2013" s="4">
        <v>16855</v>
      </c>
      <c r="C2013" s="3" t="s">
        <v>20133</v>
      </c>
      <c r="D2013" s="5">
        <v>39828</v>
      </c>
      <c r="E2013" s="5">
        <v>39846</v>
      </c>
      <c r="F2013" s="7">
        <v>39847</v>
      </c>
      <c r="G2013" s="8"/>
      <c r="H2013" s="8"/>
      <c r="J2013" s="10"/>
      <c r="K2013" s="10"/>
      <c r="L2013" s="11">
        <v>0</v>
      </c>
      <c r="M2013" s="11">
        <v>0</v>
      </c>
      <c r="O2013" t="str">
        <f t="shared" si="31"/>
        <v>NBBDeclined</v>
      </c>
    </row>
    <row r="2014" spans="1:15" ht="12" customHeight="1" outlineLevel="1" x14ac:dyDescent="0.2">
      <c r="A2014" s="3" t="s">
        <v>24158</v>
      </c>
      <c r="B2014" s="4">
        <v>17094</v>
      </c>
      <c r="C2014" s="3" t="s">
        <v>20133</v>
      </c>
      <c r="D2014" s="5">
        <v>39828</v>
      </c>
      <c r="E2014" s="5">
        <v>39846</v>
      </c>
      <c r="F2014" s="7">
        <v>39847</v>
      </c>
      <c r="G2014" s="8"/>
      <c r="H2014" s="8"/>
      <c r="J2014" s="10"/>
      <c r="K2014" s="10"/>
      <c r="L2014" s="11">
        <v>0</v>
      </c>
      <c r="M2014" s="11">
        <v>0</v>
      </c>
      <c r="O2014" t="str">
        <f t="shared" si="31"/>
        <v>NBBDeclined</v>
      </c>
    </row>
    <row r="2015" spans="1:15" ht="12" customHeight="1" outlineLevel="1" x14ac:dyDescent="0.2">
      <c r="A2015" s="3" t="s">
        <v>24158</v>
      </c>
      <c r="B2015" s="4">
        <v>16853</v>
      </c>
      <c r="C2015" s="3" t="s">
        <v>20133</v>
      </c>
      <c r="E2015" s="5">
        <v>39847</v>
      </c>
      <c r="F2015" s="7">
        <v>39847</v>
      </c>
      <c r="G2015" s="8"/>
      <c r="H2015" s="8"/>
      <c r="J2015" s="10"/>
      <c r="K2015" s="10"/>
      <c r="L2015" s="11">
        <v>0</v>
      </c>
      <c r="M2015" s="11">
        <v>0</v>
      </c>
      <c r="O2015" t="str">
        <f t="shared" si="31"/>
        <v>NBBDeclined</v>
      </c>
    </row>
    <row r="2016" spans="1:15" ht="12" customHeight="1" outlineLevel="1" x14ac:dyDescent="0.2">
      <c r="A2016" s="3" t="s">
        <v>24158</v>
      </c>
      <c r="B2016" s="4">
        <v>17096</v>
      </c>
      <c r="C2016" s="3" t="s">
        <v>20133</v>
      </c>
      <c r="D2016" s="5">
        <v>39841</v>
      </c>
      <c r="E2016" s="5">
        <v>39847</v>
      </c>
      <c r="F2016" s="7">
        <v>39847</v>
      </c>
      <c r="G2016" s="8"/>
      <c r="H2016" s="8"/>
      <c r="J2016" s="10"/>
      <c r="K2016" s="10"/>
      <c r="L2016" s="11">
        <v>0</v>
      </c>
      <c r="M2016" s="11">
        <v>0</v>
      </c>
      <c r="O2016" t="str">
        <f t="shared" si="31"/>
        <v>NBBDeclined</v>
      </c>
    </row>
    <row r="2017" spans="1:15" ht="12" customHeight="1" outlineLevel="1" x14ac:dyDescent="0.2">
      <c r="A2017" s="3" t="s">
        <v>24158</v>
      </c>
      <c r="B2017" s="4">
        <v>17098</v>
      </c>
      <c r="C2017" s="3" t="s">
        <v>20133</v>
      </c>
      <c r="D2017" s="5">
        <v>39842</v>
      </c>
      <c r="E2017" s="5">
        <v>39847</v>
      </c>
      <c r="F2017" s="7">
        <v>39848</v>
      </c>
      <c r="G2017" s="8"/>
      <c r="H2017" s="8"/>
      <c r="J2017" s="10"/>
      <c r="K2017" s="10"/>
      <c r="L2017" s="11">
        <v>0</v>
      </c>
      <c r="M2017" s="11">
        <v>0</v>
      </c>
      <c r="O2017" t="str">
        <f t="shared" si="31"/>
        <v>NBBDeclined</v>
      </c>
    </row>
    <row r="2018" spans="1:15" ht="12" customHeight="1" outlineLevel="1" x14ac:dyDescent="0.2">
      <c r="A2018" s="3" t="s">
        <v>24158</v>
      </c>
      <c r="B2018" s="4">
        <v>17099</v>
      </c>
      <c r="C2018" s="3" t="s">
        <v>20135</v>
      </c>
      <c r="D2018" s="5">
        <v>39846</v>
      </c>
      <c r="E2018" s="5">
        <v>39848</v>
      </c>
      <c r="F2018" s="7">
        <v>39848</v>
      </c>
      <c r="G2018" s="9">
        <v>39859</v>
      </c>
      <c r="H2018" s="9">
        <v>39859</v>
      </c>
      <c r="J2018" s="11">
        <v>11</v>
      </c>
      <c r="K2018" s="11">
        <v>0</v>
      </c>
      <c r="L2018" s="11">
        <v>11</v>
      </c>
      <c r="M2018" s="11">
        <v>0</v>
      </c>
      <c r="O2018" t="str">
        <f t="shared" si="31"/>
        <v>NBBBound &amp; Not Paid</v>
      </c>
    </row>
    <row r="2019" spans="1:15" ht="12" customHeight="1" outlineLevel="1" x14ac:dyDescent="0.2">
      <c r="A2019" s="3" t="s">
        <v>24158</v>
      </c>
      <c r="B2019" s="4">
        <v>17097</v>
      </c>
      <c r="C2019" s="3" t="s">
        <v>20133</v>
      </c>
      <c r="E2019" s="5">
        <v>39847</v>
      </c>
      <c r="F2019" s="7">
        <v>39848</v>
      </c>
      <c r="G2019" s="8"/>
      <c r="H2019" s="8"/>
      <c r="J2019" s="10"/>
      <c r="K2019" s="10"/>
      <c r="L2019" s="11">
        <v>0</v>
      </c>
      <c r="M2019" s="11">
        <v>0</v>
      </c>
      <c r="O2019" t="str">
        <f t="shared" si="31"/>
        <v>NBBDeclined</v>
      </c>
    </row>
    <row r="2020" spans="1:15" ht="12" customHeight="1" outlineLevel="1" x14ac:dyDescent="0.2">
      <c r="A2020" s="3" t="s">
        <v>24158</v>
      </c>
      <c r="B2020" s="4">
        <v>17100</v>
      </c>
      <c r="C2020" s="3" t="s">
        <v>20135</v>
      </c>
      <c r="D2020" s="5">
        <v>39847</v>
      </c>
      <c r="E2020" s="5">
        <v>39848</v>
      </c>
      <c r="F2020" s="7">
        <v>39849</v>
      </c>
      <c r="G2020" s="9">
        <v>39853</v>
      </c>
      <c r="H2020" s="9">
        <v>39865</v>
      </c>
      <c r="J2020" s="11">
        <v>4</v>
      </c>
      <c r="K2020" s="11">
        <v>12</v>
      </c>
      <c r="L2020" s="11">
        <v>16</v>
      </c>
      <c r="M2020" s="11">
        <v>0</v>
      </c>
      <c r="O2020" t="str">
        <f t="shared" si="31"/>
        <v>NBBBound &amp; Not Paid</v>
      </c>
    </row>
    <row r="2021" spans="1:15" ht="12" customHeight="1" outlineLevel="1" x14ac:dyDescent="0.2">
      <c r="A2021" s="3" t="s">
        <v>24158</v>
      </c>
      <c r="B2021" s="4">
        <v>17101</v>
      </c>
      <c r="C2021" s="3" t="s">
        <v>20133</v>
      </c>
      <c r="E2021" s="5">
        <v>39848</v>
      </c>
      <c r="F2021" s="7">
        <v>39849</v>
      </c>
      <c r="G2021" s="8"/>
      <c r="H2021" s="8"/>
      <c r="J2021" s="10"/>
      <c r="K2021" s="10"/>
      <c r="L2021" s="11">
        <v>0</v>
      </c>
      <c r="M2021" s="11">
        <v>0</v>
      </c>
      <c r="O2021" t="str">
        <f t="shared" si="31"/>
        <v>NBBDeclined</v>
      </c>
    </row>
    <row r="2022" spans="1:15" ht="12" customHeight="1" outlineLevel="1" x14ac:dyDescent="0.2">
      <c r="A2022" s="3" t="s">
        <v>24158</v>
      </c>
      <c r="B2022" s="4">
        <v>17102</v>
      </c>
      <c r="C2022" s="3" t="s">
        <v>20133</v>
      </c>
      <c r="D2022" s="5">
        <v>39822</v>
      </c>
      <c r="E2022" s="5">
        <v>39850</v>
      </c>
      <c r="F2022" s="7">
        <v>39850</v>
      </c>
      <c r="G2022" s="8"/>
      <c r="H2022" s="8"/>
      <c r="J2022" s="10"/>
      <c r="K2022" s="10"/>
      <c r="L2022" s="11">
        <v>0</v>
      </c>
      <c r="M2022" s="11">
        <v>0</v>
      </c>
      <c r="O2022" t="str">
        <f t="shared" si="31"/>
        <v>NBBDeclined</v>
      </c>
    </row>
    <row r="2023" spans="1:15" ht="12" customHeight="1" outlineLevel="1" x14ac:dyDescent="0.2">
      <c r="A2023" s="3" t="s">
        <v>24158</v>
      </c>
      <c r="B2023" s="4">
        <v>17103</v>
      </c>
      <c r="C2023" s="3" t="s">
        <v>20133</v>
      </c>
      <c r="D2023" s="5">
        <v>39842</v>
      </c>
      <c r="E2023" s="5">
        <v>39850</v>
      </c>
      <c r="F2023" s="7">
        <v>39850</v>
      </c>
      <c r="G2023" s="8"/>
      <c r="H2023" s="8"/>
      <c r="J2023" s="10"/>
      <c r="K2023" s="10"/>
      <c r="L2023" s="11">
        <v>0</v>
      </c>
      <c r="M2023" s="11">
        <v>0</v>
      </c>
      <c r="O2023" t="str">
        <f t="shared" si="31"/>
        <v>NBBDeclined</v>
      </c>
    </row>
    <row r="2024" spans="1:15" ht="12" customHeight="1" outlineLevel="1" x14ac:dyDescent="0.2">
      <c r="A2024" s="3" t="s">
        <v>24158</v>
      </c>
      <c r="B2024" s="4">
        <v>17104</v>
      </c>
      <c r="C2024" s="3" t="s">
        <v>20134</v>
      </c>
      <c r="D2024" s="5">
        <v>39848</v>
      </c>
      <c r="E2024" s="5">
        <v>39850</v>
      </c>
      <c r="F2024" s="7">
        <v>39853</v>
      </c>
      <c r="G2024" s="9">
        <v>39859</v>
      </c>
      <c r="H2024" s="9">
        <v>39861</v>
      </c>
      <c r="J2024" s="11">
        <v>6</v>
      </c>
      <c r="K2024" s="11">
        <v>2</v>
      </c>
      <c r="L2024" s="11">
        <v>8</v>
      </c>
      <c r="M2024" s="11">
        <v>0</v>
      </c>
      <c r="O2024" t="str">
        <f t="shared" si="31"/>
        <v>NBBNo Sale</v>
      </c>
    </row>
    <row r="2025" spans="1:15" ht="12" customHeight="1" outlineLevel="1" x14ac:dyDescent="0.2">
      <c r="A2025" s="3" t="s">
        <v>24158</v>
      </c>
      <c r="B2025" s="4">
        <v>17107</v>
      </c>
      <c r="C2025" s="3" t="s">
        <v>20133</v>
      </c>
      <c r="D2025" s="5">
        <v>39848</v>
      </c>
      <c r="E2025" s="5">
        <v>39853</v>
      </c>
      <c r="F2025" s="7">
        <v>39853</v>
      </c>
      <c r="G2025" s="8"/>
      <c r="H2025" s="8"/>
      <c r="J2025" s="10"/>
      <c r="K2025" s="10"/>
      <c r="L2025" s="11">
        <v>0</v>
      </c>
      <c r="M2025" s="11">
        <v>0</v>
      </c>
      <c r="O2025" t="str">
        <f t="shared" si="31"/>
        <v>NBBDeclined</v>
      </c>
    </row>
    <row r="2026" spans="1:15" ht="12" customHeight="1" outlineLevel="1" x14ac:dyDescent="0.2">
      <c r="A2026" s="3" t="s">
        <v>24158</v>
      </c>
      <c r="B2026" s="4">
        <v>17105</v>
      </c>
      <c r="C2026" s="3" t="s">
        <v>20133</v>
      </c>
      <c r="D2026" s="5">
        <v>39847</v>
      </c>
      <c r="E2026" s="5">
        <v>39852</v>
      </c>
      <c r="F2026" s="7">
        <v>39853</v>
      </c>
      <c r="G2026" s="8"/>
      <c r="H2026" s="8"/>
      <c r="J2026" s="10"/>
      <c r="K2026" s="10"/>
      <c r="L2026" s="11">
        <v>0</v>
      </c>
      <c r="M2026" s="11">
        <v>0</v>
      </c>
      <c r="O2026" t="str">
        <f t="shared" si="31"/>
        <v>NBBDeclined</v>
      </c>
    </row>
    <row r="2027" spans="1:15" ht="12" customHeight="1" outlineLevel="1" x14ac:dyDescent="0.2">
      <c r="A2027" s="3" t="s">
        <v>24158</v>
      </c>
      <c r="B2027" s="4">
        <v>17108</v>
      </c>
      <c r="C2027" s="3" t="s">
        <v>20133</v>
      </c>
      <c r="D2027" s="5">
        <v>39848</v>
      </c>
      <c r="E2027" s="5">
        <v>39853</v>
      </c>
      <c r="F2027" s="7">
        <v>39854</v>
      </c>
      <c r="G2027" s="8"/>
      <c r="H2027" s="8"/>
      <c r="J2027" s="10"/>
      <c r="K2027" s="10"/>
      <c r="L2027" s="11">
        <v>0</v>
      </c>
      <c r="M2027" s="11">
        <v>0</v>
      </c>
      <c r="O2027" t="str">
        <f t="shared" si="31"/>
        <v>NBBDeclined</v>
      </c>
    </row>
    <row r="2028" spans="1:15" ht="12" customHeight="1" outlineLevel="1" x14ac:dyDescent="0.2">
      <c r="A2028" s="3" t="s">
        <v>24158</v>
      </c>
      <c r="B2028" s="4">
        <v>17109</v>
      </c>
      <c r="C2028" s="3" t="s">
        <v>20133</v>
      </c>
      <c r="D2028" s="5">
        <v>39850</v>
      </c>
      <c r="E2028" s="5">
        <v>39854</v>
      </c>
      <c r="F2028" s="7">
        <v>39855</v>
      </c>
      <c r="G2028" s="8"/>
      <c r="H2028" s="8"/>
      <c r="J2028" s="10"/>
      <c r="K2028" s="10"/>
      <c r="L2028" s="11">
        <v>0</v>
      </c>
      <c r="M2028" s="11">
        <v>0</v>
      </c>
      <c r="O2028" t="str">
        <f t="shared" si="31"/>
        <v>NBBDeclined</v>
      </c>
    </row>
    <row r="2029" spans="1:15" ht="12" customHeight="1" outlineLevel="1" x14ac:dyDescent="0.2">
      <c r="A2029" s="3" t="s">
        <v>24158</v>
      </c>
      <c r="B2029" s="4">
        <v>17111</v>
      </c>
      <c r="C2029" s="3" t="s">
        <v>20133</v>
      </c>
      <c r="D2029" s="5">
        <v>39854</v>
      </c>
      <c r="E2029" s="5">
        <v>39854</v>
      </c>
      <c r="F2029" s="7">
        <v>39855</v>
      </c>
      <c r="G2029" s="8"/>
      <c r="H2029" s="8"/>
      <c r="J2029" s="10"/>
      <c r="K2029" s="10"/>
      <c r="L2029" s="11">
        <v>0</v>
      </c>
      <c r="M2029" s="11">
        <v>0</v>
      </c>
      <c r="O2029" t="str">
        <f t="shared" si="31"/>
        <v>NBBDeclined</v>
      </c>
    </row>
    <row r="2030" spans="1:15" ht="12" customHeight="1" outlineLevel="1" x14ac:dyDescent="0.2">
      <c r="A2030" s="3" t="s">
        <v>24158</v>
      </c>
      <c r="B2030" s="4">
        <v>17112</v>
      </c>
      <c r="C2030" s="3" t="s">
        <v>20133</v>
      </c>
      <c r="D2030" s="5">
        <v>39853</v>
      </c>
      <c r="E2030" s="5">
        <v>39855</v>
      </c>
      <c r="F2030" s="7">
        <v>39855</v>
      </c>
      <c r="G2030" s="8"/>
      <c r="H2030" s="8"/>
      <c r="J2030" s="10"/>
      <c r="K2030" s="10"/>
      <c r="L2030" s="11">
        <v>0</v>
      </c>
      <c r="M2030" s="11">
        <v>0</v>
      </c>
      <c r="O2030" t="str">
        <f t="shared" si="31"/>
        <v>NBBDeclined</v>
      </c>
    </row>
    <row r="2031" spans="1:15" ht="12" customHeight="1" outlineLevel="1" x14ac:dyDescent="0.2">
      <c r="A2031" s="3" t="s">
        <v>24158</v>
      </c>
      <c r="B2031" s="4">
        <v>17110</v>
      </c>
      <c r="C2031" s="3" t="s">
        <v>20133</v>
      </c>
      <c r="D2031" s="5">
        <v>39841</v>
      </c>
      <c r="E2031" s="5">
        <v>39854</v>
      </c>
      <c r="F2031" s="7">
        <v>39855</v>
      </c>
      <c r="G2031" s="8"/>
      <c r="H2031" s="8"/>
      <c r="J2031" s="10"/>
      <c r="K2031" s="10"/>
      <c r="L2031" s="11">
        <v>0</v>
      </c>
      <c r="M2031" s="11">
        <v>0</v>
      </c>
      <c r="O2031" t="str">
        <f t="shared" si="31"/>
        <v>NBBDeclined</v>
      </c>
    </row>
    <row r="2032" spans="1:15" ht="12" customHeight="1" outlineLevel="1" x14ac:dyDescent="0.2">
      <c r="A2032" s="3" t="s">
        <v>24158</v>
      </c>
      <c r="B2032" s="4">
        <v>17113</v>
      </c>
      <c r="C2032" s="3" t="s">
        <v>20133</v>
      </c>
      <c r="D2032" s="5">
        <v>39843</v>
      </c>
      <c r="E2032" s="5">
        <v>39855</v>
      </c>
      <c r="F2032" s="7">
        <v>39855</v>
      </c>
      <c r="G2032" s="8"/>
      <c r="H2032" s="8"/>
      <c r="J2032" s="10"/>
      <c r="K2032" s="10"/>
      <c r="L2032" s="11">
        <v>0</v>
      </c>
      <c r="M2032" s="11">
        <v>0</v>
      </c>
      <c r="O2032" t="str">
        <f t="shared" si="31"/>
        <v>NBBDeclined</v>
      </c>
    </row>
    <row r="2033" spans="1:15" ht="12" customHeight="1" outlineLevel="1" x14ac:dyDescent="0.2">
      <c r="A2033" s="3" t="s">
        <v>24158</v>
      </c>
      <c r="B2033" s="4">
        <v>17115</v>
      </c>
      <c r="C2033" s="3" t="s">
        <v>20133</v>
      </c>
      <c r="D2033" s="5">
        <v>39855</v>
      </c>
      <c r="E2033" s="5">
        <v>39857</v>
      </c>
      <c r="F2033" s="7">
        <v>39857</v>
      </c>
      <c r="G2033" s="8"/>
      <c r="H2033" s="8"/>
      <c r="J2033" s="10"/>
      <c r="K2033" s="10"/>
      <c r="L2033" s="11">
        <v>0</v>
      </c>
      <c r="M2033" s="11">
        <v>0</v>
      </c>
      <c r="O2033" t="str">
        <f t="shared" si="31"/>
        <v>NBBDeclined</v>
      </c>
    </row>
    <row r="2034" spans="1:15" ht="12" customHeight="1" outlineLevel="1" x14ac:dyDescent="0.2">
      <c r="A2034" s="3" t="s">
        <v>24158</v>
      </c>
      <c r="B2034" s="4">
        <v>17116</v>
      </c>
      <c r="C2034" s="3" t="s">
        <v>20133</v>
      </c>
      <c r="D2034" s="5">
        <v>39855</v>
      </c>
      <c r="E2034" s="5">
        <v>39857</v>
      </c>
      <c r="F2034" s="7">
        <v>39857</v>
      </c>
      <c r="G2034" s="8"/>
      <c r="H2034" s="8"/>
      <c r="J2034" s="10"/>
      <c r="K2034" s="10"/>
      <c r="L2034" s="11">
        <v>0</v>
      </c>
      <c r="M2034" s="11">
        <v>0</v>
      </c>
      <c r="O2034" t="str">
        <f t="shared" si="31"/>
        <v>NBBDeclined</v>
      </c>
    </row>
    <row r="2035" spans="1:15" ht="12" customHeight="1" outlineLevel="1" x14ac:dyDescent="0.2">
      <c r="A2035" s="3" t="s">
        <v>24158</v>
      </c>
      <c r="B2035" s="4">
        <v>17117</v>
      </c>
      <c r="C2035" s="3" t="s">
        <v>20134</v>
      </c>
      <c r="D2035" s="5">
        <v>39857</v>
      </c>
      <c r="E2035" s="5">
        <v>39861</v>
      </c>
      <c r="F2035" s="7">
        <v>39861</v>
      </c>
      <c r="G2035" s="9">
        <v>39869</v>
      </c>
      <c r="H2035" s="9">
        <v>39869</v>
      </c>
      <c r="J2035" s="11">
        <v>8</v>
      </c>
      <c r="K2035" s="11">
        <v>0</v>
      </c>
      <c r="L2035" s="11">
        <v>8</v>
      </c>
      <c r="M2035" s="11">
        <v>0</v>
      </c>
      <c r="O2035" t="str">
        <f t="shared" si="31"/>
        <v>NBBNo Sale</v>
      </c>
    </row>
    <row r="2036" spans="1:15" ht="12" customHeight="1" outlineLevel="1" x14ac:dyDescent="0.2">
      <c r="A2036" s="3" t="s">
        <v>24158</v>
      </c>
      <c r="B2036" s="4">
        <v>17118</v>
      </c>
      <c r="C2036" s="3" t="s">
        <v>20133</v>
      </c>
      <c r="D2036" s="5">
        <v>39853</v>
      </c>
      <c r="E2036" s="5">
        <v>39861</v>
      </c>
      <c r="F2036" s="7">
        <v>39861</v>
      </c>
      <c r="G2036" s="8"/>
      <c r="H2036" s="8"/>
      <c r="J2036" s="10"/>
      <c r="K2036" s="10"/>
      <c r="L2036" s="11">
        <v>0</v>
      </c>
      <c r="M2036" s="11">
        <v>0</v>
      </c>
      <c r="O2036" t="str">
        <f t="shared" si="31"/>
        <v>NBBDeclined</v>
      </c>
    </row>
    <row r="2037" spans="1:15" ht="12" customHeight="1" outlineLevel="1" x14ac:dyDescent="0.2">
      <c r="A2037" s="3" t="s">
        <v>24158</v>
      </c>
      <c r="B2037" s="4">
        <v>17119</v>
      </c>
      <c r="C2037" s="3" t="s">
        <v>20135</v>
      </c>
      <c r="D2037" s="5">
        <v>39861</v>
      </c>
      <c r="E2037" s="5">
        <v>39861</v>
      </c>
      <c r="F2037" s="7">
        <v>39861</v>
      </c>
      <c r="G2037" s="9">
        <v>39862</v>
      </c>
      <c r="H2037" s="9">
        <v>39862</v>
      </c>
      <c r="J2037" s="11">
        <v>1</v>
      </c>
      <c r="K2037" s="11">
        <v>0</v>
      </c>
      <c r="L2037" s="11">
        <v>1</v>
      </c>
      <c r="M2037" s="11">
        <v>0</v>
      </c>
      <c r="O2037" t="str">
        <f t="shared" si="31"/>
        <v>NBBBound &amp; Not Paid</v>
      </c>
    </row>
    <row r="2038" spans="1:15" ht="12" customHeight="1" outlineLevel="1" x14ac:dyDescent="0.2">
      <c r="A2038" s="3" t="s">
        <v>24158</v>
      </c>
      <c r="B2038" s="4">
        <v>17123</v>
      </c>
      <c r="C2038" s="3" t="s">
        <v>20133</v>
      </c>
      <c r="E2038" s="5">
        <v>39860</v>
      </c>
      <c r="F2038" s="7">
        <v>39862</v>
      </c>
      <c r="G2038" s="8"/>
      <c r="H2038" s="8"/>
      <c r="J2038" s="10"/>
      <c r="K2038" s="10"/>
      <c r="L2038" s="11">
        <v>0</v>
      </c>
      <c r="M2038" s="11">
        <v>0</v>
      </c>
      <c r="O2038" t="str">
        <f t="shared" si="31"/>
        <v>NBBDeclined</v>
      </c>
    </row>
    <row r="2039" spans="1:15" ht="12" customHeight="1" outlineLevel="1" x14ac:dyDescent="0.2">
      <c r="A2039" s="3" t="s">
        <v>24158</v>
      </c>
      <c r="B2039" s="4">
        <v>17122</v>
      </c>
      <c r="C2039" s="3" t="s">
        <v>20134</v>
      </c>
      <c r="D2039" s="5">
        <v>39861</v>
      </c>
      <c r="E2039" s="5">
        <v>39861</v>
      </c>
      <c r="F2039" s="7">
        <v>39862</v>
      </c>
      <c r="G2039" s="9">
        <v>39868</v>
      </c>
      <c r="H2039" s="9">
        <v>39868</v>
      </c>
      <c r="J2039" s="11">
        <v>6</v>
      </c>
      <c r="K2039" s="11">
        <v>0</v>
      </c>
      <c r="L2039" s="11">
        <v>6</v>
      </c>
      <c r="M2039" s="11">
        <v>0</v>
      </c>
      <c r="O2039" t="str">
        <f t="shared" si="31"/>
        <v>NBBNo Sale</v>
      </c>
    </row>
    <row r="2040" spans="1:15" ht="12" customHeight="1" outlineLevel="1" x14ac:dyDescent="0.2">
      <c r="A2040" s="3" t="s">
        <v>24158</v>
      </c>
      <c r="B2040" s="4">
        <v>17121</v>
      </c>
      <c r="C2040" s="3" t="s">
        <v>20136</v>
      </c>
      <c r="E2040" s="5">
        <v>39861</v>
      </c>
      <c r="F2040" s="7">
        <v>39862</v>
      </c>
      <c r="G2040" s="8"/>
      <c r="H2040" s="8"/>
      <c r="J2040" s="10"/>
      <c r="K2040" s="10"/>
      <c r="L2040" s="11">
        <v>0</v>
      </c>
      <c r="M2040" s="11">
        <v>0</v>
      </c>
      <c r="O2040" t="str">
        <f t="shared" si="31"/>
        <v>NBBClose-No Info</v>
      </c>
    </row>
    <row r="2041" spans="1:15" ht="12" customHeight="1" outlineLevel="1" x14ac:dyDescent="0.2">
      <c r="A2041" s="3" t="s">
        <v>24158</v>
      </c>
      <c r="B2041" s="4">
        <v>17120</v>
      </c>
      <c r="C2041" s="3" t="s">
        <v>20135</v>
      </c>
      <c r="D2041" s="5">
        <v>39855</v>
      </c>
      <c r="E2041" s="5">
        <v>39861</v>
      </c>
      <c r="F2041" s="7">
        <v>39862</v>
      </c>
      <c r="G2041" s="9">
        <v>39871</v>
      </c>
      <c r="H2041" s="9">
        <v>39919</v>
      </c>
      <c r="J2041" s="11">
        <v>9</v>
      </c>
      <c r="K2041" s="11">
        <v>48</v>
      </c>
      <c r="L2041" s="11">
        <v>57</v>
      </c>
      <c r="M2041" s="11">
        <v>0</v>
      </c>
      <c r="O2041" t="str">
        <f t="shared" si="31"/>
        <v>NBBBound &amp; Not Paid</v>
      </c>
    </row>
    <row r="2042" spans="1:15" ht="12" customHeight="1" outlineLevel="1" x14ac:dyDescent="0.2">
      <c r="A2042" s="3" t="s">
        <v>24158</v>
      </c>
      <c r="B2042" s="4">
        <v>17125</v>
      </c>
      <c r="C2042" s="3" t="s">
        <v>20133</v>
      </c>
      <c r="D2042" s="5">
        <v>39862</v>
      </c>
      <c r="E2042" s="5">
        <v>39864</v>
      </c>
      <c r="F2042" s="7">
        <v>39864</v>
      </c>
      <c r="G2042" s="8"/>
      <c r="H2042" s="8"/>
      <c r="J2042" s="10"/>
      <c r="K2042" s="10"/>
      <c r="L2042" s="11">
        <v>0</v>
      </c>
      <c r="M2042" s="11">
        <v>0</v>
      </c>
      <c r="O2042" t="str">
        <f t="shared" si="31"/>
        <v>NBBDeclined</v>
      </c>
    </row>
    <row r="2043" spans="1:15" ht="12" customHeight="1" outlineLevel="1" x14ac:dyDescent="0.2">
      <c r="A2043" s="3" t="s">
        <v>24158</v>
      </c>
      <c r="B2043" s="4">
        <v>17127</v>
      </c>
      <c r="C2043" s="3" t="s">
        <v>20134</v>
      </c>
      <c r="D2043" s="5">
        <v>39863</v>
      </c>
      <c r="E2043" s="5">
        <v>39864</v>
      </c>
      <c r="F2043" s="7">
        <v>39864</v>
      </c>
      <c r="G2043" s="9">
        <v>39873</v>
      </c>
      <c r="H2043" s="9">
        <v>39873</v>
      </c>
      <c r="J2043" s="11">
        <v>9</v>
      </c>
      <c r="K2043" s="11">
        <v>0</v>
      </c>
      <c r="L2043" s="11">
        <v>9</v>
      </c>
      <c r="M2043" s="11">
        <v>0</v>
      </c>
      <c r="O2043" t="str">
        <f t="shared" si="31"/>
        <v>NBBNo Sale</v>
      </c>
    </row>
    <row r="2044" spans="1:15" ht="12" customHeight="1" outlineLevel="1" x14ac:dyDescent="0.2">
      <c r="A2044" s="3" t="s">
        <v>24158</v>
      </c>
      <c r="B2044" s="4">
        <v>17124</v>
      </c>
      <c r="C2044" s="3" t="s">
        <v>20133</v>
      </c>
      <c r="E2044" s="5">
        <v>39864</v>
      </c>
      <c r="F2044" s="7">
        <v>39864</v>
      </c>
      <c r="G2044" s="8"/>
      <c r="H2044" s="8"/>
      <c r="J2044" s="10"/>
      <c r="K2044" s="10"/>
      <c r="L2044" s="11">
        <v>0</v>
      </c>
      <c r="M2044" s="11">
        <v>0</v>
      </c>
      <c r="O2044" t="str">
        <f t="shared" si="31"/>
        <v>NBBDeclined</v>
      </c>
    </row>
    <row r="2045" spans="1:15" ht="12" customHeight="1" outlineLevel="1" x14ac:dyDescent="0.2">
      <c r="A2045" s="3" t="s">
        <v>24158</v>
      </c>
      <c r="B2045" s="4">
        <v>17133</v>
      </c>
      <c r="C2045" s="3" t="s">
        <v>20133</v>
      </c>
      <c r="D2045" s="5">
        <v>39864</v>
      </c>
      <c r="E2045" s="5">
        <v>39867</v>
      </c>
      <c r="F2045" s="7">
        <v>39867</v>
      </c>
      <c r="G2045" s="8"/>
      <c r="H2045" s="8"/>
      <c r="J2045" s="10"/>
      <c r="K2045" s="10"/>
      <c r="L2045" s="11">
        <v>0</v>
      </c>
      <c r="M2045" s="11">
        <v>0</v>
      </c>
      <c r="O2045" t="str">
        <f t="shared" si="31"/>
        <v>NBBDeclined</v>
      </c>
    </row>
    <row r="2046" spans="1:15" ht="12" customHeight="1" outlineLevel="1" x14ac:dyDescent="0.2">
      <c r="A2046" s="3" t="s">
        <v>24158</v>
      </c>
      <c r="B2046" s="4">
        <v>17134</v>
      </c>
      <c r="C2046" s="3" t="s">
        <v>20133</v>
      </c>
      <c r="D2046" s="5">
        <v>39862</v>
      </c>
      <c r="E2046" s="5">
        <v>39867</v>
      </c>
      <c r="F2046" s="7">
        <v>39867</v>
      </c>
      <c r="G2046" s="8"/>
      <c r="H2046" s="8"/>
      <c r="J2046" s="10"/>
      <c r="K2046" s="10"/>
      <c r="L2046" s="11">
        <v>0</v>
      </c>
      <c r="M2046" s="11">
        <v>0</v>
      </c>
      <c r="O2046" t="str">
        <f t="shared" si="31"/>
        <v>NBBDeclined</v>
      </c>
    </row>
    <row r="2047" spans="1:15" ht="12" customHeight="1" outlineLevel="1" x14ac:dyDescent="0.2">
      <c r="A2047" s="3" t="s">
        <v>24158</v>
      </c>
      <c r="B2047" s="4">
        <v>17131</v>
      </c>
      <c r="C2047" s="3" t="s">
        <v>20134</v>
      </c>
      <c r="D2047" s="5">
        <v>39850</v>
      </c>
      <c r="E2047" s="5">
        <v>39867</v>
      </c>
      <c r="F2047" s="7">
        <v>39867</v>
      </c>
      <c r="G2047" s="9">
        <v>39881</v>
      </c>
      <c r="H2047" s="9">
        <v>39881</v>
      </c>
      <c r="J2047" s="11">
        <v>14</v>
      </c>
      <c r="K2047" s="11">
        <v>0</v>
      </c>
      <c r="L2047" s="11">
        <v>14</v>
      </c>
      <c r="M2047" s="11">
        <v>0</v>
      </c>
      <c r="O2047" t="str">
        <f t="shared" si="31"/>
        <v>NBBNo Sale</v>
      </c>
    </row>
    <row r="2048" spans="1:15" ht="12" customHeight="1" outlineLevel="1" x14ac:dyDescent="0.2">
      <c r="A2048" s="3" t="s">
        <v>24158</v>
      </c>
      <c r="B2048" s="4">
        <v>17130</v>
      </c>
      <c r="C2048" s="3" t="s">
        <v>20134</v>
      </c>
      <c r="D2048" s="5">
        <v>39863</v>
      </c>
      <c r="E2048" s="5">
        <v>39865</v>
      </c>
      <c r="F2048" s="7">
        <v>39867</v>
      </c>
      <c r="G2048" s="9">
        <v>39872</v>
      </c>
      <c r="H2048" s="9">
        <v>39872</v>
      </c>
      <c r="J2048" s="11">
        <v>5</v>
      </c>
      <c r="K2048" s="11">
        <v>0</v>
      </c>
      <c r="L2048" s="11">
        <v>5</v>
      </c>
      <c r="M2048" s="11">
        <v>0</v>
      </c>
      <c r="O2048" t="str">
        <f t="shared" si="31"/>
        <v>NBBNo Sale</v>
      </c>
    </row>
    <row r="2049" spans="1:15" ht="12" customHeight="1" outlineLevel="1" x14ac:dyDescent="0.2">
      <c r="A2049" s="3" t="s">
        <v>24158</v>
      </c>
      <c r="B2049" s="4">
        <v>17128</v>
      </c>
      <c r="C2049" s="3" t="s">
        <v>20134</v>
      </c>
      <c r="E2049" s="5">
        <v>39864</v>
      </c>
      <c r="F2049" s="7">
        <v>39867</v>
      </c>
      <c r="G2049" s="9">
        <v>39877</v>
      </c>
      <c r="H2049" s="9">
        <v>39877</v>
      </c>
      <c r="J2049" s="11">
        <v>10</v>
      </c>
      <c r="K2049" s="11">
        <v>0</v>
      </c>
      <c r="L2049" s="11">
        <v>10</v>
      </c>
      <c r="M2049" s="11">
        <v>0</v>
      </c>
      <c r="O2049" t="str">
        <f t="shared" si="31"/>
        <v>NBBNo Sale</v>
      </c>
    </row>
    <row r="2050" spans="1:15" ht="12" customHeight="1" outlineLevel="1" x14ac:dyDescent="0.2">
      <c r="A2050" s="3" t="s">
        <v>24158</v>
      </c>
      <c r="B2050" s="4">
        <v>17138</v>
      </c>
      <c r="C2050" s="3" t="s">
        <v>20133</v>
      </c>
      <c r="D2050" s="5">
        <v>38701</v>
      </c>
      <c r="E2050" s="5">
        <v>39868</v>
      </c>
      <c r="F2050" s="7">
        <v>39868</v>
      </c>
      <c r="G2050" s="8"/>
      <c r="H2050" s="8"/>
      <c r="J2050" s="10"/>
      <c r="K2050" s="10"/>
      <c r="L2050" s="11">
        <v>0</v>
      </c>
      <c r="M2050" s="11">
        <v>0</v>
      </c>
      <c r="O2050" t="str">
        <f t="shared" si="31"/>
        <v>NBBDeclined</v>
      </c>
    </row>
    <row r="2051" spans="1:15" ht="12" customHeight="1" outlineLevel="1" x14ac:dyDescent="0.2">
      <c r="A2051" s="3" t="s">
        <v>24158</v>
      </c>
      <c r="B2051" s="4">
        <v>17137</v>
      </c>
      <c r="C2051" s="3" t="s">
        <v>20133</v>
      </c>
      <c r="D2051" s="5">
        <v>39865</v>
      </c>
      <c r="E2051" s="5">
        <v>39868</v>
      </c>
      <c r="F2051" s="7">
        <v>39868</v>
      </c>
      <c r="G2051" s="8"/>
      <c r="H2051" s="8"/>
      <c r="J2051" s="10"/>
      <c r="K2051" s="10"/>
      <c r="L2051" s="11">
        <v>0</v>
      </c>
      <c r="M2051" s="11">
        <v>0</v>
      </c>
      <c r="O2051" t="str">
        <f t="shared" si="31"/>
        <v>NBBDeclined</v>
      </c>
    </row>
    <row r="2052" spans="1:15" ht="12" customHeight="1" outlineLevel="1" x14ac:dyDescent="0.2">
      <c r="A2052" s="3" t="s">
        <v>24158</v>
      </c>
      <c r="B2052" s="4">
        <v>17141</v>
      </c>
      <c r="C2052" s="3" t="s">
        <v>20133</v>
      </c>
      <c r="D2052" s="5">
        <v>39868</v>
      </c>
      <c r="E2052" s="5">
        <v>39869</v>
      </c>
      <c r="F2052" s="7">
        <v>39869</v>
      </c>
      <c r="G2052" s="8"/>
      <c r="H2052" s="8"/>
      <c r="J2052" s="10"/>
      <c r="K2052" s="10"/>
      <c r="L2052" s="11">
        <v>0</v>
      </c>
      <c r="M2052" s="11">
        <v>0</v>
      </c>
      <c r="O2052" t="str">
        <f t="shared" ref="O2052:O2115" si="32">+A2052&amp;C2052</f>
        <v>NBBDeclined</v>
      </c>
    </row>
    <row r="2053" spans="1:15" ht="12" customHeight="1" outlineLevel="1" x14ac:dyDescent="0.2">
      <c r="A2053" s="3" t="s">
        <v>24158</v>
      </c>
      <c r="B2053" s="4">
        <v>17142</v>
      </c>
      <c r="C2053" s="3" t="s">
        <v>20133</v>
      </c>
      <c r="D2053" s="5">
        <v>39862</v>
      </c>
      <c r="E2053" s="5">
        <v>39870</v>
      </c>
      <c r="F2053" s="7">
        <v>39870</v>
      </c>
      <c r="G2053" s="8"/>
      <c r="H2053" s="8"/>
      <c r="J2053" s="10"/>
      <c r="K2053" s="10"/>
      <c r="L2053" s="11">
        <v>0</v>
      </c>
      <c r="M2053" s="11">
        <v>0</v>
      </c>
      <c r="O2053" t="str">
        <f t="shared" si="32"/>
        <v>NBBDeclined</v>
      </c>
    </row>
    <row r="2054" spans="1:15" ht="12" customHeight="1" outlineLevel="1" x14ac:dyDescent="0.2">
      <c r="A2054" s="3" t="s">
        <v>24158</v>
      </c>
      <c r="B2054" s="4">
        <v>17143</v>
      </c>
      <c r="C2054" s="3" t="s">
        <v>20133</v>
      </c>
      <c r="D2054" s="5">
        <v>39861</v>
      </c>
      <c r="E2054" s="5">
        <v>39870</v>
      </c>
      <c r="F2054" s="7">
        <v>39870</v>
      </c>
      <c r="G2054" s="8"/>
      <c r="H2054" s="8"/>
      <c r="J2054" s="10"/>
      <c r="K2054" s="10"/>
      <c r="L2054" s="11">
        <v>0</v>
      </c>
      <c r="M2054" s="11">
        <v>0</v>
      </c>
      <c r="O2054" t="str">
        <f t="shared" si="32"/>
        <v>NBBDeclined</v>
      </c>
    </row>
    <row r="2055" spans="1:15" ht="12" customHeight="1" outlineLevel="1" x14ac:dyDescent="0.2">
      <c r="A2055" s="3" t="s">
        <v>24158</v>
      </c>
      <c r="B2055" s="4">
        <v>17145</v>
      </c>
      <c r="C2055" s="3" t="s">
        <v>20133</v>
      </c>
      <c r="D2055" s="5">
        <v>39868</v>
      </c>
      <c r="E2055" s="5">
        <v>39870</v>
      </c>
      <c r="F2055" s="7">
        <v>39870</v>
      </c>
      <c r="G2055" s="8"/>
      <c r="H2055" s="8"/>
      <c r="J2055" s="10"/>
      <c r="K2055" s="10"/>
      <c r="L2055" s="11">
        <v>0</v>
      </c>
      <c r="M2055" s="11">
        <v>0</v>
      </c>
      <c r="O2055" t="str">
        <f t="shared" si="32"/>
        <v>NBBDeclined</v>
      </c>
    </row>
    <row r="2056" spans="1:15" ht="12" customHeight="1" outlineLevel="1" x14ac:dyDescent="0.2">
      <c r="A2056" s="3" t="s">
        <v>24158</v>
      </c>
      <c r="B2056" s="4">
        <v>17146</v>
      </c>
      <c r="C2056" s="3" t="s">
        <v>20137</v>
      </c>
      <c r="D2056" s="5">
        <v>39912</v>
      </c>
      <c r="E2056" s="5">
        <v>39870</v>
      </c>
      <c r="F2056" s="7">
        <v>39870</v>
      </c>
      <c r="G2056" s="9">
        <v>39879</v>
      </c>
      <c r="H2056" s="9">
        <v>39879</v>
      </c>
      <c r="J2056" s="11">
        <v>9</v>
      </c>
      <c r="K2056" s="11">
        <v>0</v>
      </c>
      <c r="L2056" s="11">
        <v>9</v>
      </c>
      <c r="M2056" s="11">
        <v>0</v>
      </c>
      <c r="O2056" t="str">
        <f t="shared" si="32"/>
        <v>NBBCancel</v>
      </c>
    </row>
    <row r="2057" spans="1:15" ht="12" customHeight="1" outlineLevel="1" x14ac:dyDescent="0.2">
      <c r="A2057" s="3" t="s">
        <v>24158</v>
      </c>
      <c r="B2057" s="4">
        <v>17144</v>
      </c>
      <c r="C2057" s="3" t="s">
        <v>20133</v>
      </c>
      <c r="D2057" s="5">
        <v>39862</v>
      </c>
      <c r="E2057" s="5">
        <v>39863</v>
      </c>
      <c r="F2057" s="7">
        <v>39870</v>
      </c>
      <c r="G2057" s="8"/>
      <c r="H2057" s="8"/>
      <c r="J2057" s="10"/>
      <c r="K2057" s="10"/>
      <c r="L2057" s="11">
        <v>0</v>
      </c>
      <c r="M2057" s="11">
        <v>0</v>
      </c>
      <c r="O2057" t="str">
        <f t="shared" si="32"/>
        <v>NBBDeclined</v>
      </c>
    </row>
    <row r="2058" spans="1:15" ht="12" customHeight="1" outlineLevel="1" x14ac:dyDescent="0.2">
      <c r="A2058" s="3" t="s">
        <v>24158</v>
      </c>
      <c r="B2058" s="4">
        <v>17149</v>
      </c>
      <c r="C2058" s="3" t="s">
        <v>20133</v>
      </c>
      <c r="D2058" s="5">
        <v>39868</v>
      </c>
      <c r="E2058" s="5">
        <v>39871</v>
      </c>
      <c r="F2058" s="7">
        <v>39871</v>
      </c>
      <c r="G2058" s="8"/>
      <c r="H2058" s="8"/>
      <c r="J2058" s="10"/>
      <c r="K2058" s="10"/>
      <c r="L2058" s="11">
        <v>0</v>
      </c>
      <c r="M2058" s="11">
        <v>0</v>
      </c>
      <c r="O2058" t="str">
        <f t="shared" si="32"/>
        <v>NBBDeclined</v>
      </c>
    </row>
    <row r="2059" spans="1:15" ht="12" customHeight="1" outlineLevel="1" x14ac:dyDescent="0.2">
      <c r="A2059" s="3" t="s">
        <v>24158</v>
      </c>
      <c r="B2059" s="4">
        <v>17147</v>
      </c>
      <c r="C2059" s="3" t="s">
        <v>20133</v>
      </c>
      <c r="D2059" s="5">
        <v>39866</v>
      </c>
      <c r="E2059" s="5">
        <v>39870</v>
      </c>
      <c r="F2059" s="7">
        <v>39871</v>
      </c>
      <c r="G2059" s="8"/>
      <c r="H2059" s="8"/>
      <c r="J2059" s="10"/>
      <c r="K2059" s="10"/>
      <c r="L2059" s="11">
        <v>0</v>
      </c>
      <c r="M2059" s="11">
        <v>0</v>
      </c>
      <c r="O2059" t="str">
        <f t="shared" si="32"/>
        <v>NBBDeclined</v>
      </c>
    </row>
    <row r="2060" spans="1:15" ht="12" customHeight="1" outlineLevel="1" x14ac:dyDescent="0.2">
      <c r="A2060" s="3" t="s">
        <v>24158</v>
      </c>
      <c r="B2060" s="4">
        <v>17148</v>
      </c>
      <c r="C2060" s="3" t="s">
        <v>20134</v>
      </c>
      <c r="D2060" s="5">
        <v>39862</v>
      </c>
      <c r="E2060" s="5">
        <v>39871</v>
      </c>
      <c r="F2060" s="7">
        <v>39871</v>
      </c>
      <c r="G2060" s="9">
        <v>39878</v>
      </c>
      <c r="H2060" s="9">
        <v>39878</v>
      </c>
      <c r="J2060" s="11">
        <v>7</v>
      </c>
      <c r="K2060" s="11">
        <v>0</v>
      </c>
      <c r="L2060" s="11">
        <v>7</v>
      </c>
      <c r="M2060" s="11">
        <v>0</v>
      </c>
      <c r="O2060" t="str">
        <f t="shared" si="32"/>
        <v>NBBNo Sale</v>
      </c>
    </row>
    <row r="2061" spans="1:15" ht="12" customHeight="1" outlineLevel="1" x14ac:dyDescent="0.2">
      <c r="A2061" s="3" t="s">
        <v>24158</v>
      </c>
      <c r="B2061" s="4">
        <v>17150</v>
      </c>
      <c r="C2061" s="3" t="s">
        <v>20133</v>
      </c>
      <c r="D2061" s="5">
        <v>39863</v>
      </c>
      <c r="E2061" s="5">
        <v>39874</v>
      </c>
      <c r="F2061" s="7">
        <v>39874</v>
      </c>
      <c r="G2061" s="8"/>
      <c r="H2061" s="8"/>
      <c r="J2061" s="10"/>
      <c r="K2061" s="10"/>
      <c r="L2061" s="11">
        <v>0</v>
      </c>
      <c r="M2061" s="11">
        <v>0</v>
      </c>
      <c r="O2061" t="str">
        <f t="shared" si="32"/>
        <v>NBBDeclined</v>
      </c>
    </row>
    <row r="2062" spans="1:15" ht="12" customHeight="1" outlineLevel="1" x14ac:dyDescent="0.2">
      <c r="A2062" s="3" t="s">
        <v>24158</v>
      </c>
      <c r="B2062" s="4">
        <v>17318</v>
      </c>
      <c r="C2062" s="3" t="s">
        <v>20133</v>
      </c>
      <c r="D2062" s="5">
        <v>39869</v>
      </c>
      <c r="E2062" s="5">
        <v>39875</v>
      </c>
      <c r="F2062" s="7">
        <v>39876</v>
      </c>
      <c r="G2062" s="8"/>
      <c r="H2062" s="8"/>
      <c r="J2062" s="10"/>
      <c r="K2062" s="10"/>
      <c r="L2062" s="11">
        <v>0</v>
      </c>
      <c r="M2062" s="11">
        <v>0</v>
      </c>
      <c r="O2062" t="str">
        <f t="shared" si="32"/>
        <v>NBBDeclined</v>
      </c>
    </row>
    <row r="2063" spans="1:15" ht="12" customHeight="1" outlineLevel="1" x14ac:dyDescent="0.2">
      <c r="A2063" s="3" t="s">
        <v>24158</v>
      </c>
      <c r="B2063" s="4">
        <v>17321</v>
      </c>
      <c r="C2063" s="3" t="s">
        <v>20133</v>
      </c>
      <c r="D2063" s="5">
        <v>39870</v>
      </c>
      <c r="E2063" s="5">
        <v>39876</v>
      </c>
      <c r="F2063" s="7">
        <v>39876</v>
      </c>
      <c r="G2063" s="8"/>
      <c r="H2063" s="8"/>
      <c r="J2063" s="10"/>
      <c r="K2063" s="10"/>
      <c r="L2063" s="11">
        <v>0</v>
      </c>
      <c r="M2063" s="11">
        <v>0</v>
      </c>
      <c r="O2063" t="str">
        <f t="shared" si="32"/>
        <v>NBBDeclined</v>
      </c>
    </row>
    <row r="2064" spans="1:15" ht="12" customHeight="1" outlineLevel="1" x14ac:dyDescent="0.2">
      <c r="A2064" s="3" t="s">
        <v>24158</v>
      </c>
      <c r="B2064" s="4">
        <v>17320</v>
      </c>
      <c r="C2064" s="3" t="s">
        <v>20136</v>
      </c>
      <c r="D2064" s="5">
        <v>39875</v>
      </c>
      <c r="E2064" s="5">
        <v>39876</v>
      </c>
      <c r="F2064" s="7">
        <v>39876</v>
      </c>
      <c r="G2064" s="8"/>
      <c r="H2064" s="8"/>
      <c r="I2064" s="6">
        <v>36482</v>
      </c>
      <c r="J2064" s="10"/>
      <c r="K2064" s="10"/>
      <c r="L2064" s="11">
        <v>0</v>
      </c>
      <c r="M2064" s="11">
        <v>0</v>
      </c>
      <c r="O2064" t="str">
        <f t="shared" si="32"/>
        <v>NBBClose-No Info</v>
      </c>
    </row>
    <row r="2065" spans="1:15" ht="12" customHeight="1" outlineLevel="1" x14ac:dyDescent="0.2">
      <c r="A2065" s="3" t="s">
        <v>24158</v>
      </c>
      <c r="B2065" s="4">
        <v>17319</v>
      </c>
      <c r="C2065" s="3" t="s">
        <v>20133</v>
      </c>
      <c r="D2065" s="5">
        <v>39868</v>
      </c>
      <c r="E2065" s="5">
        <v>39875</v>
      </c>
      <c r="F2065" s="7">
        <v>39876</v>
      </c>
      <c r="G2065" s="8"/>
      <c r="H2065" s="8"/>
      <c r="J2065" s="10"/>
      <c r="K2065" s="10"/>
      <c r="L2065" s="11">
        <v>0</v>
      </c>
      <c r="M2065" s="11">
        <v>0</v>
      </c>
      <c r="O2065" t="str">
        <f t="shared" si="32"/>
        <v>NBBDeclined</v>
      </c>
    </row>
    <row r="2066" spans="1:15" ht="12" customHeight="1" outlineLevel="1" x14ac:dyDescent="0.2">
      <c r="A2066" s="3" t="s">
        <v>24158</v>
      </c>
      <c r="B2066" s="4">
        <v>17323</v>
      </c>
      <c r="C2066" s="3" t="s">
        <v>20133</v>
      </c>
      <c r="D2066" s="5">
        <v>39841</v>
      </c>
      <c r="E2066" s="5">
        <v>39877</v>
      </c>
      <c r="F2066" s="7">
        <v>39877</v>
      </c>
      <c r="G2066" s="8"/>
      <c r="H2066" s="8"/>
      <c r="J2066" s="10"/>
      <c r="K2066" s="10"/>
      <c r="L2066" s="11">
        <v>0</v>
      </c>
      <c r="M2066" s="11">
        <v>0</v>
      </c>
      <c r="O2066" t="str">
        <f t="shared" si="32"/>
        <v>NBBDeclined</v>
      </c>
    </row>
    <row r="2067" spans="1:15" ht="12" customHeight="1" outlineLevel="1" x14ac:dyDescent="0.2">
      <c r="A2067" s="3" t="s">
        <v>24158</v>
      </c>
      <c r="B2067" s="4">
        <v>17322</v>
      </c>
      <c r="C2067" s="3" t="s">
        <v>20135</v>
      </c>
      <c r="D2067" s="5">
        <v>39872</v>
      </c>
      <c r="E2067" s="5">
        <v>39876</v>
      </c>
      <c r="F2067" s="7">
        <v>39877</v>
      </c>
      <c r="G2067" s="9">
        <v>39892</v>
      </c>
      <c r="H2067" s="9">
        <v>39892</v>
      </c>
      <c r="J2067" s="11">
        <v>15</v>
      </c>
      <c r="K2067" s="11">
        <v>0</v>
      </c>
      <c r="L2067" s="11">
        <v>15</v>
      </c>
      <c r="M2067" s="11">
        <v>0</v>
      </c>
      <c r="O2067" t="str">
        <f t="shared" si="32"/>
        <v>NBBBound &amp; Not Paid</v>
      </c>
    </row>
    <row r="2068" spans="1:15" ht="12" customHeight="1" outlineLevel="1" x14ac:dyDescent="0.2">
      <c r="A2068" s="3" t="s">
        <v>24158</v>
      </c>
      <c r="B2068" s="4">
        <v>17324</v>
      </c>
      <c r="C2068" s="3" t="s">
        <v>20133</v>
      </c>
      <c r="D2068" s="5">
        <v>39853</v>
      </c>
      <c r="E2068" s="5">
        <v>39877</v>
      </c>
      <c r="F2068" s="7">
        <v>39877</v>
      </c>
      <c r="G2068" s="8"/>
      <c r="H2068" s="8"/>
      <c r="J2068" s="10"/>
      <c r="K2068" s="10"/>
      <c r="L2068" s="11">
        <v>0</v>
      </c>
      <c r="M2068" s="11">
        <v>0</v>
      </c>
      <c r="O2068" t="str">
        <f t="shared" si="32"/>
        <v>NBBDeclined</v>
      </c>
    </row>
    <row r="2069" spans="1:15" ht="12" customHeight="1" outlineLevel="1" x14ac:dyDescent="0.2">
      <c r="A2069" s="3" t="s">
        <v>24158</v>
      </c>
      <c r="B2069" s="4">
        <v>17331</v>
      </c>
      <c r="C2069" s="3" t="s">
        <v>20133</v>
      </c>
      <c r="D2069" s="5">
        <v>39867</v>
      </c>
      <c r="E2069" s="5">
        <v>39881</v>
      </c>
      <c r="F2069" s="7">
        <v>39881</v>
      </c>
      <c r="G2069" s="8"/>
      <c r="H2069" s="8"/>
      <c r="J2069" s="10"/>
      <c r="K2069" s="10"/>
      <c r="L2069" s="11">
        <v>0</v>
      </c>
      <c r="M2069" s="11">
        <v>0</v>
      </c>
      <c r="O2069" t="str">
        <f t="shared" si="32"/>
        <v>NBBDeclined</v>
      </c>
    </row>
    <row r="2070" spans="1:15" ht="12" customHeight="1" outlineLevel="1" x14ac:dyDescent="0.2">
      <c r="A2070" s="3" t="s">
        <v>24158</v>
      </c>
      <c r="B2070" s="4">
        <v>17327</v>
      </c>
      <c r="C2070" s="3" t="s">
        <v>20133</v>
      </c>
      <c r="D2070" s="5">
        <v>39876</v>
      </c>
      <c r="E2070" s="5">
        <v>39878</v>
      </c>
      <c r="F2070" s="7">
        <v>39881</v>
      </c>
      <c r="G2070" s="8"/>
      <c r="H2070" s="8"/>
      <c r="J2070" s="10"/>
      <c r="K2070" s="10"/>
      <c r="L2070" s="11">
        <v>0</v>
      </c>
      <c r="M2070" s="11">
        <v>0</v>
      </c>
      <c r="O2070" t="str">
        <f t="shared" si="32"/>
        <v>NBBDeclined</v>
      </c>
    </row>
    <row r="2071" spans="1:15" ht="12" customHeight="1" outlineLevel="1" x14ac:dyDescent="0.2">
      <c r="A2071" s="3" t="s">
        <v>24158</v>
      </c>
      <c r="B2071" s="4">
        <v>17334</v>
      </c>
      <c r="C2071" s="3" t="s">
        <v>20133</v>
      </c>
      <c r="D2071" s="5">
        <v>39877</v>
      </c>
      <c r="E2071" s="5">
        <v>39883</v>
      </c>
      <c r="F2071" s="7">
        <v>39883</v>
      </c>
      <c r="G2071" s="8"/>
      <c r="H2071" s="8"/>
      <c r="J2071" s="10"/>
      <c r="K2071" s="10"/>
      <c r="L2071" s="11">
        <v>0</v>
      </c>
      <c r="M2071" s="11">
        <v>0</v>
      </c>
      <c r="O2071" t="str">
        <f t="shared" si="32"/>
        <v>NBBDeclined</v>
      </c>
    </row>
    <row r="2072" spans="1:15" ht="12" customHeight="1" outlineLevel="1" x14ac:dyDescent="0.2">
      <c r="A2072" s="3" t="s">
        <v>24158</v>
      </c>
      <c r="B2072" s="4">
        <v>17342</v>
      </c>
      <c r="C2072" s="3" t="s">
        <v>20133</v>
      </c>
      <c r="D2072" s="5">
        <v>39871</v>
      </c>
      <c r="E2072" s="5">
        <v>39884</v>
      </c>
      <c r="F2072" s="7">
        <v>39884</v>
      </c>
      <c r="G2072" s="8"/>
      <c r="H2072" s="8"/>
      <c r="J2072" s="10"/>
      <c r="K2072" s="10"/>
      <c r="L2072" s="11">
        <v>0</v>
      </c>
      <c r="M2072" s="11">
        <v>0</v>
      </c>
      <c r="O2072" t="str">
        <f t="shared" si="32"/>
        <v>NBBDeclined</v>
      </c>
    </row>
    <row r="2073" spans="1:15" ht="12" customHeight="1" outlineLevel="1" x14ac:dyDescent="0.2">
      <c r="A2073" s="3" t="s">
        <v>24158</v>
      </c>
      <c r="B2073" s="4">
        <v>17339</v>
      </c>
      <c r="C2073" s="3" t="s">
        <v>20133</v>
      </c>
      <c r="E2073" s="5">
        <v>39875</v>
      </c>
      <c r="F2073" s="7">
        <v>39884</v>
      </c>
      <c r="G2073" s="8"/>
      <c r="H2073" s="8"/>
      <c r="J2073" s="10"/>
      <c r="K2073" s="10"/>
      <c r="L2073" s="11">
        <v>0</v>
      </c>
      <c r="M2073" s="11">
        <v>0</v>
      </c>
      <c r="O2073" t="str">
        <f t="shared" si="32"/>
        <v>NBBDeclined</v>
      </c>
    </row>
    <row r="2074" spans="1:15" ht="12" customHeight="1" outlineLevel="1" x14ac:dyDescent="0.2">
      <c r="A2074" s="3" t="s">
        <v>24158</v>
      </c>
      <c r="B2074" s="4">
        <v>17338</v>
      </c>
      <c r="C2074" s="3" t="s">
        <v>20133</v>
      </c>
      <c r="D2074" s="5">
        <v>39821</v>
      </c>
      <c r="E2074" s="5">
        <v>39878</v>
      </c>
      <c r="F2074" s="7">
        <v>39884</v>
      </c>
      <c r="G2074" s="8"/>
      <c r="H2074" s="8"/>
      <c r="J2074" s="10"/>
      <c r="K2074" s="10"/>
      <c r="L2074" s="11">
        <v>0</v>
      </c>
      <c r="M2074" s="11">
        <v>0</v>
      </c>
      <c r="O2074" t="str">
        <f t="shared" si="32"/>
        <v>NBBDeclined</v>
      </c>
    </row>
    <row r="2075" spans="1:15" ht="12" customHeight="1" outlineLevel="1" x14ac:dyDescent="0.2">
      <c r="A2075" s="3" t="s">
        <v>24158</v>
      </c>
      <c r="B2075" s="4">
        <v>17340</v>
      </c>
      <c r="C2075" s="3" t="s">
        <v>20133</v>
      </c>
      <c r="D2075" s="5">
        <v>39876</v>
      </c>
      <c r="E2075" s="5">
        <v>39878</v>
      </c>
      <c r="F2075" s="7">
        <v>39884</v>
      </c>
      <c r="G2075" s="8"/>
      <c r="H2075" s="8"/>
      <c r="I2075" s="6">
        <v>39522</v>
      </c>
      <c r="J2075" s="10"/>
      <c r="K2075" s="10"/>
      <c r="L2075" s="11">
        <v>0</v>
      </c>
      <c r="M2075" s="11">
        <v>0</v>
      </c>
      <c r="O2075" t="str">
        <f t="shared" si="32"/>
        <v>NBBDeclined</v>
      </c>
    </row>
    <row r="2076" spans="1:15" ht="12" customHeight="1" outlineLevel="1" x14ac:dyDescent="0.2">
      <c r="A2076" s="3" t="s">
        <v>24158</v>
      </c>
      <c r="B2076" s="4">
        <v>17345</v>
      </c>
      <c r="C2076" s="3" t="s">
        <v>20133</v>
      </c>
      <c r="E2076" s="5">
        <v>39885</v>
      </c>
      <c r="F2076" s="7">
        <v>39885</v>
      </c>
      <c r="G2076" s="8"/>
      <c r="H2076" s="8"/>
      <c r="J2076" s="10"/>
      <c r="K2076" s="10"/>
      <c r="L2076" s="11">
        <v>0</v>
      </c>
      <c r="M2076" s="11">
        <v>0</v>
      </c>
      <c r="O2076" t="str">
        <f t="shared" si="32"/>
        <v>NBBDeclined</v>
      </c>
    </row>
    <row r="2077" spans="1:15" ht="12" customHeight="1" outlineLevel="1" x14ac:dyDescent="0.2">
      <c r="A2077" s="3" t="s">
        <v>24158</v>
      </c>
      <c r="B2077" s="4">
        <v>17350</v>
      </c>
      <c r="C2077" s="3" t="s">
        <v>20133</v>
      </c>
      <c r="E2077" s="5">
        <v>39889</v>
      </c>
      <c r="F2077" s="7">
        <v>39889</v>
      </c>
      <c r="G2077" s="8"/>
      <c r="H2077" s="8"/>
      <c r="J2077" s="10"/>
      <c r="K2077" s="10"/>
      <c r="L2077" s="11">
        <v>0</v>
      </c>
      <c r="M2077" s="11">
        <v>0</v>
      </c>
      <c r="O2077" t="str">
        <f t="shared" si="32"/>
        <v>NBBDeclined</v>
      </c>
    </row>
    <row r="2078" spans="1:15" ht="12" customHeight="1" outlineLevel="1" x14ac:dyDescent="0.2">
      <c r="A2078" s="3" t="s">
        <v>24158</v>
      </c>
      <c r="B2078" s="4">
        <v>17465</v>
      </c>
      <c r="C2078" s="3" t="s">
        <v>20135</v>
      </c>
      <c r="D2078" s="5">
        <v>39889</v>
      </c>
      <c r="E2078" s="5">
        <v>39889</v>
      </c>
      <c r="F2078" s="7">
        <v>39890</v>
      </c>
      <c r="G2078" s="9">
        <v>39895</v>
      </c>
      <c r="H2078" s="9">
        <v>39895</v>
      </c>
      <c r="J2078" s="11">
        <v>5</v>
      </c>
      <c r="K2078" s="11">
        <v>0</v>
      </c>
      <c r="L2078" s="11">
        <v>5</v>
      </c>
      <c r="M2078" s="11">
        <v>0</v>
      </c>
      <c r="O2078" t="str">
        <f t="shared" si="32"/>
        <v>NBBBound &amp; Not Paid</v>
      </c>
    </row>
    <row r="2079" spans="1:15" ht="12" customHeight="1" outlineLevel="1" x14ac:dyDescent="0.2">
      <c r="A2079" s="3" t="s">
        <v>24158</v>
      </c>
      <c r="B2079" s="4">
        <v>17470</v>
      </c>
      <c r="C2079" s="3" t="s">
        <v>20133</v>
      </c>
      <c r="D2079" s="5">
        <v>39877</v>
      </c>
      <c r="E2079" s="5">
        <v>39891</v>
      </c>
      <c r="F2079" s="7">
        <v>39891</v>
      </c>
      <c r="G2079" s="9">
        <v>39904</v>
      </c>
      <c r="H2079" s="8"/>
      <c r="J2079" s="11">
        <v>13</v>
      </c>
      <c r="K2079" s="10"/>
      <c r="L2079" s="11">
        <v>0</v>
      </c>
      <c r="M2079" s="11">
        <v>0</v>
      </c>
      <c r="O2079" t="str">
        <f t="shared" si="32"/>
        <v>NBBDeclined</v>
      </c>
    </row>
    <row r="2080" spans="1:15" ht="12" customHeight="1" outlineLevel="1" x14ac:dyDescent="0.2">
      <c r="A2080" s="3" t="s">
        <v>24158</v>
      </c>
      <c r="B2080" s="4">
        <v>17469</v>
      </c>
      <c r="C2080" s="3" t="s">
        <v>20133</v>
      </c>
      <c r="D2080" s="5">
        <v>39867</v>
      </c>
      <c r="E2080" s="5">
        <v>39891</v>
      </c>
      <c r="F2080" s="7">
        <v>39891</v>
      </c>
      <c r="G2080" s="8"/>
      <c r="H2080" s="8"/>
      <c r="J2080" s="10"/>
      <c r="K2080" s="10"/>
      <c r="L2080" s="11">
        <v>0</v>
      </c>
      <c r="M2080" s="11">
        <v>0</v>
      </c>
      <c r="O2080" t="str">
        <f t="shared" si="32"/>
        <v>NBBDeclined</v>
      </c>
    </row>
    <row r="2081" spans="1:15" ht="12" customHeight="1" outlineLevel="1" x14ac:dyDescent="0.2">
      <c r="A2081" s="3" t="s">
        <v>24158</v>
      </c>
      <c r="B2081" s="4">
        <v>17473</v>
      </c>
      <c r="C2081" s="3" t="s">
        <v>20135</v>
      </c>
      <c r="D2081" s="5">
        <v>39891</v>
      </c>
      <c r="E2081" s="5">
        <v>39891</v>
      </c>
      <c r="F2081" s="7">
        <v>39892</v>
      </c>
      <c r="G2081" s="9">
        <v>39904</v>
      </c>
      <c r="H2081" s="9">
        <v>39916</v>
      </c>
      <c r="J2081" s="11">
        <v>12</v>
      </c>
      <c r="K2081" s="11">
        <v>12</v>
      </c>
      <c r="L2081" s="11">
        <v>24</v>
      </c>
      <c r="M2081" s="11">
        <v>0</v>
      </c>
      <c r="O2081" t="str">
        <f t="shared" si="32"/>
        <v>NBBBound &amp; Not Paid</v>
      </c>
    </row>
    <row r="2082" spans="1:15" ht="12" customHeight="1" outlineLevel="1" x14ac:dyDescent="0.2">
      <c r="A2082" s="3" t="s">
        <v>24158</v>
      </c>
      <c r="B2082" s="4">
        <v>17474</v>
      </c>
      <c r="C2082" s="3" t="s">
        <v>20133</v>
      </c>
      <c r="D2082" s="5">
        <v>39881</v>
      </c>
      <c r="E2082" s="5">
        <v>39891</v>
      </c>
      <c r="F2082" s="7">
        <v>39892</v>
      </c>
      <c r="G2082" s="8"/>
      <c r="H2082" s="8"/>
      <c r="J2082" s="10"/>
      <c r="K2082" s="10"/>
      <c r="L2082" s="11">
        <v>0</v>
      </c>
      <c r="M2082" s="11">
        <v>0</v>
      </c>
      <c r="O2082" t="str">
        <f t="shared" si="32"/>
        <v>NBBDeclined</v>
      </c>
    </row>
    <row r="2083" spans="1:15" ht="12" customHeight="1" outlineLevel="1" x14ac:dyDescent="0.2">
      <c r="A2083" s="3" t="s">
        <v>24158</v>
      </c>
      <c r="B2083" s="4">
        <v>17475</v>
      </c>
      <c r="C2083" s="3" t="s">
        <v>20133</v>
      </c>
      <c r="D2083" s="5">
        <v>39842</v>
      </c>
      <c r="E2083" s="5">
        <v>39892</v>
      </c>
      <c r="F2083" s="7">
        <v>39892</v>
      </c>
      <c r="G2083" s="8"/>
      <c r="H2083" s="8"/>
      <c r="J2083" s="10"/>
      <c r="K2083" s="10"/>
      <c r="L2083" s="11">
        <v>0</v>
      </c>
      <c r="M2083" s="11">
        <v>0</v>
      </c>
      <c r="O2083" t="str">
        <f t="shared" si="32"/>
        <v>NBBDeclined</v>
      </c>
    </row>
    <row r="2084" spans="1:15" ht="12" customHeight="1" outlineLevel="1" x14ac:dyDescent="0.2">
      <c r="A2084" s="3" t="s">
        <v>24158</v>
      </c>
      <c r="B2084" s="4">
        <v>17482</v>
      </c>
      <c r="C2084" s="3" t="s">
        <v>20135</v>
      </c>
      <c r="D2084" s="5">
        <v>39895</v>
      </c>
      <c r="E2084" s="5">
        <v>39895</v>
      </c>
      <c r="F2084" s="7">
        <v>39895</v>
      </c>
      <c r="G2084" s="9">
        <v>39896</v>
      </c>
      <c r="H2084" s="9">
        <v>39896</v>
      </c>
      <c r="J2084" s="11">
        <v>1</v>
      </c>
      <c r="K2084" s="11">
        <v>0</v>
      </c>
      <c r="L2084" s="11">
        <v>1</v>
      </c>
      <c r="M2084" s="11">
        <v>0</v>
      </c>
      <c r="O2084" t="str">
        <f t="shared" si="32"/>
        <v>NBBBound &amp; Not Paid</v>
      </c>
    </row>
    <row r="2085" spans="1:15" ht="12" customHeight="1" outlineLevel="1" x14ac:dyDescent="0.2">
      <c r="A2085" s="3" t="s">
        <v>24158</v>
      </c>
      <c r="B2085" s="4">
        <v>17477</v>
      </c>
      <c r="C2085" s="3" t="s">
        <v>20134</v>
      </c>
      <c r="D2085" s="5">
        <v>39883</v>
      </c>
      <c r="E2085" s="5">
        <v>39892</v>
      </c>
      <c r="F2085" s="7">
        <v>39895</v>
      </c>
      <c r="G2085" s="9">
        <v>39910</v>
      </c>
      <c r="H2085" s="9">
        <v>39910</v>
      </c>
      <c r="J2085" s="11">
        <v>15</v>
      </c>
      <c r="K2085" s="11">
        <v>0</v>
      </c>
      <c r="L2085" s="11">
        <v>15</v>
      </c>
      <c r="M2085" s="11">
        <v>0</v>
      </c>
      <c r="O2085" t="str">
        <f t="shared" si="32"/>
        <v>NBBNo Sale</v>
      </c>
    </row>
    <row r="2086" spans="1:15" ht="12" customHeight="1" outlineLevel="1" x14ac:dyDescent="0.2">
      <c r="A2086" s="3" t="s">
        <v>24158</v>
      </c>
      <c r="B2086" s="4">
        <v>17480</v>
      </c>
      <c r="C2086" s="3" t="s">
        <v>20133</v>
      </c>
      <c r="D2086" s="5">
        <v>39695</v>
      </c>
      <c r="E2086" s="5">
        <v>39884</v>
      </c>
      <c r="F2086" s="7">
        <v>39895</v>
      </c>
      <c r="G2086" s="8"/>
      <c r="H2086" s="8"/>
      <c r="J2086" s="10"/>
      <c r="K2086" s="10"/>
      <c r="L2086" s="11">
        <v>0</v>
      </c>
      <c r="M2086" s="11">
        <v>0</v>
      </c>
      <c r="O2086" t="str">
        <f t="shared" si="32"/>
        <v>NBBDeclined</v>
      </c>
    </row>
    <row r="2087" spans="1:15" ht="12" customHeight="1" outlineLevel="1" x14ac:dyDescent="0.2">
      <c r="A2087" s="3" t="s">
        <v>24158</v>
      </c>
      <c r="B2087" s="4">
        <v>17478</v>
      </c>
      <c r="C2087" s="3" t="s">
        <v>20133</v>
      </c>
      <c r="D2087" s="5">
        <v>39889</v>
      </c>
      <c r="E2087" s="5">
        <v>39892</v>
      </c>
      <c r="F2087" s="7">
        <v>39895</v>
      </c>
      <c r="G2087" s="8"/>
      <c r="H2087" s="8"/>
      <c r="J2087" s="10"/>
      <c r="K2087" s="10"/>
      <c r="L2087" s="11">
        <v>0</v>
      </c>
      <c r="M2087" s="11">
        <v>0</v>
      </c>
      <c r="O2087" t="str">
        <f t="shared" si="32"/>
        <v>NBBDeclined</v>
      </c>
    </row>
    <row r="2088" spans="1:15" ht="12" customHeight="1" outlineLevel="1" x14ac:dyDescent="0.2">
      <c r="A2088" s="3" t="s">
        <v>24158</v>
      </c>
      <c r="B2088" s="4">
        <v>17479</v>
      </c>
      <c r="C2088" s="3" t="s">
        <v>20133</v>
      </c>
      <c r="D2088" s="5">
        <v>39867</v>
      </c>
      <c r="E2088" s="5">
        <v>39876</v>
      </c>
      <c r="F2088" s="7">
        <v>39895</v>
      </c>
      <c r="G2088" s="8"/>
      <c r="H2088" s="8"/>
      <c r="J2088" s="10"/>
      <c r="K2088" s="10"/>
      <c r="L2088" s="11">
        <v>0</v>
      </c>
      <c r="M2088" s="11">
        <v>0</v>
      </c>
      <c r="O2088" t="str">
        <f t="shared" si="32"/>
        <v>NBBDeclined</v>
      </c>
    </row>
    <row r="2089" spans="1:15" ht="12" customHeight="1" outlineLevel="1" x14ac:dyDescent="0.2">
      <c r="A2089" s="3" t="s">
        <v>24158</v>
      </c>
      <c r="B2089" s="4">
        <v>17485</v>
      </c>
      <c r="C2089" s="3" t="s">
        <v>20133</v>
      </c>
      <c r="D2089" s="5">
        <v>39891</v>
      </c>
      <c r="E2089" s="5">
        <v>39896</v>
      </c>
      <c r="F2089" s="7">
        <v>39896</v>
      </c>
      <c r="G2089" s="8"/>
      <c r="H2089" s="8"/>
      <c r="J2089" s="10"/>
      <c r="K2089" s="10"/>
      <c r="L2089" s="11">
        <v>0</v>
      </c>
      <c r="M2089" s="11">
        <v>0</v>
      </c>
      <c r="O2089" t="str">
        <f t="shared" si="32"/>
        <v>NBBDeclined</v>
      </c>
    </row>
    <row r="2090" spans="1:15" ht="12" customHeight="1" outlineLevel="1" x14ac:dyDescent="0.2">
      <c r="A2090" s="3" t="s">
        <v>24158</v>
      </c>
      <c r="B2090" s="4">
        <v>17483</v>
      </c>
      <c r="C2090" s="3" t="s">
        <v>20136</v>
      </c>
      <c r="D2090" s="5">
        <v>39883</v>
      </c>
      <c r="E2090" s="5">
        <v>39895</v>
      </c>
      <c r="F2090" s="7">
        <v>39896</v>
      </c>
      <c r="G2090" s="8"/>
      <c r="H2090" s="8"/>
      <c r="J2090" s="10"/>
      <c r="K2090" s="10"/>
      <c r="L2090" s="11">
        <v>0</v>
      </c>
      <c r="M2090" s="11">
        <v>0</v>
      </c>
      <c r="O2090" t="str">
        <f t="shared" si="32"/>
        <v>NBBClose-No Info</v>
      </c>
    </row>
    <row r="2091" spans="1:15" ht="12" customHeight="1" outlineLevel="1" x14ac:dyDescent="0.2">
      <c r="A2091" s="3" t="s">
        <v>24158</v>
      </c>
      <c r="B2091" s="4">
        <v>17494</v>
      </c>
      <c r="C2091" s="3" t="s">
        <v>20133</v>
      </c>
      <c r="D2091" s="5">
        <v>39899</v>
      </c>
      <c r="E2091" s="5">
        <v>39899</v>
      </c>
      <c r="F2091" s="7">
        <v>39902</v>
      </c>
      <c r="G2091" s="8"/>
      <c r="H2091" s="8"/>
      <c r="J2091" s="10"/>
      <c r="K2091" s="10"/>
      <c r="L2091" s="11">
        <v>0</v>
      </c>
      <c r="M2091" s="11">
        <v>0</v>
      </c>
      <c r="O2091" t="str">
        <f t="shared" si="32"/>
        <v>NBBDeclined</v>
      </c>
    </row>
    <row r="2092" spans="1:15" ht="12" customHeight="1" outlineLevel="1" x14ac:dyDescent="0.2">
      <c r="A2092" s="3" t="s">
        <v>24158</v>
      </c>
      <c r="B2092" s="4">
        <v>17492</v>
      </c>
      <c r="C2092" s="3" t="s">
        <v>20135</v>
      </c>
      <c r="D2092" s="5">
        <v>39897</v>
      </c>
      <c r="E2092" s="5">
        <v>39899</v>
      </c>
      <c r="F2092" s="7">
        <v>39902</v>
      </c>
      <c r="G2092" s="9">
        <v>39902</v>
      </c>
      <c r="H2092" s="9">
        <v>39918</v>
      </c>
      <c r="J2092" s="11">
        <v>0</v>
      </c>
      <c r="K2092" s="11">
        <v>16</v>
      </c>
      <c r="L2092" s="11">
        <v>16</v>
      </c>
      <c r="M2092" s="11">
        <v>0</v>
      </c>
      <c r="O2092" t="str">
        <f t="shared" si="32"/>
        <v>NBBBound &amp; Not Paid</v>
      </c>
    </row>
    <row r="2093" spans="1:15" ht="12" customHeight="1" outlineLevel="1" x14ac:dyDescent="0.2">
      <c r="A2093" s="3" t="s">
        <v>24158</v>
      </c>
      <c r="B2093" s="4">
        <v>17491</v>
      </c>
      <c r="C2093" s="3" t="s">
        <v>20133</v>
      </c>
      <c r="D2093" s="5">
        <v>39899</v>
      </c>
      <c r="E2093" s="5">
        <v>39899</v>
      </c>
      <c r="F2093" s="7">
        <v>39902</v>
      </c>
      <c r="G2093" s="8"/>
      <c r="H2093" s="8"/>
      <c r="J2093" s="10"/>
      <c r="K2093" s="10"/>
      <c r="L2093" s="11">
        <v>0</v>
      </c>
      <c r="M2093" s="11">
        <v>0</v>
      </c>
      <c r="O2093" t="str">
        <f t="shared" si="32"/>
        <v>NBBDeclined</v>
      </c>
    </row>
    <row r="2094" spans="1:15" ht="12" customHeight="1" outlineLevel="1" x14ac:dyDescent="0.2">
      <c r="A2094" s="3" t="s">
        <v>24158</v>
      </c>
      <c r="B2094" s="4">
        <v>17493</v>
      </c>
      <c r="C2094" s="3" t="s">
        <v>20133</v>
      </c>
      <c r="D2094" s="5">
        <v>39887</v>
      </c>
      <c r="E2094" s="5">
        <v>39899</v>
      </c>
      <c r="F2094" s="7">
        <v>39902</v>
      </c>
      <c r="G2094" s="8"/>
      <c r="H2094" s="8"/>
      <c r="J2094" s="10"/>
      <c r="K2094" s="10"/>
      <c r="L2094" s="11">
        <v>0</v>
      </c>
      <c r="M2094" s="11">
        <v>0</v>
      </c>
      <c r="O2094" t="str">
        <f t="shared" si="32"/>
        <v>NBBDeclined</v>
      </c>
    </row>
    <row r="2095" spans="1:15" ht="12" customHeight="1" outlineLevel="1" x14ac:dyDescent="0.2">
      <c r="A2095" s="3" t="s">
        <v>24158</v>
      </c>
      <c r="B2095" s="4">
        <v>17498</v>
      </c>
      <c r="C2095" s="3" t="s">
        <v>20133</v>
      </c>
      <c r="D2095" s="5">
        <v>39899</v>
      </c>
      <c r="E2095" s="5">
        <v>39903</v>
      </c>
      <c r="F2095" s="7">
        <v>39903</v>
      </c>
      <c r="G2095" s="8"/>
      <c r="H2095" s="8"/>
      <c r="I2095" s="6">
        <v>39574</v>
      </c>
      <c r="J2095" s="10"/>
      <c r="K2095" s="10"/>
      <c r="L2095" s="11">
        <v>0</v>
      </c>
      <c r="M2095" s="11">
        <v>0</v>
      </c>
      <c r="O2095" t="str">
        <f t="shared" si="32"/>
        <v>NBBDeclined</v>
      </c>
    </row>
    <row r="2096" spans="1:15" ht="12" customHeight="1" outlineLevel="1" x14ac:dyDescent="0.2">
      <c r="A2096" s="3" t="s">
        <v>24158</v>
      </c>
      <c r="B2096" s="4">
        <v>17499</v>
      </c>
      <c r="C2096" s="3" t="s">
        <v>20133</v>
      </c>
      <c r="E2096" s="5">
        <v>39898</v>
      </c>
      <c r="F2096" s="7">
        <v>39903</v>
      </c>
      <c r="G2096" s="8"/>
      <c r="H2096" s="8"/>
      <c r="J2096" s="10"/>
      <c r="K2096" s="10"/>
      <c r="L2096" s="11">
        <v>0</v>
      </c>
      <c r="M2096" s="11">
        <v>0</v>
      </c>
      <c r="O2096" t="str">
        <f t="shared" si="32"/>
        <v>NBBDeclined</v>
      </c>
    </row>
    <row r="2097" spans="1:15" ht="12" customHeight="1" outlineLevel="1" x14ac:dyDescent="0.2">
      <c r="A2097" s="3" t="s">
        <v>24158</v>
      </c>
      <c r="B2097" s="4">
        <v>17500</v>
      </c>
      <c r="C2097" s="3" t="s">
        <v>20133</v>
      </c>
      <c r="D2097" s="5">
        <v>39891</v>
      </c>
      <c r="E2097" s="5">
        <v>39903</v>
      </c>
      <c r="F2097" s="7">
        <v>39903</v>
      </c>
      <c r="G2097" s="8"/>
      <c r="H2097" s="8"/>
      <c r="J2097" s="10"/>
      <c r="K2097" s="10"/>
      <c r="L2097" s="11">
        <v>0</v>
      </c>
      <c r="M2097" s="11">
        <v>0</v>
      </c>
      <c r="O2097" t="str">
        <f t="shared" si="32"/>
        <v>NBBDeclined</v>
      </c>
    </row>
    <row r="2098" spans="1:15" ht="12" customHeight="1" outlineLevel="1" x14ac:dyDescent="0.2">
      <c r="A2098" s="3" t="s">
        <v>24158</v>
      </c>
      <c r="B2098" s="4">
        <v>17504</v>
      </c>
      <c r="C2098" s="3" t="s">
        <v>20133</v>
      </c>
      <c r="D2098" s="5">
        <v>39899</v>
      </c>
      <c r="E2098" s="5">
        <v>39903</v>
      </c>
      <c r="F2098" s="7">
        <v>39904</v>
      </c>
      <c r="G2098" s="8"/>
      <c r="H2098" s="8"/>
      <c r="J2098" s="10"/>
      <c r="K2098" s="10"/>
      <c r="L2098" s="11">
        <v>0</v>
      </c>
      <c r="M2098" s="11">
        <v>0</v>
      </c>
      <c r="O2098" t="str">
        <f t="shared" si="32"/>
        <v>NBBDeclined</v>
      </c>
    </row>
    <row r="2099" spans="1:15" ht="12" customHeight="1" outlineLevel="1" x14ac:dyDescent="0.2">
      <c r="A2099" s="3" t="s">
        <v>24158</v>
      </c>
      <c r="B2099" s="4">
        <v>17503</v>
      </c>
      <c r="C2099" s="3" t="s">
        <v>20136</v>
      </c>
      <c r="D2099" s="5">
        <v>39904</v>
      </c>
      <c r="E2099" s="5">
        <v>39904</v>
      </c>
      <c r="F2099" s="7">
        <v>39904</v>
      </c>
      <c r="G2099" s="9">
        <v>39904</v>
      </c>
      <c r="H2099" s="8"/>
      <c r="J2099" s="11">
        <v>0</v>
      </c>
      <c r="K2099" s="10"/>
      <c r="L2099" s="11">
        <v>0</v>
      </c>
      <c r="M2099" s="11">
        <v>0</v>
      </c>
      <c r="O2099" t="str">
        <f t="shared" si="32"/>
        <v>NBBClose-No Info</v>
      </c>
    </row>
    <row r="2100" spans="1:15" ht="12" customHeight="1" outlineLevel="1" x14ac:dyDescent="0.2">
      <c r="A2100" s="3" t="s">
        <v>24158</v>
      </c>
      <c r="B2100" s="4">
        <v>17502</v>
      </c>
      <c r="C2100" s="3" t="s">
        <v>20133</v>
      </c>
      <c r="E2100" s="5">
        <v>39903</v>
      </c>
      <c r="F2100" s="7">
        <v>39904</v>
      </c>
      <c r="G2100" s="8"/>
      <c r="H2100" s="8"/>
      <c r="J2100" s="10"/>
      <c r="K2100" s="10"/>
      <c r="L2100" s="11">
        <v>0</v>
      </c>
      <c r="M2100" s="11">
        <v>0</v>
      </c>
      <c r="O2100" t="str">
        <f t="shared" si="32"/>
        <v>NBBDeclined</v>
      </c>
    </row>
    <row r="2101" spans="1:15" ht="12" customHeight="1" outlineLevel="1" x14ac:dyDescent="0.2">
      <c r="A2101" s="3" t="s">
        <v>24158</v>
      </c>
      <c r="B2101" s="4">
        <v>17505</v>
      </c>
      <c r="C2101" s="3" t="s">
        <v>20133</v>
      </c>
      <c r="E2101" s="5">
        <v>39904</v>
      </c>
      <c r="F2101" s="7">
        <v>39905</v>
      </c>
      <c r="G2101" s="8"/>
      <c r="H2101" s="8"/>
      <c r="J2101" s="10"/>
      <c r="K2101" s="10"/>
      <c r="L2101" s="11">
        <v>0</v>
      </c>
      <c r="M2101" s="11">
        <v>0</v>
      </c>
      <c r="O2101" t="str">
        <f t="shared" si="32"/>
        <v>NBBDeclined</v>
      </c>
    </row>
    <row r="2102" spans="1:15" ht="12" customHeight="1" outlineLevel="1" x14ac:dyDescent="0.2">
      <c r="A2102" s="3" t="s">
        <v>24158</v>
      </c>
      <c r="B2102" s="4">
        <v>17506</v>
      </c>
      <c r="C2102" s="3" t="s">
        <v>20133</v>
      </c>
      <c r="D2102" s="5">
        <v>39875</v>
      </c>
      <c r="E2102" s="5">
        <v>39905</v>
      </c>
      <c r="F2102" s="7">
        <v>39905</v>
      </c>
      <c r="G2102" s="8"/>
      <c r="H2102" s="8"/>
      <c r="J2102" s="10"/>
      <c r="K2102" s="10"/>
      <c r="L2102" s="11">
        <v>0</v>
      </c>
      <c r="M2102" s="11">
        <v>0</v>
      </c>
      <c r="O2102" t="str">
        <f t="shared" si="32"/>
        <v>NBBDeclined</v>
      </c>
    </row>
    <row r="2103" spans="1:15" ht="12" customHeight="1" outlineLevel="1" x14ac:dyDescent="0.2">
      <c r="A2103" s="3" t="s">
        <v>24158</v>
      </c>
      <c r="B2103" s="4">
        <v>17508</v>
      </c>
      <c r="C2103" s="3" t="s">
        <v>20135</v>
      </c>
      <c r="D2103" s="5">
        <v>39905</v>
      </c>
      <c r="E2103" s="5">
        <v>39906</v>
      </c>
      <c r="F2103" s="7">
        <v>39906</v>
      </c>
      <c r="G2103" s="9">
        <v>39933</v>
      </c>
      <c r="H2103" s="9">
        <v>39933</v>
      </c>
      <c r="J2103" s="11">
        <v>27</v>
      </c>
      <c r="K2103" s="11">
        <v>0</v>
      </c>
      <c r="L2103" s="11">
        <v>27</v>
      </c>
      <c r="M2103" s="11">
        <v>0</v>
      </c>
      <c r="O2103" t="str">
        <f t="shared" si="32"/>
        <v>NBBBound &amp; Not Paid</v>
      </c>
    </row>
    <row r="2104" spans="1:15" ht="12" customHeight="1" outlineLevel="1" x14ac:dyDescent="0.2">
      <c r="A2104" s="3" t="s">
        <v>24158</v>
      </c>
      <c r="B2104" s="4">
        <v>17507</v>
      </c>
      <c r="C2104" s="3" t="s">
        <v>20133</v>
      </c>
      <c r="D2104" s="5">
        <v>39905</v>
      </c>
      <c r="E2104" s="5">
        <v>39905</v>
      </c>
      <c r="F2104" s="7">
        <v>39906</v>
      </c>
      <c r="G2104" s="8"/>
      <c r="H2104" s="8"/>
      <c r="J2104" s="10"/>
      <c r="K2104" s="10"/>
      <c r="L2104" s="11">
        <v>0</v>
      </c>
      <c r="M2104" s="11">
        <v>0</v>
      </c>
      <c r="O2104" t="str">
        <f t="shared" si="32"/>
        <v>NBBDeclined</v>
      </c>
    </row>
    <row r="2105" spans="1:15" ht="12" customHeight="1" outlineLevel="1" x14ac:dyDescent="0.2">
      <c r="A2105" s="3" t="s">
        <v>24158</v>
      </c>
      <c r="B2105" s="4">
        <v>17510</v>
      </c>
      <c r="C2105" s="3" t="s">
        <v>20135</v>
      </c>
      <c r="D2105" s="5">
        <v>39906</v>
      </c>
      <c r="E2105" s="5">
        <v>39906</v>
      </c>
      <c r="F2105" s="7">
        <v>39909</v>
      </c>
      <c r="G2105" s="9">
        <v>39909</v>
      </c>
      <c r="H2105" s="9">
        <v>39909</v>
      </c>
      <c r="J2105" s="11">
        <v>0</v>
      </c>
      <c r="K2105" s="11">
        <v>0</v>
      </c>
      <c r="L2105" s="11">
        <v>0</v>
      </c>
      <c r="M2105" s="11">
        <v>0</v>
      </c>
      <c r="O2105" t="str">
        <f t="shared" si="32"/>
        <v>NBBBound &amp; Not Paid</v>
      </c>
    </row>
    <row r="2106" spans="1:15" ht="12" customHeight="1" outlineLevel="1" x14ac:dyDescent="0.2">
      <c r="A2106" s="3" t="s">
        <v>24158</v>
      </c>
      <c r="B2106" s="4">
        <v>17518</v>
      </c>
      <c r="C2106" s="3" t="s">
        <v>20133</v>
      </c>
      <c r="D2106" s="5">
        <v>39890</v>
      </c>
      <c r="E2106" s="5">
        <v>39910</v>
      </c>
      <c r="F2106" s="7">
        <v>39912</v>
      </c>
      <c r="G2106" s="8"/>
      <c r="H2106" s="8"/>
      <c r="J2106" s="10"/>
      <c r="K2106" s="10"/>
      <c r="L2106" s="11">
        <v>0</v>
      </c>
      <c r="M2106" s="11">
        <v>0</v>
      </c>
      <c r="O2106" t="str">
        <f t="shared" si="32"/>
        <v>NBBDeclined</v>
      </c>
    </row>
    <row r="2107" spans="1:15" ht="12" customHeight="1" outlineLevel="1" x14ac:dyDescent="0.2">
      <c r="A2107" s="3" t="s">
        <v>24158</v>
      </c>
      <c r="B2107" s="4">
        <v>17524</v>
      </c>
      <c r="C2107" s="3" t="s">
        <v>20133</v>
      </c>
      <c r="D2107" s="5">
        <v>39905</v>
      </c>
      <c r="E2107" s="5">
        <v>39916</v>
      </c>
      <c r="F2107" s="7">
        <v>39916</v>
      </c>
      <c r="G2107" s="8"/>
      <c r="H2107" s="8"/>
      <c r="J2107" s="10"/>
      <c r="K2107" s="10"/>
      <c r="L2107" s="11">
        <v>0</v>
      </c>
      <c r="M2107" s="11">
        <v>0</v>
      </c>
      <c r="O2107" t="str">
        <f t="shared" si="32"/>
        <v>NBBDeclined</v>
      </c>
    </row>
    <row r="2108" spans="1:15" ht="12" customHeight="1" outlineLevel="1" x14ac:dyDescent="0.2">
      <c r="A2108" s="3" t="s">
        <v>24158</v>
      </c>
      <c r="B2108" s="4">
        <v>17531</v>
      </c>
      <c r="C2108" s="3" t="s">
        <v>20133</v>
      </c>
      <c r="D2108" s="5">
        <v>39899</v>
      </c>
      <c r="E2108" s="5">
        <v>39916</v>
      </c>
      <c r="F2108" s="7">
        <v>39917</v>
      </c>
      <c r="G2108" s="8"/>
      <c r="H2108" s="8"/>
      <c r="J2108" s="10"/>
      <c r="K2108" s="10"/>
      <c r="L2108" s="11">
        <v>0</v>
      </c>
      <c r="M2108" s="11">
        <v>0</v>
      </c>
      <c r="O2108" t="str">
        <f t="shared" si="32"/>
        <v>NBBDeclined</v>
      </c>
    </row>
    <row r="2109" spans="1:15" ht="12" customHeight="1" outlineLevel="1" x14ac:dyDescent="0.2">
      <c r="A2109" s="3" t="s">
        <v>24158</v>
      </c>
      <c r="B2109" s="4">
        <v>17778</v>
      </c>
      <c r="C2109" s="3" t="s">
        <v>20133</v>
      </c>
      <c r="D2109" s="5">
        <v>39912</v>
      </c>
      <c r="E2109" s="5">
        <v>39917</v>
      </c>
      <c r="F2109" s="7">
        <v>39917</v>
      </c>
      <c r="G2109" s="9">
        <v>39931</v>
      </c>
      <c r="H2109" s="8"/>
      <c r="J2109" s="11">
        <v>14</v>
      </c>
      <c r="K2109" s="10"/>
      <c r="L2109" s="11">
        <v>0</v>
      </c>
      <c r="M2109" s="11">
        <v>0</v>
      </c>
      <c r="O2109" t="str">
        <f t="shared" si="32"/>
        <v>NBBDeclined</v>
      </c>
    </row>
    <row r="2110" spans="1:15" ht="12" customHeight="1" outlineLevel="1" x14ac:dyDescent="0.2">
      <c r="A2110" s="3" t="s">
        <v>24158</v>
      </c>
      <c r="B2110" s="4">
        <v>17780</v>
      </c>
      <c r="C2110" s="3" t="s">
        <v>20133</v>
      </c>
      <c r="D2110" s="5">
        <v>39912</v>
      </c>
      <c r="E2110" s="5">
        <v>39917</v>
      </c>
      <c r="F2110" s="7">
        <v>39918</v>
      </c>
      <c r="G2110" s="8"/>
      <c r="H2110" s="8"/>
      <c r="J2110" s="10"/>
      <c r="K2110" s="10"/>
      <c r="L2110" s="11">
        <v>0</v>
      </c>
      <c r="M2110" s="11">
        <v>0</v>
      </c>
      <c r="O2110" t="str">
        <f t="shared" si="32"/>
        <v>NBBDeclined</v>
      </c>
    </row>
    <row r="2111" spans="1:15" ht="12" customHeight="1" outlineLevel="1" x14ac:dyDescent="0.2">
      <c r="A2111" s="3" t="s">
        <v>24158</v>
      </c>
      <c r="B2111" s="4">
        <v>17784</v>
      </c>
      <c r="C2111" s="3" t="s">
        <v>20133</v>
      </c>
      <c r="D2111" s="5">
        <v>39916</v>
      </c>
      <c r="E2111" s="5">
        <v>39919</v>
      </c>
      <c r="F2111" s="7">
        <v>39920</v>
      </c>
      <c r="G2111" s="8"/>
      <c r="H2111" s="8"/>
      <c r="J2111" s="10"/>
      <c r="K2111" s="10"/>
      <c r="L2111" s="11">
        <v>0</v>
      </c>
      <c r="M2111" s="11">
        <v>0</v>
      </c>
      <c r="O2111" t="str">
        <f t="shared" si="32"/>
        <v>NBBDeclined</v>
      </c>
    </row>
    <row r="2112" spans="1:15" ht="12" customHeight="1" outlineLevel="1" x14ac:dyDescent="0.2">
      <c r="A2112" s="3" t="s">
        <v>24158</v>
      </c>
      <c r="B2112" s="4">
        <v>17783</v>
      </c>
      <c r="C2112" s="3" t="s">
        <v>20135</v>
      </c>
      <c r="D2112" s="5">
        <v>39918</v>
      </c>
      <c r="E2112" s="5">
        <v>39919</v>
      </c>
      <c r="F2112" s="7">
        <v>39920</v>
      </c>
      <c r="G2112" s="9">
        <v>39924</v>
      </c>
      <c r="H2112" s="9">
        <v>39924</v>
      </c>
      <c r="I2112" s="6">
        <v>36883</v>
      </c>
      <c r="J2112" s="11">
        <v>4</v>
      </c>
      <c r="K2112" s="11">
        <v>0</v>
      </c>
      <c r="L2112" s="11">
        <v>4</v>
      </c>
      <c r="M2112" s="11">
        <v>-3041</v>
      </c>
      <c r="O2112" t="str">
        <f t="shared" si="32"/>
        <v>NBBBound &amp; Not Paid</v>
      </c>
    </row>
    <row r="2113" spans="1:15" ht="12" customHeight="1" outlineLevel="1" x14ac:dyDescent="0.2">
      <c r="A2113" s="3" t="s">
        <v>24158</v>
      </c>
      <c r="B2113" s="4">
        <v>17790</v>
      </c>
      <c r="C2113" s="3" t="s">
        <v>20133</v>
      </c>
      <c r="E2113" s="5">
        <v>39923</v>
      </c>
      <c r="F2113" s="7">
        <v>39923</v>
      </c>
      <c r="G2113" s="8"/>
      <c r="H2113" s="8"/>
      <c r="J2113" s="10"/>
      <c r="K2113" s="10"/>
      <c r="L2113" s="11">
        <v>0</v>
      </c>
      <c r="M2113" s="11">
        <v>0</v>
      </c>
      <c r="O2113" t="str">
        <f t="shared" si="32"/>
        <v>NBBDeclined</v>
      </c>
    </row>
    <row r="2114" spans="1:15" ht="12" customHeight="1" outlineLevel="1" x14ac:dyDescent="0.2">
      <c r="A2114" s="3" t="s">
        <v>24158</v>
      </c>
      <c r="B2114" s="4">
        <v>17789</v>
      </c>
      <c r="C2114" s="3" t="s">
        <v>20135</v>
      </c>
      <c r="D2114" s="5">
        <v>39923</v>
      </c>
      <c r="E2114" s="5">
        <v>39923</v>
      </c>
      <c r="F2114" s="7">
        <v>39923</v>
      </c>
      <c r="G2114" s="9">
        <v>39924</v>
      </c>
      <c r="H2114" s="9">
        <v>39924</v>
      </c>
      <c r="J2114" s="11">
        <v>1</v>
      </c>
      <c r="K2114" s="11">
        <v>0</v>
      </c>
      <c r="L2114" s="11">
        <v>1</v>
      </c>
      <c r="M2114" s="11">
        <v>0</v>
      </c>
      <c r="O2114" t="str">
        <f t="shared" si="32"/>
        <v>NBBBound &amp; Not Paid</v>
      </c>
    </row>
    <row r="2115" spans="1:15" ht="12" customHeight="1" outlineLevel="1" x14ac:dyDescent="0.2">
      <c r="A2115" s="3" t="s">
        <v>24158</v>
      </c>
      <c r="B2115" s="4">
        <v>17786</v>
      </c>
      <c r="C2115" s="3" t="s">
        <v>20135</v>
      </c>
      <c r="D2115" s="5">
        <v>39920</v>
      </c>
      <c r="E2115" s="5">
        <v>39923</v>
      </c>
      <c r="F2115" s="7">
        <v>39923</v>
      </c>
      <c r="G2115" s="9">
        <v>39924</v>
      </c>
      <c r="H2115" s="9">
        <v>39945</v>
      </c>
      <c r="J2115" s="11">
        <v>1</v>
      </c>
      <c r="K2115" s="11">
        <v>21</v>
      </c>
      <c r="L2115" s="11">
        <v>22</v>
      </c>
      <c r="M2115" s="11">
        <v>0</v>
      </c>
      <c r="O2115" t="str">
        <f t="shared" si="32"/>
        <v>NBBBound &amp; Not Paid</v>
      </c>
    </row>
    <row r="2116" spans="1:15" ht="12" customHeight="1" outlineLevel="1" x14ac:dyDescent="0.2">
      <c r="A2116" s="3" t="s">
        <v>24158</v>
      </c>
      <c r="B2116" s="4">
        <v>17785</v>
      </c>
      <c r="C2116" s="3" t="s">
        <v>20133</v>
      </c>
      <c r="D2116" s="5">
        <v>39899</v>
      </c>
      <c r="E2116" s="5">
        <v>39922</v>
      </c>
      <c r="F2116" s="7">
        <v>39923</v>
      </c>
      <c r="G2116" s="8"/>
      <c r="H2116" s="8"/>
      <c r="J2116" s="10"/>
      <c r="K2116" s="10"/>
      <c r="L2116" s="11">
        <v>0</v>
      </c>
      <c r="M2116" s="11">
        <v>0</v>
      </c>
      <c r="O2116" t="str">
        <f t="shared" ref="O2116:O2179" si="33">+A2116&amp;C2116</f>
        <v>NBBDeclined</v>
      </c>
    </row>
    <row r="2117" spans="1:15" ht="12" customHeight="1" outlineLevel="1" x14ac:dyDescent="0.2">
      <c r="A2117" s="3" t="s">
        <v>24158</v>
      </c>
      <c r="B2117" s="4">
        <v>17787</v>
      </c>
      <c r="C2117" s="3" t="s">
        <v>20133</v>
      </c>
      <c r="D2117" s="5">
        <v>39917</v>
      </c>
      <c r="E2117" s="5">
        <v>39920</v>
      </c>
      <c r="F2117" s="7">
        <v>39923</v>
      </c>
      <c r="G2117" s="8"/>
      <c r="H2117" s="8"/>
      <c r="J2117" s="10"/>
      <c r="K2117" s="10"/>
      <c r="L2117" s="11">
        <v>0</v>
      </c>
      <c r="M2117" s="11">
        <v>0</v>
      </c>
      <c r="O2117" t="str">
        <f t="shared" si="33"/>
        <v>NBBDeclined</v>
      </c>
    </row>
    <row r="2118" spans="1:15" ht="12" customHeight="1" outlineLevel="1" x14ac:dyDescent="0.2">
      <c r="A2118" s="3" t="s">
        <v>24158</v>
      </c>
      <c r="B2118" s="4">
        <v>17791</v>
      </c>
      <c r="C2118" s="3" t="s">
        <v>20133</v>
      </c>
      <c r="D2118" s="5">
        <v>39906</v>
      </c>
      <c r="E2118" s="5">
        <v>39924</v>
      </c>
      <c r="F2118" s="7">
        <v>39924</v>
      </c>
      <c r="G2118" s="8"/>
      <c r="H2118" s="8"/>
      <c r="J2118" s="10"/>
      <c r="K2118" s="10"/>
      <c r="L2118" s="11">
        <v>0</v>
      </c>
      <c r="M2118" s="11">
        <v>0</v>
      </c>
      <c r="O2118" t="str">
        <f t="shared" si="33"/>
        <v>NBBDeclined</v>
      </c>
    </row>
    <row r="2119" spans="1:15" ht="12" customHeight="1" outlineLevel="1" x14ac:dyDescent="0.2">
      <c r="A2119" s="3" t="s">
        <v>24158</v>
      </c>
      <c r="B2119" s="4">
        <v>17793</v>
      </c>
      <c r="C2119" s="3" t="s">
        <v>20135</v>
      </c>
      <c r="D2119" s="5">
        <v>39912</v>
      </c>
      <c r="E2119" s="5">
        <v>39925</v>
      </c>
      <c r="F2119" s="7">
        <v>39925</v>
      </c>
      <c r="G2119" s="9">
        <v>39927</v>
      </c>
      <c r="H2119" s="9">
        <v>39927</v>
      </c>
      <c r="J2119" s="11">
        <v>2</v>
      </c>
      <c r="K2119" s="11">
        <v>0</v>
      </c>
      <c r="L2119" s="11">
        <v>2</v>
      </c>
      <c r="M2119" s="11">
        <v>0</v>
      </c>
      <c r="O2119" t="str">
        <f t="shared" si="33"/>
        <v>NBBBound &amp; Not Paid</v>
      </c>
    </row>
    <row r="2120" spans="1:15" ht="12" customHeight="1" outlineLevel="1" x14ac:dyDescent="0.2">
      <c r="A2120" s="3" t="s">
        <v>24158</v>
      </c>
      <c r="B2120" s="4">
        <v>17792</v>
      </c>
      <c r="C2120" s="3" t="s">
        <v>20133</v>
      </c>
      <c r="E2120" s="5">
        <v>39924</v>
      </c>
      <c r="F2120" s="7">
        <v>39925</v>
      </c>
      <c r="G2120" s="8"/>
      <c r="H2120" s="8"/>
      <c r="J2120" s="10"/>
      <c r="K2120" s="10"/>
      <c r="L2120" s="11">
        <v>0</v>
      </c>
      <c r="M2120" s="11">
        <v>0</v>
      </c>
      <c r="O2120" t="str">
        <f t="shared" si="33"/>
        <v>NBBDeclined</v>
      </c>
    </row>
    <row r="2121" spans="1:15" ht="12" customHeight="1" outlineLevel="1" x14ac:dyDescent="0.2">
      <c r="A2121" s="3" t="s">
        <v>24158</v>
      </c>
      <c r="B2121" s="4">
        <v>17795</v>
      </c>
      <c r="C2121" s="3" t="s">
        <v>20135</v>
      </c>
      <c r="D2121" s="5">
        <v>39925</v>
      </c>
      <c r="E2121" s="5">
        <v>39926</v>
      </c>
      <c r="F2121" s="7">
        <v>39926</v>
      </c>
      <c r="G2121" s="9">
        <v>39931</v>
      </c>
      <c r="H2121" s="9">
        <v>39931</v>
      </c>
      <c r="J2121" s="11">
        <v>5</v>
      </c>
      <c r="K2121" s="11">
        <v>0</v>
      </c>
      <c r="L2121" s="11">
        <v>5</v>
      </c>
      <c r="M2121" s="11">
        <v>0</v>
      </c>
      <c r="O2121" t="str">
        <f t="shared" si="33"/>
        <v>NBBBound &amp; Not Paid</v>
      </c>
    </row>
    <row r="2122" spans="1:15" ht="12" customHeight="1" outlineLevel="1" x14ac:dyDescent="0.2">
      <c r="A2122" s="3" t="s">
        <v>24158</v>
      </c>
      <c r="B2122" s="4">
        <v>17802</v>
      </c>
      <c r="C2122" s="3" t="s">
        <v>20133</v>
      </c>
      <c r="D2122" s="5">
        <v>39873</v>
      </c>
      <c r="E2122" s="5">
        <v>39926</v>
      </c>
      <c r="F2122" s="7">
        <v>39930</v>
      </c>
      <c r="G2122" s="8"/>
      <c r="H2122" s="8"/>
      <c r="J2122" s="10"/>
      <c r="K2122" s="10"/>
      <c r="L2122" s="11">
        <v>0</v>
      </c>
      <c r="M2122" s="11">
        <v>0</v>
      </c>
      <c r="O2122" t="str">
        <f t="shared" si="33"/>
        <v>NBBDeclined</v>
      </c>
    </row>
    <row r="2123" spans="1:15" ht="12" customHeight="1" outlineLevel="1" x14ac:dyDescent="0.2">
      <c r="A2123" s="3" t="s">
        <v>24158</v>
      </c>
      <c r="B2123" s="4">
        <v>17803</v>
      </c>
      <c r="C2123" s="3" t="s">
        <v>20133</v>
      </c>
      <c r="D2123" s="5">
        <v>39909</v>
      </c>
      <c r="E2123" s="5">
        <v>39925</v>
      </c>
      <c r="F2123" s="7">
        <v>39930</v>
      </c>
      <c r="G2123" s="8"/>
      <c r="H2123" s="8"/>
      <c r="J2123" s="10"/>
      <c r="K2123" s="10"/>
      <c r="L2123" s="11">
        <v>0</v>
      </c>
      <c r="M2123" s="11">
        <v>0</v>
      </c>
      <c r="O2123" t="str">
        <f t="shared" si="33"/>
        <v>NBBDeclined</v>
      </c>
    </row>
    <row r="2124" spans="1:15" ht="12" customHeight="1" outlineLevel="1" x14ac:dyDescent="0.2">
      <c r="A2124" s="3" t="s">
        <v>24158</v>
      </c>
      <c r="B2124" s="4">
        <v>17801</v>
      </c>
      <c r="C2124" s="3" t="s">
        <v>20133</v>
      </c>
      <c r="D2124" s="5">
        <v>39827</v>
      </c>
      <c r="E2124" s="5">
        <v>39926</v>
      </c>
      <c r="F2124" s="7">
        <v>39930</v>
      </c>
      <c r="G2124" s="8"/>
      <c r="H2124" s="8"/>
      <c r="J2124" s="10"/>
      <c r="K2124" s="10"/>
      <c r="L2124" s="11">
        <v>0</v>
      </c>
      <c r="M2124" s="11">
        <v>0</v>
      </c>
      <c r="O2124" t="str">
        <f t="shared" si="33"/>
        <v>NBBDeclined</v>
      </c>
    </row>
    <row r="2125" spans="1:15" ht="12" customHeight="1" outlineLevel="1" x14ac:dyDescent="0.2">
      <c r="A2125" s="3" t="s">
        <v>24158</v>
      </c>
      <c r="B2125" s="4">
        <v>17800</v>
      </c>
      <c r="C2125" s="3" t="s">
        <v>20133</v>
      </c>
      <c r="E2125" s="5">
        <v>39926</v>
      </c>
      <c r="F2125" s="7">
        <v>39930</v>
      </c>
      <c r="G2125" s="8"/>
      <c r="H2125" s="8"/>
      <c r="J2125" s="10"/>
      <c r="K2125" s="10"/>
      <c r="L2125" s="11">
        <v>0</v>
      </c>
      <c r="M2125" s="11">
        <v>0</v>
      </c>
      <c r="O2125" t="str">
        <f t="shared" si="33"/>
        <v>NBBDeclined</v>
      </c>
    </row>
    <row r="2126" spans="1:15" ht="12" customHeight="1" outlineLevel="1" x14ac:dyDescent="0.2">
      <c r="A2126" s="3" t="s">
        <v>24158</v>
      </c>
      <c r="B2126" s="4">
        <v>17799</v>
      </c>
      <c r="C2126" s="3" t="s">
        <v>20133</v>
      </c>
      <c r="D2126" s="5">
        <v>39925</v>
      </c>
      <c r="E2126" s="5">
        <v>39926</v>
      </c>
      <c r="F2126" s="7">
        <v>39930</v>
      </c>
      <c r="G2126" s="8"/>
      <c r="H2126" s="8"/>
      <c r="J2126" s="10"/>
      <c r="K2126" s="10"/>
      <c r="L2126" s="11">
        <v>0</v>
      </c>
      <c r="M2126" s="11">
        <v>0</v>
      </c>
      <c r="O2126" t="str">
        <f t="shared" si="33"/>
        <v>NBBDeclined</v>
      </c>
    </row>
    <row r="2127" spans="1:15" ht="12" customHeight="1" outlineLevel="1" x14ac:dyDescent="0.2">
      <c r="A2127" s="3" t="s">
        <v>24158</v>
      </c>
      <c r="B2127" s="4">
        <v>17804</v>
      </c>
      <c r="C2127" s="3" t="s">
        <v>20133</v>
      </c>
      <c r="D2127" s="5">
        <v>39926</v>
      </c>
      <c r="E2127" s="5">
        <v>39930</v>
      </c>
      <c r="F2127" s="7">
        <v>39930</v>
      </c>
      <c r="G2127" s="8"/>
      <c r="H2127" s="8"/>
      <c r="J2127" s="10"/>
      <c r="K2127" s="10"/>
      <c r="L2127" s="11">
        <v>0</v>
      </c>
      <c r="M2127" s="11">
        <v>0</v>
      </c>
      <c r="O2127" t="str">
        <f t="shared" si="33"/>
        <v>NBBDeclined</v>
      </c>
    </row>
    <row r="2128" spans="1:15" ht="12" customHeight="1" outlineLevel="1" x14ac:dyDescent="0.2">
      <c r="A2128" s="3" t="s">
        <v>24158</v>
      </c>
      <c r="B2128" s="4">
        <v>17807</v>
      </c>
      <c r="C2128" s="3" t="s">
        <v>20133</v>
      </c>
      <c r="D2128" s="5">
        <v>39890</v>
      </c>
      <c r="E2128" s="5">
        <v>39931</v>
      </c>
      <c r="F2128" s="7">
        <v>39931</v>
      </c>
      <c r="G2128" s="8"/>
      <c r="H2128" s="8"/>
      <c r="J2128" s="10"/>
      <c r="K2128" s="10"/>
      <c r="L2128" s="11">
        <v>0</v>
      </c>
      <c r="M2128" s="11">
        <v>0</v>
      </c>
      <c r="O2128" t="str">
        <f t="shared" si="33"/>
        <v>NBBDeclined</v>
      </c>
    </row>
    <row r="2129" spans="1:15" ht="12" customHeight="1" outlineLevel="1" x14ac:dyDescent="0.2">
      <c r="A2129" s="3" t="s">
        <v>24158</v>
      </c>
      <c r="B2129" s="4">
        <v>17805</v>
      </c>
      <c r="C2129" s="3" t="s">
        <v>20133</v>
      </c>
      <c r="D2129" s="5">
        <v>39927</v>
      </c>
      <c r="E2129" s="5">
        <v>39931</v>
      </c>
      <c r="F2129" s="7">
        <v>39931</v>
      </c>
      <c r="G2129" s="8"/>
      <c r="H2129" s="8"/>
      <c r="J2129" s="10"/>
      <c r="K2129" s="10"/>
      <c r="L2129" s="11">
        <v>0</v>
      </c>
      <c r="M2129" s="11">
        <v>0</v>
      </c>
      <c r="O2129" t="str">
        <f t="shared" si="33"/>
        <v>NBBDeclined</v>
      </c>
    </row>
    <row r="2130" spans="1:15" ht="12" customHeight="1" outlineLevel="1" x14ac:dyDescent="0.2">
      <c r="A2130" s="3" t="s">
        <v>24158</v>
      </c>
      <c r="B2130" s="4">
        <v>17812</v>
      </c>
      <c r="C2130" s="3" t="s">
        <v>20133</v>
      </c>
      <c r="D2130" s="5">
        <v>39920</v>
      </c>
      <c r="E2130" s="5">
        <v>39933</v>
      </c>
      <c r="F2130" s="7">
        <v>39933</v>
      </c>
      <c r="G2130" s="8"/>
      <c r="H2130" s="8"/>
      <c r="J2130" s="10"/>
      <c r="K2130" s="10"/>
      <c r="L2130" s="11">
        <v>0</v>
      </c>
      <c r="M2130" s="11">
        <v>0</v>
      </c>
      <c r="O2130" t="str">
        <f t="shared" si="33"/>
        <v>NBBDeclined</v>
      </c>
    </row>
    <row r="2131" spans="1:15" ht="12" customHeight="1" outlineLevel="1" x14ac:dyDescent="0.2">
      <c r="A2131" s="3" t="s">
        <v>24158</v>
      </c>
      <c r="B2131" s="4">
        <v>17811</v>
      </c>
      <c r="C2131" s="3" t="s">
        <v>20133</v>
      </c>
      <c r="D2131" s="5">
        <v>39932</v>
      </c>
      <c r="E2131" s="5">
        <v>39933</v>
      </c>
      <c r="F2131" s="7">
        <v>39933</v>
      </c>
      <c r="G2131" s="8"/>
      <c r="H2131" s="8"/>
      <c r="J2131" s="10"/>
      <c r="K2131" s="10"/>
      <c r="L2131" s="11">
        <v>0</v>
      </c>
      <c r="M2131" s="11">
        <v>0</v>
      </c>
      <c r="O2131" t="str">
        <f t="shared" si="33"/>
        <v>NBBDeclined</v>
      </c>
    </row>
    <row r="2132" spans="1:15" ht="12" customHeight="1" outlineLevel="1" x14ac:dyDescent="0.2">
      <c r="A2132" s="3" t="s">
        <v>24158</v>
      </c>
      <c r="B2132" s="4">
        <v>17813</v>
      </c>
      <c r="C2132" s="3" t="s">
        <v>20133</v>
      </c>
      <c r="D2132" s="5">
        <v>39924</v>
      </c>
      <c r="E2132" s="5">
        <v>39932</v>
      </c>
      <c r="F2132" s="7">
        <v>39933</v>
      </c>
      <c r="G2132" s="8"/>
      <c r="H2132" s="8"/>
      <c r="J2132" s="10"/>
      <c r="K2132" s="10"/>
      <c r="L2132" s="11">
        <v>0</v>
      </c>
      <c r="M2132" s="11">
        <v>0</v>
      </c>
      <c r="O2132" t="str">
        <f t="shared" si="33"/>
        <v>NBBDeclined</v>
      </c>
    </row>
    <row r="2133" spans="1:15" ht="12" customHeight="1" outlineLevel="1" x14ac:dyDescent="0.2">
      <c r="A2133" s="3" t="s">
        <v>24158</v>
      </c>
      <c r="B2133" s="4">
        <v>17816</v>
      </c>
      <c r="C2133" s="3" t="s">
        <v>20134</v>
      </c>
      <c r="D2133" s="5">
        <v>39933</v>
      </c>
      <c r="E2133" s="5">
        <v>39933</v>
      </c>
      <c r="F2133" s="7">
        <v>39934</v>
      </c>
      <c r="G2133" s="9">
        <v>39941</v>
      </c>
      <c r="H2133" s="9">
        <v>39941</v>
      </c>
      <c r="J2133" s="11">
        <v>7</v>
      </c>
      <c r="K2133" s="11">
        <v>0</v>
      </c>
      <c r="L2133" s="11">
        <v>7</v>
      </c>
      <c r="M2133" s="11">
        <v>0</v>
      </c>
      <c r="O2133" t="str">
        <f t="shared" si="33"/>
        <v>NBBNo Sale</v>
      </c>
    </row>
    <row r="2134" spans="1:15" ht="12" customHeight="1" outlineLevel="1" x14ac:dyDescent="0.2">
      <c r="A2134" s="3" t="s">
        <v>24158</v>
      </c>
      <c r="B2134" s="4">
        <v>17822</v>
      </c>
      <c r="C2134" s="3" t="s">
        <v>20133</v>
      </c>
      <c r="D2134" s="5">
        <v>39930</v>
      </c>
      <c r="E2134" s="5">
        <v>39937</v>
      </c>
      <c r="F2134" s="7">
        <v>39937</v>
      </c>
      <c r="G2134" s="8"/>
      <c r="H2134" s="8"/>
      <c r="J2134" s="10"/>
      <c r="K2134" s="10"/>
      <c r="L2134" s="11">
        <v>0</v>
      </c>
      <c r="M2134" s="11">
        <v>0</v>
      </c>
      <c r="O2134" t="str">
        <f t="shared" si="33"/>
        <v>NBBDeclined</v>
      </c>
    </row>
    <row r="2135" spans="1:15" ht="12" customHeight="1" outlineLevel="1" x14ac:dyDescent="0.2">
      <c r="A2135" s="3" t="s">
        <v>24158</v>
      </c>
      <c r="B2135" s="4">
        <v>17821</v>
      </c>
      <c r="C2135" s="3" t="s">
        <v>20133</v>
      </c>
      <c r="D2135" s="5">
        <v>39934</v>
      </c>
      <c r="E2135" s="5">
        <v>39934</v>
      </c>
      <c r="F2135" s="7">
        <v>39937</v>
      </c>
      <c r="G2135" s="8"/>
      <c r="H2135" s="8"/>
      <c r="J2135" s="10"/>
      <c r="K2135" s="10"/>
      <c r="L2135" s="11">
        <v>0</v>
      </c>
      <c r="M2135" s="11">
        <v>0</v>
      </c>
      <c r="O2135" t="str">
        <f t="shared" si="33"/>
        <v>NBBDeclined</v>
      </c>
    </row>
    <row r="2136" spans="1:15" ht="12" customHeight="1" outlineLevel="1" x14ac:dyDescent="0.2">
      <c r="A2136" s="3" t="s">
        <v>24158</v>
      </c>
      <c r="B2136" s="4">
        <v>17820</v>
      </c>
      <c r="C2136" s="3" t="s">
        <v>20133</v>
      </c>
      <c r="D2136" s="5">
        <v>39912</v>
      </c>
      <c r="E2136" s="5">
        <v>39937</v>
      </c>
      <c r="F2136" s="7">
        <v>39937</v>
      </c>
      <c r="G2136" s="8"/>
      <c r="H2136" s="8"/>
      <c r="J2136" s="10"/>
      <c r="K2136" s="10"/>
      <c r="L2136" s="11">
        <v>0</v>
      </c>
      <c r="M2136" s="11">
        <v>0</v>
      </c>
      <c r="O2136" t="str">
        <f t="shared" si="33"/>
        <v>NBBDeclined</v>
      </c>
    </row>
    <row r="2137" spans="1:15" ht="12" customHeight="1" outlineLevel="1" x14ac:dyDescent="0.2">
      <c r="A2137" s="3" t="s">
        <v>24158</v>
      </c>
      <c r="B2137" s="4">
        <v>17819</v>
      </c>
      <c r="C2137" s="3" t="s">
        <v>20135</v>
      </c>
      <c r="D2137" s="5">
        <v>39934</v>
      </c>
      <c r="E2137" s="5">
        <v>39937</v>
      </c>
      <c r="F2137" s="7">
        <v>39937</v>
      </c>
      <c r="G2137" s="9">
        <v>39937</v>
      </c>
      <c r="H2137" s="9">
        <v>39939</v>
      </c>
      <c r="J2137" s="11">
        <v>0</v>
      </c>
      <c r="K2137" s="11">
        <v>2</v>
      </c>
      <c r="L2137" s="11">
        <v>2</v>
      </c>
      <c r="M2137" s="11">
        <v>0</v>
      </c>
      <c r="O2137" t="str">
        <f t="shared" si="33"/>
        <v>NBBBound &amp; Not Paid</v>
      </c>
    </row>
    <row r="2138" spans="1:15" ht="12" customHeight="1" outlineLevel="1" x14ac:dyDescent="0.2">
      <c r="A2138" s="3" t="s">
        <v>24158</v>
      </c>
      <c r="B2138" s="4">
        <v>17817</v>
      </c>
      <c r="C2138" s="3" t="s">
        <v>20133</v>
      </c>
      <c r="D2138" s="5">
        <v>39931</v>
      </c>
      <c r="E2138" s="5">
        <v>39934</v>
      </c>
      <c r="F2138" s="7">
        <v>39937</v>
      </c>
      <c r="G2138" s="8"/>
      <c r="H2138" s="8"/>
      <c r="J2138" s="10"/>
      <c r="K2138" s="10"/>
      <c r="L2138" s="11">
        <v>0</v>
      </c>
      <c r="M2138" s="11">
        <v>0</v>
      </c>
      <c r="O2138" t="str">
        <f t="shared" si="33"/>
        <v>NBBDeclined</v>
      </c>
    </row>
    <row r="2139" spans="1:15" ht="12" customHeight="1" outlineLevel="1" x14ac:dyDescent="0.2">
      <c r="A2139" s="3" t="s">
        <v>24158</v>
      </c>
      <c r="B2139" s="4">
        <v>17828</v>
      </c>
      <c r="C2139" s="3" t="s">
        <v>20134</v>
      </c>
      <c r="D2139" s="5">
        <v>39936</v>
      </c>
      <c r="E2139" s="5">
        <v>39938</v>
      </c>
      <c r="F2139" s="7">
        <v>39939</v>
      </c>
      <c r="G2139" s="9">
        <v>39944</v>
      </c>
      <c r="H2139" s="9">
        <v>39944</v>
      </c>
      <c r="J2139" s="11">
        <v>5</v>
      </c>
      <c r="K2139" s="11">
        <v>0</v>
      </c>
      <c r="L2139" s="11">
        <v>5</v>
      </c>
      <c r="M2139" s="11">
        <v>0</v>
      </c>
      <c r="O2139" t="str">
        <f t="shared" si="33"/>
        <v>NBBNo Sale</v>
      </c>
    </row>
    <row r="2140" spans="1:15" ht="12" customHeight="1" outlineLevel="1" x14ac:dyDescent="0.2">
      <c r="A2140" s="3" t="s">
        <v>24158</v>
      </c>
      <c r="B2140" s="4">
        <v>17827</v>
      </c>
      <c r="C2140" s="3" t="s">
        <v>20133</v>
      </c>
      <c r="D2140" s="5">
        <v>39922</v>
      </c>
      <c r="E2140" s="5">
        <v>39939</v>
      </c>
      <c r="F2140" s="7">
        <v>39939</v>
      </c>
      <c r="G2140" s="8"/>
      <c r="H2140" s="8"/>
      <c r="J2140" s="10"/>
      <c r="K2140" s="10"/>
      <c r="L2140" s="11">
        <v>0</v>
      </c>
      <c r="M2140" s="11">
        <v>0</v>
      </c>
      <c r="O2140" t="str">
        <f t="shared" si="33"/>
        <v>NBBDeclined</v>
      </c>
    </row>
    <row r="2141" spans="1:15" ht="12" customHeight="1" outlineLevel="1" x14ac:dyDescent="0.2">
      <c r="A2141" s="3" t="s">
        <v>24158</v>
      </c>
      <c r="B2141" s="4">
        <v>17826</v>
      </c>
      <c r="C2141" s="3" t="s">
        <v>20133</v>
      </c>
      <c r="D2141" s="5">
        <v>39934</v>
      </c>
      <c r="E2141" s="5">
        <v>39939</v>
      </c>
      <c r="F2141" s="7">
        <v>39939</v>
      </c>
      <c r="G2141" s="8"/>
      <c r="H2141" s="8"/>
      <c r="J2141" s="10"/>
      <c r="K2141" s="10"/>
      <c r="L2141" s="11">
        <v>0</v>
      </c>
      <c r="M2141" s="11">
        <v>0</v>
      </c>
      <c r="O2141" t="str">
        <f t="shared" si="33"/>
        <v>NBBDeclined</v>
      </c>
    </row>
    <row r="2142" spans="1:15" ht="12" customHeight="1" outlineLevel="1" x14ac:dyDescent="0.2">
      <c r="A2142" s="3" t="s">
        <v>24158</v>
      </c>
      <c r="B2142" s="4">
        <v>17825</v>
      </c>
      <c r="C2142" s="3" t="s">
        <v>20136</v>
      </c>
      <c r="D2142" s="5">
        <v>39934</v>
      </c>
      <c r="E2142" s="5">
        <v>39937</v>
      </c>
      <c r="F2142" s="7">
        <v>39939</v>
      </c>
      <c r="G2142" s="8"/>
      <c r="H2142" s="8"/>
      <c r="J2142" s="10"/>
      <c r="K2142" s="10"/>
      <c r="L2142" s="11">
        <v>0</v>
      </c>
      <c r="M2142" s="11">
        <v>0</v>
      </c>
      <c r="O2142" t="str">
        <f t="shared" si="33"/>
        <v>NBBClose-No Info</v>
      </c>
    </row>
    <row r="2143" spans="1:15" ht="12" customHeight="1" outlineLevel="1" x14ac:dyDescent="0.2">
      <c r="A2143" s="3" t="s">
        <v>24158</v>
      </c>
      <c r="B2143" s="4">
        <v>17834</v>
      </c>
      <c r="C2143" s="3" t="s">
        <v>20136</v>
      </c>
      <c r="D2143" s="5">
        <v>39934</v>
      </c>
      <c r="E2143" s="5">
        <v>39940</v>
      </c>
      <c r="F2143" s="7">
        <v>39940</v>
      </c>
      <c r="G2143" s="9">
        <v>40009</v>
      </c>
      <c r="H2143" s="8"/>
      <c r="J2143" s="11">
        <v>69</v>
      </c>
      <c r="K2143" s="10"/>
      <c r="L2143" s="11">
        <v>0</v>
      </c>
      <c r="M2143" s="11">
        <v>0</v>
      </c>
      <c r="O2143" t="str">
        <f t="shared" si="33"/>
        <v>NBBClose-No Info</v>
      </c>
    </row>
    <row r="2144" spans="1:15" ht="12" customHeight="1" outlineLevel="1" x14ac:dyDescent="0.2">
      <c r="A2144" s="3" t="s">
        <v>24158</v>
      </c>
      <c r="B2144" s="4">
        <v>17833</v>
      </c>
      <c r="C2144" s="3" t="s">
        <v>20135</v>
      </c>
      <c r="D2144" s="5">
        <v>39938</v>
      </c>
      <c r="E2144" s="5">
        <v>39940</v>
      </c>
      <c r="F2144" s="7">
        <v>39940</v>
      </c>
      <c r="G2144" s="9">
        <v>39941</v>
      </c>
      <c r="H2144" s="9">
        <v>39953</v>
      </c>
      <c r="J2144" s="11">
        <v>1</v>
      </c>
      <c r="K2144" s="11">
        <v>12</v>
      </c>
      <c r="L2144" s="11">
        <v>13</v>
      </c>
      <c r="M2144" s="11">
        <v>0</v>
      </c>
      <c r="O2144" t="str">
        <f t="shared" si="33"/>
        <v>NBBBound &amp; Not Paid</v>
      </c>
    </row>
    <row r="2145" spans="1:15" ht="12" customHeight="1" outlineLevel="1" x14ac:dyDescent="0.2">
      <c r="A2145" s="3" t="s">
        <v>24158</v>
      </c>
      <c r="B2145" s="4">
        <v>17832</v>
      </c>
      <c r="C2145" s="3" t="s">
        <v>20133</v>
      </c>
      <c r="D2145" s="5">
        <v>39917</v>
      </c>
      <c r="E2145" s="5">
        <v>39938</v>
      </c>
      <c r="F2145" s="7">
        <v>39940</v>
      </c>
      <c r="G2145" s="8"/>
      <c r="H2145" s="8"/>
      <c r="J2145" s="10"/>
      <c r="K2145" s="10"/>
      <c r="L2145" s="11">
        <v>0</v>
      </c>
      <c r="M2145" s="11">
        <v>0</v>
      </c>
      <c r="O2145" t="str">
        <f t="shared" si="33"/>
        <v>NBBDeclined</v>
      </c>
    </row>
    <row r="2146" spans="1:15" ht="12" customHeight="1" outlineLevel="1" x14ac:dyDescent="0.2">
      <c r="A2146" s="3" t="s">
        <v>24158</v>
      </c>
      <c r="B2146" s="4">
        <v>17835</v>
      </c>
      <c r="C2146" s="3" t="s">
        <v>20133</v>
      </c>
      <c r="D2146" s="5">
        <v>39932</v>
      </c>
      <c r="E2146" s="5">
        <v>39940</v>
      </c>
      <c r="F2146" s="7">
        <v>39941</v>
      </c>
      <c r="G2146" s="8"/>
      <c r="H2146" s="8"/>
      <c r="J2146" s="10"/>
      <c r="K2146" s="10"/>
      <c r="L2146" s="11">
        <v>0</v>
      </c>
      <c r="M2146" s="11">
        <v>0</v>
      </c>
      <c r="O2146" t="str">
        <f t="shared" si="33"/>
        <v>NBBDeclined</v>
      </c>
    </row>
    <row r="2147" spans="1:15" ht="12" customHeight="1" outlineLevel="1" x14ac:dyDescent="0.2">
      <c r="A2147" s="3" t="s">
        <v>24158</v>
      </c>
      <c r="B2147" s="4">
        <v>17838</v>
      </c>
      <c r="C2147" s="3" t="s">
        <v>20133</v>
      </c>
      <c r="E2147" s="5">
        <v>39944</v>
      </c>
      <c r="F2147" s="7">
        <v>39944</v>
      </c>
      <c r="G2147" s="8"/>
      <c r="H2147" s="8"/>
      <c r="J2147" s="10"/>
      <c r="K2147" s="10"/>
      <c r="L2147" s="11">
        <v>0</v>
      </c>
      <c r="M2147" s="11">
        <v>0</v>
      </c>
      <c r="O2147" t="str">
        <f t="shared" si="33"/>
        <v>NBBDeclined</v>
      </c>
    </row>
    <row r="2148" spans="1:15" ht="12" customHeight="1" outlineLevel="1" x14ac:dyDescent="0.2">
      <c r="A2148" s="3" t="s">
        <v>24158</v>
      </c>
      <c r="B2148" s="4">
        <v>17839</v>
      </c>
      <c r="C2148" s="3" t="s">
        <v>20135</v>
      </c>
      <c r="D2148" s="5">
        <v>39932</v>
      </c>
      <c r="E2148" s="5">
        <v>39939</v>
      </c>
      <c r="F2148" s="7">
        <v>39944</v>
      </c>
      <c r="G2148" s="9">
        <v>39945</v>
      </c>
      <c r="H2148" s="9">
        <v>39945</v>
      </c>
      <c r="J2148" s="11">
        <v>1</v>
      </c>
      <c r="K2148" s="11">
        <v>0</v>
      </c>
      <c r="L2148" s="11">
        <v>1</v>
      </c>
      <c r="M2148" s="11">
        <v>0</v>
      </c>
      <c r="O2148" t="str">
        <f t="shared" si="33"/>
        <v>NBBBound &amp; Not Paid</v>
      </c>
    </row>
    <row r="2149" spans="1:15" ht="12" customHeight="1" outlineLevel="1" x14ac:dyDescent="0.2">
      <c r="A2149" s="3" t="s">
        <v>24158</v>
      </c>
      <c r="B2149" s="4">
        <v>17837</v>
      </c>
      <c r="C2149" s="3" t="s">
        <v>20133</v>
      </c>
      <c r="D2149" s="5">
        <v>39934</v>
      </c>
      <c r="E2149" s="5">
        <v>39941</v>
      </c>
      <c r="F2149" s="7">
        <v>39944</v>
      </c>
      <c r="G2149" s="8"/>
      <c r="H2149" s="8"/>
      <c r="J2149" s="10"/>
      <c r="K2149" s="10"/>
      <c r="L2149" s="11">
        <v>0</v>
      </c>
      <c r="M2149" s="11">
        <v>0</v>
      </c>
      <c r="O2149" t="str">
        <f t="shared" si="33"/>
        <v>NBBDeclined</v>
      </c>
    </row>
    <row r="2150" spans="1:15" ht="12" customHeight="1" outlineLevel="1" x14ac:dyDescent="0.2">
      <c r="A2150" s="3" t="s">
        <v>24158</v>
      </c>
      <c r="B2150" s="4">
        <v>17836</v>
      </c>
      <c r="C2150" s="3" t="s">
        <v>20133</v>
      </c>
      <c r="D2150" s="5">
        <v>39932</v>
      </c>
      <c r="E2150" s="5">
        <v>39941</v>
      </c>
      <c r="F2150" s="7">
        <v>39944</v>
      </c>
      <c r="G2150" s="8"/>
      <c r="H2150" s="8"/>
      <c r="J2150" s="10"/>
      <c r="K2150" s="10"/>
      <c r="L2150" s="11">
        <v>0</v>
      </c>
      <c r="M2150" s="11">
        <v>0</v>
      </c>
      <c r="O2150" t="str">
        <f t="shared" si="33"/>
        <v>NBBDeclined</v>
      </c>
    </row>
    <row r="2151" spans="1:15" ht="12" customHeight="1" outlineLevel="1" x14ac:dyDescent="0.2">
      <c r="A2151" s="3" t="s">
        <v>24158</v>
      </c>
      <c r="B2151" s="4">
        <v>17840</v>
      </c>
      <c r="C2151" s="3" t="s">
        <v>20133</v>
      </c>
      <c r="D2151" s="5">
        <v>39941</v>
      </c>
      <c r="E2151" s="5">
        <v>39944</v>
      </c>
      <c r="F2151" s="7">
        <v>39945</v>
      </c>
      <c r="G2151" s="8"/>
      <c r="H2151" s="8"/>
      <c r="J2151" s="10"/>
      <c r="K2151" s="10"/>
      <c r="L2151" s="11">
        <v>0</v>
      </c>
      <c r="M2151" s="11">
        <v>0</v>
      </c>
      <c r="O2151" t="str">
        <f t="shared" si="33"/>
        <v>NBBDeclined</v>
      </c>
    </row>
    <row r="2152" spans="1:15" ht="12" customHeight="1" outlineLevel="1" x14ac:dyDescent="0.2">
      <c r="A2152" s="3" t="s">
        <v>24158</v>
      </c>
      <c r="B2152" s="4">
        <v>17842</v>
      </c>
      <c r="C2152" s="3" t="s">
        <v>20135</v>
      </c>
      <c r="D2152" s="5">
        <v>39944</v>
      </c>
      <c r="E2152" s="5">
        <v>39946</v>
      </c>
      <c r="F2152" s="7">
        <v>39946</v>
      </c>
      <c r="G2152" s="9">
        <v>39947</v>
      </c>
      <c r="H2152" s="9">
        <v>39947</v>
      </c>
      <c r="J2152" s="11">
        <v>1</v>
      </c>
      <c r="K2152" s="11">
        <v>0</v>
      </c>
      <c r="L2152" s="11">
        <v>1</v>
      </c>
      <c r="M2152" s="11">
        <v>0</v>
      </c>
      <c r="O2152" t="str">
        <f t="shared" si="33"/>
        <v>NBBBound &amp; Not Paid</v>
      </c>
    </row>
    <row r="2153" spans="1:15" ht="12" customHeight="1" outlineLevel="1" x14ac:dyDescent="0.2">
      <c r="A2153" s="3" t="s">
        <v>24158</v>
      </c>
      <c r="B2153" s="4">
        <v>17846</v>
      </c>
      <c r="C2153" s="3" t="s">
        <v>20133</v>
      </c>
      <c r="D2153" s="5">
        <v>39941</v>
      </c>
      <c r="E2153" s="5">
        <v>39947</v>
      </c>
      <c r="F2153" s="7">
        <v>39947</v>
      </c>
      <c r="G2153" s="8"/>
      <c r="H2153" s="8"/>
      <c r="J2153" s="10"/>
      <c r="K2153" s="10"/>
      <c r="L2153" s="11">
        <v>0</v>
      </c>
      <c r="M2153" s="11">
        <v>0</v>
      </c>
      <c r="O2153" t="str">
        <f t="shared" si="33"/>
        <v>NBBDeclined</v>
      </c>
    </row>
    <row r="2154" spans="1:15" ht="12" customHeight="1" outlineLevel="1" x14ac:dyDescent="0.2">
      <c r="A2154" s="3" t="s">
        <v>24158</v>
      </c>
      <c r="B2154" s="4">
        <v>17847</v>
      </c>
      <c r="C2154" s="3" t="s">
        <v>20133</v>
      </c>
      <c r="D2154" s="5">
        <v>39944</v>
      </c>
      <c r="E2154" s="5">
        <v>39947</v>
      </c>
      <c r="F2154" s="7">
        <v>39947</v>
      </c>
      <c r="G2154" s="8"/>
      <c r="H2154" s="8"/>
      <c r="J2154" s="10"/>
      <c r="K2154" s="10"/>
      <c r="L2154" s="11">
        <v>0</v>
      </c>
      <c r="M2154" s="11">
        <v>0</v>
      </c>
      <c r="O2154" t="str">
        <f t="shared" si="33"/>
        <v>NBBDeclined</v>
      </c>
    </row>
    <row r="2155" spans="1:15" ht="12" customHeight="1" outlineLevel="1" x14ac:dyDescent="0.2">
      <c r="A2155" s="3" t="s">
        <v>24158</v>
      </c>
      <c r="B2155" s="4">
        <v>17845</v>
      </c>
      <c r="C2155" s="3" t="s">
        <v>20133</v>
      </c>
      <c r="D2155" s="5">
        <v>39916</v>
      </c>
      <c r="E2155" s="5">
        <v>39947</v>
      </c>
      <c r="F2155" s="7">
        <v>39947</v>
      </c>
      <c r="G2155" s="8"/>
      <c r="H2155" s="8"/>
      <c r="J2155" s="10"/>
      <c r="K2155" s="10"/>
      <c r="L2155" s="11">
        <v>0</v>
      </c>
      <c r="M2155" s="11">
        <v>0</v>
      </c>
      <c r="O2155" t="str">
        <f t="shared" si="33"/>
        <v>NBBDeclined</v>
      </c>
    </row>
    <row r="2156" spans="1:15" ht="12" customHeight="1" outlineLevel="1" x14ac:dyDescent="0.2">
      <c r="A2156" s="3" t="s">
        <v>24158</v>
      </c>
      <c r="B2156" s="4">
        <v>17843</v>
      </c>
      <c r="C2156" s="3" t="s">
        <v>20133</v>
      </c>
      <c r="D2156" s="5">
        <v>39918</v>
      </c>
      <c r="E2156" s="5">
        <v>39946</v>
      </c>
      <c r="F2156" s="7">
        <v>39947</v>
      </c>
      <c r="G2156" s="8"/>
      <c r="H2156" s="8"/>
      <c r="J2156" s="10"/>
      <c r="K2156" s="10"/>
      <c r="L2156" s="11">
        <v>0</v>
      </c>
      <c r="M2156" s="11">
        <v>0</v>
      </c>
      <c r="O2156" t="str">
        <f t="shared" si="33"/>
        <v>NBBDeclined</v>
      </c>
    </row>
    <row r="2157" spans="1:15" ht="12" customHeight="1" outlineLevel="1" x14ac:dyDescent="0.2">
      <c r="A2157" s="3" t="s">
        <v>24158</v>
      </c>
      <c r="B2157" s="4">
        <v>17848</v>
      </c>
      <c r="C2157" s="3" t="s">
        <v>20133</v>
      </c>
      <c r="D2157" s="5">
        <v>39934</v>
      </c>
      <c r="E2157" s="5">
        <v>39947</v>
      </c>
      <c r="F2157" s="7">
        <v>39947</v>
      </c>
      <c r="G2157" s="8"/>
      <c r="H2157" s="8"/>
      <c r="J2157" s="10"/>
      <c r="K2157" s="10"/>
      <c r="L2157" s="11">
        <v>0</v>
      </c>
      <c r="M2157" s="11">
        <v>0</v>
      </c>
      <c r="O2157" t="str">
        <f t="shared" si="33"/>
        <v>NBBDeclined</v>
      </c>
    </row>
    <row r="2158" spans="1:15" ht="12" customHeight="1" outlineLevel="1" x14ac:dyDescent="0.2">
      <c r="A2158" s="3" t="s">
        <v>24158</v>
      </c>
      <c r="B2158" s="4">
        <v>17844</v>
      </c>
      <c r="C2158" s="3" t="s">
        <v>20133</v>
      </c>
      <c r="D2158" s="5">
        <v>39905</v>
      </c>
      <c r="E2158" s="5">
        <v>39946</v>
      </c>
      <c r="F2158" s="7">
        <v>39947</v>
      </c>
      <c r="G2158" s="8"/>
      <c r="H2158" s="8"/>
      <c r="J2158" s="10"/>
      <c r="K2158" s="10"/>
      <c r="L2158" s="11">
        <v>0</v>
      </c>
      <c r="M2158" s="11">
        <v>0</v>
      </c>
      <c r="O2158" t="str">
        <f t="shared" si="33"/>
        <v>NBBDeclined</v>
      </c>
    </row>
    <row r="2159" spans="1:15" ht="12" customHeight="1" outlineLevel="1" x14ac:dyDescent="0.2">
      <c r="A2159" s="3" t="s">
        <v>24158</v>
      </c>
      <c r="B2159" s="4">
        <v>17849</v>
      </c>
      <c r="C2159" s="3" t="s">
        <v>20133</v>
      </c>
      <c r="E2159" s="5">
        <v>39948</v>
      </c>
      <c r="F2159" s="7">
        <v>39948</v>
      </c>
      <c r="G2159" s="8"/>
      <c r="H2159" s="8"/>
      <c r="J2159" s="10"/>
      <c r="K2159" s="10"/>
      <c r="L2159" s="11">
        <v>0</v>
      </c>
      <c r="M2159" s="11">
        <v>0</v>
      </c>
      <c r="O2159" t="str">
        <f t="shared" si="33"/>
        <v>NBBDeclined</v>
      </c>
    </row>
    <row r="2160" spans="1:15" ht="12" customHeight="1" outlineLevel="1" x14ac:dyDescent="0.2">
      <c r="A2160" s="3" t="s">
        <v>24158</v>
      </c>
      <c r="B2160" s="4">
        <v>18120</v>
      </c>
      <c r="C2160" s="3" t="s">
        <v>20133</v>
      </c>
      <c r="D2160" s="5">
        <v>39920</v>
      </c>
      <c r="E2160" s="5">
        <v>39948</v>
      </c>
      <c r="F2160" s="7">
        <v>39951</v>
      </c>
      <c r="G2160" s="8"/>
      <c r="H2160" s="8"/>
      <c r="J2160" s="10"/>
      <c r="K2160" s="10"/>
      <c r="L2160" s="11">
        <v>0</v>
      </c>
      <c r="M2160" s="11">
        <v>0</v>
      </c>
      <c r="O2160" t="str">
        <f t="shared" si="33"/>
        <v>NBBDeclined</v>
      </c>
    </row>
    <row r="2161" spans="1:15" ht="12" customHeight="1" outlineLevel="1" x14ac:dyDescent="0.2">
      <c r="A2161" s="3" t="s">
        <v>24158</v>
      </c>
      <c r="B2161" s="4">
        <v>18122</v>
      </c>
      <c r="C2161" s="3" t="s">
        <v>20133</v>
      </c>
      <c r="D2161" s="5">
        <v>39945</v>
      </c>
      <c r="E2161" s="5">
        <v>39952</v>
      </c>
      <c r="F2161" s="7">
        <v>39952</v>
      </c>
      <c r="G2161" s="8"/>
      <c r="H2161" s="8"/>
      <c r="J2161" s="10"/>
      <c r="K2161" s="10"/>
      <c r="L2161" s="11">
        <v>0</v>
      </c>
      <c r="M2161" s="11">
        <v>0</v>
      </c>
      <c r="O2161" t="str">
        <f t="shared" si="33"/>
        <v>NBBDeclined</v>
      </c>
    </row>
    <row r="2162" spans="1:15" ht="12" customHeight="1" outlineLevel="1" x14ac:dyDescent="0.2">
      <c r="A2162" s="3" t="s">
        <v>24158</v>
      </c>
      <c r="B2162" s="4">
        <v>18129</v>
      </c>
      <c r="C2162" s="3" t="s">
        <v>20133</v>
      </c>
      <c r="D2162" s="5">
        <v>39948</v>
      </c>
      <c r="E2162" s="5">
        <v>39953</v>
      </c>
      <c r="F2162" s="7">
        <v>39953</v>
      </c>
      <c r="G2162" s="8"/>
      <c r="H2162" s="8"/>
      <c r="J2162" s="10"/>
      <c r="K2162" s="10"/>
      <c r="L2162" s="11">
        <v>0</v>
      </c>
      <c r="M2162" s="11">
        <v>0</v>
      </c>
      <c r="O2162" t="str">
        <f t="shared" si="33"/>
        <v>NBBDeclined</v>
      </c>
    </row>
    <row r="2163" spans="1:15" ht="12" customHeight="1" outlineLevel="1" x14ac:dyDescent="0.2">
      <c r="A2163" s="3" t="s">
        <v>24158</v>
      </c>
      <c r="B2163" s="4">
        <v>18123</v>
      </c>
      <c r="C2163" s="3" t="s">
        <v>20136</v>
      </c>
      <c r="D2163" s="5">
        <v>39952</v>
      </c>
      <c r="E2163" s="5">
        <v>39953</v>
      </c>
      <c r="F2163" s="7">
        <v>39953</v>
      </c>
      <c r="G2163" s="8"/>
      <c r="H2163" s="8"/>
      <c r="J2163" s="10"/>
      <c r="K2163" s="10"/>
      <c r="L2163" s="11">
        <v>0</v>
      </c>
      <c r="M2163" s="11">
        <v>0</v>
      </c>
      <c r="O2163" t="str">
        <f t="shared" si="33"/>
        <v>NBBClose-No Info</v>
      </c>
    </row>
    <row r="2164" spans="1:15" ht="12" customHeight="1" outlineLevel="1" x14ac:dyDescent="0.2">
      <c r="A2164" s="3" t="s">
        <v>24158</v>
      </c>
      <c r="B2164" s="4">
        <v>18126</v>
      </c>
      <c r="C2164" s="3" t="s">
        <v>20133</v>
      </c>
      <c r="E2164" s="5">
        <v>39953</v>
      </c>
      <c r="F2164" s="7">
        <v>39953</v>
      </c>
      <c r="G2164" s="8"/>
      <c r="H2164" s="8"/>
      <c r="J2164" s="10"/>
      <c r="K2164" s="10"/>
      <c r="L2164" s="11">
        <v>0</v>
      </c>
      <c r="M2164" s="11">
        <v>0</v>
      </c>
      <c r="O2164" t="str">
        <f t="shared" si="33"/>
        <v>NBBDeclined</v>
      </c>
    </row>
    <row r="2165" spans="1:15" ht="12" customHeight="1" outlineLevel="1" x14ac:dyDescent="0.2">
      <c r="A2165" s="3" t="s">
        <v>24158</v>
      </c>
      <c r="B2165" s="4">
        <v>18124</v>
      </c>
      <c r="C2165" s="3" t="s">
        <v>20136</v>
      </c>
      <c r="D2165" s="5">
        <v>39952</v>
      </c>
      <c r="E2165" s="5">
        <v>39953</v>
      </c>
      <c r="F2165" s="7">
        <v>39953</v>
      </c>
      <c r="G2165" s="8"/>
      <c r="H2165" s="8"/>
      <c r="J2165" s="10"/>
      <c r="K2165" s="10"/>
      <c r="L2165" s="11">
        <v>0</v>
      </c>
      <c r="M2165" s="11">
        <v>0</v>
      </c>
      <c r="O2165" t="str">
        <f t="shared" si="33"/>
        <v>NBBClose-No Info</v>
      </c>
    </row>
    <row r="2166" spans="1:15" ht="12" customHeight="1" outlineLevel="1" x14ac:dyDescent="0.2">
      <c r="A2166" s="3" t="s">
        <v>24158</v>
      </c>
      <c r="B2166" s="4">
        <v>18125</v>
      </c>
      <c r="C2166" s="3" t="s">
        <v>20136</v>
      </c>
      <c r="D2166" s="5">
        <v>39951</v>
      </c>
      <c r="E2166" s="5">
        <v>39953</v>
      </c>
      <c r="F2166" s="7">
        <v>39953</v>
      </c>
      <c r="G2166" s="8"/>
      <c r="H2166" s="8"/>
      <c r="J2166" s="10"/>
      <c r="K2166" s="10"/>
      <c r="L2166" s="11">
        <v>0</v>
      </c>
      <c r="M2166" s="11">
        <v>0</v>
      </c>
      <c r="O2166" t="str">
        <f t="shared" si="33"/>
        <v>NBBClose-No Info</v>
      </c>
    </row>
    <row r="2167" spans="1:15" ht="12" customHeight="1" outlineLevel="1" x14ac:dyDescent="0.2">
      <c r="A2167" s="3" t="s">
        <v>24158</v>
      </c>
      <c r="B2167" s="4">
        <v>18128</v>
      </c>
      <c r="C2167" s="3" t="s">
        <v>20133</v>
      </c>
      <c r="D2167" s="5">
        <v>39867</v>
      </c>
      <c r="E2167" s="5">
        <v>39953</v>
      </c>
      <c r="F2167" s="7">
        <v>39953</v>
      </c>
      <c r="G2167" s="8"/>
      <c r="H2167" s="8"/>
      <c r="J2167" s="10"/>
      <c r="K2167" s="10"/>
      <c r="L2167" s="11">
        <v>0</v>
      </c>
      <c r="M2167" s="11">
        <v>0</v>
      </c>
      <c r="O2167" t="str">
        <f t="shared" si="33"/>
        <v>NBBDeclined</v>
      </c>
    </row>
    <row r="2168" spans="1:15" ht="12" customHeight="1" outlineLevel="1" x14ac:dyDescent="0.2">
      <c r="A2168" s="3" t="s">
        <v>24158</v>
      </c>
      <c r="B2168" s="4">
        <v>18127</v>
      </c>
      <c r="C2168" s="3" t="s">
        <v>20133</v>
      </c>
      <c r="D2168" s="5">
        <v>39941</v>
      </c>
      <c r="E2168" s="5">
        <v>39953</v>
      </c>
      <c r="F2168" s="7">
        <v>39953</v>
      </c>
      <c r="G2168" s="8"/>
      <c r="H2168" s="8"/>
      <c r="J2168" s="10"/>
      <c r="K2168" s="10"/>
      <c r="L2168" s="11">
        <v>0</v>
      </c>
      <c r="M2168" s="11">
        <v>0</v>
      </c>
      <c r="O2168" t="str">
        <f t="shared" si="33"/>
        <v>NBBDeclined</v>
      </c>
    </row>
    <row r="2169" spans="1:15" ht="12" customHeight="1" outlineLevel="1" x14ac:dyDescent="0.2">
      <c r="A2169" s="3" t="s">
        <v>24158</v>
      </c>
      <c r="B2169" s="4">
        <v>18131</v>
      </c>
      <c r="C2169" s="3" t="s">
        <v>20133</v>
      </c>
      <c r="E2169" s="5">
        <v>39954</v>
      </c>
      <c r="F2169" s="7">
        <v>39954</v>
      </c>
      <c r="G2169" s="8"/>
      <c r="H2169" s="8"/>
      <c r="I2169" s="6">
        <v>36951</v>
      </c>
      <c r="J2169" s="10"/>
      <c r="K2169" s="10"/>
      <c r="L2169" s="11">
        <v>0</v>
      </c>
      <c r="M2169" s="11">
        <v>0</v>
      </c>
      <c r="O2169" t="str">
        <f t="shared" si="33"/>
        <v>NBBDeclined</v>
      </c>
    </row>
    <row r="2170" spans="1:15" ht="12" customHeight="1" outlineLevel="1" x14ac:dyDescent="0.2">
      <c r="A2170" s="3" t="s">
        <v>24158</v>
      </c>
      <c r="B2170" s="4">
        <v>18130</v>
      </c>
      <c r="C2170" s="3" t="s">
        <v>20133</v>
      </c>
      <c r="D2170" s="5">
        <v>39943</v>
      </c>
      <c r="E2170" s="5">
        <v>39953</v>
      </c>
      <c r="F2170" s="7">
        <v>39954</v>
      </c>
      <c r="G2170" s="8"/>
      <c r="H2170" s="8"/>
      <c r="J2170" s="10"/>
      <c r="K2170" s="10"/>
      <c r="L2170" s="11">
        <v>0</v>
      </c>
      <c r="M2170" s="11">
        <v>0</v>
      </c>
      <c r="O2170" t="str">
        <f t="shared" si="33"/>
        <v>NBBDeclined</v>
      </c>
    </row>
    <row r="2171" spans="1:15" ht="12" customHeight="1" outlineLevel="1" x14ac:dyDescent="0.2">
      <c r="A2171" s="3" t="s">
        <v>24158</v>
      </c>
      <c r="B2171" s="4">
        <v>18133</v>
      </c>
      <c r="C2171" s="3" t="s">
        <v>20133</v>
      </c>
      <c r="D2171" s="5">
        <v>39954</v>
      </c>
      <c r="E2171" s="5">
        <v>39955</v>
      </c>
      <c r="F2171" s="7">
        <v>39955</v>
      </c>
      <c r="G2171" s="8"/>
      <c r="H2171" s="8"/>
      <c r="J2171" s="10"/>
      <c r="K2171" s="10"/>
      <c r="L2171" s="11">
        <v>0</v>
      </c>
      <c r="M2171" s="11">
        <v>0</v>
      </c>
      <c r="O2171" t="str">
        <f t="shared" si="33"/>
        <v>NBBDeclined</v>
      </c>
    </row>
    <row r="2172" spans="1:15" ht="12" customHeight="1" outlineLevel="1" x14ac:dyDescent="0.2">
      <c r="A2172" s="3" t="s">
        <v>24158</v>
      </c>
      <c r="B2172" s="4">
        <v>18135</v>
      </c>
      <c r="C2172" s="3" t="s">
        <v>20133</v>
      </c>
      <c r="D2172" s="5">
        <v>39954</v>
      </c>
      <c r="E2172" s="5">
        <v>39959</v>
      </c>
      <c r="F2172" s="7">
        <v>39959</v>
      </c>
      <c r="G2172" s="8"/>
      <c r="H2172" s="8"/>
      <c r="J2172" s="10"/>
      <c r="K2172" s="10"/>
      <c r="L2172" s="11">
        <v>0</v>
      </c>
      <c r="M2172" s="11">
        <v>0</v>
      </c>
      <c r="O2172" t="str">
        <f t="shared" si="33"/>
        <v>NBBDeclined</v>
      </c>
    </row>
    <row r="2173" spans="1:15" ht="12" customHeight="1" outlineLevel="1" x14ac:dyDescent="0.2">
      <c r="A2173" s="3" t="s">
        <v>24158</v>
      </c>
      <c r="B2173" s="4">
        <v>18134</v>
      </c>
      <c r="C2173" s="3" t="s">
        <v>20136</v>
      </c>
      <c r="D2173" s="5">
        <v>39959</v>
      </c>
      <c r="E2173" s="5">
        <v>39959</v>
      </c>
      <c r="F2173" s="7">
        <v>39959</v>
      </c>
      <c r="G2173" s="8"/>
      <c r="H2173" s="8"/>
      <c r="J2173" s="10"/>
      <c r="K2173" s="10"/>
      <c r="L2173" s="11">
        <v>0</v>
      </c>
      <c r="M2173" s="11">
        <v>0</v>
      </c>
      <c r="O2173" t="str">
        <f t="shared" si="33"/>
        <v>NBBClose-No Info</v>
      </c>
    </row>
    <row r="2174" spans="1:15" ht="12" customHeight="1" outlineLevel="1" x14ac:dyDescent="0.2">
      <c r="A2174" s="3" t="s">
        <v>24158</v>
      </c>
      <c r="B2174" s="4">
        <v>18136</v>
      </c>
      <c r="C2174" s="3" t="s">
        <v>20133</v>
      </c>
      <c r="D2174" s="5">
        <v>39899</v>
      </c>
      <c r="E2174" s="5">
        <v>39959</v>
      </c>
      <c r="F2174" s="7">
        <v>39959</v>
      </c>
      <c r="G2174" s="8"/>
      <c r="H2174" s="8"/>
      <c r="J2174" s="10"/>
      <c r="K2174" s="10"/>
      <c r="L2174" s="11">
        <v>0</v>
      </c>
      <c r="M2174" s="11">
        <v>0</v>
      </c>
      <c r="O2174" t="str">
        <f t="shared" si="33"/>
        <v>NBBDeclined</v>
      </c>
    </row>
    <row r="2175" spans="1:15" ht="12" customHeight="1" outlineLevel="1" x14ac:dyDescent="0.2">
      <c r="A2175" s="3" t="s">
        <v>24158</v>
      </c>
      <c r="B2175" s="4">
        <v>18139</v>
      </c>
      <c r="C2175" s="3" t="s">
        <v>20133</v>
      </c>
      <c r="D2175" s="5">
        <v>39960</v>
      </c>
      <c r="E2175" s="5">
        <v>39960</v>
      </c>
      <c r="F2175" s="7">
        <v>39960</v>
      </c>
      <c r="G2175" s="8"/>
      <c r="H2175" s="8"/>
      <c r="J2175" s="10"/>
      <c r="K2175" s="10"/>
      <c r="L2175" s="11">
        <v>0</v>
      </c>
      <c r="M2175" s="11">
        <v>0</v>
      </c>
      <c r="O2175" t="str">
        <f t="shared" si="33"/>
        <v>NBBDeclined</v>
      </c>
    </row>
    <row r="2176" spans="1:15" ht="12" customHeight="1" outlineLevel="1" x14ac:dyDescent="0.2">
      <c r="A2176" s="3" t="s">
        <v>24158</v>
      </c>
      <c r="B2176" s="4">
        <v>18138</v>
      </c>
      <c r="C2176" s="3" t="s">
        <v>20134</v>
      </c>
      <c r="D2176" s="5">
        <v>39895</v>
      </c>
      <c r="E2176" s="5">
        <v>39959</v>
      </c>
      <c r="F2176" s="7">
        <v>39960</v>
      </c>
      <c r="G2176" s="9">
        <v>39961</v>
      </c>
      <c r="H2176" s="9">
        <v>39961</v>
      </c>
      <c r="J2176" s="11">
        <v>1</v>
      </c>
      <c r="K2176" s="11">
        <v>0</v>
      </c>
      <c r="L2176" s="11">
        <v>1</v>
      </c>
      <c r="M2176" s="11">
        <v>0</v>
      </c>
      <c r="O2176" t="str">
        <f t="shared" si="33"/>
        <v>NBBNo Sale</v>
      </c>
    </row>
    <row r="2177" spans="1:15" ht="12" customHeight="1" outlineLevel="1" x14ac:dyDescent="0.2">
      <c r="A2177" s="3" t="s">
        <v>24158</v>
      </c>
      <c r="B2177" s="4">
        <v>18137</v>
      </c>
      <c r="C2177" s="3" t="s">
        <v>20133</v>
      </c>
      <c r="D2177" s="5">
        <v>39925</v>
      </c>
      <c r="E2177" s="5">
        <v>39960</v>
      </c>
      <c r="F2177" s="7">
        <v>39960</v>
      </c>
      <c r="G2177" s="8"/>
      <c r="H2177" s="8"/>
      <c r="I2177" s="6">
        <v>38885</v>
      </c>
      <c r="J2177" s="10"/>
      <c r="K2177" s="10"/>
      <c r="L2177" s="11">
        <v>0</v>
      </c>
      <c r="M2177" s="11">
        <v>0</v>
      </c>
      <c r="O2177" t="str">
        <f t="shared" si="33"/>
        <v>NBBDeclined</v>
      </c>
    </row>
    <row r="2178" spans="1:15" ht="12" customHeight="1" outlineLevel="1" x14ac:dyDescent="0.2">
      <c r="A2178" s="3" t="s">
        <v>24158</v>
      </c>
      <c r="B2178" s="4">
        <v>18141</v>
      </c>
      <c r="C2178" s="3" t="s">
        <v>20133</v>
      </c>
      <c r="D2178" s="5">
        <v>39931</v>
      </c>
      <c r="E2178" s="5">
        <v>39961</v>
      </c>
      <c r="F2178" s="7">
        <v>39961</v>
      </c>
      <c r="G2178" s="8"/>
      <c r="H2178" s="8"/>
      <c r="J2178" s="10"/>
      <c r="K2178" s="10"/>
      <c r="L2178" s="11">
        <v>0</v>
      </c>
      <c r="M2178" s="11">
        <v>0</v>
      </c>
      <c r="O2178" t="str">
        <f t="shared" si="33"/>
        <v>NBBDeclined</v>
      </c>
    </row>
    <row r="2179" spans="1:15" ht="12" customHeight="1" outlineLevel="1" x14ac:dyDescent="0.2">
      <c r="A2179" s="3" t="s">
        <v>24158</v>
      </c>
      <c r="B2179" s="4">
        <v>18145</v>
      </c>
      <c r="C2179" s="3" t="s">
        <v>20133</v>
      </c>
      <c r="D2179" s="5">
        <v>39952</v>
      </c>
      <c r="E2179" s="5">
        <v>39959</v>
      </c>
      <c r="F2179" s="7">
        <v>39962</v>
      </c>
      <c r="G2179" s="8"/>
      <c r="H2179" s="8"/>
      <c r="J2179" s="10"/>
      <c r="K2179" s="10"/>
      <c r="L2179" s="11">
        <v>0</v>
      </c>
      <c r="M2179" s="11">
        <v>0</v>
      </c>
      <c r="O2179" t="str">
        <f t="shared" si="33"/>
        <v>NBBDeclined</v>
      </c>
    </row>
    <row r="2180" spans="1:15" ht="12" customHeight="1" outlineLevel="1" x14ac:dyDescent="0.2">
      <c r="A2180" s="3" t="s">
        <v>24158</v>
      </c>
      <c r="B2180" s="4">
        <v>18143</v>
      </c>
      <c r="C2180" s="3" t="s">
        <v>20133</v>
      </c>
      <c r="D2180" s="5">
        <v>39955</v>
      </c>
      <c r="E2180" s="5">
        <v>39961</v>
      </c>
      <c r="F2180" s="7">
        <v>39962</v>
      </c>
      <c r="G2180" s="8"/>
      <c r="H2180" s="8"/>
      <c r="J2180" s="10"/>
      <c r="K2180" s="10"/>
      <c r="L2180" s="11">
        <v>0</v>
      </c>
      <c r="M2180" s="11">
        <v>0</v>
      </c>
      <c r="O2180" t="str">
        <f t="shared" ref="O2180:O2243" si="34">+A2180&amp;C2180</f>
        <v>NBBDeclined</v>
      </c>
    </row>
    <row r="2181" spans="1:15" ht="12" customHeight="1" outlineLevel="1" x14ac:dyDescent="0.2">
      <c r="A2181" s="3" t="s">
        <v>24158</v>
      </c>
      <c r="B2181" s="4">
        <v>18147</v>
      </c>
      <c r="C2181" s="3" t="s">
        <v>20134</v>
      </c>
      <c r="D2181" s="5">
        <v>39961</v>
      </c>
      <c r="E2181" s="5">
        <v>39965</v>
      </c>
      <c r="F2181" s="7">
        <v>39965</v>
      </c>
      <c r="G2181" s="9">
        <v>39981</v>
      </c>
      <c r="H2181" s="9">
        <v>39981</v>
      </c>
      <c r="J2181" s="11">
        <v>16</v>
      </c>
      <c r="K2181" s="11">
        <v>0</v>
      </c>
      <c r="L2181" s="11">
        <v>16</v>
      </c>
      <c r="M2181" s="11">
        <v>0</v>
      </c>
      <c r="O2181" t="str">
        <f t="shared" si="34"/>
        <v>NBBNo Sale</v>
      </c>
    </row>
    <row r="2182" spans="1:15" ht="12" customHeight="1" outlineLevel="1" x14ac:dyDescent="0.2">
      <c r="A2182" s="3" t="s">
        <v>24158</v>
      </c>
      <c r="B2182" s="4">
        <v>18146</v>
      </c>
      <c r="C2182" s="3" t="s">
        <v>20133</v>
      </c>
      <c r="D2182" s="5">
        <v>39940</v>
      </c>
      <c r="E2182" s="5">
        <v>39965</v>
      </c>
      <c r="F2182" s="7">
        <v>39965</v>
      </c>
      <c r="G2182" s="8"/>
      <c r="H2182" s="8"/>
      <c r="J2182" s="10"/>
      <c r="K2182" s="10"/>
      <c r="L2182" s="11">
        <v>0</v>
      </c>
      <c r="M2182" s="11">
        <v>0</v>
      </c>
      <c r="O2182" t="str">
        <f t="shared" si="34"/>
        <v>NBBDeclined</v>
      </c>
    </row>
    <row r="2183" spans="1:15" ht="12" customHeight="1" outlineLevel="1" x14ac:dyDescent="0.2">
      <c r="A2183" s="3" t="s">
        <v>24158</v>
      </c>
      <c r="B2183" s="4">
        <v>18149</v>
      </c>
      <c r="C2183" s="3" t="s">
        <v>20133</v>
      </c>
      <c r="D2183" s="5">
        <v>39966</v>
      </c>
      <c r="E2183" s="5">
        <v>39966</v>
      </c>
      <c r="F2183" s="7">
        <v>39966</v>
      </c>
      <c r="G2183" s="8"/>
      <c r="H2183" s="8"/>
      <c r="J2183" s="10"/>
      <c r="K2183" s="10"/>
      <c r="L2183" s="11">
        <v>0</v>
      </c>
      <c r="M2183" s="11">
        <v>0</v>
      </c>
      <c r="O2183" t="str">
        <f t="shared" si="34"/>
        <v>NBBDeclined</v>
      </c>
    </row>
    <row r="2184" spans="1:15" ht="12" customHeight="1" outlineLevel="1" x14ac:dyDescent="0.2">
      <c r="A2184" s="3" t="s">
        <v>24158</v>
      </c>
      <c r="B2184" s="4">
        <v>18150</v>
      </c>
      <c r="C2184" s="3" t="s">
        <v>20134</v>
      </c>
      <c r="D2184" s="5">
        <v>39965</v>
      </c>
      <c r="E2184" s="5">
        <v>39967</v>
      </c>
      <c r="F2184" s="7">
        <v>39967</v>
      </c>
      <c r="G2184" s="9">
        <v>39973</v>
      </c>
      <c r="H2184" s="9">
        <v>39973</v>
      </c>
      <c r="J2184" s="11">
        <v>6</v>
      </c>
      <c r="K2184" s="11">
        <v>0</v>
      </c>
      <c r="L2184" s="11">
        <v>6</v>
      </c>
      <c r="M2184" s="11">
        <v>0</v>
      </c>
      <c r="O2184" t="str">
        <f t="shared" si="34"/>
        <v>NBBNo Sale</v>
      </c>
    </row>
    <row r="2185" spans="1:15" ht="12" customHeight="1" outlineLevel="1" x14ac:dyDescent="0.2">
      <c r="A2185" s="3" t="s">
        <v>24158</v>
      </c>
      <c r="B2185" s="4">
        <v>18156</v>
      </c>
      <c r="C2185" s="3" t="s">
        <v>20133</v>
      </c>
      <c r="E2185" s="5">
        <v>39962</v>
      </c>
      <c r="F2185" s="7">
        <v>39968</v>
      </c>
      <c r="G2185" s="8"/>
      <c r="H2185" s="8"/>
      <c r="J2185" s="10"/>
      <c r="K2185" s="10"/>
      <c r="L2185" s="11">
        <v>0</v>
      </c>
      <c r="M2185" s="11">
        <v>0</v>
      </c>
      <c r="O2185" t="str">
        <f t="shared" si="34"/>
        <v>NBBDeclined</v>
      </c>
    </row>
    <row r="2186" spans="1:15" ht="12" customHeight="1" outlineLevel="1" x14ac:dyDescent="0.2">
      <c r="A2186" s="3" t="s">
        <v>24158</v>
      </c>
      <c r="B2186" s="4">
        <v>18159</v>
      </c>
      <c r="C2186" s="3" t="s">
        <v>20136</v>
      </c>
      <c r="D2186" s="5">
        <v>39946</v>
      </c>
      <c r="E2186" s="5">
        <v>39968</v>
      </c>
      <c r="F2186" s="7">
        <v>39968</v>
      </c>
      <c r="G2186" s="8"/>
      <c r="H2186" s="8"/>
      <c r="J2186" s="10"/>
      <c r="K2186" s="10"/>
      <c r="L2186" s="11">
        <v>0</v>
      </c>
      <c r="M2186" s="11">
        <v>0</v>
      </c>
      <c r="O2186" t="str">
        <f t="shared" si="34"/>
        <v>NBBClose-No Info</v>
      </c>
    </row>
    <row r="2187" spans="1:15" ht="12" customHeight="1" outlineLevel="1" x14ac:dyDescent="0.2">
      <c r="A2187" s="3" t="s">
        <v>24158</v>
      </c>
      <c r="B2187" s="4">
        <v>18157</v>
      </c>
      <c r="C2187" s="3" t="s">
        <v>20133</v>
      </c>
      <c r="D2187" s="5">
        <v>39946</v>
      </c>
      <c r="E2187" s="5">
        <v>39965</v>
      </c>
      <c r="F2187" s="7">
        <v>39968</v>
      </c>
      <c r="G2187" s="8"/>
      <c r="H2187" s="8"/>
      <c r="J2187" s="10"/>
      <c r="K2187" s="10"/>
      <c r="L2187" s="11">
        <v>0</v>
      </c>
      <c r="M2187" s="11">
        <v>0</v>
      </c>
      <c r="O2187" t="str">
        <f t="shared" si="34"/>
        <v>NBBDeclined</v>
      </c>
    </row>
    <row r="2188" spans="1:15" ht="12" customHeight="1" outlineLevel="1" x14ac:dyDescent="0.2">
      <c r="A2188" s="3" t="s">
        <v>24158</v>
      </c>
      <c r="B2188" s="4">
        <v>18158</v>
      </c>
      <c r="C2188" s="3" t="s">
        <v>20133</v>
      </c>
      <c r="D2188" s="5">
        <v>39962</v>
      </c>
      <c r="E2188" s="5">
        <v>39966</v>
      </c>
      <c r="F2188" s="7">
        <v>39968</v>
      </c>
      <c r="G2188" s="8"/>
      <c r="H2188" s="8"/>
      <c r="J2188" s="10"/>
      <c r="K2188" s="10"/>
      <c r="L2188" s="11">
        <v>0</v>
      </c>
      <c r="M2188" s="11">
        <v>0</v>
      </c>
      <c r="O2188" t="str">
        <f t="shared" si="34"/>
        <v>NBBDeclined</v>
      </c>
    </row>
    <row r="2189" spans="1:15" ht="12" customHeight="1" outlineLevel="1" x14ac:dyDescent="0.2">
      <c r="A2189" s="3" t="s">
        <v>24158</v>
      </c>
      <c r="B2189" s="4">
        <v>18155</v>
      </c>
      <c r="C2189" s="3" t="s">
        <v>20133</v>
      </c>
      <c r="D2189" s="5">
        <v>39955</v>
      </c>
      <c r="E2189" s="5">
        <v>39962</v>
      </c>
      <c r="F2189" s="7">
        <v>39968</v>
      </c>
      <c r="G2189" s="8"/>
      <c r="H2189" s="8"/>
      <c r="J2189" s="10"/>
      <c r="K2189" s="10"/>
      <c r="L2189" s="11">
        <v>0</v>
      </c>
      <c r="M2189" s="11">
        <v>0</v>
      </c>
      <c r="O2189" t="str">
        <f t="shared" si="34"/>
        <v>NBBDeclined</v>
      </c>
    </row>
    <row r="2190" spans="1:15" ht="12" customHeight="1" outlineLevel="1" x14ac:dyDescent="0.2">
      <c r="A2190" s="3" t="s">
        <v>24158</v>
      </c>
      <c r="B2190" s="4">
        <v>18154</v>
      </c>
      <c r="C2190" s="3" t="s">
        <v>20133</v>
      </c>
      <c r="D2190" s="5">
        <v>39953</v>
      </c>
      <c r="E2190" s="5">
        <v>39960</v>
      </c>
      <c r="F2190" s="7">
        <v>39968</v>
      </c>
      <c r="G2190" s="8"/>
      <c r="H2190" s="8"/>
      <c r="J2190" s="10"/>
      <c r="K2190" s="10"/>
      <c r="L2190" s="11">
        <v>0</v>
      </c>
      <c r="M2190" s="11">
        <v>0</v>
      </c>
      <c r="O2190" t="str">
        <f t="shared" si="34"/>
        <v>NBBDeclined</v>
      </c>
    </row>
    <row r="2191" spans="1:15" ht="12" customHeight="1" outlineLevel="1" x14ac:dyDescent="0.2">
      <c r="A2191" s="3" t="s">
        <v>24158</v>
      </c>
      <c r="B2191" s="4">
        <v>18153</v>
      </c>
      <c r="C2191" s="3" t="s">
        <v>20133</v>
      </c>
      <c r="D2191" s="5">
        <v>39916</v>
      </c>
      <c r="E2191" s="5">
        <v>39967</v>
      </c>
      <c r="F2191" s="7">
        <v>39968</v>
      </c>
      <c r="G2191" s="8"/>
      <c r="H2191" s="8"/>
      <c r="J2191" s="10"/>
      <c r="K2191" s="10"/>
      <c r="L2191" s="11">
        <v>0</v>
      </c>
      <c r="M2191" s="11">
        <v>0</v>
      </c>
      <c r="O2191" t="str">
        <f t="shared" si="34"/>
        <v>NBBDeclined</v>
      </c>
    </row>
    <row r="2192" spans="1:15" ht="12" customHeight="1" outlineLevel="1" x14ac:dyDescent="0.2">
      <c r="A2192" s="3" t="s">
        <v>24158</v>
      </c>
      <c r="B2192" s="4">
        <v>18162</v>
      </c>
      <c r="C2192" s="3" t="s">
        <v>20133</v>
      </c>
      <c r="D2192" s="5">
        <v>39944</v>
      </c>
      <c r="E2192" s="5">
        <v>39969</v>
      </c>
      <c r="F2192" s="7">
        <v>39969</v>
      </c>
      <c r="G2192" s="8"/>
      <c r="H2192" s="8"/>
      <c r="J2192" s="10"/>
      <c r="K2192" s="10"/>
      <c r="L2192" s="11">
        <v>0</v>
      </c>
      <c r="M2192" s="11">
        <v>0</v>
      </c>
      <c r="O2192" t="str">
        <f t="shared" si="34"/>
        <v>NBBDeclined</v>
      </c>
    </row>
    <row r="2193" spans="1:15" ht="12" customHeight="1" outlineLevel="1" x14ac:dyDescent="0.2">
      <c r="A2193" s="3" t="s">
        <v>24158</v>
      </c>
      <c r="B2193" s="4">
        <v>18163</v>
      </c>
      <c r="C2193" s="3" t="s">
        <v>20133</v>
      </c>
      <c r="E2193" s="5">
        <v>39969</v>
      </c>
      <c r="F2193" s="7">
        <v>39969</v>
      </c>
      <c r="G2193" s="8"/>
      <c r="H2193" s="8"/>
      <c r="J2193" s="10"/>
      <c r="K2193" s="10"/>
      <c r="L2193" s="11">
        <v>0</v>
      </c>
      <c r="M2193" s="11">
        <v>0</v>
      </c>
      <c r="O2193" t="str">
        <f t="shared" si="34"/>
        <v>NBBDeclined</v>
      </c>
    </row>
    <row r="2194" spans="1:15" ht="12" customHeight="1" outlineLevel="1" x14ac:dyDescent="0.2">
      <c r="A2194" s="3" t="s">
        <v>24158</v>
      </c>
      <c r="B2194" s="4">
        <v>18160</v>
      </c>
      <c r="C2194" s="3" t="s">
        <v>20133</v>
      </c>
      <c r="D2194" s="5">
        <v>39968</v>
      </c>
      <c r="E2194" s="5">
        <v>39968</v>
      </c>
      <c r="F2194" s="7">
        <v>39969</v>
      </c>
      <c r="G2194" s="8"/>
      <c r="H2194" s="8"/>
      <c r="J2194" s="10"/>
      <c r="K2194" s="10"/>
      <c r="L2194" s="11">
        <v>0</v>
      </c>
      <c r="M2194" s="11">
        <v>0</v>
      </c>
      <c r="O2194" t="str">
        <f t="shared" si="34"/>
        <v>NBBDeclined</v>
      </c>
    </row>
    <row r="2195" spans="1:15" ht="12" customHeight="1" outlineLevel="1" x14ac:dyDescent="0.2">
      <c r="A2195" s="3" t="s">
        <v>24158</v>
      </c>
      <c r="B2195" s="4">
        <v>18165</v>
      </c>
      <c r="C2195" s="3" t="s">
        <v>20133</v>
      </c>
      <c r="D2195" s="5">
        <v>39968</v>
      </c>
      <c r="E2195" s="5">
        <v>39972</v>
      </c>
      <c r="F2195" s="7">
        <v>39972</v>
      </c>
      <c r="G2195" s="8"/>
      <c r="H2195" s="8"/>
      <c r="J2195" s="10"/>
      <c r="K2195" s="10"/>
      <c r="L2195" s="11">
        <v>0</v>
      </c>
      <c r="M2195" s="11">
        <v>0</v>
      </c>
      <c r="O2195" t="str">
        <f t="shared" si="34"/>
        <v>NBBDeclined</v>
      </c>
    </row>
    <row r="2196" spans="1:15" ht="12" customHeight="1" outlineLevel="1" x14ac:dyDescent="0.2">
      <c r="A2196" s="3" t="s">
        <v>24158</v>
      </c>
      <c r="B2196" s="4">
        <v>18167</v>
      </c>
      <c r="C2196" s="3" t="s">
        <v>20133</v>
      </c>
      <c r="D2196" s="5">
        <v>39946</v>
      </c>
      <c r="E2196" s="5">
        <v>39972</v>
      </c>
      <c r="F2196" s="7">
        <v>39972</v>
      </c>
      <c r="G2196" s="8"/>
      <c r="H2196" s="8"/>
      <c r="J2196" s="10"/>
      <c r="K2196" s="10"/>
      <c r="L2196" s="11">
        <v>0</v>
      </c>
      <c r="M2196" s="11">
        <v>0</v>
      </c>
      <c r="O2196" t="str">
        <f t="shared" si="34"/>
        <v>NBBDeclined</v>
      </c>
    </row>
    <row r="2197" spans="1:15" ht="12" customHeight="1" outlineLevel="1" x14ac:dyDescent="0.2">
      <c r="A2197" s="3" t="s">
        <v>24158</v>
      </c>
      <c r="B2197" s="4">
        <v>18164</v>
      </c>
      <c r="C2197" s="3" t="s">
        <v>20135</v>
      </c>
      <c r="E2197" s="5">
        <v>39969</v>
      </c>
      <c r="F2197" s="7">
        <v>39972</v>
      </c>
      <c r="G2197" s="9">
        <v>39972</v>
      </c>
      <c r="H2197" s="9">
        <v>39972</v>
      </c>
      <c r="J2197" s="11">
        <v>0</v>
      </c>
      <c r="K2197" s="11">
        <v>0</v>
      </c>
      <c r="L2197" s="11">
        <v>0</v>
      </c>
      <c r="M2197" s="11">
        <v>0</v>
      </c>
      <c r="O2197" t="str">
        <f t="shared" si="34"/>
        <v>NBBBound &amp; Not Paid</v>
      </c>
    </row>
    <row r="2198" spans="1:15" ht="12" customHeight="1" outlineLevel="1" x14ac:dyDescent="0.2">
      <c r="A2198" s="3" t="s">
        <v>24158</v>
      </c>
      <c r="B2198" s="4">
        <v>18169</v>
      </c>
      <c r="C2198" s="3" t="s">
        <v>20133</v>
      </c>
      <c r="D2198" s="5">
        <v>39972</v>
      </c>
      <c r="E2198" s="5">
        <v>39973</v>
      </c>
      <c r="F2198" s="7">
        <v>39973</v>
      </c>
      <c r="G2198" s="9">
        <v>39983</v>
      </c>
      <c r="H2198" s="8"/>
      <c r="J2198" s="11">
        <v>10</v>
      </c>
      <c r="K2198" s="10"/>
      <c r="L2198" s="11">
        <v>0</v>
      </c>
      <c r="M2198" s="11">
        <v>0</v>
      </c>
      <c r="O2198" t="str">
        <f t="shared" si="34"/>
        <v>NBBDeclined</v>
      </c>
    </row>
    <row r="2199" spans="1:15" ht="12" customHeight="1" outlineLevel="1" x14ac:dyDescent="0.2">
      <c r="A2199" s="3" t="s">
        <v>24158</v>
      </c>
      <c r="B2199" s="4">
        <v>18173</v>
      </c>
      <c r="C2199" s="3" t="s">
        <v>20134</v>
      </c>
      <c r="D2199" s="5">
        <v>39974</v>
      </c>
      <c r="E2199" s="5">
        <v>39975</v>
      </c>
      <c r="F2199" s="7">
        <v>39975</v>
      </c>
      <c r="G2199" s="9">
        <v>39983</v>
      </c>
      <c r="H2199" s="9">
        <v>39983</v>
      </c>
      <c r="J2199" s="11">
        <v>8</v>
      </c>
      <c r="K2199" s="11">
        <v>0</v>
      </c>
      <c r="L2199" s="11">
        <v>8</v>
      </c>
      <c r="M2199" s="11">
        <v>0</v>
      </c>
      <c r="O2199" t="str">
        <f t="shared" si="34"/>
        <v>NBBNo Sale</v>
      </c>
    </row>
    <row r="2200" spans="1:15" ht="12" customHeight="1" outlineLevel="1" x14ac:dyDescent="0.2">
      <c r="A2200" s="3" t="s">
        <v>24158</v>
      </c>
      <c r="B2200" s="4">
        <v>18174</v>
      </c>
      <c r="C2200" s="3" t="s">
        <v>20135</v>
      </c>
      <c r="D2200" s="5">
        <v>40043</v>
      </c>
      <c r="E2200" s="5">
        <v>39976</v>
      </c>
      <c r="F2200" s="7">
        <v>39976</v>
      </c>
      <c r="G2200" s="9">
        <v>39981</v>
      </c>
      <c r="H2200" s="9">
        <v>39981</v>
      </c>
      <c r="J2200" s="11">
        <v>5</v>
      </c>
      <c r="K2200" s="11">
        <v>0</v>
      </c>
      <c r="L2200" s="11">
        <v>5</v>
      </c>
      <c r="M2200" s="11">
        <v>0</v>
      </c>
      <c r="O2200" t="str">
        <f t="shared" si="34"/>
        <v>NBBBound &amp; Not Paid</v>
      </c>
    </row>
    <row r="2201" spans="1:15" ht="12" customHeight="1" outlineLevel="1" x14ac:dyDescent="0.2">
      <c r="A2201" s="3" t="s">
        <v>24158</v>
      </c>
      <c r="B2201" s="4">
        <v>18178</v>
      </c>
      <c r="C2201" s="3" t="s">
        <v>20135</v>
      </c>
      <c r="D2201" s="5">
        <v>39960</v>
      </c>
      <c r="E2201" s="5">
        <v>39980</v>
      </c>
      <c r="F2201" s="7">
        <v>39980</v>
      </c>
      <c r="G2201" s="9">
        <v>39983</v>
      </c>
      <c r="H2201" s="9">
        <v>39983</v>
      </c>
      <c r="J2201" s="11">
        <v>3</v>
      </c>
      <c r="K2201" s="11">
        <v>0</v>
      </c>
      <c r="L2201" s="11">
        <v>3</v>
      </c>
      <c r="M2201" s="11">
        <v>0</v>
      </c>
      <c r="O2201" t="str">
        <f t="shared" si="34"/>
        <v>NBBBound &amp; Not Paid</v>
      </c>
    </row>
    <row r="2202" spans="1:15" ht="12" customHeight="1" outlineLevel="1" x14ac:dyDescent="0.2">
      <c r="A2202" s="3" t="s">
        <v>24158</v>
      </c>
      <c r="B2202" s="4">
        <v>18179</v>
      </c>
      <c r="C2202" s="3" t="s">
        <v>20133</v>
      </c>
      <c r="D2202" s="5">
        <v>39965</v>
      </c>
      <c r="E2202" s="5">
        <v>39980</v>
      </c>
      <c r="F2202" s="7">
        <v>39980</v>
      </c>
      <c r="G2202" s="8"/>
      <c r="H2202" s="8"/>
      <c r="J2202" s="10"/>
      <c r="K2202" s="10"/>
      <c r="L2202" s="11">
        <v>0</v>
      </c>
      <c r="M2202" s="11">
        <v>0</v>
      </c>
      <c r="O2202" t="str">
        <f t="shared" si="34"/>
        <v>NBBDeclined</v>
      </c>
    </row>
    <row r="2203" spans="1:15" ht="12" customHeight="1" outlineLevel="1" x14ac:dyDescent="0.2">
      <c r="A2203" s="3" t="s">
        <v>24158</v>
      </c>
      <c r="B2203" s="4">
        <v>18182</v>
      </c>
      <c r="C2203" s="3" t="s">
        <v>20136</v>
      </c>
      <c r="D2203" s="5">
        <v>39968</v>
      </c>
      <c r="E2203" s="5">
        <v>39980</v>
      </c>
      <c r="F2203" s="7">
        <v>39981</v>
      </c>
      <c r="G2203" s="8"/>
      <c r="H2203" s="8"/>
      <c r="J2203" s="10"/>
      <c r="K2203" s="10"/>
      <c r="L2203" s="11">
        <v>0</v>
      </c>
      <c r="M2203" s="11">
        <v>0</v>
      </c>
      <c r="O2203" t="str">
        <f t="shared" si="34"/>
        <v>NBBClose-No Info</v>
      </c>
    </row>
    <row r="2204" spans="1:15" ht="12" customHeight="1" outlineLevel="1" x14ac:dyDescent="0.2">
      <c r="A2204" s="3" t="s">
        <v>24158</v>
      </c>
      <c r="B2204" s="4">
        <v>18184</v>
      </c>
      <c r="C2204" s="3" t="s">
        <v>20133</v>
      </c>
      <c r="D2204" s="5">
        <v>39979</v>
      </c>
      <c r="E2204" s="5">
        <v>39981</v>
      </c>
      <c r="F2204" s="7">
        <v>39981</v>
      </c>
      <c r="G2204" s="8"/>
      <c r="H2204" s="8"/>
      <c r="J2204" s="10"/>
      <c r="K2204" s="10"/>
      <c r="L2204" s="11">
        <v>0</v>
      </c>
      <c r="M2204" s="11">
        <v>0</v>
      </c>
      <c r="O2204" t="str">
        <f t="shared" si="34"/>
        <v>NBBDeclined</v>
      </c>
    </row>
    <row r="2205" spans="1:15" ht="12" customHeight="1" outlineLevel="1" x14ac:dyDescent="0.2">
      <c r="A2205" s="3" t="s">
        <v>24158</v>
      </c>
      <c r="B2205" s="4">
        <v>18180</v>
      </c>
      <c r="C2205" s="3" t="s">
        <v>20134</v>
      </c>
      <c r="D2205" s="5">
        <v>39976</v>
      </c>
      <c r="E2205" s="5">
        <v>39979</v>
      </c>
      <c r="F2205" s="7">
        <v>39981</v>
      </c>
      <c r="G2205" s="9">
        <v>39987</v>
      </c>
      <c r="H2205" s="9">
        <v>39987</v>
      </c>
      <c r="J2205" s="11">
        <v>6</v>
      </c>
      <c r="K2205" s="11">
        <v>0</v>
      </c>
      <c r="L2205" s="11">
        <v>6</v>
      </c>
      <c r="M2205" s="11">
        <v>0</v>
      </c>
      <c r="O2205" t="str">
        <f t="shared" si="34"/>
        <v>NBBNo Sale</v>
      </c>
    </row>
    <row r="2206" spans="1:15" ht="12" customHeight="1" outlineLevel="1" x14ac:dyDescent="0.2">
      <c r="A2206" s="3" t="s">
        <v>24158</v>
      </c>
      <c r="B2206" s="4">
        <v>18189</v>
      </c>
      <c r="C2206" s="3" t="s">
        <v>20136</v>
      </c>
      <c r="D2206" s="5">
        <v>39904</v>
      </c>
      <c r="E2206" s="5">
        <v>39980</v>
      </c>
      <c r="F2206" s="7">
        <v>39982</v>
      </c>
      <c r="G2206" s="8"/>
      <c r="H2206" s="8"/>
      <c r="J2206" s="10"/>
      <c r="K2206" s="10"/>
      <c r="L2206" s="11">
        <v>0</v>
      </c>
      <c r="M2206" s="11">
        <v>0</v>
      </c>
      <c r="O2206" t="str">
        <f t="shared" si="34"/>
        <v>NBBClose-No Info</v>
      </c>
    </row>
    <row r="2207" spans="1:15" ht="12" customHeight="1" outlineLevel="1" x14ac:dyDescent="0.2">
      <c r="A2207" s="3" t="s">
        <v>24158</v>
      </c>
      <c r="B2207" s="4">
        <v>18186</v>
      </c>
      <c r="C2207" s="3" t="s">
        <v>20133</v>
      </c>
      <c r="D2207" s="5">
        <v>39979</v>
      </c>
      <c r="E2207" s="5">
        <v>39982</v>
      </c>
      <c r="F2207" s="7">
        <v>39982</v>
      </c>
      <c r="G2207" s="8"/>
      <c r="H2207" s="8"/>
      <c r="J2207" s="10"/>
      <c r="K2207" s="10"/>
      <c r="L2207" s="11">
        <v>0</v>
      </c>
      <c r="M2207" s="11">
        <v>0</v>
      </c>
      <c r="O2207" t="str">
        <f t="shared" si="34"/>
        <v>NBBDeclined</v>
      </c>
    </row>
    <row r="2208" spans="1:15" ht="12" customHeight="1" outlineLevel="1" x14ac:dyDescent="0.2">
      <c r="A2208" s="3" t="s">
        <v>24158</v>
      </c>
      <c r="B2208" s="4">
        <v>18187</v>
      </c>
      <c r="C2208" s="3" t="s">
        <v>20135</v>
      </c>
      <c r="D2208" s="5">
        <v>39980</v>
      </c>
      <c r="E2208" s="5">
        <v>39982</v>
      </c>
      <c r="F2208" s="7">
        <v>39982</v>
      </c>
      <c r="G2208" s="9">
        <v>39982</v>
      </c>
      <c r="H2208" s="9">
        <v>39982</v>
      </c>
      <c r="J2208" s="11">
        <v>0</v>
      </c>
      <c r="K2208" s="11">
        <v>0</v>
      </c>
      <c r="L2208" s="11">
        <v>0</v>
      </c>
      <c r="M2208" s="11">
        <v>0</v>
      </c>
      <c r="O2208" t="str">
        <f t="shared" si="34"/>
        <v>NBBBound &amp; Not Paid</v>
      </c>
    </row>
    <row r="2209" spans="1:15" ht="12" customHeight="1" outlineLevel="1" x14ac:dyDescent="0.2">
      <c r="A2209" s="3" t="s">
        <v>24158</v>
      </c>
      <c r="B2209" s="4">
        <v>18188</v>
      </c>
      <c r="C2209" s="3" t="s">
        <v>20133</v>
      </c>
      <c r="D2209" s="5">
        <v>39979</v>
      </c>
      <c r="E2209" s="5">
        <v>39982</v>
      </c>
      <c r="F2209" s="7">
        <v>39982</v>
      </c>
      <c r="G2209" s="8"/>
      <c r="H2209" s="8"/>
      <c r="J2209" s="10"/>
      <c r="K2209" s="10"/>
      <c r="L2209" s="11">
        <v>0</v>
      </c>
      <c r="M2209" s="11">
        <v>0</v>
      </c>
      <c r="O2209" t="str">
        <f t="shared" si="34"/>
        <v>NBBDeclined</v>
      </c>
    </row>
    <row r="2210" spans="1:15" ht="12" customHeight="1" outlineLevel="1" x14ac:dyDescent="0.2">
      <c r="A2210" s="3" t="s">
        <v>24158</v>
      </c>
      <c r="B2210" s="4">
        <v>18190</v>
      </c>
      <c r="C2210" s="3" t="s">
        <v>20134</v>
      </c>
      <c r="D2210" s="5">
        <v>39981</v>
      </c>
      <c r="E2210" s="5">
        <v>39983</v>
      </c>
      <c r="F2210" s="7">
        <v>39983</v>
      </c>
      <c r="G2210" s="9">
        <v>39983</v>
      </c>
      <c r="H2210" s="9">
        <v>39983</v>
      </c>
      <c r="J2210" s="11">
        <v>0</v>
      </c>
      <c r="K2210" s="11">
        <v>0</v>
      </c>
      <c r="L2210" s="11">
        <v>0</v>
      </c>
      <c r="M2210" s="11">
        <v>0</v>
      </c>
      <c r="O2210" t="str">
        <f t="shared" si="34"/>
        <v>NBBNo Sale</v>
      </c>
    </row>
    <row r="2211" spans="1:15" ht="12" customHeight="1" outlineLevel="1" x14ac:dyDescent="0.2">
      <c r="A2211" s="3" t="s">
        <v>24158</v>
      </c>
      <c r="B2211" s="4">
        <v>18193</v>
      </c>
      <c r="C2211" s="3" t="s">
        <v>20133</v>
      </c>
      <c r="D2211" s="5">
        <v>39974</v>
      </c>
      <c r="E2211" s="5">
        <v>39983</v>
      </c>
      <c r="F2211" s="7">
        <v>39983</v>
      </c>
      <c r="G2211" s="8"/>
      <c r="H2211" s="8"/>
      <c r="J2211" s="10"/>
      <c r="K2211" s="10"/>
      <c r="L2211" s="11">
        <v>0</v>
      </c>
      <c r="M2211" s="11">
        <v>0</v>
      </c>
      <c r="O2211" t="str">
        <f t="shared" si="34"/>
        <v>NBBDeclined</v>
      </c>
    </row>
    <row r="2212" spans="1:15" ht="12" customHeight="1" outlineLevel="1" x14ac:dyDescent="0.2">
      <c r="A2212" s="3" t="s">
        <v>24158</v>
      </c>
      <c r="B2212" s="4">
        <v>18194</v>
      </c>
      <c r="C2212" s="3" t="s">
        <v>20136</v>
      </c>
      <c r="D2212" s="5">
        <v>39975</v>
      </c>
      <c r="E2212" s="5">
        <v>39983</v>
      </c>
      <c r="F2212" s="7">
        <v>39983</v>
      </c>
      <c r="G2212" s="9">
        <v>39995</v>
      </c>
      <c r="H2212" s="8"/>
      <c r="J2212" s="11">
        <v>12</v>
      </c>
      <c r="K2212" s="10"/>
      <c r="L2212" s="11">
        <v>0</v>
      </c>
      <c r="M2212" s="11">
        <v>0</v>
      </c>
      <c r="O2212" t="str">
        <f t="shared" si="34"/>
        <v>NBBClose-No Info</v>
      </c>
    </row>
    <row r="2213" spans="1:15" ht="12" customHeight="1" outlineLevel="1" x14ac:dyDescent="0.2">
      <c r="A2213" s="3" t="s">
        <v>24158</v>
      </c>
      <c r="B2213" s="4">
        <v>18197</v>
      </c>
      <c r="C2213" s="3" t="s">
        <v>20133</v>
      </c>
      <c r="D2213" s="5">
        <v>39967</v>
      </c>
      <c r="E2213" s="5">
        <v>39972</v>
      </c>
      <c r="F2213" s="7">
        <v>39986</v>
      </c>
      <c r="G2213" s="8"/>
      <c r="H2213" s="8"/>
      <c r="J2213" s="10"/>
      <c r="K2213" s="10"/>
      <c r="L2213" s="11">
        <v>0</v>
      </c>
      <c r="M2213" s="11">
        <v>0</v>
      </c>
      <c r="O2213" t="str">
        <f t="shared" si="34"/>
        <v>NBBDeclined</v>
      </c>
    </row>
    <row r="2214" spans="1:15" ht="12" customHeight="1" outlineLevel="1" x14ac:dyDescent="0.2">
      <c r="A2214" s="3" t="s">
        <v>24158</v>
      </c>
      <c r="B2214" s="4">
        <v>18199</v>
      </c>
      <c r="C2214" s="3" t="s">
        <v>20133</v>
      </c>
      <c r="D2214" s="5">
        <v>39976</v>
      </c>
      <c r="E2214" s="5">
        <v>39981</v>
      </c>
      <c r="F2214" s="7">
        <v>39986</v>
      </c>
      <c r="G2214" s="8"/>
      <c r="H2214" s="8"/>
      <c r="J2214" s="10"/>
      <c r="K2214" s="10"/>
      <c r="L2214" s="11">
        <v>0</v>
      </c>
      <c r="M2214" s="11">
        <v>0</v>
      </c>
      <c r="O2214" t="str">
        <f t="shared" si="34"/>
        <v>NBBDeclined</v>
      </c>
    </row>
    <row r="2215" spans="1:15" ht="12" customHeight="1" outlineLevel="1" x14ac:dyDescent="0.2">
      <c r="A2215" s="3" t="s">
        <v>24158</v>
      </c>
      <c r="B2215" s="4">
        <v>18198</v>
      </c>
      <c r="C2215" s="3" t="s">
        <v>20133</v>
      </c>
      <c r="D2215" s="5">
        <v>39951</v>
      </c>
      <c r="E2215" s="5">
        <v>39976</v>
      </c>
      <c r="F2215" s="7">
        <v>39986</v>
      </c>
      <c r="G2215" s="8"/>
      <c r="H2215" s="8"/>
      <c r="J2215" s="10"/>
      <c r="K2215" s="10"/>
      <c r="L2215" s="11">
        <v>0</v>
      </c>
      <c r="M2215" s="11">
        <v>0</v>
      </c>
      <c r="O2215" t="str">
        <f t="shared" si="34"/>
        <v>NBBDeclined</v>
      </c>
    </row>
    <row r="2216" spans="1:15" ht="12" customHeight="1" outlineLevel="1" x14ac:dyDescent="0.2">
      <c r="A2216" s="3" t="s">
        <v>24158</v>
      </c>
      <c r="B2216" s="4">
        <v>18201</v>
      </c>
      <c r="C2216" s="3" t="s">
        <v>20133</v>
      </c>
      <c r="D2216" s="5">
        <v>39974</v>
      </c>
      <c r="E2216" s="5">
        <v>39986</v>
      </c>
      <c r="F2216" s="7">
        <v>39986</v>
      </c>
      <c r="G2216" s="8"/>
      <c r="H2216" s="8"/>
      <c r="J2216" s="10"/>
      <c r="K2216" s="10"/>
      <c r="L2216" s="11">
        <v>0</v>
      </c>
      <c r="M2216" s="11">
        <v>0</v>
      </c>
      <c r="O2216" t="str">
        <f t="shared" si="34"/>
        <v>NBBDeclined</v>
      </c>
    </row>
    <row r="2217" spans="1:15" ht="12" customHeight="1" outlineLevel="1" x14ac:dyDescent="0.2">
      <c r="A2217" s="3" t="s">
        <v>24158</v>
      </c>
      <c r="B2217" s="4">
        <v>18205</v>
      </c>
      <c r="C2217" s="3" t="s">
        <v>20133</v>
      </c>
      <c r="D2217" s="5">
        <v>39982</v>
      </c>
      <c r="E2217" s="5">
        <v>39986</v>
      </c>
      <c r="F2217" s="7">
        <v>39987</v>
      </c>
      <c r="G2217" s="8"/>
      <c r="H2217" s="8"/>
      <c r="J2217" s="10"/>
      <c r="K2217" s="10"/>
      <c r="L2217" s="11">
        <v>0</v>
      </c>
      <c r="M2217" s="11">
        <v>0</v>
      </c>
      <c r="O2217" t="str">
        <f t="shared" si="34"/>
        <v>NBBDeclined</v>
      </c>
    </row>
    <row r="2218" spans="1:15" ht="12" customHeight="1" outlineLevel="1" x14ac:dyDescent="0.2">
      <c r="A2218" s="3" t="s">
        <v>24158</v>
      </c>
      <c r="B2218" s="4">
        <v>18208</v>
      </c>
      <c r="C2218" s="3" t="s">
        <v>20133</v>
      </c>
      <c r="D2218" s="5">
        <v>39986</v>
      </c>
      <c r="E2218" s="5">
        <v>39987</v>
      </c>
      <c r="F2218" s="7">
        <v>39987</v>
      </c>
      <c r="G2218" s="8"/>
      <c r="H2218" s="8"/>
      <c r="J2218" s="10"/>
      <c r="K2218" s="10"/>
      <c r="L2218" s="11">
        <v>0</v>
      </c>
      <c r="M2218" s="11">
        <v>0</v>
      </c>
      <c r="O2218" t="str">
        <f t="shared" si="34"/>
        <v>NBBDeclined</v>
      </c>
    </row>
    <row r="2219" spans="1:15" ht="12" customHeight="1" outlineLevel="1" x14ac:dyDescent="0.2">
      <c r="A2219" s="3" t="s">
        <v>24158</v>
      </c>
      <c r="B2219" s="4">
        <v>18211</v>
      </c>
      <c r="C2219" s="3" t="s">
        <v>20133</v>
      </c>
      <c r="D2219" s="5">
        <v>39925</v>
      </c>
      <c r="E2219" s="5">
        <v>39988</v>
      </c>
      <c r="F2219" s="7">
        <v>39988</v>
      </c>
      <c r="G2219" s="8"/>
      <c r="H2219" s="8"/>
      <c r="J2219" s="10"/>
      <c r="K2219" s="10"/>
      <c r="L2219" s="11">
        <v>0</v>
      </c>
      <c r="M2219" s="11">
        <v>0</v>
      </c>
      <c r="O2219" t="str">
        <f t="shared" si="34"/>
        <v>NBBDeclined</v>
      </c>
    </row>
    <row r="2220" spans="1:15" ht="12" customHeight="1" outlineLevel="1" x14ac:dyDescent="0.2">
      <c r="A2220" s="3" t="s">
        <v>24158</v>
      </c>
      <c r="B2220" s="4">
        <v>18219</v>
      </c>
      <c r="C2220" s="3" t="s">
        <v>20133</v>
      </c>
      <c r="D2220" s="5">
        <v>39987</v>
      </c>
      <c r="E2220" s="5">
        <v>39989</v>
      </c>
      <c r="F2220" s="7">
        <v>39989</v>
      </c>
      <c r="G2220" s="8"/>
      <c r="H2220" s="8"/>
      <c r="J2220" s="10"/>
      <c r="K2220" s="10"/>
      <c r="L2220" s="11">
        <v>0</v>
      </c>
      <c r="M2220" s="11">
        <v>0</v>
      </c>
      <c r="O2220" t="str">
        <f t="shared" si="34"/>
        <v>NBBDeclined</v>
      </c>
    </row>
    <row r="2221" spans="1:15" ht="12" customHeight="1" outlineLevel="1" x14ac:dyDescent="0.2">
      <c r="A2221" s="3" t="s">
        <v>24158</v>
      </c>
      <c r="B2221" s="4">
        <v>18240</v>
      </c>
      <c r="C2221" s="3" t="s">
        <v>20133</v>
      </c>
      <c r="D2221" s="5">
        <v>39992</v>
      </c>
      <c r="E2221" s="5">
        <v>40000</v>
      </c>
      <c r="F2221" s="7">
        <v>40000</v>
      </c>
      <c r="G2221" s="8"/>
      <c r="H2221" s="8"/>
      <c r="J2221" s="10"/>
      <c r="K2221" s="10"/>
      <c r="L2221" s="11">
        <v>0</v>
      </c>
      <c r="M2221" s="11">
        <v>0</v>
      </c>
      <c r="O2221" t="str">
        <f t="shared" si="34"/>
        <v>NBBDeclined</v>
      </c>
    </row>
    <row r="2222" spans="1:15" ht="12" customHeight="1" outlineLevel="1" x14ac:dyDescent="0.2">
      <c r="A2222" s="3" t="s">
        <v>24158</v>
      </c>
      <c r="B2222" s="4">
        <v>18242</v>
      </c>
      <c r="C2222" s="3" t="s">
        <v>20133</v>
      </c>
      <c r="D2222" s="5">
        <v>39972</v>
      </c>
      <c r="E2222" s="5">
        <v>40000</v>
      </c>
      <c r="F2222" s="7">
        <v>40001</v>
      </c>
      <c r="G2222" s="8"/>
      <c r="H2222" s="8"/>
      <c r="J2222" s="10"/>
      <c r="K2222" s="10"/>
      <c r="L2222" s="11">
        <v>0</v>
      </c>
      <c r="M2222" s="11">
        <v>0</v>
      </c>
      <c r="O2222" t="str">
        <f t="shared" si="34"/>
        <v>NBBDeclined</v>
      </c>
    </row>
    <row r="2223" spans="1:15" ht="12" customHeight="1" outlineLevel="1" x14ac:dyDescent="0.2">
      <c r="A2223" s="3" t="s">
        <v>24158</v>
      </c>
      <c r="B2223" s="4">
        <v>18243</v>
      </c>
      <c r="C2223" s="3" t="s">
        <v>20133</v>
      </c>
      <c r="D2223" s="5">
        <v>39945</v>
      </c>
      <c r="E2223" s="5">
        <v>40001</v>
      </c>
      <c r="F2223" s="7">
        <v>40001</v>
      </c>
      <c r="G2223" s="8"/>
      <c r="H2223" s="8"/>
      <c r="J2223" s="10"/>
      <c r="K2223" s="10"/>
      <c r="L2223" s="11">
        <v>0</v>
      </c>
      <c r="M2223" s="11">
        <v>0</v>
      </c>
      <c r="O2223" t="str">
        <f t="shared" si="34"/>
        <v>NBBDeclined</v>
      </c>
    </row>
    <row r="2224" spans="1:15" ht="12" customHeight="1" outlineLevel="1" x14ac:dyDescent="0.2">
      <c r="A2224" s="3" t="s">
        <v>24158</v>
      </c>
      <c r="B2224" s="4">
        <v>18244</v>
      </c>
      <c r="C2224" s="3" t="s">
        <v>20133</v>
      </c>
      <c r="D2224" s="5">
        <v>40000</v>
      </c>
      <c r="E2224" s="5">
        <v>40001</v>
      </c>
      <c r="F2224" s="7">
        <v>40001</v>
      </c>
      <c r="G2224" s="8"/>
      <c r="H2224" s="8"/>
      <c r="J2224" s="10"/>
      <c r="K2224" s="10"/>
      <c r="L2224" s="11">
        <v>0</v>
      </c>
      <c r="M2224" s="11">
        <v>0</v>
      </c>
      <c r="O2224" t="str">
        <f t="shared" si="34"/>
        <v>NBBDeclined</v>
      </c>
    </row>
    <row r="2225" spans="1:15" ht="12" customHeight="1" outlineLevel="1" x14ac:dyDescent="0.2">
      <c r="A2225" s="3" t="s">
        <v>24158</v>
      </c>
      <c r="B2225" s="4">
        <v>18247</v>
      </c>
      <c r="C2225" s="3" t="s">
        <v>20133</v>
      </c>
      <c r="E2225" s="5">
        <v>40002</v>
      </c>
      <c r="F2225" s="7">
        <v>40002</v>
      </c>
      <c r="G2225" s="8"/>
      <c r="H2225" s="8"/>
      <c r="J2225" s="10"/>
      <c r="K2225" s="10"/>
      <c r="L2225" s="11">
        <v>0</v>
      </c>
      <c r="M2225" s="11">
        <v>0</v>
      </c>
      <c r="O2225" t="str">
        <f t="shared" si="34"/>
        <v>NBBDeclined</v>
      </c>
    </row>
    <row r="2226" spans="1:15" ht="12" customHeight="1" outlineLevel="1" x14ac:dyDescent="0.2">
      <c r="A2226" s="3" t="s">
        <v>24158</v>
      </c>
      <c r="B2226" s="4">
        <v>18249</v>
      </c>
      <c r="C2226" s="3" t="s">
        <v>20133</v>
      </c>
      <c r="D2226" s="5">
        <v>39986</v>
      </c>
      <c r="E2226" s="5">
        <v>40002</v>
      </c>
      <c r="F2226" s="7">
        <v>40003</v>
      </c>
      <c r="G2226" s="8"/>
      <c r="H2226" s="8"/>
      <c r="J2226" s="10"/>
      <c r="K2226" s="10"/>
      <c r="L2226" s="11">
        <v>0</v>
      </c>
      <c r="M2226" s="11">
        <v>0</v>
      </c>
      <c r="O2226" t="str">
        <f t="shared" si="34"/>
        <v>NBBDeclined</v>
      </c>
    </row>
    <row r="2227" spans="1:15" ht="12" customHeight="1" outlineLevel="1" x14ac:dyDescent="0.2">
      <c r="A2227" s="3" t="s">
        <v>24158</v>
      </c>
      <c r="B2227" s="4">
        <v>18252</v>
      </c>
      <c r="C2227" s="3" t="s">
        <v>20133</v>
      </c>
      <c r="D2227" s="5">
        <v>40002</v>
      </c>
      <c r="E2227" s="5">
        <v>40004</v>
      </c>
      <c r="F2227" s="7">
        <v>40004</v>
      </c>
      <c r="G2227" s="8"/>
      <c r="H2227" s="8"/>
      <c r="J2227" s="10"/>
      <c r="K2227" s="10"/>
      <c r="L2227" s="11">
        <v>0</v>
      </c>
      <c r="M2227" s="11">
        <v>0</v>
      </c>
      <c r="O2227" t="str">
        <f t="shared" si="34"/>
        <v>NBBDeclined</v>
      </c>
    </row>
    <row r="2228" spans="1:15" ht="12" customHeight="1" outlineLevel="1" x14ac:dyDescent="0.2">
      <c r="A2228" s="3" t="s">
        <v>24158</v>
      </c>
      <c r="B2228" s="4">
        <v>18259</v>
      </c>
      <c r="C2228" s="3" t="s">
        <v>20134</v>
      </c>
      <c r="E2228" s="5">
        <v>40004</v>
      </c>
      <c r="F2228" s="7">
        <v>40004</v>
      </c>
      <c r="G2228" s="9">
        <v>40007</v>
      </c>
      <c r="H2228" s="9">
        <v>40018</v>
      </c>
      <c r="J2228" s="11">
        <v>3</v>
      </c>
      <c r="K2228" s="11">
        <v>11</v>
      </c>
      <c r="L2228" s="11">
        <v>14</v>
      </c>
      <c r="M2228" s="11">
        <v>0</v>
      </c>
      <c r="O2228" t="str">
        <f t="shared" si="34"/>
        <v>NBBNo Sale</v>
      </c>
    </row>
    <row r="2229" spans="1:15" ht="12" customHeight="1" outlineLevel="1" x14ac:dyDescent="0.2">
      <c r="A2229" s="3" t="s">
        <v>24158</v>
      </c>
      <c r="B2229" s="4">
        <v>18256</v>
      </c>
      <c r="C2229" s="3" t="s">
        <v>20133</v>
      </c>
      <c r="D2229" s="5">
        <v>39959</v>
      </c>
      <c r="E2229" s="5">
        <v>40003</v>
      </c>
      <c r="F2229" s="7">
        <v>40004</v>
      </c>
      <c r="G2229" s="8"/>
      <c r="H2229" s="8"/>
      <c r="J2229" s="10"/>
      <c r="K2229" s="10"/>
      <c r="L2229" s="11">
        <v>0</v>
      </c>
      <c r="M2229" s="11">
        <v>0</v>
      </c>
      <c r="O2229" t="str">
        <f t="shared" si="34"/>
        <v>NBBDeclined</v>
      </c>
    </row>
    <row r="2230" spans="1:15" ht="12" customHeight="1" outlineLevel="1" x14ac:dyDescent="0.2">
      <c r="A2230" s="3" t="s">
        <v>24158</v>
      </c>
      <c r="B2230" s="4">
        <v>18258</v>
      </c>
      <c r="C2230" s="3" t="s">
        <v>20133</v>
      </c>
      <c r="D2230" s="5">
        <v>39866</v>
      </c>
      <c r="E2230" s="5">
        <v>40001</v>
      </c>
      <c r="F2230" s="7">
        <v>40004</v>
      </c>
      <c r="G2230" s="8"/>
      <c r="H2230" s="8"/>
      <c r="J2230" s="10"/>
      <c r="K2230" s="10"/>
      <c r="L2230" s="11">
        <v>0</v>
      </c>
      <c r="M2230" s="11">
        <v>0</v>
      </c>
      <c r="O2230" t="str">
        <f t="shared" si="34"/>
        <v>NBBDeclined</v>
      </c>
    </row>
    <row r="2231" spans="1:15" ht="12" customHeight="1" outlineLevel="1" x14ac:dyDescent="0.2">
      <c r="A2231" s="3" t="s">
        <v>24158</v>
      </c>
      <c r="B2231" s="4">
        <v>18255</v>
      </c>
      <c r="C2231" s="3" t="s">
        <v>20133</v>
      </c>
      <c r="D2231" s="5">
        <v>39975</v>
      </c>
      <c r="E2231" s="5">
        <v>40003</v>
      </c>
      <c r="F2231" s="7">
        <v>40004</v>
      </c>
      <c r="G2231" s="8"/>
      <c r="H2231" s="8"/>
      <c r="J2231" s="10"/>
      <c r="K2231" s="10"/>
      <c r="L2231" s="11">
        <v>0</v>
      </c>
      <c r="M2231" s="11">
        <v>0</v>
      </c>
      <c r="O2231" t="str">
        <f t="shared" si="34"/>
        <v>NBBDeclined</v>
      </c>
    </row>
    <row r="2232" spans="1:15" ht="12" customHeight="1" outlineLevel="1" x14ac:dyDescent="0.2">
      <c r="A2232" s="3" t="s">
        <v>24158</v>
      </c>
      <c r="B2232" s="4">
        <v>18257</v>
      </c>
      <c r="C2232" s="3" t="s">
        <v>20133</v>
      </c>
      <c r="D2232" s="5">
        <v>39995</v>
      </c>
      <c r="E2232" s="5">
        <v>40003</v>
      </c>
      <c r="F2232" s="7">
        <v>40004</v>
      </c>
      <c r="G2232" s="8"/>
      <c r="H2232" s="8"/>
      <c r="J2232" s="10"/>
      <c r="K2232" s="10"/>
      <c r="L2232" s="11">
        <v>0</v>
      </c>
      <c r="M2232" s="11">
        <v>0</v>
      </c>
      <c r="O2232" t="str">
        <f t="shared" si="34"/>
        <v>NBBDeclined</v>
      </c>
    </row>
    <row r="2233" spans="1:15" ht="12" customHeight="1" outlineLevel="1" x14ac:dyDescent="0.2">
      <c r="A2233" s="3" t="s">
        <v>24158</v>
      </c>
      <c r="B2233" s="4">
        <v>18260</v>
      </c>
      <c r="C2233" s="3" t="s">
        <v>20135</v>
      </c>
      <c r="D2233" s="5">
        <v>40007</v>
      </c>
      <c r="E2233" s="5">
        <v>40007</v>
      </c>
      <c r="F2233" s="7">
        <v>40007</v>
      </c>
      <c r="G2233" s="9">
        <v>40010</v>
      </c>
      <c r="H2233" s="9">
        <v>40010</v>
      </c>
      <c r="J2233" s="11">
        <v>3</v>
      </c>
      <c r="K2233" s="11">
        <v>0</v>
      </c>
      <c r="L2233" s="11">
        <v>3</v>
      </c>
      <c r="M2233" s="11">
        <v>0</v>
      </c>
      <c r="O2233" t="str">
        <f t="shared" si="34"/>
        <v>NBBBound &amp; Not Paid</v>
      </c>
    </row>
    <row r="2234" spans="1:15" ht="12" customHeight="1" outlineLevel="1" x14ac:dyDescent="0.2">
      <c r="A2234" s="3" t="s">
        <v>24158</v>
      </c>
      <c r="B2234" s="4">
        <v>18262</v>
      </c>
      <c r="C2234" s="3" t="s">
        <v>20133</v>
      </c>
      <c r="D2234" s="5">
        <v>40007</v>
      </c>
      <c r="E2234" s="5">
        <v>40007</v>
      </c>
      <c r="F2234" s="7">
        <v>40008</v>
      </c>
      <c r="G2234" s="8"/>
      <c r="H2234" s="8"/>
      <c r="J2234" s="10"/>
      <c r="K2234" s="10"/>
      <c r="L2234" s="11">
        <v>0</v>
      </c>
      <c r="M2234" s="11">
        <v>0</v>
      </c>
      <c r="O2234" t="str">
        <f t="shared" si="34"/>
        <v>NBBDeclined</v>
      </c>
    </row>
    <row r="2235" spans="1:15" ht="12" customHeight="1" outlineLevel="1" x14ac:dyDescent="0.2">
      <c r="A2235" s="3" t="s">
        <v>24158</v>
      </c>
      <c r="B2235" s="4">
        <v>18263</v>
      </c>
      <c r="C2235" s="3" t="s">
        <v>20133</v>
      </c>
      <c r="D2235" s="5">
        <v>40000</v>
      </c>
      <c r="E2235" s="5">
        <v>40007</v>
      </c>
      <c r="F2235" s="7">
        <v>40008</v>
      </c>
      <c r="G2235" s="8"/>
      <c r="H2235" s="8"/>
      <c r="J2235" s="10"/>
      <c r="K2235" s="10"/>
      <c r="L2235" s="11">
        <v>0</v>
      </c>
      <c r="M2235" s="11">
        <v>0</v>
      </c>
      <c r="O2235" t="str">
        <f t="shared" si="34"/>
        <v>NBBDeclined</v>
      </c>
    </row>
    <row r="2236" spans="1:15" ht="12" customHeight="1" outlineLevel="1" x14ac:dyDescent="0.2">
      <c r="A2236" s="3" t="s">
        <v>24158</v>
      </c>
      <c r="B2236" s="4">
        <v>18264</v>
      </c>
      <c r="C2236" s="3" t="s">
        <v>20136</v>
      </c>
      <c r="D2236" s="5">
        <v>39986</v>
      </c>
      <c r="E2236" s="5">
        <v>40007</v>
      </c>
      <c r="F2236" s="7">
        <v>40008</v>
      </c>
      <c r="G2236" s="8"/>
      <c r="H2236" s="8"/>
      <c r="J2236" s="10"/>
      <c r="K2236" s="10"/>
      <c r="L2236" s="11">
        <v>0</v>
      </c>
      <c r="M2236" s="11">
        <v>0</v>
      </c>
      <c r="O2236" t="str">
        <f t="shared" si="34"/>
        <v>NBBClose-No Info</v>
      </c>
    </row>
    <row r="2237" spans="1:15" ht="12" customHeight="1" outlineLevel="1" x14ac:dyDescent="0.2">
      <c r="A2237" s="3" t="s">
        <v>24158</v>
      </c>
      <c r="B2237" s="4">
        <v>18265</v>
      </c>
      <c r="C2237" s="3" t="s">
        <v>20133</v>
      </c>
      <c r="D2237" s="5">
        <v>39988</v>
      </c>
      <c r="E2237" s="5">
        <v>40008</v>
      </c>
      <c r="F2237" s="7">
        <v>40008</v>
      </c>
      <c r="G2237" s="8"/>
      <c r="H2237" s="8"/>
      <c r="J2237" s="10"/>
      <c r="K2237" s="10"/>
      <c r="L2237" s="11">
        <v>0</v>
      </c>
      <c r="M2237" s="11">
        <v>0</v>
      </c>
      <c r="O2237" t="str">
        <f t="shared" si="34"/>
        <v>NBBDeclined</v>
      </c>
    </row>
    <row r="2238" spans="1:15" ht="12" customHeight="1" outlineLevel="1" x14ac:dyDescent="0.2">
      <c r="A2238" s="3" t="s">
        <v>24158</v>
      </c>
      <c r="B2238" s="4">
        <v>18266</v>
      </c>
      <c r="C2238" s="3" t="s">
        <v>20135</v>
      </c>
      <c r="D2238" s="5">
        <v>40007</v>
      </c>
      <c r="E2238" s="5">
        <v>40008</v>
      </c>
      <c r="F2238" s="7">
        <v>40008</v>
      </c>
      <c r="G2238" s="9">
        <v>40023</v>
      </c>
      <c r="H2238" s="9">
        <v>40023</v>
      </c>
      <c r="J2238" s="11">
        <v>15</v>
      </c>
      <c r="K2238" s="11">
        <v>0</v>
      </c>
      <c r="L2238" s="11">
        <v>15</v>
      </c>
      <c r="M2238" s="11">
        <v>0</v>
      </c>
      <c r="O2238" t="str">
        <f t="shared" si="34"/>
        <v>NBBBound &amp; Not Paid</v>
      </c>
    </row>
    <row r="2239" spans="1:15" ht="12" customHeight="1" outlineLevel="1" x14ac:dyDescent="0.2">
      <c r="A2239" s="3" t="s">
        <v>24158</v>
      </c>
      <c r="B2239" s="4">
        <v>18268</v>
      </c>
      <c r="C2239" s="3" t="s">
        <v>20135</v>
      </c>
      <c r="D2239" s="5">
        <v>40009</v>
      </c>
      <c r="E2239" s="5">
        <v>40011</v>
      </c>
      <c r="F2239" s="7">
        <v>40011</v>
      </c>
      <c r="G2239" s="9">
        <v>40015</v>
      </c>
      <c r="H2239" s="9">
        <v>40015</v>
      </c>
      <c r="J2239" s="11">
        <v>4</v>
      </c>
      <c r="K2239" s="11">
        <v>0</v>
      </c>
      <c r="L2239" s="11">
        <v>4</v>
      </c>
      <c r="M2239" s="11">
        <v>0</v>
      </c>
      <c r="O2239" t="str">
        <f t="shared" si="34"/>
        <v>NBBBound &amp; Not Paid</v>
      </c>
    </row>
    <row r="2240" spans="1:15" ht="12" customHeight="1" outlineLevel="1" x14ac:dyDescent="0.2">
      <c r="A2240" s="3" t="s">
        <v>24158</v>
      </c>
      <c r="B2240" s="4">
        <v>18270</v>
      </c>
      <c r="C2240" s="3" t="s">
        <v>20133</v>
      </c>
      <c r="D2240" s="5">
        <v>40003</v>
      </c>
      <c r="E2240" s="5">
        <v>40009</v>
      </c>
      <c r="F2240" s="7">
        <v>40011</v>
      </c>
      <c r="G2240" s="8"/>
      <c r="H2240" s="8"/>
      <c r="J2240" s="10"/>
      <c r="K2240" s="10"/>
      <c r="L2240" s="11">
        <v>0</v>
      </c>
      <c r="M2240" s="11">
        <v>0</v>
      </c>
      <c r="O2240" t="str">
        <f t="shared" si="34"/>
        <v>NBBDeclined</v>
      </c>
    </row>
    <row r="2241" spans="1:15" ht="12" customHeight="1" outlineLevel="1" x14ac:dyDescent="0.2">
      <c r="A2241" s="3" t="s">
        <v>24158</v>
      </c>
      <c r="B2241" s="4">
        <v>18269</v>
      </c>
      <c r="C2241" s="3" t="s">
        <v>20133</v>
      </c>
      <c r="E2241" s="5">
        <v>40009</v>
      </c>
      <c r="F2241" s="7">
        <v>40011</v>
      </c>
      <c r="G2241" s="8"/>
      <c r="H2241" s="8"/>
      <c r="J2241" s="10"/>
      <c r="K2241" s="10"/>
      <c r="L2241" s="11">
        <v>0</v>
      </c>
      <c r="M2241" s="11">
        <v>0</v>
      </c>
      <c r="O2241" t="str">
        <f t="shared" si="34"/>
        <v>NBBDeclined</v>
      </c>
    </row>
    <row r="2242" spans="1:15" ht="12" customHeight="1" outlineLevel="1" x14ac:dyDescent="0.2">
      <c r="A2242" s="3" t="s">
        <v>24158</v>
      </c>
      <c r="B2242" s="4">
        <v>18273</v>
      </c>
      <c r="C2242" s="3" t="s">
        <v>20133</v>
      </c>
      <c r="D2242" s="5">
        <v>39990</v>
      </c>
      <c r="E2242" s="5">
        <v>40011</v>
      </c>
      <c r="F2242" s="7">
        <v>40014</v>
      </c>
      <c r="G2242" s="8"/>
      <c r="H2242" s="8"/>
      <c r="J2242" s="10"/>
      <c r="K2242" s="10"/>
      <c r="L2242" s="11">
        <v>0</v>
      </c>
      <c r="M2242" s="11">
        <v>0</v>
      </c>
      <c r="O2242" t="str">
        <f t="shared" si="34"/>
        <v>NBBDeclined</v>
      </c>
    </row>
    <row r="2243" spans="1:15" ht="12" customHeight="1" outlineLevel="1" x14ac:dyDescent="0.2">
      <c r="A2243" s="3" t="s">
        <v>24158</v>
      </c>
      <c r="B2243" s="4">
        <v>18271</v>
      </c>
      <c r="C2243" s="3" t="s">
        <v>20133</v>
      </c>
      <c r="D2243" s="5">
        <v>39989</v>
      </c>
      <c r="E2243" s="5">
        <v>40009</v>
      </c>
      <c r="F2243" s="7">
        <v>40014</v>
      </c>
      <c r="G2243" s="8"/>
      <c r="H2243" s="8"/>
      <c r="J2243" s="10"/>
      <c r="K2243" s="10"/>
      <c r="L2243" s="11">
        <v>0</v>
      </c>
      <c r="M2243" s="11">
        <v>0</v>
      </c>
      <c r="O2243" t="str">
        <f t="shared" si="34"/>
        <v>NBBDeclined</v>
      </c>
    </row>
    <row r="2244" spans="1:15" ht="12" customHeight="1" outlineLevel="1" x14ac:dyDescent="0.2">
      <c r="A2244" s="3" t="s">
        <v>24158</v>
      </c>
      <c r="B2244" s="4">
        <v>18274</v>
      </c>
      <c r="C2244" s="3" t="s">
        <v>20133</v>
      </c>
      <c r="D2244" s="5">
        <v>39804</v>
      </c>
      <c r="E2244" s="5">
        <v>40011</v>
      </c>
      <c r="F2244" s="7">
        <v>40014</v>
      </c>
      <c r="G2244" s="8"/>
      <c r="H2244" s="8"/>
      <c r="J2244" s="10"/>
      <c r="K2244" s="10"/>
      <c r="L2244" s="11">
        <v>0</v>
      </c>
      <c r="M2244" s="11">
        <v>0</v>
      </c>
      <c r="O2244" t="str">
        <f t="shared" ref="O2244:O2307" si="35">+A2244&amp;C2244</f>
        <v>NBBDeclined</v>
      </c>
    </row>
    <row r="2245" spans="1:15" ht="12" customHeight="1" outlineLevel="1" x14ac:dyDescent="0.2">
      <c r="A2245" s="3" t="s">
        <v>24158</v>
      </c>
      <c r="B2245" s="4">
        <v>17291</v>
      </c>
      <c r="C2245" s="3" t="s">
        <v>24151</v>
      </c>
      <c r="D2245" s="5">
        <v>40011</v>
      </c>
      <c r="E2245" s="5">
        <v>40015</v>
      </c>
      <c r="F2245" s="7">
        <v>40015</v>
      </c>
      <c r="G2245" s="9">
        <v>39982</v>
      </c>
      <c r="H2245" s="8"/>
      <c r="I2245" s="6">
        <v>40019</v>
      </c>
      <c r="J2245" s="11">
        <v>-33</v>
      </c>
      <c r="K2245" s="10"/>
      <c r="L2245" s="11">
        <v>0</v>
      </c>
      <c r="M2245" s="11">
        <v>0</v>
      </c>
      <c r="O2245" t="str">
        <f t="shared" si="35"/>
        <v>NBBRating</v>
      </c>
    </row>
    <row r="2246" spans="1:15" ht="12" customHeight="1" outlineLevel="1" x14ac:dyDescent="0.2">
      <c r="A2246" s="3" t="s">
        <v>24158</v>
      </c>
      <c r="B2246" s="4">
        <v>18276</v>
      </c>
      <c r="C2246" s="3" t="s">
        <v>20133</v>
      </c>
      <c r="D2246" s="5">
        <v>40001</v>
      </c>
      <c r="E2246" s="5">
        <v>40014</v>
      </c>
      <c r="F2246" s="7">
        <v>40015</v>
      </c>
      <c r="G2246" s="8"/>
      <c r="H2246" s="8"/>
      <c r="J2246" s="10"/>
      <c r="K2246" s="10"/>
      <c r="L2246" s="11">
        <v>0</v>
      </c>
      <c r="M2246" s="11">
        <v>0</v>
      </c>
      <c r="O2246" t="str">
        <f t="shared" si="35"/>
        <v>NBBDeclined</v>
      </c>
    </row>
    <row r="2247" spans="1:15" ht="12" customHeight="1" outlineLevel="1" x14ac:dyDescent="0.2">
      <c r="A2247" s="3" t="s">
        <v>24158</v>
      </c>
      <c r="B2247" s="4">
        <v>18278</v>
      </c>
      <c r="C2247" s="3" t="s">
        <v>20135</v>
      </c>
      <c r="D2247" s="5">
        <v>40014</v>
      </c>
      <c r="E2247" s="5">
        <v>40015</v>
      </c>
      <c r="F2247" s="7">
        <v>40016</v>
      </c>
      <c r="G2247" s="9">
        <v>40017</v>
      </c>
      <c r="H2247" s="9">
        <v>40017</v>
      </c>
      <c r="J2247" s="11">
        <v>1</v>
      </c>
      <c r="K2247" s="11">
        <v>0</v>
      </c>
      <c r="L2247" s="11">
        <v>1</v>
      </c>
      <c r="M2247" s="11">
        <v>0</v>
      </c>
      <c r="O2247" t="str">
        <f t="shared" si="35"/>
        <v>NBBBound &amp; Not Paid</v>
      </c>
    </row>
    <row r="2248" spans="1:15" ht="12" customHeight="1" outlineLevel="1" x14ac:dyDescent="0.2">
      <c r="A2248" s="3" t="s">
        <v>24158</v>
      </c>
      <c r="B2248" s="4">
        <v>18280</v>
      </c>
      <c r="C2248" s="3" t="s">
        <v>20133</v>
      </c>
      <c r="D2248" s="5">
        <v>39981</v>
      </c>
      <c r="E2248" s="5">
        <v>40015</v>
      </c>
      <c r="F2248" s="7">
        <v>40016</v>
      </c>
      <c r="G2248" s="8"/>
      <c r="H2248" s="8"/>
      <c r="J2248" s="10"/>
      <c r="K2248" s="10"/>
      <c r="L2248" s="11">
        <v>0</v>
      </c>
      <c r="M2248" s="11">
        <v>0</v>
      </c>
      <c r="O2248" t="str">
        <f t="shared" si="35"/>
        <v>NBBDeclined</v>
      </c>
    </row>
    <row r="2249" spans="1:15" ht="12" customHeight="1" outlineLevel="1" x14ac:dyDescent="0.2">
      <c r="A2249" s="3" t="s">
        <v>24158</v>
      </c>
      <c r="B2249" s="4">
        <v>18284</v>
      </c>
      <c r="C2249" s="3" t="s">
        <v>20133</v>
      </c>
      <c r="E2249" s="5">
        <v>40019</v>
      </c>
      <c r="F2249" s="7">
        <v>40021</v>
      </c>
      <c r="G2249" s="8"/>
      <c r="H2249" s="8"/>
      <c r="J2249" s="10"/>
      <c r="K2249" s="10"/>
      <c r="L2249" s="11">
        <v>0</v>
      </c>
      <c r="M2249" s="11">
        <v>0</v>
      </c>
      <c r="O2249" t="str">
        <f t="shared" si="35"/>
        <v>NBBDeclined</v>
      </c>
    </row>
    <row r="2250" spans="1:15" ht="12" customHeight="1" outlineLevel="1" x14ac:dyDescent="0.2">
      <c r="A2250" s="3" t="s">
        <v>24158</v>
      </c>
      <c r="B2250" s="4">
        <v>18285</v>
      </c>
      <c r="C2250" s="3" t="s">
        <v>20133</v>
      </c>
      <c r="D2250" s="5">
        <v>40014</v>
      </c>
      <c r="E2250" s="5">
        <v>40018</v>
      </c>
      <c r="F2250" s="7">
        <v>40022</v>
      </c>
      <c r="G2250" s="8"/>
      <c r="H2250" s="8"/>
      <c r="J2250" s="10"/>
      <c r="K2250" s="10"/>
      <c r="L2250" s="11">
        <v>0</v>
      </c>
      <c r="M2250" s="11">
        <v>0</v>
      </c>
      <c r="O2250" t="str">
        <f t="shared" si="35"/>
        <v>NBBDeclined</v>
      </c>
    </row>
    <row r="2251" spans="1:15" ht="12" customHeight="1" outlineLevel="1" x14ac:dyDescent="0.2">
      <c r="A2251" s="3" t="s">
        <v>24158</v>
      </c>
      <c r="B2251" s="4">
        <v>18287</v>
      </c>
      <c r="C2251" s="3" t="s">
        <v>20133</v>
      </c>
      <c r="D2251" s="5">
        <v>39932</v>
      </c>
      <c r="E2251" s="5">
        <v>40022</v>
      </c>
      <c r="F2251" s="7">
        <v>40022</v>
      </c>
      <c r="G2251" s="8"/>
      <c r="H2251" s="8"/>
      <c r="J2251" s="10"/>
      <c r="K2251" s="10"/>
      <c r="L2251" s="11">
        <v>0</v>
      </c>
      <c r="M2251" s="11">
        <v>0</v>
      </c>
      <c r="O2251" t="str">
        <f t="shared" si="35"/>
        <v>NBBDeclined</v>
      </c>
    </row>
    <row r="2252" spans="1:15" ht="12" customHeight="1" outlineLevel="1" x14ac:dyDescent="0.2">
      <c r="A2252" s="3" t="s">
        <v>24158</v>
      </c>
      <c r="B2252" s="4">
        <v>18291</v>
      </c>
      <c r="C2252" s="3" t="s">
        <v>20136</v>
      </c>
      <c r="D2252" s="5">
        <v>40024</v>
      </c>
      <c r="E2252" s="5">
        <v>40024</v>
      </c>
      <c r="F2252" s="7">
        <v>40024</v>
      </c>
      <c r="G2252" s="8"/>
      <c r="H2252" s="8"/>
      <c r="J2252" s="10"/>
      <c r="K2252" s="10"/>
      <c r="L2252" s="11">
        <v>0</v>
      </c>
      <c r="M2252" s="11">
        <v>0</v>
      </c>
      <c r="O2252" t="str">
        <f t="shared" si="35"/>
        <v>NBBClose-No Info</v>
      </c>
    </row>
    <row r="2253" spans="1:15" ht="12" customHeight="1" outlineLevel="1" x14ac:dyDescent="0.2">
      <c r="A2253" s="3" t="s">
        <v>24158</v>
      </c>
      <c r="B2253" s="4">
        <v>18294</v>
      </c>
      <c r="C2253" s="3" t="s">
        <v>20133</v>
      </c>
      <c r="D2253" s="5">
        <v>40007</v>
      </c>
      <c r="E2253" s="5">
        <v>40024</v>
      </c>
      <c r="F2253" s="7">
        <v>40024</v>
      </c>
      <c r="G2253" s="8"/>
      <c r="H2253" s="8"/>
      <c r="J2253" s="10"/>
      <c r="K2253" s="10"/>
      <c r="L2253" s="11">
        <v>0</v>
      </c>
      <c r="M2253" s="11">
        <v>0</v>
      </c>
      <c r="O2253" t="str">
        <f t="shared" si="35"/>
        <v>NBBDeclined</v>
      </c>
    </row>
    <row r="2254" spans="1:15" ht="12" customHeight="1" outlineLevel="1" x14ac:dyDescent="0.2">
      <c r="A2254" s="3" t="s">
        <v>24158</v>
      </c>
      <c r="B2254" s="4">
        <v>18295</v>
      </c>
      <c r="C2254" s="3" t="s">
        <v>20133</v>
      </c>
      <c r="D2254" s="5">
        <v>40021</v>
      </c>
      <c r="E2254" s="5">
        <v>40025</v>
      </c>
      <c r="F2254" s="7">
        <v>40025</v>
      </c>
      <c r="G2254" s="8"/>
      <c r="H2254" s="8"/>
      <c r="J2254" s="10"/>
      <c r="K2254" s="10"/>
      <c r="L2254" s="11">
        <v>0</v>
      </c>
      <c r="M2254" s="11">
        <v>0</v>
      </c>
      <c r="O2254" t="str">
        <f t="shared" si="35"/>
        <v>NBBDeclined</v>
      </c>
    </row>
    <row r="2255" spans="1:15" ht="12" customHeight="1" outlineLevel="1" x14ac:dyDescent="0.2">
      <c r="A2255" s="3" t="s">
        <v>24158</v>
      </c>
      <c r="B2255" s="4">
        <v>18296</v>
      </c>
      <c r="C2255" s="3" t="s">
        <v>20133</v>
      </c>
      <c r="D2255" s="5">
        <v>40022</v>
      </c>
      <c r="E2255" s="5">
        <v>40025</v>
      </c>
      <c r="F2255" s="7">
        <v>40028</v>
      </c>
      <c r="G2255" s="8"/>
      <c r="H2255" s="8"/>
      <c r="J2255" s="10"/>
      <c r="K2255" s="10"/>
      <c r="L2255" s="11">
        <v>0</v>
      </c>
      <c r="M2255" s="11">
        <v>0</v>
      </c>
      <c r="O2255" t="str">
        <f t="shared" si="35"/>
        <v>NBBDeclined</v>
      </c>
    </row>
    <row r="2256" spans="1:15" ht="12" customHeight="1" outlineLevel="1" x14ac:dyDescent="0.2">
      <c r="A2256" s="3" t="s">
        <v>24158</v>
      </c>
      <c r="B2256" s="4">
        <v>18300</v>
      </c>
      <c r="C2256" s="3" t="s">
        <v>20133</v>
      </c>
      <c r="D2256" s="5">
        <v>40001</v>
      </c>
      <c r="E2256" s="5">
        <v>40008</v>
      </c>
      <c r="F2256" s="7">
        <v>40029</v>
      </c>
      <c r="G2256" s="8"/>
      <c r="H2256" s="8"/>
      <c r="J2256" s="10"/>
      <c r="K2256" s="10"/>
      <c r="L2256" s="11">
        <v>0</v>
      </c>
      <c r="M2256" s="11">
        <v>0</v>
      </c>
      <c r="O2256" t="str">
        <f t="shared" si="35"/>
        <v>NBBDeclined</v>
      </c>
    </row>
    <row r="2257" spans="1:15" ht="12" customHeight="1" outlineLevel="1" x14ac:dyDescent="0.2">
      <c r="A2257" s="3" t="s">
        <v>24158</v>
      </c>
      <c r="B2257" s="4">
        <v>18305</v>
      </c>
      <c r="C2257" s="3" t="s">
        <v>20133</v>
      </c>
      <c r="D2257" s="5">
        <v>39695</v>
      </c>
      <c r="E2257" s="5">
        <v>40022</v>
      </c>
      <c r="F2257" s="7">
        <v>40029</v>
      </c>
      <c r="G2257" s="8"/>
      <c r="H2257" s="8"/>
      <c r="J2257" s="10"/>
      <c r="K2257" s="10"/>
      <c r="L2257" s="11">
        <v>0</v>
      </c>
      <c r="M2257" s="11">
        <v>0</v>
      </c>
      <c r="O2257" t="str">
        <f t="shared" si="35"/>
        <v>NBBDeclined</v>
      </c>
    </row>
    <row r="2258" spans="1:15" ht="12" customHeight="1" outlineLevel="1" x14ac:dyDescent="0.2">
      <c r="A2258" s="3" t="s">
        <v>24158</v>
      </c>
      <c r="B2258" s="4">
        <v>18304</v>
      </c>
      <c r="C2258" s="3" t="s">
        <v>20133</v>
      </c>
      <c r="D2258" s="5">
        <v>39988</v>
      </c>
      <c r="E2258" s="5">
        <v>40021</v>
      </c>
      <c r="F2258" s="7">
        <v>40029</v>
      </c>
      <c r="G2258" s="8"/>
      <c r="H2258" s="8"/>
      <c r="J2258" s="10"/>
      <c r="K2258" s="10"/>
      <c r="L2258" s="11">
        <v>0</v>
      </c>
      <c r="M2258" s="11">
        <v>0</v>
      </c>
      <c r="O2258" t="str">
        <f t="shared" si="35"/>
        <v>NBBDeclined</v>
      </c>
    </row>
    <row r="2259" spans="1:15" ht="12" customHeight="1" outlineLevel="1" x14ac:dyDescent="0.2">
      <c r="A2259" s="3" t="s">
        <v>24158</v>
      </c>
      <c r="B2259" s="4">
        <v>18303</v>
      </c>
      <c r="C2259" s="3" t="s">
        <v>20133</v>
      </c>
      <c r="D2259" s="5">
        <v>39975</v>
      </c>
      <c r="E2259" s="5">
        <v>40021</v>
      </c>
      <c r="F2259" s="7">
        <v>40029</v>
      </c>
      <c r="G2259" s="8"/>
      <c r="H2259" s="8"/>
      <c r="J2259" s="10"/>
      <c r="K2259" s="10"/>
      <c r="L2259" s="11">
        <v>0</v>
      </c>
      <c r="M2259" s="11">
        <v>0</v>
      </c>
      <c r="O2259" t="str">
        <f t="shared" si="35"/>
        <v>NBBDeclined</v>
      </c>
    </row>
    <row r="2260" spans="1:15" ht="12" customHeight="1" outlineLevel="1" x14ac:dyDescent="0.2">
      <c r="A2260" s="3" t="s">
        <v>24158</v>
      </c>
      <c r="B2260" s="4">
        <v>18302</v>
      </c>
      <c r="C2260" s="3" t="s">
        <v>20133</v>
      </c>
      <c r="E2260" s="5">
        <v>40018</v>
      </c>
      <c r="F2260" s="7">
        <v>40029</v>
      </c>
      <c r="G2260" s="8"/>
      <c r="H2260" s="8"/>
      <c r="J2260" s="10"/>
      <c r="K2260" s="10"/>
      <c r="L2260" s="11">
        <v>0</v>
      </c>
      <c r="M2260" s="11">
        <v>0</v>
      </c>
      <c r="O2260" t="str">
        <f t="shared" si="35"/>
        <v>NBBDeclined</v>
      </c>
    </row>
    <row r="2261" spans="1:15" ht="12" customHeight="1" outlineLevel="1" x14ac:dyDescent="0.2">
      <c r="A2261" s="3" t="s">
        <v>24158</v>
      </c>
      <c r="B2261" s="4">
        <v>18298</v>
      </c>
      <c r="C2261" s="3" t="s">
        <v>20135</v>
      </c>
      <c r="D2261" s="5">
        <v>40021</v>
      </c>
      <c r="E2261" s="5">
        <v>40029</v>
      </c>
      <c r="F2261" s="7">
        <v>40029</v>
      </c>
      <c r="G2261" s="9">
        <v>40031</v>
      </c>
      <c r="H2261" s="9">
        <v>40031</v>
      </c>
      <c r="J2261" s="11">
        <v>2</v>
      </c>
      <c r="K2261" s="11">
        <v>0</v>
      </c>
      <c r="L2261" s="11">
        <v>2</v>
      </c>
      <c r="M2261" s="11">
        <v>0</v>
      </c>
      <c r="O2261" t="str">
        <f t="shared" si="35"/>
        <v>NBBBound &amp; Not Paid</v>
      </c>
    </row>
    <row r="2262" spans="1:15" ht="12" customHeight="1" outlineLevel="1" x14ac:dyDescent="0.2">
      <c r="A2262" s="3" t="s">
        <v>24158</v>
      </c>
      <c r="B2262" s="4">
        <v>18301</v>
      </c>
      <c r="C2262" s="3" t="s">
        <v>20133</v>
      </c>
      <c r="D2262" s="5">
        <v>39954</v>
      </c>
      <c r="E2262" s="5">
        <v>40018</v>
      </c>
      <c r="F2262" s="7">
        <v>40029</v>
      </c>
      <c r="G2262" s="8"/>
      <c r="H2262" s="8"/>
      <c r="J2262" s="10"/>
      <c r="K2262" s="10"/>
      <c r="L2262" s="11">
        <v>0</v>
      </c>
      <c r="M2262" s="11">
        <v>0</v>
      </c>
      <c r="O2262" t="str">
        <f t="shared" si="35"/>
        <v>NBBDeclined</v>
      </c>
    </row>
    <row r="2263" spans="1:15" ht="12" customHeight="1" outlineLevel="1" x14ac:dyDescent="0.2">
      <c r="A2263" s="3" t="s">
        <v>24158</v>
      </c>
      <c r="B2263" s="4">
        <v>18297</v>
      </c>
      <c r="C2263" s="3" t="s">
        <v>20133</v>
      </c>
      <c r="D2263" s="5">
        <v>40009</v>
      </c>
      <c r="E2263" s="5">
        <v>40028</v>
      </c>
      <c r="F2263" s="7">
        <v>40029</v>
      </c>
      <c r="G2263" s="8"/>
      <c r="H2263" s="8"/>
      <c r="J2263" s="10"/>
      <c r="K2263" s="10"/>
      <c r="L2263" s="11">
        <v>0</v>
      </c>
      <c r="M2263" s="11">
        <v>0</v>
      </c>
      <c r="O2263" t="str">
        <f t="shared" si="35"/>
        <v>NBBDeclined</v>
      </c>
    </row>
    <row r="2264" spans="1:15" ht="12" customHeight="1" outlineLevel="1" x14ac:dyDescent="0.2">
      <c r="A2264" s="3" t="s">
        <v>24158</v>
      </c>
      <c r="B2264" s="4">
        <v>18306</v>
      </c>
      <c r="C2264" s="3" t="s">
        <v>20133</v>
      </c>
      <c r="D2264" s="5">
        <v>39996</v>
      </c>
      <c r="E2264" s="5">
        <v>40029</v>
      </c>
      <c r="F2264" s="7">
        <v>40030</v>
      </c>
      <c r="G2264" s="8"/>
      <c r="H2264" s="8"/>
      <c r="J2264" s="10"/>
      <c r="K2264" s="10"/>
      <c r="L2264" s="11">
        <v>0</v>
      </c>
      <c r="M2264" s="11">
        <v>0</v>
      </c>
      <c r="O2264" t="str">
        <f t="shared" si="35"/>
        <v>NBBDeclined</v>
      </c>
    </row>
    <row r="2265" spans="1:15" ht="12" customHeight="1" outlineLevel="1" x14ac:dyDescent="0.2">
      <c r="A2265" s="3" t="s">
        <v>24158</v>
      </c>
      <c r="B2265" s="4">
        <v>18313</v>
      </c>
      <c r="C2265" s="3" t="s">
        <v>20136</v>
      </c>
      <c r="D2265" s="5">
        <v>40015</v>
      </c>
      <c r="E2265" s="5">
        <v>40031</v>
      </c>
      <c r="F2265" s="7">
        <v>40032</v>
      </c>
      <c r="G2265" s="8"/>
      <c r="H2265" s="8"/>
      <c r="J2265" s="10"/>
      <c r="K2265" s="10"/>
      <c r="L2265" s="11">
        <v>0</v>
      </c>
      <c r="M2265" s="11">
        <v>0</v>
      </c>
      <c r="O2265" t="str">
        <f t="shared" si="35"/>
        <v>NBBClose-No Info</v>
      </c>
    </row>
    <row r="2266" spans="1:15" ht="12" customHeight="1" outlineLevel="1" x14ac:dyDescent="0.2">
      <c r="A2266" s="3" t="s">
        <v>24158</v>
      </c>
      <c r="B2266" s="4">
        <v>18316</v>
      </c>
      <c r="C2266" s="3" t="s">
        <v>20133</v>
      </c>
      <c r="D2266" s="5">
        <v>40023</v>
      </c>
      <c r="E2266" s="5">
        <v>40031</v>
      </c>
      <c r="F2266" s="7">
        <v>40032</v>
      </c>
      <c r="G2266" s="8"/>
      <c r="H2266" s="8"/>
      <c r="J2266" s="10"/>
      <c r="K2266" s="10"/>
      <c r="L2266" s="11">
        <v>0</v>
      </c>
      <c r="M2266" s="11">
        <v>0</v>
      </c>
      <c r="O2266" t="str">
        <f t="shared" si="35"/>
        <v>NBBDeclined</v>
      </c>
    </row>
    <row r="2267" spans="1:15" ht="12" customHeight="1" outlineLevel="1" x14ac:dyDescent="0.2">
      <c r="A2267" s="3" t="s">
        <v>24158</v>
      </c>
      <c r="B2267" s="4">
        <v>18319</v>
      </c>
      <c r="C2267" s="3" t="s">
        <v>20133</v>
      </c>
      <c r="D2267" s="5">
        <v>40017</v>
      </c>
      <c r="E2267" s="5">
        <v>40032</v>
      </c>
      <c r="F2267" s="7">
        <v>40035</v>
      </c>
      <c r="G2267" s="8"/>
      <c r="H2267" s="8"/>
      <c r="J2267" s="10"/>
      <c r="K2267" s="10"/>
      <c r="L2267" s="11">
        <v>0</v>
      </c>
      <c r="M2267" s="11">
        <v>0</v>
      </c>
      <c r="O2267" t="str">
        <f t="shared" si="35"/>
        <v>NBBDeclined</v>
      </c>
    </row>
    <row r="2268" spans="1:15" ht="12" customHeight="1" outlineLevel="1" x14ac:dyDescent="0.2">
      <c r="A2268" s="3" t="s">
        <v>24158</v>
      </c>
      <c r="B2268" s="4">
        <v>18323</v>
      </c>
      <c r="C2268" s="3" t="s">
        <v>20134</v>
      </c>
      <c r="D2268" s="5">
        <v>40032</v>
      </c>
      <c r="E2268" s="5">
        <v>40035</v>
      </c>
      <c r="F2268" s="7">
        <v>40036</v>
      </c>
      <c r="G2268" s="9">
        <v>40055</v>
      </c>
      <c r="H2268" s="9">
        <v>40055</v>
      </c>
      <c r="J2268" s="11">
        <v>19</v>
      </c>
      <c r="K2268" s="11">
        <v>0</v>
      </c>
      <c r="L2268" s="11">
        <v>19</v>
      </c>
      <c r="M2268" s="11">
        <v>0</v>
      </c>
      <c r="O2268" t="str">
        <f t="shared" si="35"/>
        <v>NBBNo Sale</v>
      </c>
    </row>
    <row r="2269" spans="1:15" ht="12" customHeight="1" outlineLevel="1" x14ac:dyDescent="0.2">
      <c r="A2269" s="3" t="s">
        <v>24158</v>
      </c>
      <c r="B2269" s="4">
        <v>18324</v>
      </c>
      <c r="C2269" s="3" t="s">
        <v>20133</v>
      </c>
      <c r="D2269" s="5">
        <v>40029</v>
      </c>
      <c r="E2269" s="5">
        <v>40035</v>
      </c>
      <c r="F2269" s="7">
        <v>40036</v>
      </c>
      <c r="G2269" s="8"/>
      <c r="H2269" s="8"/>
      <c r="J2269" s="10"/>
      <c r="K2269" s="10"/>
      <c r="L2269" s="11">
        <v>0</v>
      </c>
      <c r="M2269" s="11">
        <v>0</v>
      </c>
      <c r="O2269" t="str">
        <f t="shared" si="35"/>
        <v>NBBDeclined</v>
      </c>
    </row>
    <row r="2270" spans="1:15" ht="12" customHeight="1" outlineLevel="1" x14ac:dyDescent="0.2">
      <c r="A2270" s="3" t="s">
        <v>24158</v>
      </c>
      <c r="B2270" s="4">
        <v>18322</v>
      </c>
      <c r="C2270" s="3" t="s">
        <v>20133</v>
      </c>
      <c r="D2270" s="5">
        <v>40017</v>
      </c>
      <c r="E2270" s="5">
        <v>40035</v>
      </c>
      <c r="F2270" s="7">
        <v>40036</v>
      </c>
      <c r="G2270" s="8"/>
      <c r="H2270" s="8"/>
      <c r="J2270" s="10"/>
      <c r="K2270" s="10"/>
      <c r="L2270" s="11">
        <v>0</v>
      </c>
      <c r="M2270" s="11">
        <v>0</v>
      </c>
      <c r="O2270" t="str">
        <f t="shared" si="35"/>
        <v>NBBDeclined</v>
      </c>
    </row>
    <row r="2271" spans="1:15" ht="12" customHeight="1" outlineLevel="1" x14ac:dyDescent="0.2">
      <c r="A2271" s="3" t="s">
        <v>24158</v>
      </c>
      <c r="B2271" s="4">
        <v>18325</v>
      </c>
      <c r="C2271" s="3" t="s">
        <v>20133</v>
      </c>
      <c r="E2271" s="5">
        <v>40035</v>
      </c>
      <c r="F2271" s="7">
        <v>40037</v>
      </c>
      <c r="G2271" s="8"/>
      <c r="H2271" s="8"/>
      <c r="J2271" s="10"/>
      <c r="K2271" s="10"/>
      <c r="L2271" s="11">
        <v>0</v>
      </c>
      <c r="M2271" s="11">
        <v>0</v>
      </c>
      <c r="O2271" t="str">
        <f t="shared" si="35"/>
        <v>NBBDeclined</v>
      </c>
    </row>
    <row r="2272" spans="1:15" ht="12" customHeight="1" outlineLevel="1" x14ac:dyDescent="0.2">
      <c r="A2272" s="3" t="s">
        <v>24158</v>
      </c>
      <c r="B2272" s="4">
        <v>18530</v>
      </c>
      <c r="C2272" s="3" t="s">
        <v>20133</v>
      </c>
      <c r="D2272" s="5">
        <v>39721</v>
      </c>
      <c r="E2272" s="5">
        <v>40051</v>
      </c>
      <c r="F2272" s="7">
        <v>40051</v>
      </c>
      <c r="G2272" s="8"/>
      <c r="H2272" s="8"/>
      <c r="J2272" s="10"/>
      <c r="K2272" s="10"/>
      <c r="L2272" s="11">
        <v>0</v>
      </c>
      <c r="M2272" s="11">
        <v>0</v>
      </c>
      <c r="O2272" t="str">
        <f t="shared" si="35"/>
        <v>NBBDeclined</v>
      </c>
    </row>
    <row r="2273" spans="1:15" ht="12" customHeight="1" outlineLevel="1" x14ac:dyDescent="0.2">
      <c r="A2273" s="3" t="s">
        <v>24158</v>
      </c>
      <c r="B2273" s="4">
        <v>18537</v>
      </c>
      <c r="C2273" s="3" t="s">
        <v>20133</v>
      </c>
      <c r="D2273" s="5">
        <v>40051</v>
      </c>
      <c r="E2273" s="5">
        <v>40052</v>
      </c>
      <c r="F2273" s="7">
        <v>40053</v>
      </c>
      <c r="G2273" s="8"/>
      <c r="H2273" s="8"/>
      <c r="J2273" s="10"/>
      <c r="K2273" s="10"/>
      <c r="L2273" s="11">
        <v>0</v>
      </c>
      <c r="M2273" s="11">
        <v>0</v>
      </c>
      <c r="O2273" t="str">
        <f t="shared" si="35"/>
        <v>NBBDeclined</v>
      </c>
    </row>
    <row r="2274" spans="1:15" ht="12" customHeight="1" outlineLevel="1" x14ac:dyDescent="0.2">
      <c r="A2274" s="3" t="s">
        <v>24158</v>
      </c>
      <c r="B2274" s="4">
        <v>18550</v>
      </c>
      <c r="C2274" s="3" t="s">
        <v>20133</v>
      </c>
      <c r="D2274" s="5">
        <v>40037</v>
      </c>
      <c r="E2274" s="5">
        <v>40060</v>
      </c>
      <c r="F2274" s="7">
        <v>40060</v>
      </c>
      <c r="G2274" s="8"/>
      <c r="H2274" s="8"/>
      <c r="J2274" s="10"/>
      <c r="K2274" s="10"/>
      <c r="L2274" s="11">
        <v>0</v>
      </c>
      <c r="M2274" s="11">
        <v>0</v>
      </c>
      <c r="O2274" t="str">
        <f t="shared" si="35"/>
        <v>NBBDeclined</v>
      </c>
    </row>
    <row r="2275" spans="1:15" ht="12" customHeight="1" outlineLevel="1" x14ac:dyDescent="0.2">
      <c r="A2275" s="3" t="s">
        <v>24158</v>
      </c>
      <c r="B2275" s="4">
        <v>18556</v>
      </c>
      <c r="C2275" s="3" t="s">
        <v>20133</v>
      </c>
      <c r="D2275" s="5">
        <v>40057</v>
      </c>
      <c r="E2275" s="5">
        <v>40060</v>
      </c>
      <c r="F2275" s="7">
        <v>40064</v>
      </c>
      <c r="G2275" s="8"/>
      <c r="H2275" s="8"/>
      <c r="J2275" s="10"/>
      <c r="K2275" s="10"/>
      <c r="L2275" s="11">
        <v>0</v>
      </c>
      <c r="M2275" s="11">
        <v>0</v>
      </c>
      <c r="O2275" t="str">
        <f t="shared" si="35"/>
        <v>NBBDeclined</v>
      </c>
    </row>
    <row r="2276" spans="1:15" ht="12" customHeight="1" outlineLevel="1" x14ac:dyDescent="0.2">
      <c r="A2276" s="3" t="s">
        <v>24158</v>
      </c>
      <c r="B2276" s="4">
        <v>17598</v>
      </c>
      <c r="C2276" s="3" t="s">
        <v>24152</v>
      </c>
      <c r="D2276" s="5">
        <v>40060</v>
      </c>
      <c r="E2276" s="5">
        <v>40060</v>
      </c>
      <c r="F2276" s="7">
        <v>40064</v>
      </c>
      <c r="G2276" s="9">
        <v>40066</v>
      </c>
      <c r="H2276" s="9">
        <v>40067</v>
      </c>
      <c r="I2276" s="6">
        <v>40071</v>
      </c>
      <c r="J2276" s="11">
        <v>2</v>
      </c>
      <c r="K2276" s="11">
        <v>1</v>
      </c>
      <c r="L2276" s="11">
        <v>3</v>
      </c>
      <c r="M2276" s="11">
        <v>4</v>
      </c>
      <c r="O2276" t="str">
        <f t="shared" si="35"/>
        <v>NBBQuote Issued</v>
      </c>
    </row>
    <row r="2277" spans="1:15" ht="12" customHeight="1" outlineLevel="1" x14ac:dyDescent="0.2">
      <c r="A2277" s="3" t="s">
        <v>24158</v>
      </c>
      <c r="B2277" s="4">
        <v>18566</v>
      </c>
      <c r="C2277" s="3" t="s">
        <v>20133</v>
      </c>
      <c r="E2277" s="5">
        <v>40065</v>
      </c>
      <c r="F2277" s="7">
        <v>40065</v>
      </c>
      <c r="G2277" s="9">
        <v>40074</v>
      </c>
      <c r="H2277" s="8"/>
      <c r="J2277" s="11">
        <v>9</v>
      </c>
      <c r="K2277" s="10"/>
      <c r="L2277" s="11">
        <v>0</v>
      </c>
      <c r="M2277" s="11">
        <v>0</v>
      </c>
      <c r="O2277" t="str">
        <f t="shared" si="35"/>
        <v>NBBDeclined</v>
      </c>
    </row>
    <row r="2278" spans="1:15" ht="12" customHeight="1" outlineLevel="1" x14ac:dyDescent="0.2">
      <c r="A2278" s="3" t="s">
        <v>24158</v>
      </c>
      <c r="B2278" s="4">
        <v>18572</v>
      </c>
      <c r="C2278" s="3" t="s">
        <v>20133</v>
      </c>
      <c r="E2278" s="5">
        <v>40065</v>
      </c>
      <c r="F2278" s="7">
        <v>40066</v>
      </c>
      <c r="G2278" s="8"/>
      <c r="H2278" s="8"/>
      <c r="J2278" s="10"/>
      <c r="K2278" s="10"/>
      <c r="L2278" s="11">
        <v>0</v>
      </c>
      <c r="M2278" s="11">
        <v>0</v>
      </c>
      <c r="O2278" t="str">
        <f t="shared" si="35"/>
        <v>NBBDeclined</v>
      </c>
    </row>
    <row r="2279" spans="1:15" ht="12" customHeight="1" outlineLevel="1" x14ac:dyDescent="0.2">
      <c r="A2279" s="3" t="s">
        <v>24158</v>
      </c>
      <c r="B2279" s="4">
        <v>18570</v>
      </c>
      <c r="C2279" s="3" t="s">
        <v>20133</v>
      </c>
      <c r="D2279" s="5">
        <v>40046</v>
      </c>
      <c r="E2279" s="5">
        <v>40065</v>
      </c>
      <c r="F2279" s="7">
        <v>40066</v>
      </c>
      <c r="G2279" s="8"/>
      <c r="H2279" s="8"/>
      <c r="J2279" s="10"/>
      <c r="K2279" s="10"/>
      <c r="L2279" s="11">
        <v>0</v>
      </c>
      <c r="M2279" s="11">
        <v>0</v>
      </c>
      <c r="O2279" t="str">
        <f t="shared" si="35"/>
        <v>NBBDeclined</v>
      </c>
    </row>
    <row r="2280" spans="1:15" ht="12" customHeight="1" outlineLevel="1" x14ac:dyDescent="0.2">
      <c r="A2280" s="3" t="s">
        <v>24158</v>
      </c>
      <c r="B2280" s="4">
        <v>18574</v>
      </c>
      <c r="C2280" s="3" t="s">
        <v>20133</v>
      </c>
      <c r="E2280" s="5">
        <v>40066</v>
      </c>
      <c r="F2280" s="7">
        <v>40067</v>
      </c>
      <c r="G2280" s="8"/>
      <c r="H2280" s="8"/>
      <c r="J2280" s="10"/>
      <c r="K2280" s="10"/>
      <c r="L2280" s="11">
        <v>0</v>
      </c>
      <c r="M2280" s="11">
        <v>0</v>
      </c>
      <c r="O2280" t="str">
        <f t="shared" si="35"/>
        <v>NBBDeclined</v>
      </c>
    </row>
    <row r="2281" spans="1:15" ht="12" customHeight="1" outlineLevel="1" x14ac:dyDescent="0.2">
      <c r="A2281" s="3" t="s">
        <v>24158</v>
      </c>
      <c r="B2281" s="4">
        <v>18579</v>
      </c>
      <c r="C2281" s="3" t="s">
        <v>20133</v>
      </c>
      <c r="D2281" s="5">
        <v>40066</v>
      </c>
      <c r="E2281" s="5">
        <v>40067</v>
      </c>
      <c r="F2281" s="7">
        <v>40067</v>
      </c>
      <c r="G2281" s="8"/>
      <c r="H2281" s="8"/>
      <c r="J2281" s="10"/>
      <c r="K2281" s="10"/>
      <c r="L2281" s="11">
        <v>0</v>
      </c>
      <c r="M2281" s="11">
        <v>0</v>
      </c>
      <c r="O2281" t="str">
        <f t="shared" si="35"/>
        <v>NBBDeclined</v>
      </c>
    </row>
    <row r="2282" spans="1:15" ht="12" customHeight="1" outlineLevel="1" x14ac:dyDescent="0.2">
      <c r="A2282" s="3" t="s">
        <v>24158</v>
      </c>
      <c r="B2282" s="4">
        <v>18578</v>
      </c>
      <c r="C2282" s="3" t="s">
        <v>24152</v>
      </c>
      <c r="D2282" s="5">
        <v>40043</v>
      </c>
      <c r="E2282" s="5">
        <v>40067</v>
      </c>
      <c r="F2282" s="7">
        <v>40067</v>
      </c>
      <c r="G2282" s="9">
        <v>40092</v>
      </c>
      <c r="H2282" s="9">
        <v>40092</v>
      </c>
      <c r="J2282" s="11">
        <v>25</v>
      </c>
      <c r="K2282" s="11">
        <v>0</v>
      </c>
      <c r="L2282" s="11">
        <v>25</v>
      </c>
      <c r="M2282" s="11">
        <v>0</v>
      </c>
      <c r="O2282" t="str">
        <f t="shared" si="35"/>
        <v>NBBQuote Issued</v>
      </c>
    </row>
    <row r="2283" spans="1:15" ht="12" customHeight="1" outlineLevel="1" x14ac:dyDescent="0.2">
      <c r="A2283" s="3" t="s">
        <v>24158</v>
      </c>
      <c r="B2283" s="4">
        <v>18577</v>
      </c>
      <c r="C2283" s="3" t="s">
        <v>20133</v>
      </c>
      <c r="D2283" s="5">
        <v>40065</v>
      </c>
      <c r="E2283" s="5">
        <v>40067</v>
      </c>
      <c r="F2283" s="7">
        <v>40067</v>
      </c>
      <c r="G2283" s="8"/>
      <c r="H2283" s="8"/>
      <c r="J2283" s="10"/>
      <c r="K2283" s="10"/>
      <c r="L2283" s="11">
        <v>0</v>
      </c>
      <c r="M2283" s="11">
        <v>0</v>
      </c>
      <c r="O2283" t="str">
        <f t="shared" si="35"/>
        <v>NBBDeclined</v>
      </c>
    </row>
    <row r="2284" spans="1:15" ht="12" customHeight="1" outlineLevel="1" x14ac:dyDescent="0.2">
      <c r="A2284" s="3" t="s">
        <v>24158</v>
      </c>
      <c r="B2284" s="4">
        <v>18576</v>
      </c>
      <c r="C2284" s="3" t="s">
        <v>20133</v>
      </c>
      <c r="D2284" s="5">
        <v>40058</v>
      </c>
      <c r="E2284" s="5">
        <v>40066</v>
      </c>
      <c r="F2284" s="7">
        <v>40067</v>
      </c>
      <c r="G2284" s="8"/>
      <c r="H2284" s="8"/>
      <c r="J2284" s="10"/>
      <c r="K2284" s="10"/>
      <c r="L2284" s="11">
        <v>0</v>
      </c>
      <c r="M2284" s="11">
        <v>0</v>
      </c>
      <c r="O2284" t="str">
        <f t="shared" si="35"/>
        <v>NBBDeclined</v>
      </c>
    </row>
    <row r="2285" spans="1:15" ht="12" customHeight="1" outlineLevel="1" x14ac:dyDescent="0.2">
      <c r="A2285" s="3" t="s">
        <v>24158</v>
      </c>
      <c r="B2285" s="4">
        <v>18580</v>
      </c>
      <c r="C2285" s="3" t="s">
        <v>24152</v>
      </c>
      <c r="D2285" s="5">
        <v>40050</v>
      </c>
      <c r="E2285" s="5">
        <v>40067</v>
      </c>
      <c r="F2285" s="7">
        <v>40070</v>
      </c>
      <c r="G2285" s="9">
        <v>40081</v>
      </c>
      <c r="H2285" s="9">
        <v>40081</v>
      </c>
      <c r="J2285" s="11">
        <v>11</v>
      </c>
      <c r="K2285" s="11">
        <v>0</v>
      </c>
      <c r="L2285" s="11">
        <v>11</v>
      </c>
      <c r="M2285" s="11">
        <v>0</v>
      </c>
      <c r="O2285" t="str">
        <f t="shared" si="35"/>
        <v>NBBQuote Issued</v>
      </c>
    </row>
    <row r="2286" spans="1:15" ht="12" customHeight="1" outlineLevel="1" x14ac:dyDescent="0.2">
      <c r="A2286" s="3" t="s">
        <v>24158</v>
      </c>
      <c r="B2286" s="4">
        <v>18584</v>
      </c>
      <c r="C2286" s="3" t="s">
        <v>20133</v>
      </c>
      <c r="D2286" s="5">
        <v>40003</v>
      </c>
      <c r="E2286" s="5">
        <v>40072</v>
      </c>
      <c r="F2286" s="7">
        <v>40072</v>
      </c>
      <c r="G2286" s="8"/>
      <c r="H2286" s="8"/>
      <c r="J2286" s="10"/>
      <c r="K2286" s="10"/>
      <c r="L2286" s="11">
        <v>0</v>
      </c>
      <c r="M2286" s="11">
        <v>0</v>
      </c>
      <c r="O2286" t="str">
        <f t="shared" si="35"/>
        <v>NBBDeclined</v>
      </c>
    </row>
    <row r="2287" spans="1:15" ht="12" customHeight="1" outlineLevel="1" x14ac:dyDescent="0.2">
      <c r="A2287" s="3" t="s">
        <v>24158</v>
      </c>
      <c r="B2287" s="4">
        <v>18583</v>
      </c>
      <c r="C2287" s="3" t="s">
        <v>20133</v>
      </c>
      <c r="D2287" s="5">
        <v>40057</v>
      </c>
      <c r="E2287" s="5">
        <v>40072</v>
      </c>
      <c r="F2287" s="7">
        <v>40072</v>
      </c>
      <c r="G2287" s="8"/>
      <c r="H2287" s="8"/>
      <c r="J2287" s="10"/>
      <c r="K2287" s="10"/>
      <c r="L2287" s="11">
        <v>0</v>
      </c>
      <c r="M2287" s="11">
        <v>0</v>
      </c>
      <c r="O2287" t="str">
        <f t="shared" si="35"/>
        <v>NBBDeclined</v>
      </c>
    </row>
    <row r="2288" spans="1:15" ht="12" customHeight="1" outlineLevel="1" x14ac:dyDescent="0.2">
      <c r="A2288" s="3" t="s">
        <v>24158</v>
      </c>
      <c r="B2288" s="4">
        <v>18587</v>
      </c>
      <c r="C2288" s="3" t="s">
        <v>20133</v>
      </c>
      <c r="D2288" s="5">
        <v>39534</v>
      </c>
      <c r="E2288" s="5">
        <v>40072</v>
      </c>
      <c r="F2288" s="7">
        <v>40072</v>
      </c>
      <c r="G2288" s="8"/>
      <c r="H2288" s="8"/>
      <c r="J2288" s="10"/>
      <c r="K2288" s="10"/>
      <c r="L2288" s="11">
        <v>0</v>
      </c>
      <c r="M2288" s="11">
        <v>0</v>
      </c>
      <c r="O2288" t="str">
        <f t="shared" si="35"/>
        <v>NBBDeclined</v>
      </c>
    </row>
    <row r="2289" spans="1:15" ht="12" customHeight="1" outlineLevel="1" x14ac:dyDescent="0.2">
      <c r="A2289" s="3" t="s">
        <v>24158</v>
      </c>
      <c r="B2289" s="4">
        <v>18586</v>
      </c>
      <c r="C2289" s="3" t="s">
        <v>20133</v>
      </c>
      <c r="D2289" s="5">
        <v>40064</v>
      </c>
      <c r="E2289" s="5">
        <v>40072</v>
      </c>
      <c r="F2289" s="7">
        <v>40072</v>
      </c>
      <c r="G2289" s="8"/>
      <c r="H2289" s="8"/>
      <c r="J2289" s="10"/>
      <c r="K2289" s="10"/>
      <c r="L2289" s="11">
        <v>0</v>
      </c>
      <c r="M2289" s="11">
        <v>0</v>
      </c>
      <c r="O2289" t="str">
        <f t="shared" si="35"/>
        <v>NBBDeclined</v>
      </c>
    </row>
    <row r="2290" spans="1:15" ht="12" customHeight="1" outlineLevel="1" x14ac:dyDescent="0.2">
      <c r="A2290" s="3" t="s">
        <v>24158</v>
      </c>
      <c r="B2290" s="4">
        <v>18592</v>
      </c>
      <c r="C2290" s="3" t="s">
        <v>20133</v>
      </c>
      <c r="D2290" s="5">
        <v>40057</v>
      </c>
      <c r="E2290" s="5">
        <v>40072</v>
      </c>
      <c r="F2290" s="7">
        <v>40073</v>
      </c>
      <c r="G2290" s="8"/>
      <c r="H2290" s="8"/>
      <c r="J2290" s="10"/>
      <c r="K2290" s="10"/>
      <c r="L2290" s="11">
        <v>0</v>
      </c>
      <c r="M2290" s="11">
        <v>0</v>
      </c>
      <c r="O2290" t="str">
        <f t="shared" si="35"/>
        <v>NBBDeclined</v>
      </c>
    </row>
    <row r="2291" spans="1:15" ht="12" customHeight="1" outlineLevel="1" x14ac:dyDescent="0.2">
      <c r="A2291" s="3" t="s">
        <v>24158</v>
      </c>
      <c r="B2291" s="4">
        <v>18589</v>
      </c>
      <c r="C2291" s="3" t="s">
        <v>20133</v>
      </c>
      <c r="D2291" s="5">
        <v>40050</v>
      </c>
      <c r="E2291" s="5">
        <v>40072</v>
      </c>
      <c r="F2291" s="7">
        <v>40073</v>
      </c>
      <c r="G2291" s="8"/>
      <c r="H2291" s="8"/>
      <c r="J2291" s="10"/>
      <c r="K2291" s="10"/>
      <c r="L2291" s="11">
        <v>0</v>
      </c>
      <c r="M2291" s="11">
        <v>0</v>
      </c>
      <c r="O2291" t="str">
        <f t="shared" si="35"/>
        <v>NBBDeclined</v>
      </c>
    </row>
    <row r="2292" spans="1:15" ht="12" customHeight="1" outlineLevel="1" x14ac:dyDescent="0.2">
      <c r="A2292" s="3" t="s">
        <v>24158</v>
      </c>
      <c r="B2292" s="4">
        <v>18588</v>
      </c>
      <c r="C2292" s="3" t="s">
        <v>20133</v>
      </c>
      <c r="D2292" s="5">
        <v>40059</v>
      </c>
      <c r="E2292" s="5">
        <v>40072</v>
      </c>
      <c r="F2292" s="7">
        <v>40073</v>
      </c>
      <c r="G2292" s="8"/>
      <c r="H2292" s="8"/>
      <c r="J2292" s="10"/>
      <c r="K2292" s="10"/>
      <c r="L2292" s="11">
        <v>0</v>
      </c>
      <c r="M2292" s="11">
        <v>0</v>
      </c>
      <c r="O2292" t="str">
        <f t="shared" si="35"/>
        <v>NBBDeclined</v>
      </c>
    </row>
    <row r="2293" spans="1:15" ht="12" customHeight="1" outlineLevel="1" x14ac:dyDescent="0.2">
      <c r="A2293" s="3" t="s">
        <v>24158</v>
      </c>
      <c r="B2293" s="4">
        <v>18595</v>
      </c>
      <c r="C2293" s="3" t="s">
        <v>20133</v>
      </c>
      <c r="D2293" s="5">
        <v>40068</v>
      </c>
      <c r="E2293" s="5">
        <v>40067</v>
      </c>
      <c r="F2293" s="7">
        <v>40074</v>
      </c>
      <c r="G2293" s="8"/>
      <c r="H2293" s="8"/>
      <c r="J2293" s="10"/>
      <c r="K2293" s="10"/>
      <c r="L2293" s="11">
        <v>0</v>
      </c>
      <c r="M2293" s="11">
        <v>0</v>
      </c>
      <c r="O2293" t="str">
        <f t="shared" si="35"/>
        <v>NBBDeclined</v>
      </c>
    </row>
    <row r="2294" spans="1:15" ht="12" customHeight="1" outlineLevel="1" x14ac:dyDescent="0.2">
      <c r="A2294" s="3" t="s">
        <v>24158</v>
      </c>
      <c r="B2294" s="4">
        <v>18594</v>
      </c>
      <c r="C2294" s="3" t="s">
        <v>20133</v>
      </c>
      <c r="D2294" s="5">
        <v>40028</v>
      </c>
      <c r="E2294" s="5">
        <v>40073</v>
      </c>
      <c r="F2294" s="7">
        <v>40074</v>
      </c>
      <c r="G2294" s="8"/>
      <c r="H2294" s="8"/>
      <c r="J2294" s="10"/>
      <c r="K2294" s="10"/>
      <c r="L2294" s="11">
        <v>0</v>
      </c>
      <c r="M2294" s="11">
        <v>0</v>
      </c>
      <c r="O2294" t="str">
        <f t="shared" si="35"/>
        <v>NBBDeclined</v>
      </c>
    </row>
    <row r="2295" spans="1:15" ht="12" customHeight="1" outlineLevel="1" x14ac:dyDescent="0.2">
      <c r="A2295" s="3" t="s">
        <v>24158</v>
      </c>
      <c r="B2295" s="4">
        <v>18597</v>
      </c>
      <c r="C2295" s="3" t="s">
        <v>20133</v>
      </c>
      <c r="D2295" s="5">
        <v>40074</v>
      </c>
      <c r="E2295" s="5">
        <v>40075</v>
      </c>
      <c r="F2295" s="7">
        <v>40077</v>
      </c>
      <c r="G2295" s="8"/>
      <c r="H2295" s="8"/>
      <c r="J2295" s="10"/>
      <c r="K2295" s="10"/>
      <c r="L2295" s="11">
        <v>0</v>
      </c>
      <c r="M2295" s="11">
        <v>0</v>
      </c>
      <c r="O2295" t="str">
        <f t="shared" si="35"/>
        <v>NBBDeclined</v>
      </c>
    </row>
    <row r="2296" spans="1:15" ht="12" customHeight="1" outlineLevel="1" x14ac:dyDescent="0.2">
      <c r="A2296" s="3" t="s">
        <v>24158</v>
      </c>
      <c r="B2296" s="4">
        <v>18596</v>
      </c>
      <c r="C2296" s="3" t="s">
        <v>20133</v>
      </c>
      <c r="D2296" s="5">
        <v>40073</v>
      </c>
      <c r="E2296" s="5">
        <v>40074</v>
      </c>
      <c r="F2296" s="7">
        <v>40077</v>
      </c>
      <c r="G2296" s="8"/>
      <c r="H2296" s="8"/>
      <c r="J2296" s="10"/>
      <c r="K2296" s="10"/>
      <c r="L2296" s="11">
        <v>0</v>
      </c>
      <c r="M2296" s="11">
        <v>0</v>
      </c>
      <c r="O2296" t="str">
        <f t="shared" si="35"/>
        <v>NBBDeclined</v>
      </c>
    </row>
    <row r="2297" spans="1:15" ht="12" customHeight="1" outlineLevel="1" x14ac:dyDescent="0.2">
      <c r="A2297" s="3" t="s">
        <v>24158</v>
      </c>
      <c r="B2297" s="4">
        <v>18598</v>
      </c>
      <c r="C2297" s="3" t="s">
        <v>24152</v>
      </c>
      <c r="D2297" s="5">
        <v>40073</v>
      </c>
      <c r="E2297" s="5">
        <v>40077</v>
      </c>
      <c r="F2297" s="7">
        <v>40077</v>
      </c>
      <c r="G2297" s="9">
        <v>40077</v>
      </c>
      <c r="H2297" s="9">
        <v>40080</v>
      </c>
      <c r="J2297" s="11">
        <v>0</v>
      </c>
      <c r="K2297" s="11">
        <v>3</v>
      </c>
      <c r="L2297" s="11">
        <v>3</v>
      </c>
      <c r="M2297" s="11">
        <v>0</v>
      </c>
      <c r="O2297" t="str">
        <f t="shared" si="35"/>
        <v>NBBQuote Issued</v>
      </c>
    </row>
    <row r="2298" spans="1:15" ht="12" customHeight="1" outlineLevel="1" x14ac:dyDescent="0.2">
      <c r="A2298" s="3" t="s">
        <v>24158</v>
      </c>
      <c r="B2298" s="4">
        <v>18599</v>
      </c>
      <c r="C2298" s="3" t="s">
        <v>20133</v>
      </c>
      <c r="D2298" s="5">
        <v>40078</v>
      </c>
      <c r="E2298" s="5">
        <v>40078</v>
      </c>
      <c r="F2298" s="7">
        <v>40078</v>
      </c>
      <c r="G2298" s="8"/>
      <c r="H2298" s="8"/>
      <c r="J2298" s="10"/>
      <c r="K2298" s="10"/>
      <c r="L2298" s="11">
        <v>0</v>
      </c>
      <c r="M2298" s="11">
        <v>0</v>
      </c>
      <c r="O2298" t="str">
        <f t="shared" si="35"/>
        <v>NBBDeclined</v>
      </c>
    </row>
    <row r="2299" spans="1:15" ht="12" customHeight="1" outlineLevel="1" x14ac:dyDescent="0.2">
      <c r="A2299" s="3" t="s">
        <v>24158</v>
      </c>
      <c r="B2299" s="4">
        <v>18603</v>
      </c>
      <c r="C2299" s="3" t="s">
        <v>20133</v>
      </c>
      <c r="D2299" s="5">
        <v>40078</v>
      </c>
      <c r="E2299" s="5">
        <v>40078</v>
      </c>
      <c r="F2299" s="7">
        <v>40079</v>
      </c>
      <c r="G2299" s="8"/>
      <c r="H2299" s="8"/>
      <c r="J2299" s="10"/>
      <c r="K2299" s="10"/>
      <c r="L2299" s="11">
        <v>0</v>
      </c>
      <c r="M2299" s="11">
        <v>0</v>
      </c>
      <c r="O2299" t="str">
        <f t="shared" si="35"/>
        <v>NBBDeclined</v>
      </c>
    </row>
    <row r="2300" spans="1:15" ht="12" customHeight="1" outlineLevel="1" x14ac:dyDescent="0.2">
      <c r="A2300" s="3" t="s">
        <v>24158</v>
      </c>
      <c r="B2300" s="4">
        <v>18608</v>
      </c>
      <c r="C2300" s="3" t="s">
        <v>20133</v>
      </c>
      <c r="D2300" s="5">
        <v>40018</v>
      </c>
      <c r="E2300" s="5">
        <v>40080</v>
      </c>
      <c r="F2300" s="7">
        <v>40080</v>
      </c>
      <c r="G2300" s="8"/>
      <c r="H2300" s="8"/>
      <c r="J2300" s="10"/>
      <c r="K2300" s="10"/>
      <c r="L2300" s="11">
        <v>0</v>
      </c>
      <c r="M2300" s="11">
        <v>0</v>
      </c>
      <c r="O2300" t="str">
        <f t="shared" si="35"/>
        <v>NBBDeclined</v>
      </c>
    </row>
    <row r="2301" spans="1:15" ht="12" customHeight="1" outlineLevel="1" x14ac:dyDescent="0.2">
      <c r="A2301" s="3" t="s">
        <v>24158</v>
      </c>
      <c r="B2301" s="4">
        <v>18610</v>
      </c>
      <c r="C2301" s="3" t="s">
        <v>20133</v>
      </c>
      <c r="D2301" s="5">
        <v>40064</v>
      </c>
      <c r="E2301" s="5">
        <v>40080</v>
      </c>
      <c r="F2301" s="7">
        <v>40080</v>
      </c>
      <c r="G2301" s="8"/>
      <c r="H2301" s="8"/>
      <c r="I2301" s="6">
        <v>37902</v>
      </c>
      <c r="J2301" s="10"/>
      <c r="K2301" s="10"/>
      <c r="L2301" s="11">
        <v>0</v>
      </c>
      <c r="M2301" s="11">
        <v>0</v>
      </c>
      <c r="O2301" t="str">
        <f t="shared" si="35"/>
        <v>NBBDeclined</v>
      </c>
    </row>
    <row r="2302" spans="1:15" ht="12" customHeight="1" outlineLevel="1" x14ac:dyDescent="0.2">
      <c r="A2302" s="3" t="s">
        <v>24158</v>
      </c>
      <c r="B2302" s="4">
        <v>18605</v>
      </c>
      <c r="C2302" s="3" t="s">
        <v>20133</v>
      </c>
      <c r="D2302" s="5">
        <v>40067</v>
      </c>
      <c r="E2302" s="5">
        <v>40079</v>
      </c>
      <c r="F2302" s="7">
        <v>40080</v>
      </c>
      <c r="G2302" s="8"/>
      <c r="H2302" s="8"/>
      <c r="J2302" s="10"/>
      <c r="K2302" s="10"/>
      <c r="L2302" s="11">
        <v>0</v>
      </c>
      <c r="M2302" s="11">
        <v>0</v>
      </c>
      <c r="O2302" t="str">
        <f t="shared" si="35"/>
        <v>NBBDeclined</v>
      </c>
    </row>
    <row r="2303" spans="1:15" ht="12" customHeight="1" outlineLevel="1" x14ac:dyDescent="0.2">
      <c r="A2303" s="3" t="s">
        <v>24158</v>
      </c>
      <c r="B2303" s="4">
        <v>18612</v>
      </c>
      <c r="C2303" s="3" t="s">
        <v>20133</v>
      </c>
      <c r="E2303" s="5">
        <v>40080</v>
      </c>
      <c r="F2303" s="7">
        <v>40081</v>
      </c>
      <c r="G2303" s="8"/>
      <c r="H2303" s="8"/>
      <c r="J2303" s="10"/>
      <c r="K2303" s="10"/>
      <c r="L2303" s="11">
        <v>0</v>
      </c>
      <c r="M2303" s="11">
        <v>0</v>
      </c>
      <c r="O2303" t="str">
        <f t="shared" si="35"/>
        <v>NBBDeclined</v>
      </c>
    </row>
    <row r="2304" spans="1:15" ht="12" customHeight="1" outlineLevel="1" x14ac:dyDescent="0.2">
      <c r="A2304" s="3" t="s">
        <v>24158</v>
      </c>
      <c r="B2304" s="4">
        <v>18613</v>
      </c>
      <c r="C2304" s="3" t="s">
        <v>20133</v>
      </c>
      <c r="D2304" s="5">
        <v>40066</v>
      </c>
      <c r="E2304" s="5">
        <v>40080</v>
      </c>
      <c r="F2304" s="7">
        <v>40081</v>
      </c>
      <c r="G2304" s="8"/>
      <c r="H2304" s="8"/>
      <c r="J2304" s="10"/>
      <c r="K2304" s="10"/>
      <c r="L2304" s="11">
        <v>0</v>
      </c>
      <c r="M2304" s="11">
        <v>0</v>
      </c>
      <c r="O2304" t="str">
        <f t="shared" si="35"/>
        <v>NBBDeclined</v>
      </c>
    </row>
    <row r="2305" spans="1:17" ht="12" customHeight="1" outlineLevel="1" x14ac:dyDescent="0.2">
      <c r="A2305" s="3" t="s">
        <v>24158</v>
      </c>
      <c r="B2305" s="4">
        <v>18617</v>
      </c>
      <c r="C2305" s="3" t="s">
        <v>20133</v>
      </c>
      <c r="D2305" s="5">
        <v>40081</v>
      </c>
      <c r="E2305" s="5">
        <v>40081</v>
      </c>
      <c r="F2305" s="7">
        <v>40081</v>
      </c>
      <c r="G2305" s="8"/>
      <c r="H2305" s="8"/>
      <c r="J2305" s="10"/>
      <c r="K2305" s="10"/>
      <c r="L2305" s="11">
        <v>0</v>
      </c>
      <c r="M2305" s="11">
        <v>0</v>
      </c>
      <c r="O2305" t="str">
        <f t="shared" si="35"/>
        <v>NBBDeclined</v>
      </c>
    </row>
    <row r="2306" spans="1:17" ht="12" customHeight="1" outlineLevel="1" x14ac:dyDescent="0.2">
      <c r="A2306" s="3" t="s">
        <v>24158</v>
      </c>
      <c r="B2306" s="4">
        <v>18619</v>
      </c>
      <c r="C2306" s="3" t="s">
        <v>20133</v>
      </c>
      <c r="D2306" s="5">
        <v>40071</v>
      </c>
      <c r="E2306" s="5">
        <v>40083</v>
      </c>
      <c r="F2306" s="7">
        <v>40084</v>
      </c>
      <c r="G2306" s="8"/>
      <c r="H2306" s="8"/>
      <c r="J2306" s="10"/>
      <c r="K2306" s="10"/>
      <c r="L2306" s="11">
        <v>0</v>
      </c>
      <c r="M2306" s="11">
        <v>0</v>
      </c>
      <c r="O2306" t="str">
        <f t="shared" si="35"/>
        <v>NBBDeclined</v>
      </c>
    </row>
    <row r="2307" spans="1:17" ht="12" customHeight="1" outlineLevel="1" x14ac:dyDescent="0.2">
      <c r="A2307" s="3" t="s">
        <v>24158</v>
      </c>
      <c r="B2307" s="4">
        <v>18621</v>
      </c>
      <c r="C2307" s="3" t="s">
        <v>20133</v>
      </c>
      <c r="D2307" s="5">
        <v>40073</v>
      </c>
      <c r="E2307" s="5">
        <v>40084</v>
      </c>
      <c r="F2307" s="7">
        <v>40084</v>
      </c>
      <c r="G2307" s="8"/>
      <c r="H2307" s="8"/>
      <c r="J2307" s="10"/>
      <c r="K2307" s="10"/>
      <c r="L2307" s="11">
        <v>0</v>
      </c>
      <c r="M2307" s="11">
        <v>0</v>
      </c>
      <c r="O2307" t="str">
        <f t="shared" si="35"/>
        <v>NBBDeclined</v>
      </c>
    </row>
    <row r="2308" spans="1:17" ht="12" customHeight="1" outlineLevel="1" x14ac:dyDescent="0.2">
      <c r="A2308" s="3" t="s">
        <v>24158</v>
      </c>
      <c r="B2308" s="4">
        <v>18628</v>
      </c>
      <c r="C2308" s="3" t="s">
        <v>20133</v>
      </c>
      <c r="E2308" s="5">
        <v>40085</v>
      </c>
      <c r="F2308" s="7">
        <v>40085</v>
      </c>
      <c r="G2308" s="8"/>
      <c r="H2308" s="8"/>
      <c r="J2308" s="10"/>
      <c r="K2308" s="10"/>
      <c r="L2308" s="11">
        <v>0</v>
      </c>
      <c r="M2308" s="11">
        <v>0</v>
      </c>
      <c r="O2308" t="str">
        <f t="shared" ref="O2308:O2316" si="36">+A2308&amp;C2308</f>
        <v>NBBDeclined</v>
      </c>
    </row>
    <row r="2309" spans="1:17" ht="12" customHeight="1" outlineLevel="1" x14ac:dyDescent="0.2">
      <c r="A2309" s="3" t="s">
        <v>24158</v>
      </c>
      <c r="B2309" s="4">
        <v>18627</v>
      </c>
      <c r="C2309" s="3" t="s">
        <v>20133</v>
      </c>
      <c r="D2309" s="5">
        <v>40077</v>
      </c>
      <c r="E2309" s="5">
        <v>40085</v>
      </c>
      <c r="F2309" s="7">
        <v>40085</v>
      </c>
      <c r="G2309" s="8"/>
      <c r="H2309" s="8"/>
      <c r="J2309" s="10"/>
      <c r="K2309" s="10"/>
      <c r="L2309" s="11">
        <v>0</v>
      </c>
      <c r="M2309" s="11">
        <v>0</v>
      </c>
      <c r="O2309" t="str">
        <f t="shared" si="36"/>
        <v>NBBDeclined</v>
      </c>
    </row>
    <row r="2310" spans="1:17" ht="12" customHeight="1" outlineLevel="1" x14ac:dyDescent="0.2">
      <c r="A2310" s="3" t="s">
        <v>24158</v>
      </c>
      <c r="B2310" s="4">
        <v>18623</v>
      </c>
      <c r="C2310" s="3" t="s">
        <v>20133</v>
      </c>
      <c r="D2310" s="5">
        <v>40083</v>
      </c>
      <c r="E2310" s="5">
        <v>40085</v>
      </c>
      <c r="F2310" s="7">
        <v>40085</v>
      </c>
      <c r="G2310" s="8"/>
      <c r="H2310" s="8"/>
      <c r="J2310" s="10"/>
      <c r="K2310" s="10"/>
      <c r="L2310" s="11">
        <v>0</v>
      </c>
      <c r="M2310" s="11">
        <v>0</v>
      </c>
      <c r="O2310" t="str">
        <f t="shared" si="36"/>
        <v>NBBDeclined</v>
      </c>
    </row>
    <row r="2311" spans="1:17" ht="12" customHeight="1" outlineLevel="1" x14ac:dyDescent="0.2">
      <c r="A2311" s="3" t="s">
        <v>24158</v>
      </c>
      <c r="B2311" s="4">
        <v>18629</v>
      </c>
      <c r="C2311" s="3" t="s">
        <v>20133</v>
      </c>
      <c r="E2311" s="5">
        <v>40085</v>
      </c>
      <c r="F2311" s="7">
        <v>40085</v>
      </c>
      <c r="G2311" s="8"/>
      <c r="H2311" s="8"/>
      <c r="J2311" s="10"/>
      <c r="K2311" s="10"/>
      <c r="L2311" s="11">
        <v>0</v>
      </c>
      <c r="M2311" s="11">
        <v>0</v>
      </c>
      <c r="O2311" t="str">
        <f t="shared" si="36"/>
        <v>NBBDeclined</v>
      </c>
    </row>
    <row r="2312" spans="1:17" ht="12" customHeight="1" outlineLevel="1" x14ac:dyDescent="0.2">
      <c r="A2312" s="3" t="s">
        <v>24158</v>
      </c>
      <c r="B2312" s="4">
        <v>18630</v>
      </c>
      <c r="C2312" s="3" t="s">
        <v>20133</v>
      </c>
      <c r="D2312" s="5">
        <v>40084</v>
      </c>
      <c r="E2312" s="5">
        <v>40086</v>
      </c>
      <c r="F2312" s="7">
        <v>40086</v>
      </c>
      <c r="G2312" s="8"/>
      <c r="H2312" s="8"/>
      <c r="J2312" s="10"/>
      <c r="K2312" s="10"/>
      <c r="L2312" s="11">
        <v>0</v>
      </c>
      <c r="M2312" s="11">
        <v>0</v>
      </c>
      <c r="O2312" t="str">
        <f t="shared" si="36"/>
        <v>NBBDeclined</v>
      </c>
    </row>
    <row r="2313" spans="1:17" ht="12" customHeight="1" outlineLevel="1" x14ac:dyDescent="0.2">
      <c r="A2313" s="3" t="s">
        <v>24158</v>
      </c>
      <c r="B2313" s="4">
        <v>18635</v>
      </c>
      <c r="C2313" s="3" t="s">
        <v>20133</v>
      </c>
      <c r="D2313" s="5">
        <v>40086</v>
      </c>
      <c r="E2313" s="5">
        <v>40087</v>
      </c>
      <c r="F2313" s="7">
        <v>40087</v>
      </c>
      <c r="G2313" s="8"/>
      <c r="H2313" s="8"/>
      <c r="J2313" s="10"/>
      <c r="K2313" s="10"/>
      <c r="L2313" s="11">
        <v>0</v>
      </c>
      <c r="M2313" s="11">
        <v>0</v>
      </c>
      <c r="O2313" t="str">
        <f t="shared" si="36"/>
        <v>NBBDeclined</v>
      </c>
    </row>
    <row r="2314" spans="1:17" ht="12" customHeight="1" outlineLevel="1" x14ac:dyDescent="0.2">
      <c r="A2314" s="3" t="s">
        <v>24158</v>
      </c>
      <c r="B2314" s="4">
        <v>18633</v>
      </c>
      <c r="C2314" s="3" t="s">
        <v>20133</v>
      </c>
      <c r="D2314" s="5">
        <v>40086</v>
      </c>
      <c r="E2314" s="5">
        <v>40086</v>
      </c>
      <c r="F2314" s="7">
        <v>40087</v>
      </c>
      <c r="G2314" s="8"/>
      <c r="H2314" s="8"/>
      <c r="J2314" s="10"/>
      <c r="K2314" s="10"/>
      <c r="L2314" s="11">
        <v>0</v>
      </c>
      <c r="M2314" s="11">
        <v>0</v>
      </c>
      <c r="O2314" t="str">
        <f t="shared" si="36"/>
        <v>NBBDeclined</v>
      </c>
    </row>
    <row r="2315" spans="1:17" ht="12" customHeight="1" outlineLevel="1" x14ac:dyDescent="0.2">
      <c r="A2315" s="3" t="s">
        <v>24158</v>
      </c>
      <c r="B2315" s="4">
        <v>18637</v>
      </c>
      <c r="C2315" s="3" t="s">
        <v>20133</v>
      </c>
      <c r="D2315" s="5">
        <v>40087</v>
      </c>
      <c r="E2315" s="5">
        <v>40087</v>
      </c>
      <c r="F2315" s="7">
        <v>40087</v>
      </c>
      <c r="G2315" s="8"/>
      <c r="H2315" s="8"/>
      <c r="J2315" s="10"/>
      <c r="K2315" s="10"/>
      <c r="L2315" s="11">
        <v>0</v>
      </c>
      <c r="M2315" s="11">
        <v>0</v>
      </c>
      <c r="O2315" t="str">
        <f t="shared" si="36"/>
        <v>NBBDeclined</v>
      </c>
    </row>
    <row r="2316" spans="1:17" ht="12" customHeight="1" outlineLevel="1" x14ac:dyDescent="0.2">
      <c r="A2316" s="3" t="s">
        <v>24158</v>
      </c>
      <c r="B2316" s="4">
        <v>18632</v>
      </c>
      <c r="C2316" s="3" t="s">
        <v>20133</v>
      </c>
      <c r="D2316" s="5">
        <v>40086</v>
      </c>
      <c r="E2316" s="5">
        <v>40086</v>
      </c>
      <c r="F2316" s="7">
        <v>40087</v>
      </c>
      <c r="G2316" s="8"/>
      <c r="H2316" s="8"/>
      <c r="J2316" s="10"/>
      <c r="K2316" s="10"/>
      <c r="L2316" s="11">
        <v>0</v>
      </c>
      <c r="M2316" s="11">
        <v>0</v>
      </c>
      <c r="O2316" t="str">
        <f t="shared" si="36"/>
        <v>NBBDeclined</v>
      </c>
    </row>
    <row r="2317" spans="1:17" x14ac:dyDescent="0.2">
      <c r="J2317" s="10"/>
      <c r="K2317" s="10"/>
      <c r="L2317" s="10"/>
      <c r="M2317" s="10"/>
    </row>
    <row r="2318" spans="1:17" x14ac:dyDescent="0.2">
      <c r="J2318" s="10"/>
      <c r="K2318" s="10"/>
      <c r="L2318" s="10"/>
      <c r="M2318" s="10"/>
    </row>
    <row r="2319" spans="1:17" x14ac:dyDescent="0.2">
      <c r="J2319" s="10"/>
      <c r="K2319" s="10"/>
      <c r="L2319" s="10"/>
      <c r="M2319" s="10"/>
    </row>
    <row r="2320" spans="1:17" x14ac:dyDescent="0.2">
      <c r="C2320" s="27" t="s">
        <v>24161</v>
      </c>
      <c r="E2320" s="27" t="s">
        <v>24162</v>
      </c>
      <c r="G2320" s="27" t="s">
        <v>22845</v>
      </c>
      <c r="I2320" s="27" t="s">
        <v>22846</v>
      </c>
      <c r="J2320" s="10"/>
      <c r="K2320" s="27" t="s">
        <v>22847</v>
      </c>
      <c r="L2320" s="10"/>
      <c r="M2320" s="27" t="s">
        <v>22848</v>
      </c>
      <c r="O2320" s="27" t="s">
        <v>22849</v>
      </c>
      <c r="Q2320" s="27" t="s">
        <v>22850</v>
      </c>
    </row>
    <row r="2321" spans="2:33" x14ac:dyDescent="0.2">
      <c r="J2321" s="10"/>
      <c r="L2321" s="10"/>
    </row>
    <row r="2322" spans="2:33" x14ac:dyDescent="0.2">
      <c r="B2322" s="26" t="s">
        <v>20135</v>
      </c>
      <c r="C2322" s="10">
        <f t="shared" ref="C2322:C2333" si="37">COUNTIF($C$3:$C$2316,B2322)</f>
        <v>1491</v>
      </c>
      <c r="E2322" s="10">
        <f t="shared" ref="E2322:E2333" si="38">COUNTIF($O$3:$O$2316,U2322)</f>
        <v>15</v>
      </c>
      <c r="F2322" s="3"/>
      <c r="G2322" s="10">
        <f t="shared" ref="G2322:G2333" si="39">COUNTIF($O$3:$O$2316,W2322)</f>
        <v>61</v>
      </c>
      <c r="H2322" s="28">
        <f>+G2322/$C2322</f>
        <v>4.0912139503688799E-2</v>
      </c>
      <c r="I2322" s="10">
        <f t="shared" ref="I2322:I2333" si="40">COUNTIF($O$3:$O$2316,Y2322)</f>
        <v>326</v>
      </c>
      <c r="J2322" s="28">
        <f>+I2322/$C2322</f>
        <v>0.21864520456069753</v>
      </c>
      <c r="K2322" s="10">
        <f t="shared" ref="K2322:K2333" si="41">COUNTIF($O$3:$O$2316,AA2322)</f>
        <v>310</v>
      </c>
      <c r="L2322" s="28">
        <f t="shared" ref="L2322:L2333" si="42">+K2322/$C2322</f>
        <v>0.20791415157612342</v>
      </c>
      <c r="M2322" s="10">
        <f t="shared" ref="M2322:M2333" si="43">COUNTIF($O$3:$O$2316,AC2322)</f>
        <v>351</v>
      </c>
      <c r="N2322" s="28">
        <f t="shared" ref="N2322:N2333" si="44">+M2322/$C2322</f>
        <v>0.23541247484909456</v>
      </c>
      <c r="O2322" s="10">
        <f t="shared" ref="O2322:O2333" si="45">COUNTIF($O$3:$O$2316,AE2322)</f>
        <v>144</v>
      </c>
      <c r="P2322" s="28">
        <f t="shared" ref="P2322:P2333" si="46">+O2322/$C2322</f>
        <v>9.6579476861166996E-2</v>
      </c>
      <c r="Q2322" s="10">
        <f t="shared" ref="Q2322:Q2333" si="47">COUNTIF($O$3:$O$2316,AG2322)</f>
        <v>284</v>
      </c>
      <c r="R2322" s="28">
        <f t="shared" ref="R2322:R2333" si="48">+Q2322/$C2322</f>
        <v>0.19047619047619047</v>
      </c>
      <c r="U2322" s="26" t="s">
        <v>24163</v>
      </c>
      <c r="W2322" s="26" t="str">
        <f t="shared" ref="W2322:W2333" si="49">+"NBB"&amp;B2322</f>
        <v>NBBBound &amp; Not Paid</v>
      </c>
      <c r="Y2322" s="26" t="str">
        <f t="shared" ref="Y2322:Y2333" si="50">+"MCB"&amp;$B2322</f>
        <v>MCBBound &amp; Not Paid</v>
      </c>
      <c r="AA2322" s="26" t="str">
        <f t="shared" ref="AA2322:AA2333" si="51">+"CNJ"&amp;$B2322</f>
        <v>CNJBound &amp; Not Paid</v>
      </c>
      <c r="AC2322" s="26" t="str">
        <f t="shared" ref="AC2322:AC2333" si="52">+"HJM"&amp;$B2322</f>
        <v>HJMBound &amp; Not Paid</v>
      </c>
      <c r="AE2322" s="26" t="str">
        <f t="shared" ref="AE2322:AE2333" si="53">+"JR"&amp;$B2322</f>
        <v>JRBound &amp; Not Paid</v>
      </c>
      <c r="AG2322" s="26" t="str">
        <f>+"LAB"&amp;$B2322</f>
        <v>LABBound &amp; Not Paid</v>
      </c>
    </row>
    <row r="2323" spans="2:33" x14ac:dyDescent="0.2">
      <c r="B2323" s="26" t="s">
        <v>20133</v>
      </c>
      <c r="C2323" s="10">
        <f t="shared" si="37"/>
        <v>481</v>
      </c>
      <c r="E2323" s="10">
        <f t="shared" si="38"/>
        <v>24</v>
      </c>
      <c r="F2323" s="3"/>
      <c r="G2323" s="10">
        <f t="shared" si="39"/>
        <v>320</v>
      </c>
      <c r="H2323" s="28">
        <f t="shared" ref="H2323:J2333" si="54">+G2323/$C2323</f>
        <v>0.66528066528066532</v>
      </c>
      <c r="I2323" s="10">
        <f t="shared" si="40"/>
        <v>0</v>
      </c>
      <c r="J2323" s="28">
        <f t="shared" si="54"/>
        <v>0</v>
      </c>
      <c r="K2323" s="10">
        <f t="shared" si="41"/>
        <v>5</v>
      </c>
      <c r="L2323" s="28">
        <f t="shared" si="42"/>
        <v>1.0395010395010396E-2</v>
      </c>
      <c r="M2323" s="10">
        <f t="shared" si="43"/>
        <v>69</v>
      </c>
      <c r="N2323" s="28">
        <f t="shared" si="44"/>
        <v>0.14345114345114346</v>
      </c>
      <c r="O2323" s="10">
        <f t="shared" si="45"/>
        <v>0</v>
      </c>
      <c r="P2323" s="28">
        <f t="shared" si="46"/>
        <v>0</v>
      </c>
      <c r="Q2323" s="10">
        <f t="shared" si="47"/>
        <v>63</v>
      </c>
      <c r="R2323" s="28">
        <f t="shared" si="48"/>
        <v>0.13097713097713098</v>
      </c>
      <c r="U2323" s="26" t="s">
        <v>24164</v>
      </c>
      <c r="W2323" s="26" t="str">
        <f t="shared" si="49"/>
        <v>NBBDeclined</v>
      </c>
      <c r="Y2323" s="26" t="str">
        <f t="shared" si="50"/>
        <v>MCBDeclined</v>
      </c>
      <c r="AA2323" s="26" t="str">
        <f t="shared" si="51"/>
        <v>CNJDeclined</v>
      </c>
      <c r="AC2323" s="26" t="str">
        <f t="shared" si="52"/>
        <v>HJMDeclined</v>
      </c>
      <c r="AE2323" s="26" t="str">
        <f t="shared" si="53"/>
        <v>JRDeclined</v>
      </c>
      <c r="AG2323" s="26" t="str">
        <f t="shared" ref="AG2323:AG2333" si="55">+"LAB"&amp;$B2323</f>
        <v>LABDeclined</v>
      </c>
    </row>
    <row r="2324" spans="2:33" x14ac:dyDescent="0.2">
      <c r="B2324" s="26" t="s">
        <v>20134</v>
      </c>
      <c r="C2324" s="10">
        <f t="shared" si="37"/>
        <v>73</v>
      </c>
      <c r="E2324" s="10">
        <f t="shared" si="38"/>
        <v>7</v>
      </c>
      <c r="F2324" s="3"/>
      <c r="G2324" s="10">
        <f t="shared" si="39"/>
        <v>44</v>
      </c>
      <c r="H2324" s="28">
        <f t="shared" si="54"/>
        <v>0.60273972602739723</v>
      </c>
      <c r="I2324" s="10">
        <f t="shared" si="40"/>
        <v>0</v>
      </c>
      <c r="J2324" s="28">
        <f t="shared" si="54"/>
        <v>0</v>
      </c>
      <c r="K2324" s="10">
        <f t="shared" si="41"/>
        <v>0</v>
      </c>
      <c r="L2324" s="28">
        <f t="shared" si="42"/>
        <v>0</v>
      </c>
      <c r="M2324" s="10">
        <f t="shared" si="43"/>
        <v>11</v>
      </c>
      <c r="N2324" s="28">
        <f t="shared" si="44"/>
        <v>0.15068493150684931</v>
      </c>
      <c r="O2324" s="10">
        <f t="shared" si="45"/>
        <v>0</v>
      </c>
      <c r="P2324" s="28">
        <f t="shared" si="46"/>
        <v>0</v>
      </c>
      <c r="Q2324" s="10">
        <f t="shared" si="47"/>
        <v>11</v>
      </c>
      <c r="R2324" s="28">
        <f t="shared" si="48"/>
        <v>0.15068493150684931</v>
      </c>
      <c r="U2324" s="26" t="s">
        <v>23936</v>
      </c>
      <c r="W2324" s="26" t="str">
        <f t="shared" si="49"/>
        <v>NBBNo Sale</v>
      </c>
      <c r="Y2324" s="26" t="str">
        <f t="shared" si="50"/>
        <v>MCBNo Sale</v>
      </c>
      <c r="AA2324" s="26" t="str">
        <f t="shared" si="51"/>
        <v>CNJNo Sale</v>
      </c>
      <c r="AC2324" s="26" t="str">
        <f t="shared" si="52"/>
        <v>HJMNo Sale</v>
      </c>
      <c r="AE2324" s="26" t="str">
        <f t="shared" si="53"/>
        <v>JRNo Sale</v>
      </c>
      <c r="AG2324" s="26" t="str">
        <f t="shared" si="55"/>
        <v>LABNo Sale</v>
      </c>
    </row>
    <row r="2325" spans="2:33" x14ac:dyDescent="0.2">
      <c r="B2325" s="26" t="s">
        <v>20136</v>
      </c>
      <c r="C2325" s="10">
        <f t="shared" si="37"/>
        <v>65</v>
      </c>
      <c r="E2325" s="10">
        <f t="shared" si="38"/>
        <v>1</v>
      </c>
      <c r="F2325" s="3"/>
      <c r="G2325" s="10">
        <f t="shared" si="39"/>
        <v>33</v>
      </c>
      <c r="H2325" s="28">
        <f t="shared" si="54"/>
        <v>0.50769230769230766</v>
      </c>
      <c r="I2325" s="10">
        <f t="shared" si="40"/>
        <v>0</v>
      </c>
      <c r="J2325" s="28">
        <f t="shared" si="54"/>
        <v>0</v>
      </c>
      <c r="K2325" s="10">
        <f t="shared" si="41"/>
        <v>0</v>
      </c>
      <c r="L2325" s="28">
        <f t="shared" si="42"/>
        <v>0</v>
      </c>
      <c r="M2325" s="10">
        <f t="shared" si="43"/>
        <v>12</v>
      </c>
      <c r="N2325" s="28">
        <f t="shared" si="44"/>
        <v>0.18461538461538463</v>
      </c>
      <c r="O2325" s="10">
        <f t="shared" si="45"/>
        <v>0</v>
      </c>
      <c r="P2325" s="28">
        <f t="shared" si="46"/>
        <v>0</v>
      </c>
      <c r="Q2325" s="10">
        <f t="shared" si="47"/>
        <v>19</v>
      </c>
      <c r="R2325" s="28">
        <f t="shared" si="48"/>
        <v>0.29230769230769232</v>
      </c>
      <c r="U2325" s="26" t="s">
        <v>23937</v>
      </c>
      <c r="W2325" s="26" t="str">
        <f t="shared" si="49"/>
        <v>NBBClose-No Info</v>
      </c>
      <c r="Y2325" s="26" t="str">
        <f t="shared" si="50"/>
        <v>MCBClose-No Info</v>
      </c>
      <c r="AA2325" s="26" t="str">
        <f t="shared" si="51"/>
        <v>CNJClose-No Info</v>
      </c>
      <c r="AC2325" s="26" t="str">
        <f t="shared" si="52"/>
        <v>HJMClose-No Info</v>
      </c>
      <c r="AE2325" s="26" t="str">
        <f t="shared" si="53"/>
        <v>JRClose-No Info</v>
      </c>
      <c r="AG2325" s="26" t="str">
        <f t="shared" si="55"/>
        <v>LABClose-No Info</v>
      </c>
    </row>
    <row r="2326" spans="2:33" x14ac:dyDescent="0.2">
      <c r="B2326" s="26" t="s">
        <v>24151</v>
      </c>
      <c r="C2326" s="10">
        <f t="shared" si="37"/>
        <v>64</v>
      </c>
      <c r="E2326" s="10">
        <f t="shared" si="38"/>
        <v>0</v>
      </c>
      <c r="F2326" s="3"/>
      <c r="G2326" s="10">
        <f t="shared" si="39"/>
        <v>1</v>
      </c>
      <c r="H2326" s="28">
        <f t="shared" si="54"/>
        <v>1.5625E-2</v>
      </c>
      <c r="I2326" s="10">
        <f t="shared" si="40"/>
        <v>4</v>
      </c>
      <c r="J2326" s="28">
        <f t="shared" si="54"/>
        <v>6.25E-2</v>
      </c>
      <c r="K2326" s="10">
        <f t="shared" si="41"/>
        <v>16</v>
      </c>
      <c r="L2326" s="28">
        <f t="shared" si="42"/>
        <v>0.25</v>
      </c>
      <c r="M2326" s="10">
        <f t="shared" si="43"/>
        <v>8</v>
      </c>
      <c r="N2326" s="28">
        <f t="shared" si="44"/>
        <v>0.125</v>
      </c>
      <c r="O2326" s="10">
        <f t="shared" si="45"/>
        <v>17</v>
      </c>
      <c r="P2326" s="28">
        <f t="shared" si="46"/>
        <v>0.265625</v>
      </c>
      <c r="Q2326" s="10">
        <f t="shared" si="47"/>
        <v>18</v>
      </c>
      <c r="R2326" s="28">
        <f t="shared" si="48"/>
        <v>0.28125</v>
      </c>
      <c r="U2326" s="26" t="s">
        <v>23938</v>
      </c>
      <c r="W2326" s="26" t="str">
        <f t="shared" si="49"/>
        <v>NBBRating</v>
      </c>
      <c r="Y2326" s="26" t="str">
        <f t="shared" si="50"/>
        <v>MCBRating</v>
      </c>
      <c r="AA2326" s="26" t="str">
        <f t="shared" si="51"/>
        <v>CNJRating</v>
      </c>
      <c r="AC2326" s="26" t="str">
        <f t="shared" si="52"/>
        <v>HJMRating</v>
      </c>
      <c r="AE2326" s="26" t="str">
        <f t="shared" si="53"/>
        <v>JRRating</v>
      </c>
      <c r="AG2326" s="26" t="str">
        <f t="shared" si="55"/>
        <v>LABRating</v>
      </c>
    </row>
    <row r="2327" spans="2:33" x14ac:dyDescent="0.2">
      <c r="B2327" s="26" t="s">
        <v>24152</v>
      </c>
      <c r="C2327" s="10">
        <f t="shared" si="37"/>
        <v>54</v>
      </c>
      <c r="E2327" s="10">
        <f t="shared" si="38"/>
        <v>0</v>
      </c>
      <c r="F2327" s="3"/>
      <c r="G2327" s="10">
        <f t="shared" si="39"/>
        <v>4</v>
      </c>
      <c r="H2327" s="28">
        <f t="shared" si="54"/>
        <v>7.407407407407407E-2</v>
      </c>
      <c r="I2327" s="10">
        <f t="shared" si="40"/>
        <v>2</v>
      </c>
      <c r="J2327" s="28">
        <f t="shared" si="54"/>
        <v>3.7037037037037035E-2</v>
      </c>
      <c r="K2327" s="10">
        <f t="shared" si="41"/>
        <v>6</v>
      </c>
      <c r="L2327" s="28">
        <f t="shared" si="42"/>
        <v>0.1111111111111111</v>
      </c>
      <c r="M2327" s="10">
        <f t="shared" si="43"/>
        <v>15</v>
      </c>
      <c r="N2327" s="28">
        <f t="shared" si="44"/>
        <v>0.27777777777777779</v>
      </c>
      <c r="O2327" s="10">
        <f t="shared" si="45"/>
        <v>8</v>
      </c>
      <c r="P2327" s="28">
        <f t="shared" si="46"/>
        <v>0.14814814814814814</v>
      </c>
      <c r="Q2327" s="10">
        <f t="shared" si="47"/>
        <v>19</v>
      </c>
      <c r="R2327" s="28">
        <f t="shared" si="48"/>
        <v>0.35185185185185186</v>
      </c>
      <c r="U2327" s="26" t="s">
        <v>23939</v>
      </c>
      <c r="W2327" s="26" t="str">
        <f t="shared" si="49"/>
        <v>NBBQuote Issued</v>
      </c>
      <c r="Y2327" s="26" t="str">
        <f t="shared" si="50"/>
        <v>MCBQuote Issued</v>
      </c>
      <c r="AA2327" s="26" t="str">
        <f t="shared" si="51"/>
        <v>CNJQuote Issued</v>
      </c>
      <c r="AC2327" s="26" t="str">
        <f t="shared" si="52"/>
        <v>HJMQuote Issued</v>
      </c>
      <c r="AE2327" s="26" t="str">
        <f t="shared" si="53"/>
        <v>JRQuote Issued</v>
      </c>
      <c r="AG2327" s="26" t="str">
        <f t="shared" si="55"/>
        <v>LABQuote Issued</v>
      </c>
    </row>
    <row r="2328" spans="2:33" x14ac:dyDescent="0.2">
      <c r="B2328" s="26" t="s">
        <v>24149</v>
      </c>
      <c r="C2328" s="10">
        <f t="shared" si="37"/>
        <v>30</v>
      </c>
      <c r="E2328" s="10">
        <f t="shared" si="38"/>
        <v>0</v>
      </c>
      <c r="F2328" s="3"/>
      <c r="G2328" s="10">
        <f t="shared" si="39"/>
        <v>0</v>
      </c>
      <c r="H2328" s="28">
        <f t="shared" si="54"/>
        <v>0</v>
      </c>
      <c r="I2328" s="10">
        <f t="shared" si="40"/>
        <v>4</v>
      </c>
      <c r="J2328" s="28">
        <f t="shared" si="54"/>
        <v>0.13333333333333333</v>
      </c>
      <c r="K2328" s="10">
        <f t="shared" si="41"/>
        <v>12</v>
      </c>
      <c r="L2328" s="28">
        <f t="shared" si="42"/>
        <v>0.4</v>
      </c>
      <c r="M2328" s="10">
        <f t="shared" si="43"/>
        <v>11</v>
      </c>
      <c r="N2328" s="28">
        <f t="shared" si="44"/>
        <v>0.36666666666666664</v>
      </c>
      <c r="O2328" s="10">
        <f t="shared" si="45"/>
        <v>2</v>
      </c>
      <c r="P2328" s="28">
        <f t="shared" si="46"/>
        <v>6.6666666666666666E-2</v>
      </c>
      <c r="Q2328" s="10">
        <f t="shared" si="47"/>
        <v>1</v>
      </c>
      <c r="R2328" s="28">
        <f t="shared" si="48"/>
        <v>3.3333333333333333E-2</v>
      </c>
      <c r="U2328" s="26" t="s">
        <v>22839</v>
      </c>
      <c r="W2328" s="26" t="str">
        <f t="shared" si="49"/>
        <v>NBBRenewal Laspe Replaced</v>
      </c>
      <c r="Y2328" s="26" t="str">
        <f t="shared" si="50"/>
        <v>MCBRenewal Laspe Replaced</v>
      </c>
      <c r="AA2328" s="26" t="str">
        <f t="shared" si="51"/>
        <v>CNJRenewal Laspe Replaced</v>
      </c>
      <c r="AC2328" s="26" t="str">
        <f t="shared" si="52"/>
        <v>HJMRenewal Laspe Replaced</v>
      </c>
      <c r="AE2328" s="26" t="str">
        <f t="shared" si="53"/>
        <v>JRRenewal Laspe Replaced</v>
      </c>
      <c r="AG2328" s="26" t="str">
        <f t="shared" si="55"/>
        <v>LABRenewal Laspe Replaced</v>
      </c>
    </row>
    <row r="2329" spans="2:33" x14ac:dyDescent="0.2">
      <c r="B2329" s="26" t="s">
        <v>24160</v>
      </c>
      <c r="C2329" s="10">
        <f t="shared" si="37"/>
        <v>25</v>
      </c>
      <c r="E2329" s="10">
        <f t="shared" si="38"/>
        <v>2</v>
      </c>
      <c r="F2329" s="3"/>
      <c r="G2329" s="10">
        <f t="shared" si="39"/>
        <v>4</v>
      </c>
      <c r="H2329" s="28">
        <f t="shared" si="54"/>
        <v>0.16</v>
      </c>
      <c r="I2329" s="10">
        <f t="shared" si="40"/>
        <v>5</v>
      </c>
      <c r="J2329" s="28">
        <f t="shared" si="54"/>
        <v>0.2</v>
      </c>
      <c r="K2329" s="10">
        <f t="shared" si="41"/>
        <v>6</v>
      </c>
      <c r="L2329" s="28">
        <f t="shared" si="42"/>
        <v>0.24</v>
      </c>
      <c r="M2329" s="10">
        <f t="shared" si="43"/>
        <v>2</v>
      </c>
      <c r="N2329" s="28">
        <f t="shared" si="44"/>
        <v>0.08</v>
      </c>
      <c r="O2329" s="10">
        <f t="shared" si="45"/>
        <v>0</v>
      </c>
      <c r="P2329" s="28">
        <f t="shared" si="46"/>
        <v>0</v>
      </c>
      <c r="Q2329" s="10">
        <f t="shared" si="47"/>
        <v>6</v>
      </c>
      <c r="R2329" s="28">
        <f t="shared" si="48"/>
        <v>0.24</v>
      </c>
      <c r="U2329" s="26" t="s">
        <v>22840</v>
      </c>
      <c r="W2329" s="26" t="str">
        <f t="shared" si="49"/>
        <v>NBBcancel</v>
      </c>
      <c r="Y2329" s="26" t="str">
        <f t="shared" si="50"/>
        <v>MCBcancel</v>
      </c>
      <c r="AA2329" s="26" t="str">
        <f t="shared" si="51"/>
        <v>CNJcancel</v>
      </c>
      <c r="AC2329" s="26" t="str">
        <f t="shared" si="52"/>
        <v>HJMcancel</v>
      </c>
      <c r="AE2329" s="26" t="str">
        <f t="shared" si="53"/>
        <v>JRcancel</v>
      </c>
      <c r="AG2329" s="26" t="str">
        <f t="shared" si="55"/>
        <v>LABcancel</v>
      </c>
    </row>
    <row r="2330" spans="2:33" x14ac:dyDescent="0.2">
      <c r="B2330" s="26" t="s">
        <v>24150</v>
      </c>
      <c r="C2330" s="10">
        <f t="shared" si="37"/>
        <v>20</v>
      </c>
      <c r="E2330" s="10">
        <f t="shared" si="38"/>
        <v>0</v>
      </c>
      <c r="F2330" s="3"/>
      <c r="G2330" s="10">
        <f t="shared" si="39"/>
        <v>0</v>
      </c>
      <c r="H2330" s="28">
        <f t="shared" si="54"/>
        <v>0</v>
      </c>
      <c r="I2330" s="10">
        <f t="shared" si="40"/>
        <v>7</v>
      </c>
      <c r="J2330" s="28">
        <f t="shared" si="54"/>
        <v>0.35</v>
      </c>
      <c r="K2330" s="10">
        <f t="shared" si="41"/>
        <v>4</v>
      </c>
      <c r="L2330" s="28">
        <f t="shared" si="42"/>
        <v>0.2</v>
      </c>
      <c r="M2330" s="10">
        <f t="shared" si="43"/>
        <v>6</v>
      </c>
      <c r="N2330" s="28">
        <f t="shared" si="44"/>
        <v>0.3</v>
      </c>
      <c r="O2330" s="10">
        <f t="shared" si="45"/>
        <v>1</v>
      </c>
      <c r="P2330" s="28">
        <f t="shared" si="46"/>
        <v>0.05</v>
      </c>
      <c r="Q2330" s="10">
        <f t="shared" si="47"/>
        <v>2</v>
      </c>
      <c r="R2330" s="28">
        <f t="shared" si="48"/>
        <v>0.1</v>
      </c>
      <c r="U2330" s="26" t="s">
        <v>22841</v>
      </c>
      <c r="W2330" s="26" t="str">
        <f t="shared" si="49"/>
        <v>NBBDO NOT RENEW</v>
      </c>
      <c r="Y2330" s="26" t="str">
        <f t="shared" si="50"/>
        <v>MCBDO NOT RENEW</v>
      </c>
      <c r="AA2330" s="26" t="str">
        <f t="shared" si="51"/>
        <v>CNJDO NOT RENEW</v>
      </c>
      <c r="AC2330" s="26" t="str">
        <f t="shared" si="52"/>
        <v>HJMDO NOT RENEW</v>
      </c>
      <c r="AE2330" s="26" t="str">
        <f t="shared" si="53"/>
        <v>JRDO NOT RENEW</v>
      </c>
      <c r="AG2330" s="26" t="str">
        <f t="shared" si="55"/>
        <v>LABDO NOT RENEW</v>
      </c>
    </row>
    <row r="2331" spans="2:33" x14ac:dyDescent="0.2">
      <c r="B2331" s="26" t="s">
        <v>24148</v>
      </c>
      <c r="C2331" s="10">
        <f t="shared" si="37"/>
        <v>8</v>
      </c>
      <c r="E2331" s="10">
        <f t="shared" si="38"/>
        <v>0</v>
      </c>
      <c r="F2331" s="3"/>
      <c r="G2331" s="10">
        <f t="shared" si="39"/>
        <v>0</v>
      </c>
      <c r="H2331" s="28">
        <f t="shared" si="54"/>
        <v>0</v>
      </c>
      <c r="I2331" s="10">
        <f t="shared" si="40"/>
        <v>0</v>
      </c>
      <c r="J2331" s="28">
        <f t="shared" si="54"/>
        <v>0</v>
      </c>
      <c r="K2331" s="10">
        <f t="shared" si="41"/>
        <v>3</v>
      </c>
      <c r="L2331" s="28">
        <f t="shared" si="42"/>
        <v>0.375</v>
      </c>
      <c r="M2331" s="10">
        <f t="shared" si="43"/>
        <v>1</v>
      </c>
      <c r="N2331" s="28">
        <f t="shared" si="44"/>
        <v>0.125</v>
      </c>
      <c r="O2331" s="10">
        <f t="shared" si="45"/>
        <v>1</v>
      </c>
      <c r="P2331" s="28">
        <f t="shared" si="46"/>
        <v>0.125</v>
      </c>
      <c r="Q2331" s="10">
        <f t="shared" si="47"/>
        <v>3</v>
      </c>
      <c r="R2331" s="28">
        <f t="shared" si="48"/>
        <v>0.375</v>
      </c>
      <c r="U2331" s="26" t="s">
        <v>22842</v>
      </c>
      <c r="W2331" s="26" t="str">
        <f t="shared" si="49"/>
        <v>NBBRenewal Lapse</v>
      </c>
      <c r="Y2331" s="26" t="str">
        <f t="shared" si="50"/>
        <v>MCBRenewal Lapse</v>
      </c>
      <c r="AA2331" s="26" t="str">
        <f t="shared" si="51"/>
        <v>CNJRenewal Lapse</v>
      </c>
      <c r="AC2331" s="26" t="str">
        <f t="shared" si="52"/>
        <v>HJMRenewal Lapse</v>
      </c>
      <c r="AE2331" s="26" t="str">
        <f t="shared" si="53"/>
        <v>JRRenewal Lapse</v>
      </c>
      <c r="AG2331" s="26" t="str">
        <f t="shared" si="55"/>
        <v>LABRenewal Lapse</v>
      </c>
    </row>
    <row r="2332" spans="2:33" x14ac:dyDescent="0.2">
      <c r="B2332" s="26" t="s">
        <v>24159</v>
      </c>
      <c r="C2332" s="10">
        <f t="shared" si="37"/>
        <v>2</v>
      </c>
      <c r="E2332" s="10">
        <f t="shared" si="38"/>
        <v>0</v>
      </c>
      <c r="F2332" s="3"/>
      <c r="G2332" s="10">
        <f t="shared" si="39"/>
        <v>2</v>
      </c>
      <c r="H2332" s="28">
        <f t="shared" si="54"/>
        <v>1</v>
      </c>
      <c r="I2332" s="10">
        <f t="shared" si="40"/>
        <v>0</v>
      </c>
      <c r="J2332" s="28">
        <f t="shared" si="54"/>
        <v>0</v>
      </c>
      <c r="K2332" s="10">
        <f t="shared" si="41"/>
        <v>0</v>
      </c>
      <c r="L2332" s="28">
        <f t="shared" si="42"/>
        <v>0</v>
      </c>
      <c r="M2332" s="10">
        <f t="shared" si="43"/>
        <v>0</v>
      </c>
      <c r="N2332" s="28">
        <f t="shared" si="44"/>
        <v>0</v>
      </c>
      <c r="O2332" s="10">
        <f t="shared" si="45"/>
        <v>0</v>
      </c>
      <c r="P2332" s="28">
        <f t="shared" si="46"/>
        <v>0</v>
      </c>
      <c r="Q2332" s="10">
        <f t="shared" si="47"/>
        <v>0</v>
      </c>
      <c r="R2332" s="28">
        <f t="shared" si="48"/>
        <v>0</v>
      </c>
      <c r="U2332" s="26" t="s">
        <v>22843</v>
      </c>
      <c r="W2332" s="26" t="str">
        <f t="shared" si="49"/>
        <v>NBBIndication</v>
      </c>
      <c r="Y2332" s="26" t="str">
        <f t="shared" si="50"/>
        <v>MCBIndication</v>
      </c>
      <c r="AA2332" s="26" t="str">
        <f t="shared" si="51"/>
        <v>CNJIndication</v>
      </c>
      <c r="AC2332" s="26" t="str">
        <f t="shared" si="52"/>
        <v>HJMIndication</v>
      </c>
      <c r="AE2332" s="26" t="str">
        <f t="shared" si="53"/>
        <v>JRIndication</v>
      </c>
      <c r="AG2332" s="26" t="str">
        <f t="shared" si="55"/>
        <v>LABIndication</v>
      </c>
    </row>
    <row r="2333" spans="2:33" x14ac:dyDescent="0.2">
      <c r="B2333" s="26" t="s">
        <v>24154</v>
      </c>
      <c r="C2333" s="10">
        <f t="shared" si="37"/>
        <v>1</v>
      </c>
      <c r="E2333" s="10">
        <f t="shared" si="38"/>
        <v>0</v>
      </c>
      <c r="F2333" s="3"/>
      <c r="G2333" s="10">
        <f t="shared" si="39"/>
        <v>0</v>
      </c>
      <c r="H2333" s="28">
        <f t="shared" si="54"/>
        <v>0</v>
      </c>
      <c r="I2333" s="10">
        <f t="shared" si="40"/>
        <v>0</v>
      </c>
      <c r="J2333" s="28">
        <f t="shared" si="54"/>
        <v>0</v>
      </c>
      <c r="K2333" s="10">
        <f t="shared" si="41"/>
        <v>0</v>
      </c>
      <c r="L2333" s="28">
        <f t="shared" si="42"/>
        <v>0</v>
      </c>
      <c r="M2333" s="10">
        <f t="shared" si="43"/>
        <v>1</v>
      </c>
      <c r="N2333" s="28">
        <f t="shared" si="44"/>
        <v>1</v>
      </c>
      <c r="O2333" s="10">
        <f t="shared" si="45"/>
        <v>0</v>
      </c>
      <c r="P2333" s="28">
        <f t="shared" si="46"/>
        <v>0</v>
      </c>
      <c r="Q2333" s="10">
        <f t="shared" si="47"/>
        <v>0</v>
      </c>
      <c r="R2333" s="28">
        <f t="shared" si="48"/>
        <v>0</v>
      </c>
      <c r="U2333" s="26" t="s">
        <v>22844</v>
      </c>
      <c r="W2333" s="26" t="str">
        <f t="shared" si="49"/>
        <v>NBBERP or EPP</v>
      </c>
      <c r="Y2333" s="26" t="str">
        <f t="shared" si="50"/>
        <v>MCBERP or EPP</v>
      </c>
      <c r="AA2333" s="26" t="str">
        <f t="shared" si="51"/>
        <v>CNJERP or EPP</v>
      </c>
      <c r="AC2333" s="26" t="str">
        <f t="shared" si="52"/>
        <v>HJMERP or EPP</v>
      </c>
      <c r="AE2333" s="26" t="str">
        <f t="shared" si="53"/>
        <v>JRERP or EPP</v>
      </c>
      <c r="AG2333" s="26" t="str">
        <f t="shared" si="55"/>
        <v>LABERP or EPP</v>
      </c>
    </row>
    <row r="2334" spans="2:33" x14ac:dyDescent="0.2">
      <c r="J2334" s="10"/>
      <c r="L2334" s="10"/>
    </row>
    <row r="2335" spans="2:33" x14ac:dyDescent="0.2">
      <c r="B2335" s="24" t="s">
        <v>24161</v>
      </c>
      <c r="C2335" s="25">
        <f>SUBTOTAL(9,C2322:C2334)</f>
        <v>2314</v>
      </c>
      <c r="E2335" s="25">
        <f>SUBTOTAL(9,E2322:E2334)</f>
        <v>49</v>
      </c>
      <c r="G2335" s="25">
        <f>SUBTOTAL(9,G2322:G2334)</f>
        <v>469</v>
      </c>
      <c r="I2335" s="25">
        <f>SUBTOTAL(9,I2322:I2334)</f>
        <v>348</v>
      </c>
      <c r="J2335" s="10"/>
      <c r="K2335" s="25">
        <f>SUBTOTAL(9,K2322:K2334)</f>
        <v>362</v>
      </c>
      <c r="L2335" s="10"/>
      <c r="M2335" s="25">
        <f>SUBTOTAL(9,M2322:M2334)</f>
        <v>487</v>
      </c>
      <c r="O2335" s="25">
        <f>SUBTOTAL(9,O2322:O2334)</f>
        <v>173</v>
      </c>
      <c r="Q2335" s="25">
        <f>SUBTOTAL(9,Q2322:Q2334)</f>
        <v>426</v>
      </c>
    </row>
    <row r="2336" spans="2:33" x14ac:dyDescent="0.2">
      <c r="J2336" s="10"/>
      <c r="K2336" s="10"/>
      <c r="L2336" s="10"/>
      <c r="M2336" s="10"/>
    </row>
    <row r="2337" spans="4:13" x14ac:dyDescent="0.2">
      <c r="J2337" s="10"/>
      <c r="K2337" s="10"/>
      <c r="L2337" s="10"/>
      <c r="M2337" s="10"/>
    </row>
    <row r="2338" spans="4:13" x14ac:dyDescent="0.2">
      <c r="J2338" s="10"/>
      <c r="K2338" s="10"/>
      <c r="L2338" s="10"/>
      <c r="M2338" s="10"/>
    </row>
    <row r="2339" spans="4:13" x14ac:dyDescent="0.2">
      <c r="D2339" s="32">
        <v>39722</v>
      </c>
      <c r="J2339" s="10"/>
      <c r="K2339" s="10"/>
      <c r="L2339" s="10"/>
      <c r="M2339" s="10"/>
    </row>
    <row r="2340" spans="4:13" x14ac:dyDescent="0.2">
      <c r="D2340" s="32">
        <v>39787</v>
      </c>
      <c r="E2340" s="10">
        <v>43</v>
      </c>
      <c r="J2340" s="10"/>
      <c r="K2340" s="10"/>
      <c r="L2340" s="10"/>
      <c r="M2340" s="10"/>
    </row>
    <row r="2341" spans="4:13" x14ac:dyDescent="0.2">
      <c r="J2341" s="10"/>
      <c r="K2341" s="10"/>
      <c r="L2341" s="10"/>
      <c r="M2341" s="10"/>
    </row>
    <row r="2342" spans="4:13" x14ac:dyDescent="0.2">
      <c r="J2342" s="10"/>
      <c r="K2342" s="10"/>
      <c r="L2342" s="10"/>
      <c r="M2342" s="10"/>
    </row>
    <row r="2343" spans="4:13" x14ac:dyDescent="0.2">
      <c r="J2343" s="10"/>
      <c r="K2343" s="10"/>
      <c r="L2343" s="10"/>
      <c r="M2343" s="10"/>
    </row>
    <row r="2344" spans="4:13" x14ac:dyDescent="0.2">
      <c r="J2344" s="10"/>
      <c r="K2344" s="10"/>
      <c r="L2344" s="10"/>
      <c r="M2344" s="10"/>
    </row>
    <row r="2345" spans="4:13" x14ac:dyDescent="0.2">
      <c r="J2345" s="10"/>
      <c r="K2345" s="10"/>
      <c r="L2345" s="10"/>
      <c r="M2345" s="10"/>
    </row>
    <row r="2346" spans="4:13" x14ac:dyDescent="0.2">
      <c r="J2346" s="10"/>
      <c r="K2346" s="10"/>
      <c r="L2346" s="10"/>
      <c r="M2346" s="10"/>
    </row>
  </sheetData>
  <autoFilter ref="A2:M2316"/>
  <phoneticPr fontId="1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8"/>
  <sheetViews>
    <sheetView zoomScale="115" zoomScaleNormal="115" zoomScalePageLayoutView="11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24.85546875" style="151" customWidth="1"/>
    <col min="2" max="2" width="1.7109375" style="143" customWidth="1"/>
    <col min="3" max="3" width="13.7109375" style="151" customWidth="1"/>
    <col min="4" max="4" width="12" style="151" customWidth="1"/>
    <col min="5" max="5" width="13.42578125" style="151" bestFit="1" customWidth="1"/>
    <col min="6" max="6" width="13.42578125" style="151" customWidth="1"/>
    <col min="7" max="7" width="1.7109375" style="151" customWidth="1"/>
    <col min="8" max="9" width="9.28515625" style="151" bestFit="1" customWidth="1"/>
    <col min="10" max="10" width="1.7109375" style="151" customWidth="1"/>
    <col min="11" max="11" width="9.28515625" style="151" bestFit="1" customWidth="1"/>
    <col min="12" max="12" width="1.7109375" style="151" customWidth="1"/>
    <col min="13" max="13" width="14.7109375" style="151" customWidth="1"/>
    <col min="14" max="14" width="1.7109375" style="151" customWidth="1"/>
    <col min="15" max="16" width="14.7109375" style="151" customWidth="1"/>
    <col min="17" max="17" width="1.7109375" style="151" customWidth="1"/>
    <col min="19" max="19" width="10.7109375" style="151" bestFit="1" customWidth="1"/>
    <col min="20" max="22" width="8.85546875" style="151"/>
    <col min="23" max="23" width="14.7109375" style="151" customWidth="1"/>
    <col min="24" max="16384" width="8.85546875" style="151"/>
  </cols>
  <sheetData>
    <row r="1" spans="1:23" x14ac:dyDescent="0.2">
      <c r="A1" s="167" t="s">
        <v>552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</row>
    <row r="2" spans="1:23" x14ac:dyDescent="0.2">
      <c r="A2" s="92" t="s">
        <v>24532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</row>
    <row r="3" spans="1:23" x14ac:dyDescent="0.2">
      <c r="A3" s="97" t="s">
        <v>24533</v>
      </c>
      <c r="B3" s="96"/>
      <c r="C3" s="96"/>
      <c r="D3" s="96"/>
      <c r="E3" s="96"/>
      <c r="F3" s="96"/>
      <c r="G3" s="139"/>
      <c r="H3" s="96"/>
      <c r="I3" s="96"/>
      <c r="J3" s="96"/>
      <c r="K3" s="96"/>
      <c r="L3" s="96"/>
      <c r="R3" s="151"/>
    </row>
    <row r="4" spans="1:23" x14ac:dyDescent="0.2">
      <c r="F4"/>
      <c r="H4" s="152" t="s">
        <v>24503</v>
      </c>
      <c r="I4" s="153"/>
      <c r="R4" s="27" t="s">
        <v>24531</v>
      </c>
      <c r="S4" s="154"/>
    </row>
    <row r="5" spans="1:23" x14ac:dyDescent="0.2">
      <c r="A5" s="149" t="s">
        <v>24504</v>
      </c>
      <c r="B5" s="150"/>
      <c r="C5" s="171" t="s">
        <v>24505</v>
      </c>
      <c r="D5" s="171" t="s">
        <v>24506</v>
      </c>
      <c r="E5" s="171" t="s">
        <v>24507</v>
      </c>
      <c r="F5" s="172" t="s">
        <v>24508</v>
      </c>
      <c r="G5" s="155"/>
      <c r="H5" s="171" t="s">
        <v>24509</v>
      </c>
      <c r="I5" s="171" t="s">
        <v>24510</v>
      </c>
      <c r="K5" s="154" t="s">
        <v>24530</v>
      </c>
      <c r="M5" s="154" t="s">
        <v>24529</v>
      </c>
      <c r="O5" s="154" t="s">
        <v>24530</v>
      </c>
      <c r="P5" s="154" t="s">
        <v>24474</v>
      </c>
      <c r="R5" s="154" t="s">
        <v>23748</v>
      </c>
      <c r="S5" s="154" t="s">
        <v>2393</v>
      </c>
    </row>
    <row r="6" spans="1:23" x14ac:dyDescent="0.2">
      <c r="A6" s="142" t="s">
        <v>24511</v>
      </c>
      <c r="C6" s="144">
        <v>0.58983607271588612</v>
      </c>
      <c r="D6" s="145">
        <v>0.58386310721367884</v>
      </c>
      <c r="E6" s="145" t="s">
        <v>24512</v>
      </c>
      <c r="F6" s="173">
        <v>0.58386310721367884</v>
      </c>
      <c r="H6" s="144">
        <v>0.36099999999999999</v>
      </c>
      <c r="I6" s="144">
        <v>0.44900000000000001</v>
      </c>
      <c r="K6" s="156">
        <f>+I6</f>
        <v>0.44900000000000001</v>
      </c>
      <c r="M6" s="157" t="e">
        <f>+#REF!</f>
        <v>#REF!</v>
      </c>
      <c r="O6" s="158" t="e">
        <f>+M6*K6</f>
        <v>#REF!</v>
      </c>
      <c r="P6" s="158" t="e">
        <f>+M6*F6</f>
        <v>#REF!</v>
      </c>
      <c r="R6" s="28">
        <f>+K6-F6</f>
        <v>-0.13486310721367883</v>
      </c>
      <c r="S6" s="158" t="e">
        <f>+O6-P6</f>
        <v>#REF!</v>
      </c>
    </row>
    <row r="7" spans="1:23" x14ac:dyDescent="0.2">
      <c r="A7" s="142" t="s">
        <v>24513</v>
      </c>
      <c r="C7" s="144">
        <v>0.52971818488992195</v>
      </c>
      <c r="D7" s="145">
        <v>0.50673386982033708</v>
      </c>
      <c r="E7" s="145">
        <v>0.49324310836881324</v>
      </c>
      <c r="F7" s="173">
        <v>0.50004303084962642</v>
      </c>
      <c r="H7" s="144">
        <v>0.28299999999999997</v>
      </c>
      <c r="I7" s="144">
        <v>0.53600000000000003</v>
      </c>
      <c r="K7" s="144">
        <f>(I7+E7)/2</f>
        <v>0.51462155418440658</v>
      </c>
      <c r="M7" s="158" t="e">
        <f>+#REF!</f>
        <v>#REF!</v>
      </c>
      <c r="O7" s="158" t="e">
        <f t="shared" ref="O7:O12" si="0">+M7*K7</f>
        <v>#REF!</v>
      </c>
      <c r="P7" s="158" t="e">
        <f t="shared" ref="P7:P12" si="1">+M7*F7</f>
        <v>#REF!</v>
      </c>
      <c r="R7" s="28">
        <f t="shared" ref="R7:R12" si="2">+K7-F7</f>
        <v>1.4578523334780158E-2</v>
      </c>
      <c r="S7" s="158" t="e">
        <f t="shared" ref="S7:S12" si="3">+O7-P7</f>
        <v>#REF!</v>
      </c>
    </row>
    <row r="8" spans="1:23" x14ac:dyDescent="0.2">
      <c r="A8" s="142" t="s">
        <v>24514</v>
      </c>
      <c r="C8" s="144">
        <v>0.59157804474562792</v>
      </c>
      <c r="D8" s="145">
        <v>0.59295807423399582</v>
      </c>
      <c r="E8" s="145">
        <v>0.59182046402691035</v>
      </c>
      <c r="F8" s="173">
        <v>0.59225206560347354</v>
      </c>
      <c r="H8" s="144">
        <v>0.54500000000000004</v>
      </c>
      <c r="I8" s="144">
        <v>0.54300000000000004</v>
      </c>
      <c r="K8" s="144">
        <f>(I8+E8)/2</f>
        <v>0.5674102320134552</v>
      </c>
      <c r="M8" s="158" t="e">
        <f>+#REF!</f>
        <v>#REF!</v>
      </c>
      <c r="O8" s="158" t="e">
        <f t="shared" si="0"/>
        <v>#REF!</v>
      </c>
      <c r="P8" s="158" t="e">
        <f t="shared" si="1"/>
        <v>#REF!</v>
      </c>
      <c r="R8" s="28">
        <f t="shared" si="2"/>
        <v>-2.4841833590018347E-2</v>
      </c>
      <c r="S8" s="158" t="e">
        <f t="shared" si="3"/>
        <v>#REF!</v>
      </c>
    </row>
    <row r="9" spans="1:23" x14ac:dyDescent="0.2">
      <c r="A9" s="142" t="s">
        <v>24515</v>
      </c>
      <c r="C9" s="144">
        <v>0.56497320652051264</v>
      </c>
      <c r="D9" s="145">
        <v>0.64576794755981803</v>
      </c>
      <c r="E9" s="145">
        <v>0.64571083993177469</v>
      </c>
      <c r="F9" s="173">
        <v>0.64574257810050428</v>
      </c>
      <c r="H9" s="144">
        <v>0.63</v>
      </c>
      <c r="I9" s="144">
        <v>0.57099999999999995</v>
      </c>
      <c r="K9" s="144">
        <f>(I9+E9)/2</f>
        <v>0.60835541996588738</v>
      </c>
      <c r="M9" s="158" t="e">
        <f>+#REF!</f>
        <v>#REF!</v>
      </c>
      <c r="O9" s="158" t="e">
        <f t="shared" si="0"/>
        <v>#REF!</v>
      </c>
      <c r="P9" s="158" t="e">
        <f t="shared" si="1"/>
        <v>#REF!</v>
      </c>
      <c r="R9" s="28">
        <f t="shared" si="2"/>
        <v>-3.7387158134616905E-2</v>
      </c>
      <c r="S9" s="158" t="e">
        <f t="shared" si="3"/>
        <v>#REF!</v>
      </c>
    </row>
    <row r="10" spans="1:23" x14ac:dyDescent="0.2">
      <c r="A10" s="142" t="s">
        <v>24516</v>
      </c>
      <c r="C10" s="144">
        <v>0.46717919000399155</v>
      </c>
      <c r="D10" s="145">
        <v>0.46766285343607444</v>
      </c>
      <c r="E10" s="145" t="s">
        <v>24512</v>
      </c>
      <c r="F10" s="173">
        <v>0.46766285343607444</v>
      </c>
      <c r="H10" s="144">
        <v>0.47299999999999998</v>
      </c>
      <c r="I10" s="144">
        <v>0.441</v>
      </c>
      <c r="K10" s="144">
        <f>+I10</f>
        <v>0.441</v>
      </c>
      <c r="M10" s="158" t="e">
        <f>+#REF!</f>
        <v>#REF!</v>
      </c>
      <c r="O10" s="158" t="e">
        <f t="shared" si="0"/>
        <v>#REF!</v>
      </c>
      <c r="P10" s="158" t="e">
        <f t="shared" si="1"/>
        <v>#REF!</v>
      </c>
      <c r="R10" s="28">
        <f t="shared" si="2"/>
        <v>-2.6662853436074441E-2</v>
      </c>
      <c r="S10" s="158" t="e">
        <f t="shared" si="3"/>
        <v>#REF!</v>
      </c>
    </row>
    <row r="11" spans="1:23" x14ac:dyDescent="0.2">
      <c r="A11" s="142" t="s">
        <v>24517</v>
      </c>
      <c r="B11" s="141"/>
      <c r="C11" s="144">
        <v>0.60324384740720294</v>
      </c>
      <c r="D11" s="145">
        <v>0.66746742198504116</v>
      </c>
      <c r="E11" s="145">
        <v>0.63944357300683174</v>
      </c>
      <c r="F11" s="173">
        <v>0.65305182904931369</v>
      </c>
      <c r="H11" s="144">
        <v>0.748</v>
      </c>
      <c r="I11" s="144">
        <v>0.67700000000000005</v>
      </c>
      <c r="K11" s="144">
        <f>(I11+E11)/2</f>
        <v>0.6582217865034159</v>
      </c>
      <c r="M11" s="158" t="e">
        <f>+#REF!</f>
        <v>#REF!</v>
      </c>
      <c r="O11" s="158" t="e">
        <f t="shared" si="0"/>
        <v>#REF!</v>
      </c>
      <c r="P11" s="158" t="e">
        <f t="shared" si="1"/>
        <v>#REF!</v>
      </c>
      <c r="R11" s="28">
        <f t="shared" si="2"/>
        <v>5.1699574541022031E-3</v>
      </c>
      <c r="S11" s="158" t="e">
        <f t="shared" si="3"/>
        <v>#REF!</v>
      </c>
    </row>
    <row r="12" spans="1:23" x14ac:dyDescent="0.2">
      <c r="A12" s="142" t="s">
        <v>24518</v>
      </c>
      <c r="C12" s="145">
        <v>0.62227847308653794</v>
      </c>
      <c r="D12" s="145">
        <v>0.67587370910570932</v>
      </c>
      <c r="E12" s="145" t="s">
        <v>24512</v>
      </c>
      <c r="F12" s="173">
        <v>0.67587370910570932</v>
      </c>
      <c r="H12" s="144">
        <v>0.65400000000000003</v>
      </c>
      <c r="I12" s="144">
        <v>0.434</v>
      </c>
      <c r="K12" s="159">
        <f>+I12</f>
        <v>0.434</v>
      </c>
      <c r="M12" s="160" t="e">
        <f>+#REF!</f>
        <v>#REF!</v>
      </c>
      <c r="O12" s="160" t="e">
        <f t="shared" si="0"/>
        <v>#REF!</v>
      </c>
      <c r="P12" s="160" t="e">
        <f t="shared" si="1"/>
        <v>#REF!</v>
      </c>
      <c r="Q12" s="143"/>
      <c r="R12" s="170">
        <f t="shared" si="2"/>
        <v>-0.24187370910570932</v>
      </c>
      <c r="S12" s="160" t="e">
        <f t="shared" si="3"/>
        <v>#REF!</v>
      </c>
    </row>
    <row r="13" spans="1:23" ht="13.5" thickBot="1" x14ac:dyDescent="0.25">
      <c r="A13" s="142" t="s">
        <v>24519</v>
      </c>
      <c r="C13" s="146">
        <v>0.56152931969668607</v>
      </c>
      <c r="D13" s="146"/>
      <c r="E13" s="146"/>
      <c r="F13" s="174">
        <v>0.62149371133426301</v>
      </c>
      <c r="H13" s="144"/>
      <c r="I13" s="144"/>
      <c r="K13" s="93" t="e">
        <f>+O13/M13</f>
        <v>#REF!</v>
      </c>
      <c r="M13" s="157" t="e">
        <f>SUM(M6:M12)</f>
        <v>#REF!</v>
      </c>
      <c r="O13" s="158" t="e">
        <f>SUM(O6:O12)</f>
        <v>#REF!</v>
      </c>
      <c r="P13" s="158" t="e">
        <f>SUM(P6:P12)</f>
        <v>#REF!</v>
      </c>
      <c r="Q13" s="143"/>
      <c r="R13" s="28" t="e">
        <f>+K13-F13</f>
        <v>#REF!</v>
      </c>
      <c r="S13" s="158" t="e">
        <f>+O13-P13</f>
        <v>#REF!</v>
      </c>
    </row>
    <row r="14" spans="1:23" ht="13.5" thickTop="1" x14ac:dyDescent="0.2">
      <c r="A14" s="142"/>
      <c r="C14" s="145"/>
      <c r="D14" s="145"/>
      <c r="E14" s="145"/>
      <c r="F14" s="173"/>
      <c r="H14" s="144"/>
      <c r="I14" s="144"/>
    </row>
    <row r="15" spans="1:23" x14ac:dyDescent="0.2">
      <c r="A15" s="142" t="s">
        <v>24520</v>
      </c>
      <c r="C15" s="145">
        <v>0.36307181190665089</v>
      </c>
      <c r="D15" s="145">
        <v>0.37741936056075925</v>
      </c>
      <c r="E15" s="145">
        <v>0.37659312072291867</v>
      </c>
      <c r="F15" s="173">
        <v>0.37696594614872803</v>
      </c>
      <c r="H15" s="144"/>
      <c r="I15" s="144"/>
      <c r="L15" s="158"/>
      <c r="M15" s="158">
        <v>6539661.1882746844</v>
      </c>
      <c r="O15" s="161"/>
      <c r="P15" s="158">
        <f t="shared" ref="P15:P20" si="4">+M15*F15</f>
        <v>2465229.5673300815</v>
      </c>
      <c r="W15" s="158">
        <f>+M15*E15</f>
        <v>2462791.4153629141</v>
      </c>
    </row>
    <row r="16" spans="1:23" x14ac:dyDescent="0.2">
      <c r="A16" s="142" t="s">
        <v>24521</v>
      </c>
      <c r="C16" s="145">
        <v>0.47825768701202453</v>
      </c>
      <c r="D16" s="145">
        <v>0.52501513951329637</v>
      </c>
      <c r="E16" s="145">
        <v>0.51695103617905513</v>
      </c>
      <c r="F16" s="173">
        <v>0.52074777607219724</v>
      </c>
      <c r="H16" s="144"/>
      <c r="I16" s="144"/>
      <c r="M16" s="158">
        <v>8979086.9625636954</v>
      </c>
      <c r="O16" s="161"/>
      <c r="P16" s="158">
        <f t="shared" si="4"/>
        <v>4675839.5669139046</v>
      </c>
      <c r="W16" s="158">
        <f>+M16*E16</f>
        <v>4641748.3092391472</v>
      </c>
    </row>
    <row r="17" spans="1:23" x14ac:dyDescent="0.2">
      <c r="A17" s="142" t="s">
        <v>24522</v>
      </c>
      <c r="C17" s="145">
        <v>0.56975225412387631</v>
      </c>
      <c r="D17" s="145">
        <v>0.61453722477653439</v>
      </c>
      <c r="E17" s="145">
        <v>0.59956258232302573</v>
      </c>
      <c r="F17" s="173">
        <v>0.60704483107248641</v>
      </c>
      <c r="H17" s="144"/>
      <c r="I17" s="144"/>
      <c r="M17" s="158">
        <v>16111245.990728498</v>
      </c>
      <c r="O17" s="161"/>
      <c r="P17" s="158">
        <f t="shared" si="4"/>
        <v>9780248.6008090544</v>
      </c>
      <c r="W17" s="158">
        <f>+M17*E17</f>
        <v>9659700.2506426722</v>
      </c>
    </row>
    <row r="18" spans="1:23" x14ac:dyDescent="0.2">
      <c r="A18" s="142" t="s">
        <v>24523</v>
      </c>
      <c r="C18" s="145">
        <v>0.50881107065980125</v>
      </c>
      <c r="D18" s="145">
        <v>0.57735921976993987</v>
      </c>
      <c r="E18" s="145">
        <v>0.56864613440973677</v>
      </c>
      <c r="F18" s="173">
        <v>0.57198837142934911</v>
      </c>
      <c r="H18" s="144"/>
      <c r="I18" s="144"/>
      <c r="M18" s="158">
        <v>1243637.9347650444</v>
      </c>
      <c r="O18" s="161"/>
      <c r="P18" s="158">
        <f t="shared" si="4"/>
        <v>711346.4369540168</v>
      </c>
      <c r="W18" s="158">
        <f>+M18*E18</f>
        <v>707189.90420945082</v>
      </c>
    </row>
    <row r="19" spans="1:23" x14ac:dyDescent="0.2">
      <c r="A19" s="142" t="s">
        <v>24524</v>
      </c>
      <c r="C19" s="145">
        <v>0.61723401704450487</v>
      </c>
      <c r="D19" s="145">
        <v>0.55000000000000004</v>
      </c>
      <c r="E19" s="145" t="s">
        <v>24512</v>
      </c>
      <c r="F19" s="173">
        <v>0.55000000000000004</v>
      </c>
      <c r="H19" s="144"/>
      <c r="I19" s="144"/>
      <c r="M19" s="162"/>
      <c r="O19" s="162"/>
      <c r="P19" s="158">
        <f t="shared" si="4"/>
        <v>0</v>
      </c>
      <c r="W19" s="158"/>
    </row>
    <row r="20" spans="1:23" x14ac:dyDescent="0.2">
      <c r="A20" s="142" t="s">
        <v>24525</v>
      </c>
      <c r="C20" s="145">
        <v>0.55239400391733362</v>
      </c>
      <c r="D20" s="145">
        <v>0.54469785032858498</v>
      </c>
      <c r="E20" s="145">
        <v>0.53778540319366464</v>
      </c>
      <c r="F20" s="173">
        <v>0.54042205730368642</v>
      </c>
      <c r="H20" s="144"/>
      <c r="I20" s="144"/>
      <c r="M20" s="158">
        <v>1851544.110093131</v>
      </c>
      <c r="O20" s="161"/>
      <c r="P20" s="158">
        <f t="shared" si="4"/>
        <v>1000615.2771650531</v>
      </c>
      <c r="W20" s="158">
        <f>+M20*E20</f>
        <v>995733.39577728941</v>
      </c>
    </row>
    <row r="21" spans="1:23" s="163" customFormat="1" ht="13.5" thickBot="1" x14ac:dyDescent="0.25">
      <c r="A21" s="147" t="s">
        <v>24526</v>
      </c>
      <c r="B21" s="141"/>
      <c r="C21" s="148">
        <v>0.50836018372072578</v>
      </c>
      <c r="D21" s="148"/>
      <c r="E21" s="148">
        <f>+W21/M21</f>
        <v>0.53180905911287368</v>
      </c>
      <c r="F21" s="175">
        <v>0.53656119228448318</v>
      </c>
      <c r="H21" s="164">
        <v>0.64300000000000002</v>
      </c>
      <c r="I21" s="164">
        <v>0.57499999999999996</v>
      </c>
      <c r="K21" s="164">
        <f>(I21+E21)/2</f>
        <v>0.55340452955643682</v>
      </c>
      <c r="M21" s="165">
        <f>SUM(M15:M20)</f>
        <v>34725176.186425053</v>
      </c>
      <c r="O21" s="165">
        <f>+M21*K21</f>
        <v>19217069.791212939</v>
      </c>
      <c r="P21" s="165">
        <f>SUM(P15:P20)</f>
        <v>18633279.449172109</v>
      </c>
      <c r="R21" s="28">
        <f>+K21-F21</f>
        <v>1.684333727195364E-2</v>
      </c>
      <c r="S21" s="158">
        <f>+O21-P21</f>
        <v>583790.34204082936</v>
      </c>
      <c r="W21" s="165">
        <f>SUM(W15:W20)</f>
        <v>18467163.275231473</v>
      </c>
    </row>
    <row r="22" spans="1:23" ht="13.5" thickTop="1" x14ac:dyDescent="0.2">
      <c r="F22" s="162"/>
      <c r="H22" s="144"/>
      <c r="I22" s="144"/>
    </row>
    <row r="23" spans="1:23" x14ac:dyDescent="0.2">
      <c r="F23" s="162"/>
      <c r="H23" s="144"/>
      <c r="I23" s="144"/>
    </row>
    <row r="24" spans="1:23" x14ac:dyDescent="0.2">
      <c r="A24" s="142" t="s">
        <v>24527</v>
      </c>
      <c r="B24" s="141"/>
      <c r="C24" s="145">
        <v>0.62660909363649719</v>
      </c>
      <c r="D24" s="145">
        <v>0.66958357203272867</v>
      </c>
      <c r="E24" s="145">
        <v>0.57616721231481738</v>
      </c>
      <c r="F24" s="173">
        <v>0.63403247515909034</v>
      </c>
      <c r="H24" s="144">
        <v>0.76400000000000001</v>
      </c>
      <c r="I24" s="144">
        <v>0.54200000000000004</v>
      </c>
      <c r="K24" s="144">
        <f>(I24+E24)/2</f>
        <v>0.55908360615740871</v>
      </c>
      <c r="M24" s="158" t="e">
        <f>+#REF!</f>
        <v>#REF!</v>
      </c>
      <c r="O24" s="158" t="e">
        <f>+M24*K24</f>
        <v>#REF!</v>
      </c>
      <c r="P24" s="158" t="e">
        <f>+M24*F24</f>
        <v>#REF!</v>
      </c>
      <c r="R24" s="28">
        <f>+K24-F24</f>
        <v>-7.4948869001681628E-2</v>
      </c>
      <c r="S24" s="158" t="e">
        <f>+O24-P24</f>
        <v>#REF!</v>
      </c>
    </row>
    <row r="25" spans="1:23" x14ac:dyDescent="0.2">
      <c r="A25" s="142" t="s">
        <v>24528</v>
      </c>
      <c r="C25" s="145">
        <v>0.35</v>
      </c>
      <c r="D25" s="145">
        <v>0.35</v>
      </c>
      <c r="E25" s="145">
        <v>0.35</v>
      </c>
      <c r="F25" s="173">
        <v>0.35</v>
      </c>
      <c r="H25" s="144">
        <v>0.18</v>
      </c>
      <c r="I25" s="144">
        <v>0.35</v>
      </c>
      <c r="K25" s="144">
        <f>(I25+E25)/2</f>
        <v>0.35</v>
      </c>
      <c r="M25" s="158" t="e">
        <f>+#REF!</f>
        <v>#REF!</v>
      </c>
      <c r="O25" s="158" t="e">
        <f>+M25*K25</f>
        <v>#REF!</v>
      </c>
      <c r="P25" s="158" t="e">
        <f>+M25*F25</f>
        <v>#REF!</v>
      </c>
      <c r="R25" s="28">
        <f>+K25-F25</f>
        <v>0</v>
      </c>
      <c r="S25" s="158" t="e">
        <f>+O25-P25</f>
        <v>#REF!</v>
      </c>
    </row>
    <row r="27" spans="1:23" ht="13.5" thickBot="1" x14ac:dyDescent="0.25">
      <c r="M27" s="166" t="e">
        <f>+M25+M24+M21+M13</f>
        <v>#REF!</v>
      </c>
      <c r="O27" s="166" t="e">
        <f>+O25+O24+O21+O13</f>
        <v>#REF!</v>
      </c>
      <c r="P27" s="166" t="e">
        <f>+P25+P24+P21+P13</f>
        <v>#REF!</v>
      </c>
      <c r="Q27"/>
      <c r="R27" s="28"/>
      <c r="S27" s="166" t="e">
        <f>+S25+S24+S21+S13</f>
        <v>#REF!</v>
      </c>
    </row>
    <row r="28" spans="1:23" ht="13.5" thickTop="1" x14ac:dyDescent="0.2">
      <c r="O28" s="93" t="e">
        <f>+O27/M27</f>
        <v>#REF!</v>
      </c>
      <c r="P28" s="93" t="e">
        <f>+P27/M27</f>
        <v>#REF!</v>
      </c>
    </row>
  </sheetData>
  <pageMargins left="0.25" right="0.25" top="0.75" bottom="0.75" header="0.3" footer="0.3"/>
  <pageSetup scale="85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58"/>
  <sheetViews>
    <sheetView zoomScale="80" zoomScaleNormal="80" zoomScaleSheetLayoutView="70" zoomScalePageLayoutView="8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ColWidth="9.140625" defaultRowHeight="15.75" customHeight="1" x14ac:dyDescent="0.2"/>
  <cols>
    <col min="1" max="1" width="39.42578125" style="43" customWidth="1"/>
    <col min="2" max="2" width="17.7109375" style="43" customWidth="1"/>
    <col min="3" max="3" width="9.7109375" style="43" customWidth="1"/>
    <col min="4" max="4" width="2.7109375" style="43" customWidth="1"/>
    <col min="5" max="5" width="17.7109375" style="43" customWidth="1"/>
    <col min="6" max="6" width="7.7109375" style="43" customWidth="1"/>
    <col min="7" max="7" width="2.7109375" style="43" customWidth="1"/>
    <col min="8" max="8" width="15.7109375" style="43" customWidth="1"/>
    <col min="9" max="9" width="8.7109375" style="43" customWidth="1"/>
    <col min="10" max="10" width="1.7109375" style="43" customWidth="1"/>
    <col min="11" max="16384" width="9.140625" style="43"/>
  </cols>
  <sheetData>
    <row r="1" spans="1:10" ht="15.75" customHeight="1" x14ac:dyDescent="0.2">
      <c r="A1" s="47" t="s">
        <v>24391</v>
      </c>
    </row>
    <row r="2" spans="1:10" ht="15.75" customHeight="1" thickBot="1" x14ac:dyDescent="0.25">
      <c r="A2" s="68" t="s">
        <v>24478</v>
      </c>
      <c r="B2" s="44"/>
      <c r="C2" s="44"/>
      <c r="D2" s="44"/>
      <c r="E2" s="44"/>
      <c r="F2" s="44"/>
      <c r="G2" s="44"/>
      <c r="H2" s="44"/>
      <c r="I2" s="44"/>
      <c r="J2" s="44"/>
    </row>
    <row r="3" spans="1:10" ht="15.75" customHeight="1" x14ac:dyDescent="0.2">
      <c r="A3" s="73" t="s">
        <v>24479</v>
      </c>
      <c r="C3" s="45">
        <v>0.67610000000000003</v>
      </c>
    </row>
    <row r="4" spans="1:10" ht="15.75" customHeight="1" x14ac:dyDescent="0.2">
      <c r="A4" s="49"/>
    </row>
    <row r="5" spans="1:10" ht="15.75" customHeight="1" x14ac:dyDescent="0.2">
      <c r="A5" s="46"/>
      <c r="B5" s="48" t="s">
        <v>24480</v>
      </c>
      <c r="C5" s="89">
        <f>+C34-C32</f>
        <v>0.469005179080561</v>
      </c>
      <c r="E5" s="48" t="s">
        <v>24502</v>
      </c>
      <c r="F5" s="89" t="e">
        <f>+F34-F32</f>
        <v>#REF!</v>
      </c>
      <c r="H5" s="48" t="s">
        <v>24481</v>
      </c>
      <c r="I5" s="89"/>
    </row>
    <row r="6" spans="1:10" ht="15.75" customHeight="1" x14ac:dyDescent="0.2">
      <c r="A6" s="50" t="s">
        <v>24390</v>
      </c>
      <c r="B6" s="67">
        <v>7645028.2649999997</v>
      </c>
      <c r="C6" s="50"/>
      <c r="D6" s="50"/>
      <c r="E6" s="67" t="e">
        <f>+#REF!*0.93</f>
        <v>#REF!</v>
      </c>
      <c r="F6" s="50"/>
      <c r="H6" s="67" t="e">
        <f>+E6-B6</f>
        <v>#REF!</v>
      </c>
      <c r="I6" s="50"/>
    </row>
    <row r="7" spans="1:10" ht="15.75" customHeight="1" x14ac:dyDescent="0.2">
      <c r="A7" s="46" t="s">
        <v>24476</v>
      </c>
      <c r="B7" s="58">
        <v>7468110.4685000004</v>
      </c>
      <c r="C7" s="47"/>
      <c r="D7" s="47"/>
      <c r="E7" s="58">
        <v>8390694.5247325003</v>
      </c>
      <c r="F7" s="47"/>
      <c r="H7" s="94">
        <f>+E7-B7</f>
        <v>922584.05623249989</v>
      </c>
      <c r="I7" s="47"/>
    </row>
    <row r="8" spans="1:10" ht="8.1" customHeight="1" x14ac:dyDescent="0.2">
      <c r="A8" s="46"/>
      <c r="B8" s="58"/>
      <c r="C8" s="47"/>
      <c r="D8" s="47"/>
      <c r="E8" s="58"/>
      <c r="F8" s="47"/>
      <c r="H8" s="94"/>
      <c r="I8" s="47"/>
    </row>
    <row r="9" spans="1:10" ht="15.75" customHeight="1" x14ac:dyDescent="0.2">
      <c r="A9" s="46" t="s">
        <v>24475</v>
      </c>
      <c r="B9" s="58">
        <f>+B7*C9</f>
        <v>5049189.4877528502</v>
      </c>
      <c r="C9" s="64">
        <f>+C3</f>
        <v>0.67610000000000003</v>
      </c>
      <c r="D9" s="47"/>
      <c r="E9" s="58">
        <f>+E7*F9</f>
        <v>5672948.5681716437</v>
      </c>
      <c r="F9" s="64">
        <f>+C9</f>
        <v>0.67610000000000003</v>
      </c>
      <c r="H9" s="94">
        <f>+E9-B9</f>
        <v>623759.08041879348</v>
      </c>
      <c r="I9" s="47"/>
    </row>
    <row r="10" spans="1:10" ht="8.1" customHeight="1" x14ac:dyDescent="0.2">
      <c r="A10" s="51"/>
      <c r="B10" s="59"/>
      <c r="E10" s="59"/>
      <c r="H10" s="59"/>
    </row>
    <row r="11" spans="1:10" ht="15.75" customHeight="1" x14ac:dyDescent="0.2">
      <c r="A11" s="52" t="s">
        <v>22853</v>
      </c>
      <c r="B11" s="60"/>
      <c r="E11" s="60"/>
      <c r="H11" s="60"/>
    </row>
    <row r="12" spans="1:10" ht="15.75" customHeight="1" x14ac:dyDescent="0.2">
      <c r="A12" s="53" t="s">
        <v>22854</v>
      </c>
      <c r="B12" s="59">
        <v>1233069.075</v>
      </c>
      <c r="C12" s="63">
        <f>+B12/B$6</f>
        <v>0.16129032258064516</v>
      </c>
      <c r="E12" s="59" t="e">
        <f>+#REF!</f>
        <v>#REF!</v>
      </c>
      <c r="F12" s="63" t="e">
        <f>+E12/E$6</f>
        <v>#REF!</v>
      </c>
      <c r="H12" s="59" t="e">
        <f t="shared" ref="H12:H22" si="0">+E12-B12</f>
        <v>#REF!</v>
      </c>
      <c r="I12" s="45" t="e">
        <f t="shared" ref="I12:I23" si="1">+B12/E12-1</f>
        <v>#REF!</v>
      </c>
    </row>
    <row r="13" spans="1:10" ht="15.75" customHeight="1" x14ac:dyDescent="0.2">
      <c r="A13" s="53" t="s">
        <v>22855</v>
      </c>
      <c r="B13" s="59">
        <v>-57543.2235</v>
      </c>
      <c r="C13" s="63">
        <f t="shared" ref="C13:C23" si="2">+B13/B$6</f>
        <v>-7.526881720430108E-3</v>
      </c>
      <c r="E13" s="59" t="e">
        <f>-0.07*#REF!*0.1</f>
        <v>#REF!</v>
      </c>
      <c r="F13" s="63" t="e">
        <f t="shared" ref="F13:F23" si="3">+E13/E$6</f>
        <v>#REF!</v>
      </c>
      <c r="H13" s="61" t="e">
        <f t="shared" si="0"/>
        <v>#REF!</v>
      </c>
      <c r="I13" s="45" t="e">
        <f t="shared" si="1"/>
        <v>#REF!</v>
      </c>
    </row>
    <row r="14" spans="1:10" ht="15.75" customHeight="1" x14ac:dyDescent="0.2">
      <c r="A14" s="53" t="s">
        <v>22856</v>
      </c>
      <c r="B14" s="59">
        <v>219897.31837500003</v>
      </c>
      <c r="C14" s="63">
        <f t="shared" si="2"/>
        <v>2.876344086021506E-2</v>
      </c>
      <c r="E14" s="59" t="e">
        <f>+F14*E6</f>
        <v>#REF!</v>
      </c>
      <c r="F14" s="63">
        <f>+C14</f>
        <v>2.876344086021506E-2</v>
      </c>
      <c r="H14" s="62" t="e">
        <f t="shared" si="0"/>
        <v>#REF!</v>
      </c>
      <c r="I14" s="45" t="e">
        <f t="shared" si="1"/>
        <v>#REF!</v>
      </c>
    </row>
    <row r="15" spans="1:10" ht="15.75" customHeight="1" x14ac:dyDescent="0.2">
      <c r="A15" s="53" t="s">
        <v>22857</v>
      </c>
      <c r="B15" s="59">
        <v>186244.08739285721</v>
      </c>
      <c r="C15" s="63">
        <f t="shared" si="2"/>
        <v>2.4361464854944812E-2</v>
      </c>
      <c r="E15" s="59" t="e">
        <f>+F15*E6</f>
        <v>#REF!</v>
      </c>
      <c r="F15" s="63">
        <f>+C15</f>
        <v>2.4361464854944812E-2</v>
      </c>
      <c r="H15" s="62" t="e">
        <f t="shared" si="0"/>
        <v>#REF!</v>
      </c>
      <c r="I15" s="45" t="e">
        <f t="shared" si="1"/>
        <v>#REF!</v>
      </c>
    </row>
    <row r="16" spans="1:10" ht="15.75" customHeight="1" x14ac:dyDescent="0.2">
      <c r="A16" s="53" t="s">
        <v>22858</v>
      </c>
      <c r="B16" s="61">
        <v>596949.48536399996</v>
      </c>
      <c r="C16" s="63">
        <f t="shared" si="2"/>
        <v>7.8083358840792982E-2</v>
      </c>
      <c r="E16" s="61">
        <v>596949.48536399996</v>
      </c>
      <c r="F16" s="63" t="e">
        <f t="shared" si="3"/>
        <v>#REF!</v>
      </c>
      <c r="H16" s="61">
        <f t="shared" si="0"/>
        <v>0</v>
      </c>
      <c r="I16" s="45">
        <f t="shared" si="1"/>
        <v>0</v>
      </c>
    </row>
    <row r="17" spans="1:9" ht="15.75" customHeight="1" x14ac:dyDescent="0.2">
      <c r="A17" s="53" t="s">
        <v>22859</v>
      </c>
      <c r="B17" s="61">
        <v>153065.77791239999</v>
      </c>
      <c r="C17" s="63">
        <f t="shared" si="2"/>
        <v>2.0021610464562488E-2</v>
      </c>
      <c r="E17" s="61">
        <v>153065.77791239999</v>
      </c>
      <c r="F17" s="63" t="e">
        <f t="shared" si="3"/>
        <v>#REF!</v>
      </c>
      <c r="H17" s="61">
        <f t="shared" si="0"/>
        <v>0</v>
      </c>
      <c r="I17" s="45">
        <f t="shared" si="1"/>
        <v>0</v>
      </c>
    </row>
    <row r="18" spans="1:9" ht="15.75" customHeight="1" x14ac:dyDescent="0.2">
      <c r="A18" s="53" t="s">
        <v>22860</v>
      </c>
      <c r="B18" s="61">
        <v>184887.953634434</v>
      </c>
      <c r="C18" s="63">
        <f t="shared" si="2"/>
        <v>2.4184077183975462E-2</v>
      </c>
      <c r="E18" s="61">
        <v>184887.953634434</v>
      </c>
      <c r="F18" s="63" t="e">
        <f t="shared" si="3"/>
        <v>#REF!</v>
      </c>
      <c r="H18" s="61">
        <f t="shared" si="0"/>
        <v>0</v>
      </c>
      <c r="I18" s="45">
        <f t="shared" si="1"/>
        <v>0</v>
      </c>
    </row>
    <row r="19" spans="1:9" ht="15.75" customHeight="1" x14ac:dyDescent="0.2">
      <c r="A19" s="53" t="s">
        <v>22861</v>
      </c>
      <c r="B19" s="61">
        <v>55952.571428571449</v>
      </c>
      <c r="C19" s="63">
        <f t="shared" si="2"/>
        <v>7.3188181245490078E-3</v>
      </c>
      <c r="E19" s="61">
        <v>55952.571428571449</v>
      </c>
      <c r="F19" s="63" t="e">
        <f t="shared" si="3"/>
        <v>#REF!</v>
      </c>
      <c r="H19" s="61">
        <f t="shared" si="0"/>
        <v>0</v>
      </c>
      <c r="I19" s="45">
        <f t="shared" si="1"/>
        <v>0</v>
      </c>
    </row>
    <row r="20" spans="1:9" ht="15.75" customHeight="1" x14ac:dyDescent="0.2">
      <c r="A20" s="53" t="s">
        <v>22862</v>
      </c>
      <c r="B20" s="61">
        <v>41486.571428571428</v>
      </c>
      <c r="C20" s="63">
        <f t="shared" si="2"/>
        <v>5.4266079850224637E-3</v>
      </c>
      <c r="E20" s="61">
        <v>41486.571428571428</v>
      </c>
      <c r="F20" s="63" t="e">
        <f t="shared" si="3"/>
        <v>#REF!</v>
      </c>
      <c r="H20" s="61">
        <f t="shared" si="0"/>
        <v>0</v>
      </c>
      <c r="I20" s="45">
        <f t="shared" si="1"/>
        <v>0</v>
      </c>
    </row>
    <row r="21" spans="1:9" ht="15.75" customHeight="1" x14ac:dyDescent="0.2">
      <c r="A21" s="53" t="s">
        <v>22863</v>
      </c>
      <c r="B21" s="61">
        <v>212888.57142857145</v>
      </c>
      <c r="C21" s="63">
        <f t="shared" si="2"/>
        <v>2.7846668978740715E-2</v>
      </c>
      <c r="E21" s="61">
        <v>212888.57142857145</v>
      </c>
      <c r="F21" s="63" t="e">
        <f t="shared" si="3"/>
        <v>#REF!</v>
      </c>
      <c r="H21" s="61">
        <f t="shared" si="0"/>
        <v>0</v>
      </c>
      <c r="I21" s="45">
        <f t="shared" si="1"/>
        <v>0</v>
      </c>
    </row>
    <row r="22" spans="1:9" ht="15.75" customHeight="1" x14ac:dyDescent="0.2">
      <c r="A22" s="53" t="s">
        <v>24386</v>
      </c>
      <c r="B22" s="54">
        <f>+B34-B32-B30-SUM(B12:B21)</f>
        <v>83447.083784011658</v>
      </c>
      <c r="C22" s="63">
        <f t="shared" si="2"/>
        <v>1.0915209321860063E-2</v>
      </c>
      <c r="E22" s="54" t="e">
        <f>+E34-E32-E30-SUM(E12:E21)</f>
        <v>#REF!</v>
      </c>
      <c r="F22" s="63" t="e">
        <f t="shared" si="3"/>
        <v>#REF!</v>
      </c>
      <c r="H22" s="62" t="e">
        <f t="shared" si="0"/>
        <v>#REF!</v>
      </c>
      <c r="I22" s="45" t="e">
        <f t="shared" si="1"/>
        <v>#REF!</v>
      </c>
    </row>
    <row r="23" spans="1:9" ht="15.75" customHeight="1" x14ac:dyDescent="0.2">
      <c r="A23" s="53" t="s">
        <v>21814</v>
      </c>
      <c r="B23" s="74">
        <f>SUM(B12:B22)</f>
        <v>2910345.2722484171</v>
      </c>
      <c r="C23" s="76">
        <f t="shared" si="2"/>
        <v>0.3806846974748781</v>
      </c>
      <c r="E23" s="74" t="e">
        <f>SUM(E12:E22)</f>
        <v>#REF!</v>
      </c>
      <c r="F23" s="76" t="e">
        <f t="shared" si="3"/>
        <v>#REF!</v>
      </c>
      <c r="H23" s="74" t="e">
        <f>SUM(H12:H22)</f>
        <v>#REF!</v>
      </c>
      <c r="I23" s="76" t="e">
        <f t="shared" si="1"/>
        <v>#REF!</v>
      </c>
    </row>
    <row r="24" spans="1:9" ht="15.75" customHeight="1" x14ac:dyDescent="0.2">
      <c r="A24" s="53"/>
      <c r="B24" s="55"/>
      <c r="E24" s="55"/>
      <c r="H24" s="55"/>
    </row>
    <row r="25" spans="1:9" ht="15.75" customHeight="1" x14ac:dyDescent="0.2">
      <c r="A25" s="53" t="s">
        <v>23971</v>
      </c>
      <c r="B25" s="70">
        <v>0</v>
      </c>
      <c r="C25" s="45">
        <f>+B25/B$6</f>
        <v>0</v>
      </c>
      <c r="E25" s="70">
        <v>0</v>
      </c>
      <c r="F25" s="45" t="e">
        <f>+E25/E$6</f>
        <v>#REF!</v>
      </c>
      <c r="H25" s="70">
        <f>+E25-B25</f>
        <v>0</v>
      </c>
      <c r="I25" s="45" t="e">
        <f t="shared" ref="I25:I30" si="4">+B25/E25-1</f>
        <v>#DIV/0!</v>
      </c>
    </row>
    <row r="26" spans="1:9" ht="15.75" customHeight="1" x14ac:dyDescent="0.2">
      <c r="A26" s="53" t="s">
        <v>23967</v>
      </c>
      <c r="B26" s="90">
        <v>197752.81835810823</v>
      </c>
      <c r="C26" s="45">
        <f>+B26/B$6</f>
        <v>2.5866852482867599E-2</v>
      </c>
      <c r="E26" s="90">
        <v>197752.81835810823</v>
      </c>
      <c r="F26" s="45" t="e">
        <f>+E26/E$6</f>
        <v>#REF!</v>
      </c>
      <c r="H26" s="90">
        <f>+E26-B26</f>
        <v>0</v>
      </c>
      <c r="I26" s="45">
        <f t="shared" si="4"/>
        <v>0</v>
      </c>
    </row>
    <row r="27" spans="1:9" ht="15.75" customHeight="1" x14ac:dyDescent="0.2">
      <c r="A27" s="53" t="s">
        <v>23968</v>
      </c>
      <c r="B27" s="90">
        <v>340276.03272351052</v>
      </c>
      <c r="C27" s="45">
        <f>+B27/B$6</f>
        <v>4.4509453847455534E-2</v>
      </c>
      <c r="E27" s="90">
        <v>340276.03272351052</v>
      </c>
      <c r="F27" s="45" t="e">
        <f>+E27/E$6</f>
        <v>#REF!</v>
      </c>
      <c r="H27" s="90">
        <f>+E27-B27</f>
        <v>0</v>
      </c>
      <c r="I27" s="45">
        <f t="shared" si="4"/>
        <v>0</v>
      </c>
    </row>
    <row r="28" spans="1:9" ht="15.75" customHeight="1" thickBot="1" x14ac:dyDescent="0.25">
      <c r="A28" s="53" t="s">
        <v>23970</v>
      </c>
      <c r="B28" s="90">
        <v>137183.72717223922</v>
      </c>
      <c r="C28" s="45">
        <f>+B28/B$6</f>
        <v>1.7944175275359721E-2</v>
      </c>
      <c r="E28" s="90">
        <v>137183.72717223922</v>
      </c>
      <c r="F28" s="45" t="e">
        <f>+E28/E$6</f>
        <v>#REF!</v>
      </c>
      <c r="H28" s="90">
        <f>+E28-B28</f>
        <v>0</v>
      </c>
      <c r="I28" s="45">
        <f t="shared" si="4"/>
        <v>0</v>
      </c>
    </row>
    <row r="29" spans="1:9" ht="15.75" customHeight="1" thickTop="1" thickBot="1" x14ac:dyDescent="0.3">
      <c r="A29" s="53" t="s">
        <v>23969</v>
      </c>
      <c r="B29" s="90">
        <v>0</v>
      </c>
      <c r="C29" s="45">
        <f>+B29/B$6</f>
        <v>0</v>
      </c>
      <c r="E29" s="90">
        <v>0</v>
      </c>
      <c r="F29" s="45" t="e">
        <f>+E29/E$6</f>
        <v>#REF!</v>
      </c>
      <c r="H29" s="91">
        <f>+E29-B29</f>
        <v>0</v>
      </c>
      <c r="I29" s="45" t="e">
        <f t="shared" si="4"/>
        <v>#DIV/0!</v>
      </c>
    </row>
    <row r="30" spans="1:9" s="47" customFormat="1" ht="15.75" customHeight="1" thickTop="1" x14ac:dyDescent="0.2">
      <c r="A30" s="87" t="s">
        <v>24387</v>
      </c>
      <c r="B30" s="88">
        <f>SUM(B25:B29)</f>
        <v>675212.57825385802</v>
      </c>
      <c r="C30" s="71">
        <f>SUM(C25:C29)</f>
        <v>8.8320481605682843E-2</v>
      </c>
      <c r="E30" s="88">
        <f>SUM(E25:E29)</f>
        <v>675212.57825385802</v>
      </c>
      <c r="F30" s="71" t="e">
        <f>SUM(F25:F29)</f>
        <v>#REF!</v>
      </c>
      <c r="H30" s="88">
        <f>SUM(H25:H29)</f>
        <v>0</v>
      </c>
      <c r="I30" s="71">
        <f t="shared" si="4"/>
        <v>0</v>
      </c>
    </row>
    <row r="31" spans="1:9" ht="15.75" customHeight="1" x14ac:dyDescent="0.2">
      <c r="A31" s="53"/>
      <c r="B31" s="70"/>
      <c r="C31" s="45"/>
      <c r="E31" s="70"/>
      <c r="F31" s="45"/>
      <c r="H31" s="70"/>
      <c r="I31" s="45"/>
    </row>
    <row r="32" spans="1:9" ht="15.75" customHeight="1" x14ac:dyDescent="0.2">
      <c r="A32" s="53" t="s">
        <v>24388</v>
      </c>
      <c r="B32" s="75">
        <f>1836051.27776922-B30</f>
        <v>1160838.699515362</v>
      </c>
      <c r="C32" s="45">
        <f>+B32/B$6</f>
        <v>0.15184230316450792</v>
      </c>
      <c r="E32" s="75">
        <f>1836051.27776922-E30</f>
        <v>1160838.699515362</v>
      </c>
      <c r="F32" s="45" t="e">
        <f>+E32/E$6</f>
        <v>#REF!</v>
      </c>
      <c r="H32" s="70">
        <f>+E32-B32</f>
        <v>0</v>
      </c>
      <c r="I32" s="45">
        <f>+B32/E32-1</f>
        <v>0</v>
      </c>
    </row>
    <row r="33" spans="1:9" ht="15.75" customHeight="1" x14ac:dyDescent="0.2">
      <c r="A33" s="53"/>
      <c r="B33" s="55"/>
      <c r="C33" s="45"/>
      <c r="E33" s="55"/>
      <c r="F33" s="45"/>
      <c r="H33" s="55"/>
      <c r="I33" s="45"/>
    </row>
    <row r="34" spans="1:9" s="84" customFormat="1" ht="15.75" customHeight="1" thickBot="1" x14ac:dyDescent="0.25">
      <c r="A34" s="81" t="s">
        <v>24389</v>
      </c>
      <c r="B34" s="95">
        <v>4746396.5500176372</v>
      </c>
      <c r="C34" s="83">
        <f>+B34/B$6</f>
        <v>0.62084748224506892</v>
      </c>
      <c r="E34" s="95" t="e">
        <f>+B34+SUM(H12:H15)</f>
        <v>#REF!</v>
      </c>
      <c r="F34" s="83" t="e">
        <f>+E34/E$6</f>
        <v>#REF!</v>
      </c>
      <c r="H34" s="82" t="e">
        <f>+E34-B34</f>
        <v>#REF!</v>
      </c>
      <c r="I34" s="83" t="e">
        <f>+B34/E34-1</f>
        <v>#REF!</v>
      </c>
    </row>
    <row r="35" spans="1:9" ht="8.1" customHeight="1" x14ac:dyDescent="0.2"/>
    <row r="36" spans="1:9" s="84" customFormat="1" ht="15.75" customHeight="1" thickBot="1" x14ac:dyDescent="0.25">
      <c r="A36" s="81" t="s">
        <v>24477</v>
      </c>
      <c r="B36" s="82">
        <f>+B7-B9-B34</f>
        <v>-2327475.5692704869</v>
      </c>
      <c r="C36" s="83">
        <f>+C34+C9</f>
        <v>1.2969474822450691</v>
      </c>
      <c r="E36" s="82" t="e">
        <f>+E7-E9-E34</f>
        <v>#REF!</v>
      </c>
      <c r="F36" s="83" t="e">
        <f>+F34+F9</f>
        <v>#REF!</v>
      </c>
      <c r="H36" s="82" t="e">
        <f>+H7-H9-H34</f>
        <v>#REF!</v>
      </c>
      <c r="I36" s="83" t="e">
        <f>+B36/E36-1</f>
        <v>#REF!</v>
      </c>
    </row>
    <row r="37" spans="1:9" ht="8.1" customHeight="1" x14ac:dyDescent="0.2"/>
    <row r="38" spans="1:9" ht="15.75" customHeight="1" x14ac:dyDescent="0.2">
      <c r="B38" s="48" t="str">
        <f>+B5</f>
        <v>2013 IR Budget</v>
      </c>
      <c r="C38" s="86">
        <f>+C58-C56</f>
        <v>0.469005179080561</v>
      </c>
      <c r="D38" s="57"/>
      <c r="E38" s="48" t="str">
        <f>+E5</f>
        <v>IR Revised</v>
      </c>
      <c r="F38" s="86" t="e">
        <f>+F58-F56</f>
        <v>#REF!</v>
      </c>
      <c r="G38" s="57"/>
      <c r="H38" s="65" t="s">
        <v>24392</v>
      </c>
      <c r="I38" s="86" t="e">
        <f>+I58-I56</f>
        <v>#REF!</v>
      </c>
    </row>
    <row r="39" spans="1:9" ht="15.75" customHeight="1" x14ac:dyDescent="0.2">
      <c r="A39" s="47" t="s">
        <v>1296</v>
      </c>
      <c r="B39" s="57"/>
      <c r="E39" s="57"/>
    </row>
    <row r="40" spans="1:9" ht="15.75" customHeight="1" x14ac:dyDescent="0.2">
      <c r="A40" s="43" t="s">
        <v>24473</v>
      </c>
      <c r="B40" s="85">
        <f>+B16+B18</f>
        <v>781837.43899843399</v>
      </c>
      <c r="C40" s="45">
        <f t="shared" ref="C40:C46" si="5">+B40/B$6</f>
        <v>0.10226743602476845</v>
      </c>
      <c r="E40" s="85">
        <f>+E16+E18</f>
        <v>781837.43899843399</v>
      </c>
      <c r="F40" s="45" t="e">
        <f t="shared" ref="F40:F46" si="6">+E40/E$6</f>
        <v>#REF!</v>
      </c>
      <c r="H40" s="85">
        <f>+H16+H18</f>
        <v>0</v>
      </c>
      <c r="I40" s="45">
        <f t="shared" ref="I40:I46" si="7">+B40/E40-1</f>
        <v>0</v>
      </c>
    </row>
    <row r="41" spans="1:9" ht="15.75" customHeight="1" x14ac:dyDescent="0.2">
      <c r="A41" s="43" t="s">
        <v>22861</v>
      </c>
      <c r="B41" s="51">
        <f>+B19</f>
        <v>55952.571428571449</v>
      </c>
      <c r="C41" s="45">
        <f t="shared" si="5"/>
        <v>7.3188181245490078E-3</v>
      </c>
      <c r="E41" s="51">
        <f>+E19</f>
        <v>55952.571428571449</v>
      </c>
      <c r="F41" s="45" t="e">
        <f t="shared" si="6"/>
        <v>#REF!</v>
      </c>
      <c r="H41" s="51">
        <f>+H19</f>
        <v>0</v>
      </c>
      <c r="I41" s="45">
        <f t="shared" si="7"/>
        <v>0</v>
      </c>
    </row>
    <row r="42" spans="1:9" ht="15.75" customHeight="1" x14ac:dyDescent="0.2">
      <c r="A42" s="43" t="s">
        <v>22862</v>
      </c>
      <c r="B42" s="51">
        <f>+B20</f>
        <v>41486.571428571428</v>
      </c>
      <c r="C42" s="45">
        <f t="shared" si="5"/>
        <v>5.4266079850224637E-3</v>
      </c>
      <c r="E42" s="51">
        <f>+E20</f>
        <v>41486.571428571428</v>
      </c>
      <c r="F42" s="45" t="e">
        <f t="shared" si="6"/>
        <v>#REF!</v>
      </c>
      <c r="H42" s="51">
        <f>+H20</f>
        <v>0</v>
      </c>
      <c r="I42" s="45">
        <f t="shared" si="7"/>
        <v>0</v>
      </c>
    </row>
    <row r="43" spans="1:9" ht="15.75" customHeight="1" x14ac:dyDescent="0.2">
      <c r="A43" s="43" t="s">
        <v>22863</v>
      </c>
      <c r="B43" s="51">
        <f>+B21</f>
        <v>212888.57142857145</v>
      </c>
      <c r="C43" s="45">
        <f t="shared" si="5"/>
        <v>2.7846668978740715E-2</v>
      </c>
      <c r="E43" s="51">
        <f>+E21</f>
        <v>212888.57142857145</v>
      </c>
      <c r="F43" s="45" t="e">
        <f t="shared" si="6"/>
        <v>#REF!</v>
      </c>
      <c r="H43" s="51">
        <f>+H21</f>
        <v>0</v>
      </c>
      <c r="I43" s="45">
        <f t="shared" si="7"/>
        <v>0</v>
      </c>
    </row>
    <row r="44" spans="1:9" ht="15.75" customHeight="1" x14ac:dyDescent="0.2">
      <c r="A44" s="43" t="s">
        <v>24386</v>
      </c>
      <c r="B44" s="51">
        <f>+B22</f>
        <v>83447.083784011658</v>
      </c>
      <c r="C44" s="45">
        <f t="shared" si="5"/>
        <v>1.0915209321860063E-2</v>
      </c>
      <c r="E44" s="51" t="e">
        <f>+E22</f>
        <v>#REF!</v>
      </c>
      <c r="F44" s="45" t="e">
        <f t="shared" si="6"/>
        <v>#REF!</v>
      </c>
      <c r="H44" s="51" t="e">
        <f>+H22</f>
        <v>#REF!</v>
      </c>
      <c r="I44" s="45" t="e">
        <f t="shared" si="7"/>
        <v>#REF!</v>
      </c>
    </row>
    <row r="45" spans="1:9" ht="15.75" customHeight="1" x14ac:dyDescent="0.2">
      <c r="A45" s="43" t="s">
        <v>24387</v>
      </c>
      <c r="B45" s="78">
        <f>+B30</f>
        <v>675212.57825385802</v>
      </c>
      <c r="C45" s="56">
        <f t="shared" si="5"/>
        <v>8.8320481605682857E-2</v>
      </c>
      <c r="E45" s="78">
        <f>+E30</f>
        <v>675212.57825385802</v>
      </c>
      <c r="F45" s="56" t="e">
        <f t="shared" si="6"/>
        <v>#REF!</v>
      </c>
      <c r="H45" s="78">
        <f>+H30</f>
        <v>0</v>
      </c>
      <c r="I45" s="56">
        <f t="shared" si="7"/>
        <v>0</v>
      </c>
    </row>
    <row r="46" spans="1:9" ht="15.75" customHeight="1" x14ac:dyDescent="0.2">
      <c r="A46" s="77" t="s">
        <v>1297</v>
      </c>
      <c r="B46" s="66">
        <f>SUM(B40:B45)</f>
        <v>1850824.815322018</v>
      </c>
      <c r="C46" s="45">
        <f t="shared" si="5"/>
        <v>0.24209522204062356</v>
      </c>
      <c r="E46" s="66" t="e">
        <f>SUM(E40:E45)</f>
        <v>#REF!</v>
      </c>
      <c r="F46" s="45" t="e">
        <f t="shared" si="6"/>
        <v>#REF!</v>
      </c>
      <c r="H46" s="66" t="e">
        <f>SUM(H40:H45)</f>
        <v>#REF!</v>
      </c>
      <c r="I46" s="45" t="e">
        <f t="shared" si="7"/>
        <v>#REF!</v>
      </c>
    </row>
    <row r="47" spans="1:9" ht="8.1" customHeight="1" x14ac:dyDescent="0.2">
      <c r="B47" s="57"/>
      <c r="E47" s="57"/>
      <c r="H47" s="57"/>
    </row>
    <row r="48" spans="1:9" ht="15.75" customHeight="1" x14ac:dyDescent="0.2">
      <c r="A48" s="47" t="s">
        <v>1298</v>
      </c>
      <c r="B48" s="57"/>
      <c r="E48" s="57"/>
      <c r="H48" s="57"/>
    </row>
    <row r="49" spans="1:9" ht="15.75" customHeight="1" x14ac:dyDescent="0.2">
      <c r="A49" s="43" t="s">
        <v>22854</v>
      </c>
      <c r="B49" s="51">
        <f>+B12</f>
        <v>1233069.075</v>
      </c>
      <c r="C49" s="45">
        <f t="shared" ref="C49:C54" si="8">+B49/B$6</f>
        <v>0.16129032258064516</v>
      </c>
      <c r="E49" s="51" t="e">
        <f>+E12</f>
        <v>#REF!</v>
      </c>
      <c r="F49" s="45" t="e">
        <f t="shared" ref="F49:F54" si="9">+E49/E$6</f>
        <v>#REF!</v>
      </c>
      <c r="H49" s="51" t="e">
        <f>+H12</f>
        <v>#REF!</v>
      </c>
      <c r="I49" s="45" t="e">
        <f t="shared" ref="I49:I54" si="10">+B49/E49-1</f>
        <v>#REF!</v>
      </c>
    </row>
    <row r="50" spans="1:9" ht="15.75" customHeight="1" x14ac:dyDescent="0.2">
      <c r="A50" s="43" t="s">
        <v>22855</v>
      </c>
      <c r="B50" s="51">
        <f>+B13</f>
        <v>-57543.2235</v>
      </c>
      <c r="C50" s="45">
        <f t="shared" si="8"/>
        <v>-7.526881720430108E-3</v>
      </c>
      <c r="E50" s="51" t="e">
        <f>+E13</f>
        <v>#REF!</v>
      </c>
      <c r="F50" s="45" t="e">
        <f t="shared" si="9"/>
        <v>#REF!</v>
      </c>
      <c r="H50" s="51" t="e">
        <f>+H13</f>
        <v>#REF!</v>
      </c>
      <c r="I50" s="45" t="e">
        <f t="shared" si="10"/>
        <v>#REF!</v>
      </c>
    </row>
    <row r="51" spans="1:9" ht="15.75" customHeight="1" x14ac:dyDescent="0.2">
      <c r="A51" s="43" t="s">
        <v>24472</v>
      </c>
      <c r="B51" s="51">
        <f>+B17</f>
        <v>153065.77791239999</v>
      </c>
      <c r="C51" s="45">
        <f t="shared" si="8"/>
        <v>2.0021610464562488E-2</v>
      </c>
      <c r="E51" s="51">
        <f>+E17</f>
        <v>153065.77791239999</v>
      </c>
      <c r="F51" s="45" t="e">
        <f t="shared" si="9"/>
        <v>#REF!</v>
      </c>
      <c r="H51" s="51">
        <f>+H17</f>
        <v>0</v>
      </c>
      <c r="I51" s="45">
        <f t="shared" si="10"/>
        <v>0</v>
      </c>
    </row>
    <row r="52" spans="1:9" ht="15.75" customHeight="1" x14ac:dyDescent="0.2">
      <c r="A52" s="43" t="s">
        <v>22856</v>
      </c>
      <c r="B52" s="51">
        <f>+B14</f>
        <v>219897.31837500003</v>
      </c>
      <c r="C52" s="45">
        <f t="shared" si="8"/>
        <v>2.876344086021506E-2</v>
      </c>
      <c r="E52" s="51" t="e">
        <f>+E14</f>
        <v>#REF!</v>
      </c>
      <c r="F52" s="45" t="e">
        <f t="shared" si="9"/>
        <v>#REF!</v>
      </c>
      <c r="H52" s="51" t="e">
        <f>+H14</f>
        <v>#REF!</v>
      </c>
      <c r="I52" s="45" t="e">
        <f t="shared" si="10"/>
        <v>#REF!</v>
      </c>
    </row>
    <row r="53" spans="1:9" ht="15.75" customHeight="1" x14ac:dyDescent="0.2">
      <c r="A53" s="43" t="s">
        <v>22857</v>
      </c>
      <c r="B53" s="78">
        <f>+B15</f>
        <v>186244.08739285721</v>
      </c>
      <c r="C53" s="56">
        <f t="shared" si="8"/>
        <v>2.4361464854944812E-2</v>
      </c>
      <c r="E53" s="78" t="e">
        <f>+E15</f>
        <v>#REF!</v>
      </c>
      <c r="F53" s="56" t="e">
        <f t="shared" si="9"/>
        <v>#REF!</v>
      </c>
      <c r="H53" s="78" t="e">
        <f>+H15</f>
        <v>#REF!</v>
      </c>
      <c r="I53" s="56" t="e">
        <f t="shared" si="10"/>
        <v>#REF!</v>
      </c>
    </row>
    <row r="54" spans="1:9" ht="15.75" customHeight="1" x14ac:dyDescent="0.2">
      <c r="A54" s="77" t="s">
        <v>1299</v>
      </c>
      <c r="B54" s="66">
        <f>SUM(B49:B53)</f>
        <v>1734733.0351802572</v>
      </c>
      <c r="C54" s="45">
        <f t="shared" si="8"/>
        <v>0.22690995703993741</v>
      </c>
      <c r="E54" s="66" t="e">
        <f>SUM(E49:E53)</f>
        <v>#REF!</v>
      </c>
      <c r="F54" s="45" t="e">
        <f t="shared" si="9"/>
        <v>#REF!</v>
      </c>
      <c r="H54" s="66" t="e">
        <f>SUM(H49:H53)</f>
        <v>#REF!</v>
      </c>
      <c r="I54" s="45" t="e">
        <f t="shared" si="10"/>
        <v>#REF!</v>
      </c>
    </row>
    <row r="55" spans="1:9" ht="8.1" customHeight="1" x14ac:dyDescent="0.2"/>
    <row r="56" spans="1:9" ht="15.75" customHeight="1" x14ac:dyDescent="0.2">
      <c r="A56" s="47" t="s">
        <v>1300</v>
      </c>
      <c r="B56" s="46">
        <f>+B32</f>
        <v>1160838.699515362</v>
      </c>
      <c r="C56" s="45">
        <f>+B56/B$6</f>
        <v>0.15184230316450792</v>
      </c>
      <c r="E56" s="46">
        <f>+E32</f>
        <v>1160838.699515362</v>
      </c>
      <c r="F56" s="45" t="e">
        <f>+E56/E$6</f>
        <v>#REF!</v>
      </c>
      <c r="H56" s="46">
        <f>+H32</f>
        <v>0</v>
      </c>
      <c r="I56" s="45">
        <f>+B56/E56-1</f>
        <v>0</v>
      </c>
    </row>
    <row r="57" spans="1:9" ht="8.1" customHeight="1" x14ac:dyDescent="0.2">
      <c r="A57" s="47"/>
      <c r="B57" s="46"/>
      <c r="C57" s="45"/>
      <c r="E57" s="46"/>
      <c r="F57" s="45"/>
      <c r="H57" s="46"/>
      <c r="I57" s="45"/>
    </row>
    <row r="58" spans="1:9" s="80" customFormat="1" ht="15.75" customHeight="1" x14ac:dyDescent="0.2">
      <c r="A58" s="79" t="s">
        <v>24161</v>
      </c>
      <c r="B58" s="79">
        <f>+B56+B54+B46</f>
        <v>4746396.5500176372</v>
      </c>
      <c r="C58" s="72">
        <f>+B58/B$6</f>
        <v>0.62084748224506892</v>
      </c>
      <c r="E58" s="79" t="e">
        <f>+E56+E54+E46</f>
        <v>#REF!</v>
      </c>
      <c r="F58" s="72" t="e">
        <f>+E58/E$6</f>
        <v>#REF!</v>
      </c>
      <c r="H58" s="79" t="e">
        <f>+H56+H54+H46</f>
        <v>#REF!</v>
      </c>
      <c r="I58" s="72" t="e">
        <f>+B58/E58-1</f>
        <v>#REF!</v>
      </c>
    </row>
  </sheetData>
  <printOptions horizontalCentered="1"/>
  <pageMargins left="0.25" right="0.25" top="0.75" bottom="0.75" header="0.3" footer="0.3"/>
  <pageSetup scale="53" fitToWidth="3" fitToHeight="0" orientation="landscape"/>
  <headerFooter alignWithMargins="0"/>
  <colBreaks count="1" manualBreakCount="1">
    <brk id="9" max="58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J36"/>
  <sheetViews>
    <sheetView workbookViewId="0"/>
  </sheetViews>
  <sheetFormatPr defaultColWidth="8.85546875" defaultRowHeight="12.75" x14ac:dyDescent="0.2"/>
  <cols>
    <col min="1" max="1" width="19.28515625" style="114" customWidth="1"/>
    <col min="2" max="2" width="12.42578125" style="114" customWidth="1"/>
    <col min="3" max="3" width="12.42578125" style="129" customWidth="1"/>
    <col min="4" max="4" width="12.42578125" style="114" customWidth="1"/>
    <col min="5" max="5" width="12.42578125" style="129" customWidth="1"/>
    <col min="6" max="6" width="12.42578125" style="114" customWidth="1"/>
    <col min="7" max="7" width="12.42578125" style="133" customWidth="1"/>
    <col min="8" max="8" width="11.7109375" style="114" bestFit="1" customWidth="1"/>
    <col min="9" max="9" width="8.85546875" style="114"/>
    <col min="10" max="10" width="11.7109375" style="114" bestFit="1" customWidth="1"/>
    <col min="11" max="256" width="8.85546875" style="114"/>
    <col min="257" max="257" width="19.28515625" style="114" customWidth="1"/>
    <col min="258" max="263" width="12.42578125" style="114" customWidth="1"/>
    <col min="264" max="512" width="8.85546875" style="114"/>
    <col min="513" max="513" width="19.28515625" style="114" customWidth="1"/>
    <col min="514" max="519" width="12.42578125" style="114" customWidth="1"/>
    <col min="520" max="768" width="8.85546875" style="114"/>
    <col min="769" max="769" width="19.28515625" style="114" customWidth="1"/>
    <col min="770" max="775" width="12.42578125" style="114" customWidth="1"/>
    <col min="776" max="1024" width="8.85546875" style="114"/>
    <col min="1025" max="1025" width="19.28515625" style="114" customWidth="1"/>
    <col min="1026" max="1031" width="12.42578125" style="114" customWidth="1"/>
    <col min="1032" max="1280" width="8.85546875" style="114"/>
    <col min="1281" max="1281" width="19.28515625" style="114" customWidth="1"/>
    <col min="1282" max="1287" width="12.42578125" style="114" customWidth="1"/>
    <col min="1288" max="1536" width="8.85546875" style="114"/>
    <col min="1537" max="1537" width="19.28515625" style="114" customWidth="1"/>
    <col min="1538" max="1543" width="12.42578125" style="114" customWidth="1"/>
    <col min="1544" max="1792" width="8.85546875" style="114"/>
    <col min="1793" max="1793" width="19.28515625" style="114" customWidth="1"/>
    <col min="1794" max="1799" width="12.42578125" style="114" customWidth="1"/>
    <col min="1800" max="2048" width="8.85546875" style="114"/>
    <col min="2049" max="2049" width="19.28515625" style="114" customWidth="1"/>
    <col min="2050" max="2055" width="12.42578125" style="114" customWidth="1"/>
    <col min="2056" max="2304" width="8.85546875" style="114"/>
    <col min="2305" max="2305" width="19.28515625" style="114" customWidth="1"/>
    <col min="2306" max="2311" width="12.42578125" style="114" customWidth="1"/>
    <col min="2312" max="2560" width="8.85546875" style="114"/>
    <col min="2561" max="2561" width="19.28515625" style="114" customWidth="1"/>
    <col min="2562" max="2567" width="12.42578125" style="114" customWidth="1"/>
    <col min="2568" max="2816" width="8.85546875" style="114"/>
    <col min="2817" max="2817" width="19.28515625" style="114" customWidth="1"/>
    <col min="2818" max="2823" width="12.42578125" style="114" customWidth="1"/>
    <col min="2824" max="3072" width="8.85546875" style="114"/>
    <col min="3073" max="3073" width="19.28515625" style="114" customWidth="1"/>
    <col min="3074" max="3079" width="12.42578125" style="114" customWidth="1"/>
    <col min="3080" max="3328" width="8.85546875" style="114"/>
    <col min="3329" max="3329" width="19.28515625" style="114" customWidth="1"/>
    <col min="3330" max="3335" width="12.42578125" style="114" customWidth="1"/>
    <col min="3336" max="3584" width="8.85546875" style="114"/>
    <col min="3585" max="3585" width="19.28515625" style="114" customWidth="1"/>
    <col min="3586" max="3591" width="12.42578125" style="114" customWidth="1"/>
    <col min="3592" max="3840" width="8.85546875" style="114"/>
    <col min="3841" max="3841" width="19.28515625" style="114" customWidth="1"/>
    <col min="3842" max="3847" width="12.42578125" style="114" customWidth="1"/>
    <col min="3848" max="4096" width="8.85546875" style="114"/>
    <col min="4097" max="4097" width="19.28515625" style="114" customWidth="1"/>
    <col min="4098" max="4103" width="12.42578125" style="114" customWidth="1"/>
    <col min="4104" max="4352" width="8.85546875" style="114"/>
    <col min="4353" max="4353" width="19.28515625" style="114" customWidth="1"/>
    <col min="4354" max="4359" width="12.42578125" style="114" customWidth="1"/>
    <col min="4360" max="4608" width="8.85546875" style="114"/>
    <col min="4609" max="4609" width="19.28515625" style="114" customWidth="1"/>
    <col min="4610" max="4615" width="12.42578125" style="114" customWidth="1"/>
    <col min="4616" max="4864" width="8.85546875" style="114"/>
    <col min="4865" max="4865" width="19.28515625" style="114" customWidth="1"/>
    <col min="4866" max="4871" width="12.42578125" style="114" customWidth="1"/>
    <col min="4872" max="5120" width="8.85546875" style="114"/>
    <col min="5121" max="5121" width="19.28515625" style="114" customWidth="1"/>
    <col min="5122" max="5127" width="12.42578125" style="114" customWidth="1"/>
    <col min="5128" max="5376" width="8.85546875" style="114"/>
    <col min="5377" max="5377" width="19.28515625" style="114" customWidth="1"/>
    <col min="5378" max="5383" width="12.42578125" style="114" customWidth="1"/>
    <col min="5384" max="5632" width="8.85546875" style="114"/>
    <col min="5633" max="5633" width="19.28515625" style="114" customWidth="1"/>
    <col min="5634" max="5639" width="12.42578125" style="114" customWidth="1"/>
    <col min="5640" max="5888" width="8.85546875" style="114"/>
    <col min="5889" max="5889" width="19.28515625" style="114" customWidth="1"/>
    <col min="5890" max="5895" width="12.42578125" style="114" customWidth="1"/>
    <col min="5896" max="6144" width="8.85546875" style="114"/>
    <col min="6145" max="6145" width="19.28515625" style="114" customWidth="1"/>
    <col min="6146" max="6151" width="12.42578125" style="114" customWidth="1"/>
    <col min="6152" max="6400" width="8.85546875" style="114"/>
    <col min="6401" max="6401" width="19.28515625" style="114" customWidth="1"/>
    <col min="6402" max="6407" width="12.42578125" style="114" customWidth="1"/>
    <col min="6408" max="6656" width="8.85546875" style="114"/>
    <col min="6657" max="6657" width="19.28515625" style="114" customWidth="1"/>
    <col min="6658" max="6663" width="12.42578125" style="114" customWidth="1"/>
    <col min="6664" max="6912" width="8.85546875" style="114"/>
    <col min="6913" max="6913" width="19.28515625" style="114" customWidth="1"/>
    <col min="6914" max="6919" width="12.42578125" style="114" customWidth="1"/>
    <col min="6920" max="7168" width="8.85546875" style="114"/>
    <col min="7169" max="7169" width="19.28515625" style="114" customWidth="1"/>
    <col min="7170" max="7175" width="12.42578125" style="114" customWidth="1"/>
    <col min="7176" max="7424" width="8.85546875" style="114"/>
    <col min="7425" max="7425" width="19.28515625" style="114" customWidth="1"/>
    <col min="7426" max="7431" width="12.42578125" style="114" customWidth="1"/>
    <col min="7432" max="7680" width="8.85546875" style="114"/>
    <col min="7681" max="7681" width="19.28515625" style="114" customWidth="1"/>
    <col min="7682" max="7687" width="12.42578125" style="114" customWidth="1"/>
    <col min="7688" max="7936" width="8.85546875" style="114"/>
    <col min="7937" max="7937" width="19.28515625" style="114" customWidth="1"/>
    <col min="7938" max="7943" width="12.42578125" style="114" customWidth="1"/>
    <col min="7944" max="8192" width="8.85546875" style="114"/>
    <col min="8193" max="8193" width="19.28515625" style="114" customWidth="1"/>
    <col min="8194" max="8199" width="12.42578125" style="114" customWidth="1"/>
    <col min="8200" max="8448" width="8.85546875" style="114"/>
    <col min="8449" max="8449" width="19.28515625" style="114" customWidth="1"/>
    <col min="8450" max="8455" width="12.42578125" style="114" customWidth="1"/>
    <col min="8456" max="8704" width="8.85546875" style="114"/>
    <col min="8705" max="8705" width="19.28515625" style="114" customWidth="1"/>
    <col min="8706" max="8711" width="12.42578125" style="114" customWidth="1"/>
    <col min="8712" max="8960" width="8.85546875" style="114"/>
    <col min="8961" max="8961" width="19.28515625" style="114" customWidth="1"/>
    <col min="8962" max="8967" width="12.42578125" style="114" customWidth="1"/>
    <col min="8968" max="9216" width="8.85546875" style="114"/>
    <col min="9217" max="9217" width="19.28515625" style="114" customWidth="1"/>
    <col min="9218" max="9223" width="12.42578125" style="114" customWidth="1"/>
    <col min="9224" max="9472" width="8.85546875" style="114"/>
    <col min="9473" max="9473" width="19.28515625" style="114" customWidth="1"/>
    <col min="9474" max="9479" width="12.42578125" style="114" customWidth="1"/>
    <col min="9480" max="9728" width="8.85546875" style="114"/>
    <col min="9729" max="9729" width="19.28515625" style="114" customWidth="1"/>
    <col min="9730" max="9735" width="12.42578125" style="114" customWidth="1"/>
    <col min="9736" max="9984" width="8.85546875" style="114"/>
    <col min="9985" max="9985" width="19.28515625" style="114" customWidth="1"/>
    <col min="9986" max="9991" width="12.42578125" style="114" customWidth="1"/>
    <col min="9992" max="10240" width="8.85546875" style="114"/>
    <col min="10241" max="10241" width="19.28515625" style="114" customWidth="1"/>
    <col min="10242" max="10247" width="12.42578125" style="114" customWidth="1"/>
    <col min="10248" max="10496" width="8.85546875" style="114"/>
    <col min="10497" max="10497" width="19.28515625" style="114" customWidth="1"/>
    <col min="10498" max="10503" width="12.42578125" style="114" customWidth="1"/>
    <col min="10504" max="10752" width="8.85546875" style="114"/>
    <col min="10753" max="10753" width="19.28515625" style="114" customWidth="1"/>
    <col min="10754" max="10759" width="12.42578125" style="114" customWidth="1"/>
    <col min="10760" max="11008" width="8.85546875" style="114"/>
    <col min="11009" max="11009" width="19.28515625" style="114" customWidth="1"/>
    <col min="11010" max="11015" width="12.42578125" style="114" customWidth="1"/>
    <col min="11016" max="11264" width="8.85546875" style="114"/>
    <col min="11265" max="11265" width="19.28515625" style="114" customWidth="1"/>
    <col min="11266" max="11271" width="12.42578125" style="114" customWidth="1"/>
    <col min="11272" max="11520" width="8.85546875" style="114"/>
    <col min="11521" max="11521" width="19.28515625" style="114" customWidth="1"/>
    <col min="11522" max="11527" width="12.42578125" style="114" customWidth="1"/>
    <col min="11528" max="11776" width="8.85546875" style="114"/>
    <col min="11777" max="11777" width="19.28515625" style="114" customWidth="1"/>
    <col min="11778" max="11783" width="12.42578125" style="114" customWidth="1"/>
    <col min="11784" max="12032" width="8.85546875" style="114"/>
    <col min="12033" max="12033" width="19.28515625" style="114" customWidth="1"/>
    <col min="12034" max="12039" width="12.42578125" style="114" customWidth="1"/>
    <col min="12040" max="12288" width="8.85546875" style="114"/>
    <col min="12289" max="12289" width="19.28515625" style="114" customWidth="1"/>
    <col min="12290" max="12295" width="12.42578125" style="114" customWidth="1"/>
    <col min="12296" max="12544" width="8.85546875" style="114"/>
    <col min="12545" max="12545" width="19.28515625" style="114" customWidth="1"/>
    <col min="12546" max="12551" width="12.42578125" style="114" customWidth="1"/>
    <col min="12552" max="12800" width="8.85546875" style="114"/>
    <col min="12801" max="12801" width="19.28515625" style="114" customWidth="1"/>
    <col min="12802" max="12807" width="12.42578125" style="114" customWidth="1"/>
    <col min="12808" max="13056" width="8.85546875" style="114"/>
    <col min="13057" max="13057" width="19.28515625" style="114" customWidth="1"/>
    <col min="13058" max="13063" width="12.42578125" style="114" customWidth="1"/>
    <col min="13064" max="13312" width="8.85546875" style="114"/>
    <col min="13313" max="13313" width="19.28515625" style="114" customWidth="1"/>
    <col min="13314" max="13319" width="12.42578125" style="114" customWidth="1"/>
    <col min="13320" max="13568" width="8.85546875" style="114"/>
    <col min="13569" max="13569" width="19.28515625" style="114" customWidth="1"/>
    <col min="13570" max="13575" width="12.42578125" style="114" customWidth="1"/>
    <col min="13576" max="13824" width="8.85546875" style="114"/>
    <col min="13825" max="13825" width="19.28515625" style="114" customWidth="1"/>
    <col min="13826" max="13831" width="12.42578125" style="114" customWidth="1"/>
    <col min="13832" max="14080" width="8.85546875" style="114"/>
    <col min="14081" max="14081" width="19.28515625" style="114" customWidth="1"/>
    <col min="14082" max="14087" width="12.42578125" style="114" customWidth="1"/>
    <col min="14088" max="14336" width="8.85546875" style="114"/>
    <col min="14337" max="14337" width="19.28515625" style="114" customWidth="1"/>
    <col min="14338" max="14343" width="12.42578125" style="114" customWidth="1"/>
    <col min="14344" max="14592" width="8.85546875" style="114"/>
    <col min="14593" max="14593" width="19.28515625" style="114" customWidth="1"/>
    <col min="14594" max="14599" width="12.42578125" style="114" customWidth="1"/>
    <col min="14600" max="14848" width="8.85546875" style="114"/>
    <col min="14849" max="14849" width="19.28515625" style="114" customWidth="1"/>
    <col min="14850" max="14855" width="12.42578125" style="114" customWidth="1"/>
    <col min="14856" max="15104" width="8.85546875" style="114"/>
    <col min="15105" max="15105" width="19.28515625" style="114" customWidth="1"/>
    <col min="15106" max="15111" width="12.42578125" style="114" customWidth="1"/>
    <col min="15112" max="15360" width="8.85546875" style="114"/>
    <col min="15361" max="15361" width="19.28515625" style="114" customWidth="1"/>
    <col min="15362" max="15367" width="12.42578125" style="114" customWidth="1"/>
    <col min="15368" max="15616" width="8.85546875" style="114"/>
    <col min="15617" max="15617" width="19.28515625" style="114" customWidth="1"/>
    <col min="15618" max="15623" width="12.42578125" style="114" customWidth="1"/>
    <col min="15624" max="15872" width="8.85546875" style="114"/>
    <col min="15873" max="15873" width="19.28515625" style="114" customWidth="1"/>
    <col min="15874" max="15879" width="12.42578125" style="114" customWidth="1"/>
    <col min="15880" max="16128" width="8.85546875" style="114"/>
    <col min="16129" max="16129" width="19.28515625" style="114" customWidth="1"/>
    <col min="16130" max="16135" width="12.42578125" style="114" customWidth="1"/>
    <col min="16136" max="16384" width="8.85546875" style="114"/>
  </cols>
  <sheetData>
    <row r="2" spans="1:10" s="103" customFormat="1" ht="21" customHeight="1" x14ac:dyDescent="0.25">
      <c r="A2" s="98" t="s">
        <v>24482</v>
      </c>
      <c r="B2" s="99"/>
      <c r="C2" s="100"/>
      <c r="D2" s="99"/>
      <c r="E2" s="101">
        <v>0</v>
      </c>
      <c r="F2" s="102" t="s">
        <v>24483</v>
      </c>
    </row>
    <row r="3" spans="1:10" s="108" customFormat="1" ht="25.5" x14ac:dyDescent="0.2">
      <c r="A3" s="104" t="s">
        <v>24484</v>
      </c>
      <c r="B3" s="105" t="s">
        <v>23970</v>
      </c>
      <c r="C3" s="106" t="s">
        <v>24485</v>
      </c>
      <c r="D3" s="107" t="s">
        <v>24486</v>
      </c>
      <c r="E3" s="105" t="s">
        <v>24487</v>
      </c>
    </row>
    <row r="4" spans="1:10" ht="17.25" customHeight="1" x14ac:dyDescent="0.2">
      <c r="A4" s="109" t="s">
        <v>24488</v>
      </c>
      <c r="B4" s="110">
        <v>0.19863013698630136</v>
      </c>
      <c r="C4" s="111" t="s">
        <v>24489</v>
      </c>
      <c r="D4" s="112" t="s">
        <v>24489</v>
      </c>
      <c r="E4" s="113"/>
      <c r="G4" s="114"/>
    </row>
    <row r="5" spans="1:10" ht="17.25" customHeight="1" x14ac:dyDescent="0.2">
      <c r="A5" s="115" t="s">
        <v>2394</v>
      </c>
      <c r="B5" s="116">
        <f>51.3698630136986%+7.95%</f>
        <v>0.59319863013698604</v>
      </c>
      <c r="C5" s="117">
        <v>0.55000000000000004</v>
      </c>
      <c r="D5" s="118">
        <f t="shared" ref="D5:D17" si="0">B5+(B$4*C5)</f>
        <v>0.70244520547945177</v>
      </c>
      <c r="E5" s="119">
        <f>E$2*D5+244</f>
        <v>244</v>
      </c>
      <c r="F5" s="120"/>
      <c r="H5" s="114" t="s">
        <v>23747</v>
      </c>
      <c r="I5" s="69">
        <f>+D5+D6+D8+D11+D12</f>
        <v>0.82013705479452026</v>
      </c>
      <c r="J5" s="135">
        <f>+E5+E6+E8+E11+E12</f>
        <v>244</v>
      </c>
    </row>
    <row r="6" spans="1:10" ht="17.25" customHeight="1" x14ac:dyDescent="0.2">
      <c r="A6" s="115" t="s">
        <v>2396</v>
      </c>
      <c r="B6" s="116">
        <f>1.71232876712329%+0.265%</f>
        <v>1.97732876712329E-2</v>
      </c>
      <c r="C6" s="117">
        <v>0.1</v>
      </c>
      <c r="D6" s="118">
        <f t="shared" si="0"/>
        <v>3.9636301369863042E-2</v>
      </c>
      <c r="E6" s="119">
        <f t="shared" ref="E6:E17" si="1">E$2*D6</f>
        <v>0</v>
      </c>
      <c r="F6" s="120"/>
      <c r="H6" s="114" t="s">
        <v>23969</v>
      </c>
      <c r="I6" s="138">
        <f>1-I5</f>
        <v>0.17986294520547974</v>
      </c>
      <c r="J6" s="136">
        <f>+J7-J5</f>
        <v>-244</v>
      </c>
    </row>
    <row r="7" spans="1:10" ht="17.25" customHeight="1" x14ac:dyDescent="0.2">
      <c r="A7" s="115" t="s">
        <v>24490</v>
      </c>
      <c r="B7" s="116">
        <f>2.05479452054794%+0.32%</f>
        <v>2.3747945205479404E-2</v>
      </c>
      <c r="C7" s="117">
        <v>0.15</v>
      </c>
      <c r="D7" s="118">
        <f t="shared" si="0"/>
        <v>5.3542465753424605E-2</v>
      </c>
      <c r="E7" s="119">
        <f t="shared" si="1"/>
        <v>0</v>
      </c>
      <c r="F7" s="120"/>
      <c r="I7" s="69">
        <f>SUM(I5:I6)</f>
        <v>1</v>
      </c>
      <c r="J7" s="134">
        <f>+E2</f>
        <v>0</v>
      </c>
    </row>
    <row r="8" spans="1:10" ht="17.25" customHeight="1" x14ac:dyDescent="0.2">
      <c r="A8" s="115" t="s">
        <v>2395</v>
      </c>
      <c r="B8" s="116">
        <f>1.82648401826484%+0.283%</f>
        <v>2.10948401826484E-2</v>
      </c>
      <c r="C8" s="117">
        <v>7.0000000000000007E-2</v>
      </c>
      <c r="D8" s="118">
        <f t="shared" si="0"/>
        <v>3.4998949771689498E-2</v>
      </c>
      <c r="E8" s="119">
        <f t="shared" si="1"/>
        <v>0</v>
      </c>
      <c r="F8" s="120"/>
      <c r="G8" s="122"/>
    </row>
    <row r="9" spans="1:10" ht="17.25" customHeight="1" x14ac:dyDescent="0.2">
      <c r="A9" s="115" t="s">
        <v>24491</v>
      </c>
      <c r="B9" s="116">
        <f>8.33333333333333%+1.2896%</f>
        <v>9.6229333333333306E-2</v>
      </c>
      <c r="C9" s="117">
        <v>0.04</v>
      </c>
      <c r="D9" s="118">
        <f t="shared" si="0"/>
        <v>0.10417453881278536</v>
      </c>
      <c r="E9" s="119">
        <f t="shared" si="1"/>
        <v>0</v>
      </c>
      <c r="F9" s="120"/>
      <c r="G9" s="122"/>
      <c r="H9" s="114" t="s">
        <v>23747</v>
      </c>
      <c r="I9" s="69">
        <v>0.2</v>
      </c>
      <c r="J9" s="140">
        <f>+I9*E2</f>
        <v>0</v>
      </c>
    </row>
    <row r="10" spans="1:10" ht="17.25" customHeight="1" x14ac:dyDescent="0.2">
      <c r="A10" s="115" t="s">
        <v>24492</v>
      </c>
      <c r="B10" s="116">
        <f>1.02739726027397%+0.159%</f>
        <v>1.1863972602739701E-2</v>
      </c>
      <c r="C10" s="117">
        <v>0.05</v>
      </c>
      <c r="D10" s="118">
        <f t="shared" si="0"/>
        <v>2.1795479452054768E-2</v>
      </c>
      <c r="E10" s="119">
        <f t="shared" si="1"/>
        <v>0</v>
      </c>
      <c r="F10" s="120"/>
      <c r="G10" s="122"/>
      <c r="H10" s="114" t="s">
        <v>24501</v>
      </c>
      <c r="J10" s="140">
        <f>+J9-J5</f>
        <v>-244</v>
      </c>
    </row>
    <row r="11" spans="1:10" ht="17.25" customHeight="1" x14ac:dyDescent="0.2">
      <c r="A11" s="115" t="s">
        <v>24375</v>
      </c>
      <c r="B11" s="116">
        <f>1.94063926940639%+0.3003%</f>
        <v>2.24093926940639E-2</v>
      </c>
      <c r="C11" s="117">
        <v>0.04</v>
      </c>
      <c r="D11" s="118">
        <f t="shared" si="0"/>
        <v>3.0354598173515955E-2</v>
      </c>
      <c r="E11" s="119">
        <f t="shared" si="1"/>
        <v>0</v>
      </c>
      <c r="F11" s="120"/>
      <c r="G11" s="122"/>
    </row>
    <row r="12" spans="1:10" ht="17.25" customHeight="1" x14ac:dyDescent="0.2">
      <c r="A12" s="115" t="s">
        <v>24493</v>
      </c>
      <c r="B12" s="116">
        <f>1.1%+0.1702%</f>
        <v>1.2702000000000001E-2</v>
      </c>
      <c r="C12" s="117"/>
      <c r="D12" s="118">
        <f t="shared" si="0"/>
        <v>1.2702000000000001E-2</v>
      </c>
      <c r="E12" s="119">
        <f t="shared" si="1"/>
        <v>0</v>
      </c>
      <c r="F12" s="120"/>
      <c r="G12" s="122"/>
    </row>
    <row r="13" spans="1:10" ht="17.25" customHeight="1" x14ac:dyDescent="0.2">
      <c r="A13" s="115" t="s">
        <v>24494</v>
      </c>
      <c r="B13" s="123">
        <v>0</v>
      </c>
      <c r="C13" s="117"/>
      <c r="D13" s="118">
        <f t="shared" si="0"/>
        <v>0</v>
      </c>
      <c r="E13" s="119">
        <f t="shared" si="1"/>
        <v>0</v>
      </c>
      <c r="F13" s="120"/>
      <c r="G13" s="120"/>
    </row>
    <row r="14" spans="1:10" ht="17.25" customHeight="1" x14ac:dyDescent="0.2">
      <c r="A14" s="115" t="s">
        <v>24495</v>
      </c>
      <c r="B14" s="123">
        <v>0</v>
      </c>
      <c r="C14" s="117"/>
      <c r="D14" s="118">
        <f t="shared" si="0"/>
        <v>0</v>
      </c>
      <c r="E14" s="119">
        <f t="shared" si="1"/>
        <v>0</v>
      </c>
      <c r="F14" s="120"/>
      <c r="G14" s="120"/>
    </row>
    <row r="15" spans="1:10" ht="17.25" customHeight="1" x14ac:dyDescent="0.2">
      <c r="A15" s="115" t="s">
        <v>24496</v>
      </c>
      <c r="B15" s="123">
        <v>0</v>
      </c>
      <c r="C15" s="117"/>
      <c r="D15" s="118">
        <f t="shared" si="0"/>
        <v>0</v>
      </c>
      <c r="E15" s="119">
        <f t="shared" si="1"/>
        <v>0</v>
      </c>
      <c r="F15" s="120"/>
      <c r="G15" s="120"/>
    </row>
    <row r="16" spans="1:10" ht="17.25" customHeight="1" x14ac:dyDescent="0.2">
      <c r="A16" s="115" t="s">
        <v>24497</v>
      </c>
      <c r="B16" s="116">
        <v>0</v>
      </c>
      <c r="C16" s="117"/>
      <c r="D16" s="118">
        <f t="shared" si="0"/>
        <v>0</v>
      </c>
      <c r="E16" s="119">
        <f t="shared" si="1"/>
        <v>0</v>
      </c>
      <c r="F16" s="120"/>
      <c r="G16" s="120"/>
    </row>
    <row r="17" spans="1:10" ht="17.25" customHeight="1" x14ac:dyDescent="0.2">
      <c r="A17" s="115" t="s">
        <v>24498</v>
      </c>
      <c r="B17" s="116">
        <v>0</v>
      </c>
      <c r="C17" s="117"/>
      <c r="D17" s="118">
        <f t="shared" si="0"/>
        <v>0</v>
      </c>
      <c r="E17" s="119">
        <f t="shared" si="1"/>
        <v>0</v>
      </c>
      <c r="F17" s="120"/>
      <c r="G17" s="120"/>
    </row>
    <row r="18" spans="1:10" s="129" customFormat="1" ht="17.25" customHeight="1" x14ac:dyDescent="0.2">
      <c r="A18" s="109" t="s">
        <v>24161</v>
      </c>
      <c r="B18" s="124">
        <f>SUM(B4:B17)</f>
        <v>0.99964953881278507</v>
      </c>
      <c r="C18" s="125">
        <f>SUM(C4:C17)</f>
        <v>1.0000000000000002</v>
      </c>
      <c r="D18" s="126">
        <f>SUM(D5:D17)</f>
        <v>0.99964953881278495</v>
      </c>
      <c r="E18" s="127">
        <f>SUM(E5:E17)</f>
        <v>244</v>
      </c>
      <c r="F18" s="128">
        <f>+E2-E18</f>
        <v>-244</v>
      </c>
    </row>
    <row r="19" spans="1:10" s="103" customFormat="1" ht="53.25" customHeight="1" x14ac:dyDescent="0.2">
      <c r="A19" s="130"/>
      <c r="B19" s="99"/>
      <c r="C19" s="100"/>
      <c r="D19" s="99"/>
      <c r="E19" s="99"/>
      <c r="F19" s="99"/>
    </row>
    <row r="20" spans="1:10" s="103" customFormat="1" ht="23.25" customHeight="1" x14ac:dyDescent="0.25">
      <c r="A20" s="98" t="s">
        <v>24499</v>
      </c>
      <c r="B20" s="99"/>
      <c r="C20" s="100"/>
      <c r="D20" s="99"/>
      <c r="E20" s="101">
        <v>0</v>
      </c>
      <c r="F20" s="102" t="s">
        <v>24483</v>
      </c>
    </row>
    <row r="21" spans="1:10" s="108" customFormat="1" ht="25.5" x14ac:dyDescent="0.2">
      <c r="A21" s="104" t="s">
        <v>24484</v>
      </c>
      <c r="B21" s="131" t="s">
        <v>24500</v>
      </c>
      <c r="C21" s="106" t="s">
        <v>24485</v>
      </c>
      <c r="D21" s="107" t="s">
        <v>24486</v>
      </c>
      <c r="E21" s="105" t="s">
        <v>24487</v>
      </c>
    </row>
    <row r="22" spans="1:10" ht="17.25" customHeight="1" x14ac:dyDescent="0.2">
      <c r="A22" s="109" t="s">
        <v>24488</v>
      </c>
      <c r="B22" s="132">
        <v>0.27812500000000001</v>
      </c>
      <c r="C22" s="111" t="s">
        <v>24489</v>
      </c>
      <c r="D22" s="112" t="s">
        <v>24489</v>
      </c>
      <c r="E22" s="113"/>
      <c r="G22" s="114"/>
    </row>
    <row r="23" spans="1:10" ht="17.25" customHeight="1" x14ac:dyDescent="0.2">
      <c r="A23" s="115" t="s">
        <v>2394</v>
      </c>
      <c r="B23" s="116">
        <f>30.15625%+4.739%</f>
        <v>0.3489525</v>
      </c>
      <c r="C23" s="117">
        <v>0.55000000000000004</v>
      </c>
      <c r="D23" s="118">
        <f t="shared" ref="D23:D35" si="2">B23+(B$22*C23)</f>
        <v>0.50192124999999999</v>
      </c>
      <c r="E23" s="119">
        <f>E$20*D23</f>
        <v>0</v>
      </c>
      <c r="F23" s="120"/>
      <c r="H23" s="114" t="s">
        <v>23747</v>
      </c>
      <c r="I23" s="69">
        <f>+D23+D24+D26+D29+D30</f>
        <v>0.63268750000000007</v>
      </c>
      <c r="J23" s="135">
        <f>+E23+E24+E26+E29+E30</f>
        <v>0</v>
      </c>
    </row>
    <row r="24" spans="1:10" ht="17.25" customHeight="1" x14ac:dyDescent="0.2">
      <c r="A24" s="115" t="s">
        <v>2396</v>
      </c>
      <c r="B24" s="116">
        <f>1.5625%+0.246%</f>
        <v>1.8085E-2</v>
      </c>
      <c r="C24" s="117">
        <v>0.1</v>
      </c>
      <c r="D24" s="118">
        <f t="shared" si="2"/>
        <v>4.5897500000000008E-2</v>
      </c>
      <c r="E24" s="119">
        <f t="shared" ref="E24:E35" si="3">E$20*D24</f>
        <v>0</v>
      </c>
      <c r="F24" s="120"/>
      <c r="G24" s="120"/>
      <c r="H24" s="114" t="s">
        <v>24494</v>
      </c>
      <c r="I24" s="121">
        <f>+D31</f>
        <v>0.21562500000000001</v>
      </c>
      <c r="J24" s="134">
        <f>+E31</f>
        <v>0</v>
      </c>
    </row>
    <row r="25" spans="1:10" ht="17.25" customHeight="1" x14ac:dyDescent="0.2">
      <c r="A25" s="115" t="s">
        <v>24490</v>
      </c>
      <c r="B25" s="116">
        <f>3.59375%+0.56%</f>
        <v>4.1537499999999998E-2</v>
      </c>
      <c r="C25" s="117">
        <v>0.15</v>
      </c>
      <c r="D25" s="118">
        <f t="shared" si="2"/>
        <v>8.3256250000000004E-2</v>
      </c>
      <c r="E25" s="119">
        <f t="shared" si="3"/>
        <v>0</v>
      </c>
      <c r="F25" s="120"/>
      <c r="G25" s="120"/>
      <c r="H25" s="114" t="s">
        <v>23969</v>
      </c>
      <c r="I25" s="121">
        <f>1-I24-I23</f>
        <v>0.15168749999999998</v>
      </c>
      <c r="J25" s="136">
        <f>+E20-J24-J23</f>
        <v>0</v>
      </c>
    </row>
    <row r="26" spans="1:10" ht="17.25" customHeight="1" x14ac:dyDescent="0.2">
      <c r="A26" s="115" t="s">
        <v>2395</v>
      </c>
      <c r="B26" s="116">
        <f>1.25%+0.2%</f>
        <v>1.4500000000000001E-2</v>
      </c>
      <c r="C26" s="117">
        <v>7.0000000000000007E-2</v>
      </c>
      <c r="D26" s="118">
        <f t="shared" si="2"/>
        <v>3.3968750000000006E-2</v>
      </c>
      <c r="E26" s="119">
        <f t="shared" si="3"/>
        <v>0</v>
      </c>
      <c r="F26" s="120"/>
      <c r="G26" s="120"/>
      <c r="J26" s="137">
        <f>SUM(J23:J25)</f>
        <v>0</v>
      </c>
    </row>
    <row r="27" spans="1:10" ht="17.25" customHeight="1" x14ac:dyDescent="0.2">
      <c r="A27" s="115" t="s">
        <v>24491</v>
      </c>
      <c r="B27" s="116">
        <f>0.625%+0.1%</f>
        <v>7.2500000000000004E-3</v>
      </c>
      <c r="C27" s="117">
        <v>0.04</v>
      </c>
      <c r="D27" s="118">
        <f t="shared" si="2"/>
        <v>1.8375000000000002E-2</v>
      </c>
      <c r="E27" s="119">
        <f t="shared" si="3"/>
        <v>0</v>
      </c>
      <c r="F27" s="120"/>
      <c r="G27" s="120"/>
    </row>
    <row r="28" spans="1:10" ht="17.25" customHeight="1" x14ac:dyDescent="0.2">
      <c r="A28" s="115" t="s">
        <v>24492</v>
      </c>
      <c r="B28" s="116">
        <f>3.125%+0.49%</f>
        <v>3.6150000000000002E-2</v>
      </c>
      <c r="C28" s="117">
        <v>0.05</v>
      </c>
      <c r="D28" s="118">
        <f t="shared" si="2"/>
        <v>5.0056250000000004E-2</v>
      </c>
      <c r="E28" s="119">
        <f t="shared" si="3"/>
        <v>0</v>
      </c>
      <c r="F28" s="120"/>
      <c r="G28" s="120"/>
    </row>
    <row r="29" spans="1:10" ht="17.25" customHeight="1" x14ac:dyDescent="0.2">
      <c r="A29" s="115" t="s">
        <v>24375</v>
      </c>
      <c r="B29" s="116">
        <f>0.9375%+0.15%</f>
        <v>1.0874999999999999E-2</v>
      </c>
      <c r="C29" s="117">
        <v>0.04</v>
      </c>
      <c r="D29" s="118">
        <f t="shared" si="2"/>
        <v>2.1999999999999999E-2</v>
      </c>
      <c r="E29" s="119">
        <f t="shared" si="3"/>
        <v>0</v>
      </c>
      <c r="F29" s="120"/>
      <c r="G29" s="120"/>
    </row>
    <row r="30" spans="1:10" ht="17.25" customHeight="1" x14ac:dyDescent="0.2">
      <c r="A30" s="115" t="s">
        <v>24493</v>
      </c>
      <c r="B30" s="116">
        <f>2.5%+0.39%</f>
        <v>2.8900000000000002E-2</v>
      </c>
      <c r="C30" s="117"/>
      <c r="D30" s="118">
        <f t="shared" si="2"/>
        <v>2.8900000000000002E-2</v>
      </c>
      <c r="E30" s="119">
        <f t="shared" si="3"/>
        <v>0</v>
      </c>
      <c r="F30" s="120"/>
      <c r="G30" s="120"/>
    </row>
    <row r="31" spans="1:10" ht="17.25" customHeight="1" x14ac:dyDescent="0.2">
      <c r="A31" s="115" t="s">
        <v>24494</v>
      </c>
      <c r="B31" s="116">
        <v>0.21562500000000001</v>
      </c>
      <c r="C31" s="117"/>
      <c r="D31" s="118">
        <f t="shared" si="2"/>
        <v>0.21562500000000001</v>
      </c>
      <c r="E31" s="119">
        <f t="shared" si="3"/>
        <v>0</v>
      </c>
      <c r="G31" s="114"/>
    </row>
    <row r="32" spans="1:10" ht="17.25" customHeight="1" x14ac:dyDescent="0.2">
      <c r="A32" s="115" t="s">
        <v>24495</v>
      </c>
      <c r="B32" s="116">
        <v>0</v>
      </c>
      <c r="C32" s="117"/>
      <c r="D32" s="118">
        <f t="shared" si="2"/>
        <v>0</v>
      </c>
      <c r="E32" s="119">
        <f t="shared" si="3"/>
        <v>0</v>
      </c>
      <c r="G32" s="114"/>
    </row>
    <row r="33" spans="1:7" ht="17.25" customHeight="1" x14ac:dyDescent="0.2">
      <c r="A33" s="115" t="s">
        <v>24496</v>
      </c>
      <c r="B33" s="116">
        <v>0</v>
      </c>
      <c r="C33" s="117"/>
      <c r="D33" s="118">
        <f t="shared" si="2"/>
        <v>0</v>
      </c>
      <c r="E33" s="119">
        <f t="shared" si="3"/>
        <v>0</v>
      </c>
      <c r="G33" s="114"/>
    </row>
    <row r="34" spans="1:7" ht="17.25" customHeight="1" x14ac:dyDescent="0.2">
      <c r="A34" s="115" t="s">
        <v>24497</v>
      </c>
      <c r="B34" s="116">
        <v>0</v>
      </c>
      <c r="C34" s="117"/>
      <c r="D34" s="118">
        <f t="shared" si="2"/>
        <v>0</v>
      </c>
      <c r="E34" s="119">
        <f t="shared" si="3"/>
        <v>0</v>
      </c>
      <c r="G34" s="114"/>
    </row>
    <row r="35" spans="1:7" ht="17.25" customHeight="1" x14ac:dyDescent="0.2">
      <c r="A35" s="115" t="s">
        <v>24498</v>
      </c>
      <c r="B35" s="116">
        <v>0</v>
      </c>
      <c r="C35" s="117"/>
      <c r="D35" s="118">
        <f t="shared" si="2"/>
        <v>0</v>
      </c>
      <c r="E35" s="119">
        <f t="shared" si="3"/>
        <v>0</v>
      </c>
      <c r="G35" s="114"/>
    </row>
    <row r="36" spans="1:7" s="129" customFormat="1" ht="17.25" customHeight="1" x14ac:dyDescent="0.2">
      <c r="A36" s="109" t="s">
        <v>24161</v>
      </c>
      <c r="B36" s="124">
        <f>SUM(B22:B35)</f>
        <v>1</v>
      </c>
      <c r="C36" s="125">
        <f>SUM(C22:C35)</f>
        <v>1.0000000000000002</v>
      </c>
      <c r="D36" s="126">
        <f>SUM(D23:D35)</f>
        <v>1.0000000000000002</v>
      </c>
      <c r="E36" s="127">
        <f>SUM(E23:E35)</f>
        <v>0</v>
      </c>
    </row>
  </sheetData>
  <printOptions horizontalCentered="1"/>
  <pageMargins left="0.65" right="0.5" top="1.05" bottom="0.45" header="0.44" footer="0.5"/>
  <pageSetup scale="95" orientation="portrait" horizontalDpi="1200" verticalDpi="1200"/>
  <headerFooter alignWithMargins="0">
    <oddHeader>&amp;C&amp;"Arial,Bold"&amp;12Marketing Department Allocations to Business Units - 2012
(Excludes Salaries &amp;&amp; Benefits)</oddHeader>
    <oddFooter>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A14"/>
    </sheetView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2:K3330"/>
  <sheetViews>
    <sheetView workbookViewId="0">
      <selection activeCell="E34" sqref="E34"/>
    </sheetView>
  </sheetViews>
  <sheetFormatPr defaultColWidth="9.140625" defaultRowHeight="12.75" x14ac:dyDescent="0.2"/>
  <cols>
    <col min="1" max="1" width="11.28515625" style="38" bestFit="1" customWidth="1"/>
    <col min="2" max="2" width="1.7109375" style="38" customWidth="1"/>
    <col min="3" max="3" width="41.7109375" style="38" bestFit="1" customWidth="1"/>
    <col min="4" max="4" width="1.7109375" style="38" customWidth="1"/>
    <col min="5" max="5" width="11.28515625" style="38" bestFit="1" customWidth="1"/>
    <col min="6" max="6" width="1.7109375" style="38" customWidth="1"/>
    <col min="7" max="7" width="7.42578125" style="38" bestFit="1" customWidth="1"/>
    <col min="8" max="8" width="1.7109375" style="38" customWidth="1"/>
    <col min="9" max="9" width="13.42578125" style="38" bestFit="1" customWidth="1"/>
    <col min="10" max="10" width="1.7109375" style="38" customWidth="1"/>
    <col min="11" max="11" width="11.28515625" style="38" bestFit="1" customWidth="1"/>
    <col min="12" max="16384" width="9.140625" style="38"/>
  </cols>
  <sheetData>
    <row r="2" spans="1:11" ht="32.25" x14ac:dyDescent="0.2">
      <c r="A2" s="41" t="s">
        <v>20766</v>
      </c>
      <c r="B2" s="41"/>
      <c r="C2" s="41" t="s">
        <v>20767</v>
      </c>
      <c r="D2" s="41"/>
      <c r="E2" s="41" t="s">
        <v>20768</v>
      </c>
      <c r="F2" s="41"/>
      <c r="G2" s="41" t="s">
        <v>20765</v>
      </c>
      <c r="H2" s="41"/>
      <c r="I2" s="42" t="s">
        <v>20769</v>
      </c>
      <c r="J2" s="42"/>
      <c r="K2" s="42" t="s">
        <v>20770</v>
      </c>
    </row>
    <row r="3" spans="1:11" x14ac:dyDescent="0.2">
      <c r="A3" s="39">
        <v>431272</v>
      </c>
      <c r="B3" s="39"/>
      <c r="C3" s="38" t="s">
        <v>20726</v>
      </c>
      <c r="E3" s="40">
        <v>1000000</v>
      </c>
      <c r="F3" s="40"/>
      <c r="G3" s="38">
        <v>1</v>
      </c>
      <c r="I3" s="40">
        <v>466</v>
      </c>
      <c r="J3" s="40"/>
      <c r="K3" s="40">
        <v>3700</v>
      </c>
    </row>
    <row r="4" spans="1:11" x14ac:dyDescent="0.2">
      <c r="A4" s="39">
        <v>300000</v>
      </c>
      <c r="B4" s="39"/>
      <c r="C4" s="38" t="s">
        <v>20639</v>
      </c>
      <c r="E4" s="40">
        <v>1000000</v>
      </c>
      <c r="F4" s="40"/>
      <c r="G4" s="38">
        <v>1</v>
      </c>
      <c r="I4" s="40">
        <v>1423</v>
      </c>
      <c r="J4" s="40"/>
      <c r="K4" s="40">
        <v>2983</v>
      </c>
    </row>
    <row r="5" spans="1:11" x14ac:dyDescent="0.2">
      <c r="A5" s="39">
        <v>170000</v>
      </c>
      <c r="B5" s="39"/>
      <c r="C5" s="38" t="s">
        <v>20636</v>
      </c>
      <c r="E5" s="40">
        <v>1000000</v>
      </c>
      <c r="F5" s="40"/>
      <c r="G5" s="38">
        <v>1</v>
      </c>
      <c r="I5" s="40">
        <v>3933</v>
      </c>
      <c r="J5" s="40"/>
      <c r="K5" s="40">
        <v>3841</v>
      </c>
    </row>
    <row r="6" spans="1:11" x14ac:dyDescent="0.2">
      <c r="A6" s="39">
        <v>500000</v>
      </c>
      <c r="B6" s="39"/>
      <c r="C6" s="38" t="s">
        <v>20728</v>
      </c>
      <c r="E6" s="40">
        <v>1000000</v>
      </c>
      <c r="F6" s="40"/>
      <c r="G6" s="38">
        <v>1</v>
      </c>
      <c r="I6" s="40">
        <v>5000</v>
      </c>
      <c r="J6" s="40"/>
      <c r="K6" s="40">
        <v>4698</v>
      </c>
    </row>
    <row r="7" spans="1:11" x14ac:dyDescent="0.2">
      <c r="A7" s="39">
        <v>1700000</v>
      </c>
      <c r="B7" s="39"/>
      <c r="C7" s="38" t="s">
        <v>20572</v>
      </c>
      <c r="E7" s="40">
        <v>1000000</v>
      </c>
      <c r="F7" s="40"/>
      <c r="G7" s="38">
        <v>2</v>
      </c>
      <c r="I7" s="40">
        <v>5000</v>
      </c>
      <c r="J7" s="40"/>
      <c r="K7" s="40">
        <v>10839</v>
      </c>
    </row>
    <row r="8" spans="1:11" x14ac:dyDescent="0.2">
      <c r="A8" s="39">
        <v>700000</v>
      </c>
      <c r="B8" s="39"/>
      <c r="C8" s="38" t="s">
        <v>20566</v>
      </c>
      <c r="E8" s="40">
        <v>500000</v>
      </c>
      <c r="F8" s="40"/>
      <c r="G8" s="38">
        <v>1</v>
      </c>
      <c r="I8" s="40">
        <v>5848</v>
      </c>
      <c r="J8" s="40"/>
      <c r="K8" s="40">
        <v>2972</v>
      </c>
    </row>
    <row r="9" spans="1:11" x14ac:dyDescent="0.2">
      <c r="A9" s="39">
        <v>400000</v>
      </c>
      <c r="B9" s="39"/>
      <c r="C9" s="38" t="s">
        <v>20727</v>
      </c>
      <c r="E9" s="40">
        <v>1000000</v>
      </c>
      <c r="F9" s="40"/>
      <c r="G9" s="38">
        <v>1</v>
      </c>
      <c r="I9" s="40">
        <v>6566</v>
      </c>
      <c r="J9" s="40"/>
    </row>
    <row r="10" spans="1:11" x14ac:dyDescent="0.2">
      <c r="A10" s="39">
        <v>1760000</v>
      </c>
      <c r="B10" s="39"/>
      <c r="C10" s="38" t="s">
        <v>20570</v>
      </c>
      <c r="E10" s="40">
        <v>2000000</v>
      </c>
      <c r="F10" s="40"/>
      <c r="G10" s="38">
        <v>1</v>
      </c>
      <c r="I10" s="40">
        <v>7000</v>
      </c>
      <c r="J10" s="40"/>
      <c r="K10" s="40">
        <v>9098</v>
      </c>
    </row>
    <row r="11" spans="1:11" x14ac:dyDescent="0.2">
      <c r="A11" s="39">
        <v>374000</v>
      </c>
      <c r="B11" s="39"/>
      <c r="C11" s="38" t="s">
        <v>20725</v>
      </c>
      <c r="E11" s="40">
        <v>200000</v>
      </c>
      <c r="F11" s="40"/>
      <c r="G11" s="38">
        <v>2</v>
      </c>
      <c r="I11" s="40">
        <v>8248</v>
      </c>
      <c r="J11" s="40"/>
      <c r="K11" s="40">
        <v>1666</v>
      </c>
    </row>
    <row r="12" spans="1:11" x14ac:dyDescent="0.2">
      <c r="A12" s="39">
        <v>325000</v>
      </c>
      <c r="B12" s="39"/>
      <c r="C12" s="38" t="s">
        <v>21820</v>
      </c>
      <c r="E12" s="40">
        <v>500000</v>
      </c>
      <c r="F12" s="40"/>
      <c r="G12" s="38">
        <v>1</v>
      </c>
      <c r="I12" s="40">
        <v>8285</v>
      </c>
      <c r="J12" s="40"/>
      <c r="K12" s="40">
        <v>2349</v>
      </c>
    </row>
    <row r="13" spans="1:11" x14ac:dyDescent="0.2">
      <c r="A13" s="39">
        <v>800000</v>
      </c>
      <c r="B13" s="39"/>
      <c r="C13" s="38" t="s">
        <v>20568</v>
      </c>
      <c r="E13" s="40">
        <v>200000</v>
      </c>
      <c r="F13" s="40"/>
      <c r="G13" s="38">
        <v>1</v>
      </c>
      <c r="I13" s="40">
        <v>10066</v>
      </c>
      <c r="J13" s="40"/>
      <c r="K13" s="40">
        <v>3439</v>
      </c>
    </row>
    <row r="14" spans="1:11" x14ac:dyDescent="0.2">
      <c r="A14" s="39">
        <v>990000</v>
      </c>
      <c r="B14" s="39"/>
      <c r="C14" s="38" t="s">
        <v>20569</v>
      </c>
      <c r="E14" s="40">
        <v>2000000</v>
      </c>
      <c r="F14" s="40"/>
      <c r="G14" s="38">
        <v>1</v>
      </c>
      <c r="I14" s="40">
        <v>11367</v>
      </c>
      <c r="J14" s="40"/>
      <c r="K14" s="40">
        <v>11820</v>
      </c>
    </row>
    <row r="15" spans="1:11" x14ac:dyDescent="0.2">
      <c r="A15" s="39">
        <v>3000000</v>
      </c>
      <c r="B15" s="39"/>
      <c r="C15" s="38" t="s">
        <v>20575</v>
      </c>
      <c r="E15" s="40">
        <v>5000000</v>
      </c>
      <c r="F15" s="40"/>
      <c r="G15" s="38">
        <v>1</v>
      </c>
      <c r="I15" s="40">
        <v>14386</v>
      </c>
      <c r="J15" s="40"/>
      <c r="K15" s="40">
        <v>19848</v>
      </c>
    </row>
    <row r="16" spans="1:11" x14ac:dyDescent="0.2">
      <c r="A16" s="39">
        <v>1000000</v>
      </c>
      <c r="B16" s="39"/>
      <c r="C16" s="38" t="s">
        <v>22463</v>
      </c>
      <c r="E16" s="40">
        <v>4000000</v>
      </c>
      <c r="F16" s="40"/>
      <c r="G16" s="38">
        <v>2</v>
      </c>
      <c r="I16" s="40">
        <v>15000</v>
      </c>
      <c r="J16" s="40"/>
      <c r="K16" s="40">
        <v>13876</v>
      </c>
    </row>
    <row r="17" spans="1:11" x14ac:dyDescent="0.2">
      <c r="A17" s="39">
        <v>525000</v>
      </c>
      <c r="B17" s="39"/>
      <c r="C17" s="38" t="s">
        <v>20104</v>
      </c>
      <c r="E17" s="40">
        <v>2000000</v>
      </c>
      <c r="F17" s="40"/>
      <c r="G17" s="38">
        <v>1</v>
      </c>
      <c r="I17" s="40">
        <v>15571</v>
      </c>
      <c r="J17" s="40"/>
      <c r="K17" s="40">
        <v>5026</v>
      </c>
    </row>
    <row r="18" spans="1:11" x14ac:dyDescent="0.2">
      <c r="A18" s="39">
        <v>200000</v>
      </c>
      <c r="B18" s="39"/>
      <c r="C18" s="38" t="s">
        <v>20638</v>
      </c>
      <c r="E18" s="40">
        <v>500000</v>
      </c>
      <c r="F18" s="40"/>
      <c r="G18" s="38">
        <v>1</v>
      </c>
      <c r="I18" s="40">
        <v>19542</v>
      </c>
      <c r="J18" s="40"/>
      <c r="K18" s="40">
        <v>2367</v>
      </c>
    </row>
    <row r="19" spans="1:11" x14ac:dyDescent="0.2">
      <c r="A19" s="39">
        <v>453000</v>
      </c>
      <c r="B19" s="39"/>
      <c r="C19" s="38" t="s">
        <v>20103</v>
      </c>
      <c r="E19" s="40">
        <v>2000000</v>
      </c>
      <c r="F19" s="40"/>
      <c r="G19" s="38">
        <v>1</v>
      </c>
      <c r="I19" s="40">
        <v>19590</v>
      </c>
      <c r="J19" s="40"/>
      <c r="K19" s="40">
        <v>3996</v>
      </c>
    </row>
    <row r="20" spans="1:11" x14ac:dyDescent="0.2">
      <c r="A20" s="39">
        <v>200000</v>
      </c>
      <c r="B20" s="39"/>
      <c r="C20" s="38" t="s">
        <v>20637</v>
      </c>
      <c r="E20" s="40">
        <v>1000000</v>
      </c>
      <c r="F20" s="40"/>
      <c r="G20" s="38">
        <v>1</v>
      </c>
      <c r="I20" s="40">
        <v>19713</v>
      </c>
      <c r="J20" s="40"/>
      <c r="K20" s="40">
        <v>2619</v>
      </c>
    </row>
    <row r="21" spans="1:11" x14ac:dyDescent="0.2">
      <c r="A21" s="39">
        <v>11000000</v>
      </c>
      <c r="B21" s="39"/>
      <c r="C21" s="38" t="s">
        <v>20577</v>
      </c>
      <c r="E21" s="40">
        <v>5000000</v>
      </c>
      <c r="F21" s="40"/>
      <c r="G21" s="38">
        <v>1</v>
      </c>
      <c r="I21" s="40">
        <v>20438</v>
      </c>
      <c r="J21" s="40"/>
      <c r="K21" s="40">
        <v>45355</v>
      </c>
    </row>
    <row r="22" spans="1:11" x14ac:dyDescent="0.2">
      <c r="A22" s="39">
        <v>250000</v>
      </c>
      <c r="B22" s="39"/>
      <c r="C22" s="38" t="s">
        <v>20925</v>
      </c>
      <c r="E22" s="40">
        <v>500000</v>
      </c>
      <c r="F22" s="40"/>
      <c r="G22" s="38">
        <v>1</v>
      </c>
      <c r="I22" s="40">
        <v>23368</v>
      </c>
      <c r="J22" s="40"/>
      <c r="K22" s="40">
        <v>1894</v>
      </c>
    </row>
    <row r="23" spans="1:11" x14ac:dyDescent="0.2">
      <c r="A23" s="39">
        <v>3263437</v>
      </c>
      <c r="B23" s="39"/>
      <c r="C23" s="38" t="s">
        <v>20575</v>
      </c>
      <c r="E23" s="40">
        <v>5000000</v>
      </c>
      <c r="F23" s="40"/>
      <c r="G23" s="38">
        <v>1</v>
      </c>
      <c r="I23" s="40">
        <v>24917</v>
      </c>
      <c r="J23" s="40"/>
      <c r="K23" s="40">
        <v>21481</v>
      </c>
    </row>
    <row r="24" spans="1:11" x14ac:dyDescent="0.2">
      <c r="A24" s="39">
        <v>883000</v>
      </c>
      <c r="B24" s="39"/>
      <c r="C24" s="38" t="s">
        <v>20567</v>
      </c>
      <c r="E24" s="40">
        <v>1000000</v>
      </c>
      <c r="F24" s="40"/>
      <c r="G24" s="38">
        <v>1</v>
      </c>
      <c r="I24" s="40">
        <v>31064</v>
      </c>
      <c r="J24" s="40"/>
      <c r="K24" s="40">
        <v>5986</v>
      </c>
    </row>
    <row r="25" spans="1:11" x14ac:dyDescent="0.2">
      <c r="A25" s="39">
        <v>2100000</v>
      </c>
      <c r="B25" s="39"/>
      <c r="C25" s="38" t="s">
        <v>20573</v>
      </c>
      <c r="E25" s="40">
        <v>2000000</v>
      </c>
      <c r="F25" s="40"/>
      <c r="G25" s="38">
        <v>1</v>
      </c>
      <c r="I25" s="40">
        <v>37500</v>
      </c>
      <c r="J25" s="40"/>
      <c r="K25" s="40">
        <v>10030</v>
      </c>
    </row>
    <row r="26" spans="1:11" x14ac:dyDescent="0.2">
      <c r="A26" s="39">
        <v>550000</v>
      </c>
      <c r="B26" s="39"/>
      <c r="C26" s="38" t="s">
        <v>20105</v>
      </c>
      <c r="E26" s="40">
        <v>1000000</v>
      </c>
      <c r="F26" s="40"/>
      <c r="G26" s="38">
        <v>1</v>
      </c>
      <c r="I26" s="40">
        <v>40000</v>
      </c>
      <c r="J26" s="40"/>
      <c r="K26" s="40">
        <v>7004</v>
      </c>
    </row>
    <row r="27" spans="1:11" x14ac:dyDescent="0.2">
      <c r="A27" s="39">
        <v>75000</v>
      </c>
      <c r="B27" s="39"/>
      <c r="C27" s="38" t="s">
        <v>20634</v>
      </c>
      <c r="E27" s="40">
        <v>1000000</v>
      </c>
      <c r="F27" s="40"/>
      <c r="G27" s="38">
        <v>1</v>
      </c>
      <c r="I27" s="40">
        <v>47500</v>
      </c>
      <c r="J27" s="40"/>
      <c r="K27" s="40">
        <v>2046</v>
      </c>
    </row>
    <row r="28" spans="1:11" x14ac:dyDescent="0.2">
      <c r="A28" s="39">
        <v>625000</v>
      </c>
      <c r="B28" s="39"/>
      <c r="C28" s="38" t="s">
        <v>20106</v>
      </c>
      <c r="E28" s="40">
        <v>1000000</v>
      </c>
      <c r="F28" s="40"/>
      <c r="G28" s="38">
        <v>1</v>
      </c>
      <c r="I28" s="40">
        <v>50000</v>
      </c>
      <c r="J28" s="40"/>
      <c r="K28" s="40">
        <v>5266</v>
      </c>
    </row>
    <row r="29" spans="1:11" x14ac:dyDescent="0.2">
      <c r="A29" s="39">
        <v>2600000</v>
      </c>
      <c r="B29" s="39"/>
      <c r="C29" s="38" t="s">
        <v>20574</v>
      </c>
      <c r="E29" s="40">
        <v>2000000</v>
      </c>
      <c r="F29" s="40"/>
      <c r="G29" s="38">
        <v>1</v>
      </c>
      <c r="I29" s="40">
        <v>50625</v>
      </c>
      <c r="J29" s="40"/>
      <c r="K29" s="40">
        <v>8847</v>
      </c>
    </row>
    <row r="30" spans="1:11" x14ac:dyDescent="0.2">
      <c r="A30" s="39">
        <v>8300000</v>
      </c>
      <c r="B30" s="39"/>
      <c r="C30" s="38" t="s">
        <v>20576</v>
      </c>
      <c r="E30" s="40">
        <v>4000000</v>
      </c>
      <c r="F30" s="40"/>
      <c r="G30" s="38">
        <v>1</v>
      </c>
      <c r="I30" s="40">
        <v>52158</v>
      </c>
      <c r="J30" s="40"/>
      <c r="K30" s="40">
        <v>43791</v>
      </c>
    </row>
    <row r="31" spans="1:11" x14ac:dyDescent="0.2">
      <c r="A31" s="39">
        <v>1500000</v>
      </c>
      <c r="B31" s="39"/>
      <c r="C31" s="38" t="s">
        <v>20571</v>
      </c>
      <c r="E31" s="40">
        <v>2000000</v>
      </c>
      <c r="F31" s="40"/>
      <c r="G31" s="38">
        <v>1</v>
      </c>
      <c r="I31" s="40">
        <v>100000</v>
      </c>
      <c r="J31" s="40"/>
      <c r="K31" s="40">
        <v>18876</v>
      </c>
    </row>
    <row r="32" spans="1:11" x14ac:dyDescent="0.2">
      <c r="A32" s="39">
        <v>80000</v>
      </c>
      <c r="B32" s="39"/>
      <c r="C32" s="38" t="s">
        <v>20635</v>
      </c>
      <c r="E32" s="40">
        <v>2000000</v>
      </c>
      <c r="F32" s="40"/>
      <c r="G32" s="38">
        <v>1</v>
      </c>
      <c r="I32" s="40">
        <v>165000</v>
      </c>
      <c r="J32" s="40"/>
      <c r="K32" s="40">
        <v>2194</v>
      </c>
    </row>
    <row r="33" spans="1:11" x14ac:dyDescent="0.2">
      <c r="A33" s="40"/>
      <c r="B33" s="40"/>
      <c r="E33" s="40"/>
      <c r="F33" s="40"/>
      <c r="K33" s="40"/>
    </row>
    <row r="34" spans="1:11" x14ac:dyDescent="0.2">
      <c r="A34" s="40"/>
      <c r="B34" s="40"/>
      <c r="E34" s="40"/>
      <c r="F34" s="40"/>
      <c r="G34" s="38">
        <f>SUM(G3:G33)</f>
        <v>33</v>
      </c>
      <c r="I34" s="40">
        <f>SUM(I3:I32)</f>
        <v>819574</v>
      </c>
      <c r="K34" s="40">
        <f>SUM(K3:K32)</f>
        <v>277907</v>
      </c>
    </row>
    <row r="35" spans="1:11" x14ac:dyDescent="0.2">
      <c r="A35" s="40"/>
      <c r="B35" s="40"/>
      <c r="E35" s="40"/>
      <c r="F35" s="40"/>
      <c r="K35" s="40"/>
    </row>
    <row r="36" spans="1:11" x14ac:dyDescent="0.2">
      <c r="A36" s="40"/>
      <c r="B36" s="40"/>
      <c r="E36" s="40"/>
      <c r="F36" s="40"/>
      <c r="K36" s="40"/>
    </row>
    <row r="37" spans="1:11" x14ac:dyDescent="0.2">
      <c r="A37" s="40"/>
      <c r="B37" s="40"/>
      <c r="E37" s="40"/>
      <c r="F37" s="40"/>
      <c r="K37" s="40"/>
    </row>
    <row r="38" spans="1:11" x14ac:dyDescent="0.2">
      <c r="A38" s="40"/>
      <c r="B38" s="40"/>
      <c r="E38" s="40"/>
      <c r="F38" s="40"/>
      <c r="K38" s="40"/>
    </row>
    <row r="39" spans="1:11" x14ac:dyDescent="0.2">
      <c r="A39" s="40"/>
      <c r="B39" s="40"/>
      <c r="E39" s="40"/>
      <c r="F39" s="40"/>
      <c r="K39" s="40"/>
    </row>
    <row r="40" spans="1:11" x14ac:dyDescent="0.2">
      <c r="A40" s="40"/>
      <c r="B40" s="40"/>
      <c r="E40" s="40"/>
      <c r="F40" s="40"/>
      <c r="K40" s="40"/>
    </row>
    <row r="41" spans="1:11" x14ac:dyDescent="0.2">
      <c r="A41" s="40"/>
      <c r="B41" s="40"/>
      <c r="E41" s="40"/>
      <c r="F41" s="40"/>
      <c r="K41" s="40"/>
    </row>
    <row r="42" spans="1:11" x14ac:dyDescent="0.2">
      <c r="A42" s="40"/>
      <c r="B42" s="40"/>
      <c r="E42" s="40"/>
      <c r="F42" s="40"/>
      <c r="K42" s="40"/>
    </row>
    <row r="43" spans="1:11" x14ac:dyDescent="0.2">
      <c r="A43" s="40"/>
      <c r="B43" s="40"/>
      <c r="E43" s="40"/>
      <c r="F43" s="40"/>
      <c r="K43" s="40"/>
    </row>
    <row r="44" spans="1:11" x14ac:dyDescent="0.2">
      <c r="A44" s="40"/>
      <c r="B44" s="40"/>
      <c r="E44" s="40"/>
      <c r="F44" s="40"/>
      <c r="K44" s="40"/>
    </row>
    <row r="45" spans="1:11" x14ac:dyDescent="0.2">
      <c r="A45" s="40"/>
      <c r="B45" s="40"/>
      <c r="E45" s="40"/>
      <c r="F45" s="40"/>
      <c r="K45" s="40"/>
    </row>
    <row r="46" spans="1:11" x14ac:dyDescent="0.2">
      <c r="A46" s="40"/>
      <c r="B46" s="40"/>
      <c r="E46" s="40"/>
      <c r="F46" s="40"/>
      <c r="K46" s="40"/>
    </row>
    <row r="47" spans="1:11" x14ac:dyDescent="0.2">
      <c r="A47" s="40"/>
      <c r="B47" s="40"/>
      <c r="E47" s="40"/>
      <c r="F47" s="40"/>
      <c r="K47" s="40"/>
    </row>
    <row r="48" spans="1:11" x14ac:dyDescent="0.2">
      <c r="A48" s="40"/>
      <c r="B48" s="40"/>
      <c r="E48" s="40"/>
      <c r="F48" s="40"/>
      <c r="K48" s="40"/>
    </row>
    <row r="49" spans="1:11" x14ac:dyDescent="0.2">
      <c r="A49" s="40"/>
      <c r="B49" s="40"/>
      <c r="E49" s="40"/>
      <c r="F49" s="40"/>
      <c r="K49" s="40"/>
    </row>
    <row r="50" spans="1:11" x14ac:dyDescent="0.2">
      <c r="A50" s="40"/>
      <c r="B50" s="40"/>
      <c r="E50" s="40"/>
      <c r="F50" s="40"/>
      <c r="K50" s="40"/>
    </row>
    <row r="51" spans="1:11" x14ac:dyDescent="0.2">
      <c r="A51" s="40"/>
      <c r="B51" s="40"/>
      <c r="E51" s="40"/>
      <c r="F51" s="40"/>
      <c r="K51" s="40"/>
    </row>
    <row r="52" spans="1:11" x14ac:dyDescent="0.2">
      <c r="A52" s="40"/>
      <c r="B52" s="40"/>
      <c r="E52" s="40"/>
      <c r="F52" s="40"/>
      <c r="K52" s="40"/>
    </row>
    <row r="53" spans="1:11" x14ac:dyDescent="0.2">
      <c r="A53" s="40"/>
      <c r="B53" s="40"/>
      <c r="E53" s="40"/>
      <c r="F53" s="40"/>
      <c r="K53" s="40"/>
    </row>
    <row r="54" spans="1:11" x14ac:dyDescent="0.2">
      <c r="A54" s="40"/>
      <c r="B54" s="40"/>
      <c r="E54" s="40"/>
      <c r="F54" s="40"/>
      <c r="K54" s="40"/>
    </row>
    <row r="55" spans="1:11" x14ac:dyDescent="0.2">
      <c r="A55" s="40"/>
      <c r="B55" s="40"/>
      <c r="E55" s="40"/>
      <c r="F55" s="40"/>
      <c r="K55" s="40"/>
    </row>
    <row r="56" spans="1:11" x14ac:dyDescent="0.2">
      <c r="A56" s="40"/>
      <c r="B56" s="40"/>
      <c r="E56" s="40"/>
      <c r="F56" s="40"/>
      <c r="K56" s="40"/>
    </row>
    <row r="57" spans="1:11" x14ac:dyDescent="0.2">
      <c r="A57" s="40"/>
      <c r="B57" s="40"/>
      <c r="E57" s="40"/>
      <c r="F57" s="40"/>
      <c r="K57" s="40"/>
    </row>
    <row r="58" spans="1:11" x14ac:dyDescent="0.2">
      <c r="A58" s="40"/>
      <c r="B58" s="40"/>
      <c r="E58" s="40"/>
      <c r="F58" s="40"/>
      <c r="K58" s="40"/>
    </row>
    <row r="59" spans="1:11" x14ac:dyDescent="0.2">
      <c r="A59" s="40"/>
      <c r="B59" s="40"/>
      <c r="E59" s="40"/>
      <c r="F59" s="40"/>
      <c r="K59" s="40"/>
    </row>
    <row r="60" spans="1:11" x14ac:dyDescent="0.2">
      <c r="A60" s="40"/>
      <c r="B60" s="40"/>
      <c r="E60" s="40"/>
      <c r="F60" s="40"/>
      <c r="K60" s="40"/>
    </row>
    <row r="61" spans="1:11" x14ac:dyDescent="0.2">
      <c r="A61" s="40"/>
      <c r="B61" s="40"/>
      <c r="E61" s="40"/>
      <c r="F61" s="40"/>
      <c r="K61" s="40"/>
    </row>
    <row r="62" spans="1:11" x14ac:dyDescent="0.2">
      <c r="A62" s="40"/>
      <c r="B62" s="40"/>
      <c r="E62" s="40"/>
      <c r="F62" s="40"/>
      <c r="K62" s="40"/>
    </row>
    <row r="63" spans="1:11" x14ac:dyDescent="0.2">
      <c r="A63" s="40"/>
      <c r="B63" s="40"/>
      <c r="E63" s="40"/>
      <c r="F63" s="40"/>
      <c r="K63" s="40"/>
    </row>
    <row r="64" spans="1:11" x14ac:dyDescent="0.2">
      <c r="A64" s="40"/>
      <c r="B64" s="40"/>
      <c r="E64" s="40"/>
      <c r="F64" s="40"/>
      <c r="K64" s="40"/>
    </row>
    <row r="65" spans="1:11" x14ac:dyDescent="0.2">
      <c r="A65" s="40"/>
      <c r="B65" s="40"/>
      <c r="E65" s="40"/>
      <c r="F65" s="40"/>
      <c r="K65" s="40"/>
    </row>
    <row r="66" spans="1:11" x14ac:dyDescent="0.2">
      <c r="A66" s="40"/>
      <c r="B66" s="40"/>
      <c r="E66" s="40"/>
      <c r="F66" s="40"/>
      <c r="K66" s="40"/>
    </row>
    <row r="67" spans="1:11" x14ac:dyDescent="0.2">
      <c r="A67" s="40"/>
      <c r="B67" s="40"/>
      <c r="E67" s="40"/>
      <c r="F67" s="40"/>
      <c r="K67" s="40"/>
    </row>
    <row r="68" spans="1:11" x14ac:dyDescent="0.2">
      <c r="A68" s="40"/>
      <c r="B68" s="40"/>
      <c r="E68" s="40"/>
      <c r="F68" s="40"/>
      <c r="K68" s="40"/>
    </row>
    <row r="69" spans="1:11" x14ac:dyDescent="0.2">
      <c r="A69" s="40"/>
      <c r="B69" s="40"/>
      <c r="E69" s="40"/>
      <c r="F69" s="40"/>
      <c r="K69" s="40"/>
    </row>
    <row r="70" spans="1:11" x14ac:dyDescent="0.2">
      <c r="A70" s="40"/>
      <c r="B70" s="40"/>
      <c r="E70" s="40"/>
      <c r="F70" s="40"/>
      <c r="K70" s="40"/>
    </row>
    <row r="71" spans="1:11" x14ac:dyDescent="0.2">
      <c r="A71" s="40"/>
      <c r="B71" s="40"/>
      <c r="E71" s="40"/>
      <c r="F71" s="40"/>
      <c r="K71" s="40"/>
    </row>
    <row r="72" spans="1:11" x14ac:dyDescent="0.2">
      <c r="A72" s="40"/>
      <c r="B72" s="40"/>
      <c r="E72" s="40"/>
      <c r="F72" s="40"/>
      <c r="K72" s="40"/>
    </row>
    <row r="73" spans="1:11" x14ac:dyDescent="0.2">
      <c r="A73" s="40"/>
      <c r="B73" s="40"/>
      <c r="E73" s="40"/>
      <c r="F73" s="40"/>
      <c r="K73" s="40"/>
    </row>
    <row r="74" spans="1:11" x14ac:dyDescent="0.2">
      <c r="A74" s="40"/>
      <c r="B74" s="40"/>
      <c r="E74" s="40"/>
      <c r="F74" s="40"/>
      <c r="K74" s="40"/>
    </row>
    <row r="75" spans="1:11" x14ac:dyDescent="0.2">
      <c r="A75" s="40"/>
      <c r="B75" s="40"/>
      <c r="E75" s="40"/>
      <c r="F75" s="40"/>
      <c r="K75" s="40"/>
    </row>
    <row r="76" spans="1:11" x14ac:dyDescent="0.2">
      <c r="A76" s="40"/>
      <c r="B76" s="40"/>
      <c r="E76" s="40"/>
      <c r="F76" s="40"/>
      <c r="K76" s="40"/>
    </row>
    <row r="77" spans="1:11" x14ac:dyDescent="0.2">
      <c r="A77" s="40"/>
      <c r="B77" s="40"/>
      <c r="E77" s="40"/>
      <c r="F77" s="40"/>
      <c r="K77" s="40"/>
    </row>
    <row r="78" spans="1:11" x14ac:dyDescent="0.2">
      <c r="A78" s="40"/>
      <c r="B78" s="40"/>
      <c r="E78" s="40"/>
      <c r="F78" s="40"/>
      <c r="K78" s="40"/>
    </row>
    <row r="79" spans="1:11" x14ac:dyDescent="0.2">
      <c r="A79" s="40"/>
      <c r="B79" s="40"/>
      <c r="E79" s="40"/>
      <c r="F79" s="40"/>
      <c r="K79" s="40"/>
    </row>
    <row r="80" spans="1:11" x14ac:dyDescent="0.2">
      <c r="A80" s="40"/>
      <c r="B80" s="40"/>
      <c r="E80" s="40"/>
      <c r="F80" s="40"/>
      <c r="K80" s="40"/>
    </row>
    <row r="81" spans="1:11" x14ac:dyDescent="0.2">
      <c r="A81" s="40"/>
      <c r="B81" s="40"/>
      <c r="E81" s="40"/>
      <c r="F81" s="40"/>
      <c r="K81" s="40"/>
    </row>
    <row r="82" spans="1:11" x14ac:dyDescent="0.2">
      <c r="A82" s="40"/>
      <c r="B82" s="40"/>
      <c r="E82" s="40"/>
      <c r="F82" s="40"/>
      <c r="K82" s="40"/>
    </row>
    <row r="83" spans="1:11" x14ac:dyDescent="0.2">
      <c r="A83" s="40"/>
      <c r="B83" s="40"/>
      <c r="E83" s="40"/>
      <c r="F83" s="40"/>
      <c r="K83" s="40"/>
    </row>
    <row r="84" spans="1:11" x14ac:dyDescent="0.2">
      <c r="A84" s="40"/>
      <c r="B84" s="40"/>
      <c r="E84" s="40"/>
      <c r="F84" s="40"/>
      <c r="K84" s="40"/>
    </row>
    <row r="85" spans="1:11" x14ac:dyDescent="0.2">
      <c r="A85" s="40"/>
      <c r="B85" s="40"/>
      <c r="E85" s="40"/>
      <c r="F85" s="40"/>
      <c r="K85" s="40"/>
    </row>
    <row r="86" spans="1:11" x14ac:dyDescent="0.2">
      <c r="A86" s="40"/>
      <c r="B86" s="40"/>
      <c r="E86" s="40"/>
      <c r="F86" s="40"/>
      <c r="K86" s="40"/>
    </row>
    <row r="87" spans="1:11" x14ac:dyDescent="0.2">
      <c r="A87" s="40"/>
      <c r="B87" s="40"/>
      <c r="E87" s="40"/>
      <c r="F87" s="40"/>
      <c r="K87" s="40"/>
    </row>
    <row r="88" spans="1:11" x14ac:dyDescent="0.2">
      <c r="A88" s="40"/>
      <c r="B88" s="40"/>
      <c r="E88" s="40"/>
      <c r="F88" s="40"/>
      <c r="K88" s="40"/>
    </row>
    <row r="89" spans="1:11" x14ac:dyDescent="0.2">
      <c r="A89" s="40"/>
      <c r="B89" s="40"/>
      <c r="E89" s="40"/>
      <c r="F89" s="40"/>
      <c r="K89" s="40"/>
    </row>
    <row r="90" spans="1:11" x14ac:dyDescent="0.2">
      <c r="A90" s="40"/>
      <c r="B90" s="40"/>
      <c r="E90" s="40"/>
      <c r="F90" s="40"/>
      <c r="K90" s="40"/>
    </row>
    <row r="91" spans="1:11" x14ac:dyDescent="0.2">
      <c r="A91" s="40"/>
      <c r="B91" s="40"/>
      <c r="E91" s="40"/>
      <c r="F91" s="40"/>
      <c r="K91" s="40"/>
    </row>
    <row r="92" spans="1:11" x14ac:dyDescent="0.2">
      <c r="A92" s="40"/>
      <c r="B92" s="40"/>
      <c r="E92" s="40"/>
      <c r="F92" s="40"/>
      <c r="K92" s="40"/>
    </row>
    <row r="93" spans="1:11" x14ac:dyDescent="0.2">
      <c r="A93" s="40"/>
      <c r="B93" s="40"/>
      <c r="E93" s="40"/>
      <c r="F93" s="40"/>
      <c r="K93" s="40"/>
    </row>
    <row r="94" spans="1:11" x14ac:dyDescent="0.2">
      <c r="A94" s="40"/>
      <c r="B94" s="40"/>
      <c r="E94" s="40"/>
      <c r="F94" s="40"/>
      <c r="K94" s="40"/>
    </row>
    <row r="95" spans="1:11" x14ac:dyDescent="0.2">
      <c r="A95" s="40"/>
      <c r="B95" s="40"/>
      <c r="E95" s="40"/>
      <c r="F95" s="40"/>
      <c r="K95" s="40"/>
    </row>
    <row r="96" spans="1:11" x14ac:dyDescent="0.2">
      <c r="A96" s="40"/>
      <c r="B96" s="40"/>
      <c r="E96" s="40"/>
      <c r="F96" s="40"/>
      <c r="K96" s="40"/>
    </row>
    <row r="97" spans="1:11" x14ac:dyDescent="0.2">
      <c r="A97" s="40"/>
      <c r="B97" s="40"/>
      <c r="E97" s="40"/>
      <c r="F97" s="40"/>
      <c r="K97" s="40"/>
    </row>
    <row r="98" spans="1:11" x14ac:dyDescent="0.2">
      <c r="A98" s="40"/>
      <c r="B98" s="40"/>
      <c r="E98" s="40"/>
      <c r="F98" s="40"/>
      <c r="K98" s="40"/>
    </row>
    <row r="99" spans="1:11" x14ac:dyDescent="0.2">
      <c r="A99" s="40"/>
      <c r="B99" s="40"/>
      <c r="E99" s="40"/>
      <c r="F99" s="40"/>
      <c r="K99" s="40"/>
    </row>
    <row r="100" spans="1:11" x14ac:dyDescent="0.2">
      <c r="A100" s="40"/>
      <c r="B100" s="40"/>
      <c r="E100" s="40"/>
      <c r="F100" s="40"/>
      <c r="K100" s="40"/>
    </row>
    <row r="101" spans="1:11" x14ac:dyDescent="0.2">
      <c r="A101" s="40"/>
      <c r="B101" s="40"/>
      <c r="E101" s="40"/>
      <c r="F101" s="40"/>
      <c r="K101" s="40"/>
    </row>
    <row r="102" spans="1:11" x14ac:dyDescent="0.2">
      <c r="A102" s="40"/>
      <c r="B102" s="40"/>
      <c r="E102" s="40"/>
      <c r="F102" s="40"/>
      <c r="K102" s="40"/>
    </row>
    <row r="103" spans="1:11" x14ac:dyDescent="0.2">
      <c r="A103" s="40"/>
      <c r="B103" s="40"/>
      <c r="E103" s="40"/>
      <c r="F103" s="40"/>
      <c r="K103" s="40"/>
    </row>
    <row r="104" spans="1:11" x14ac:dyDescent="0.2">
      <c r="A104" s="40"/>
      <c r="B104" s="40"/>
      <c r="E104" s="40"/>
      <c r="F104" s="40"/>
      <c r="K104" s="40"/>
    </row>
    <row r="105" spans="1:11" x14ac:dyDescent="0.2">
      <c r="A105" s="40"/>
      <c r="B105" s="40"/>
      <c r="E105" s="40"/>
      <c r="F105" s="40"/>
      <c r="K105" s="40"/>
    </row>
    <row r="106" spans="1:11" x14ac:dyDescent="0.2">
      <c r="A106" s="40"/>
      <c r="B106" s="40"/>
      <c r="E106" s="40"/>
      <c r="F106" s="40"/>
      <c r="K106" s="40"/>
    </row>
    <row r="107" spans="1:11" x14ac:dyDescent="0.2">
      <c r="A107" s="40"/>
      <c r="B107" s="40"/>
      <c r="E107" s="40"/>
      <c r="F107" s="40"/>
      <c r="K107" s="40"/>
    </row>
    <row r="108" spans="1:11" x14ac:dyDescent="0.2">
      <c r="A108" s="40"/>
      <c r="B108" s="40"/>
      <c r="E108" s="40"/>
      <c r="F108" s="40"/>
      <c r="K108" s="40"/>
    </row>
    <row r="109" spans="1:11" x14ac:dyDescent="0.2">
      <c r="A109" s="40"/>
      <c r="B109" s="40"/>
      <c r="E109" s="40"/>
      <c r="F109" s="40"/>
      <c r="K109" s="40"/>
    </row>
    <row r="110" spans="1:11" x14ac:dyDescent="0.2">
      <c r="A110" s="40"/>
      <c r="B110" s="40"/>
      <c r="E110" s="40"/>
      <c r="F110" s="40"/>
      <c r="K110" s="40"/>
    </row>
    <row r="111" spans="1:11" x14ac:dyDescent="0.2">
      <c r="A111" s="40"/>
      <c r="B111" s="40"/>
      <c r="E111" s="40"/>
      <c r="F111" s="40"/>
      <c r="K111" s="40"/>
    </row>
    <row r="112" spans="1:11" x14ac:dyDescent="0.2">
      <c r="A112" s="40"/>
      <c r="B112" s="40"/>
      <c r="E112" s="40"/>
      <c r="F112" s="40"/>
      <c r="K112" s="40"/>
    </row>
    <row r="113" spans="1:11" x14ac:dyDescent="0.2">
      <c r="A113" s="40"/>
      <c r="B113" s="40"/>
      <c r="E113" s="40"/>
      <c r="F113" s="40"/>
      <c r="K113" s="40"/>
    </row>
    <row r="114" spans="1:11" x14ac:dyDescent="0.2">
      <c r="A114" s="40"/>
      <c r="B114" s="40"/>
      <c r="E114" s="40"/>
      <c r="F114" s="40"/>
      <c r="K114" s="40"/>
    </row>
    <row r="115" spans="1:11" x14ac:dyDescent="0.2">
      <c r="A115" s="40"/>
      <c r="B115" s="40"/>
      <c r="E115" s="40"/>
      <c r="F115" s="40"/>
      <c r="K115" s="40"/>
    </row>
    <row r="116" spans="1:11" x14ac:dyDescent="0.2">
      <c r="A116" s="40"/>
      <c r="B116" s="40"/>
      <c r="E116" s="40"/>
      <c r="F116" s="40"/>
      <c r="K116" s="40"/>
    </row>
    <row r="117" spans="1:11" x14ac:dyDescent="0.2">
      <c r="A117" s="40"/>
      <c r="B117" s="40"/>
      <c r="E117" s="40"/>
      <c r="F117" s="40"/>
      <c r="K117" s="40"/>
    </row>
    <row r="118" spans="1:11" x14ac:dyDescent="0.2">
      <c r="A118" s="40"/>
      <c r="B118" s="40"/>
      <c r="E118" s="40"/>
      <c r="F118" s="40"/>
      <c r="K118" s="40"/>
    </row>
    <row r="119" spans="1:11" x14ac:dyDescent="0.2">
      <c r="A119" s="40"/>
      <c r="B119" s="40"/>
      <c r="E119" s="40"/>
      <c r="F119" s="40"/>
      <c r="K119" s="40"/>
    </row>
    <row r="120" spans="1:11" x14ac:dyDescent="0.2">
      <c r="A120" s="40"/>
      <c r="B120" s="40"/>
      <c r="E120" s="40"/>
      <c r="F120" s="40"/>
      <c r="K120" s="40"/>
    </row>
    <row r="121" spans="1:11" x14ac:dyDescent="0.2">
      <c r="A121" s="40"/>
      <c r="B121" s="40"/>
      <c r="E121" s="40"/>
      <c r="F121" s="40"/>
      <c r="K121" s="40"/>
    </row>
    <row r="122" spans="1:11" x14ac:dyDescent="0.2">
      <c r="A122" s="40"/>
      <c r="B122" s="40"/>
      <c r="E122" s="40"/>
      <c r="F122" s="40"/>
      <c r="K122" s="40"/>
    </row>
    <row r="123" spans="1:11" x14ac:dyDescent="0.2">
      <c r="A123" s="40"/>
      <c r="B123" s="40"/>
      <c r="E123" s="40"/>
      <c r="F123" s="40"/>
      <c r="K123" s="40"/>
    </row>
    <row r="124" spans="1:11" x14ac:dyDescent="0.2">
      <c r="A124" s="40"/>
      <c r="B124" s="40"/>
      <c r="E124" s="40"/>
      <c r="F124" s="40"/>
      <c r="K124" s="40"/>
    </row>
    <row r="125" spans="1:11" x14ac:dyDescent="0.2">
      <c r="A125" s="40"/>
      <c r="B125" s="40"/>
      <c r="E125" s="40"/>
      <c r="F125" s="40"/>
      <c r="K125" s="40"/>
    </row>
    <row r="126" spans="1:11" x14ac:dyDescent="0.2">
      <c r="A126" s="40"/>
      <c r="B126" s="40"/>
      <c r="E126" s="40"/>
      <c r="F126" s="40"/>
      <c r="K126" s="40"/>
    </row>
    <row r="127" spans="1:11" x14ac:dyDescent="0.2">
      <c r="A127" s="40"/>
      <c r="B127" s="40"/>
      <c r="E127" s="40"/>
      <c r="F127" s="40"/>
      <c r="K127" s="40"/>
    </row>
    <row r="128" spans="1:11" x14ac:dyDescent="0.2">
      <c r="A128" s="40"/>
      <c r="B128" s="40"/>
      <c r="E128" s="40"/>
      <c r="F128" s="40"/>
      <c r="K128" s="40"/>
    </row>
    <row r="129" spans="1:11" x14ac:dyDescent="0.2">
      <c r="A129" s="40"/>
      <c r="B129" s="40"/>
      <c r="E129" s="40"/>
      <c r="F129" s="40"/>
      <c r="K129" s="40"/>
    </row>
    <row r="130" spans="1:11" x14ac:dyDescent="0.2">
      <c r="A130" s="40"/>
      <c r="B130" s="40"/>
      <c r="E130" s="40"/>
      <c r="F130" s="40"/>
      <c r="K130" s="40"/>
    </row>
    <row r="131" spans="1:11" x14ac:dyDescent="0.2">
      <c r="A131" s="40"/>
      <c r="B131" s="40"/>
      <c r="E131" s="40"/>
      <c r="F131" s="40"/>
      <c r="K131" s="40"/>
    </row>
    <row r="132" spans="1:11" x14ac:dyDescent="0.2">
      <c r="A132" s="40"/>
      <c r="B132" s="40"/>
      <c r="E132" s="40"/>
      <c r="F132" s="40"/>
      <c r="K132" s="40"/>
    </row>
    <row r="133" spans="1:11" x14ac:dyDescent="0.2">
      <c r="A133" s="40"/>
      <c r="B133" s="40"/>
      <c r="E133" s="40"/>
      <c r="F133" s="40"/>
      <c r="K133" s="40"/>
    </row>
    <row r="134" spans="1:11" x14ac:dyDescent="0.2">
      <c r="A134" s="40"/>
      <c r="B134" s="40"/>
      <c r="E134" s="40"/>
      <c r="F134" s="40"/>
      <c r="K134" s="40"/>
    </row>
    <row r="135" spans="1:11" x14ac:dyDescent="0.2">
      <c r="A135" s="40"/>
      <c r="B135" s="40"/>
      <c r="E135" s="40"/>
      <c r="F135" s="40"/>
      <c r="K135" s="40"/>
    </row>
    <row r="136" spans="1:11" x14ac:dyDescent="0.2">
      <c r="A136" s="40"/>
      <c r="B136" s="40"/>
      <c r="E136" s="40"/>
      <c r="F136" s="40"/>
      <c r="K136" s="40"/>
    </row>
    <row r="137" spans="1:11" x14ac:dyDescent="0.2">
      <c r="A137" s="40"/>
      <c r="B137" s="40"/>
      <c r="E137" s="40"/>
      <c r="F137" s="40"/>
      <c r="K137" s="40"/>
    </row>
    <row r="138" spans="1:11" x14ac:dyDescent="0.2">
      <c r="A138" s="40"/>
      <c r="B138" s="40"/>
      <c r="E138" s="40"/>
      <c r="F138" s="40"/>
      <c r="K138" s="40"/>
    </row>
    <row r="139" spans="1:11" x14ac:dyDescent="0.2">
      <c r="A139" s="40"/>
      <c r="B139" s="40"/>
      <c r="E139" s="40"/>
      <c r="F139" s="40"/>
      <c r="K139" s="40"/>
    </row>
    <row r="140" spans="1:11" x14ac:dyDescent="0.2">
      <c r="A140" s="40"/>
      <c r="B140" s="40"/>
      <c r="E140" s="40"/>
      <c r="F140" s="40"/>
      <c r="K140" s="40"/>
    </row>
    <row r="141" spans="1:11" x14ac:dyDescent="0.2">
      <c r="A141" s="40"/>
      <c r="B141" s="40"/>
      <c r="E141" s="40"/>
      <c r="F141" s="40"/>
      <c r="K141" s="40"/>
    </row>
    <row r="142" spans="1:11" x14ac:dyDescent="0.2">
      <c r="A142" s="40"/>
      <c r="B142" s="40"/>
      <c r="E142" s="40"/>
      <c r="F142" s="40"/>
      <c r="K142" s="40"/>
    </row>
    <row r="143" spans="1:11" x14ac:dyDescent="0.2">
      <c r="A143" s="40"/>
      <c r="B143" s="40"/>
      <c r="E143" s="40"/>
      <c r="F143" s="40"/>
      <c r="K143" s="40"/>
    </row>
    <row r="144" spans="1:11" x14ac:dyDescent="0.2">
      <c r="A144" s="40"/>
      <c r="B144" s="40"/>
      <c r="E144" s="40"/>
      <c r="F144" s="40"/>
      <c r="K144" s="40"/>
    </row>
    <row r="145" spans="1:11" x14ac:dyDescent="0.2">
      <c r="A145" s="40"/>
      <c r="B145" s="40"/>
      <c r="E145" s="40"/>
      <c r="F145" s="40"/>
      <c r="K145" s="40"/>
    </row>
    <row r="146" spans="1:11" x14ac:dyDescent="0.2">
      <c r="A146" s="40"/>
      <c r="B146" s="40"/>
      <c r="E146" s="40"/>
      <c r="F146" s="40"/>
      <c r="K146" s="40"/>
    </row>
    <row r="147" spans="1:11" x14ac:dyDescent="0.2">
      <c r="A147" s="40"/>
      <c r="B147" s="40"/>
      <c r="E147" s="40"/>
      <c r="F147" s="40"/>
      <c r="K147" s="40"/>
    </row>
    <row r="148" spans="1:11" x14ac:dyDescent="0.2">
      <c r="A148" s="40"/>
      <c r="B148" s="40"/>
      <c r="E148" s="40"/>
      <c r="F148" s="40"/>
      <c r="K148" s="40"/>
    </row>
    <row r="149" spans="1:11" x14ac:dyDescent="0.2">
      <c r="A149" s="40"/>
      <c r="B149" s="40"/>
      <c r="E149" s="40"/>
      <c r="F149" s="40"/>
      <c r="K149" s="40"/>
    </row>
    <row r="150" spans="1:11" x14ac:dyDescent="0.2">
      <c r="A150" s="40"/>
      <c r="B150" s="40"/>
      <c r="E150" s="40"/>
      <c r="F150" s="40"/>
      <c r="K150" s="40"/>
    </row>
    <row r="151" spans="1:11" x14ac:dyDescent="0.2">
      <c r="A151" s="40"/>
      <c r="B151" s="40"/>
      <c r="E151" s="40"/>
      <c r="F151" s="40"/>
      <c r="K151" s="40"/>
    </row>
    <row r="152" spans="1:11" x14ac:dyDescent="0.2">
      <c r="A152" s="40"/>
      <c r="B152" s="40"/>
      <c r="E152" s="40"/>
      <c r="F152" s="40"/>
      <c r="K152" s="40"/>
    </row>
    <row r="153" spans="1:11" x14ac:dyDescent="0.2">
      <c r="A153" s="40"/>
      <c r="B153" s="40"/>
      <c r="E153" s="40"/>
      <c r="F153" s="40"/>
      <c r="K153" s="40"/>
    </row>
    <row r="154" spans="1:11" x14ac:dyDescent="0.2">
      <c r="A154" s="40"/>
      <c r="B154" s="40"/>
      <c r="E154" s="40"/>
      <c r="F154" s="40"/>
      <c r="K154" s="40"/>
    </row>
    <row r="155" spans="1:11" x14ac:dyDescent="0.2">
      <c r="A155" s="40"/>
      <c r="B155" s="40"/>
      <c r="E155" s="40"/>
      <c r="F155" s="40"/>
      <c r="K155" s="40"/>
    </row>
    <row r="156" spans="1:11" x14ac:dyDescent="0.2">
      <c r="A156" s="40"/>
      <c r="B156" s="40"/>
      <c r="E156" s="40"/>
      <c r="F156" s="40"/>
      <c r="K156" s="40"/>
    </row>
    <row r="157" spans="1:11" x14ac:dyDescent="0.2">
      <c r="A157" s="40"/>
      <c r="B157" s="40"/>
      <c r="E157" s="40"/>
      <c r="F157" s="40"/>
      <c r="K157" s="40"/>
    </row>
    <row r="158" spans="1:11" x14ac:dyDescent="0.2">
      <c r="A158" s="40"/>
      <c r="B158" s="40"/>
      <c r="E158" s="40"/>
      <c r="F158" s="40"/>
      <c r="K158" s="40"/>
    </row>
    <row r="159" spans="1:11" x14ac:dyDescent="0.2">
      <c r="A159" s="40"/>
      <c r="B159" s="40"/>
      <c r="E159" s="40"/>
      <c r="F159" s="40"/>
      <c r="K159" s="40"/>
    </row>
    <row r="160" spans="1:11" x14ac:dyDescent="0.2">
      <c r="A160" s="40"/>
      <c r="B160" s="40"/>
      <c r="E160" s="40"/>
      <c r="F160" s="40"/>
      <c r="K160" s="40"/>
    </row>
    <row r="161" spans="1:11" x14ac:dyDescent="0.2">
      <c r="A161" s="40"/>
      <c r="B161" s="40"/>
      <c r="E161" s="40"/>
      <c r="F161" s="40"/>
      <c r="K161" s="40"/>
    </row>
    <row r="162" spans="1:11" x14ac:dyDescent="0.2">
      <c r="A162" s="40"/>
      <c r="B162" s="40"/>
      <c r="E162" s="40"/>
      <c r="F162" s="40"/>
      <c r="K162" s="40"/>
    </row>
    <row r="163" spans="1:11" x14ac:dyDescent="0.2">
      <c r="A163" s="40"/>
      <c r="B163" s="40"/>
      <c r="E163" s="40"/>
      <c r="F163" s="40"/>
      <c r="K163" s="40"/>
    </row>
    <row r="164" spans="1:11" x14ac:dyDescent="0.2">
      <c r="A164" s="40"/>
      <c r="B164" s="40"/>
      <c r="E164" s="40"/>
      <c r="F164" s="40"/>
      <c r="K164" s="40"/>
    </row>
    <row r="165" spans="1:11" x14ac:dyDescent="0.2">
      <c r="A165" s="40"/>
      <c r="B165" s="40"/>
      <c r="E165" s="40"/>
      <c r="F165" s="40"/>
      <c r="K165" s="40"/>
    </row>
    <row r="166" spans="1:11" x14ac:dyDescent="0.2">
      <c r="A166" s="40"/>
      <c r="B166" s="40"/>
      <c r="E166" s="40"/>
      <c r="F166" s="40"/>
      <c r="K166" s="40"/>
    </row>
    <row r="167" spans="1:11" x14ac:dyDescent="0.2">
      <c r="A167" s="40"/>
      <c r="B167" s="40"/>
      <c r="E167" s="40"/>
      <c r="F167" s="40"/>
      <c r="K167" s="40"/>
    </row>
    <row r="168" spans="1:11" x14ac:dyDescent="0.2">
      <c r="A168" s="40"/>
      <c r="B168" s="40"/>
      <c r="E168" s="40"/>
      <c r="F168" s="40"/>
      <c r="K168" s="40"/>
    </row>
    <row r="169" spans="1:11" x14ac:dyDescent="0.2">
      <c r="A169" s="40"/>
      <c r="B169" s="40"/>
      <c r="E169" s="40"/>
      <c r="F169" s="40"/>
      <c r="K169" s="40"/>
    </row>
    <row r="170" spans="1:11" x14ac:dyDescent="0.2">
      <c r="A170" s="40"/>
      <c r="B170" s="40"/>
      <c r="E170" s="40"/>
      <c r="F170" s="40"/>
      <c r="K170" s="40"/>
    </row>
    <row r="171" spans="1:11" x14ac:dyDescent="0.2">
      <c r="A171" s="40"/>
      <c r="B171" s="40"/>
      <c r="E171" s="40"/>
      <c r="F171" s="40"/>
      <c r="K171" s="40"/>
    </row>
    <row r="172" spans="1:11" x14ac:dyDescent="0.2">
      <c r="A172" s="40"/>
      <c r="B172" s="40"/>
      <c r="E172" s="40"/>
      <c r="F172" s="40"/>
      <c r="K172" s="40"/>
    </row>
    <row r="173" spans="1:11" x14ac:dyDescent="0.2">
      <c r="A173" s="40"/>
      <c r="B173" s="40"/>
      <c r="E173" s="40"/>
      <c r="F173" s="40"/>
      <c r="K173" s="40"/>
    </row>
    <row r="174" spans="1:11" x14ac:dyDescent="0.2">
      <c r="A174" s="40"/>
      <c r="B174" s="40"/>
      <c r="E174" s="40"/>
      <c r="F174" s="40"/>
      <c r="K174" s="40"/>
    </row>
    <row r="175" spans="1:11" x14ac:dyDescent="0.2">
      <c r="A175" s="40"/>
      <c r="B175" s="40"/>
      <c r="E175" s="40"/>
      <c r="F175" s="40"/>
      <c r="K175" s="40"/>
    </row>
    <row r="176" spans="1:11" x14ac:dyDescent="0.2">
      <c r="A176" s="40"/>
      <c r="B176" s="40"/>
      <c r="E176" s="40"/>
      <c r="F176" s="40"/>
      <c r="K176" s="40"/>
    </row>
    <row r="177" spans="1:11" x14ac:dyDescent="0.2">
      <c r="A177" s="40"/>
      <c r="B177" s="40"/>
      <c r="E177" s="40"/>
      <c r="F177" s="40"/>
      <c r="K177" s="40"/>
    </row>
    <row r="178" spans="1:11" x14ac:dyDescent="0.2">
      <c r="A178" s="40"/>
      <c r="B178" s="40"/>
      <c r="E178" s="40"/>
      <c r="F178" s="40"/>
      <c r="K178" s="40"/>
    </row>
    <row r="179" spans="1:11" x14ac:dyDescent="0.2">
      <c r="A179" s="40"/>
      <c r="B179" s="40"/>
      <c r="E179" s="40"/>
      <c r="F179" s="40"/>
      <c r="K179" s="40"/>
    </row>
    <row r="180" spans="1:11" x14ac:dyDescent="0.2">
      <c r="A180" s="40"/>
      <c r="B180" s="40"/>
      <c r="E180" s="40"/>
      <c r="F180" s="40"/>
      <c r="K180" s="40"/>
    </row>
    <row r="181" spans="1:11" x14ac:dyDescent="0.2">
      <c r="A181" s="40"/>
      <c r="B181" s="40"/>
      <c r="E181" s="40"/>
      <c r="F181" s="40"/>
      <c r="K181" s="40"/>
    </row>
    <row r="182" spans="1:11" x14ac:dyDescent="0.2">
      <c r="A182" s="40"/>
      <c r="B182" s="40"/>
      <c r="E182" s="40"/>
      <c r="F182" s="40"/>
      <c r="K182" s="40"/>
    </row>
    <row r="183" spans="1:11" x14ac:dyDescent="0.2">
      <c r="A183" s="40"/>
      <c r="B183" s="40"/>
      <c r="E183" s="40"/>
      <c r="F183" s="40"/>
      <c r="K183" s="40"/>
    </row>
    <row r="184" spans="1:11" x14ac:dyDescent="0.2">
      <c r="A184" s="40"/>
      <c r="B184" s="40"/>
      <c r="E184" s="40"/>
      <c r="F184" s="40"/>
      <c r="K184" s="40"/>
    </row>
    <row r="185" spans="1:11" x14ac:dyDescent="0.2">
      <c r="A185" s="40"/>
      <c r="B185" s="40"/>
      <c r="E185" s="40"/>
      <c r="F185" s="40"/>
      <c r="K185" s="40"/>
    </row>
    <row r="186" spans="1:11" x14ac:dyDescent="0.2">
      <c r="A186" s="40"/>
      <c r="B186" s="40"/>
      <c r="E186" s="40"/>
      <c r="F186" s="40"/>
      <c r="K186" s="40"/>
    </row>
    <row r="187" spans="1:11" x14ac:dyDescent="0.2">
      <c r="A187" s="40"/>
      <c r="B187" s="40"/>
      <c r="E187" s="40"/>
      <c r="F187" s="40"/>
      <c r="K187" s="40"/>
    </row>
    <row r="188" spans="1:11" x14ac:dyDescent="0.2">
      <c r="A188" s="40"/>
      <c r="B188" s="40"/>
      <c r="E188" s="40"/>
      <c r="F188" s="40"/>
      <c r="K188" s="40"/>
    </row>
    <row r="189" spans="1:11" x14ac:dyDescent="0.2">
      <c r="A189" s="40"/>
      <c r="B189" s="40"/>
      <c r="E189" s="40"/>
      <c r="F189" s="40"/>
      <c r="K189" s="40"/>
    </row>
    <row r="190" spans="1:11" x14ac:dyDescent="0.2">
      <c r="A190" s="40"/>
      <c r="B190" s="40"/>
      <c r="E190" s="40"/>
      <c r="F190" s="40"/>
      <c r="K190" s="40"/>
    </row>
    <row r="191" spans="1:11" x14ac:dyDescent="0.2">
      <c r="A191" s="40"/>
      <c r="B191" s="40"/>
      <c r="E191" s="40"/>
      <c r="F191" s="40"/>
      <c r="K191" s="40"/>
    </row>
    <row r="192" spans="1:11" x14ac:dyDescent="0.2">
      <c r="A192" s="40"/>
      <c r="B192" s="40"/>
      <c r="E192" s="40"/>
      <c r="F192" s="40"/>
      <c r="K192" s="40"/>
    </row>
    <row r="193" spans="1:11" x14ac:dyDescent="0.2">
      <c r="A193" s="40"/>
      <c r="B193" s="40"/>
      <c r="E193" s="40"/>
      <c r="F193" s="40"/>
      <c r="K193" s="40"/>
    </row>
    <row r="194" spans="1:11" x14ac:dyDescent="0.2">
      <c r="A194" s="40"/>
      <c r="B194" s="40"/>
      <c r="E194" s="40"/>
      <c r="F194" s="40"/>
      <c r="K194" s="40"/>
    </row>
    <row r="195" spans="1:11" x14ac:dyDescent="0.2">
      <c r="A195" s="40"/>
      <c r="B195" s="40"/>
      <c r="E195" s="40"/>
      <c r="F195" s="40"/>
      <c r="K195" s="40"/>
    </row>
    <row r="196" spans="1:11" x14ac:dyDescent="0.2">
      <c r="A196" s="40"/>
      <c r="B196" s="40"/>
      <c r="E196" s="40"/>
      <c r="F196" s="40"/>
      <c r="K196" s="40"/>
    </row>
    <row r="197" spans="1:11" x14ac:dyDescent="0.2">
      <c r="A197" s="40"/>
      <c r="B197" s="40"/>
      <c r="E197" s="40"/>
      <c r="F197" s="40"/>
      <c r="K197" s="40"/>
    </row>
    <row r="198" spans="1:11" x14ac:dyDescent="0.2">
      <c r="A198" s="40"/>
      <c r="B198" s="40"/>
      <c r="E198" s="40"/>
      <c r="F198" s="40"/>
      <c r="K198" s="40"/>
    </row>
    <row r="199" spans="1:11" x14ac:dyDescent="0.2">
      <c r="A199" s="40"/>
      <c r="B199" s="40"/>
      <c r="E199" s="40"/>
      <c r="F199" s="40"/>
      <c r="K199" s="40"/>
    </row>
    <row r="200" spans="1:11" x14ac:dyDescent="0.2">
      <c r="A200" s="40"/>
      <c r="B200" s="40"/>
      <c r="E200" s="40"/>
      <c r="F200" s="40"/>
      <c r="K200" s="40"/>
    </row>
    <row r="201" spans="1:11" x14ac:dyDescent="0.2">
      <c r="A201" s="40"/>
      <c r="B201" s="40"/>
      <c r="E201" s="40"/>
      <c r="F201" s="40"/>
      <c r="K201" s="40"/>
    </row>
    <row r="202" spans="1:11" x14ac:dyDescent="0.2">
      <c r="A202" s="40"/>
      <c r="B202" s="40"/>
      <c r="E202" s="40"/>
      <c r="F202" s="40"/>
      <c r="K202" s="40"/>
    </row>
    <row r="203" spans="1:11" x14ac:dyDescent="0.2">
      <c r="A203" s="40"/>
      <c r="B203" s="40"/>
      <c r="E203" s="40"/>
      <c r="F203" s="40"/>
      <c r="K203" s="40"/>
    </row>
    <row r="204" spans="1:11" x14ac:dyDescent="0.2">
      <c r="A204" s="40"/>
      <c r="B204" s="40"/>
      <c r="E204" s="40"/>
      <c r="F204" s="40"/>
      <c r="K204" s="40"/>
    </row>
    <row r="205" spans="1:11" x14ac:dyDescent="0.2">
      <c r="A205" s="40"/>
      <c r="B205" s="40"/>
      <c r="E205" s="40"/>
      <c r="F205" s="40"/>
      <c r="K205" s="40"/>
    </row>
    <row r="206" spans="1:11" x14ac:dyDescent="0.2">
      <c r="A206" s="40"/>
      <c r="B206" s="40"/>
      <c r="E206" s="40"/>
      <c r="F206" s="40"/>
      <c r="K206" s="40"/>
    </row>
    <row r="207" spans="1:11" x14ac:dyDescent="0.2">
      <c r="A207" s="40"/>
      <c r="B207" s="40"/>
      <c r="E207" s="40"/>
      <c r="F207" s="40"/>
      <c r="K207" s="40"/>
    </row>
    <row r="208" spans="1:11" x14ac:dyDescent="0.2">
      <c r="A208" s="40"/>
      <c r="B208" s="40"/>
      <c r="E208" s="40"/>
      <c r="F208" s="40"/>
      <c r="K208" s="40"/>
    </row>
    <row r="209" spans="1:11" x14ac:dyDescent="0.2">
      <c r="A209" s="40"/>
      <c r="B209" s="40"/>
      <c r="E209" s="40"/>
      <c r="F209" s="40"/>
      <c r="K209" s="40"/>
    </row>
    <row r="210" spans="1:11" x14ac:dyDescent="0.2">
      <c r="A210" s="40"/>
      <c r="B210" s="40"/>
      <c r="E210" s="40"/>
      <c r="F210" s="40"/>
      <c r="K210" s="40"/>
    </row>
    <row r="211" spans="1:11" x14ac:dyDescent="0.2">
      <c r="A211" s="40"/>
      <c r="B211" s="40"/>
      <c r="E211" s="40"/>
      <c r="F211" s="40"/>
      <c r="K211" s="40"/>
    </row>
    <row r="212" spans="1:11" x14ac:dyDescent="0.2">
      <c r="A212" s="40"/>
      <c r="B212" s="40"/>
      <c r="E212" s="40"/>
      <c r="F212" s="40"/>
      <c r="K212" s="40"/>
    </row>
    <row r="213" spans="1:11" x14ac:dyDescent="0.2">
      <c r="A213" s="40"/>
      <c r="B213" s="40"/>
      <c r="E213" s="40"/>
      <c r="F213" s="40"/>
      <c r="K213" s="40"/>
    </row>
    <row r="214" spans="1:11" x14ac:dyDescent="0.2">
      <c r="A214" s="40"/>
      <c r="B214" s="40"/>
      <c r="E214" s="40"/>
      <c r="F214" s="40"/>
      <c r="K214" s="40"/>
    </row>
    <row r="215" spans="1:11" x14ac:dyDescent="0.2">
      <c r="A215" s="40"/>
      <c r="B215" s="40"/>
      <c r="E215" s="40"/>
      <c r="F215" s="40"/>
      <c r="K215" s="40"/>
    </row>
    <row r="216" spans="1:11" x14ac:dyDescent="0.2">
      <c r="A216" s="40"/>
      <c r="B216" s="40"/>
      <c r="E216" s="40"/>
      <c r="F216" s="40"/>
      <c r="K216" s="40"/>
    </row>
    <row r="217" spans="1:11" x14ac:dyDescent="0.2">
      <c r="A217" s="40"/>
      <c r="B217" s="40"/>
      <c r="E217" s="40"/>
      <c r="F217" s="40"/>
      <c r="K217" s="40"/>
    </row>
    <row r="218" spans="1:11" x14ac:dyDescent="0.2">
      <c r="A218" s="40"/>
      <c r="B218" s="40"/>
      <c r="E218" s="40"/>
      <c r="F218" s="40"/>
      <c r="K218" s="40"/>
    </row>
    <row r="219" spans="1:11" x14ac:dyDescent="0.2">
      <c r="A219" s="40"/>
      <c r="B219" s="40"/>
      <c r="E219" s="40"/>
      <c r="F219" s="40"/>
      <c r="K219" s="40"/>
    </row>
    <row r="220" spans="1:11" x14ac:dyDescent="0.2">
      <c r="A220" s="40"/>
      <c r="B220" s="40"/>
      <c r="E220" s="40"/>
      <c r="F220" s="40"/>
      <c r="K220" s="40"/>
    </row>
    <row r="221" spans="1:11" x14ac:dyDescent="0.2">
      <c r="A221" s="40"/>
      <c r="B221" s="40"/>
      <c r="E221" s="40"/>
      <c r="F221" s="40"/>
      <c r="K221" s="40"/>
    </row>
    <row r="222" spans="1:11" x14ac:dyDescent="0.2">
      <c r="A222" s="40"/>
      <c r="B222" s="40"/>
      <c r="E222" s="40"/>
      <c r="F222" s="40"/>
      <c r="K222" s="40"/>
    </row>
    <row r="223" spans="1:11" x14ac:dyDescent="0.2">
      <c r="A223" s="40"/>
      <c r="B223" s="40"/>
      <c r="E223" s="40"/>
      <c r="F223" s="40"/>
      <c r="K223" s="40"/>
    </row>
    <row r="224" spans="1:11" x14ac:dyDescent="0.2">
      <c r="A224" s="40"/>
      <c r="B224" s="40"/>
      <c r="E224" s="40"/>
      <c r="F224" s="40"/>
      <c r="K224" s="40"/>
    </row>
    <row r="225" spans="1:11" x14ac:dyDescent="0.2">
      <c r="A225" s="40"/>
      <c r="B225" s="40"/>
      <c r="E225" s="40"/>
      <c r="F225" s="40"/>
      <c r="K225" s="40"/>
    </row>
    <row r="226" spans="1:11" x14ac:dyDescent="0.2">
      <c r="A226" s="40"/>
      <c r="B226" s="40"/>
      <c r="E226" s="40"/>
      <c r="F226" s="40"/>
      <c r="K226" s="40"/>
    </row>
    <row r="227" spans="1:11" x14ac:dyDescent="0.2">
      <c r="A227" s="40"/>
      <c r="B227" s="40"/>
      <c r="E227" s="40"/>
      <c r="F227" s="40"/>
      <c r="K227" s="40"/>
    </row>
    <row r="228" spans="1:11" x14ac:dyDescent="0.2">
      <c r="A228" s="40"/>
      <c r="B228" s="40"/>
      <c r="E228" s="40"/>
      <c r="F228" s="40"/>
      <c r="K228" s="40"/>
    </row>
    <row r="229" spans="1:11" x14ac:dyDescent="0.2">
      <c r="A229" s="40"/>
      <c r="B229" s="40"/>
      <c r="E229" s="40"/>
      <c r="F229" s="40"/>
      <c r="K229" s="40"/>
    </row>
    <row r="230" spans="1:11" x14ac:dyDescent="0.2">
      <c r="A230" s="40"/>
      <c r="B230" s="40"/>
      <c r="E230" s="40"/>
      <c r="F230" s="40"/>
      <c r="K230" s="40"/>
    </row>
    <row r="231" spans="1:11" x14ac:dyDescent="0.2">
      <c r="A231" s="40"/>
      <c r="B231" s="40"/>
      <c r="E231" s="40"/>
      <c r="F231" s="40"/>
      <c r="K231" s="40"/>
    </row>
    <row r="232" spans="1:11" x14ac:dyDescent="0.2">
      <c r="A232" s="40"/>
      <c r="B232" s="40"/>
      <c r="E232" s="40"/>
      <c r="F232" s="40"/>
      <c r="K232" s="40"/>
    </row>
    <row r="233" spans="1:11" x14ac:dyDescent="0.2">
      <c r="A233" s="40"/>
      <c r="B233" s="40"/>
      <c r="E233" s="40"/>
      <c r="F233" s="40"/>
      <c r="K233" s="40"/>
    </row>
    <row r="234" spans="1:11" x14ac:dyDescent="0.2">
      <c r="A234" s="40"/>
      <c r="B234" s="40"/>
      <c r="E234" s="40"/>
      <c r="F234" s="40"/>
      <c r="K234" s="40"/>
    </row>
    <row r="235" spans="1:11" x14ac:dyDescent="0.2">
      <c r="A235" s="40"/>
      <c r="B235" s="40"/>
      <c r="E235" s="40"/>
      <c r="F235" s="40"/>
      <c r="K235" s="40"/>
    </row>
    <row r="236" spans="1:11" x14ac:dyDescent="0.2">
      <c r="A236" s="40"/>
      <c r="B236" s="40"/>
      <c r="E236" s="40"/>
      <c r="F236" s="40"/>
      <c r="K236" s="40"/>
    </row>
    <row r="237" spans="1:11" x14ac:dyDescent="0.2">
      <c r="A237" s="40"/>
      <c r="B237" s="40"/>
      <c r="E237" s="40"/>
      <c r="F237" s="40"/>
      <c r="K237" s="40"/>
    </row>
    <row r="238" spans="1:11" x14ac:dyDescent="0.2">
      <c r="A238" s="40"/>
      <c r="B238" s="40"/>
      <c r="E238" s="40"/>
      <c r="F238" s="40"/>
      <c r="K238" s="40"/>
    </row>
    <row r="239" spans="1:11" x14ac:dyDescent="0.2">
      <c r="A239" s="40"/>
      <c r="B239" s="40"/>
      <c r="E239" s="40"/>
      <c r="F239" s="40"/>
      <c r="K239" s="40"/>
    </row>
    <row r="240" spans="1:11" x14ac:dyDescent="0.2">
      <c r="A240" s="40"/>
      <c r="B240" s="40"/>
      <c r="E240" s="40"/>
      <c r="F240" s="40"/>
      <c r="K240" s="40"/>
    </row>
    <row r="241" spans="1:11" x14ac:dyDescent="0.2">
      <c r="A241" s="40"/>
      <c r="B241" s="40"/>
      <c r="E241" s="40"/>
      <c r="F241" s="40"/>
      <c r="K241" s="40"/>
    </row>
    <row r="242" spans="1:11" x14ac:dyDescent="0.2">
      <c r="A242" s="40"/>
      <c r="B242" s="40"/>
      <c r="E242" s="40"/>
      <c r="F242" s="40"/>
      <c r="K242" s="40"/>
    </row>
    <row r="243" spans="1:11" x14ac:dyDescent="0.2">
      <c r="A243" s="40"/>
      <c r="B243" s="40"/>
      <c r="E243" s="40"/>
      <c r="F243" s="40"/>
      <c r="K243" s="40"/>
    </row>
    <row r="244" spans="1:11" x14ac:dyDescent="0.2">
      <c r="A244" s="40"/>
      <c r="B244" s="40"/>
      <c r="E244" s="40"/>
      <c r="F244" s="40"/>
      <c r="K244" s="40"/>
    </row>
    <row r="245" spans="1:11" x14ac:dyDescent="0.2">
      <c r="A245" s="40"/>
      <c r="B245" s="40"/>
      <c r="E245" s="40"/>
      <c r="F245" s="40"/>
      <c r="K245" s="40"/>
    </row>
    <row r="246" spans="1:11" x14ac:dyDescent="0.2">
      <c r="A246" s="40"/>
      <c r="B246" s="40"/>
      <c r="E246" s="40"/>
      <c r="F246" s="40"/>
      <c r="K246" s="40"/>
    </row>
    <row r="247" spans="1:11" x14ac:dyDescent="0.2">
      <c r="A247" s="40"/>
      <c r="B247" s="40"/>
      <c r="E247" s="40"/>
      <c r="F247" s="40"/>
      <c r="K247" s="40"/>
    </row>
    <row r="248" spans="1:11" x14ac:dyDescent="0.2">
      <c r="A248" s="40"/>
      <c r="B248" s="40"/>
      <c r="E248" s="40"/>
      <c r="F248" s="40"/>
      <c r="K248" s="40"/>
    </row>
    <row r="249" spans="1:11" x14ac:dyDescent="0.2">
      <c r="A249" s="40"/>
      <c r="B249" s="40"/>
      <c r="E249" s="40"/>
      <c r="F249" s="40"/>
      <c r="K249" s="40"/>
    </row>
    <row r="250" spans="1:11" x14ac:dyDescent="0.2">
      <c r="A250" s="40"/>
      <c r="B250" s="40"/>
      <c r="E250" s="40"/>
      <c r="F250" s="40"/>
      <c r="K250" s="40"/>
    </row>
    <row r="251" spans="1:11" x14ac:dyDescent="0.2">
      <c r="A251" s="40"/>
      <c r="B251" s="40"/>
      <c r="E251" s="40"/>
      <c r="F251" s="40"/>
      <c r="K251" s="40"/>
    </row>
    <row r="252" spans="1:11" x14ac:dyDescent="0.2">
      <c r="A252" s="40"/>
      <c r="B252" s="40"/>
      <c r="E252" s="40"/>
      <c r="F252" s="40"/>
      <c r="K252" s="40"/>
    </row>
    <row r="253" spans="1:11" x14ac:dyDescent="0.2">
      <c r="A253" s="40"/>
      <c r="B253" s="40"/>
      <c r="E253" s="40"/>
      <c r="F253" s="40"/>
      <c r="K253" s="40"/>
    </row>
    <row r="254" spans="1:11" x14ac:dyDescent="0.2">
      <c r="A254" s="40"/>
      <c r="B254" s="40"/>
      <c r="E254" s="40"/>
      <c r="F254" s="40"/>
      <c r="K254" s="40"/>
    </row>
    <row r="255" spans="1:11" x14ac:dyDescent="0.2">
      <c r="A255" s="40"/>
      <c r="B255" s="40"/>
      <c r="E255" s="40"/>
      <c r="F255" s="40"/>
      <c r="K255" s="40"/>
    </row>
    <row r="256" spans="1:11" x14ac:dyDescent="0.2">
      <c r="A256" s="40"/>
      <c r="B256" s="40"/>
      <c r="E256" s="40"/>
      <c r="F256" s="40"/>
      <c r="K256" s="40"/>
    </row>
    <row r="257" spans="1:11" x14ac:dyDescent="0.2">
      <c r="A257" s="40"/>
      <c r="B257" s="40"/>
      <c r="E257" s="40"/>
      <c r="F257" s="40"/>
      <c r="K257" s="40"/>
    </row>
    <row r="258" spans="1:11" x14ac:dyDescent="0.2">
      <c r="A258" s="40"/>
      <c r="B258" s="40"/>
      <c r="E258" s="40"/>
      <c r="F258" s="40"/>
      <c r="K258" s="40"/>
    </row>
    <row r="259" spans="1:11" x14ac:dyDescent="0.2">
      <c r="A259" s="40"/>
      <c r="B259" s="40"/>
      <c r="E259" s="40"/>
      <c r="F259" s="40"/>
      <c r="K259" s="40"/>
    </row>
    <row r="260" spans="1:11" x14ac:dyDescent="0.2">
      <c r="A260" s="40"/>
      <c r="B260" s="40"/>
      <c r="E260" s="40"/>
      <c r="F260" s="40"/>
      <c r="K260" s="40"/>
    </row>
    <row r="261" spans="1:11" x14ac:dyDescent="0.2">
      <c r="A261" s="40"/>
      <c r="B261" s="40"/>
      <c r="E261" s="40"/>
      <c r="F261" s="40"/>
      <c r="K261" s="40"/>
    </row>
    <row r="262" spans="1:11" x14ac:dyDescent="0.2">
      <c r="A262" s="40"/>
      <c r="B262" s="40"/>
      <c r="E262" s="40"/>
      <c r="F262" s="40"/>
      <c r="K262" s="40"/>
    </row>
    <row r="263" spans="1:11" x14ac:dyDescent="0.2">
      <c r="A263" s="40"/>
      <c r="B263" s="40"/>
      <c r="E263" s="40"/>
      <c r="F263" s="40"/>
      <c r="K263" s="40"/>
    </row>
    <row r="264" spans="1:11" x14ac:dyDescent="0.2">
      <c r="A264" s="40"/>
      <c r="B264" s="40"/>
      <c r="E264" s="40"/>
      <c r="F264" s="40"/>
      <c r="K264" s="40"/>
    </row>
    <row r="265" spans="1:11" x14ac:dyDescent="0.2">
      <c r="A265" s="40"/>
      <c r="B265" s="40"/>
      <c r="E265" s="40"/>
      <c r="F265" s="40"/>
      <c r="K265" s="40"/>
    </row>
    <row r="266" spans="1:11" x14ac:dyDescent="0.2">
      <c r="A266" s="40"/>
      <c r="B266" s="40"/>
      <c r="E266" s="40"/>
      <c r="F266" s="40"/>
      <c r="K266" s="40"/>
    </row>
    <row r="267" spans="1:11" x14ac:dyDescent="0.2">
      <c r="A267" s="40"/>
      <c r="B267" s="40"/>
      <c r="E267" s="40"/>
      <c r="F267" s="40"/>
      <c r="K267" s="40"/>
    </row>
    <row r="268" spans="1:11" x14ac:dyDescent="0.2">
      <c r="A268" s="40"/>
      <c r="B268" s="40"/>
      <c r="E268" s="40"/>
      <c r="F268" s="40"/>
      <c r="K268" s="40"/>
    </row>
    <row r="269" spans="1:11" x14ac:dyDescent="0.2">
      <c r="A269" s="40"/>
      <c r="B269" s="40"/>
      <c r="E269" s="40"/>
      <c r="F269" s="40"/>
      <c r="K269" s="40"/>
    </row>
    <row r="270" spans="1:11" x14ac:dyDescent="0.2">
      <c r="A270" s="40"/>
      <c r="B270" s="40"/>
      <c r="E270" s="40"/>
      <c r="F270" s="40"/>
      <c r="K270" s="40"/>
    </row>
    <row r="271" spans="1:11" x14ac:dyDescent="0.2">
      <c r="A271" s="40"/>
      <c r="B271" s="40"/>
      <c r="E271" s="40"/>
      <c r="F271" s="40"/>
      <c r="K271" s="40"/>
    </row>
    <row r="272" spans="1:11" x14ac:dyDescent="0.2">
      <c r="A272" s="40"/>
      <c r="B272" s="40"/>
      <c r="E272" s="40"/>
      <c r="F272" s="40"/>
      <c r="K272" s="40"/>
    </row>
    <row r="273" spans="1:11" x14ac:dyDescent="0.2">
      <c r="A273" s="40"/>
      <c r="B273" s="40"/>
      <c r="E273" s="40"/>
      <c r="F273" s="40"/>
      <c r="K273" s="40"/>
    </row>
    <row r="274" spans="1:11" x14ac:dyDescent="0.2">
      <c r="A274" s="40"/>
      <c r="B274" s="40"/>
      <c r="E274" s="40"/>
      <c r="F274" s="40"/>
      <c r="K274" s="40"/>
    </row>
    <row r="275" spans="1:11" x14ac:dyDescent="0.2">
      <c r="A275" s="40"/>
      <c r="B275" s="40"/>
      <c r="E275" s="40"/>
      <c r="F275" s="40"/>
      <c r="K275" s="40"/>
    </row>
    <row r="276" spans="1:11" x14ac:dyDescent="0.2">
      <c r="A276" s="40"/>
      <c r="B276" s="40"/>
      <c r="E276" s="40"/>
      <c r="F276" s="40"/>
      <c r="K276" s="40"/>
    </row>
    <row r="277" spans="1:11" x14ac:dyDescent="0.2">
      <c r="A277" s="40"/>
      <c r="B277" s="40"/>
      <c r="E277" s="40"/>
      <c r="F277" s="40"/>
      <c r="K277" s="40"/>
    </row>
    <row r="278" spans="1:11" x14ac:dyDescent="0.2">
      <c r="A278" s="40"/>
      <c r="B278" s="40"/>
      <c r="E278" s="40"/>
      <c r="F278" s="40"/>
      <c r="K278" s="40"/>
    </row>
    <row r="279" spans="1:11" x14ac:dyDescent="0.2">
      <c r="A279" s="40"/>
      <c r="B279" s="40"/>
      <c r="E279" s="40"/>
      <c r="F279" s="40"/>
      <c r="K279" s="40"/>
    </row>
    <row r="280" spans="1:11" x14ac:dyDescent="0.2">
      <c r="A280" s="40"/>
      <c r="B280" s="40"/>
      <c r="E280" s="40"/>
      <c r="F280" s="40"/>
      <c r="K280" s="40"/>
    </row>
    <row r="281" spans="1:11" x14ac:dyDescent="0.2">
      <c r="A281" s="40"/>
      <c r="B281" s="40"/>
      <c r="E281" s="40"/>
      <c r="F281" s="40"/>
      <c r="K281" s="40"/>
    </row>
    <row r="282" spans="1:11" x14ac:dyDescent="0.2">
      <c r="A282" s="40"/>
      <c r="B282" s="40"/>
      <c r="E282" s="40"/>
      <c r="F282" s="40"/>
      <c r="K282" s="40"/>
    </row>
    <row r="283" spans="1:11" x14ac:dyDescent="0.2">
      <c r="A283" s="40"/>
      <c r="B283" s="40"/>
      <c r="E283" s="40"/>
      <c r="F283" s="40"/>
      <c r="K283" s="40"/>
    </row>
    <row r="284" spans="1:11" x14ac:dyDescent="0.2">
      <c r="A284" s="40"/>
      <c r="B284" s="40"/>
      <c r="E284" s="40"/>
      <c r="F284" s="40"/>
      <c r="K284" s="40"/>
    </row>
    <row r="285" spans="1:11" x14ac:dyDescent="0.2">
      <c r="A285" s="40"/>
      <c r="B285" s="40"/>
      <c r="E285" s="40"/>
      <c r="F285" s="40"/>
      <c r="K285" s="40"/>
    </row>
    <row r="286" spans="1:11" x14ac:dyDescent="0.2">
      <c r="A286" s="40"/>
      <c r="B286" s="40"/>
      <c r="E286" s="40"/>
      <c r="F286" s="40"/>
      <c r="K286" s="40"/>
    </row>
    <row r="287" spans="1:11" x14ac:dyDescent="0.2">
      <c r="A287" s="40"/>
      <c r="B287" s="40"/>
      <c r="E287" s="40"/>
      <c r="F287" s="40"/>
      <c r="K287" s="40"/>
    </row>
    <row r="288" spans="1:11" x14ac:dyDescent="0.2">
      <c r="A288" s="40"/>
      <c r="B288" s="40"/>
      <c r="E288" s="40"/>
      <c r="F288" s="40"/>
      <c r="K288" s="40"/>
    </row>
    <row r="289" spans="1:11" x14ac:dyDescent="0.2">
      <c r="A289" s="40"/>
      <c r="B289" s="40"/>
      <c r="E289" s="40"/>
      <c r="F289" s="40"/>
      <c r="K289" s="40"/>
    </row>
    <row r="290" spans="1:11" x14ac:dyDescent="0.2">
      <c r="A290" s="40"/>
      <c r="B290" s="40"/>
      <c r="E290" s="40"/>
      <c r="F290" s="40"/>
      <c r="K290" s="40"/>
    </row>
    <row r="291" spans="1:11" x14ac:dyDescent="0.2">
      <c r="A291" s="40"/>
      <c r="B291" s="40"/>
      <c r="E291" s="40"/>
      <c r="F291" s="40"/>
      <c r="K291" s="40"/>
    </row>
    <row r="292" spans="1:11" x14ac:dyDescent="0.2">
      <c r="A292" s="40"/>
      <c r="B292" s="40"/>
      <c r="E292" s="40"/>
      <c r="F292" s="40"/>
      <c r="K292" s="40"/>
    </row>
    <row r="293" spans="1:11" x14ac:dyDescent="0.2">
      <c r="A293" s="40"/>
      <c r="B293" s="40"/>
      <c r="E293" s="40"/>
      <c r="F293" s="40"/>
      <c r="K293" s="40"/>
    </row>
    <row r="294" spans="1:11" x14ac:dyDescent="0.2">
      <c r="A294" s="40"/>
      <c r="B294" s="40"/>
      <c r="E294" s="40"/>
      <c r="F294" s="40"/>
      <c r="K294" s="40"/>
    </row>
    <row r="295" spans="1:11" x14ac:dyDescent="0.2">
      <c r="A295" s="40"/>
      <c r="B295" s="40"/>
      <c r="E295" s="40"/>
      <c r="F295" s="40"/>
      <c r="K295" s="40"/>
    </row>
    <row r="296" spans="1:11" x14ac:dyDescent="0.2">
      <c r="A296" s="40"/>
      <c r="B296" s="40"/>
      <c r="E296" s="40"/>
      <c r="F296" s="40"/>
      <c r="K296" s="40"/>
    </row>
    <row r="297" spans="1:11" x14ac:dyDescent="0.2">
      <c r="A297" s="40"/>
      <c r="B297" s="40"/>
      <c r="E297" s="40"/>
      <c r="F297" s="40"/>
      <c r="K297" s="40"/>
    </row>
    <row r="298" spans="1:11" x14ac:dyDescent="0.2">
      <c r="A298" s="40"/>
      <c r="B298" s="40"/>
      <c r="E298" s="40"/>
      <c r="F298" s="40"/>
      <c r="K298" s="40"/>
    </row>
    <row r="299" spans="1:11" x14ac:dyDescent="0.2">
      <c r="A299" s="40"/>
      <c r="B299" s="40"/>
      <c r="E299" s="40"/>
      <c r="F299" s="40"/>
      <c r="K299" s="40"/>
    </row>
    <row r="300" spans="1:11" x14ac:dyDescent="0.2">
      <c r="A300" s="40"/>
      <c r="B300" s="40"/>
      <c r="E300" s="40"/>
      <c r="F300" s="40"/>
      <c r="K300" s="40"/>
    </row>
    <row r="301" spans="1:11" x14ac:dyDescent="0.2">
      <c r="A301" s="40"/>
      <c r="B301" s="40"/>
      <c r="E301" s="40"/>
      <c r="F301" s="40"/>
      <c r="K301" s="40"/>
    </row>
    <row r="302" spans="1:11" x14ac:dyDescent="0.2">
      <c r="A302" s="40"/>
      <c r="B302" s="40"/>
      <c r="E302" s="40"/>
      <c r="F302" s="40"/>
      <c r="K302" s="40"/>
    </row>
    <row r="303" spans="1:11" x14ac:dyDescent="0.2">
      <c r="A303" s="40"/>
      <c r="B303" s="40"/>
      <c r="E303" s="40"/>
      <c r="F303" s="40"/>
      <c r="K303" s="40"/>
    </row>
    <row r="304" spans="1:11" x14ac:dyDescent="0.2">
      <c r="A304" s="40"/>
      <c r="B304" s="40"/>
      <c r="E304" s="40"/>
      <c r="F304" s="40"/>
      <c r="K304" s="40"/>
    </row>
    <row r="305" spans="1:11" x14ac:dyDescent="0.2">
      <c r="A305" s="40"/>
      <c r="B305" s="40"/>
      <c r="E305" s="40"/>
      <c r="F305" s="40"/>
      <c r="K305" s="40"/>
    </row>
    <row r="306" spans="1:11" x14ac:dyDescent="0.2">
      <c r="A306" s="40"/>
      <c r="B306" s="40"/>
      <c r="E306" s="40"/>
      <c r="F306" s="40"/>
      <c r="K306" s="40"/>
    </row>
    <row r="307" spans="1:11" x14ac:dyDescent="0.2">
      <c r="A307" s="40"/>
      <c r="B307" s="40"/>
      <c r="E307" s="40"/>
      <c r="F307" s="40"/>
      <c r="K307" s="40"/>
    </row>
    <row r="308" spans="1:11" x14ac:dyDescent="0.2">
      <c r="A308" s="40"/>
      <c r="B308" s="40"/>
      <c r="E308" s="40"/>
      <c r="F308" s="40"/>
      <c r="K308" s="40"/>
    </row>
    <row r="309" spans="1:11" x14ac:dyDescent="0.2">
      <c r="A309" s="40"/>
      <c r="B309" s="40"/>
      <c r="E309" s="40"/>
      <c r="F309" s="40"/>
      <c r="K309" s="40"/>
    </row>
    <row r="310" spans="1:11" x14ac:dyDescent="0.2">
      <c r="A310" s="40"/>
      <c r="B310" s="40"/>
      <c r="E310" s="40"/>
      <c r="F310" s="40"/>
      <c r="K310" s="40"/>
    </row>
    <row r="311" spans="1:11" x14ac:dyDescent="0.2">
      <c r="A311" s="40"/>
      <c r="B311" s="40"/>
      <c r="E311" s="40"/>
      <c r="F311" s="40"/>
      <c r="K311" s="40"/>
    </row>
    <row r="312" spans="1:11" x14ac:dyDescent="0.2">
      <c r="A312" s="40"/>
      <c r="B312" s="40"/>
      <c r="E312" s="40"/>
      <c r="F312" s="40"/>
      <c r="K312" s="40"/>
    </row>
    <row r="313" spans="1:11" x14ac:dyDescent="0.2">
      <c r="A313" s="40"/>
      <c r="B313" s="40"/>
      <c r="E313" s="40"/>
      <c r="F313" s="40"/>
      <c r="K313" s="40"/>
    </row>
    <row r="314" spans="1:11" x14ac:dyDescent="0.2">
      <c r="A314" s="40"/>
      <c r="B314" s="40"/>
      <c r="E314" s="40"/>
      <c r="F314" s="40"/>
      <c r="K314" s="40"/>
    </row>
    <row r="315" spans="1:11" x14ac:dyDescent="0.2">
      <c r="A315" s="40"/>
      <c r="B315" s="40"/>
      <c r="E315" s="40"/>
      <c r="F315" s="40"/>
      <c r="K315" s="40"/>
    </row>
    <row r="316" spans="1:11" x14ac:dyDescent="0.2">
      <c r="A316" s="40"/>
      <c r="B316" s="40"/>
      <c r="E316" s="40"/>
      <c r="F316" s="40"/>
      <c r="K316" s="40"/>
    </row>
    <row r="317" spans="1:11" x14ac:dyDescent="0.2">
      <c r="A317" s="40"/>
      <c r="B317" s="40"/>
      <c r="E317" s="40"/>
      <c r="F317" s="40"/>
      <c r="K317" s="40"/>
    </row>
    <row r="318" spans="1:11" x14ac:dyDescent="0.2">
      <c r="A318" s="40"/>
      <c r="B318" s="40"/>
      <c r="E318" s="40"/>
      <c r="F318" s="40"/>
      <c r="K318" s="40"/>
    </row>
    <row r="319" spans="1:11" x14ac:dyDescent="0.2">
      <c r="A319" s="40"/>
      <c r="B319" s="40"/>
      <c r="E319" s="40"/>
      <c r="F319" s="40"/>
      <c r="K319" s="40"/>
    </row>
    <row r="320" spans="1:11" x14ac:dyDescent="0.2">
      <c r="A320" s="40"/>
      <c r="B320" s="40"/>
      <c r="E320" s="40"/>
      <c r="F320" s="40"/>
      <c r="K320" s="40"/>
    </row>
    <row r="321" spans="1:11" x14ac:dyDescent="0.2">
      <c r="A321" s="40"/>
      <c r="B321" s="40"/>
      <c r="E321" s="40"/>
      <c r="F321" s="40"/>
      <c r="K321" s="40"/>
    </row>
    <row r="322" spans="1:11" x14ac:dyDescent="0.2">
      <c r="A322" s="40"/>
      <c r="B322" s="40"/>
      <c r="E322" s="40"/>
      <c r="F322" s="40"/>
      <c r="K322" s="40"/>
    </row>
    <row r="323" spans="1:11" x14ac:dyDescent="0.2">
      <c r="A323" s="40"/>
      <c r="B323" s="40"/>
      <c r="E323" s="40"/>
      <c r="F323" s="40"/>
      <c r="K323" s="40"/>
    </row>
    <row r="324" spans="1:11" x14ac:dyDescent="0.2">
      <c r="A324" s="40"/>
      <c r="B324" s="40"/>
      <c r="E324" s="40"/>
      <c r="F324" s="40"/>
      <c r="K324" s="40"/>
    </row>
    <row r="325" spans="1:11" x14ac:dyDescent="0.2">
      <c r="A325" s="40"/>
      <c r="B325" s="40"/>
      <c r="E325" s="40"/>
      <c r="F325" s="40"/>
      <c r="K325" s="40"/>
    </row>
    <row r="326" spans="1:11" x14ac:dyDescent="0.2">
      <c r="A326" s="40"/>
      <c r="B326" s="40"/>
      <c r="E326" s="40"/>
      <c r="F326" s="40"/>
      <c r="K326" s="40"/>
    </row>
    <row r="327" spans="1:11" x14ac:dyDescent="0.2">
      <c r="A327" s="40"/>
      <c r="B327" s="40"/>
      <c r="E327" s="40"/>
      <c r="F327" s="40"/>
      <c r="K327" s="40"/>
    </row>
    <row r="328" spans="1:11" x14ac:dyDescent="0.2">
      <c r="A328" s="40"/>
      <c r="B328" s="40"/>
      <c r="E328" s="40"/>
      <c r="F328" s="40"/>
      <c r="K328" s="40"/>
    </row>
    <row r="329" spans="1:11" x14ac:dyDescent="0.2">
      <c r="A329" s="40"/>
      <c r="B329" s="40"/>
      <c r="E329" s="40"/>
      <c r="F329" s="40"/>
      <c r="K329" s="40"/>
    </row>
    <row r="330" spans="1:11" x14ac:dyDescent="0.2">
      <c r="A330" s="40"/>
      <c r="B330" s="40"/>
      <c r="E330" s="40"/>
      <c r="F330" s="40"/>
      <c r="K330" s="40"/>
    </row>
    <row r="331" spans="1:11" x14ac:dyDescent="0.2">
      <c r="A331" s="40"/>
      <c r="B331" s="40"/>
      <c r="E331" s="40"/>
      <c r="F331" s="40"/>
      <c r="K331" s="40"/>
    </row>
    <row r="332" spans="1:11" x14ac:dyDescent="0.2">
      <c r="A332" s="40"/>
      <c r="B332" s="40"/>
      <c r="E332" s="40"/>
      <c r="F332" s="40"/>
      <c r="K332" s="40"/>
    </row>
    <row r="333" spans="1:11" x14ac:dyDescent="0.2">
      <c r="A333" s="40"/>
      <c r="B333" s="40"/>
      <c r="E333" s="40"/>
      <c r="F333" s="40"/>
      <c r="K333" s="40"/>
    </row>
    <row r="334" spans="1:11" x14ac:dyDescent="0.2">
      <c r="A334" s="40"/>
      <c r="B334" s="40"/>
      <c r="E334" s="40"/>
      <c r="F334" s="40"/>
      <c r="K334" s="40"/>
    </row>
    <row r="335" spans="1:11" x14ac:dyDescent="0.2">
      <c r="A335" s="40"/>
      <c r="B335" s="40"/>
      <c r="E335" s="40"/>
      <c r="F335" s="40"/>
      <c r="K335" s="40"/>
    </row>
    <row r="336" spans="1:11" x14ac:dyDescent="0.2">
      <c r="A336" s="40"/>
      <c r="B336" s="40"/>
      <c r="E336" s="40"/>
      <c r="F336" s="40"/>
      <c r="K336" s="40"/>
    </row>
    <row r="337" spans="1:11" x14ac:dyDescent="0.2">
      <c r="A337" s="40"/>
      <c r="B337" s="40"/>
      <c r="E337" s="40"/>
      <c r="F337" s="40"/>
      <c r="K337" s="40"/>
    </row>
    <row r="338" spans="1:11" x14ac:dyDescent="0.2">
      <c r="A338" s="40"/>
      <c r="B338" s="40"/>
      <c r="E338" s="40"/>
      <c r="F338" s="40"/>
      <c r="K338" s="40"/>
    </row>
    <row r="339" spans="1:11" x14ac:dyDescent="0.2">
      <c r="A339" s="40"/>
      <c r="B339" s="40"/>
      <c r="E339" s="40"/>
      <c r="F339" s="40"/>
      <c r="K339" s="40"/>
    </row>
    <row r="340" spans="1:11" x14ac:dyDescent="0.2">
      <c r="A340" s="40"/>
      <c r="B340" s="40"/>
      <c r="E340" s="40"/>
      <c r="F340" s="40"/>
      <c r="K340" s="40"/>
    </row>
    <row r="341" spans="1:11" x14ac:dyDescent="0.2">
      <c r="A341" s="40"/>
      <c r="B341" s="40"/>
      <c r="E341" s="40"/>
      <c r="F341" s="40"/>
      <c r="K341" s="40"/>
    </row>
    <row r="342" spans="1:11" x14ac:dyDescent="0.2">
      <c r="A342" s="40"/>
      <c r="B342" s="40"/>
      <c r="E342" s="40"/>
      <c r="F342" s="40"/>
      <c r="K342" s="40"/>
    </row>
    <row r="343" spans="1:11" x14ac:dyDescent="0.2">
      <c r="A343" s="40"/>
      <c r="B343" s="40"/>
      <c r="E343" s="40"/>
      <c r="F343" s="40"/>
      <c r="K343" s="40"/>
    </row>
    <row r="344" spans="1:11" x14ac:dyDescent="0.2">
      <c r="A344" s="40"/>
      <c r="B344" s="40"/>
      <c r="E344" s="40"/>
      <c r="F344" s="40"/>
      <c r="K344" s="40"/>
    </row>
    <row r="345" spans="1:11" x14ac:dyDescent="0.2">
      <c r="A345" s="40"/>
      <c r="B345" s="40"/>
      <c r="E345" s="40"/>
      <c r="F345" s="40"/>
      <c r="K345" s="40"/>
    </row>
    <row r="346" spans="1:11" x14ac:dyDescent="0.2">
      <c r="A346" s="40"/>
      <c r="B346" s="40"/>
      <c r="E346" s="40"/>
      <c r="F346" s="40"/>
      <c r="K346" s="40"/>
    </row>
    <row r="347" spans="1:11" x14ac:dyDescent="0.2">
      <c r="A347" s="40"/>
      <c r="B347" s="40"/>
      <c r="E347" s="40"/>
      <c r="F347" s="40"/>
      <c r="K347" s="40"/>
    </row>
    <row r="348" spans="1:11" x14ac:dyDescent="0.2">
      <c r="A348" s="40"/>
      <c r="B348" s="40"/>
      <c r="E348" s="40"/>
      <c r="F348" s="40"/>
      <c r="K348" s="40"/>
    </row>
    <row r="349" spans="1:11" x14ac:dyDescent="0.2">
      <c r="A349" s="40"/>
      <c r="B349" s="40"/>
      <c r="E349" s="40"/>
      <c r="F349" s="40"/>
      <c r="K349" s="40"/>
    </row>
    <row r="350" spans="1:11" x14ac:dyDescent="0.2">
      <c r="A350" s="40"/>
      <c r="B350" s="40"/>
      <c r="E350" s="40"/>
      <c r="F350" s="40"/>
      <c r="K350" s="40"/>
    </row>
    <row r="351" spans="1:11" x14ac:dyDescent="0.2">
      <c r="A351" s="40"/>
      <c r="B351" s="40"/>
      <c r="E351" s="40"/>
      <c r="F351" s="40"/>
      <c r="K351" s="40"/>
    </row>
    <row r="352" spans="1:11" x14ac:dyDescent="0.2">
      <c r="A352" s="40"/>
      <c r="B352" s="40"/>
      <c r="E352" s="40"/>
      <c r="F352" s="40"/>
      <c r="K352" s="40"/>
    </row>
    <row r="353" spans="1:11" x14ac:dyDescent="0.2">
      <c r="A353" s="40"/>
      <c r="B353" s="40"/>
      <c r="E353" s="40"/>
      <c r="F353" s="40"/>
      <c r="K353" s="40"/>
    </row>
    <row r="354" spans="1:11" x14ac:dyDescent="0.2">
      <c r="A354" s="40"/>
      <c r="B354" s="40"/>
      <c r="E354" s="40"/>
      <c r="F354" s="40"/>
      <c r="K354" s="40"/>
    </row>
    <row r="355" spans="1:11" x14ac:dyDescent="0.2">
      <c r="A355" s="40"/>
      <c r="B355" s="40"/>
      <c r="E355" s="40"/>
      <c r="F355" s="40"/>
      <c r="K355" s="40"/>
    </row>
    <row r="356" spans="1:11" x14ac:dyDescent="0.2">
      <c r="A356" s="40"/>
      <c r="B356" s="40"/>
      <c r="E356" s="40"/>
      <c r="F356" s="40"/>
      <c r="K356" s="40"/>
    </row>
    <row r="357" spans="1:11" x14ac:dyDescent="0.2">
      <c r="A357" s="40"/>
      <c r="B357" s="40"/>
      <c r="E357" s="40"/>
      <c r="F357" s="40"/>
      <c r="K357" s="40"/>
    </row>
    <row r="358" spans="1:11" x14ac:dyDescent="0.2">
      <c r="A358" s="40"/>
      <c r="B358" s="40"/>
      <c r="E358" s="40"/>
      <c r="F358" s="40"/>
      <c r="K358" s="40"/>
    </row>
    <row r="359" spans="1:11" x14ac:dyDescent="0.2">
      <c r="A359" s="40"/>
      <c r="B359" s="40"/>
      <c r="E359" s="40"/>
      <c r="F359" s="40"/>
      <c r="K359" s="40"/>
    </row>
    <row r="360" spans="1:11" x14ac:dyDescent="0.2">
      <c r="A360" s="40"/>
      <c r="B360" s="40"/>
      <c r="E360" s="40"/>
      <c r="F360" s="40"/>
      <c r="K360" s="40"/>
    </row>
    <row r="361" spans="1:11" x14ac:dyDescent="0.2">
      <c r="A361" s="40"/>
      <c r="B361" s="40"/>
      <c r="E361" s="40"/>
      <c r="F361" s="40"/>
      <c r="K361" s="40"/>
    </row>
    <row r="362" spans="1:11" x14ac:dyDescent="0.2">
      <c r="A362" s="40"/>
      <c r="B362" s="40"/>
      <c r="E362" s="40"/>
      <c r="F362" s="40"/>
      <c r="K362" s="40"/>
    </row>
    <row r="363" spans="1:11" x14ac:dyDescent="0.2">
      <c r="A363" s="40"/>
      <c r="B363" s="40"/>
      <c r="E363" s="40"/>
      <c r="F363" s="40"/>
      <c r="K363" s="40"/>
    </row>
    <row r="364" spans="1:11" x14ac:dyDescent="0.2">
      <c r="A364" s="40"/>
      <c r="B364" s="40"/>
      <c r="E364" s="40"/>
      <c r="F364" s="40"/>
      <c r="K364" s="40"/>
    </row>
    <row r="365" spans="1:11" x14ac:dyDescent="0.2">
      <c r="A365" s="40"/>
      <c r="B365" s="40"/>
      <c r="E365" s="40"/>
      <c r="F365" s="40"/>
      <c r="K365" s="40"/>
    </row>
    <row r="366" spans="1:11" x14ac:dyDescent="0.2">
      <c r="A366" s="40"/>
      <c r="B366" s="40"/>
      <c r="E366" s="40"/>
      <c r="F366" s="40"/>
      <c r="K366" s="40"/>
    </row>
    <row r="367" spans="1:11" x14ac:dyDescent="0.2">
      <c r="A367" s="40"/>
      <c r="B367" s="40"/>
      <c r="E367" s="40"/>
      <c r="F367" s="40"/>
      <c r="K367" s="40"/>
    </row>
    <row r="368" spans="1:11" x14ac:dyDescent="0.2">
      <c r="A368" s="40"/>
      <c r="B368" s="40"/>
      <c r="E368" s="40"/>
      <c r="F368" s="40"/>
      <c r="K368" s="40"/>
    </row>
    <row r="369" spans="1:11" x14ac:dyDescent="0.2">
      <c r="A369" s="40"/>
      <c r="B369" s="40"/>
      <c r="E369" s="40"/>
      <c r="F369" s="40"/>
      <c r="K369" s="40"/>
    </row>
    <row r="370" spans="1:11" x14ac:dyDescent="0.2">
      <c r="A370" s="40"/>
      <c r="B370" s="40"/>
      <c r="E370" s="40"/>
      <c r="F370" s="40"/>
      <c r="K370" s="40"/>
    </row>
    <row r="371" spans="1:11" x14ac:dyDescent="0.2">
      <c r="A371" s="40"/>
      <c r="B371" s="40"/>
      <c r="E371" s="40"/>
      <c r="F371" s="40"/>
      <c r="K371" s="40"/>
    </row>
    <row r="372" spans="1:11" x14ac:dyDescent="0.2">
      <c r="A372" s="40"/>
      <c r="B372" s="40"/>
      <c r="E372" s="40"/>
      <c r="F372" s="40"/>
      <c r="K372" s="40"/>
    </row>
    <row r="373" spans="1:11" x14ac:dyDescent="0.2">
      <c r="A373" s="40"/>
      <c r="B373" s="40"/>
      <c r="E373" s="40"/>
      <c r="F373" s="40"/>
      <c r="K373" s="40"/>
    </row>
    <row r="374" spans="1:11" x14ac:dyDescent="0.2">
      <c r="A374" s="40"/>
      <c r="B374" s="40"/>
      <c r="E374" s="40"/>
      <c r="F374" s="40"/>
      <c r="K374" s="40"/>
    </row>
    <row r="375" spans="1:11" x14ac:dyDescent="0.2">
      <c r="A375" s="40"/>
      <c r="B375" s="40"/>
      <c r="E375" s="40"/>
      <c r="F375" s="40"/>
      <c r="K375" s="40"/>
    </row>
    <row r="376" spans="1:11" x14ac:dyDescent="0.2">
      <c r="A376" s="40"/>
      <c r="B376" s="40"/>
      <c r="E376" s="40"/>
      <c r="F376" s="40"/>
      <c r="K376" s="40"/>
    </row>
    <row r="377" spans="1:11" x14ac:dyDescent="0.2">
      <c r="A377" s="40"/>
      <c r="B377" s="40"/>
      <c r="E377" s="40"/>
      <c r="F377" s="40"/>
      <c r="K377" s="40"/>
    </row>
    <row r="378" spans="1:11" x14ac:dyDescent="0.2">
      <c r="A378" s="40"/>
      <c r="B378" s="40"/>
      <c r="E378" s="40"/>
      <c r="F378" s="40"/>
      <c r="K378" s="40"/>
    </row>
    <row r="379" spans="1:11" x14ac:dyDescent="0.2">
      <c r="A379" s="40"/>
      <c r="B379" s="40"/>
      <c r="E379" s="40"/>
      <c r="F379" s="40"/>
      <c r="K379" s="40"/>
    </row>
    <row r="380" spans="1:11" x14ac:dyDescent="0.2">
      <c r="A380" s="40"/>
      <c r="B380" s="40"/>
      <c r="E380" s="40"/>
      <c r="F380" s="40"/>
      <c r="K380" s="40"/>
    </row>
    <row r="381" spans="1:11" x14ac:dyDescent="0.2">
      <c r="A381" s="40"/>
      <c r="B381" s="40"/>
      <c r="E381" s="40"/>
      <c r="F381" s="40"/>
      <c r="K381" s="40"/>
    </row>
    <row r="382" spans="1:11" x14ac:dyDescent="0.2">
      <c r="A382" s="40"/>
      <c r="B382" s="40"/>
      <c r="E382" s="40"/>
      <c r="F382" s="40"/>
      <c r="K382" s="40"/>
    </row>
    <row r="383" spans="1:11" x14ac:dyDescent="0.2">
      <c r="A383" s="40"/>
      <c r="B383" s="40"/>
      <c r="E383" s="40"/>
      <c r="F383" s="40"/>
      <c r="K383" s="40"/>
    </row>
    <row r="384" spans="1:11" x14ac:dyDescent="0.2">
      <c r="A384" s="40"/>
      <c r="B384" s="40"/>
      <c r="E384" s="40"/>
      <c r="F384" s="40"/>
      <c r="K384" s="40"/>
    </row>
    <row r="385" spans="1:11" x14ac:dyDescent="0.2">
      <c r="A385" s="40"/>
      <c r="B385" s="40"/>
      <c r="E385" s="40"/>
      <c r="F385" s="40"/>
      <c r="K385" s="40"/>
    </row>
    <row r="386" spans="1:11" x14ac:dyDescent="0.2">
      <c r="A386" s="40"/>
      <c r="B386" s="40"/>
      <c r="E386" s="40"/>
      <c r="F386" s="40"/>
      <c r="K386" s="40"/>
    </row>
    <row r="387" spans="1:11" x14ac:dyDescent="0.2">
      <c r="A387" s="40"/>
      <c r="B387" s="40"/>
      <c r="E387" s="40"/>
      <c r="F387" s="40"/>
      <c r="K387" s="40"/>
    </row>
    <row r="388" spans="1:11" x14ac:dyDescent="0.2">
      <c r="A388" s="40"/>
      <c r="B388" s="40"/>
      <c r="E388" s="40"/>
      <c r="F388" s="40"/>
      <c r="K388" s="40"/>
    </row>
    <row r="389" spans="1:11" x14ac:dyDescent="0.2">
      <c r="A389" s="40"/>
      <c r="B389" s="40"/>
      <c r="E389" s="40"/>
      <c r="F389" s="40"/>
      <c r="K389" s="40"/>
    </row>
    <row r="390" spans="1:11" x14ac:dyDescent="0.2">
      <c r="A390" s="40"/>
      <c r="B390" s="40"/>
      <c r="E390" s="40"/>
      <c r="F390" s="40"/>
      <c r="K390" s="40"/>
    </row>
    <row r="391" spans="1:11" x14ac:dyDescent="0.2">
      <c r="A391" s="40"/>
      <c r="B391" s="40"/>
      <c r="E391" s="40"/>
      <c r="F391" s="40"/>
      <c r="K391" s="40"/>
    </row>
    <row r="392" spans="1:11" x14ac:dyDescent="0.2">
      <c r="A392" s="40"/>
      <c r="B392" s="40"/>
      <c r="E392" s="40"/>
      <c r="F392" s="40"/>
      <c r="K392" s="40"/>
    </row>
    <row r="393" spans="1:11" x14ac:dyDescent="0.2">
      <c r="A393" s="40"/>
      <c r="B393" s="40"/>
      <c r="E393" s="40"/>
      <c r="F393" s="40"/>
      <c r="K393" s="40"/>
    </row>
    <row r="394" spans="1:11" x14ac:dyDescent="0.2">
      <c r="A394" s="40"/>
      <c r="B394" s="40"/>
      <c r="E394" s="40"/>
      <c r="F394" s="40"/>
      <c r="K394" s="40"/>
    </row>
    <row r="395" spans="1:11" x14ac:dyDescent="0.2">
      <c r="A395" s="40"/>
      <c r="B395" s="40"/>
      <c r="E395" s="40"/>
      <c r="F395" s="40"/>
      <c r="K395" s="40"/>
    </row>
    <row r="396" spans="1:11" x14ac:dyDescent="0.2">
      <c r="A396" s="40"/>
      <c r="B396" s="40"/>
      <c r="E396" s="40"/>
      <c r="F396" s="40"/>
      <c r="K396" s="40"/>
    </row>
    <row r="397" spans="1:11" x14ac:dyDescent="0.2">
      <c r="A397" s="40"/>
      <c r="B397" s="40"/>
      <c r="E397" s="40"/>
      <c r="F397" s="40"/>
      <c r="K397" s="40"/>
    </row>
    <row r="398" spans="1:11" x14ac:dyDescent="0.2">
      <c r="A398" s="40"/>
      <c r="B398" s="40"/>
      <c r="E398" s="40"/>
      <c r="F398" s="40"/>
      <c r="K398" s="40"/>
    </row>
    <row r="399" spans="1:11" x14ac:dyDescent="0.2">
      <c r="A399" s="40"/>
      <c r="B399" s="40"/>
      <c r="E399" s="40"/>
      <c r="F399" s="40"/>
      <c r="K399" s="40"/>
    </row>
    <row r="400" spans="1:11" x14ac:dyDescent="0.2">
      <c r="A400" s="40"/>
      <c r="B400" s="40"/>
      <c r="E400" s="40"/>
      <c r="F400" s="40"/>
      <c r="K400" s="40"/>
    </row>
    <row r="401" spans="1:11" x14ac:dyDescent="0.2">
      <c r="A401" s="40"/>
      <c r="B401" s="40"/>
      <c r="E401" s="40"/>
      <c r="F401" s="40"/>
      <c r="K401" s="40"/>
    </row>
    <row r="402" spans="1:11" x14ac:dyDescent="0.2">
      <c r="A402" s="40"/>
      <c r="B402" s="40"/>
      <c r="E402" s="40"/>
      <c r="F402" s="40"/>
      <c r="K402" s="40"/>
    </row>
    <row r="403" spans="1:11" x14ac:dyDescent="0.2">
      <c r="A403" s="40"/>
      <c r="B403" s="40"/>
      <c r="E403" s="40"/>
      <c r="F403" s="40"/>
      <c r="K403" s="40"/>
    </row>
    <row r="404" spans="1:11" x14ac:dyDescent="0.2">
      <c r="A404" s="40"/>
      <c r="B404" s="40"/>
      <c r="E404" s="40"/>
      <c r="F404" s="40"/>
      <c r="K404" s="40"/>
    </row>
    <row r="405" spans="1:11" x14ac:dyDescent="0.2">
      <c r="A405" s="40"/>
      <c r="B405" s="40"/>
      <c r="E405" s="40"/>
      <c r="F405" s="40"/>
      <c r="K405" s="40"/>
    </row>
    <row r="406" spans="1:11" x14ac:dyDescent="0.2">
      <c r="A406" s="40"/>
      <c r="B406" s="40"/>
      <c r="E406" s="40"/>
      <c r="F406" s="40"/>
      <c r="K406" s="40"/>
    </row>
    <row r="407" spans="1:11" x14ac:dyDescent="0.2">
      <c r="A407" s="40"/>
      <c r="B407" s="40"/>
      <c r="E407" s="40"/>
      <c r="F407" s="40"/>
      <c r="K407" s="40"/>
    </row>
    <row r="408" spans="1:11" x14ac:dyDescent="0.2">
      <c r="A408" s="40"/>
      <c r="B408" s="40"/>
      <c r="E408" s="40"/>
      <c r="F408" s="40"/>
      <c r="K408" s="40"/>
    </row>
    <row r="409" spans="1:11" x14ac:dyDescent="0.2">
      <c r="A409" s="40"/>
      <c r="B409" s="40"/>
      <c r="E409" s="40"/>
      <c r="F409" s="40"/>
      <c r="K409" s="40"/>
    </row>
    <row r="410" spans="1:11" x14ac:dyDescent="0.2">
      <c r="A410" s="40"/>
      <c r="B410" s="40"/>
      <c r="E410" s="40"/>
      <c r="F410" s="40"/>
      <c r="K410" s="40"/>
    </row>
    <row r="411" spans="1:11" x14ac:dyDescent="0.2">
      <c r="A411" s="40"/>
      <c r="B411" s="40"/>
      <c r="E411" s="40"/>
      <c r="F411" s="40"/>
      <c r="K411" s="40"/>
    </row>
    <row r="412" spans="1:11" x14ac:dyDescent="0.2">
      <c r="A412" s="40"/>
      <c r="B412" s="40"/>
      <c r="E412" s="40"/>
      <c r="F412" s="40"/>
      <c r="K412" s="40"/>
    </row>
    <row r="413" spans="1:11" x14ac:dyDescent="0.2">
      <c r="A413" s="40"/>
      <c r="B413" s="40"/>
      <c r="E413" s="40"/>
      <c r="F413" s="40"/>
      <c r="K413" s="40"/>
    </row>
    <row r="414" spans="1:11" x14ac:dyDescent="0.2">
      <c r="A414" s="40"/>
      <c r="B414" s="40"/>
      <c r="E414" s="40"/>
      <c r="F414" s="40"/>
      <c r="K414" s="40"/>
    </row>
    <row r="415" spans="1:11" x14ac:dyDescent="0.2">
      <c r="A415" s="40"/>
      <c r="B415" s="40"/>
      <c r="E415" s="40"/>
      <c r="F415" s="40"/>
      <c r="K415" s="40"/>
    </row>
    <row r="416" spans="1:11" x14ac:dyDescent="0.2">
      <c r="A416" s="40"/>
      <c r="B416" s="40"/>
      <c r="E416" s="40"/>
      <c r="F416" s="40"/>
      <c r="K416" s="40"/>
    </row>
    <row r="417" spans="1:11" x14ac:dyDescent="0.2">
      <c r="A417" s="40"/>
      <c r="B417" s="40"/>
      <c r="E417" s="40"/>
      <c r="F417" s="40"/>
      <c r="K417" s="40"/>
    </row>
    <row r="418" spans="1:11" x14ac:dyDescent="0.2">
      <c r="A418" s="40"/>
      <c r="B418" s="40"/>
      <c r="E418" s="40"/>
      <c r="F418" s="40"/>
      <c r="K418" s="40"/>
    </row>
    <row r="419" spans="1:11" x14ac:dyDescent="0.2">
      <c r="A419" s="40"/>
      <c r="B419" s="40"/>
      <c r="E419" s="40"/>
      <c r="F419" s="40"/>
      <c r="K419" s="40"/>
    </row>
    <row r="420" spans="1:11" x14ac:dyDescent="0.2">
      <c r="A420" s="40"/>
      <c r="B420" s="40"/>
      <c r="E420" s="40"/>
      <c r="F420" s="40"/>
      <c r="K420" s="40"/>
    </row>
    <row r="421" spans="1:11" x14ac:dyDescent="0.2">
      <c r="A421" s="40"/>
      <c r="B421" s="40"/>
      <c r="E421" s="40"/>
      <c r="F421" s="40"/>
      <c r="K421" s="40"/>
    </row>
    <row r="422" spans="1:11" x14ac:dyDescent="0.2">
      <c r="A422" s="40"/>
      <c r="B422" s="40"/>
      <c r="E422" s="40"/>
      <c r="F422" s="40"/>
      <c r="K422" s="40"/>
    </row>
    <row r="423" spans="1:11" x14ac:dyDescent="0.2">
      <c r="A423" s="40"/>
      <c r="B423" s="40"/>
      <c r="E423" s="40"/>
      <c r="F423" s="40"/>
      <c r="K423" s="40"/>
    </row>
    <row r="424" spans="1:11" x14ac:dyDescent="0.2">
      <c r="A424" s="40"/>
      <c r="B424" s="40"/>
      <c r="E424" s="40"/>
      <c r="F424" s="40"/>
      <c r="K424" s="40"/>
    </row>
    <row r="425" spans="1:11" x14ac:dyDescent="0.2">
      <c r="A425" s="40"/>
      <c r="B425" s="40"/>
      <c r="E425" s="40"/>
      <c r="F425" s="40"/>
      <c r="K425" s="40"/>
    </row>
    <row r="426" spans="1:11" x14ac:dyDescent="0.2">
      <c r="A426" s="40"/>
      <c r="B426" s="40"/>
      <c r="E426" s="40"/>
      <c r="F426" s="40"/>
      <c r="K426" s="40"/>
    </row>
    <row r="427" spans="1:11" x14ac:dyDescent="0.2">
      <c r="A427" s="40"/>
      <c r="B427" s="40"/>
      <c r="E427" s="40"/>
      <c r="F427" s="40"/>
      <c r="K427" s="40"/>
    </row>
    <row r="428" spans="1:11" x14ac:dyDescent="0.2">
      <c r="A428" s="40"/>
      <c r="B428" s="40"/>
      <c r="E428" s="40"/>
      <c r="F428" s="40"/>
      <c r="K428" s="40"/>
    </row>
    <row r="429" spans="1:11" x14ac:dyDescent="0.2">
      <c r="A429" s="40"/>
      <c r="B429" s="40"/>
      <c r="E429" s="40"/>
      <c r="F429" s="40"/>
      <c r="K429" s="40"/>
    </row>
    <row r="430" spans="1:11" x14ac:dyDescent="0.2">
      <c r="A430" s="40"/>
      <c r="B430" s="40"/>
      <c r="E430" s="40"/>
      <c r="F430" s="40"/>
      <c r="K430" s="40"/>
    </row>
    <row r="431" spans="1:11" x14ac:dyDescent="0.2">
      <c r="A431" s="40"/>
      <c r="B431" s="40"/>
      <c r="E431" s="40"/>
      <c r="F431" s="40"/>
      <c r="K431" s="40"/>
    </row>
    <row r="432" spans="1:11" x14ac:dyDescent="0.2">
      <c r="A432" s="40"/>
      <c r="B432" s="40"/>
      <c r="E432" s="40"/>
      <c r="F432" s="40"/>
      <c r="K432" s="40"/>
    </row>
    <row r="433" spans="1:11" x14ac:dyDescent="0.2">
      <c r="A433" s="40"/>
      <c r="B433" s="40"/>
      <c r="E433" s="40"/>
      <c r="F433" s="40"/>
      <c r="K433" s="40"/>
    </row>
    <row r="434" spans="1:11" x14ac:dyDescent="0.2">
      <c r="A434" s="40"/>
      <c r="B434" s="40"/>
      <c r="E434" s="40"/>
      <c r="F434" s="40"/>
      <c r="K434" s="40"/>
    </row>
    <row r="435" spans="1:11" x14ac:dyDescent="0.2">
      <c r="A435" s="40"/>
      <c r="B435" s="40"/>
      <c r="E435" s="40"/>
      <c r="F435" s="40"/>
      <c r="K435" s="40"/>
    </row>
    <row r="436" spans="1:11" x14ac:dyDescent="0.2">
      <c r="A436" s="40"/>
      <c r="B436" s="40"/>
      <c r="E436" s="40"/>
      <c r="F436" s="40"/>
      <c r="K436" s="40"/>
    </row>
    <row r="437" spans="1:11" x14ac:dyDescent="0.2">
      <c r="A437" s="40"/>
      <c r="B437" s="40"/>
      <c r="E437" s="40"/>
      <c r="F437" s="40"/>
      <c r="K437" s="40"/>
    </row>
    <row r="438" spans="1:11" x14ac:dyDescent="0.2">
      <c r="A438" s="40"/>
      <c r="B438" s="40"/>
      <c r="E438" s="40"/>
      <c r="F438" s="40"/>
      <c r="K438" s="40"/>
    </row>
    <row r="439" spans="1:11" x14ac:dyDescent="0.2">
      <c r="A439" s="40"/>
      <c r="B439" s="40"/>
      <c r="E439" s="40"/>
      <c r="F439" s="40"/>
      <c r="K439" s="40"/>
    </row>
    <row r="440" spans="1:11" x14ac:dyDescent="0.2">
      <c r="A440" s="40"/>
      <c r="B440" s="40"/>
      <c r="E440" s="40"/>
      <c r="F440" s="40"/>
      <c r="K440" s="40"/>
    </row>
    <row r="441" spans="1:11" x14ac:dyDescent="0.2">
      <c r="A441" s="40"/>
      <c r="B441" s="40"/>
      <c r="E441" s="40"/>
      <c r="F441" s="40"/>
      <c r="K441" s="40"/>
    </row>
    <row r="442" spans="1:11" x14ac:dyDescent="0.2">
      <c r="A442" s="40"/>
      <c r="B442" s="40"/>
      <c r="E442" s="40"/>
      <c r="F442" s="40"/>
      <c r="K442" s="40"/>
    </row>
    <row r="443" spans="1:11" x14ac:dyDescent="0.2">
      <c r="A443" s="40"/>
      <c r="B443" s="40"/>
      <c r="E443" s="40"/>
      <c r="F443" s="40"/>
      <c r="K443" s="40"/>
    </row>
    <row r="444" spans="1:11" x14ac:dyDescent="0.2">
      <c r="A444" s="40"/>
      <c r="B444" s="40"/>
      <c r="E444" s="40"/>
      <c r="F444" s="40"/>
      <c r="K444" s="40"/>
    </row>
    <row r="445" spans="1:11" x14ac:dyDescent="0.2">
      <c r="A445" s="40"/>
      <c r="B445" s="40"/>
      <c r="E445" s="40"/>
      <c r="F445" s="40"/>
      <c r="K445" s="40"/>
    </row>
    <row r="446" spans="1:11" x14ac:dyDescent="0.2">
      <c r="A446" s="40"/>
      <c r="B446" s="40"/>
      <c r="E446" s="40"/>
      <c r="F446" s="40"/>
      <c r="K446" s="40"/>
    </row>
    <row r="447" spans="1:11" x14ac:dyDescent="0.2">
      <c r="A447" s="40"/>
      <c r="B447" s="40"/>
      <c r="E447" s="40"/>
      <c r="F447" s="40"/>
      <c r="K447" s="40"/>
    </row>
    <row r="448" spans="1:11" x14ac:dyDescent="0.2">
      <c r="A448" s="40"/>
      <c r="B448" s="40"/>
      <c r="E448" s="40"/>
      <c r="F448" s="40"/>
      <c r="K448" s="40"/>
    </row>
    <row r="449" spans="1:11" x14ac:dyDescent="0.2">
      <c r="A449" s="40"/>
      <c r="B449" s="40"/>
      <c r="E449" s="40"/>
      <c r="F449" s="40"/>
      <c r="K449" s="40"/>
    </row>
    <row r="450" spans="1:11" x14ac:dyDescent="0.2">
      <c r="A450" s="40"/>
      <c r="B450" s="40"/>
      <c r="E450" s="40"/>
      <c r="F450" s="40"/>
      <c r="K450" s="40"/>
    </row>
    <row r="451" spans="1:11" x14ac:dyDescent="0.2">
      <c r="A451" s="40"/>
      <c r="B451" s="40"/>
      <c r="E451" s="40"/>
      <c r="F451" s="40"/>
      <c r="K451" s="40"/>
    </row>
    <row r="452" spans="1:11" x14ac:dyDescent="0.2">
      <c r="A452" s="40"/>
      <c r="B452" s="40"/>
      <c r="E452" s="40"/>
      <c r="F452" s="40"/>
      <c r="K452" s="40"/>
    </row>
    <row r="453" spans="1:11" x14ac:dyDescent="0.2">
      <c r="A453" s="40"/>
      <c r="B453" s="40"/>
      <c r="E453" s="40"/>
      <c r="F453" s="40"/>
      <c r="K453" s="40"/>
    </row>
    <row r="454" spans="1:11" x14ac:dyDescent="0.2">
      <c r="A454" s="40"/>
      <c r="B454" s="40"/>
      <c r="E454" s="40"/>
      <c r="F454" s="40"/>
      <c r="K454" s="40"/>
    </row>
    <row r="455" spans="1:11" x14ac:dyDescent="0.2">
      <c r="A455" s="40"/>
      <c r="B455" s="40"/>
      <c r="E455" s="40"/>
      <c r="F455" s="40"/>
      <c r="K455" s="40"/>
    </row>
    <row r="456" spans="1:11" x14ac:dyDescent="0.2">
      <c r="A456" s="40"/>
      <c r="B456" s="40"/>
      <c r="E456" s="40"/>
      <c r="F456" s="40"/>
      <c r="K456" s="40"/>
    </row>
    <row r="457" spans="1:11" x14ac:dyDescent="0.2">
      <c r="A457" s="40"/>
      <c r="B457" s="40"/>
      <c r="E457" s="40"/>
      <c r="F457" s="40"/>
      <c r="K457" s="40"/>
    </row>
    <row r="458" spans="1:11" x14ac:dyDescent="0.2">
      <c r="A458" s="40"/>
      <c r="B458" s="40"/>
      <c r="E458" s="40"/>
      <c r="F458" s="40"/>
      <c r="K458" s="40"/>
    </row>
    <row r="459" spans="1:11" x14ac:dyDescent="0.2">
      <c r="A459" s="40"/>
      <c r="B459" s="40"/>
      <c r="E459" s="40"/>
      <c r="F459" s="40"/>
      <c r="K459" s="40"/>
    </row>
    <row r="460" spans="1:11" x14ac:dyDescent="0.2">
      <c r="A460" s="40"/>
      <c r="B460" s="40"/>
      <c r="E460" s="40"/>
      <c r="F460" s="40"/>
      <c r="K460" s="40"/>
    </row>
    <row r="461" spans="1:11" x14ac:dyDescent="0.2">
      <c r="A461" s="40"/>
      <c r="B461" s="40"/>
      <c r="E461" s="40"/>
      <c r="F461" s="40"/>
      <c r="K461" s="40"/>
    </row>
    <row r="462" spans="1:11" x14ac:dyDescent="0.2">
      <c r="A462" s="40"/>
      <c r="B462" s="40"/>
      <c r="E462" s="40"/>
      <c r="F462" s="40"/>
      <c r="K462" s="40"/>
    </row>
    <row r="463" spans="1:11" x14ac:dyDescent="0.2">
      <c r="A463" s="40"/>
      <c r="B463" s="40"/>
      <c r="E463" s="40"/>
      <c r="F463" s="40"/>
      <c r="K463" s="40"/>
    </row>
    <row r="464" spans="1:11" x14ac:dyDescent="0.2">
      <c r="A464" s="40"/>
      <c r="B464" s="40"/>
      <c r="E464" s="40"/>
      <c r="F464" s="40"/>
      <c r="K464" s="40"/>
    </row>
    <row r="465" spans="1:11" x14ac:dyDescent="0.2">
      <c r="A465" s="40"/>
      <c r="B465" s="40"/>
      <c r="E465" s="40"/>
      <c r="F465" s="40"/>
      <c r="K465" s="40"/>
    </row>
    <row r="466" spans="1:11" x14ac:dyDescent="0.2">
      <c r="A466" s="40"/>
      <c r="B466" s="40"/>
      <c r="E466" s="40"/>
      <c r="F466" s="40"/>
      <c r="K466" s="40"/>
    </row>
    <row r="467" spans="1:11" x14ac:dyDescent="0.2">
      <c r="A467" s="40"/>
      <c r="B467" s="40"/>
      <c r="E467" s="40"/>
      <c r="F467" s="40"/>
      <c r="K467" s="40"/>
    </row>
    <row r="468" spans="1:11" x14ac:dyDescent="0.2">
      <c r="A468" s="40"/>
      <c r="B468" s="40"/>
      <c r="E468" s="40"/>
      <c r="F468" s="40"/>
      <c r="K468" s="40"/>
    </row>
    <row r="469" spans="1:11" x14ac:dyDescent="0.2">
      <c r="A469" s="40"/>
      <c r="B469" s="40"/>
      <c r="E469" s="40"/>
      <c r="F469" s="40"/>
      <c r="K469" s="40"/>
    </row>
    <row r="470" spans="1:11" x14ac:dyDescent="0.2">
      <c r="A470" s="40"/>
      <c r="B470" s="40"/>
      <c r="E470" s="40"/>
      <c r="F470" s="40"/>
      <c r="K470" s="40"/>
    </row>
    <row r="471" spans="1:11" x14ac:dyDescent="0.2">
      <c r="A471" s="40"/>
      <c r="B471" s="40"/>
      <c r="E471" s="40"/>
      <c r="F471" s="40"/>
      <c r="K471" s="40"/>
    </row>
    <row r="472" spans="1:11" x14ac:dyDescent="0.2">
      <c r="A472" s="40"/>
      <c r="B472" s="40"/>
      <c r="E472" s="40"/>
      <c r="F472" s="40"/>
      <c r="K472" s="40"/>
    </row>
    <row r="473" spans="1:11" x14ac:dyDescent="0.2">
      <c r="A473" s="40"/>
      <c r="B473" s="40"/>
      <c r="E473" s="40"/>
      <c r="F473" s="40"/>
      <c r="K473" s="40"/>
    </row>
    <row r="474" spans="1:11" x14ac:dyDescent="0.2">
      <c r="A474" s="40"/>
      <c r="B474" s="40"/>
      <c r="E474" s="40"/>
      <c r="F474" s="40"/>
      <c r="K474" s="40"/>
    </row>
    <row r="475" spans="1:11" x14ac:dyDescent="0.2">
      <c r="A475" s="40"/>
      <c r="B475" s="40"/>
      <c r="E475" s="40"/>
      <c r="F475" s="40"/>
      <c r="K475" s="40"/>
    </row>
    <row r="476" spans="1:11" x14ac:dyDescent="0.2">
      <c r="A476" s="40"/>
      <c r="B476" s="40"/>
      <c r="E476" s="40"/>
      <c r="F476" s="40"/>
      <c r="K476" s="40"/>
    </row>
    <row r="477" spans="1:11" x14ac:dyDescent="0.2">
      <c r="A477" s="40"/>
      <c r="B477" s="40"/>
      <c r="E477" s="40"/>
      <c r="F477" s="40"/>
      <c r="K477" s="40"/>
    </row>
    <row r="478" spans="1:11" x14ac:dyDescent="0.2">
      <c r="A478" s="40"/>
      <c r="B478" s="40"/>
      <c r="E478" s="40"/>
      <c r="F478" s="40"/>
      <c r="K478" s="40"/>
    </row>
    <row r="479" spans="1:11" x14ac:dyDescent="0.2">
      <c r="A479" s="40"/>
      <c r="B479" s="40"/>
      <c r="E479" s="40"/>
      <c r="F479" s="40"/>
      <c r="K479" s="40"/>
    </row>
    <row r="480" spans="1:11" x14ac:dyDescent="0.2">
      <c r="A480" s="40"/>
      <c r="B480" s="40"/>
      <c r="E480" s="40"/>
      <c r="F480" s="40"/>
      <c r="K480" s="40"/>
    </row>
    <row r="481" spans="1:11" x14ac:dyDescent="0.2">
      <c r="A481" s="40"/>
      <c r="B481" s="40"/>
      <c r="E481" s="40"/>
      <c r="F481" s="40"/>
      <c r="K481" s="40"/>
    </row>
    <row r="482" spans="1:11" x14ac:dyDescent="0.2">
      <c r="A482" s="40"/>
      <c r="B482" s="40"/>
      <c r="E482" s="40"/>
      <c r="F482" s="40"/>
      <c r="K482" s="40"/>
    </row>
    <row r="483" spans="1:11" x14ac:dyDescent="0.2">
      <c r="A483" s="40"/>
      <c r="B483" s="40"/>
      <c r="E483" s="40"/>
      <c r="F483" s="40"/>
      <c r="K483" s="40"/>
    </row>
    <row r="484" spans="1:11" x14ac:dyDescent="0.2">
      <c r="A484" s="40"/>
      <c r="B484" s="40"/>
      <c r="E484" s="40"/>
      <c r="F484" s="40"/>
      <c r="K484" s="40"/>
    </row>
    <row r="485" spans="1:11" x14ac:dyDescent="0.2">
      <c r="A485" s="40"/>
      <c r="B485" s="40"/>
      <c r="E485" s="40"/>
      <c r="F485" s="40"/>
      <c r="K485" s="40"/>
    </row>
    <row r="486" spans="1:11" x14ac:dyDescent="0.2">
      <c r="A486" s="40"/>
      <c r="B486" s="40"/>
      <c r="E486" s="40"/>
      <c r="F486" s="40"/>
      <c r="K486" s="40"/>
    </row>
    <row r="487" spans="1:11" x14ac:dyDescent="0.2">
      <c r="A487" s="40"/>
      <c r="B487" s="40"/>
      <c r="E487" s="40"/>
      <c r="F487" s="40"/>
      <c r="K487" s="40"/>
    </row>
    <row r="488" spans="1:11" x14ac:dyDescent="0.2">
      <c r="A488" s="40"/>
      <c r="B488" s="40"/>
      <c r="E488" s="40"/>
      <c r="F488" s="40"/>
      <c r="K488" s="40"/>
    </row>
    <row r="489" spans="1:11" x14ac:dyDescent="0.2">
      <c r="A489" s="40"/>
      <c r="B489" s="40"/>
      <c r="E489" s="40"/>
      <c r="F489" s="40"/>
      <c r="K489" s="40"/>
    </row>
    <row r="490" spans="1:11" x14ac:dyDescent="0.2">
      <c r="A490" s="40"/>
      <c r="B490" s="40"/>
      <c r="E490" s="40"/>
      <c r="F490" s="40"/>
      <c r="K490" s="40"/>
    </row>
    <row r="491" spans="1:11" x14ac:dyDescent="0.2">
      <c r="A491" s="40"/>
      <c r="B491" s="40"/>
      <c r="E491" s="40"/>
      <c r="F491" s="40"/>
      <c r="K491" s="40"/>
    </row>
    <row r="492" spans="1:11" x14ac:dyDescent="0.2">
      <c r="A492" s="40"/>
      <c r="B492" s="40"/>
      <c r="E492" s="40"/>
      <c r="F492" s="40"/>
      <c r="K492" s="40"/>
    </row>
    <row r="493" spans="1:11" x14ac:dyDescent="0.2">
      <c r="A493" s="40"/>
      <c r="B493" s="40"/>
      <c r="E493" s="40"/>
      <c r="F493" s="40"/>
      <c r="K493" s="40"/>
    </row>
    <row r="494" spans="1:11" x14ac:dyDescent="0.2">
      <c r="A494" s="40"/>
      <c r="B494" s="40"/>
      <c r="E494" s="40"/>
      <c r="F494" s="40"/>
      <c r="K494" s="40"/>
    </row>
    <row r="495" spans="1:11" x14ac:dyDescent="0.2">
      <c r="A495" s="40"/>
      <c r="B495" s="40"/>
      <c r="E495" s="40"/>
      <c r="F495" s="40"/>
      <c r="K495" s="40"/>
    </row>
    <row r="496" spans="1:11" x14ac:dyDescent="0.2">
      <c r="A496" s="40"/>
      <c r="B496" s="40"/>
      <c r="E496" s="40"/>
      <c r="F496" s="40"/>
      <c r="K496" s="40"/>
    </row>
    <row r="497" spans="1:11" x14ac:dyDescent="0.2">
      <c r="A497" s="40"/>
      <c r="B497" s="40"/>
      <c r="E497" s="40"/>
      <c r="F497" s="40"/>
      <c r="K497" s="40"/>
    </row>
    <row r="498" spans="1:11" x14ac:dyDescent="0.2">
      <c r="A498" s="40"/>
      <c r="B498" s="40"/>
      <c r="E498" s="40"/>
      <c r="F498" s="40"/>
      <c r="K498" s="40"/>
    </row>
    <row r="499" spans="1:11" x14ac:dyDescent="0.2">
      <c r="A499" s="40"/>
      <c r="B499" s="40"/>
      <c r="E499" s="40"/>
      <c r="F499" s="40"/>
      <c r="K499" s="40"/>
    </row>
    <row r="500" spans="1:11" x14ac:dyDescent="0.2">
      <c r="A500" s="40"/>
      <c r="B500" s="40"/>
      <c r="E500" s="40"/>
      <c r="F500" s="40"/>
      <c r="K500" s="40"/>
    </row>
    <row r="501" spans="1:11" x14ac:dyDescent="0.2">
      <c r="A501" s="40"/>
      <c r="B501" s="40"/>
      <c r="E501" s="40"/>
      <c r="F501" s="40"/>
      <c r="K501" s="40"/>
    </row>
    <row r="502" spans="1:11" x14ac:dyDescent="0.2">
      <c r="A502" s="40"/>
      <c r="B502" s="40"/>
      <c r="E502" s="40"/>
      <c r="F502" s="40"/>
      <c r="K502" s="40"/>
    </row>
    <row r="503" spans="1:11" x14ac:dyDescent="0.2">
      <c r="A503" s="40"/>
      <c r="B503" s="40"/>
      <c r="E503" s="40"/>
      <c r="F503" s="40"/>
      <c r="K503" s="40"/>
    </row>
    <row r="504" spans="1:11" x14ac:dyDescent="0.2">
      <c r="A504" s="40"/>
      <c r="B504" s="40"/>
      <c r="E504" s="40"/>
      <c r="F504" s="40"/>
      <c r="K504" s="40"/>
    </row>
    <row r="505" spans="1:11" x14ac:dyDescent="0.2">
      <c r="A505" s="40"/>
      <c r="B505" s="40"/>
      <c r="E505" s="40"/>
      <c r="F505" s="40"/>
      <c r="K505" s="40"/>
    </row>
    <row r="506" spans="1:11" x14ac:dyDescent="0.2">
      <c r="A506" s="40"/>
      <c r="B506" s="40"/>
      <c r="E506" s="40"/>
      <c r="F506" s="40"/>
      <c r="K506" s="40"/>
    </row>
    <row r="507" spans="1:11" x14ac:dyDescent="0.2">
      <c r="A507" s="40"/>
      <c r="B507" s="40"/>
      <c r="E507" s="40"/>
      <c r="F507" s="40"/>
      <c r="K507" s="40"/>
    </row>
    <row r="508" spans="1:11" x14ac:dyDescent="0.2">
      <c r="A508" s="40"/>
      <c r="B508" s="40"/>
      <c r="E508" s="40"/>
      <c r="F508" s="40"/>
      <c r="K508" s="40"/>
    </row>
    <row r="509" spans="1:11" x14ac:dyDescent="0.2">
      <c r="A509" s="40"/>
      <c r="B509" s="40"/>
      <c r="E509" s="40"/>
      <c r="F509" s="40"/>
      <c r="K509" s="40"/>
    </row>
    <row r="510" spans="1:11" x14ac:dyDescent="0.2">
      <c r="A510" s="40"/>
      <c r="B510" s="40"/>
      <c r="E510" s="40"/>
      <c r="F510" s="40"/>
      <c r="K510" s="40"/>
    </row>
    <row r="511" spans="1:11" x14ac:dyDescent="0.2">
      <c r="A511" s="40"/>
      <c r="B511" s="40"/>
      <c r="E511" s="40"/>
      <c r="F511" s="40"/>
      <c r="K511" s="40"/>
    </row>
    <row r="512" spans="1:11" x14ac:dyDescent="0.2">
      <c r="A512" s="40"/>
      <c r="B512" s="40"/>
      <c r="E512" s="40"/>
      <c r="F512" s="40"/>
      <c r="K512" s="40"/>
    </row>
    <row r="513" spans="1:11" x14ac:dyDescent="0.2">
      <c r="A513" s="40"/>
      <c r="B513" s="40"/>
      <c r="E513" s="40"/>
      <c r="F513" s="40"/>
      <c r="K513" s="40"/>
    </row>
    <row r="514" spans="1:11" x14ac:dyDescent="0.2">
      <c r="A514" s="40"/>
      <c r="B514" s="40"/>
      <c r="E514" s="40"/>
      <c r="F514" s="40"/>
      <c r="K514" s="40"/>
    </row>
    <row r="515" spans="1:11" x14ac:dyDescent="0.2">
      <c r="A515" s="40"/>
      <c r="B515" s="40"/>
      <c r="E515" s="40"/>
      <c r="F515" s="40"/>
      <c r="K515" s="40"/>
    </row>
    <row r="516" spans="1:11" x14ac:dyDescent="0.2">
      <c r="A516" s="40"/>
      <c r="B516" s="40"/>
      <c r="E516" s="40"/>
      <c r="F516" s="40"/>
      <c r="K516" s="40"/>
    </row>
    <row r="517" spans="1:11" x14ac:dyDescent="0.2">
      <c r="A517" s="40"/>
      <c r="B517" s="40"/>
      <c r="E517" s="40"/>
      <c r="F517" s="40"/>
      <c r="K517" s="40"/>
    </row>
    <row r="518" spans="1:11" x14ac:dyDescent="0.2">
      <c r="A518" s="40"/>
      <c r="B518" s="40"/>
      <c r="E518" s="40"/>
      <c r="F518" s="40"/>
      <c r="K518" s="40"/>
    </row>
    <row r="519" spans="1:11" x14ac:dyDescent="0.2">
      <c r="A519" s="40"/>
      <c r="B519" s="40"/>
      <c r="E519" s="40"/>
      <c r="F519" s="40"/>
      <c r="K519" s="40"/>
    </row>
    <row r="520" spans="1:11" x14ac:dyDescent="0.2">
      <c r="A520" s="40"/>
      <c r="B520" s="40"/>
      <c r="E520" s="40"/>
      <c r="F520" s="40"/>
      <c r="K520" s="40"/>
    </row>
    <row r="521" spans="1:11" x14ac:dyDescent="0.2">
      <c r="A521" s="40"/>
      <c r="B521" s="40"/>
      <c r="E521" s="40"/>
      <c r="F521" s="40"/>
      <c r="K521" s="40"/>
    </row>
    <row r="522" spans="1:11" x14ac:dyDescent="0.2">
      <c r="A522" s="40"/>
      <c r="B522" s="40"/>
      <c r="E522" s="40"/>
      <c r="F522" s="40"/>
      <c r="K522" s="40"/>
    </row>
    <row r="523" spans="1:11" x14ac:dyDescent="0.2">
      <c r="A523" s="40"/>
      <c r="B523" s="40"/>
      <c r="E523" s="40"/>
      <c r="F523" s="40"/>
      <c r="K523" s="40"/>
    </row>
    <row r="524" spans="1:11" x14ac:dyDescent="0.2">
      <c r="A524" s="40"/>
      <c r="B524" s="40"/>
      <c r="E524" s="40"/>
      <c r="F524" s="40"/>
      <c r="K524" s="40"/>
    </row>
    <row r="525" spans="1:11" x14ac:dyDescent="0.2">
      <c r="A525" s="40"/>
      <c r="B525" s="40"/>
      <c r="E525" s="40"/>
      <c r="F525" s="40"/>
      <c r="K525" s="40"/>
    </row>
    <row r="526" spans="1:11" x14ac:dyDescent="0.2">
      <c r="A526" s="40"/>
      <c r="B526" s="40"/>
      <c r="E526" s="40"/>
      <c r="F526" s="40"/>
      <c r="K526" s="40"/>
    </row>
    <row r="527" spans="1:11" x14ac:dyDescent="0.2">
      <c r="A527" s="40"/>
      <c r="B527" s="40"/>
      <c r="E527" s="40"/>
      <c r="F527" s="40"/>
      <c r="K527" s="40"/>
    </row>
    <row r="528" spans="1:11" x14ac:dyDescent="0.2">
      <c r="A528" s="40"/>
      <c r="B528" s="40"/>
      <c r="E528" s="40"/>
      <c r="F528" s="40"/>
      <c r="K528" s="40"/>
    </row>
    <row r="529" spans="1:11" x14ac:dyDescent="0.2">
      <c r="A529" s="40"/>
      <c r="B529" s="40"/>
      <c r="E529" s="40"/>
      <c r="F529" s="40"/>
      <c r="K529" s="40"/>
    </row>
    <row r="530" spans="1:11" x14ac:dyDescent="0.2">
      <c r="A530" s="40"/>
      <c r="B530" s="40"/>
      <c r="E530" s="40"/>
      <c r="F530" s="40"/>
      <c r="K530" s="40"/>
    </row>
    <row r="531" spans="1:11" x14ac:dyDescent="0.2">
      <c r="A531" s="40"/>
      <c r="B531" s="40"/>
      <c r="E531" s="40"/>
      <c r="F531" s="40"/>
      <c r="K531" s="40"/>
    </row>
    <row r="532" spans="1:11" x14ac:dyDescent="0.2">
      <c r="A532" s="40"/>
      <c r="B532" s="40"/>
      <c r="E532" s="40"/>
      <c r="F532" s="40"/>
      <c r="K532" s="40"/>
    </row>
    <row r="533" spans="1:11" x14ac:dyDescent="0.2">
      <c r="A533" s="40"/>
      <c r="B533" s="40"/>
      <c r="E533" s="40"/>
      <c r="F533" s="40"/>
      <c r="K533" s="40"/>
    </row>
    <row r="534" spans="1:11" x14ac:dyDescent="0.2">
      <c r="A534" s="40"/>
      <c r="B534" s="40"/>
      <c r="E534" s="40"/>
      <c r="F534" s="40"/>
      <c r="K534" s="40"/>
    </row>
    <row r="535" spans="1:11" x14ac:dyDescent="0.2">
      <c r="A535" s="40"/>
      <c r="B535" s="40"/>
      <c r="E535" s="40"/>
      <c r="F535" s="40"/>
      <c r="K535" s="40"/>
    </row>
    <row r="536" spans="1:11" x14ac:dyDescent="0.2">
      <c r="A536" s="40"/>
      <c r="B536" s="40"/>
      <c r="E536" s="40"/>
      <c r="F536" s="40"/>
      <c r="K536" s="40"/>
    </row>
    <row r="537" spans="1:11" x14ac:dyDescent="0.2">
      <c r="A537" s="40"/>
      <c r="B537" s="40"/>
      <c r="E537" s="40"/>
      <c r="F537" s="40"/>
      <c r="K537" s="40"/>
    </row>
    <row r="538" spans="1:11" x14ac:dyDescent="0.2">
      <c r="A538" s="40"/>
      <c r="B538" s="40"/>
      <c r="E538" s="40"/>
      <c r="F538" s="40"/>
      <c r="K538" s="40"/>
    </row>
    <row r="539" spans="1:11" x14ac:dyDescent="0.2">
      <c r="A539" s="40"/>
      <c r="B539" s="40"/>
      <c r="E539" s="40"/>
      <c r="F539" s="40"/>
      <c r="K539" s="40"/>
    </row>
    <row r="540" spans="1:11" x14ac:dyDescent="0.2">
      <c r="A540" s="40"/>
      <c r="B540" s="40"/>
      <c r="E540" s="40"/>
      <c r="F540" s="40"/>
      <c r="K540" s="40"/>
    </row>
    <row r="541" spans="1:11" x14ac:dyDescent="0.2">
      <c r="A541" s="40"/>
      <c r="B541" s="40"/>
      <c r="E541" s="40"/>
      <c r="F541" s="40"/>
      <c r="K541" s="40"/>
    </row>
    <row r="542" spans="1:11" x14ac:dyDescent="0.2">
      <c r="A542" s="40"/>
      <c r="B542" s="40"/>
      <c r="E542" s="40"/>
      <c r="F542" s="40"/>
      <c r="K542" s="40"/>
    </row>
    <row r="543" spans="1:11" x14ac:dyDescent="0.2">
      <c r="A543" s="40"/>
      <c r="B543" s="40"/>
      <c r="E543" s="40"/>
      <c r="F543" s="40"/>
      <c r="K543" s="40"/>
    </row>
    <row r="544" spans="1:11" x14ac:dyDescent="0.2">
      <c r="A544" s="40"/>
      <c r="B544" s="40"/>
      <c r="E544" s="40"/>
      <c r="F544" s="40"/>
      <c r="K544" s="40"/>
    </row>
    <row r="545" spans="1:11" x14ac:dyDescent="0.2">
      <c r="A545" s="40"/>
      <c r="B545" s="40"/>
      <c r="E545" s="40"/>
      <c r="F545" s="40"/>
      <c r="K545" s="40"/>
    </row>
    <row r="546" spans="1:11" x14ac:dyDescent="0.2">
      <c r="A546" s="40"/>
      <c r="B546" s="40"/>
      <c r="E546" s="40"/>
      <c r="F546" s="40"/>
      <c r="K546" s="40"/>
    </row>
    <row r="547" spans="1:11" x14ac:dyDescent="0.2">
      <c r="A547" s="40"/>
      <c r="B547" s="40"/>
      <c r="E547" s="40"/>
      <c r="F547" s="40"/>
      <c r="K547" s="40"/>
    </row>
    <row r="548" spans="1:11" x14ac:dyDescent="0.2">
      <c r="A548" s="40"/>
      <c r="B548" s="40"/>
      <c r="E548" s="40"/>
      <c r="F548" s="40"/>
      <c r="K548" s="40"/>
    </row>
    <row r="549" spans="1:11" x14ac:dyDescent="0.2">
      <c r="A549" s="40"/>
      <c r="B549" s="40"/>
      <c r="E549" s="40"/>
      <c r="F549" s="40"/>
      <c r="K549" s="40"/>
    </row>
    <row r="550" spans="1:11" x14ac:dyDescent="0.2">
      <c r="A550" s="40"/>
      <c r="B550" s="40"/>
      <c r="E550" s="40"/>
      <c r="F550" s="40"/>
      <c r="K550" s="40"/>
    </row>
    <row r="551" spans="1:11" x14ac:dyDescent="0.2">
      <c r="A551" s="40"/>
      <c r="B551" s="40"/>
      <c r="E551" s="40"/>
      <c r="F551" s="40"/>
      <c r="K551" s="40"/>
    </row>
    <row r="552" spans="1:11" x14ac:dyDescent="0.2">
      <c r="A552" s="40"/>
      <c r="B552" s="40"/>
      <c r="E552" s="40"/>
      <c r="F552" s="40"/>
      <c r="K552" s="40"/>
    </row>
    <row r="553" spans="1:11" x14ac:dyDescent="0.2">
      <c r="A553" s="40"/>
      <c r="B553" s="40"/>
      <c r="E553" s="40"/>
      <c r="F553" s="40"/>
      <c r="K553" s="40"/>
    </row>
    <row r="554" spans="1:11" x14ac:dyDescent="0.2">
      <c r="A554" s="40"/>
      <c r="B554" s="40"/>
      <c r="E554" s="40"/>
      <c r="F554" s="40"/>
      <c r="K554" s="40"/>
    </row>
    <row r="555" spans="1:11" x14ac:dyDescent="0.2">
      <c r="A555" s="40"/>
      <c r="B555" s="40"/>
      <c r="E555" s="40"/>
      <c r="F555" s="40"/>
      <c r="K555" s="40"/>
    </row>
    <row r="556" spans="1:11" x14ac:dyDescent="0.2">
      <c r="A556" s="40"/>
      <c r="B556" s="40"/>
      <c r="E556" s="40"/>
      <c r="F556" s="40"/>
      <c r="K556" s="40"/>
    </row>
    <row r="557" spans="1:11" x14ac:dyDescent="0.2">
      <c r="A557" s="40"/>
      <c r="B557" s="40"/>
      <c r="E557" s="40"/>
      <c r="F557" s="40"/>
      <c r="K557" s="40"/>
    </row>
    <row r="558" spans="1:11" x14ac:dyDescent="0.2">
      <c r="A558" s="40"/>
      <c r="B558" s="40"/>
      <c r="E558" s="40"/>
      <c r="F558" s="40"/>
      <c r="K558" s="40"/>
    </row>
    <row r="559" spans="1:11" x14ac:dyDescent="0.2">
      <c r="A559" s="40"/>
      <c r="B559" s="40"/>
      <c r="E559" s="40"/>
      <c r="F559" s="40"/>
      <c r="K559" s="40"/>
    </row>
    <row r="560" spans="1:11" x14ac:dyDescent="0.2">
      <c r="A560" s="40"/>
      <c r="B560" s="40"/>
      <c r="E560" s="40"/>
      <c r="F560" s="40"/>
      <c r="K560" s="40"/>
    </row>
    <row r="561" spans="1:11" x14ac:dyDescent="0.2">
      <c r="A561" s="40"/>
      <c r="B561" s="40"/>
      <c r="E561" s="40"/>
      <c r="F561" s="40"/>
      <c r="K561" s="40"/>
    </row>
    <row r="562" spans="1:11" x14ac:dyDescent="0.2">
      <c r="A562" s="40"/>
      <c r="B562" s="40"/>
      <c r="E562" s="40"/>
      <c r="F562" s="40"/>
      <c r="K562" s="40"/>
    </row>
    <row r="563" spans="1:11" x14ac:dyDescent="0.2">
      <c r="A563" s="40"/>
      <c r="B563" s="40"/>
      <c r="E563" s="40"/>
      <c r="F563" s="40"/>
      <c r="K563" s="40"/>
    </row>
    <row r="564" spans="1:11" x14ac:dyDescent="0.2">
      <c r="A564" s="40"/>
      <c r="B564" s="40"/>
      <c r="E564" s="40"/>
      <c r="F564" s="40"/>
      <c r="K564" s="40"/>
    </row>
    <row r="565" spans="1:11" x14ac:dyDescent="0.2">
      <c r="A565" s="40"/>
      <c r="B565" s="40"/>
      <c r="E565" s="40"/>
      <c r="F565" s="40"/>
      <c r="K565" s="40"/>
    </row>
    <row r="566" spans="1:11" x14ac:dyDescent="0.2">
      <c r="A566" s="40"/>
      <c r="B566" s="40"/>
      <c r="E566" s="40"/>
      <c r="F566" s="40"/>
      <c r="K566" s="40"/>
    </row>
    <row r="567" spans="1:11" x14ac:dyDescent="0.2">
      <c r="A567" s="40"/>
      <c r="B567" s="40"/>
      <c r="E567" s="40"/>
      <c r="F567" s="40"/>
      <c r="K567" s="40"/>
    </row>
    <row r="568" spans="1:11" x14ac:dyDescent="0.2">
      <c r="A568" s="40"/>
      <c r="B568" s="40"/>
      <c r="E568" s="40"/>
      <c r="F568" s="40"/>
      <c r="K568" s="40"/>
    </row>
    <row r="569" spans="1:11" x14ac:dyDescent="0.2">
      <c r="A569" s="40"/>
      <c r="B569" s="40"/>
      <c r="E569" s="40"/>
      <c r="F569" s="40"/>
      <c r="K569" s="40"/>
    </row>
    <row r="570" spans="1:11" x14ac:dyDescent="0.2">
      <c r="A570" s="40"/>
      <c r="B570" s="40"/>
      <c r="E570" s="40"/>
      <c r="F570" s="40"/>
      <c r="K570" s="40"/>
    </row>
    <row r="571" spans="1:11" x14ac:dyDescent="0.2">
      <c r="A571" s="40"/>
      <c r="B571" s="40"/>
      <c r="E571" s="40"/>
      <c r="F571" s="40"/>
      <c r="K571" s="40"/>
    </row>
    <row r="572" spans="1:11" x14ac:dyDescent="0.2">
      <c r="A572" s="40"/>
      <c r="B572" s="40"/>
      <c r="E572" s="40"/>
      <c r="F572" s="40"/>
      <c r="K572" s="40"/>
    </row>
    <row r="573" spans="1:11" x14ac:dyDescent="0.2">
      <c r="A573" s="40"/>
      <c r="B573" s="40"/>
      <c r="E573" s="40"/>
      <c r="F573" s="40"/>
      <c r="K573" s="40"/>
    </row>
    <row r="574" spans="1:11" x14ac:dyDescent="0.2">
      <c r="A574" s="40"/>
      <c r="B574" s="40"/>
      <c r="E574" s="40"/>
      <c r="F574" s="40"/>
      <c r="K574" s="40"/>
    </row>
    <row r="575" spans="1:11" x14ac:dyDescent="0.2">
      <c r="A575" s="40"/>
      <c r="B575" s="40"/>
      <c r="E575" s="40"/>
      <c r="F575" s="40"/>
      <c r="K575" s="40"/>
    </row>
    <row r="576" spans="1:11" x14ac:dyDescent="0.2">
      <c r="A576" s="40"/>
      <c r="B576" s="40"/>
      <c r="E576" s="40"/>
      <c r="F576" s="40"/>
      <c r="K576" s="40"/>
    </row>
    <row r="577" spans="1:11" x14ac:dyDescent="0.2">
      <c r="A577" s="40"/>
      <c r="B577" s="40"/>
      <c r="E577" s="40"/>
      <c r="F577" s="40"/>
      <c r="K577" s="40"/>
    </row>
    <row r="578" spans="1:11" x14ac:dyDescent="0.2">
      <c r="A578" s="40"/>
      <c r="B578" s="40"/>
      <c r="E578" s="40"/>
      <c r="F578" s="40"/>
      <c r="K578" s="40"/>
    </row>
    <row r="579" spans="1:11" x14ac:dyDescent="0.2">
      <c r="A579" s="40"/>
      <c r="B579" s="40"/>
      <c r="E579" s="40"/>
      <c r="F579" s="40"/>
      <c r="K579" s="40"/>
    </row>
    <row r="580" spans="1:11" x14ac:dyDescent="0.2">
      <c r="A580" s="40"/>
      <c r="B580" s="40"/>
      <c r="E580" s="40"/>
      <c r="F580" s="40"/>
      <c r="K580" s="40"/>
    </row>
    <row r="581" spans="1:11" x14ac:dyDescent="0.2">
      <c r="A581" s="40"/>
      <c r="B581" s="40"/>
      <c r="E581" s="40"/>
      <c r="F581" s="40"/>
      <c r="K581" s="40"/>
    </row>
    <row r="582" spans="1:11" x14ac:dyDescent="0.2">
      <c r="A582" s="40"/>
      <c r="B582" s="40"/>
      <c r="E582" s="40"/>
      <c r="F582" s="40"/>
      <c r="K582" s="40"/>
    </row>
    <row r="583" spans="1:11" x14ac:dyDescent="0.2">
      <c r="A583" s="40"/>
      <c r="B583" s="40"/>
      <c r="E583" s="40"/>
      <c r="F583" s="40"/>
      <c r="K583" s="40"/>
    </row>
    <row r="584" spans="1:11" x14ac:dyDescent="0.2">
      <c r="A584" s="40"/>
      <c r="B584" s="40"/>
      <c r="E584" s="40"/>
      <c r="F584" s="40"/>
      <c r="K584" s="40"/>
    </row>
    <row r="585" spans="1:11" x14ac:dyDescent="0.2">
      <c r="A585" s="40"/>
      <c r="B585" s="40"/>
      <c r="E585" s="40"/>
      <c r="F585" s="40"/>
      <c r="K585" s="40"/>
    </row>
    <row r="586" spans="1:11" x14ac:dyDescent="0.2">
      <c r="A586" s="40"/>
      <c r="B586" s="40"/>
      <c r="E586" s="40"/>
      <c r="F586" s="40"/>
      <c r="K586" s="40"/>
    </row>
    <row r="587" spans="1:11" x14ac:dyDescent="0.2">
      <c r="A587" s="40"/>
      <c r="B587" s="40"/>
      <c r="E587" s="40"/>
      <c r="F587" s="40"/>
      <c r="K587" s="40"/>
    </row>
    <row r="588" spans="1:11" x14ac:dyDescent="0.2">
      <c r="A588" s="40"/>
      <c r="B588" s="40"/>
      <c r="E588" s="40"/>
      <c r="F588" s="40"/>
      <c r="K588" s="40"/>
    </row>
    <row r="589" spans="1:11" x14ac:dyDescent="0.2">
      <c r="A589" s="40"/>
      <c r="B589" s="40"/>
      <c r="E589" s="40"/>
      <c r="F589" s="40"/>
      <c r="K589" s="40"/>
    </row>
    <row r="590" spans="1:11" x14ac:dyDescent="0.2">
      <c r="A590" s="40"/>
      <c r="B590" s="40"/>
      <c r="E590" s="40"/>
      <c r="F590" s="40"/>
      <c r="K590" s="40"/>
    </row>
    <row r="591" spans="1:11" x14ac:dyDescent="0.2">
      <c r="A591" s="40"/>
      <c r="B591" s="40"/>
      <c r="E591" s="40"/>
      <c r="F591" s="40"/>
      <c r="K591" s="40"/>
    </row>
    <row r="592" spans="1:11" x14ac:dyDescent="0.2">
      <c r="A592" s="40"/>
      <c r="B592" s="40"/>
      <c r="E592" s="40"/>
      <c r="F592" s="40"/>
      <c r="K592" s="40"/>
    </row>
    <row r="593" spans="1:11" x14ac:dyDescent="0.2">
      <c r="A593" s="40"/>
      <c r="B593" s="40"/>
      <c r="E593" s="40"/>
      <c r="F593" s="40"/>
      <c r="K593" s="40"/>
    </row>
    <row r="594" spans="1:11" x14ac:dyDescent="0.2">
      <c r="A594" s="40"/>
      <c r="B594" s="40"/>
      <c r="E594" s="40"/>
      <c r="F594" s="40"/>
      <c r="K594" s="40"/>
    </row>
    <row r="595" spans="1:11" x14ac:dyDescent="0.2">
      <c r="A595" s="40"/>
      <c r="B595" s="40"/>
      <c r="E595" s="40"/>
      <c r="F595" s="40"/>
      <c r="K595" s="40"/>
    </row>
    <row r="596" spans="1:11" x14ac:dyDescent="0.2">
      <c r="A596" s="40"/>
      <c r="B596" s="40"/>
      <c r="E596" s="40"/>
      <c r="F596" s="40"/>
      <c r="K596" s="40"/>
    </row>
    <row r="597" spans="1:11" x14ac:dyDescent="0.2">
      <c r="A597" s="40"/>
      <c r="B597" s="40"/>
      <c r="E597" s="40"/>
      <c r="F597" s="40"/>
      <c r="K597" s="40"/>
    </row>
    <row r="598" spans="1:11" x14ac:dyDescent="0.2">
      <c r="A598" s="40"/>
      <c r="B598" s="40"/>
      <c r="E598" s="40"/>
      <c r="F598" s="40"/>
      <c r="K598" s="40"/>
    </row>
    <row r="599" spans="1:11" x14ac:dyDescent="0.2">
      <c r="A599" s="40"/>
      <c r="B599" s="40"/>
      <c r="E599" s="40"/>
      <c r="F599" s="40"/>
      <c r="K599" s="40"/>
    </row>
    <row r="600" spans="1:11" x14ac:dyDescent="0.2">
      <c r="A600" s="40"/>
      <c r="B600" s="40"/>
      <c r="E600" s="40"/>
      <c r="F600" s="40"/>
      <c r="K600" s="40"/>
    </row>
    <row r="601" spans="1:11" x14ac:dyDescent="0.2">
      <c r="A601" s="40"/>
      <c r="B601" s="40"/>
      <c r="E601" s="40"/>
      <c r="F601" s="40"/>
      <c r="K601" s="40"/>
    </row>
    <row r="602" spans="1:11" x14ac:dyDescent="0.2">
      <c r="A602" s="40"/>
      <c r="B602" s="40"/>
      <c r="E602" s="40"/>
      <c r="F602" s="40"/>
      <c r="K602" s="40"/>
    </row>
    <row r="603" spans="1:11" x14ac:dyDescent="0.2">
      <c r="A603" s="40"/>
      <c r="B603" s="40"/>
      <c r="E603" s="40"/>
      <c r="F603" s="40"/>
      <c r="K603" s="40"/>
    </row>
    <row r="604" spans="1:11" x14ac:dyDescent="0.2">
      <c r="A604" s="40"/>
      <c r="B604" s="40"/>
      <c r="E604" s="40"/>
      <c r="F604" s="40"/>
      <c r="K604" s="40"/>
    </row>
    <row r="605" spans="1:11" x14ac:dyDescent="0.2">
      <c r="A605" s="40"/>
      <c r="B605" s="40"/>
      <c r="E605" s="40"/>
      <c r="F605" s="40"/>
      <c r="K605" s="40"/>
    </row>
    <row r="606" spans="1:11" x14ac:dyDescent="0.2">
      <c r="A606" s="40"/>
      <c r="B606" s="40"/>
      <c r="E606" s="40"/>
      <c r="F606" s="40"/>
      <c r="K606" s="40"/>
    </row>
    <row r="607" spans="1:11" x14ac:dyDescent="0.2">
      <c r="A607" s="40"/>
      <c r="B607" s="40"/>
      <c r="E607" s="40"/>
      <c r="F607" s="40"/>
      <c r="K607" s="40"/>
    </row>
    <row r="608" spans="1:11" x14ac:dyDescent="0.2">
      <c r="A608" s="40"/>
      <c r="B608" s="40"/>
      <c r="E608" s="40"/>
      <c r="F608" s="40"/>
      <c r="K608" s="40"/>
    </row>
    <row r="609" spans="1:11" x14ac:dyDescent="0.2">
      <c r="A609" s="40"/>
      <c r="B609" s="40"/>
      <c r="E609" s="40"/>
      <c r="F609" s="40"/>
      <c r="K609" s="40"/>
    </row>
    <row r="610" spans="1:11" x14ac:dyDescent="0.2">
      <c r="A610" s="40"/>
      <c r="B610" s="40"/>
      <c r="E610" s="40"/>
      <c r="F610" s="40"/>
      <c r="K610" s="40"/>
    </row>
    <row r="611" spans="1:11" x14ac:dyDescent="0.2">
      <c r="A611" s="40"/>
      <c r="B611" s="40"/>
      <c r="E611" s="40"/>
      <c r="F611" s="40"/>
      <c r="K611" s="40"/>
    </row>
    <row r="612" spans="1:11" x14ac:dyDescent="0.2">
      <c r="A612" s="40"/>
      <c r="B612" s="40"/>
      <c r="E612" s="40"/>
      <c r="F612" s="40"/>
      <c r="K612" s="40"/>
    </row>
    <row r="613" spans="1:11" x14ac:dyDescent="0.2">
      <c r="A613" s="40"/>
      <c r="B613" s="40"/>
      <c r="E613" s="40"/>
      <c r="F613" s="40"/>
      <c r="K613" s="40"/>
    </row>
    <row r="614" spans="1:11" x14ac:dyDescent="0.2">
      <c r="A614" s="40"/>
      <c r="B614" s="40"/>
      <c r="E614" s="40"/>
      <c r="F614" s="40"/>
      <c r="K614" s="40"/>
    </row>
    <row r="615" spans="1:11" x14ac:dyDescent="0.2">
      <c r="A615" s="40"/>
      <c r="B615" s="40"/>
      <c r="E615" s="40"/>
      <c r="F615" s="40"/>
      <c r="K615" s="40"/>
    </row>
    <row r="616" spans="1:11" x14ac:dyDescent="0.2">
      <c r="A616" s="40"/>
      <c r="B616" s="40"/>
      <c r="E616" s="40"/>
      <c r="F616" s="40"/>
      <c r="K616" s="40"/>
    </row>
    <row r="617" spans="1:11" x14ac:dyDescent="0.2">
      <c r="A617" s="40"/>
      <c r="B617" s="40"/>
      <c r="E617" s="40"/>
      <c r="F617" s="40"/>
      <c r="K617" s="40"/>
    </row>
    <row r="618" spans="1:11" x14ac:dyDescent="0.2">
      <c r="A618" s="40"/>
      <c r="B618" s="40"/>
      <c r="E618" s="40"/>
      <c r="F618" s="40"/>
      <c r="K618" s="40"/>
    </row>
    <row r="619" spans="1:11" x14ac:dyDescent="0.2">
      <c r="A619" s="40"/>
      <c r="B619" s="40"/>
      <c r="E619" s="40"/>
      <c r="F619" s="40"/>
      <c r="K619" s="40"/>
    </row>
    <row r="620" spans="1:11" x14ac:dyDescent="0.2">
      <c r="A620" s="40"/>
      <c r="B620" s="40"/>
      <c r="E620" s="40"/>
      <c r="F620" s="40"/>
      <c r="K620" s="40"/>
    </row>
    <row r="621" spans="1:11" x14ac:dyDescent="0.2">
      <c r="A621" s="40"/>
      <c r="B621" s="40"/>
      <c r="E621" s="40"/>
      <c r="F621" s="40"/>
      <c r="K621" s="40"/>
    </row>
    <row r="622" spans="1:11" x14ac:dyDescent="0.2">
      <c r="A622" s="40"/>
      <c r="B622" s="40"/>
      <c r="E622" s="40"/>
      <c r="F622" s="40"/>
      <c r="K622" s="40"/>
    </row>
    <row r="623" spans="1:11" x14ac:dyDescent="0.2">
      <c r="A623" s="40"/>
      <c r="B623" s="40"/>
      <c r="E623" s="40"/>
      <c r="F623" s="40"/>
      <c r="K623" s="40"/>
    </row>
    <row r="624" spans="1:11" x14ac:dyDescent="0.2">
      <c r="A624" s="40"/>
      <c r="B624" s="40"/>
      <c r="E624" s="40"/>
      <c r="F624" s="40"/>
      <c r="K624" s="40"/>
    </row>
    <row r="625" spans="1:11" x14ac:dyDescent="0.2">
      <c r="A625" s="40"/>
      <c r="B625" s="40"/>
      <c r="E625" s="40"/>
      <c r="F625" s="40"/>
      <c r="K625" s="40"/>
    </row>
    <row r="626" spans="1:11" x14ac:dyDescent="0.2">
      <c r="A626" s="40"/>
      <c r="B626" s="40"/>
      <c r="E626" s="40"/>
      <c r="F626" s="40"/>
      <c r="K626" s="40"/>
    </row>
    <row r="627" spans="1:11" x14ac:dyDescent="0.2">
      <c r="A627" s="40"/>
      <c r="B627" s="40"/>
      <c r="E627" s="40"/>
      <c r="F627" s="40"/>
      <c r="K627" s="40"/>
    </row>
    <row r="628" spans="1:11" x14ac:dyDescent="0.2">
      <c r="A628" s="40"/>
      <c r="B628" s="40"/>
      <c r="E628" s="40"/>
      <c r="F628" s="40"/>
      <c r="K628" s="40"/>
    </row>
    <row r="629" spans="1:11" x14ac:dyDescent="0.2">
      <c r="A629" s="40"/>
      <c r="B629" s="40"/>
      <c r="E629" s="40"/>
      <c r="F629" s="40"/>
      <c r="K629" s="40"/>
    </row>
    <row r="630" spans="1:11" x14ac:dyDescent="0.2">
      <c r="A630" s="40"/>
      <c r="B630" s="40"/>
      <c r="E630" s="40"/>
      <c r="F630" s="40"/>
      <c r="K630" s="40"/>
    </row>
    <row r="631" spans="1:11" x14ac:dyDescent="0.2">
      <c r="A631" s="40"/>
      <c r="B631" s="40"/>
      <c r="E631" s="40"/>
      <c r="F631" s="40"/>
      <c r="K631" s="40"/>
    </row>
    <row r="632" spans="1:11" x14ac:dyDescent="0.2">
      <c r="A632" s="40"/>
      <c r="B632" s="40"/>
      <c r="E632" s="40"/>
      <c r="F632" s="40"/>
      <c r="K632" s="40"/>
    </row>
    <row r="633" spans="1:11" x14ac:dyDescent="0.2">
      <c r="A633" s="40"/>
      <c r="B633" s="40"/>
      <c r="E633" s="40"/>
      <c r="F633" s="40"/>
      <c r="K633" s="40"/>
    </row>
    <row r="634" spans="1:11" x14ac:dyDescent="0.2">
      <c r="A634" s="40"/>
      <c r="B634" s="40"/>
      <c r="E634" s="40"/>
      <c r="F634" s="40"/>
      <c r="K634" s="40"/>
    </row>
    <row r="635" spans="1:11" x14ac:dyDescent="0.2">
      <c r="A635" s="40"/>
      <c r="B635" s="40"/>
      <c r="E635" s="40"/>
      <c r="F635" s="40"/>
      <c r="K635" s="40"/>
    </row>
    <row r="636" spans="1:11" x14ac:dyDescent="0.2">
      <c r="A636" s="40"/>
      <c r="B636" s="40"/>
      <c r="E636" s="40"/>
      <c r="F636" s="40"/>
      <c r="K636" s="40"/>
    </row>
    <row r="637" spans="1:11" x14ac:dyDescent="0.2">
      <c r="A637" s="40"/>
      <c r="B637" s="40"/>
      <c r="E637" s="40"/>
      <c r="F637" s="40"/>
      <c r="K637" s="40"/>
    </row>
    <row r="638" spans="1:11" x14ac:dyDescent="0.2">
      <c r="A638" s="40"/>
      <c r="B638" s="40"/>
      <c r="E638" s="40"/>
      <c r="F638" s="40"/>
      <c r="K638" s="40"/>
    </row>
    <row r="639" spans="1:11" x14ac:dyDescent="0.2">
      <c r="A639" s="40"/>
      <c r="B639" s="40"/>
      <c r="E639" s="40"/>
      <c r="F639" s="40"/>
      <c r="K639" s="40"/>
    </row>
    <row r="640" spans="1:11" x14ac:dyDescent="0.2">
      <c r="A640" s="40"/>
      <c r="B640" s="40"/>
      <c r="E640" s="40"/>
      <c r="F640" s="40"/>
      <c r="K640" s="40"/>
    </row>
    <row r="641" spans="1:11" x14ac:dyDescent="0.2">
      <c r="A641" s="40"/>
      <c r="B641" s="40"/>
      <c r="E641" s="40"/>
      <c r="F641" s="40"/>
      <c r="K641" s="40"/>
    </row>
    <row r="642" spans="1:11" x14ac:dyDescent="0.2">
      <c r="A642" s="40"/>
      <c r="B642" s="40"/>
      <c r="E642" s="40"/>
      <c r="F642" s="40"/>
      <c r="K642" s="40"/>
    </row>
    <row r="643" spans="1:11" x14ac:dyDescent="0.2">
      <c r="A643" s="40"/>
      <c r="B643" s="40"/>
      <c r="E643" s="40"/>
      <c r="F643" s="40"/>
      <c r="K643" s="40"/>
    </row>
    <row r="644" spans="1:11" x14ac:dyDescent="0.2">
      <c r="A644" s="40"/>
      <c r="B644" s="40"/>
      <c r="E644" s="40"/>
      <c r="F644" s="40"/>
      <c r="K644" s="40"/>
    </row>
    <row r="645" spans="1:11" x14ac:dyDescent="0.2">
      <c r="A645" s="40"/>
      <c r="B645" s="40"/>
      <c r="E645" s="40"/>
      <c r="F645" s="40"/>
      <c r="K645" s="40"/>
    </row>
    <row r="646" spans="1:11" x14ac:dyDescent="0.2">
      <c r="A646" s="40"/>
      <c r="B646" s="40"/>
      <c r="E646" s="40"/>
      <c r="F646" s="40"/>
      <c r="K646" s="40"/>
    </row>
    <row r="647" spans="1:11" x14ac:dyDescent="0.2">
      <c r="A647" s="40"/>
      <c r="B647" s="40"/>
      <c r="E647" s="40"/>
      <c r="F647" s="40"/>
      <c r="K647" s="40"/>
    </row>
    <row r="648" spans="1:11" x14ac:dyDescent="0.2">
      <c r="A648" s="40"/>
      <c r="B648" s="40"/>
      <c r="E648" s="40"/>
      <c r="F648" s="40"/>
      <c r="K648" s="40"/>
    </row>
    <row r="649" spans="1:11" x14ac:dyDescent="0.2">
      <c r="A649" s="40"/>
      <c r="B649" s="40"/>
      <c r="E649" s="40"/>
      <c r="F649" s="40"/>
      <c r="K649" s="40"/>
    </row>
    <row r="650" spans="1:11" x14ac:dyDescent="0.2">
      <c r="A650" s="40"/>
      <c r="B650" s="40"/>
      <c r="E650" s="40"/>
      <c r="F650" s="40"/>
      <c r="K650" s="40"/>
    </row>
    <row r="651" spans="1:11" x14ac:dyDescent="0.2">
      <c r="A651" s="40"/>
      <c r="B651" s="40"/>
      <c r="E651" s="40"/>
      <c r="F651" s="40"/>
      <c r="K651" s="40"/>
    </row>
    <row r="652" spans="1:11" x14ac:dyDescent="0.2">
      <c r="A652" s="40"/>
      <c r="B652" s="40"/>
      <c r="E652" s="40"/>
      <c r="F652" s="40"/>
      <c r="K652" s="40"/>
    </row>
    <row r="653" spans="1:11" x14ac:dyDescent="0.2">
      <c r="A653" s="40"/>
      <c r="B653" s="40"/>
      <c r="E653" s="40"/>
      <c r="F653" s="40"/>
      <c r="K653" s="40"/>
    </row>
    <row r="654" spans="1:11" x14ac:dyDescent="0.2">
      <c r="A654" s="40"/>
      <c r="B654" s="40"/>
      <c r="E654" s="40"/>
      <c r="F654" s="40"/>
      <c r="K654" s="40"/>
    </row>
    <row r="655" spans="1:11" x14ac:dyDescent="0.2">
      <c r="A655" s="40"/>
      <c r="B655" s="40"/>
      <c r="E655" s="40"/>
      <c r="F655" s="40"/>
      <c r="K655" s="40"/>
    </row>
    <row r="656" spans="1:11" x14ac:dyDescent="0.2">
      <c r="A656" s="40"/>
      <c r="B656" s="40"/>
      <c r="E656" s="40"/>
      <c r="F656" s="40"/>
      <c r="K656" s="40"/>
    </row>
    <row r="657" spans="1:11" x14ac:dyDescent="0.2">
      <c r="A657" s="40"/>
      <c r="B657" s="40"/>
      <c r="E657" s="40"/>
      <c r="F657" s="40"/>
      <c r="K657" s="40"/>
    </row>
    <row r="658" spans="1:11" x14ac:dyDescent="0.2">
      <c r="A658" s="40"/>
      <c r="B658" s="40"/>
      <c r="E658" s="40"/>
      <c r="F658" s="40"/>
      <c r="K658" s="40"/>
    </row>
    <row r="659" spans="1:11" x14ac:dyDescent="0.2">
      <c r="A659" s="40"/>
      <c r="B659" s="40"/>
      <c r="E659" s="40"/>
      <c r="F659" s="40"/>
      <c r="K659" s="40"/>
    </row>
    <row r="660" spans="1:11" x14ac:dyDescent="0.2">
      <c r="A660" s="40"/>
      <c r="B660" s="40"/>
      <c r="E660" s="40"/>
      <c r="F660" s="40"/>
      <c r="K660" s="40"/>
    </row>
    <row r="661" spans="1:11" x14ac:dyDescent="0.2">
      <c r="A661" s="40"/>
      <c r="B661" s="40"/>
      <c r="E661" s="40"/>
      <c r="F661" s="40"/>
      <c r="K661" s="40"/>
    </row>
    <row r="662" spans="1:11" x14ac:dyDescent="0.2">
      <c r="A662" s="40"/>
      <c r="B662" s="40"/>
      <c r="E662" s="40"/>
      <c r="F662" s="40"/>
      <c r="K662" s="40"/>
    </row>
    <row r="663" spans="1:11" x14ac:dyDescent="0.2">
      <c r="A663" s="40"/>
      <c r="B663" s="40"/>
      <c r="E663" s="40"/>
      <c r="F663" s="40"/>
      <c r="K663" s="40"/>
    </row>
    <row r="664" spans="1:11" x14ac:dyDescent="0.2">
      <c r="A664" s="40"/>
      <c r="B664" s="40"/>
      <c r="E664" s="40"/>
      <c r="F664" s="40"/>
      <c r="K664" s="40"/>
    </row>
    <row r="665" spans="1:11" x14ac:dyDescent="0.2">
      <c r="A665" s="40"/>
      <c r="B665" s="40"/>
      <c r="E665" s="40"/>
      <c r="F665" s="40"/>
      <c r="K665" s="40"/>
    </row>
    <row r="666" spans="1:11" x14ac:dyDescent="0.2">
      <c r="A666" s="40"/>
      <c r="B666" s="40"/>
      <c r="E666" s="40"/>
      <c r="F666" s="40"/>
      <c r="K666" s="40"/>
    </row>
    <row r="667" spans="1:11" x14ac:dyDescent="0.2">
      <c r="A667" s="40"/>
      <c r="B667" s="40"/>
      <c r="E667" s="40"/>
      <c r="F667" s="40"/>
      <c r="K667" s="40"/>
    </row>
    <row r="668" spans="1:11" x14ac:dyDescent="0.2">
      <c r="A668" s="40"/>
      <c r="B668" s="40"/>
      <c r="E668" s="40"/>
      <c r="F668" s="40"/>
      <c r="K668" s="40"/>
    </row>
    <row r="669" spans="1:11" x14ac:dyDescent="0.2">
      <c r="A669" s="40"/>
      <c r="B669" s="40"/>
      <c r="E669" s="40"/>
      <c r="F669" s="40"/>
      <c r="K669" s="40"/>
    </row>
    <row r="670" spans="1:11" x14ac:dyDescent="0.2">
      <c r="A670" s="40"/>
      <c r="B670" s="40"/>
      <c r="E670" s="40"/>
      <c r="F670" s="40"/>
      <c r="K670" s="40"/>
    </row>
    <row r="671" spans="1:11" x14ac:dyDescent="0.2">
      <c r="A671" s="40"/>
      <c r="B671" s="40"/>
      <c r="E671" s="40"/>
      <c r="F671" s="40"/>
      <c r="K671" s="40"/>
    </row>
    <row r="672" spans="1:11" x14ac:dyDescent="0.2">
      <c r="A672" s="40"/>
      <c r="B672" s="40"/>
      <c r="E672" s="40"/>
      <c r="F672" s="40"/>
      <c r="K672" s="40"/>
    </row>
    <row r="673" spans="1:11" x14ac:dyDescent="0.2">
      <c r="A673" s="40"/>
      <c r="B673" s="40"/>
      <c r="E673" s="40"/>
      <c r="F673" s="40"/>
      <c r="K673" s="40"/>
    </row>
    <row r="674" spans="1:11" x14ac:dyDescent="0.2">
      <c r="A674" s="40"/>
      <c r="B674" s="40"/>
      <c r="E674" s="40"/>
      <c r="F674" s="40"/>
      <c r="K674" s="40"/>
    </row>
    <row r="675" spans="1:11" x14ac:dyDescent="0.2">
      <c r="A675" s="40"/>
      <c r="B675" s="40"/>
      <c r="E675" s="40"/>
      <c r="F675" s="40"/>
      <c r="K675" s="40"/>
    </row>
    <row r="676" spans="1:11" x14ac:dyDescent="0.2">
      <c r="A676" s="40"/>
      <c r="B676" s="40"/>
      <c r="E676" s="40"/>
      <c r="F676" s="40"/>
      <c r="K676" s="40"/>
    </row>
    <row r="677" spans="1:11" x14ac:dyDescent="0.2">
      <c r="A677" s="40"/>
      <c r="B677" s="40"/>
      <c r="E677" s="40"/>
      <c r="F677" s="40"/>
      <c r="K677" s="40"/>
    </row>
    <row r="678" spans="1:11" x14ac:dyDescent="0.2">
      <c r="A678" s="40"/>
      <c r="B678" s="40"/>
      <c r="E678" s="40"/>
      <c r="F678" s="40"/>
      <c r="K678" s="40"/>
    </row>
    <row r="679" spans="1:11" x14ac:dyDescent="0.2">
      <c r="A679" s="40"/>
      <c r="B679" s="40"/>
      <c r="E679" s="40"/>
      <c r="F679" s="40"/>
      <c r="K679" s="40"/>
    </row>
    <row r="680" spans="1:11" x14ac:dyDescent="0.2">
      <c r="A680" s="40"/>
      <c r="B680" s="40"/>
      <c r="E680" s="40"/>
      <c r="F680" s="40"/>
      <c r="K680" s="40"/>
    </row>
    <row r="681" spans="1:11" x14ac:dyDescent="0.2">
      <c r="A681" s="40"/>
      <c r="B681" s="40"/>
      <c r="E681" s="40"/>
      <c r="F681" s="40"/>
      <c r="K681" s="40"/>
    </row>
    <row r="682" spans="1:11" x14ac:dyDescent="0.2">
      <c r="A682" s="40"/>
      <c r="B682" s="40"/>
      <c r="E682" s="40"/>
      <c r="F682" s="40"/>
      <c r="K682" s="40"/>
    </row>
    <row r="683" spans="1:11" x14ac:dyDescent="0.2">
      <c r="A683" s="40"/>
      <c r="B683" s="40"/>
      <c r="E683" s="40"/>
      <c r="F683" s="40"/>
      <c r="K683" s="40"/>
    </row>
    <row r="684" spans="1:11" x14ac:dyDescent="0.2">
      <c r="A684" s="40"/>
      <c r="B684" s="40"/>
      <c r="E684" s="40"/>
      <c r="F684" s="40"/>
      <c r="K684" s="40"/>
    </row>
    <row r="685" spans="1:11" x14ac:dyDescent="0.2">
      <c r="A685" s="40"/>
      <c r="B685" s="40"/>
      <c r="E685" s="40"/>
      <c r="F685" s="40"/>
      <c r="K685" s="40"/>
    </row>
    <row r="686" spans="1:11" x14ac:dyDescent="0.2">
      <c r="A686" s="40"/>
      <c r="B686" s="40"/>
      <c r="E686" s="40"/>
      <c r="F686" s="40"/>
      <c r="K686" s="40"/>
    </row>
    <row r="687" spans="1:11" x14ac:dyDescent="0.2">
      <c r="A687" s="40"/>
      <c r="B687" s="40"/>
      <c r="E687" s="40"/>
      <c r="F687" s="40"/>
      <c r="K687" s="40"/>
    </row>
    <row r="688" spans="1:11" x14ac:dyDescent="0.2">
      <c r="A688" s="40"/>
      <c r="B688" s="40"/>
      <c r="E688" s="40"/>
      <c r="F688" s="40"/>
      <c r="K688" s="40"/>
    </row>
    <row r="689" spans="1:11" x14ac:dyDescent="0.2">
      <c r="A689" s="40"/>
      <c r="B689" s="40"/>
      <c r="E689" s="40"/>
      <c r="F689" s="40"/>
      <c r="K689" s="40"/>
    </row>
    <row r="690" spans="1:11" x14ac:dyDescent="0.2">
      <c r="A690" s="40"/>
      <c r="B690" s="40"/>
      <c r="E690" s="40"/>
      <c r="F690" s="40"/>
      <c r="K690" s="40"/>
    </row>
    <row r="691" spans="1:11" x14ac:dyDescent="0.2">
      <c r="A691" s="40"/>
      <c r="B691" s="40"/>
      <c r="E691" s="40"/>
      <c r="F691" s="40"/>
      <c r="K691" s="40"/>
    </row>
    <row r="692" spans="1:11" x14ac:dyDescent="0.2">
      <c r="A692" s="40"/>
      <c r="B692" s="40"/>
      <c r="E692" s="40"/>
      <c r="F692" s="40"/>
      <c r="K692" s="40"/>
    </row>
    <row r="693" spans="1:11" x14ac:dyDescent="0.2">
      <c r="A693" s="40"/>
      <c r="B693" s="40"/>
      <c r="E693" s="40"/>
      <c r="F693" s="40"/>
      <c r="K693" s="40"/>
    </row>
    <row r="694" spans="1:11" x14ac:dyDescent="0.2">
      <c r="A694" s="40"/>
      <c r="B694" s="40"/>
      <c r="E694" s="40"/>
      <c r="F694" s="40"/>
      <c r="K694" s="40"/>
    </row>
    <row r="695" spans="1:11" x14ac:dyDescent="0.2">
      <c r="A695" s="40"/>
      <c r="B695" s="40"/>
      <c r="E695" s="40"/>
      <c r="F695" s="40"/>
      <c r="K695" s="40"/>
    </row>
    <row r="696" spans="1:11" x14ac:dyDescent="0.2">
      <c r="A696" s="40"/>
      <c r="B696" s="40"/>
      <c r="E696" s="40"/>
      <c r="F696" s="40"/>
      <c r="K696" s="40"/>
    </row>
    <row r="697" spans="1:11" x14ac:dyDescent="0.2">
      <c r="A697" s="40"/>
      <c r="B697" s="40"/>
      <c r="E697" s="40"/>
      <c r="F697" s="40"/>
      <c r="K697" s="40"/>
    </row>
    <row r="698" spans="1:11" x14ac:dyDescent="0.2">
      <c r="A698" s="40"/>
      <c r="B698" s="40"/>
      <c r="E698" s="40"/>
      <c r="F698" s="40"/>
      <c r="K698" s="40"/>
    </row>
    <row r="699" spans="1:11" x14ac:dyDescent="0.2">
      <c r="A699" s="40"/>
      <c r="B699" s="40"/>
      <c r="E699" s="40"/>
      <c r="F699" s="40"/>
      <c r="K699" s="40"/>
    </row>
    <row r="700" spans="1:11" x14ac:dyDescent="0.2">
      <c r="A700" s="40"/>
      <c r="B700" s="40"/>
      <c r="E700" s="40"/>
      <c r="F700" s="40"/>
      <c r="K700" s="40"/>
    </row>
    <row r="701" spans="1:11" x14ac:dyDescent="0.2">
      <c r="A701" s="40"/>
      <c r="B701" s="40"/>
      <c r="E701" s="40"/>
      <c r="F701" s="40"/>
      <c r="K701" s="40"/>
    </row>
    <row r="702" spans="1:11" x14ac:dyDescent="0.2">
      <c r="A702" s="40"/>
      <c r="B702" s="40"/>
      <c r="E702" s="40"/>
      <c r="F702" s="40"/>
      <c r="K702" s="40"/>
    </row>
    <row r="703" spans="1:11" x14ac:dyDescent="0.2">
      <c r="A703" s="40"/>
      <c r="B703" s="40"/>
      <c r="E703" s="40"/>
      <c r="F703" s="40"/>
      <c r="K703" s="40"/>
    </row>
    <row r="704" spans="1:11" x14ac:dyDescent="0.2">
      <c r="A704" s="40"/>
      <c r="B704" s="40"/>
      <c r="E704" s="40"/>
      <c r="F704" s="40"/>
      <c r="K704" s="40"/>
    </row>
    <row r="705" spans="1:11" x14ac:dyDescent="0.2">
      <c r="A705" s="40"/>
      <c r="B705" s="40"/>
      <c r="E705" s="40"/>
      <c r="F705" s="40"/>
      <c r="K705" s="40"/>
    </row>
    <row r="706" spans="1:11" x14ac:dyDescent="0.2">
      <c r="A706" s="40"/>
      <c r="B706" s="40"/>
      <c r="E706" s="40"/>
      <c r="F706" s="40"/>
      <c r="K706" s="40"/>
    </row>
    <row r="707" spans="1:11" x14ac:dyDescent="0.2">
      <c r="A707" s="40"/>
      <c r="B707" s="40"/>
      <c r="E707" s="40"/>
      <c r="F707" s="40"/>
      <c r="K707" s="40"/>
    </row>
    <row r="708" spans="1:11" x14ac:dyDescent="0.2">
      <c r="A708" s="40"/>
      <c r="B708" s="40"/>
      <c r="E708" s="40"/>
      <c r="F708" s="40"/>
      <c r="K708" s="40"/>
    </row>
    <row r="709" spans="1:11" x14ac:dyDescent="0.2">
      <c r="A709" s="40"/>
      <c r="B709" s="40"/>
      <c r="E709" s="40"/>
      <c r="F709" s="40"/>
      <c r="K709" s="40"/>
    </row>
    <row r="710" spans="1:11" x14ac:dyDescent="0.2">
      <c r="A710" s="40"/>
      <c r="B710" s="40"/>
      <c r="E710" s="40"/>
      <c r="F710" s="40"/>
      <c r="K710" s="40"/>
    </row>
    <row r="711" spans="1:11" x14ac:dyDescent="0.2">
      <c r="A711" s="40"/>
      <c r="B711" s="40"/>
      <c r="E711" s="40"/>
      <c r="F711" s="40"/>
      <c r="K711" s="40"/>
    </row>
    <row r="712" spans="1:11" x14ac:dyDescent="0.2">
      <c r="A712" s="40"/>
      <c r="B712" s="40"/>
      <c r="E712" s="40"/>
      <c r="F712" s="40"/>
      <c r="K712" s="40"/>
    </row>
    <row r="713" spans="1:11" x14ac:dyDescent="0.2">
      <c r="A713" s="40"/>
      <c r="B713" s="40"/>
      <c r="E713" s="40"/>
      <c r="F713" s="40"/>
      <c r="K713" s="40"/>
    </row>
    <row r="714" spans="1:11" x14ac:dyDescent="0.2">
      <c r="A714" s="40"/>
      <c r="B714" s="40"/>
      <c r="E714" s="40"/>
      <c r="F714" s="40"/>
      <c r="K714" s="40"/>
    </row>
    <row r="715" spans="1:11" x14ac:dyDescent="0.2">
      <c r="A715" s="40"/>
      <c r="B715" s="40"/>
      <c r="E715" s="40"/>
      <c r="F715" s="40"/>
      <c r="K715" s="40"/>
    </row>
    <row r="716" spans="1:11" x14ac:dyDescent="0.2">
      <c r="A716" s="40"/>
      <c r="B716" s="40"/>
      <c r="E716" s="40"/>
      <c r="F716" s="40"/>
      <c r="K716" s="40"/>
    </row>
    <row r="717" spans="1:11" x14ac:dyDescent="0.2">
      <c r="A717" s="40"/>
      <c r="B717" s="40"/>
      <c r="E717" s="40"/>
      <c r="F717" s="40"/>
      <c r="K717" s="40"/>
    </row>
    <row r="718" spans="1:11" x14ac:dyDescent="0.2">
      <c r="A718" s="40"/>
      <c r="B718" s="40"/>
      <c r="E718" s="40"/>
      <c r="F718" s="40"/>
      <c r="K718" s="40"/>
    </row>
    <row r="719" spans="1:11" x14ac:dyDescent="0.2">
      <c r="A719" s="40"/>
      <c r="B719" s="40"/>
      <c r="E719" s="40"/>
      <c r="F719" s="40"/>
      <c r="K719" s="40"/>
    </row>
    <row r="720" spans="1:11" x14ac:dyDescent="0.2">
      <c r="A720" s="40"/>
      <c r="B720" s="40"/>
      <c r="E720" s="40"/>
      <c r="F720" s="40"/>
      <c r="K720" s="40"/>
    </row>
    <row r="721" spans="1:11" x14ac:dyDescent="0.2">
      <c r="A721" s="40"/>
      <c r="B721" s="40"/>
      <c r="E721" s="40"/>
      <c r="F721" s="40"/>
      <c r="K721" s="40"/>
    </row>
    <row r="722" spans="1:11" x14ac:dyDescent="0.2">
      <c r="A722" s="40"/>
      <c r="B722" s="40"/>
      <c r="E722" s="40"/>
      <c r="F722" s="40"/>
      <c r="K722" s="40"/>
    </row>
    <row r="723" spans="1:11" x14ac:dyDescent="0.2">
      <c r="A723" s="40"/>
      <c r="B723" s="40"/>
      <c r="E723" s="40"/>
      <c r="F723" s="40"/>
      <c r="K723" s="40"/>
    </row>
    <row r="724" spans="1:11" x14ac:dyDescent="0.2">
      <c r="A724" s="40"/>
      <c r="B724" s="40"/>
      <c r="E724" s="40"/>
      <c r="F724" s="40"/>
      <c r="K724" s="40"/>
    </row>
    <row r="725" spans="1:11" x14ac:dyDescent="0.2">
      <c r="A725" s="40"/>
      <c r="B725" s="40"/>
      <c r="E725" s="40"/>
      <c r="F725" s="40"/>
      <c r="K725" s="40"/>
    </row>
    <row r="726" spans="1:11" x14ac:dyDescent="0.2">
      <c r="A726" s="40"/>
      <c r="B726" s="40"/>
      <c r="E726" s="40"/>
      <c r="F726" s="40"/>
      <c r="K726" s="40"/>
    </row>
    <row r="727" spans="1:11" x14ac:dyDescent="0.2">
      <c r="A727" s="40"/>
      <c r="B727" s="40"/>
      <c r="E727" s="40"/>
      <c r="F727" s="40"/>
      <c r="K727" s="40"/>
    </row>
    <row r="728" spans="1:11" x14ac:dyDescent="0.2">
      <c r="A728" s="40"/>
      <c r="B728" s="40"/>
      <c r="E728" s="40"/>
      <c r="F728" s="40"/>
      <c r="K728" s="40"/>
    </row>
    <row r="729" spans="1:11" x14ac:dyDescent="0.2">
      <c r="A729" s="40"/>
      <c r="B729" s="40"/>
      <c r="E729" s="40"/>
      <c r="F729" s="40"/>
      <c r="K729" s="40"/>
    </row>
    <row r="730" spans="1:11" x14ac:dyDescent="0.2">
      <c r="A730" s="40"/>
      <c r="B730" s="40"/>
      <c r="E730" s="40"/>
      <c r="F730" s="40"/>
      <c r="K730" s="40"/>
    </row>
    <row r="731" spans="1:11" x14ac:dyDescent="0.2">
      <c r="A731" s="40"/>
      <c r="B731" s="40"/>
      <c r="E731" s="40"/>
      <c r="F731" s="40"/>
      <c r="K731" s="40"/>
    </row>
    <row r="732" spans="1:11" x14ac:dyDescent="0.2">
      <c r="A732" s="40"/>
      <c r="B732" s="40"/>
      <c r="E732" s="40"/>
      <c r="F732" s="40"/>
      <c r="K732" s="40"/>
    </row>
    <row r="733" spans="1:11" x14ac:dyDescent="0.2">
      <c r="A733" s="40"/>
      <c r="B733" s="40"/>
      <c r="E733" s="40"/>
      <c r="F733" s="40"/>
      <c r="K733" s="40"/>
    </row>
    <row r="734" spans="1:11" x14ac:dyDescent="0.2">
      <c r="A734" s="40"/>
      <c r="B734" s="40"/>
      <c r="E734" s="40"/>
      <c r="F734" s="40"/>
      <c r="K734" s="40"/>
    </row>
    <row r="735" spans="1:11" x14ac:dyDescent="0.2">
      <c r="A735" s="40"/>
      <c r="B735" s="40"/>
      <c r="E735" s="40"/>
      <c r="F735" s="40"/>
      <c r="K735" s="40"/>
    </row>
    <row r="736" spans="1:11" x14ac:dyDescent="0.2">
      <c r="A736" s="40"/>
      <c r="B736" s="40"/>
      <c r="E736" s="40"/>
      <c r="F736" s="40"/>
      <c r="K736" s="40"/>
    </row>
    <row r="737" spans="1:11" x14ac:dyDescent="0.2">
      <c r="A737" s="40"/>
      <c r="B737" s="40"/>
      <c r="E737" s="40"/>
      <c r="F737" s="40"/>
      <c r="K737" s="40"/>
    </row>
    <row r="738" spans="1:11" x14ac:dyDescent="0.2">
      <c r="A738" s="40"/>
      <c r="B738" s="40"/>
      <c r="E738" s="40"/>
      <c r="F738" s="40"/>
      <c r="K738" s="40"/>
    </row>
    <row r="739" spans="1:11" x14ac:dyDescent="0.2">
      <c r="A739" s="40"/>
      <c r="B739" s="40"/>
      <c r="E739" s="40"/>
      <c r="F739" s="40"/>
      <c r="K739" s="40"/>
    </row>
    <row r="740" spans="1:11" x14ac:dyDescent="0.2">
      <c r="A740" s="40"/>
      <c r="B740" s="40"/>
      <c r="E740" s="40"/>
      <c r="F740" s="40"/>
      <c r="K740" s="40"/>
    </row>
    <row r="741" spans="1:11" x14ac:dyDescent="0.2">
      <c r="A741" s="40"/>
      <c r="B741" s="40"/>
      <c r="E741" s="40"/>
      <c r="F741" s="40"/>
      <c r="K741" s="40"/>
    </row>
    <row r="742" spans="1:11" x14ac:dyDescent="0.2">
      <c r="A742" s="40"/>
      <c r="B742" s="40"/>
      <c r="E742" s="40"/>
      <c r="F742" s="40"/>
      <c r="K742" s="40"/>
    </row>
    <row r="743" spans="1:11" x14ac:dyDescent="0.2">
      <c r="A743" s="40"/>
      <c r="B743" s="40"/>
      <c r="E743" s="40"/>
      <c r="F743" s="40"/>
      <c r="K743" s="40"/>
    </row>
    <row r="744" spans="1:11" x14ac:dyDescent="0.2">
      <c r="A744" s="40"/>
      <c r="B744" s="40"/>
      <c r="E744" s="40"/>
      <c r="F744" s="40"/>
      <c r="K744" s="40"/>
    </row>
    <row r="745" spans="1:11" x14ac:dyDescent="0.2">
      <c r="A745" s="40"/>
      <c r="B745" s="40"/>
      <c r="E745" s="40"/>
      <c r="F745" s="40"/>
      <c r="K745" s="40"/>
    </row>
    <row r="746" spans="1:11" x14ac:dyDescent="0.2">
      <c r="A746" s="40"/>
      <c r="B746" s="40"/>
      <c r="E746" s="40"/>
      <c r="F746" s="40"/>
      <c r="K746" s="40"/>
    </row>
    <row r="747" spans="1:11" x14ac:dyDescent="0.2">
      <c r="A747" s="40"/>
      <c r="B747" s="40"/>
      <c r="E747" s="40"/>
      <c r="F747" s="40"/>
      <c r="K747" s="40"/>
    </row>
    <row r="748" spans="1:11" x14ac:dyDescent="0.2">
      <c r="A748" s="40"/>
      <c r="B748" s="40"/>
      <c r="E748" s="40"/>
      <c r="F748" s="40"/>
      <c r="K748" s="40"/>
    </row>
    <row r="749" spans="1:11" x14ac:dyDescent="0.2">
      <c r="A749" s="40"/>
      <c r="B749" s="40"/>
      <c r="E749" s="40"/>
      <c r="F749" s="40"/>
      <c r="K749" s="40"/>
    </row>
    <row r="750" spans="1:11" x14ac:dyDescent="0.2">
      <c r="A750" s="40"/>
      <c r="B750" s="40"/>
      <c r="E750" s="40"/>
      <c r="F750" s="40"/>
      <c r="K750" s="40"/>
    </row>
    <row r="751" spans="1:11" x14ac:dyDescent="0.2">
      <c r="A751" s="40"/>
      <c r="B751" s="40"/>
      <c r="E751" s="40"/>
      <c r="F751" s="40"/>
      <c r="K751" s="40"/>
    </row>
    <row r="752" spans="1:11" x14ac:dyDescent="0.2">
      <c r="A752" s="40"/>
      <c r="B752" s="40"/>
      <c r="E752" s="40"/>
      <c r="F752" s="40"/>
      <c r="K752" s="40"/>
    </row>
    <row r="753" spans="1:11" x14ac:dyDescent="0.2">
      <c r="A753" s="40"/>
      <c r="B753" s="40"/>
      <c r="E753" s="40"/>
      <c r="F753" s="40"/>
      <c r="K753" s="40"/>
    </row>
    <row r="754" spans="1:11" x14ac:dyDescent="0.2">
      <c r="A754" s="40"/>
      <c r="B754" s="40"/>
      <c r="E754" s="40"/>
      <c r="F754" s="40"/>
      <c r="K754" s="40"/>
    </row>
    <row r="755" spans="1:11" x14ac:dyDescent="0.2">
      <c r="A755" s="40"/>
      <c r="B755" s="40"/>
      <c r="E755" s="40"/>
      <c r="F755" s="40"/>
      <c r="K755" s="40"/>
    </row>
    <row r="756" spans="1:11" x14ac:dyDescent="0.2">
      <c r="A756" s="40"/>
      <c r="B756" s="40"/>
      <c r="E756" s="40"/>
      <c r="F756" s="40"/>
      <c r="K756" s="40"/>
    </row>
    <row r="757" spans="1:11" x14ac:dyDescent="0.2">
      <c r="A757" s="40"/>
      <c r="B757" s="40"/>
      <c r="E757" s="40"/>
      <c r="F757" s="40"/>
      <c r="K757" s="40"/>
    </row>
    <row r="758" spans="1:11" x14ac:dyDescent="0.2">
      <c r="A758" s="40"/>
      <c r="B758" s="40"/>
      <c r="E758" s="40"/>
      <c r="F758" s="40"/>
      <c r="K758" s="40"/>
    </row>
    <row r="759" spans="1:11" x14ac:dyDescent="0.2">
      <c r="A759" s="40"/>
      <c r="B759" s="40"/>
      <c r="E759" s="40"/>
      <c r="F759" s="40"/>
      <c r="K759" s="40"/>
    </row>
    <row r="760" spans="1:11" x14ac:dyDescent="0.2">
      <c r="A760" s="40"/>
      <c r="B760" s="40"/>
      <c r="E760" s="40"/>
      <c r="F760" s="40"/>
      <c r="K760" s="40"/>
    </row>
    <row r="761" spans="1:11" x14ac:dyDescent="0.2">
      <c r="A761" s="40"/>
      <c r="B761" s="40"/>
      <c r="E761" s="40"/>
      <c r="F761" s="40"/>
      <c r="K761" s="40"/>
    </row>
    <row r="762" spans="1:11" x14ac:dyDescent="0.2">
      <c r="A762" s="40"/>
      <c r="B762" s="40"/>
      <c r="E762" s="40"/>
      <c r="F762" s="40"/>
      <c r="K762" s="40"/>
    </row>
    <row r="763" spans="1:11" x14ac:dyDescent="0.2">
      <c r="A763" s="40"/>
      <c r="B763" s="40"/>
      <c r="E763" s="40"/>
      <c r="F763" s="40"/>
      <c r="K763" s="40"/>
    </row>
    <row r="764" spans="1:11" x14ac:dyDescent="0.2">
      <c r="A764" s="40"/>
      <c r="B764" s="40"/>
      <c r="E764" s="40"/>
      <c r="F764" s="40"/>
      <c r="K764" s="40"/>
    </row>
    <row r="765" spans="1:11" x14ac:dyDescent="0.2">
      <c r="A765" s="40"/>
      <c r="B765" s="40"/>
      <c r="E765" s="40"/>
      <c r="F765" s="40"/>
      <c r="K765" s="40"/>
    </row>
    <row r="766" spans="1:11" x14ac:dyDescent="0.2">
      <c r="A766" s="40"/>
      <c r="B766" s="40"/>
      <c r="E766" s="40"/>
      <c r="F766" s="40"/>
      <c r="K766" s="40"/>
    </row>
    <row r="767" spans="1:11" x14ac:dyDescent="0.2">
      <c r="A767" s="40"/>
      <c r="B767" s="40"/>
      <c r="E767" s="40"/>
      <c r="F767" s="40"/>
      <c r="K767" s="40"/>
    </row>
    <row r="768" spans="1:11" x14ac:dyDescent="0.2">
      <c r="A768" s="40"/>
      <c r="B768" s="40"/>
      <c r="E768" s="40"/>
      <c r="F768" s="40"/>
      <c r="K768" s="40"/>
    </row>
    <row r="769" spans="1:11" x14ac:dyDescent="0.2">
      <c r="A769" s="40"/>
      <c r="B769" s="40"/>
      <c r="E769" s="40"/>
      <c r="F769" s="40"/>
      <c r="K769" s="40"/>
    </row>
    <row r="770" spans="1:11" x14ac:dyDescent="0.2">
      <c r="A770" s="40"/>
      <c r="B770" s="40"/>
      <c r="E770" s="40"/>
      <c r="F770" s="40"/>
      <c r="K770" s="40"/>
    </row>
    <row r="771" spans="1:11" x14ac:dyDescent="0.2">
      <c r="A771" s="40"/>
      <c r="B771" s="40"/>
      <c r="E771" s="40"/>
      <c r="F771" s="40"/>
      <c r="K771" s="40"/>
    </row>
    <row r="772" spans="1:11" x14ac:dyDescent="0.2">
      <c r="A772" s="40"/>
      <c r="B772" s="40"/>
      <c r="E772" s="40"/>
      <c r="F772" s="40"/>
      <c r="K772" s="40"/>
    </row>
    <row r="773" spans="1:11" x14ac:dyDescent="0.2">
      <c r="A773" s="40"/>
      <c r="B773" s="40"/>
      <c r="E773" s="40"/>
      <c r="F773" s="40"/>
      <c r="K773" s="40"/>
    </row>
    <row r="774" spans="1:11" x14ac:dyDescent="0.2">
      <c r="A774" s="40"/>
      <c r="B774" s="40"/>
      <c r="E774" s="40"/>
      <c r="F774" s="40"/>
      <c r="K774" s="40"/>
    </row>
    <row r="775" spans="1:11" x14ac:dyDescent="0.2">
      <c r="A775" s="40"/>
      <c r="B775" s="40"/>
      <c r="E775" s="40"/>
      <c r="F775" s="40"/>
      <c r="K775" s="40"/>
    </row>
    <row r="776" spans="1:11" x14ac:dyDescent="0.2">
      <c r="A776" s="40"/>
      <c r="B776" s="40"/>
      <c r="E776" s="40"/>
      <c r="F776" s="40"/>
      <c r="K776" s="40"/>
    </row>
    <row r="777" spans="1:11" x14ac:dyDescent="0.2">
      <c r="A777" s="40"/>
      <c r="B777" s="40"/>
      <c r="E777" s="40"/>
      <c r="F777" s="40"/>
      <c r="K777" s="40"/>
    </row>
    <row r="778" spans="1:11" x14ac:dyDescent="0.2">
      <c r="A778" s="40"/>
      <c r="B778" s="40"/>
      <c r="E778" s="40"/>
      <c r="F778" s="40"/>
      <c r="K778" s="40"/>
    </row>
    <row r="779" spans="1:11" x14ac:dyDescent="0.2">
      <c r="A779" s="40"/>
      <c r="B779" s="40"/>
      <c r="E779" s="40"/>
      <c r="F779" s="40"/>
      <c r="K779" s="40"/>
    </row>
    <row r="780" spans="1:11" x14ac:dyDescent="0.2">
      <c r="A780" s="40"/>
      <c r="B780" s="40"/>
      <c r="E780" s="40"/>
      <c r="F780" s="40"/>
      <c r="K780" s="40"/>
    </row>
    <row r="781" spans="1:11" x14ac:dyDescent="0.2">
      <c r="A781" s="40"/>
      <c r="B781" s="40"/>
      <c r="E781" s="40"/>
      <c r="F781" s="40"/>
      <c r="K781" s="40"/>
    </row>
    <row r="782" spans="1:11" x14ac:dyDescent="0.2">
      <c r="A782" s="40"/>
      <c r="B782" s="40"/>
      <c r="E782" s="40"/>
      <c r="F782" s="40"/>
      <c r="K782" s="40"/>
    </row>
    <row r="783" spans="1:11" x14ac:dyDescent="0.2">
      <c r="A783" s="40"/>
      <c r="B783" s="40"/>
      <c r="E783" s="40"/>
      <c r="F783" s="40"/>
      <c r="K783" s="40"/>
    </row>
    <row r="784" spans="1:11" x14ac:dyDescent="0.2">
      <c r="A784" s="40"/>
      <c r="B784" s="40"/>
      <c r="E784" s="40"/>
      <c r="F784" s="40"/>
      <c r="K784" s="40"/>
    </row>
    <row r="785" spans="1:11" x14ac:dyDescent="0.2">
      <c r="A785" s="40"/>
      <c r="B785" s="40"/>
      <c r="E785" s="40"/>
      <c r="F785" s="40"/>
      <c r="K785" s="40"/>
    </row>
    <row r="786" spans="1:11" x14ac:dyDescent="0.2">
      <c r="A786" s="40"/>
      <c r="B786" s="40"/>
      <c r="E786" s="40"/>
      <c r="F786" s="40"/>
      <c r="K786" s="40"/>
    </row>
    <row r="787" spans="1:11" x14ac:dyDescent="0.2">
      <c r="A787" s="40"/>
      <c r="B787" s="40"/>
      <c r="E787" s="40"/>
      <c r="F787" s="40"/>
      <c r="K787" s="40"/>
    </row>
    <row r="788" spans="1:11" x14ac:dyDescent="0.2">
      <c r="A788" s="40"/>
      <c r="B788" s="40"/>
      <c r="E788" s="40"/>
      <c r="F788" s="40"/>
      <c r="K788" s="40"/>
    </row>
    <row r="789" spans="1:11" x14ac:dyDescent="0.2">
      <c r="A789" s="40"/>
      <c r="B789" s="40"/>
      <c r="E789" s="40"/>
      <c r="F789" s="40"/>
      <c r="K789" s="40"/>
    </row>
    <row r="790" spans="1:11" x14ac:dyDescent="0.2">
      <c r="A790" s="40"/>
      <c r="B790" s="40"/>
      <c r="E790" s="40"/>
      <c r="F790" s="40"/>
      <c r="K790" s="40"/>
    </row>
    <row r="791" spans="1:11" x14ac:dyDescent="0.2">
      <c r="A791" s="40"/>
      <c r="B791" s="40"/>
      <c r="E791" s="40"/>
      <c r="F791" s="40"/>
      <c r="K791" s="40"/>
    </row>
    <row r="792" spans="1:11" x14ac:dyDescent="0.2">
      <c r="A792" s="40"/>
      <c r="B792" s="40"/>
      <c r="E792" s="40"/>
      <c r="F792" s="40"/>
      <c r="K792" s="40"/>
    </row>
    <row r="793" spans="1:11" x14ac:dyDescent="0.2">
      <c r="A793" s="40"/>
      <c r="B793" s="40"/>
      <c r="E793" s="40"/>
      <c r="F793" s="40"/>
      <c r="K793" s="40"/>
    </row>
    <row r="794" spans="1:11" x14ac:dyDescent="0.2">
      <c r="A794" s="40"/>
      <c r="B794" s="40"/>
      <c r="E794" s="40"/>
      <c r="F794" s="40"/>
      <c r="K794" s="40"/>
    </row>
    <row r="795" spans="1:11" x14ac:dyDescent="0.2">
      <c r="A795" s="40"/>
      <c r="B795" s="40"/>
      <c r="E795" s="40"/>
      <c r="F795" s="40"/>
      <c r="K795" s="40"/>
    </row>
    <row r="796" spans="1:11" x14ac:dyDescent="0.2">
      <c r="A796" s="40"/>
      <c r="B796" s="40"/>
      <c r="E796" s="40"/>
      <c r="F796" s="40"/>
      <c r="K796" s="40"/>
    </row>
    <row r="797" spans="1:11" x14ac:dyDescent="0.2">
      <c r="A797" s="40"/>
      <c r="B797" s="40"/>
      <c r="E797" s="40"/>
      <c r="F797" s="40"/>
      <c r="K797" s="40"/>
    </row>
    <row r="798" spans="1:11" x14ac:dyDescent="0.2">
      <c r="A798" s="40"/>
      <c r="B798" s="40"/>
      <c r="E798" s="40"/>
      <c r="F798" s="40"/>
      <c r="K798" s="40"/>
    </row>
    <row r="799" spans="1:11" x14ac:dyDescent="0.2">
      <c r="A799" s="40"/>
      <c r="B799" s="40"/>
      <c r="E799" s="40"/>
      <c r="F799" s="40"/>
      <c r="K799" s="40"/>
    </row>
    <row r="800" spans="1:11" x14ac:dyDescent="0.2">
      <c r="A800" s="40"/>
      <c r="B800" s="40"/>
      <c r="E800" s="40"/>
      <c r="F800" s="40"/>
      <c r="K800" s="40"/>
    </row>
    <row r="801" spans="1:11" x14ac:dyDescent="0.2">
      <c r="A801" s="40"/>
      <c r="B801" s="40"/>
      <c r="E801" s="40"/>
      <c r="F801" s="40"/>
      <c r="K801" s="40"/>
    </row>
    <row r="802" spans="1:11" x14ac:dyDescent="0.2">
      <c r="A802" s="40"/>
      <c r="B802" s="40"/>
      <c r="E802" s="40"/>
      <c r="F802" s="40"/>
      <c r="K802" s="40"/>
    </row>
    <row r="803" spans="1:11" x14ac:dyDescent="0.2">
      <c r="A803" s="40"/>
      <c r="B803" s="40"/>
      <c r="E803" s="40"/>
      <c r="F803" s="40"/>
      <c r="K803" s="40"/>
    </row>
    <row r="804" spans="1:11" x14ac:dyDescent="0.2">
      <c r="A804" s="40"/>
      <c r="B804" s="40"/>
      <c r="E804" s="40"/>
      <c r="F804" s="40"/>
      <c r="K804" s="40"/>
    </row>
    <row r="805" spans="1:11" x14ac:dyDescent="0.2">
      <c r="A805" s="40"/>
      <c r="B805" s="40"/>
      <c r="E805" s="40"/>
      <c r="F805" s="40"/>
      <c r="K805" s="40"/>
    </row>
    <row r="806" spans="1:11" x14ac:dyDescent="0.2">
      <c r="A806" s="40"/>
      <c r="B806" s="40"/>
      <c r="E806" s="40"/>
      <c r="F806" s="40"/>
      <c r="K806" s="40"/>
    </row>
    <row r="807" spans="1:11" x14ac:dyDescent="0.2">
      <c r="A807" s="40"/>
      <c r="B807" s="40"/>
      <c r="E807" s="40"/>
      <c r="F807" s="40"/>
      <c r="K807" s="40"/>
    </row>
    <row r="808" spans="1:11" x14ac:dyDescent="0.2">
      <c r="A808" s="40"/>
      <c r="B808" s="40"/>
      <c r="E808" s="40"/>
      <c r="F808" s="40"/>
      <c r="K808" s="40"/>
    </row>
    <row r="809" spans="1:11" x14ac:dyDescent="0.2">
      <c r="A809" s="40"/>
      <c r="B809" s="40"/>
      <c r="E809" s="40"/>
      <c r="F809" s="40"/>
      <c r="K809" s="40"/>
    </row>
    <row r="810" spans="1:11" x14ac:dyDescent="0.2">
      <c r="A810" s="40"/>
      <c r="B810" s="40"/>
      <c r="E810" s="40"/>
      <c r="F810" s="40"/>
      <c r="K810" s="40"/>
    </row>
    <row r="811" spans="1:11" x14ac:dyDescent="0.2">
      <c r="A811" s="40"/>
      <c r="B811" s="40"/>
      <c r="E811" s="40"/>
      <c r="F811" s="40"/>
      <c r="K811" s="40"/>
    </row>
    <row r="812" spans="1:11" x14ac:dyDescent="0.2">
      <c r="A812" s="40"/>
      <c r="B812" s="40"/>
      <c r="E812" s="40"/>
      <c r="F812" s="40"/>
      <c r="K812" s="40"/>
    </row>
    <row r="813" spans="1:11" x14ac:dyDescent="0.2">
      <c r="A813" s="40"/>
      <c r="B813" s="40"/>
      <c r="E813" s="40"/>
      <c r="F813" s="40"/>
      <c r="K813" s="40"/>
    </row>
    <row r="814" spans="1:11" x14ac:dyDescent="0.2">
      <c r="A814" s="40"/>
      <c r="B814" s="40"/>
      <c r="E814" s="40"/>
      <c r="F814" s="40"/>
      <c r="K814" s="40"/>
    </row>
    <row r="815" spans="1:11" x14ac:dyDescent="0.2">
      <c r="A815" s="40"/>
      <c r="B815" s="40"/>
      <c r="E815" s="40"/>
      <c r="F815" s="40"/>
      <c r="K815" s="40"/>
    </row>
    <row r="816" spans="1:11" x14ac:dyDescent="0.2">
      <c r="A816" s="40"/>
      <c r="B816" s="40"/>
      <c r="E816" s="40"/>
      <c r="F816" s="40"/>
      <c r="K816" s="40"/>
    </row>
    <row r="817" spans="1:11" x14ac:dyDescent="0.2">
      <c r="A817" s="40"/>
      <c r="B817" s="40"/>
      <c r="E817" s="40"/>
      <c r="F817" s="40"/>
      <c r="K817" s="40"/>
    </row>
    <row r="818" spans="1:11" x14ac:dyDescent="0.2">
      <c r="A818" s="40"/>
      <c r="B818" s="40"/>
      <c r="E818" s="40"/>
      <c r="F818" s="40"/>
      <c r="K818" s="40"/>
    </row>
    <row r="819" spans="1:11" x14ac:dyDescent="0.2">
      <c r="A819" s="40"/>
      <c r="B819" s="40"/>
      <c r="E819" s="40"/>
      <c r="F819" s="40"/>
      <c r="K819" s="40"/>
    </row>
    <row r="820" spans="1:11" x14ac:dyDescent="0.2">
      <c r="A820" s="40"/>
      <c r="B820" s="40"/>
      <c r="E820" s="40"/>
      <c r="F820" s="40"/>
      <c r="K820" s="40"/>
    </row>
    <row r="821" spans="1:11" x14ac:dyDescent="0.2">
      <c r="A821" s="40"/>
      <c r="B821" s="40"/>
      <c r="E821" s="40"/>
      <c r="F821" s="40"/>
      <c r="K821" s="40"/>
    </row>
    <row r="822" spans="1:11" x14ac:dyDescent="0.2">
      <c r="A822" s="40"/>
      <c r="B822" s="40"/>
      <c r="E822" s="40"/>
      <c r="F822" s="40"/>
      <c r="K822" s="40"/>
    </row>
    <row r="823" spans="1:11" x14ac:dyDescent="0.2">
      <c r="A823" s="40"/>
      <c r="B823" s="40"/>
      <c r="E823" s="40"/>
      <c r="F823" s="40"/>
      <c r="K823" s="40"/>
    </row>
    <row r="824" spans="1:11" x14ac:dyDescent="0.2">
      <c r="A824" s="40"/>
      <c r="B824" s="40"/>
      <c r="E824" s="40"/>
      <c r="F824" s="40"/>
      <c r="K824" s="40"/>
    </row>
    <row r="825" spans="1:11" x14ac:dyDescent="0.2">
      <c r="A825" s="40"/>
      <c r="B825" s="40"/>
      <c r="E825" s="40"/>
      <c r="F825" s="40"/>
      <c r="K825" s="40"/>
    </row>
    <row r="826" spans="1:11" x14ac:dyDescent="0.2">
      <c r="A826" s="40"/>
      <c r="B826" s="40"/>
      <c r="E826" s="40"/>
      <c r="F826" s="40"/>
      <c r="K826" s="40"/>
    </row>
    <row r="827" spans="1:11" x14ac:dyDescent="0.2">
      <c r="A827" s="40"/>
      <c r="B827" s="40"/>
      <c r="E827" s="40"/>
      <c r="F827" s="40"/>
      <c r="K827" s="40"/>
    </row>
    <row r="828" spans="1:11" x14ac:dyDescent="0.2">
      <c r="A828" s="40"/>
      <c r="B828" s="40"/>
      <c r="E828" s="40"/>
      <c r="F828" s="40"/>
      <c r="K828" s="40"/>
    </row>
    <row r="829" spans="1:11" x14ac:dyDescent="0.2">
      <c r="A829" s="40"/>
      <c r="B829" s="40"/>
      <c r="E829" s="40"/>
      <c r="F829" s="40"/>
      <c r="K829" s="40"/>
    </row>
    <row r="830" spans="1:11" x14ac:dyDescent="0.2">
      <c r="A830" s="40"/>
      <c r="B830" s="40"/>
      <c r="E830" s="40"/>
      <c r="F830" s="40"/>
      <c r="K830" s="40"/>
    </row>
    <row r="831" spans="1:11" x14ac:dyDescent="0.2">
      <c r="A831" s="40"/>
      <c r="B831" s="40"/>
      <c r="E831" s="40"/>
      <c r="F831" s="40"/>
      <c r="K831" s="40"/>
    </row>
    <row r="832" spans="1:11" x14ac:dyDescent="0.2">
      <c r="A832" s="40"/>
      <c r="B832" s="40"/>
      <c r="E832" s="40"/>
      <c r="F832" s="40"/>
      <c r="K832" s="40"/>
    </row>
    <row r="833" spans="1:11" x14ac:dyDescent="0.2">
      <c r="A833" s="40"/>
      <c r="B833" s="40"/>
      <c r="E833" s="40"/>
      <c r="F833" s="40"/>
      <c r="K833" s="40"/>
    </row>
    <row r="834" spans="1:11" x14ac:dyDescent="0.2">
      <c r="A834" s="40"/>
      <c r="B834" s="40"/>
      <c r="E834" s="40"/>
      <c r="F834" s="40"/>
      <c r="K834" s="40"/>
    </row>
    <row r="835" spans="1:11" x14ac:dyDescent="0.2">
      <c r="A835" s="40"/>
      <c r="B835" s="40"/>
      <c r="E835" s="40"/>
      <c r="F835" s="40"/>
      <c r="K835" s="40"/>
    </row>
    <row r="836" spans="1:11" x14ac:dyDescent="0.2">
      <c r="A836" s="40"/>
      <c r="B836" s="40"/>
      <c r="E836" s="40"/>
      <c r="F836" s="40"/>
      <c r="K836" s="40"/>
    </row>
    <row r="837" spans="1:11" x14ac:dyDescent="0.2">
      <c r="A837" s="40"/>
      <c r="B837" s="40"/>
      <c r="E837" s="40"/>
      <c r="F837" s="40"/>
      <c r="K837" s="40"/>
    </row>
    <row r="838" spans="1:11" x14ac:dyDescent="0.2">
      <c r="A838" s="40"/>
      <c r="B838" s="40"/>
      <c r="E838" s="40"/>
      <c r="F838" s="40"/>
      <c r="K838" s="40"/>
    </row>
    <row r="839" spans="1:11" x14ac:dyDescent="0.2">
      <c r="A839" s="40"/>
      <c r="B839" s="40"/>
      <c r="E839" s="40"/>
      <c r="F839" s="40"/>
      <c r="K839" s="40"/>
    </row>
    <row r="840" spans="1:11" x14ac:dyDescent="0.2">
      <c r="A840" s="40"/>
      <c r="B840" s="40"/>
      <c r="E840" s="40"/>
      <c r="F840" s="40"/>
      <c r="K840" s="40"/>
    </row>
    <row r="841" spans="1:11" x14ac:dyDescent="0.2">
      <c r="A841" s="40"/>
      <c r="B841" s="40"/>
      <c r="E841" s="40"/>
      <c r="F841" s="40"/>
      <c r="K841" s="40"/>
    </row>
    <row r="842" spans="1:11" x14ac:dyDescent="0.2">
      <c r="A842" s="40"/>
      <c r="B842" s="40"/>
      <c r="E842" s="40"/>
      <c r="F842" s="40"/>
      <c r="K842" s="40"/>
    </row>
    <row r="843" spans="1:11" x14ac:dyDescent="0.2">
      <c r="A843" s="40"/>
      <c r="B843" s="40"/>
      <c r="E843" s="40"/>
      <c r="F843" s="40"/>
      <c r="K843" s="40"/>
    </row>
    <row r="844" spans="1:11" x14ac:dyDescent="0.2">
      <c r="A844" s="40"/>
      <c r="B844" s="40"/>
      <c r="E844" s="40"/>
      <c r="F844" s="40"/>
      <c r="K844" s="40"/>
    </row>
    <row r="845" spans="1:11" x14ac:dyDescent="0.2">
      <c r="A845" s="40"/>
      <c r="B845" s="40"/>
      <c r="E845" s="40"/>
      <c r="F845" s="40"/>
      <c r="K845" s="40"/>
    </row>
    <row r="846" spans="1:11" x14ac:dyDescent="0.2">
      <c r="A846" s="40"/>
      <c r="B846" s="40"/>
      <c r="E846" s="40"/>
      <c r="F846" s="40"/>
      <c r="K846" s="40"/>
    </row>
    <row r="847" spans="1:11" x14ac:dyDescent="0.2">
      <c r="A847" s="40"/>
      <c r="B847" s="40"/>
      <c r="E847" s="40"/>
      <c r="F847" s="40"/>
      <c r="K847" s="40"/>
    </row>
    <row r="848" spans="1:11" x14ac:dyDescent="0.2">
      <c r="A848" s="40"/>
      <c r="B848" s="40"/>
      <c r="E848" s="40"/>
      <c r="F848" s="40"/>
      <c r="K848" s="40"/>
    </row>
    <row r="849" spans="1:11" x14ac:dyDescent="0.2">
      <c r="A849" s="40"/>
      <c r="B849" s="40"/>
      <c r="E849" s="40"/>
      <c r="F849" s="40"/>
      <c r="K849" s="40"/>
    </row>
    <row r="850" spans="1:11" x14ac:dyDescent="0.2">
      <c r="A850" s="40"/>
      <c r="B850" s="40"/>
      <c r="E850" s="40"/>
      <c r="F850" s="40"/>
      <c r="K850" s="40"/>
    </row>
    <row r="851" spans="1:11" x14ac:dyDescent="0.2">
      <c r="A851" s="40"/>
      <c r="B851" s="40"/>
      <c r="E851" s="40"/>
      <c r="F851" s="40"/>
      <c r="K851" s="40"/>
    </row>
    <row r="852" spans="1:11" x14ac:dyDescent="0.2">
      <c r="A852" s="40"/>
      <c r="B852" s="40"/>
      <c r="E852" s="40"/>
      <c r="F852" s="40"/>
      <c r="K852" s="40"/>
    </row>
    <row r="853" spans="1:11" x14ac:dyDescent="0.2">
      <c r="A853" s="40"/>
      <c r="B853" s="40"/>
      <c r="E853" s="40"/>
      <c r="F853" s="40"/>
      <c r="K853" s="40"/>
    </row>
    <row r="854" spans="1:11" x14ac:dyDescent="0.2">
      <c r="A854" s="40"/>
      <c r="B854" s="40"/>
      <c r="E854" s="40"/>
      <c r="F854" s="40"/>
      <c r="K854" s="40"/>
    </row>
    <row r="855" spans="1:11" x14ac:dyDescent="0.2">
      <c r="A855" s="40"/>
      <c r="B855" s="40"/>
      <c r="E855" s="40"/>
      <c r="F855" s="40"/>
      <c r="K855" s="40"/>
    </row>
    <row r="856" spans="1:11" x14ac:dyDescent="0.2">
      <c r="A856" s="40"/>
      <c r="B856" s="40"/>
      <c r="E856" s="40"/>
      <c r="F856" s="40"/>
      <c r="K856" s="40"/>
    </row>
    <row r="857" spans="1:11" x14ac:dyDescent="0.2">
      <c r="A857" s="40"/>
      <c r="B857" s="40"/>
      <c r="E857" s="40"/>
      <c r="F857" s="40"/>
      <c r="K857" s="40"/>
    </row>
    <row r="858" spans="1:11" x14ac:dyDescent="0.2">
      <c r="A858" s="40"/>
      <c r="B858" s="40"/>
      <c r="E858" s="40"/>
      <c r="F858" s="40"/>
      <c r="K858" s="40"/>
    </row>
    <row r="859" spans="1:11" x14ac:dyDescent="0.2">
      <c r="A859" s="40"/>
      <c r="B859" s="40"/>
      <c r="E859" s="40"/>
      <c r="F859" s="40"/>
      <c r="K859" s="40"/>
    </row>
    <row r="860" spans="1:11" x14ac:dyDescent="0.2">
      <c r="A860" s="40"/>
      <c r="B860" s="40"/>
      <c r="E860" s="40"/>
      <c r="F860" s="40"/>
      <c r="K860" s="40"/>
    </row>
    <row r="861" spans="1:11" x14ac:dyDescent="0.2">
      <c r="A861" s="40"/>
      <c r="B861" s="40"/>
      <c r="E861" s="40"/>
      <c r="F861" s="40"/>
      <c r="K861" s="40"/>
    </row>
    <row r="862" spans="1:11" x14ac:dyDescent="0.2">
      <c r="A862" s="40"/>
      <c r="B862" s="40"/>
      <c r="E862" s="40"/>
      <c r="F862" s="40"/>
      <c r="K862" s="40"/>
    </row>
    <row r="863" spans="1:11" x14ac:dyDescent="0.2">
      <c r="A863" s="40"/>
      <c r="B863" s="40"/>
      <c r="E863" s="40"/>
      <c r="F863" s="40"/>
      <c r="K863" s="40"/>
    </row>
    <row r="864" spans="1:11" x14ac:dyDescent="0.2">
      <c r="A864" s="40"/>
      <c r="B864" s="40"/>
      <c r="E864" s="40"/>
      <c r="F864" s="40"/>
      <c r="K864" s="40"/>
    </row>
    <row r="865" spans="1:11" x14ac:dyDescent="0.2">
      <c r="A865" s="40"/>
      <c r="B865" s="40"/>
      <c r="E865" s="40"/>
      <c r="F865" s="40"/>
      <c r="K865" s="40"/>
    </row>
    <row r="866" spans="1:11" x14ac:dyDescent="0.2">
      <c r="A866" s="40"/>
      <c r="B866" s="40"/>
      <c r="E866" s="40"/>
      <c r="F866" s="40"/>
      <c r="K866" s="40"/>
    </row>
    <row r="867" spans="1:11" x14ac:dyDescent="0.2">
      <c r="A867" s="40"/>
      <c r="B867" s="40"/>
      <c r="E867" s="40"/>
      <c r="F867" s="40"/>
      <c r="K867" s="40"/>
    </row>
    <row r="868" spans="1:11" x14ac:dyDescent="0.2">
      <c r="A868" s="40"/>
      <c r="B868" s="40"/>
      <c r="E868" s="40"/>
      <c r="F868" s="40"/>
      <c r="K868" s="40"/>
    </row>
    <row r="869" spans="1:11" x14ac:dyDescent="0.2">
      <c r="A869" s="40"/>
      <c r="B869" s="40"/>
      <c r="E869" s="40"/>
      <c r="F869" s="40"/>
      <c r="K869" s="40"/>
    </row>
    <row r="870" spans="1:11" x14ac:dyDescent="0.2">
      <c r="A870" s="40"/>
      <c r="B870" s="40"/>
      <c r="E870" s="40"/>
      <c r="F870" s="40"/>
      <c r="K870" s="40"/>
    </row>
    <row r="871" spans="1:11" x14ac:dyDescent="0.2">
      <c r="A871" s="40"/>
      <c r="B871" s="40"/>
      <c r="E871" s="40"/>
      <c r="F871" s="40"/>
      <c r="K871" s="40"/>
    </row>
    <row r="872" spans="1:11" x14ac:dyDescent="0.2">
      <c r="A872" s="40"/>
      <c r="B872" s="40"/>
      <c r="E872" s="40"/>
      <c r="F872" s="40"/>
      <c r="K872" s="40"/>
    </row>
    <row r="873" spans="1:11" x14ac:dyDescent="0.2">
      <c r="A873" s="40"/>
      <c r="B873" s="40"/>
      <c r="E873" s="40"/>
      <c r="F873" s="40"/>
      <c r="K873" s="40"/>
    </row>
    <row r="874" spans="1:11" x14ac:dyDescent="0.2">
      <c r="A874" s="40"/>
      <c r="B874" s="40"/>
      <c r="E874" s="40"/>
      <c r="F874" s="40"/>
      <c r="K874" s="40"/>
    </row>
    <row r="875" spans="1:11" x14ac:dyDescent="0.2">
      <c r="A875" s="40"/>
      <c r="B875" s="40"/>
      <c r="E875" s="40"/>
      <c r="F875" s="40"/>
      <c r="K875" s="40"/>
    </row>
    <row r="876" spans="1:11" x14ac:dyDescent="0.2">
      <c r="A876" s="40"/>
      <c r="B876" s="40"/>
      <c r="E876" s="40"/>
      <c r="F876" s="40"/>
      <c r="K876" s="40"/>
    </row>
    <row r="877" spans="1:11" x14ac:dyDescent="0.2">
      <c r="A877" s="40"/>
      <c r="B877" s="40"/>
      <c r="E877" s="40"/>
      <c r="F877" s="40"/>
      <c r="K877" s="40"/>
    </row>
    <row r="878" spans="1:11" x14ac:dyDescent="0.2">
      <c r="A878" s="40"/>
      <c r="B878" s="40"/>
      <c r="E878" s="40"/>
      <c r="F878" s="40"/>
      <c r="K878" s="40"/>
    </row>
    <row r="879" spans="1:11" x14ac:dyDescent="0.2">
      <c r="A879" s="40"/>
      <c r="B879" s="40"/>
      <c r="E879" s="40"/>
      <c r="F879" s="40"/>
      <c r="K879" s="40"/>
    </row>
    <row r="880" spans="1:11" x14ac:dyDescent="0.2">
      <c r="A880" s="40"/>
      <c r="B880" s="40"/>
      <c r="E880" s="40"/>
      <c r="F880" s="40"/>
      <c r="K880" s="40"/>
    </row>
    <row r="881" spans="1:11" x14ac:dyDescent="0.2">
      <c r="A881" s="40"/>
      <c r="B881" s="40"/>
      <c r="E881" s="40"/>
      <c r="F881" s="40"/>
      <c r="K881" s="40"/>
    </row>
    <row r="882" spans="1:11" x14ac:dyDescent="0.2">
      <c r="A882" s="40"/>
      <c r="B882" s="40"/>
      <c r="E882" s="40"/>
      <c r="F882" s="40"/>
      <c r="K882" s="40"/>
    </row>
    <row r="883" spans="1:11" x14ac:dyDescent="0.2">
      <c r="A883" s="40"/>
      <c r="B883" s="40"/>
      <c r="E883" s="40"/>
      <c r="F883" s="40"/>
      <c r="K883" s="40"/>
    </row>
    <row r="884" spans="1:11" x14ac:dyDescent="0.2">
      <c r="A884" s="40"/>
      <c r="B884" s="40"/>
      <c r="E884" s="40"/>
      <c r="F884" s="40"/>
      <c r="K884" s="40"/>
    </row>
    <row r="885" spans="1:11" x14ac:dyDescent="0.2">
      <c r="A885" s="40"/>
      <c r="B885" s="40"/>
      <c r="E885" s="40"/>
      <c r="F885" s="40"/>
      <c r="K885" s="40"/>
    </row>
    <row r="886" spans="1:11" x14ac:dyDescent="0.2">
      <c r="A886" s="40"/>
      <c r="B886" s="40"/>
      <c r="E886" s="40"/>
      <c r="F886" s="40"/>
      <c r="K886" s="40"/>
    </row>
    <row r="887" spans="1:11" x14ac:dyDescent="0.2">
      <c r="A887" s="40"/>
      <c r="B887" s="40"/>
      <c r="E887" s="40"/>
      <c r="F887" s="40"/>
      <c r="K887" s="40"/>
    </row>
    <row r="888" spans="1:11" x14ac:dyDescent="0.2">
      <c r="A888" s="40"/>
      <c r="B888" s="40"/>
      <c r="E888" s="40"/>
      <c r="F888" s="40"/>
      <c r="K888" s="40"/>
    </row>
    <row r="889" spans="1:11" x14ac:dyDescent="0.2">
      <c r="A889" s="40"/>
      <c r="B889" s="40"/>
      <c r="E889" s="40"/>
      <c r="F889" s="40"/>
      <c r="K889" s="40"/>
    </row>
    <row r="890" spans="1:11" x14ac:dyDescent="0.2">
      <c r="A890" s="40"/>
      <c r="B890" s="40"/>
      <c r="E890" s="40"/>
      <c r="F890" s="40"/>
      <c r="K890" s="40"/>
    </row>
    <row r="891" spans="1:11" x14ac:dyDescent="0.2">
      <c r="A891" s="40"/>
      <c r="B891" s="40"/>
      <c r="E891" s="40"/>
      <c r="F891" s="40"/>
      <c r="K891" s="40"/>
    </row>
    <row r="892" spans="1:11" x14ac:dyDescent="0.2">
      <c r="A892" s="40"/>
      <c r="B892" s="40"/>
      <c r="E892" s="40"/>
      <c r="F892" s="40"/>
      <c r="K892" s="40"/>
    </row>
    <row r="893" spans="1:11" x14ac:dyDescent="0.2">
      <c r="A893" s="40"/>
      <c r="B893" s="40"/>
      <c r="E893" s="40"/>
      <c r="F893" s="40"/>
      <c r="K893" s="40"/>
    </row>
    <row r="894" spans="1:11" x14ac:dyDescent="0.2">
      <c r="A894" s="40"/>
      <c r="B894" s="40"/>
      <c r="E894" s="40"/>
      <c r="F894" s="40"/>
      <c r="K894" s="40"/>
    </row>
    <row r="895" spans="1:11" x14ac:dyDescent="0.2">
      <c r="A895" s="40"/>
      <c r="B895" s="40"/>
      <c r="E895" s="40"/>
      <c r="F895" s="40"/>
      <c r="K895" s="40"/>
    </row>
    <row r="896" spans="1:11" x14ac:dyDescent="0.2">
      <c r="A896" s="40"/>
      <c r="B896" s="40"/>
      <c r="E896" s="40"/>
      <c r="F896" s="40"/>
      <c r="K896" s="40"/>
    </row>
    <row r="897" spans="1:11" x14ac:dyDescent="0.2">
      <c r="A897" s="40"/>
      <c r="B897" s="40"/>
      <c r="E897" s="40"/>
      <c r="F897" s="40"/>
      <c r="K897" s="40"/>
    </row>
    <row r="898" spans="1:11" x14ac:dyDescent="0.2">
      <c r="A898" s="40"/>
      <c r="B898" s="40"/>
      <c r="E898" s="40"/>
      <c r="F898" s="40"/>
      <c r="K898" s="40"/>
    </row>
    <row r="899" spans="1:11" x14ac:dyDescent="0.2">
      <c r="A899" s="40"/>
      <c r="B899" s="40"/>
      <c r="E899" s="40"/>
      <c r="F899" s="40"/>
      <c r="K899" s="40"/>
    </row>
    <row r="900" spans="1:11" x14ac:dyDescent="0.2">
      <c r="A900" s="40"/>
      <c r="B900" s="40"/>
      <c r="E900" s="40"/>
      <c r="F900" s="40"/>
      <c r="K900" s="40"/>
    </row>
    <row r="901" spans="1:11" x14ac:dyDescent="0.2">
      <c r="A901" s="40"/>
      <c r="B901" s="40"/>
      <c r="E901" s="40"/>
      <c r="F901" s="40"/>
      <c r="K901" s="40"/>
    </row>
    <row r="902" spans="1:11" x14ac:dyDescent="0.2">
      <c r="A902" s="40"/>
      <c r="B902" s="40"/>
      <c r="E902" s="40"/>
      <c r="F902" s="40"/>
      <c r="K902" s="40"/>
    </row>
    <row r="903" spans="1:11" x14ac:dyDescent="0.2">
      <c r="A903" s="40"/>
      <c r="B903" s="40"/>
      <c r="E903" s="40"/>
      <c r="F903" s="40"/>
      <c r="K903" s="40"/>
    </row>
    <row r="904" spans="1:11" x14ac:dyDescent="0.2">
      <c r="A904" s="40"/>
      <c r="B904" s="40"/>
      <c r="E904" s="40"/>
      <c r="F904" s="40"/>
      <c r="K904" s="40"/>
    </row>
    <row r="905" spans="1:11" x14ac:dyDescent="0.2">
      <c r="A905" s="40"/>
      <c r="B905" s="40"/>
      <c r="E905" s="40"/>
      <c r="F905" s="40"/>
      <c r="K905" s="40"/>
    </row>
    <row r="906" spans="1:11" x14ac:dyDescent="0.2">
      <c r="A906" s="40"/>
      <c r="B906" s="40"/>
      <c r="E906" s="40"/>
      <c r="F906" s="40"/>
      <c r="K906" s="40"/>
    </row>
    <row r="907" spans="1:11" x14ac:dyDescent="0.2">
      <c r="A907" s="40"/>
      <c r="B907" s="40"/>
      <c r="E907" s="40"/>
      <c r="F907" s="40"/>
      <c r="K907" s="40"/>
    </row>
    <row r="908" spans="1:11" x14ac:dyDescent="0.2">
      <c r="A908" s="40"/>
      <c r="B908" s="40"/>
      <c r="E908" s="40"/>
      <c r="F908" s="40"/>
      <c r="K908" s="40"/>
    </row>
    <row r="909" spans="1:11" x14ac:dyDescent="0.2">
      <c r="A909" s="40"/>
      <c r="B909" s="40"/>
      <c r="E909" s="40"/>
      <c r="F909" s="40"/>
      <c r="K909" s="40"/>
    </row>
    <row r="910" spans="1:11" x14ac:dyDescent="0.2">
      <c r="A910" s="40"/>
      <c r="B910" s="40"/>
      <c r="E910" s="40"/>
      <c r="F910" s="40"/>
      <c r="K910" s="40"/>
    </row>
    <row r="911" spans="1:11" x14ac:dyDescent="0.2">
      <c r="A911" s="40"/>
      <c r="B911" s="40"/>
      <c r="E911" s="40"/>
      <c r="F911" s="40"/>
      <c r="K911" s="40"/>
    </row>
    <row r="912" spans="1:11" x14ac:dyDescent="0.2">
      <c r="A912" s="40"/>
      <c r="B912" s="40"/>
      <c r="E912" s="40"/>
      <c r="F912" s="40"/>
      <c r="K912" s="40"/>
    </row>
    <row r="913" spans="1:11" x14ac:dyDescent="0.2">
      <c r="A913" s="40"/>
      <c r="B913" s="40"/>
      <c r="E913" s="40"/>
      <c r="F913" s="40"/>
      <c r="K913" s="40"/>
    </row>
    <row r="914" spans="1:11" x14ac:dyDescent="0.2">
      <c r="A914" s="40"/>
      <c r="B914" s="40"/>
      <c r="E914" s="40"/>
      <c r="F914" s="40"/>
      <c r="K914" s="40"/>
    </row>
    <row r="915" spans="1:11" x14ac:dyDescent="0.2">
      <c r="A915" s="40"/>
      <c r="B915" s="40"/>
      <c r="E915" s="40"/>
      <c r="F915" s="40"/>
      <c r="K915" s="40"/>
    </row>
    <row r="916" spans="1:11" x14ac:dyDescent="0.2">
      <c r="A916" s="40"/>
      <c r="B916" s="40"/>
      <c r="E916" s="40"/>
      <c r="F916" s="40"/>
      <c r="K916" s="40"/>
    </row>
    <row r="917" spans="1:11" x14ac:dyDescent="0.2">
      <c r="A917" s="40"/>
      <c r="B917" s="40"/>
      <c r="E917" s="40"/>
      <c r="F917" s="40"/>
      <c r="K917" s="40"/>
    </row>
    <row r="918" spans="1:11" x14ac:dyDescent="0.2">
      <c r="A918" s="40"/>
      <c r="B918" s="40"/>
      <c r="E918" s="40"/>
      <c r="F918" s="40"/>
      <c r="K918" s="40"/>
    </row>
    <row r="919" spans="1:11" x14ac:dyDescent="0.2">
      <c r="A919" s="40"/>
      <c r="B919" s="40"/>
      <c r="E919" s="40"/>
      <c r="F919" s="40"/>
      <c r="K919" s="40"/>
    </row>
    <row r="920" spans="1:11" x14ac:dyDescent="0.2">
      <c r="A920" s="40"/>
      <c r="B920" s="40"/>
      <c r="E920" s="40"/>
      <c r="F920" s="40"/>
      <c r="K920" s="40"/>
    </row>
    <row r="921" spans="1:11" x14ac:dyDescent="0.2">
      <c r="A921" s="40"/>
      <c r="B921" s="40"/>
      <c r="E921" s="40"/>
      <c r="F921" s="40"/>
      <c r="K921" s="40"/>
    </row>
    <row r="922" spans="1:11" x14ac:dyDescent="0.2">
      <c r="A922" s="40"/>
      <c r="B922" s="40"/>
      <c r="E922" s="40"/>
      <c r="F922" s="40"/>
      <c r="K922" s="40"/>
    </row>
    <row r="923" spans="1:11" x14ac:dyDescent="0.2">
      <c r="A923" s="40"/>
      <c r="B923" s="40"/>
      <c r="E923" s="40"/>
      <c r="F923" s="40"/>
      <c r="K923" s="40"/>
    </row>
    <row r="924" spans="1:11" x14ac:dyDescent="0.2">
      <c r="A924" s="40"/>
      <c r="B924" s="40"/>
      <c r="E924" s="40"/>
      <c r="F924" s="40"/>
      <c r="K924" s="40"/>
    </row>
    <row r="925" spans="1:11" x14ac:dyDescent="0.2">
      <c r="A925" s="40"/>
      <c r="B925" s="40"/>
      <c r="E925" s="40"/>
      <c r="F925" s="40"/>
      <c r="K925" s="40"/>
    </row>
    <row r="926" spans="1:11" x14ac:dyDescent="0.2">
      <c r="A926" s="40"/>
      <c r="B926" s="40"/>
      <c r="E926" s="40"/>
      <c r="F926" s="40"/>
      <c r="K926" s="40"/>
    </row>
    <row r="927" spans="1:11" x14ac:dyDescent="0.2">
      <c r="A927" s="40"/>
      <c r="B927" s="40"/>
      <c r="E927" s="40"/>
      <c r="F927" s="40"/>
      <c r="K927" s="40"/>
    </row>
    <row r="928" spans="1:11" x14ac:dyDescent="0.2">
      <c r="A928" s="40"/>
      <c r="B928" s="40"/>
      <c r="E928" s="40"/>
      <c r="F928" s="40"/>
      <c r="K928" s="40"/>
    </row>
    <row r="929" spans="1:11" x14ac:dyDescent="0.2">
      <c r="A929" s="40"/>
      <c r="B929" s="40"/>
      <c r="E929" s="40"/>
      <c r="F929" s="40"/>
      <c r="K929" s="40"/>
    </row>
    <row r="930" spans="1:11" x14ac:dyDescent="0.2">
      <c r="A930" s="40"/>
      <c r="B930" s="40"/>
      <c r="E930" s="40"/>
      <c r="F930" s="40"/>
      <c r="K930" s="40"/>
    </row>
    <row r="931" spans="1:11" x14ac:dyDescent="0.2">
      <c r="A931" s="40"/>
      <c r="B931" s="40"/>
      <c r="E931" s="40"/>
      <c r="F931" s="40"/>
      <c r="K931" s="40"/>
    </row>
    <row r="932" spans="1:11" x14ac:dyDescent="0.2">
      <c r="A932" s="40"/>
      <c r="B932" s="40"/>
      <c r="E932" s="40"/>
      <c r="F932" s="40"/>
      <c r="K932" s="40"/>
    </row>
    <row r="933" spans="1:11" x14ac:dyDescent="0.2">
      <c r="A933" s="40"/>
      <c r="B933" s="40"/>
      <c r="E933" s="40"/>
      <c r="F933" s="40"/>
      <c r="K933" s="40"/>
    </row>
    <row r="934" spans="1:11" x14ac:dyDescent="0.2">
      <c r="A934" s="40"/>
      <c r="B934" s="40"/>
      <c r="E934" s="40"/>
      <c r="F934" s="40"/>
      <c r="K934" s="40"/>
    </row>
    <row r="935" spans="1:11" x14ac:dyDescent="0.2">
      <c r="A935" s="40"/>
      <c r="B935" s="40"/>
      <c r="E935" s="40"/>
      <c r="F935" s="40"/>
      <c r="K935" s="40"/>
    </row>
    <row r="936" spans="1:11" x14ac:dyDescent="0.2">
      <c r="A936" s="40"/>
      <c r="B936" s="40"/>
      <c r="E936" s="40"/>
      <c r="F936" s="40"/>
      <c r="K936" s="40"/>
    </row>
    <row r="937" spans="1:11" x14ac:dyDescent="0.2">
      <c r="A937" s="40"/>
      <c r="B937" s="40"/>
      <c r="E937" s="40"/>
      <c r="F937" s="40"/>
      <c r="K937" s="40"/>
    </row>
    <row r="938" spans="1:11" x14ac:dyDescent="0.2">
      <c r="A938" s="40"/>
      <c r="B938" s="40"/>
      <c r="E938" s="40"/>
      <c r="F938" s="40"/>
      <c r="K938" s="40"/>
    </row>
    <row r="939" spans="1:11" x14ac:dyDescent="0.2">
      <c r="A939" s="40"/>
      <c r="B939" s="40"/>
      <c r="E939" s="40"/>
      <c r="F939" s="40"/>
      <c r="K939" s="40"/>
    </row>
    <row r="940" spans="1:11" x14ac:dyDescent="0.2">
      <c r="A940" s="40"/>
      <c r="B940" s="40"/>
      <c r="E940" s="40"/>
      <c r="F940" s="40"/>
      <c r="K940" s="40"/>
    </row>
    <row r="941" spans="1:11" x14ac:dyDescent="0.2">
      <c r="A941" s="40"/>
      <c r="B941" s="40"/>
      <c r="E941" s="40"/>
      <c r="F941" s="40"/>
      <c r="K941" s="40"/>
    </row>
    <row r="942" spans="1:11" x14ac:dyDescent="0.2">
      <c r="A942" s="40"/>
      <c r="B942" s="40"/>
      <c r="E942" s="40"/>
      <c r="F942" s="40"/>
      <c r="K942" s="40"/>
    </row>
    <row r="943" spans="1:11" x14ac:dyDescent="0.2">
      <c r="A943" s="40"/>
      <c r="B943" s="40"/>
      <c r="E943" s="40"/>
      <c r="F943" s="40"/>
      <c r="K943" s="40"/>
    </row>
    <row r="944" spans="1:11" x14ac:dyDescent="0.2">
      <c r="A944" s="40"/>
      <c r="B944" s="40"/>
      <c r="E944" s="40"/>
      <c r="F944" s="40"/>
      <c r="K944" s="40"/>
    </row>
    <row r="945" spans="1:11" x14ac:dyDescent="0.2">
      <c r="A945" s="40"/>
      <c r="B945" s="40"/>
      <c r="E945" s="40"/>
      <c r="F945" s="40"/>
      <c r="K945" s="40"/>
    </row>
    <row r="946" spans="1:11" x14ac:dyDescent="0.2">
      <c r="A946" s="40"/>
      <c r="B946" s="40"/>
      <c r="E946" s="40"/>
      <c r="F946" s="40"/>
      <c r="K946" s="40"/>
    </row>
    <row r="947" spans="1:11" x14ac:dyDescent="0.2">
      <c r="A947" s="40"/>
      <c r="B947" s="40"/>
      <c r="E947" s="40"/>
      <c r="F947" s="40"/>
      <c r="K947" s="40"/>
    </row>
    <row r="948" spans="1:11" x14ac:dyDescent="0.2">
      <c r="A948" s="40"/>
      <c r="B948" s="40"/>
      <c r="E948" s="40"/>
      <c r="F948" s="40"/>
      <c r="K948" s="40"/>
    </row>
    <row r="949" spans="1:11" x14ac:dyDescent="0.2">
      <c r="A949" s="40"/>
      <c r="B949" s="40"/>
      <c r="E949" s="40"/>
      <c r="F949" s="40"/>
      <c r="K949" s="40"/>
    </row>
    <row r="950" spans="1:11" x14ac:dyDescent="0.2">
      <c r="A950" s="40"/>
      <c r="B950" s="40"/>
      <c r="E950" s="40"/>
      <c r="F950" s="40"/>
      <c r="K950" s="40"/>
    </row>
    <row r="951" spans="1:11" x14ac:dyDescent="0.2">
      <c r="A951" s="40"/>
      <c r="B951" s="40"/>
      <c r="E951" s="40"/>
      <c r="F951" s="40"/>
      <c r="K951" s="40"/>
    </row>
    <row r="952" spans="1:11" x14ac:dyDescent="0.2">
      <c r="A952" s="40"/>
      <c r="B952" s="40"/>
      <c r="E952" s="40"/>
      <c r="F952" s="40"/>
      <c r="K952" s="40"/>
    </row>
    <row r="953" spans="1:11" x14ac:dyDescent="0.2">
      <c r="A953" s="40"/>
      <c r="B953" s="40"/>
      <c r="E953" s="40"/>
      <c r="F953" s="40"/>
      <c r="K953" s="40"/>
    </row>
    <row r="954" spans="1:11" x14ac:dyDescent="0.2">
      <c r="A954" s="40"/>
      <c r="B954" s="40"/>
      <c r="E954" s="40"/>
      <c r="F954" s="40"/>
      <c r="K954" s="40"/>
    </row>
    <row r="955" spans="1:11" x14ac:dyDescent="0.2">
      <c r="A955" s="40"/>
      <c r="B955" s="40"/>
      <c r="E955" s="40"/>
      <c r="F955" s="40"/>
      <c r="K955" s="40"/>
    </row>
    <row r="956" spans="1:11" x14ac:dyDescent="0.2">
      <c r="A956" s="40"/>
      <c r="B956" s="40"/>
      <c r="E956" s="40"/>
      <c r="F956" s="40"/>
      <c r="K956" s="40"/>
    </row>
    <row r="957" spans="1:11" x14ac:dyDescent="0.2">
      <c r="A957" s="40"/>
      <c r="B957" s="40"/>
      <c r="E957" s="40"/>
      <c r="F957" s="40"/>
      <c r="K957" s="40"/>
    </row>
    <row r="958" spans="1:11" x14ac:dyDescent="0.2">
      <c r="A958" s="40"/>
      <c r="B958" s="40"/>
      <c r="E958" s="40"/>
      <c r="F958" s="40"/>
      <c r="K958" s="40"/>
    </row>
    <row r="959" spans="1:11" x14ac:dyDescent="0.2">
      <c r="A959" s="40"/>
      <c r="B959" s="40"/>
      <c r="E959" s="40"/>
      <c r="F959" s="40"/>
      <c r="K959" s="40"/>
    </row>
    <row r="960" spans="1:11" x14ac:dyDescent="0.2">
      <c r="A960" s="40"/>
      <c r="B960" s="40"/>
      <c r="E960" s="40"/>
      <c r="F960" s="40"/>
      <c r="K960" s="40"/>
    </row>
    <row r="961" spans="1:11" x14ac:dyDescent="0.2">
      <c r="A961" s="40"/>
      <c r="B961" s="40"/>
      <c r="E961" s="40"/>
      <c r="F961" s="40"/>
      <c r="K961" s="40"/>
    </row>
    <row r="962" spans="1:11" x14ac:dyDescent="0.2">
      <c r="A962" s="40"/>
      <c r="B962" s="40"/>
      <c r="E962" s="40"/>
      <c r="F962" s="40"/>
      <c r="K962" s="40"/>
    </row>
    <row r="963" spans="1:11" x14ac:dyDescent="0.2">
      <c r="A963" s="40"/>
      <c r="B963" s="40"/>
      <c r="E963" s="40"/>
      <c r="F963" s="40"/>
      <c r="K963" s="40"/>
    </row>
    <row r="964" spans="1:11" x14ac:dyDescent="0.2">
      <c r="A964" s="40"/>
      <c r="B964" s="40"/>
      <c r="E964" s="40"/>
      <c r="F964" s="40"/>
      <c r="K964" s="40"/>
    </row>
    <row r="965" spans="1:11" x14ac:dyDescent="0.2">
      <c r="A965" s="40"/>
      <c r="B965" s="40"/>
      <c r="E965" s="40"/>
      <c r="F965" s="40"/>
      <c r="K965" s="40"/>
    </row>
    <row r="966" spans="1:11" x14ac:dyDescent="0.2">
      <c r="A966" s="40"/>
      <c r="B966" s="40"/>
      <c r="E966" s="40"/>
      <c r="F966" s="40"/>
      <c r="K966" s="40"/>
    </row>
    <row r="967" spans="1:11" x14ac:dyDescent="0.2">
      <c r="A967" s="40"/>
      <c r="B967" s="40"/>
      <c r="E967" s="40"/>
      <c r="F967" s="40"/>
      <c r="K967" s="40"/>
    </row>
    <row r="968" spans="1:11" x14ac:dyDescent="0.2">
      <c r="A968" s="40"/>
      <c r="B968" s="40"/>
      <c r="E968" s="40"/>
      <c r="F968" s="40"/>
      <c r="K968" s="40"/>
    </row>
    <row r="969" spans="1:11" x14ac:dyDescent="0.2">
      <c r="A969" s="40"/>
      <c r="B969" s="40"/>
      <c r="E969" s="40"/>
      <c r="F969" s="40"/>
      <c r="K969" s="40"/>
    </row>
    <row r="970" spans="1:11" x14ac:dyDescent="0.2">
      <c r="A970" s="40"/>
      <c r="B970" s="40"/>
      <c r="E970" s="40"/>
      <c r="F970" s="40"/>
      <c r="K970" s="40"/>
    </row>
    <row r="971" spans="1:11" x14ac:dyDescent="0.2">
      <c r="A971" s="40"/>
      <c r="B971" s="40"/>
      <c r="E971" s="40"/>
      <c r="F971" s="40"/>
      <c r="K971" s="40"/>
    </row>
    <row r="972" spans="1:11" x14ac:dyDescent="0.2">
      <c r="A972" s="40"/>
      <c r="B972" s="40"/>
      <c r="E972" s="40"/>
      <c r="F972" s="40"/>
      <c r="K972" s="40"/>
    </row>
    <row r="973" spans="1:11" x14ac:dyDescent="0.2">
      <c r="A973" s="40"/>
      <c r="B973" s="40"/>
      <c r="E973" s="40"/>
      <c r="F973" s="40"/>
      <c r="K973" s="40"/>
    </row>
    <row r="974" spans="1:11" x14ac:dyDescent="0.2">
      <c r="A974" s="40"/>
      <c r="B974" s="40"/>
      <c r="E974" s="40"/>
      <c r="F974" s="40"/>
      <c r="K974" s="40"/>
    </row>
    <row r="975" spans="1:11" x14ac:dyDescent="0.2">
      <c r="A975" s="40"/>
      <c r="B975" s="40"/>
      <c r="E975" s="40"/>
      <c r="F975" s="40"/>
      <c r="K975" s="40"/>
    </row>
    <row r="976" spans="1:11" x14ac:dyDescent="0.2">
      <c r="A976" s="40"/>
      <c r="B976" s="40"/>
      <c r="E976" s="40"/>
      <c r="F976" s="40"/>
      <c r="K976" s="40"/>
    </row>
    <row r="977" spans="1:11" x14ac:dyDescent="0.2">
      <c r="A977" s="40"/>
      <c r="B977" s="40"/>
      <c r="E977" s="40"/>
      <c r="F977" s="40"/>
      <c r="K977" s="40"/>
    </row>
    <row r="978" spans="1:11" x14ac:dyDescent="0.2">
      <c r="A978" s="40"/>
      <c r="B978" s="40"/>
      <c r="E978" s="40"/>
      <c r="F978" s="40"/>
      <c r="K978" s="40"/>
    </row>
    <row r="979" spans="1:11" x14ac:dyDescent="0.2">
      <c r="A979" s="40"/>
      <c r="B979" s="40"/>
      <c r="E979" s="40"/>
      <c r="F979" s="40"/>
      <c r="K979" s="40"/>
    </row>
    <row r="980" spans="1:11" x14ac:dyDescent="0.2">
      <c r="A980" s="40"/>
      <c r="B980" s="40"/>
      <c r="E980" s="40"/>
      <c r="F980" s="40"/>
      <c r="K980" s="40"/>
    </row>
    <row r="981" spans="1:11" x14ac:dyDescent="0.2">
      <c r="A981" s="40"/>
      <c r="B981" s="40"/>
      <c r="E981" s="40"/>
      <c r="F981" s="40"/>
      <c r="K981" s="40"/>
    </row>
    <row r="982" spans="1:11" x14ac:dyDescent="0.2">
      <c r="A982" s="40"/>
      <c r="B982" s="40"/>
      <c r="E982" s="40"/>
      <c r="F982" s="40"/>
      <c r="K982" s="40"/>
    </row>
    <row r="983" spans="1:11" x14ac:dyDescent="0.2">
      <c r="A983" s="40"/>
      <c r="B983" s="40"/>
      <c r="E983" s="40"/>
      <c r="F983" s="40"/>
      <c r="K983" s="40"/>
    </row>
    <row r="984" spans="1:11" x14ac:dyDescent="0.2">
      <c r="A984" s="40"/>
      <c r="B984" s="40"/>
      <c r="E984" s="40"/>
      <c r="F984" s="40"/>
      <c r="K984" s="40"/>
    </row>
    <row r="985" spans="1:11" x14ac:dyDescent="0.2">
      <c r="A985" s="40"/>
      <c r="B985" s="40"/>
      <c r="E985" s="40"/>
      <c r="F985" s="40"/>
      <c r="K985" s="40"/>
    </row>
    <row r="986" spans="1:11" x14ac:dyDescent="0.2">
      <c r="A986" s="40"/>
      <c r="B986" s="40"/>
      <c r="E986" s="40"/>
      <c r="F986" s="40"/>
      <c r="K986" s="40"/>
    </row>
    <row r="987" spans="1:11" x14ac:dyDescent="0.2">
      <c r="A987" s="40"/>
      <c r="B987" s="40"/>
      <c r="E987" s="40"/>
      <c r="F987" s="40"/>
      <c r="K987" s="40"/>
    </row>
    <row r="988" spans="1:11" x14ac:dyDescent="0.2">
      <c r="A988" s="40"/>
      <c r="B988" s="40"/>
      <c r="E988" s="40"/>
      <c r="F988" s="40"/>
      <c r="K988" s="40"/>
    </row>
    <row r="989" spans="1:11" x14ac:dyDescent="0.2">
      <c r="A989" s="40"/>
      <c r="B989" s="40"/>
      <c r="E989" s="40"/>
      <c r="F989" s="40"/>
      <c r="K989" s="40"/>
    </row>
    <row r="990" spans="1:11" x14ac:dyDescent="0.2">
      <c r="A990" s="40"/>
      <c r="B990" s="40"/>
      <c r="E990" s="40"/>
      <c r="F990" s="40"/>
      <c r="K990" s="40"/>
    </row>
    <row r="991" spans="1:11" x14ac:dyDescent="0.2">
      <c r="A991" s="40"/>
      <c r="B991" s="40"/>
      <c r="E991" s="40"/>
      <c r="F991" s="40"/>
      <c r="K991" s="40"/>
    </row>
    <row r="992" spans="1:11" x14ac:dyDescent="0.2">
      <c r="A992" s="40"/>
      <c r="B992" s="40"/>
      <c r="E992" s="40"/>
      <c r="F992" s="40"/>
      <c r="K992" s="40"/>
    </row>
    <row r="993" spans="1:11" x14ac:dyDescent="0.2">
      <c r="A993" s="40"/>
      <c r="B993" s="40"/>
      <c r="E993" s="40"/>
      <c r="F993" s="40"/>
      <c r="K993" s="40"/>
    </row>
    <row r="994" spans="1:11" x14ac:dyDescent="0.2">
      <c r="A994" s="40"/>
      <c r="B994" s="40"/>
      <c r="E994" s="40"/>
      <c r="F994" s="40"/>
      <c r="K994" s="40"/>
    </row>
    <row r="995" spans="1:11" x14ac:dyDescent="0.2">
      <c r="A995" s="40"/>
      <c r="B995" s="40"/>
      <c r="E995" s="40"/>
      <c r="F995" s="40"/>
      <c r="K995" s="40"/>
    </row>
    <row r="996" spans="1:11" x14ac:dyDescent="0.2">
      <c r="A996" s="40"/>
      <c r="B996" s="40"/>
      <c r="E996" s="40"/>
      <c r="F996" s="40"/>
      <c r="K996" s="40"/>
    </row>
    <row r="997" spans="1:11" x14ac:dyDescent="0.2">
      <c r="A997" s="40"/>
      <c r="B997" s="40"/>
      <c r="E997" s="40"/>
      <c r="F997" s="40"/>
      <c r="K997" s="40"/>
    </row>
    <row r="998" spans="1:11" x14ac:dyDescent="0.2">
      <c r="A998" s="40"/>
      <c r="B998" s="40"/>
      <c r="E998" s="40"/>
      <c r="F998" s="40"/>
      <c r="K998" s="40"/>
    </row>
    <row r="999" spans="1:11" x14ac:dyDescent="0.2">
      <c r="A999" s="40"/>
      <c r="B999" s="40"/>
      <c r="E999" s="40"/>
      <c r="F999" s="40"/>
      <c r="K999" s="40"/>
    </row>
    <row r="1000" spans="1:11" x14ac:dyDescent="0.2">
      <c r="A1000" s="40"/>
      <c r="B1000" s="40"/>
      <c r="E1000" s="40"/>
      <c r="F1000" s="40"/>
      <c r="K1000" s="40"/>
    </row>
    <row r="1001" spans="1:11" x14ac:dyDescent="0.2">
      <c r="A1001" s="40"/>
      <c r="B1001" s="40"/>
      <c r="E1001" s="40"/>
      <c r="F1001" s="40"/>
      <c r="K1001" s="40"/>
    </row>
    <row r="1002" spans="1:11" x14ac:dyDescent="0.2">
      <c r="A1002" s="40"/>
      <c r="B1002" s="40"/>
      <c r="E1002" s="40"/>
      <c r="F1002" s="40"/>
      <c r="K1002" s="40"/>
    </row>
    <row r="1003" spans="1:11" x14ac:dyDescent="0.2">
      <c r="A1003" s="40"/>
      <c r="B1003" s="40"/>
      <c r="E1003" s="40"/>
      <c r="F1003" s="40"/>
      <c r="K1003" s="40"/>
    </row>
    <row r="1004" spans="1:11" x14ac:dyDescent="0.2">
      <c r="A1004" s="40"/>
      <c r="B1004" s="40"/>
      <c r="E1004" s="40"/>
      <c r="F1004" s="40"/>
      <c r="K1004" s="40"/>
    </row>
    <row r="1005" spans="1:11" x14ac:dyDescent="0.2">
      <c r="A1005" s="40"/>
      <c r="B1005" s="40"/>
      <c r="E1005" s="40"/>
      <c r="F1005" s="40"/>
      <c r="K1005" s="40"/>
    </row>
    <row r="1006" spans="1:11" x14ac:dyDescent="0.2">
      <c r="A1006" s="40"/>
      <c r="B1006" s="40"/>
      <c r="E1006" s="40"/>
      <c r="F1006" s="40"/>
      <c r="K1006" s="40"/>
    </row>
    <row r="1007" spans="1:11" x14ac:dyDescent="0.2">
      <c r="A1007" s="40"/>
      <c r="B1007" s="40"/>
      <c r="E1007" s="40"/>
      <c r="F1007" s="40"/>
      <c r="K1007" s="40"/>
    </row>
    <row r="1008" spans="1:11" x14ac:dyDescent="0.2">
      <c r="A1008" s="40"/>
      <c r="B1008" s="40"/>
      <c r="E1008" s="40"/>
      <c r="F1008" s="40"/>
      <c r="K1008" s="40"/>
    </row>
    <row r="1009" spans="1:11" x14ac:dyDescent="0.2">
      <c r="A1009" s="40"/>
      <c r="B1009" s="40"/>
      <c r="E1009" s="40"/>
      <c r="F1009" s="40"/>
      <c r="K1009" s="40"/>
    </row>
    <row r="1010" spans="1:11" x14ac:dyDescent="0.2">
      <c r="A1010" s="40"/>
      <c r="B1010" s="40"/>
      <c r="E1010" s="40"/>
      <c r="F1010" s="40"/>
      <c r="K1010" s="40"/>
    </row>
    <row r="1011" spans="1:11" x14ac:dyDescent="0.2">
      <c r="A1011" s="40"/>
      <c r="B1011" s="40"/>
      <c r="E1011" s="40"/>
      <c r="F1011" s="40"/>
      <c r="K1011" s="40"/>
    </row>
    <row r="1012" spans="1:11" x14ac:dyDescent="0.2">
      <c r="A1012" s="40"/>
      <c r="B1012" s="40"/>
      <c r="E1012" s="40"/>
      <c r="F1012" s="40"/>
      <c r="K1012" s="40"/>
    </row>
    <row r="1013" spans="1:11" x14ac:dyDescent="0.2">
      <c r="A1013" s="40"/>
      <c r="B1013" s="40"/>
      <c r="E1013" s="40"/>
      <c r="F1013" s="40"/>
      <c r="K1013" s="40"/>
    </row>
    <row r="1014" spans="1:11" x14ac:dyDescent="0.2">
      <c r="A1014" s="40"/>
      <c r="B1014" s="40"/>
      <c r="E1014" s="40"/>
      <c r="F1014" s="40"/>
      <c r="K1014" s="40"/>
    </row>
    <row r="1015" spans="1:11" x14ac:dyDescent="0.2">
      <c r="A1015" s="40"/>
      <c r="B1015" s="40"/>
      <c r="E1015" s="40"/>
      <c r="F1015" s="40"/>
      <c r="K1015" s="40"/>
    </row>
    <row r="1016" spans="1:11" x14ac:dyDescent="0.2">
      <c r="A1016" s="40"/>
      <c r="B1016" s="40"/>
      <c r="E1016" s="40"/>
      <c r="F1016" s="40"/>
      <c r="K1016" s="40"/>
    </row>
    <row r="1017" spans="1:11" x14ac:dyDescent="0.2">
      <c r="A1017" s="40"/>
      <c r="B1017" s="40"/>
      <c r="E1017" s="40"/>
      <c r="F1017" s="40"/>
      <c r="K1017" s="40"/>
    </row>
    <row r="1018" spans="1:11" x14ac:dyDescent="0.2">
      <c r="A1018" s="40"/>
      <c r="B1018" s="40"/>
      <c r="E1018" s="40"/>
      <c r="F1018" s="40"/>
      <c r="K1018" s="40"/>
    </row>
    <row r="1019" spans="1:11" x14ac:dyDescent="0.2">
      <c r="A1019" s="40"/>
      <c r="B1019" s="40"/>
      <c r="E1019" s="40"/>
      <c r="F1019" s="40"/>
      <c r="K1019" s="40"/>
    </row>
    <row r="1020" spans="1:11" x14ac:dyDescent="0.2">
      <c r="A1020" s="40"/>
      <c r="B1020" s="40"/>
      <c r="E1020" s="40"/>
      <c r="F1020" s="40"/>
      <c r="K1020" s="40"/>
    </row>
    <row r="1021" spans="1:11" x14ac:dyDescent="0.2">
      <c r="A1021" s="40"/>
      <c r="B1021" s="40"/>
      <c r="E1021" s="40"/>
      <c r="F1021" s="40"/>
      <c r="K1021" s="40"/>
    </row>
    <row r="1022" spans="1:11" x14ac:dyDescent="0.2">
      <c r="A1022" s="40"/>
      <c r="B1022" s="40"/>
      <c r="E1022" s="40"/>
      <c r="F1022" s="40"/>
      <c r="K1022" s="40"/>
    </row>
    <row r="1023" spans="1:11" x14ac:dyDescent="0.2">
      <c r="A1023" s="40"/>
      <c r="B1023" s="40"/>
      <c r="E1023" s="40"/>
      <c r="F1023" s="40"/>
      <c r="K1023" s="40"/>
    </row>
    <row r="1024" spans="1:11" x14ac:dyDescent="0.2">
      <c r="A1024" s="40"/>
      <c r="B1024" s="40"/>
      <c r="E1024" s="40"/>
      <c r="F1024" s="40"/>
      <c r="K1024" s="40"/>
    </row>
    <row r="1025" spans="1:11" x14ac:dyDescent="0.2">
      <c r="A1025" s="40"/>
      <c r="B1025" s="40"/>
      <c r="E1025" s="40"/>
      <c r="F1025" s="40"/>
      <c r="K1025" s="40"/>
    </row>
    <row r="1026" spans="1:11" x14ac:dyDescent="0.2">
      <c r="A1026" s="40"/>
      <c r="B1026" s="40"/>
      <c r="E1026" s="40"/>
      <c r="F1026" s="40"/>
      <c r="K1026" s="40"/>
    </row>
    <row r="1027" spans="1:11" x14ac:dyDescent="0.2">
      <c r="A1027" s="40"/>
      <c r="B1027" s="40"/>
      <c r="E1027" s="40"/>
      <c r="F1027" s="40"/>
      <c r="K1027" s="40"/>
    </row>
    <row r="1028" spans="1:11" x14ac:dyDescent="0.2">
      <c r="A1028" s="40"/>
      <c r="B1028" s="40"/>
      <c r="E1028" s="40"/>
      <c r="F1028" s="40"/>
      <c r="K1028" s="40"/>
    </row>
    <row r="1029" spans="1:11" x14ac:dyDescent="0.2">
      <c r="A1029" s="40"/>
      <c r="B1029" s="40"/>
      <c r="E1029" s="40"/>
      <c r="F1029" s="40"/>
      <c r="K1029" s="40"/>
    </row>
    <row r="1030" spans="1:11" x14ac:dyDescent="0.2">
      <c r="A1030" s="40"/>
      <c r="B1030" s="40"/>
      <c r="E1030" s="40"/>
      <c r="F1030" s="40"/>
      <c r="K1030" s="40"/>
    </row>
    <row r="1031" spans="1:11" x14ac:dyDescent="0.2">
      <c r="A1031" s="40"/>
      <c r="B1031" s="40"/>
      <c r="E1031" s="40"/>
      <c r="F1031" s="40"/>
      <c r="K1031" s="40"/>
    </row>
    <row r="1032" spans="1:11" x14ac:dyDescent="0.2">
      <c r="A1032" s="40"/>
      <c r="B1032" s="40"/>
      <c r="E1032" s="40"/>
      <c r="F1032" s="40"/>
      <c r="K1032" s="40"/>
    </row>
    <row r="1033" spans="1:11" x14ac:dyDescent="0.2">
      <c r="A1033" s="40"/>
      <c r="B1033" s="40"/>
      <c r="E1033" s="40"/>
      <c r="F1033" s="40"/>
      <c r="K1033" s="40"/>
    </row>
    <row r="1034" spans="1:11" x14ac:dyDescent="0.2">
      <c r="A1034" s="40"/>
      <c r="B1034" s="40"/>
      <c r="E1034" s="40"/>
      <c r="F1034" s="40"/>
      <c r="K1034" s="40"/>
    </row>
    <row r="1035" spans="1:11" x14ac:dyDescent="0.2">
      <c r="A1035" s="40"/>
      <c r="B1035" s="40"/>
      <c r="E1035" s="40"/>
      <c r="F1035" s="40"/>
      <c r="K1035" s="40"/>
    </row>
    <row r="1036" spans="1:11" x14ac:dyDescent="0.2">
      <c r="A1036" s="40"/>
      <c r="B1036" s="40"/>
      <c r="E1036" s="40"/>
      <c r="F1036" s="40"/>
      <c r="K1036" s="40"/>
    </row>
    <row r="1037" spans="1:11" x14ac:dyDescent="0.2">
      <c r="A1037" s="40"/>
      <c r="B1037" s="40"/>
      <c r="E1037" s="40"/>
      <c r="F1037" s="40"/>
      <c r="K1037" s="40"/>
    </row>
    <row r="1038" spans="1:11" x14ac:dyDescent="0.2">
      <c r="A1038" s="40"/>
      <c r="B1038" s="40"/>
      <c r="E1038" s="40"/>
      <c r="F1038" s="40"/>
      <c r="K1038" s="40"/>
    </row>
    <row r="1039" spans="1:11" x14ac:dyDescent="0.2">
      <c r="A1039" s="40"/>
      <c r="B1039" s="40"/>
      <c r="E1039" s="40"/>
      <c r="F1039" s="40"/>
      <c r="K1039" s="40"/>
    </row>
    <row r="1040" spans="1:11" x14ac:dyDescent="0.2">
      <c r="A1040" s="40"/>
      <c r="B1040" s="40"/>
      <c r="E1040" s="40"/>
      <c r="F1040" s="40"/>
      <c r="K1040" s="40"/>
    </row>
    <row r="1041" spans="1:11" x14ac:dyDescent="0.2">
      <c r="A1041" s="40"/>
      <c r="B1041" s="40"/>
      <c r="E1041" s="40"/>
      <c r="F1041" s="40"/>
      <c r="K1041" s="40"/>
    </row>
    <row r="1042" spans="1:11" x14ac:dyDescent="0.2">
      <c r="A1042" s="40"/>
      <c r="B1042" s="40"/>
      <c r="E1042" s="40"/>
      <c r="F1042" s="40"/>
      <c r="K1042" s="40"/>
    </row>
    <row r="1043" spans="1:11" x14ac:dyDescent="0.2">
      <c r="A1043" s="40"/>
      <c r="B1043" s="40"/>
      <c r="E1043" s="40"/>
      <c r="F1043" s="40"/>
      <c r="K1043" s="40"/>
    </row>
    <row r="1044" spans="1:11" x14ac:dyDescent="0.2">
      <c r="A1044" s="40"/>
      <c r="B1044" s="40"/>
      <c r="E1044" s="40"/>
      <c r="F1044" s="40"/>
      <c r="K1044" s="40"/>
    </row>
    <row r="1045" spans="1:11" x14ac:dyDescent="0.2">
      <c r="A1045" s="40"/>
      <c r="B1045" s="40"/>
      <c r="E1045" s="40"/>
      <c r="F1045" s="40"/>
      <c r="K1045" s="40"/>
    </row>
    <row r="1046" spans="1:11" x14ac:dyDescent="0.2">
      <c r="A1046" s="40"/>
      <c r="B1046" s="40"/>
      <c r="E1046" s="40"/>
      <c r="F1046" s="40"/>
      <c r="K1046" s="40"/>
    </row>
    <row r="1047" spans="1:11" x14ac:dyDescent="0.2">
      <c r="A1047" s="40"/>
      <c r="B1047" s="40"/>
      <c r="E1047" s="40"/>
      <c r="F1047" s="40"/>
      <c r="K1047" s="40"/>
    </row>
    <row r="1048" spans="1:11" x14ac:dyDescent="0.2">
      <c r="A1048" s="40"/>
      <c r="B1048" s="40"/>
      <c r="E1048" s="40"/>
      <c r="F1048" s="40"/>
      <c r="K1048" s="40"/>
    </row>
    <row r="1049" spans="1:11" x14ac:dyDescent="0.2">
      <c r="A1049" s="40"/>
      <c r="B1049" s="40"/>
      <c r="E1049" s="40"/>
      <c r="F1049" s="40"/>
      <c r="K1049" s="40"/>
    </row>
    <row r="1050" spans="1:11" x14ac:dyDescent="0.2">
      <c r="A1050" s="40"/>
      <c r="B1050" s="40"/>
      <c r="E1050" s="40"/>
      <c r="F1050" s="40"/>
      <c r="K1050" s="40"/>
    </row>
    <row r="1051" spans="1:11" x14ac:dyDescent="0.2">
      <c r="A1051" s="40"/>
      <c r="B1051" s="40"/>
      <c r="E1051" s="40"/>
      <c r="F1051" s="40"/>
      <c r="K1051" s="40"/>
    </row>
    <row r="1052" spans="1:11" x14ac:dyDescent="0.2">
      <c r="A1052" s="40"/>
      <c r="B1052" s="40"/>
      <c r="E1052" s="40"/>
      <c r="F1052" s="40"/>
      <c r="K1052" s="40"/>
    </row>
    <row r="1053" spans="1:11" x14ac:dyDescent="0.2">
      <c r="A1053" s="40"/>
      <c r="B1053" s="40"/>
      <c r="E1053" s="40"/>
      <c r="F1053" s="40"/>
      <c r="K1053" s="40"/>
    </row>
    <row r="1054" spans="1:11" x14ac:dyDescent="0.2">
      <c r="A1054" s="40"/>
      <c r="B1054" s="40"/>
      <c r="E1054" s="40"/>
      <c r="F1054" s="40"/>
      <c r="K1054" s="40"/>
    </row>
    <row r="1055" spans="1:11" x14ac:dyDescent="0.2">
      <c r="A1055" s="40"/>
      <c r="B1055" s="40"/>
      <c r="E1055" s="40"/>
      <c r="F1055" s="40"/>
      <c r="K1055" s="40"/>
    </row>
    <row r="1056" spans="1:11" x14ac:dyDescent="0.2">
      <c r="A1056" s="40"/>
      <c r="B1056" s="40"/>
      <c r="E1056" s="40"/>
      <c r="F1056" s="40"/>
      <c r="K1056" s="40"/>
    </row>
    <row r="1057" spans="1:11" x14ac:dyDescent="0.2">
      <c r="A1057" s="40"/>
      <c r="B1057" s="40"/>
      <c r="E1057" s="40"/>
      <c r="F1057" s="40"/>
      <c r="K1057" s="40"/>
    </row>
    <row r="1058" spans="1:11" x14ac:dyDescent="0.2">
      <c r="A1058" s="40"/>
      <c r="B1058" s="40"/>
      <c r="E1058" s="40"/>
      <c r="F1058" s="40"/>
      <c r="K1058" s="40"/>
    </row>
    <row r="1059" spans="1:11" x14ac:dyDescent="0.2">
      <c r="A1059" s="40"/>
      <c r="B1059" s="40"/>
      <c r="E1059" s="40"/>
      <c r="F1059" s="40"/>
      <c r="K1059" s="40"/>
    </row>
    <row r="1060" spans="1:11" x14ac:dyDescent="0.2">
      <c r="A1060" s="40"/>
      <c r="B1060" s="40"/>
      <c r="E1060" s="40"/>
      <c r="F1060" s="40"/>
      <c r="K1060" s="40"/>
    </row>
    <row r="1061" spans="1:11" x14ac:dyDescent="0.2">
      <c r="A1061" s="40"/>
      <c r="B1061" s="40"/>
      <c r="E1061" s="40"/>
      <c r="F1061" s="40"/>
      <c r="K1061" s="40"/>
    </row>
    <row r="1062" spans="1:11" x14ac:dyDescent="0.2">
      <c r="A1062" s="40"/>
      <c r="B1062" s="40"/>
      <c r="E1062" s="40"/>
      <c r="F1062" s="40"/>
      <c r="K1062" s="40"/>
    </row>
    <row r="1063" spans="1:11" x14ac:dyDescent="0.2">
      <c r="A1063" s="40"/>
      <c r="B1063" s="40"/>
      <c r="E1063" s="40"/>
      <c r="F1063" s="40"/>
      <c r="K1063" s="40"/>
    </row>
    <row r="1064" spans="1:11" x14ac:dyDescent="0.2">
      <c r="A1064" s="40"/>
      <c r="B1064" s="40"/>
      <c r="E1064" s="40"/>
      <c r="F1064" s="40"/>
      <c r="K1064" s="40"/>
    </row>
    <row r="1065" spans="1:11" x14ac:dyDescent="0.2">
      <c r="A1065" s="40"/>
      <c r="B1065" s="40"/>
      <c r="E1065" s="40"/>
      <c r="F1065" s="40"/>
      <c r="K1065" s="40"/>
    </row>
    <row r="1066" spans="1:11" x14ac:dyDescent="0.2">
      <c r="A1066" s="40"/>
      <c r="B1066" s="40"/>
      <c r="E1066" s="40"/>
      <c r="F1066" s="40"/>
      <c r="K1066" s="40"/>
    </row>
    <row r="1067" spans="1:11" x14ac:dyDescent="0.2">
      <c r="A1067" s="40"/>
      <c r="B1067" s="40"/>
      <c r="E1067" s="40"/>
      <c r="F1067" s="40"/>
      <c r="K1067" s="40"/>
    </row>
    <row r="1068" spans="1:11" x14ac:dyDescent="0.2">
      <c r="A1068" s="40"/>
      <c r="B1068" s="40"/>
      <c r="E1068" s="40"/>
      <c r="F1068" s="40"/>
      <c r="K1068" s="40"/>
    </row>
    <row r="1069" spans="1:11" x14ac:dyDescent="0.2">
      <c r="A1069" s="40"/>
      <c r="B1069" s="40"/>
      <c r="E1069" s="40"/>
      <c r="F1069" s="40"/>
      <c r="K1069" s="40"/>
    </row>
    <row r="1070" spans="1:11" x14ac:dyDescent="0.2">
      <c r="A1070" s="40"/>
      <c r="B1070" s="40"/>
      <c r="E1070" s="40"/>
      <c r="F1070" s="40"/>
      <c r="K1070" s="40"/>
    </row>
    <row r="1071" spans="1:11" x14ac:dyDescent="0.2">
      <c r="A1071" s="40"/>
      <c r="B1071" s="40"/>
      <c r="E1071" s="40"/>
      <c r="F1071" s="40"/>
      <c r="K1071" s="40"/>
    </row>
    <row r="1072" spans="1:11" x14ac:dyDescent="0.2">
      <c r="A1072" s="40"/>
      <c r="B1072" s="40"/>
      <c r="E1072" s="40"/>
      <c r="F1072" s="40"/>
      <c r="K1072" s="40"/>
    </row>
    <row r="1073" spans="1:11" x14ac:dyDescent="0.2">
      <c r="A1073" s="40"/>
      <c r="B1073" s="40"/>
      <c r="E1073" s="40"/>
      <c r="F1073" s="40"/>
      <c r="K1073" s="40"/>
    </row>
    <row r="1074" spans="1:11" x14ac:dyDescent="0.2">
      <c r="A1074" s="40"/>
      <c r="B1074" s="40"/>
      <c r="E1074" s="40"/>
      <c r="F1074" s="40"/>
      <c r="K1074" s="40"/>
    </row>
    <row r="1075" spans="1:11" x14ac:dyDescent="0.2">
      <c r="A1075" s="40"/>
      <c r="B1075" s="40"/>
      <c r="E1075" s="40"/>
      <c r="F1075" s="40"/>
      <c r="K1075" s="40"/>
    </row>
    <row r="1076" spans="1:11" x14ac:dyDescent="0.2">
      <c r="A1076" s="40"/>
      <c r="B1076" s="40"/>
      <c r="E1076" s="40"/>
      <c r="F1076" s="40"/>
      <c r="K1076" s="40"/>
    </row>
    <row r="1077" spans="1:11" x14ac:dyDescent="0.2">
      <c r="A1077" s="40"/>
      <c r="B1077" s="40"/>
      <c r="E1077" s="40"/>
      <c r="F1077" s="40"/>
      <c r="K1077" s="40"/>
    </row>
    <row r="1078" spans="1:11" x14ac:dyDescent="0.2">
      <c r="A1078" s="40"/>
      <c r="B1078" s="40"/>
      <c r="E1078" s="40"/>
      <c r="F1078" s="40"/>
      <c r="K1078" s="40"/>
    </row>
    <row r="1079" spans="1:11" x14ac:dyDescent="0.2">
      <c r="A1079" s="40"/>
      <c r="B1079" s="40"/>
      <c r="E1079" s="40"/>
      <c r="F1079" s="40"/>
      <c r="K1079" s="40"/>
    </row>
    <row r="1080" spans="1:11" x14ac:dyDescent="0.2">
      <c r="A1080" s="40"/>
      <c r="B1080" s="40"/>
      <c r="E1080" s="40"/>
      <c r="F1080" s="40"/>
      <c r="K1080" s="40"/>
    </row>
    <row r="1081" spans="1:11" x14ac:dyDescent="0.2">
      <c r="A1081" s="40"/>
      <c r="B1081" s="40"/>
      <c r="E1081" s="40"/>
      <c r="F1081" s="40"/>
      <c r="K1081" s="40"/>
    </row>
    <row r="1082" spans="1:11" x14ac:dyDescent="0.2">
      <c r="A1082" s="40"/>
      <c r="B1082" s="40"/>
      <c r="E1082" s="40"/>
      <c r="F1082" s="40"/>
      <c r="K1082" s="40"/>
    </row>
    <row r="1083" spans="1:11" x14ac:dyDescent="0.2">
      <c r="A1083" s="40"/>
      <c r="B1083" s="40"/>
      <c r="E1083" s="40"/>
      <c r="F1083" s="40"/>
      <c r="K1083" s="40"/>
    </row>
    <row r="1084" spans="1:11" x14ac:dyDescent="0.2">
      <c r="A1084" s="40"/>
      <c r="B1084" s="40"/>
      <c r="E1084" s="40"/>
      <c r="F1084" s="40"/>
      <c r="K1084" s="40"/>
    </row>
    <row r="1085" spans="1:11" x14ac:dyDescent="0.2">
      <c r="A1085" s="40"/>
      <c r="B1085" s="40"/>
      <c r="E1085" s="40"/>
      <c r="F1085" s="40"/>
      <c r="K1085" s="40"/>
    </row>
    <row r="1086" spans="1:11" x14ac:dyDescent="0.2">
      <c r="A1086" s="40"/>
      <c r="B1086" s="40"/>
      <c r="E1086" s="40"/>
      <c r="F1086" s="40"/>
      <c r="K1086" s="40"/>
    </row>
    <row r="1087" spans="1:11" x14ac:dyDescent="0.2">
      <c r="A1087" s="40"/>
      <c r="B1087" s="40"/>
      <c r="E1087" s="40"/>
      <c r="F1087" s="40"/>
      <c r="K1087" s="40"/>
    </row>
    <row r="1088" spans="1:11" x14ac:dyDescent="0.2">
      <c r="A1088" s="40"/>
      <c r="B1088" s="40"/>
      <c r="E1088" s="40"/>
      <c r="F1088" s="40"/>
      <c r="K1088" s="40"/>
    </row>
    <row r="1089" spans="1:11" x14ac:dyDescent="0.2">
      <c r="A1089" s="40"/>
      <c r="B1089" s="40"/>
      <c r="E1089" s="40"/>
      <c r="F1089" s="40"/>
      <c r="K1089" s="40"/>
    </row>
    <row r="1090" spans="1:11" x14ac:dyDescent="0.2">
      <c r="A1090" s="40"/>
      <c r="B1090" s="40"/>
      <c r="E1090" s="40"/>
      <c r="F1090" s="40"/>
      <c r="K1090" s="40"/>
    </row>
    <row r="1091" spans="1:11" x14ac:dyDescent="0.2">
      <c r="A1091" s="40"/>
      <c r="B1091" s="40"/>
      <c r="E1091" s="40"/>
      <c r="F1091" s="40"/>
      <c r="K1091" s="40"/>
    </row>
    <row r="1092" spans="1:11" x14ac:dyDescent="0.2">
      <c r="A1092" s="40"/>
      <c r="B1092" s="40"/>
      <c r="E1092" s="40"/>
      <c r="F1092" s="40"/>
      <c r="K1092" s="40"/>
    </row>
    <row r="1093" spans="1:11" x14ac:dyDescent="0.2">
      <c r="A1093" s="40"/>
      <c r="B1093" s="40"/>
      <c r="E1093" s="40"/>
      <c r="F1093" s="40"/>
      <c r="K1093" s="40"/>
    </row>
    <row r="1094" spans="1:11" x14ac:dyDescent="0.2">
      <c r="A1094" s="40"/>
      <c r="B1094" s="40"/>
      <c r="E1094" s="40"/>
      <c r="F1094" s="40"/>
      <c r="K1094" s="40"/>
    </row>
    <row r="1095" spans="1:11" x14ac:dyDescent="0.2">
      <c r="A1095" s="40"/>
      <c r="B1095" s="40"/>
      <c r="E1095" s="40"/>
      <c r="F1095" s="40"/>
      <c r="K1095" s="40"/>
    </row>
    <row r="1096" spans="1:11" x14ac:dyDescent="0.2">
      <c r="A1096" s="40"/>
      <c r="B1096" s="40"/>
      <c r="E1096" s="40"/>
      <c r="F1096" s="40"/>
      <c r="K1096" s="40"/>
    </row>
    <row r="1097" spans="1:11" x14ac:dyDescent="0.2">
      <c r="A1097" s="40"/>
      <c r="B1097" s="40"/>
      <c r="E1097" s="40"/>
      <c r="F1097" s="40"/>
      <c r="K1097" s="40"/>
    </row>
    <row r="1098" spans="1:11" x14ac:dyDescent="0.2">
      <c r="A1098" s="40"/>
      <c r="B1098" s="40"/>
      <c r="E1098" s="40"/>
      <c r="F1098" s="40"/>
      <c r="K1098" s="40"/>
    </row>
    <row r="1099" spans="1:11" x14ac:dyDescent="0.2">
      <c r="A1099" s="40"/>
      <c r="B1099" s="40"/>
      <c r="E1099" s="40"/>
      <c r="F1099" s="40"/>
      <c r="K1099" s="40"/>
    </row>
    <row r="1100" spans="1:11" x14ac:dyDescent="0.2">
      <c r="A1100" s="40"/>
      <c r="B1100" s="40"/>
      <c r="E1100" s="40"/>
      <c r="F1100" s="40"/>
      <c r="K1100" s="40"/>
    </row>
    <row r="1101" spans="1:11" x14ac:dyDescent="0.2">
      <c r="A1101" s="40"/>
      <c r="B1101" s="40"/>
      <c r="E1101" s="40"/>
      <c r="F1101" s="40"/>
      <c r="K1101" s="40"/>
    </row>
    <row r="1102" spans="1:11" x14ac:dyDescent="0.2">
      <c r="A1102" s="40"/>
      <c r="B1102" s="40"/>
      <c r="E1102" s="40"/>
      <c r="F1102" s="40"/>
      <c r="K1102" s="40"/>
    </row>
    <row r="1103" spans="1:11" x14ac:dyDescent="0.2">
      <c r="A1103" s="40"/>
      <c r="B1103" s="40"/>
      <c r="E1103" s="40"/>
      <c r="F1103" s="40"/>
      <c r="K1103" s="40"/>
    </row>
    <row r="1104" spans="1:11" x14ac:dyDescent="0.2">
      <c r="A1104" s="40"/>
      <c r="B1104" s="40"/>
      <c r="E1104" s="40"/>
      <c r="F1104" s="40"/>
      <c r="K1104" s="40"/>
    </row>
    <row r="1105" spans="1:11" x14ac:dyDescent="0.2">
      <c r="A1105" s="40"/>
      <c r="B1105" s="40"/>
      <c r="E1105" s="40"/>
      <c r="F1105" s="40"/>
      <c r="K1105" s="40"/>
    </row>
    <row r="1106" spans="1:11" x14ac:dyDescent="0.2">
      <c r="A1106" s="40"/>
      <c r="B1106" s="40"/>
      <c r="E1106" s="40"/>
      <c r="F1106" s="40"/>
      <c r="K1106" s="40"/>
    </row>
    <row r="1107" spans="1:11" x14ac:dyDescent="0.2">
      <c r="A1107" s="40"/>
      <c r="B1107" s="40"/>
      <c r="E1107" s="40"/>
      <c r="F1107" s="40"/>
      <c r="K1107" s="40"/>
    </row>
    <row r="1108" spans="1:11" x14ac:dyDescent="0.2">
      <c r="A1108" s="40"/>
      <c r="B1108" s="40"/>
      <c r="E1108" s="40"/>
      <c r="F1108" s="40"/>
      <c r="K1108" s="40"/>
    </row>
    <row r="1109" spans="1:11" x14ac:dyDescent="0.2">
      <c r="A1109" s="40"/>
      <c r="B1109" s="40"/>
      <c r="E1109" s="40"/>
      <c r="F1109" s="40"/>
      <c r="K1109" s="40"/>
    </row>
    <row r="1110" spans="1:11" x14ac:dyDescent="0.2">
      <c r="A1110" s="40"/>
      <c r="B1110" s="40"/>
      <c r="E1110" s="40"/>
      <c r="F1110" s="40"/>
      <c r="K1110" s="40"/>
    </row>
    <row r="1111" spans="1:11" x14ac:dyDescent="0.2">
      <c r="A1111" s="40"/>
      <c r="B1111" s="40"/>
      <c r="E1111" s="40"/>
      <c r="F1111" s="40"/>
      <c r="K1111" s="40"/>
    </row>
    <row r="1112" spans="1:11" x14ac:dyDescent="0.2">
      <c r="A1112" s="40"/>
      <c r="B1112" s="40"/>
      <c r="E1112" s="40"/>
      <c r="F1112" s="40"/>
      <c r="K1112" s="40"/>
    </row>
    <row r="1113" spans="1:11" x14ac:dyDescent="0.2">
      <c r="A1113" s="40"/>
      <c r="B1113" s="40"/>
      <c r="E1113" s="40"/>
      <c r="F1113" s="40"/>
      <c r="K1113" s="40"/>
    </row>
    <row r="1114" spans="1:11" x14ac:dyDescent="0.2">
      <c r="A1114" s="40"/>
      <c r="B1114" s="40"/>
      <c r="E1114" s="40"/>
      <c r="F1114" s="40"/>
      <c r="K1114" s="40"/>
    </row>
    <row r="1115" spans="1:11" x14ac:dyDescent="0.2">
      <c r="A1115" s="40"/>
      <c r="B1115" s="40"/>
      <c r="E1115" s="40"/>
      <c r="F1115" s="40"/>
      <c r="K1115" s="40"/>
    </row>
    <row r="1116" spans="1:11" x14ac:dyDescent="0.2">
      <c r="A1116" s="40"/>
      <c r="B1116" s="40"/>
      <c r="E1116" s="40"/>
      <c r="F1116" s="40"/>
      <c r="K1116" s="40"/>
    </row>
    <row r="1117" spans="1:11" x14ac:dyDescent="0.2">
      <c r="A1117" s="40"/>
      <c r="B1117" s="40"/>
      <c r="E1117" s="40"/>
      <c r="F1117" s="40"/>
      <c r="K1117" s="40"/>
    </row>
    <row r="1118" spans="1:11" x14ac:dyDescent="0.2">
      <c r="A1118" s="40"/>
      <c r="B1118" s="40"/>
      <c r="E1118" s="40"/>
      <c r="F1118" s="40"/>
      <c r="K1118" s="40"/>
    </row>
    <row r="1119" spans="1:11" x14ac:dyDescent="0.2">
      <c r="A1119" s="40"/>
      <c r="B1119" s="40"/>
      <c r="E1119" s="40"/>
      <c r="F1119" s="40"/>
      <c r="K1119" s="40"/>
    </row>
    <row r="1120" spans="1:11" x14ac:dyDescent="0.2">
      <c r="A1120" s="40"/>
      <c r="B1120" s="40"/>
      <c r="E1120" s="40"/>
      <c r="F1120" s="40"/>
      <c r="K1120" s="40"/>
    </row>
    <row r="1121" spans="1:11" x14ac:dyDescent="0.2">
      <c r="A1121" s="40"/>
      <c r="B1121" s="40"/>
      <c r="E1121" s="40"/>
      <c r="F1121" s="40"/>
      <c r="K1121" s="40"/>
    </row>
    <row r="1122" spans="1:11" x14ac:dyDescent="0.2">
      <c r="A1122" s="40"/>
      <c r="B1122" s="40"/>
      <c r="E1122" s="40"/>
      <c r="F1122" s="40"/>
      <c r="K1122" s="40"/>
    </row>
    <row r="1123" spans="1:11" x14ac:dyDescent="0.2">
      <c r="A1123" s="40"/>
      <c r="B1123" s="40"/>
      <c r="E1123" s="40"/>
      <c r="F1123" s="40"/>
      <c r="K1123" s="40"/>
    </row>
    <row r="1124" spans="1:11" x14ac:dyDescent="0.2">
      <c r="A1124" s="40"/>
      <c r="B1124" s="40"/>
      <c r="E1124" s="40"/>
      <c r="F1124" s="40"/>
      <c r="K1124" s="40"/>
    </row>
    <row r="1125" spans="1:11" x14ac:dyDescent="0.2">
      <c r="A1125" s="40"/>
      <c r="B1125" s="40"/>
      <c r="E1125" s="40"/>
      <c r="F1125" s="40"/>
      <c r="K1125" s="40"/>
    </row>
    <row r="1126" spans="1:11" x14ac:dyDescent="0.2">
      <c r="A1126" s="40"/>
      <c r="B1126" s="40"/>
      <c r="E1126" s="40"/>
      <c r="F1126" s="40"/>
      <c r="K1126" s="40"/>
    </row>
    <row r="1127" spans="1:11" x14ac:dyDescent="0.2">
      <c r="A1127" s="40"/>
      <c r="B1127" s="40"/>
      <c r="E1127" s="40"/>
      <c r="F1127" s="40"/>
      <c r="K1127" s="40"/>
    </row>
    <row r="1128" spans="1:11" x14ac:dyDescent="0.2">
      <c r="A1128" s="40"/>
      <c r="B1128" s="40"/>
      <c r="E1128" s="40"/>
      <c r="F1128" s="40"/>
      <c r="K1128" s="40"/>
    </row>
    <row r="1129" spans="1:11" x14ac:dyDescent="0.2">
      <c r="A1129" s="40"/>
      <c r="B1129" s="40"/>
      <c r="E1129" s="40"/>
      <c r="F1129" s="40"/>
      <c r="K1129" s="40"/>
    </row>
    <row r="1130" spans="1:11" x14ac:dyDescent="0.2">
      <c r="A1130" s="40"/>
      <c r="B1130" s="40"/>
      <c r="E1130" s="40"/>
      <c r="F1130" s="40"/>
      <c r="K1130" s="40"/>
    </row>
    <row r="1131" spans="1:11" x14ac:dyDescent="0.2">
      <c r="A1131" s="40"/>
      <c r="B1131" s="40"/>
      <c r="E1131" s="40"/>
      <c r="F1131" s="40"/>
      <c r="K1131" s="40"/>
    </row>
    <row r="1132" spans="1:11" x14ac:dyDescent="0.2">
      <c r="A1132" s="40"/>
      <c r="B1132" s="40"/>
      <c r="E1132" s="40"/>
      <c r="F1132" s="40"/>
      <c r="K1132" s="40"/>
    </row>
    <row r="1133" spans="1:11" x14ac:dyDescent="0.2">
      <c r="A1133" s="40"/>
      <c r="B1133" s="40"/>
      <c r="E1133" s="40"/>
      <c r="F1133" s="40"/>
      <c r="K1133" s="40"/>
    </row>
    <row r="1134" spans="1:11" x14ac:dyDescent="0.2">
      <c r="A1134" s="40"/>
      <c r="B1134" s="40"/>
      <c r="E1134" s="40"/>
      <c r="F1134" s="40"/>
      <c r="K1134" s="40"/>
    </row>
    <row r="1135" spans="1:11" x14ac:dyDescent="0.2">
      <c r="A1135" s="40"/>
      <c r="B1135" s="40"/>
      <c r="E1135" s="40"/>
      <c r="F1135" s="40"/>
      <c r="K1135" s="40"/>
    </row>
    <row r="1136" spans="1:11" x14ac:dyDescent="0.2">
      <c r="A1136" s="40"/>
      <c r="B1136" s="40"/>
      <c r="E1136" s="40"/>
      <c r="F1136" s="40"/>
      <c r="K1136" s="40"/>
    </row>
    <row r="1137" spans="1:11" x14ac:dyDescent="0.2">
      <c r="A1137" s="40"/>
      <c r="B1137" s="40"/>
      <c r="E1137" s="40"/>
      <c r="F1137" s="40"/>
      <c r="K1137" s="40"/>
    </row>
    <row r="1138" spans="1:11" x14ac:dyDescent="0.2">
      <c r="A1138" s="40"/>
      <c r="B1138" s="40"/>
      <c r="E1138" s="40"/>
      <c r="F1138" s="40"/>
      <c r="K1138" s="40"/>
    </row>
    <row r="1139" spans="1:11" x14ac:dyDescent="0.2">
      <c r="A1139" s="40"/>
      <c r="B1139" s="40"/>
      <c r="E1139" s="40"/>
      <c r="F1139" s="40"/>
      <c r="K1139" s="40"/>
    </row>
    <row r="1140" spans="1:11" x14ac:dyDescent="0.2">
      <c r="A1140" s="40"/>
      <c r="B1140" s="40"/>
      <c r="E1140" s="40"/>
      <c r="F1140" s="40"/>
      <c r="K1140" s="40"/>
    </row>
    <row r="1141" spans="1:11" x14ac:dyDescent="0.2">
      <c r="A1141" s="40"/>
      <c r="B1141" s="40"/>
      <c r="E1141" s="40"/>
      <c r="F1141" s="40"/>
      <c r="K1141" s="40"/>
    </row>
    <row r="1142" spans="1:11" x14ac:dyDescent="0.2">
      <c r="A1142" s="40"/>
      <c r="B1142" s="40"/>
      <c r="E1142" s="40"/>
      <c r="F1142" s="40"/>
      <c r="K1142" s="40"/>
    </row>
    <row r="1143" spans="1:11" x14ac:dyDescent="0.2">
      <c r="A1143" s="40"/>
      <c r="B1143" s="40"/>
      <c r="E1143" s="40"/>
      <c r="F1143" s="40"/>
      <c r="K1143" s="40"/>
    </row>
    <row r="1144" spans="1:11" x14ac:dyDescent="0.2">
      <c r="A1144" s="40"/>
      <c r="B1144" s="40"/>
      <c r="E1144" s="40"/>
      <c r="F1144" s="40"/>
      <c r="K1144" s="40"/>
    </row>
    <row r="1145" spans="1:11" x14ac:dyDescent="0.2">
      <c r="A1145" s="40"/>
      <c r="B1145" s="40"/>
      <c r="E1145" s="40"/>
      <c r="F1145" s="40"/>
      <c r="K1145" s="40"/>
    </row>
    <row r="1146" spans="1:11" x14ac:dyDescent="0.2">
      <c r="A1146" s="40"/>
      <c r="B1146" s="40"/>
      <c r="E1146" s="40"/>
      <c r="F1146" s="40"/>
      <c r="K1146" s="40"/>
    </row>
    <row r="1147" spans="1:11" x14ac:dyDescent="0.2">
      <c r="A1147" s="40"/>
      <c r="B1147" s="40"/>
      <c r="E1147" s="40"/>
      <c r="F1147" s="40"/>
      <c r="K1147" s="40"/>
    </row>
    <row r="1148" spans="1:11" x14ac:dyDescent="0.2">
      <c r="A1148" s="40"/>
      <c r="B1148" s="40"/>
      <c r="E1148" s="40"/>
      <c r="F1148" s="40"/>
      <c r="K1148" s="40"/>
    </row>
    <row r="1149" spans="1:11" x14ac:dyDescent="0.2">
      <c r="A1149" s="40"/>
      <c r="B1149" s="40"/>
      <c r="E1149" s="40"/>
      <c r="F1149" s="40"/>
      <c r="K1149" s="40"/>
    </row>
    <row r="1150" spans="1:11" x14ac:dyDescent="0.2">
      <c r="A1150" s="40"/>
      <c r="B1150" s="40"/>
      <c r="E1150" s="40"/>
      <c r="F1150" s="40"/>
      <c r="K1150" s="40"/>
    </row>
    <row r="1151" spans="1:11" x14ac:dyDescent="0.2">
      <c r="A1151" s="40"/>
      <c r="B1151" s="40"/>
      <c r="E1151" s="40"/>
      <c r="F1151" s="40"/>
      <c r="K1151" s="40"/>
    </row>
    <row r="1152" spans="1:11" x14ac:dyDescent="0.2">
      <c r="A1152" s="40"/>
      <c r="B1152" s="40"/>
      <c r="E1152" s="40"/>
      <c r="F1152" s="40"/>
      <c r="K1152" s="40"/>
    </row>
    <row r="1153" spans="1:11" x14ac:dyDescent="0.2">
      <c r="A1153" s="40"/>
      <c r="B1153" s="40"/>
      <c r="E1153" s="40"/>
      <c r="F1153" s="40"/>
      <c r="K1153" s="40"/>
    </row>
    <row r="1154" spans="1:11" x14ac:dyDescent="0.2">
      <c r="A1154" s="40"/>
      <c r="B1154" s="40"/>
      <c r="E1154" s="40"/>
      <c r="F1154" s="40"/>
      <c r="K1154" s="40"/>
    </row>
    <row r="1155" spans="1:11" x14ac:dyDescent="0.2">
      <c r="A1155" s="40"/>
      <c r="B1155" s="40"/>
      <c r="E1155" s="40"/>
      <c r="F1155" s="40"/>
      <c r="K1155" s="40"/>
    </row>
    <row r="1156" spans="1:11" x14ac:dyDescent="0.2">
      <c r="A1156" s="40"/>
      <c r="B1156" s="40"/>
      <c r="E1156" s="40"/>
      <c r="F1156" s="40"/>
      <c r="K1156" s="40"/>
    </row>
    <row r="1157" spans="1:11" x14ac:dyDescent="0.2">
      <c r="A1157" s="40"/>
      <c r="B1157" s="40"/>
      <c r="E1157" s="40"/>
      <c r="F1157" s="40"/>
      <c r="K1157" s="40"/>
    </row>
    <row r="1158" spans="1:11" x14ac:dyDescent="0.2">
      <c r="A1158" s="40"/>
      <c r="B1158" s="40"/>
      <c r="E1158" s="40"/>
      <c r="F1158" s="40"/>
      <c r="K1158" s="40"/>
    </row>
    <row r="1159" spans="1:11" x14ac:dyDescent="0.2">
      <c r="A1159" s="40"/>
      <c r="B1159" s="40"/>
      <c r="E1159" s="40"/>
      <c r="F1159" s="40"/>
      <c r="K1159" s="40"/>
    </row>
    <row r="1160" spans="1:11" x14ac:dyDescent="0.2">
      <c r="A1160" s="40"/>
      <c r="B1160" s="40"/>
      <c r="E1160" s="40"/>
      <c r="F1160" s="40"/>
      <c r="K1160" s="40"/>
    </row>
    <row r="1161" spans="1:11" x14ac:dyDescent="0.2">
      <c r="A1161" s="40"/>
      <c r="B1161" s="40"/>
      <c r="E1161" s="40"/>
      <c r="F1161" s="40"/>
      <c r="K1161" s="40"/>
    </row>
    <row r="1162" spans="1:11" x14ac:dyDescent="0.2">
      <c r="A1162" s="40"/>
      <c r="B1162" s="40"/>
      <c r="E1162" s="40"/>
      <c r="F1162" s="40"/>
      <c r="K1162" s="40"/>
    </row>
    <row r="1163" spans="1:11" x14ac:dyDescent="0.2">
      <c r="A1163" s="40"/>
      <c r="B1163" s="40"/>
      <c r="E1163" s="40"/>
      <c r="F1163" s="40"/>
      <c r="K1163" s="40"/>
    </row>
    <row r="1164" spans="1:11" x14ac:dyDescent="0.2">
      <c r="A1164" s="40"/>
      <c r="B1164" s="40"/>
      <c r="E1164" s="40"/>
      <c r="F1164" s="40"/>
      <c r="K1164" s="40"/>
    </row>
    <row r="1165" spans="1:11" x14ac:dyDescent="0.2">
      <c r="A1165" s="40"/>
      <c r="B1165" s="40"/>
      <c r="E1165" s="40"/>
      <c r="F1165" s="40"/>
      <c r="K1165" s="40"/>
    </row>
    <row r="1166" spans="1:11" x14ac:dyDescent="0.2">
      <c r="A1166" s="40"/>
      <c r="B1166" s="40"/>
      <c r="E1166" s="40"/>
      <c r="F1166" s="40"/>
      <c r="K1166" s="40"/>
    </row>
    <row r="1167" spans="1:11" x14ac:dyDescent="0.2">
      <c r="A1167" s="40"/>
      <c r="B1167" s="40"/>
      <c r="E1167" s="40"/>
      <c r="F1167" s="40"/>
      <c r="K1167" s="40"/>
    </row>
    <row r="1168" spans="1:11" x14ac:dyDescent="0.2">
      <c r="A1168" s="40"/>
      <c r="B1168" s="40"/>
      <c r="E1168" s="40"/>
      <c r="F1168" s="40"/>
      <c r="K1168" s="40"/>
    </row>
    <row r="1169" spans="1:11" x14ac:dyDescent="0.2">
      <c r="A1169" s="40"/>
      <c r="B1169" s="40"/>
      <c r="E1169" s="40"/>
      <c r="F1169" s="40"/>
      <c r="K1169" s="40"/>
    </row>
    <row r="1170" spans="1:11" x14ac:dyDescent="0.2">
      <c r="A1170" s="40"/>
      <c r="B1170" s="40"/>
      <c r="E1170" s="40"/>
      <c r="F1170" s="40"/>
      <c r="K1170" s="40"/>
    </row>
    <row r="1171" spans="1:11" x14ac:dyDescent="0.2">
      <c r="A1171" s="40"/>
      <c r="B1171" s="40"/>
      <c r="E1171" s="40"/>
      <c r="F1171" s="40"/>
      <c r="K1171" s="40"/>
    </row>
    <row r="1172" spans="1:11" x14ac:dyDescent="0.2">
      <c r="A1172" s="40"/>
      <c r="B1172" s="40"/>
      <c r="E1172" s="40"/>
      <c r="F1172" s="40"/>
      <c r="K1172" s="40"/>
    </row>
    <row r="1173" spans="1:11" x14ac:dyDescent="0.2">
      <c r="A1173" s="40"/>
      <c r="B1173" s="40"/>
      <c r="E1173" s="40"/>
      <c r="F1173" s="40"/>
      <c r="K1173" s="40"/>
    </row>
    <row r="1174" spans="1:11" x14ac:dyDescent="0.2">
      <c r="A1174" s="40"/>
      <c r="B1174" s="40"/>
      <c r="E1174" s="40"/>
      <c r="F1174" s="40"/>
      <c r="K1174" s="40"/>
    </row>
    <row r="1175" spans="1:11" x14ac:dyDescent="0.2">
      <c r="A1175" s="40"/>
      <c r="B1175" s="40"/>
      <c r="E1175" s="40"/>
      <c r="F1175" s="40"/>
      <c r="K1175" s="40"/>
    </row>
    <row r="1176" spans="1:11" x14ac:dyDescent="0.2">
      <c r="A1176" s="40"/>
      <c r="B1176" s="40"/>
      <c r="E1176" s="40"/>
      <c r="F1176" s="40"/>
      <c r="K1176" s="40"/>
    </row>
    <row r="1177" spans="1:11" x14ac:dyDescent="0.2">
      <c r="A1177" s="40"/>
      <c r="B1177" s="40"/>
      <c r="E1177" s="40"/>
      <c r="F1177" s="40"/>
      <c r="K1177" s="40"/>
    </row>
    <row r="1178" spans="1:11" x14ac:dyDescent="0.2">
      <c r="A1178" s="40"/>
      <c r="B1178" s="40"/>
      <c r="E1178" s="40"/>
      <c r="F1178" s="40"/>
      <c r="K1178" s="40"/>
    </row>
    <row r="1179" spans="1:11" x14ac:dyDescent="0.2">
      <c r="A1179" s="40"/>
      <c r="B1179" s="40"/>
      <c r="E1179" s="40"/>
      <c r="F1179" s="40"/>
      <c r="K1179" s="40"/>
    </row>
    <row r="1180" spans="1:11" x14ac:dyDescent="0.2">
      <c r="A1180" s="40"/>
      <c r="B1180" s="40"/>
      <c r="E1180" s="40"/>
      <c r="F1180" s="40"/>
      <c r="K1180" s="40"/>
    </row>
    <row r="1181" spans="1:11" x14ac:dyDescent="0.2">
      <c r="A1181" s="40"/>
      <c r="B1181" s="40"/>
      <c r="E1181" s="40"/>
      <c r="F1181" s="40"/>
      <c r="K1181" s="40"/>
    </row>
    <row r="1182" spans="1:11" x14ac:dyDescent="0.2">
      <c r="A1182" s="40"/>
      <c r="B1182" s="40"/>
      <c r="E1182" s="40"/>
      <c r="F1182" s="40"/>
      <c r="K1182" s="40"/>
    </row>
    <row r="1183" spans="1:11" x14ac:dyDescent="0.2">
      <c r="A1183" s="40"/>
      <c r="B1183" s="40"/>
      <c r="E1183" s="40"/>
      <c r="F1183" s="40"/>
      <c r="K1183" s="40"/>
    </row>
    <row r="1184" spans="1:11" x14ac:dyDescent="0.2">
      <c r="A1184" s="40"/>
      <c r="B1184" s="40"/>
      <c r="E1184" s="40"/>
      <c r="F1184" s="40"/>
      <c r="K1184" s="40"/>
    </row>
    <row r="1185" spans="1:11" x14ac:dyDescent="0.2">
      <c r="A1185" s="40"/>
      <c r="B1185" s="40"/>
      <c r="E1185" s="40"/>
      <c r="F1185" s="40"/>
      <c r="K1185" s="40"/>
    </row>
    <row r="1186" spans="1:11" x14ac:dyDescent="0.2">
      <c r="A1186" s="40"/>
      <c r="B1186" s="40"/>
      <c r="E1186" s="40"/>
      <c r="F1186" s="40"/>
      <c r="K1186" s="40"/>
    </row>
    <row r="1187" spans="1:11" x14ac:dyDescent="0.2">
      <c r="A1187" s="40"/>
      <c r="B1187" s="40"/>
      <c r="E1187" s="40"/>
      <c r="F1187" s="40"/>
      <c r="K1187" s="40"/>
    </row>
    <row r="1188" spans="1:11" x14ac:dyDescent="0.2">
      <c r="A1188" s="40"/>
      <c r="B1188" s="40"/>
      <c r="E1188" s="40"/>
      <c r="F1188" s="40"/>
      <c r="K1188" s="40"/>
    </row>
    <row r="1189" spans="1:11" x14ac:dyDescent="0.2">
      <c r="A1189" s="40"/>
      <c r="B1189" s="40"/>
      <c r="E1189" s="40"/>
      <c r="F1189" s="40"/>
      <c r="K1189" s="40"/>
    </row>
    <row r="1190" spans="1:11" x14ac:dyDescent="0.2">
      <c r="A1190" s="40"/>
      <c r="B1190" s="40"/>
      <c r="E1190" s="40"/>
      <c r="F1190" s="40"/>
      <c r="K1190" s="40"/>
    </row>
    <row r="1191" spans="1:11" x14ac:dyDescent="0.2">
      <c r="A1191" s="40"/>
      <c r="B1191" s="40"/>
      <c r="E1191" s="40"/>
      <c r="F1191" s="40"/>
      <c r="K1191" s="40"/>
    </row>
    <row r="1192" spans="1:11" x14ac:dyDescent="0.2">
      <c r="A1192" s="40"/>
      <c r="B1192" s="40"/>
      <c r="E1192" s="40"/>
      <c r="F1192" s="40"/>
      <c r="K1192" s="40"/>
    </row>
    <row r="1193" spans="1:11" x14ac:dyDescent="0.2">
      <c r="A1193" s="40"/>
      <c r="B1193" s="40"/>
      <c r="E1193" s="40"/>
      <c r="F1193" s="40"/>
      <c r="K1193" s="40"/>
    </row>
    <row r="1194" spans="1:11" x14ac:dyDescent="0.2">
      <c r="A1194" s="40"/>
      <c r="B1194" s="40"/>
      <c r="E1194" s="40"/>
      <c r="F1194" s="40"/>
      <c r="K1194" s="40"/>
    </row>
    <row r="1195" spans="1:11" x14ac:dyDescent="0.2">
      <c r="A1195" s="40"/>
      <c r="B1195" s="40"/>
      <c r="E1195" s="40"/>
      <c r="F1195" s="40"/>
      <c r="K1195" s="40"/>
    </row>
    <row r="1196" spans="1:11" x14ac:dyDescent="0.2">
      <c r="A1196" s="40"/>
      <c r="B1196" s="40"/>
      <c r="E1196" s="40"/>
      <c r="F1196" s="40"/>
      <c r="K1196" s="40"/>
    </row>
    <row r="1197" spans="1:11" x14ac:dyDescent="0.2">
      <c r="A1197" s="40"/>
      <c r="B1197" s="40"/>
      <c r="E1197" s="40"/>
      <c r="F1197" s="40"/>
      <c r="K1197" s="40"/>
    </row>
    <row r="1198" spans="1:11" x14ac:dyDescent="0.2">
      <c r="A1198" s="40"/>
      <c r="B1198" s="40"/>
      <c r="E1198" s="40"/>
      <c r="F1198" s="40"/>
      <c r="K1198" s="40"/>
    </row>
    <row r="1199" spans="1:11" x14ac:dyDescent="0.2">
      <c r="A1199" s="40"/>
      <c r="B1199" s="40"/>
      <c r="E1199" s="40"/>
      <c r="F1199" s="40"/>
      <c r="K1199" s="40"/>
    </row>
    <row r="1200" spans="1:11" x14ac:dyDescent="0.2">
      <c r="A1200" s="40"/>
      <c r="B1200" s="40"/>
      <c r="E1200" s="40"/>
      <c r="F1200" s="40"/>
      <c r="K1200" s="40"/>
    </row>
    <row r="1201" spans="1:11" x14ac:dyDescent="0.2">
      <c r="A1201" s="40"/>
      <c r="B1201" s="40"/>
      <c r="E1201" s="40"/>
      <c r="F1201" s="40"/>
      <c r="K1201" s="40"/>
    </row>
    <row r="1202" spans="1:11" x14ac:dyDescent="0.2">
      <c r="A1202" s="40"/>
      <c r="B1202" s="40"/>
      <c r="E1202" s="40"/>
      <c r="F1202" s="40"/>
      <c r="K1202" s="40"/>
    </row>
    <row r="1203" spans="1:11" x14ac:dyDescent="0.2">
      <c r="A1203" s="40"/>
      <c r="B1203" s="40"/>
      <c r="E1203" s="40"/>
      <c r="F1203" s="40"/>
      <c r="K1203" s="40"/>
    </row>
    <row r="1204" spans="1:11" x14ac:dyDescent="0.2">
      <c r="A1204" s="40"/>
      <c r="B1204" s="40"/>
      <c r="E1204" s="40"/>
      <c r="F1204" s="40"/>
      <c r="K1204" s="40"/>
    </row>
    <row r="1205" spans="1:11" x14ac:dyDescent="0.2">
      <c r="A1205" s="40"/>
      <c r="B1205" s="40"/>
      <c r="E1205" s="40"/>
      <c r="F1205" s="40"/>
      <c r="K1205" s="40"/>
    </row>
    <row r="1206" spans="1:11" x14ac:dyDescent="0.2">
      <c r="A1206" s="40"/>
      <c r="B1206" s="40"/>
      <c r="E1206" s="40"/>
      <c r="F1206" s="40"/>
      <c r="K1206" s="40"/>
    </row>
    <row r="1207" spans="1:11" x14ac:dyDescent="0.2">
      <c r="A1207" s="40"/>
      <c r="B1207" s="40"/>
      <c r="E1207" s="40"/>
      <c r="F1207" s="40"/>
      <c r="K1207" s="40"/>
    </row>
    <row r="1208" spans="1:11" x14ac:dyDescent="0.2">
      <c r="A1208" s="40"/>
      <c r="B1208" s="40"/>
      <c r="E1208" s="40"/>
      <c r="F1208" s="40"/>
      <c r="K1208" s="40"/>
    </row>
    <row r="1209" spans="1:11" x14ac:dyDescent="0.2">
      <c r="A1209" s="40"/>
      <c r="B1209" s="40"/>
      <c r="E1209" s="40"/>
      <c r="F1209" s="40"/>
      <c r="K1209" s="40"/>
    </row>
    <row r="1210" spans="1:11" x14ac:dyDescent="0.2">
      <c r="A1210" s="40"/>
      <c r="B1210" s="40"/>
      <c r="E1210" s="40"/>
      <c r="F1210" s="40"/>
      <c r="K1210" s="40"/>
    </row>
    <row r="1211" spans="1:11" x14ac:dyDescent="0.2">
      <c r="A1211" s="40"/>
      <c r="B1211" s="40"/>
      <c r="E1211" s="40"/>
      <c r="F1211" s="40"/>
      <c r="K1211" s="40"/>
    </row>
    <row r="1212" spans="1:11" x14ac:dyDescent="0.2">
      <c r="A1212" s="40"/>
      <c r="B1212" s="40"/>
      <c r="E1212" s="40"/>
      <c r="F1212" s="40"/>
      <c r="K1212" s="40"/>
    </row>
    <row r="1213" spans="1:11" x14ac:dyDescent="0.2">
      <c r="A1213" s="40"/>
      <c r="B1213" s="40"/>
      <c r="E1213" s="40"/>
      <c r="F1213" s="40"/>
      <c r="K1213" s="40"/>
    </row>
    <row r="1214" spans="1:11" x14ac:dyDescent="0.2">
      <c r="A1214" s="40"/>
      <c r="B1214" s="40"/>
      <c r="E1214" s="40"/>
      <c r="F1214" s="40"/>
      <c r="K1214" s="40"/>
    </row>
    <row r="1215" spans="1:11" x14ac:dyDescent="0.2">
      <c r="A1215" s="40"/>
      <c r="B1215" s="40"/>
      <c r="E1215" s="40"/>
      <c r="F1215" s="40"/>
      <c r="K1215" s="40"/>
    </row>
    <row r="1216" spans="1:11" x14ac:dyDescent="0.2">
      <c r="A1216" s="40"/>
      <c r="B1216" s="40"/>
      <c r="E1216" s="40"/>
      <c r="F1216" s="40"/>
      <c r="K1216" s="40"/>
    </row>
    <row r="1217" spans="1:11" x14ac:dyDescent="0.2">
      <c r="A1217" s="40"/>
      <c r="B1217" s="40"/>
      <c r="E1217" s="40"/>
      <c r="F1217" s="40"/>
      <c r="K1217" s="40"/>
    </row>
    <row r="1218" spans="1:11" x14ac:dyDescent="0.2">
      <c r="A1218" s="40"/>
      <c r="B1218" s="40"/>
      <c r="E1218" s="40"/>
      <c r="F1218" s="40"/>
      <c r="K1218" s="40"/>
    </row>
    <row r="1219" spans="1:11" x14ac:dyDescent="0.2">
      <c r="A1219" s="40"/>
      <c r="B1219" s="40"/>
      <c r="E1219" s="40"/>
      <c r="F1219" s="40"/>
      <c r="K1219" s="40"/>
    </row>
    <row r="1220" spans="1:11" x14ac:dyDescent="0.2">
      <c r="A1220" s="40"/>
      <c r="B1220" s="40"/>
      <c r="E1220" s="40"/>
      <c r="F1220" s="40"/>
      <c r="K1220" s="40"/>
    </row>
    <row r="1221" spans="1:11" x14ac:dyDescent="0.2">
      <c r="A1221" s="40"/>
      <c r="B1221" s="40"/>
      <c r="E1221" s="40"/>
      <c r="F1221" s="40"/>
      <c r="K1221" s="40"/>
    </row>
    <row r="1222" spans="1:11" x14ac:dyDescent="0.2">
      <c r="A1222" s="40"/>
      <c r="B1222" s="40"/>
      <c r="E1222" s="40"/>
      <c r="F1222" s="40"/>
      <c r="K1222" s="40"/>
    </row>
    <row r="1223" spans="1:11" x14ac:dyDescent="0.2">
      <c r="A1223" s="40"/>
      <c r="B1223" s="40"/>
      <c r="E1223" s="40"/>
      <c r="F1223" s="40"/>
      <c r="K1223" s="40"/>
    </row>
    <row r="1224" spans="1:11" x14ac:dyDescent="0.2">
      <c r="A1224" s="40"/>
      <c r="B1224" s="40"/>
      <c r="E1224" s="40"/>
      <c r="F1224" s="40"/>
      <c r="K1224" s="40"/>
    </row>
    <row r="1225" spans="1:11" x14ac:dyDescent="0.2">
      <c r="A1225" s="40"/>
      <c r="B1225" s="40"/>
      <c r="E1225" s="40"/>
      <c r="F1225" s="40"/>
      <c r="K1225" s="40"/>
    </row>
    <row r="1226" spans="1:11" x14ac:dyDescent="0.2">
      <c r="A1226" s="40"/>
      <c r="B1226" s="40"/>
      <c r="E1226" s="40"/>
      <c r="F1226" s="40"/>
      <c r="K1226" s="40"/>
    </row>
    <row r="1227" spans="1:11" x14ac:dyDescent="0.2">
      <c r="A1227" s="40"/>
      <c r="B1227" s="40"/>
      <c r="E1227" s="40"/>
      <c r="F1227" s="40"/>
      <c r="K1227" s="40"/>
    </row>
    <row r="1228" spans="1:11" x14ac:dyDescent="0.2">
      <c r="A1228" s="40"/>
      <c r="B1228" s="40"/>
      <c r="E1228" s="40"/>
      <c r="F1228" s="40"/>
      <c r="K1228" s="40"/>
    </row>
    <row r="1229" spans="1:11" x14ac:dyDescent="0.2">
      <c r="A1229" s="40"/>
      <c r="B1229" s="40"/>
      <c r="E1229" s="40"/>
      <c r="F1229" s="40"/>
      <c r="K1229" s="40"/>
    </row>
    <row r="1230" spans="1:11" x14ac:dyDescent="0.2">
      <c r="A1230" s="40"/>
      <c r="B1230" s="40"/>
      <c r="E1230" s="40"/>
      <c r="F1230" s="40"/>
      <c r="K1230" s="40"/>
    </row>
    <row r="1231" spans="1:11" x14ac:dyDescent="0.2">
      <c r="A1231" s="40"/>
      <c r="B1231" s="40"/>
      <c r="E1231" s="40"/>
      <c r="F1231" s="40"/>
      <c r="K1231" s="40"/>
    </row>
    <row r="1232" spans="1:11" x14ac:dyDescent="0.2">
      <c r="A1232" s="40"/>
      <c r="B1232" s="40"/>
      <c r="E1232" s="40"/>
      <c r="F1232" s="40"/>
      <c r="K1232" s="40"/>
    </row>
    <row r="1233" spans="1:11" x14ac:dyDescent="0.2">
      <c r="A1233" s="40"/>
      <c r="B1233" s="40"/>
      <c r="E1233" s="40"/>
      <c r="F1233" s="40"/>
      <c r="K1233" s="40"/>
    </row>
    <row r="1234" spans="1:11" x14ac:dyDescent="0.2">
      <c r="A1234" s="40"/>
      <c r="B1234" s="40"/>
      <c r="E1234" s="40"/>
      <c r="F1234" s="40"/>
      <c r="K1234" s="40"/>
    </row>
    <row r="1235" spans="1:11" x14ac:dyDescent="0.2">
      <c r="A1235" s="40"/>
      <c r="B1235" s="40"/>
      <c r="E1235" s="40"/>
      <c r="F1235" s="40"/>
      <c r="K1235" s="40"/>
    </row>
    <row r="1236" spans="1:11" x14ac:dyDescent="0.2">
      <c r="A1236" s="40"/>
      <c r="B1236" s="40"/>
      <c r="E1236" s="40"/>
      <c r="F1236" s="40"/>
      <c r="K1236" s="40"/>
    </row>
    <row r="1237" spans="1:11" x14ac:dyDescent="0.2">
      <c r="A1237" s="40"/>
      <c r="B1237" s="40"/>
      <c r="E1237" s="40"/>
      <c r="F1237" s="40"/>
      <c r="K1237" s="40"/>
    </row>
    <row r="1238" spans="1:11" x14ac:dyDescent="0.2">
      <c r="A1238" s="40"/>
      <c r="B1238" s="40"/>
      <c r="E1238" s="40"/>
      <c r="F1238" s="40"/>
      <c r="K1238" s="40"/>
    </row>
    <row r="1239" spans="1:11" x14ac:dyDescent="0.2">
      <c r="A1239" s="40"/>
      <c r="B1239" s="40"/>
      <c r="E1239" s="40"/>
      <c r="F1239" s="40"/>
      <c r="K1239" s="40"/>
    </row>
    <row r="1240" spans="1:11" x14ac:dyDescent="0.2">
      <c r="A1240" s="40"/>
      <c r="B1240" s="40"/>
      <c r="E1240" s="40"/>
      <c r="F1240" s="40"/>
      <c r="K1240" s="40"/>
    </row>
    <row r="1241" spans="1:11" x14ac:dyDescent="0.2">
      <c r="A1241" s="40"/>
      <c r="B1241" s="40"/>
      <c r="E1241" s="40"/>
      <c r="F1241" s="40"/>
      <c r="K1241" s="40"/>
    </row>
    <row r="1242" spans="1:11" x14ac:dyDescent="0.2">
      <c r="A1242" s="40"/>
      <c r="B1242" s="40"/>
      <c r="E1242" s="40"/>
      <c r="F1242" s="40"/>
      <c r="K1242" s="40"/>
    </row>
    <row r="1243" spans="1:11" x14ac:dyDescent="0.2">
      <c r="A1243" s="40"/>
      <c r="B1243" s="40"/>
      <c r="E1243" s="40"/>
      <c r="F1243" s="40"/>
      <c r="K1243" s="40"/>
    </row>
    <row r="1244" spans="1:11" x14ac:dyDescent="0.2">
      <c r="A1244" s="40"/>
      <c r="B1244" s="40"/>
      <c r="E1244" s="40"/>
      <c r="F1244" s="40"/>
      <c r="K1244" s="40"/>
    </row>
    <row r="1245" spans="1:11" x14ac:dyDescent="0.2">
      <c r="A1245" s="40"/>
      <c r="B1245" s="40"/>
      <c r="E1245" s="40"/>
      <c r="F1245" s="40"/>
      <c r="K1245" s="40"/>
    </row>
    <row r="1246" spans="1:11" x14ac:dyDescent="0.2">
      <c r="A1246" s="40"/>
      <c r="B1246" s="40"/>
      <c r="E1246" s="40"/>
      <c r="F1246" s="40"/>
      <c r="K1246" s="40"/>
    </row>
    <row r="1247" spans="1:11" x14ac:dyDescent="0.2">
      <c r="A1247" s="40"/>
      <c r="B1247" s="40"/>
      <c r="E1247" s="40"/>
      <c r="F1247" s="40"/>
      <c r="K1247" s="40"/>
    </row>
    <row r="1248" spans="1:11" x14ac:dyDescent="0.2">
      <c r="A1248" s="40"/>
      <c r="B1248" s="40"/>
      <c r="E1248" s="40"/>
      <c r="F1248" s="40"/>
      <c r="K1248" s="40"/>
    </row>
    <row r="1249" spans="1:11" x14ac:dyDescent="0.2">
      <c r="A1249" s="40"/>
      <c r="B1249" s="40"/>
      <c r="E1249" s="40"/>
      <c r="F1249" s="40"/>
      <c r="K1249" s="40"/>
    </row>
    <row r="1250" spans="1:11" x14ac:dyDescent="0.2">
      <c r="A1250" s="40"/>
      <c r="B1250" s="40"/>
      <c r="E1250" s="40"/>
      <c r="F1250" s="40"/>
      <c r="K1250" s="40"/>
    </row>
    <row r="1251" spans="1:11" x14ac:dyDescent="0.2">
      <c r="A1251" s="40"/>
      <c r="B1251" s="40"/>
      <c r="E1251" s="40"/>
      <c r="F1251" s="40"/>
      <c r="K1251" s="40"/>
    </row>
    <row r="1252" spans="1:11" x14ac:dyDescent="0.2">
      <c r="A1252" s="40"/>
      <c r="B1252" s="40"/>
      <c r="E1252" s="40"/>
      <c r="F1252" s="40"/>
      <c r="K1252" s="40"/>
    </row>
    <row r="1253" spans="1:11" x14ac:dyDescent="0.2">
      <c r="A1253" s="40"/>
      <c r="B1253" s="40"/>
      <c r="E1253" s="40"/>
      <c r="F1253" s="40"/>
      <c r="K1253" s="40"/>
    </row>
    <row r="1254" spans="1:11" x14ac:dyDescent="0.2">
      <c r="A1254" s="40"/>
      <c r="B1254" s="40"/>
      <c r="E1254" s="40"/>
      <c r="F1254" s="40"/>
      <c r="K1254" s="40"/>
    </row>
    <row r="1255" spans="1:11" x14ac:dyDescent="0.2">
      <c r="A1255" s="40"/>
      <c r="B1255" s="40"/>
      <c r="E1255" s="40"/>
      <c r="F1255" s="40"/>
      <c r="K1255" s="40"/>
    </row>
    <row r="1256" spans="1:11" x14ac:dyDescent="0.2">
      <c r="A1256" s="40"/>
      <c r="B1256" s="40"/>
      <c r="E1256" s="40"/>
      <c r="F1256" s="40"/>
      <c r="K1256" s="40"/>
    </row>
    <row r="1257" spans="1:11" x14ac:dyDescent="0.2">
      <c r="A1257" s="40"/>
      <c r="B1257" s="40"/>
      <c r="E1257" s="40"/>
      <c r="F1257" s="40"/>
      <c r="K1257" s="40"/>
    </row>
    <row r="1258" spans="1:11" x14ac:dyDescent="0.2">
      <c r="A1258" s="40"/>
      <c r="B1258" s="40"/>
      <c r="E1258" s="40"/>
      <c r="F1258" s="40"/>
      <c r="K1258" s="40"/>
    </row>
    <row r="1259" spans="1:11" x14ac:dyDescent="0.2">
      <c r="A1259" s="40"/>
      <c r="B1259" s="40"/>
      <c r="E1259" s="40"/>
      <c r="F1259" s="40"/>
      <c r="K1259" s="40"/>
    </row>
    <row r="1260" spans="1:11" x14ac:dyDescent="0.2">
      <c r="A1260" s="40"/>
      <c r="B1260" s="40"/>
      <c r="E1260" s="40"/>
      <c r="F1260" s="40"/>
      <c r="K1260" s="40"/>
    </row>
    <row r="1261" spans="1:11" x14ac:dyDescent="0.2">
      <c r="A1261" s="40"/>
      <c r="B1261" s="40"/>
      <c r="E1261" s="40"/>
      <c r="F1261" s="40"/>
      <c r="K1261" s="40"/>
    </row>
    <row r="1262" spans="1:11" x14ac:dyDescent="0.2">
      <c r="A1262" s="40"/>
      <c r="B1262" s="40"/>
      <c r="E1262" s="40"/>
      <c r="F1262" s="40"/>
      <c r="K1262" s="40"/>
    </row>
    <row r="1263" spans="1:11" x14ac:dyDescent="0.2">
      <c r="A1263" s="40"/>
      <c r="B1263" s="40"/>
      <c r="E1263" s="40"/>
      <c r="F1263" s="40"/>
      <c r="K1263" s="40"/>
    </row>
    <row r="1264" spans="1:11" x14ac:dyDescent="0.2">
      <c r="A1264" s="40"/>
      <c r="B1264" s="40"/>
      <c r="E1264" s="40"/>
      <c r="F1264" s="40"/>
      <c r="K1264" s="40"/>
    </row>
    <row r="1265" spans="1:11" x14ac:dyDescent="0.2">
      <c r="A1265" s="40"/>
      <c r="B1265" s="40"/>
      <c r="E1265" s="40"/>
      <c r="F1265" s="40"/>
      <c r="K1265" s="40"/>
    </row>
    <row r="1266" spans="1:11" x14ac:dyDescent="0.2">
      <c r="A1266" s="40"/>
      <c r="B1266" s="40"/>
      <c r="E1266" s="40"/>
      <c r="F1266" s="40"/>
      <c r="K1266" s="40"/>
    </row>
    <row r="1267" spans="1:11" x14ac:dyDescent="0.2">
      <c r="A1267" s="40"/>
      <c r="B1267" s="40"/>
      <c r="E1267" s="40"/>
      <c r="F1267" s="40"/>
      <c r="K1267" s="40"/>
    </row>
    <row r="1268" spans="1:11" x14ac:dyDescent="0.2">
      <c r="A1268" s="40"/>
      <c r="B1268" s="40"/>
      <c r="E1268" s="40"/>
      <c r="F1268" s="40"/>
      <c r="K1268" s="40"/>
    </row>
    <row r="1269" spans="1:11" x14ac:dyDescent="0.2">
      <c r="A1269" s="40"/>
      <c r="B1269" s="40"/>
      <c r="E1269" s="40"/>
      <c r="F1269" s="40"/>
      <c r="K1269" s="40"/>
    </row>
    <row r="1270" spans="1:11" x14ac:dyDescent="0.2">
      <c r="A1270" s="40"/>
      <c r="B1270" s="40"/>
      <c r="E1270" s="40"/>
      <c r="F1270" s="40"/>
      <c r="K1270" s="40"/>
    </row>
    <row r="1271" spans="1:11" x14ac:dyDescent="0.2">
      <c r="A1271" s="40"/>
      <c r="B1271" s="40"/>
      <c r="E1271" s="40"/>
      <c r="F1271" s="40"/>
      <c r="K1271" s="40"/>
    </row>
    <row r="1272" spans="1:11" x14ac:dyDescent="0.2">
      <c r="A1272" s="40"/>
      <c r="B1272" s="40"/>
      <c r="E1272" s="40"/>
      <c r="F1272" s="40"/>
      <c r="K1272" s="40"/>
    </row>
    <row r="1273" spans="1:11" x14ac:dyDescent="0.2">
      <c r="A1273" s="40"/>
      <c r="B1273" s="40"/>
      <c r="E1273" s="40"/>
      <c r="F1273" s="40"/>
      <c r="K1273" s="40"/>
    </row>
    <row r="1274" spans="1:11" x14ac:dyDescent="0.2">
      <c r="A1274" s="40"/>
      <c r="B1274" s="40"/>
      <c r="E1274" s="40"/>
      <c r="F1274" s="40"/>
      <c r="K1274" s="40"/>
    </row>
    <row r="1275" spans="1:11" x14ac:dyDescent="0.2">
      <c r="A1275" s="40"/>
      <c r="B1275" s="40"/>
      <c r="E1275" s="40"/>
      <c r="F1275" s="40"/>
      <c r="K1275" s="40"/>
    </row>
    <row r="1276" spans="1:11" x14ac:dyDescent="0.2">
      <c r="A1276" s="40"/>
      <c r="B1276" s="40"/>
      <c r="E1276" s="40"/>
      <c r="F1276" s="40"/>
      <c r="K1276" s="40"/>
    </row>
    <row r="1277" spans="1:11" x14ac:dyDescent="0.2">
      <c r="A1277" s="40"/>
      <c r="B1277" s="40"/>
      <c r="E1277" s="40"/>
      <c r="F1277" s="40"/>
      <c r="K1277" s="40"/>
    </row>
    <row r="1278" spans="1:11" x14ac:dyDescent="0.2">
      <c r="A1278" s="40"/>
      <c r="B1278" s="40"/>
      <c r="E1278" s="40"/>
      <c r="F1278" s="40"/>
      <c r="K1278" s="40"/>
    </row>
    <row r="1279" spans="1:11" x14ac:dyDescent="0.2">
      <c r="A1279" s="40"/>
      <c r="B1279" s="40"/>
      <c r="E1279" s="40"/>
      <c r="F1279" s="40"/>
      <c r="K1279" s="40"/>
    </row>
    <row r="1280" spans="1:11" x14ac:dyDescent="0.2">
      <c r="A1280" s="40"/>
      <c r="B1280" s="40"/>
      <c r="E1280" s="40"/>
      <c r="F1280" s="40"/>
      <c r="K1280" s="40"/>
    </row>
    <row r="1281" spans="1:11" x14ac:dyDescent="0.2">
      <c r="A1281" s="40"/>
      <c r="B1281" s="40"/>
      <c r="E1281" s="40"/>
      <c r="F1281" s="40"/>
      <c r="K1281" s="40"/>
    </row>
    <row r="1282" spans="1:11" x14ac:dyDescent="0.2">
      <c r="A1282" s="40"/>
      <c r="B1282" s="40"/>
      <c r="E1282" s="40"/>
      <c r="F1282" s="40"/>
      <c r="K1282" s="40"/>
    </row>
    <row r="1283" spans="1:11" x14ac:dyDescent="0.2">
      <c r="A1283" s="40"/>
      <c r="B1283" s="40"/>
      <c r="E1283" s="40"/>
      <c r="F1283" s="40"/>
      <c r="K1283" s="40"/>
    </row>
    <row r="1284" spans="1:11" x14ac:dyDescent="0.2">
      <c r="A1284" s="40"/>
      <c r="B1284" s="40"/>
      <c r="E1284" s="40"/>
      <c r="F1284" s="40"/>
      <c r="K1284" s="40"/>
    </row>
    <row r="1285" spans="1:11" x14ac:dyDescent="0.2">
      <c r="A1285" s="40"/>
      <c r="B1285" s="40"/>
      <c r="E1285" s="40"/>
      <c r="F1285" s="40"/>
      <c r="K1285" s="40"/>
    </row>
    <row r="1286" spans="1:11" x14ac:dyDescent="0.2">
      <c r="A1286" s="40"/>
      <c r="B1286" s="40"/>
      <c r="E1286" s="40"/>
      <c r="F1286" s="40"/>
      <c r="K1286" s="40"/>
    </row>
    <row r="1287" spans="1:11" x14ac:dyDescent="0.2">
      <c r="A1287" s="40"/>
      <c r="B1287" s="40"/>
      <c r="E1287" s="40"/>
      <c r="F1287" s="40"/>
      <c r="K1287" s="40"/>
    </row>
    <row r="1288" spans="1:11" x14ac:dyDescent="0.2">
      <c r="A1288" s="40"/>
      <c r="B1288" s="40"/>
      <c r="E1288" s="40"/>
      <c r="F1288" s="40"/>
      <c r="K1288" s="40"/>
    </row>
    <row r="1289" spans="1:11" x14ac:dyDescent="0.2">
      <c r="A1289" s="40"/>
      <c r="B1289" s="40"/>
      <c r="E1289" s="40"/>
      <c r="F1289" s="40"/>
      <c r="K1289" s="40"/>
    </row>
    <row r="1290" spans="1:11" x14ac:dyDescent="0.2">
      <c r="A1290" s="40"/>
      <c r="B1290" s="40"/>
      <c r="E1290" s="40"/>
      <c r="F1290" s="40"/>
      <c r="K1290" s="40"/>
    </row>
    <row r="1291" spans="1:11" x14ac:dyDescent="0.2">
      <c r="A1291" s="40"/>
      <c r="B1291" s="40"/>
      <c r="E1291" s="40"/>
      <c r="F1291" s="40"/>
      <c r="K1291" s="40"/>
    </row>
    <row r="1292" spans="1:11" x14ac:dyDescent="0.2">
      <c r="A1292" s="40"/>
      <c r="B1292" s="40"/>
      <c r="E1292" s="40"/>
      <c r="F1292" s="40"/>
      <c r="K1292" s="40"/>
    </row>
    <row r="1293" spans="1:11" x14ac:dyDescent="0.2">
      <c r="A1293" s="40"/>
      <c r="B1293" s="40"/>
      <c r="E1293" s="40"/>
      <c r="F1293" s="40"/>
      <c r="K1293" s="40"/>
    </row>
    <row r="1294" spans="1:11" x14ac:dyDescent="0.2">
      <c r="A1294" s="40"/>
      <c r="B1294" s="40"/>
      <c r="E1294" s="40"/>
      <c r="F1294" s="40"/>
      <c r="K1294" s="40"/>
    </row>
    <row r="1295" spans="1:11" x14ac:dyDescent="0.2">
      <c r="A1295" s="40"/>
      <c r="B1295" s="40"/>
      <c r="E1295" s="40"/>
      <c r="F1295" s="40"/>
      <c r="K1295" s="40"/>
    </row>
    <row r="1296" spans="1:11" x14ac:dyDescent="0.2">
      <c r="A1296" s="40"/>
      <c r="B1296" s="40"/>
      <c r="E1296" s="40"/>
      <c r="F1296" s="40"/>
      <c r="K1296" s="40"/>
    </row>
    <row r="1297" spans="1:11" x14ac:dyDescent="0.2">
      <c r="A1297" s="40"/>
      <c r="B1297" s="40"/>
      <c r="E1297" s="40"/>
      <c r="F1297" s="40"/>
      <c r="K1297" s="40"/>
    </row>
    <row r="1298" spans="1:11" x14ac:dyDescent="0.2">
      <c r="A1298" s="40"/>
      <c r="B1298" s="40"/>
      <c r="E1298" s="40"/>
      <c r="F1298" s="40"/>
      <c r="K1298" s="40"/>
    </row>
    <row r="1299" spans="1:11" x14ac:dyDescent="0.2">
      <c r="A1299" s="40"/>
      <c r="B1299" s="40"/>
      <c r="E1299" s="40"/>
      <c r="F1299" s="40"/>
      <c r="K1299" s="40"/>
    </row>
    <row r="1300" spans="1:11" x14ac:dyDescent="0.2">
      <c r="A1300" s="40"/>
      <c r="B1300" s="40"/>
      <c r="E1300" s="40"/>
      <c r="F1300" s="40"/>
      <c r="K1300" s="40"/>
    </row>
    <row r="1301" spans="1:11" x14ac:dyDescent="0.2">
      <c r="A1301" s="40"/>
      <c r="B1301" s="40"/>
      <c r="E1301" s="40"/>
      <c r="F1301" s="40"/>
      <c r="K1301" s="40"/>
    </row>
    <row r="1302" spans="1:11" x14ac:dyDescent="0.2">
      <c r="A1302" s="40"/>
      <c r="B1302" s="40"/>
      <c r="E1302" s="40"/>
      <c r="F1302" s="40"/>
      <c r="K1302" s="40"/>
    </row>
    <row r="1303" spans="1:11" x14ac:dyDescent="0.2">
      <c r="A1303" s="40"/>
      <c r="B1303" s="40"/>
      <c r="E1303" s="40"/>
      <c r="F1303" s="40"/>
      <c r="K1303" s="40"/>
    </row>
    <row r="1304" spans="1:11" x14ac:dyDescent="0.2">
      <c r="A1304" s="40"/>
      <c r="B1304" s="40"/>
      <c r="E1304" s="40"/>
      <c r="F1304" s="40"/>
      <c r="K1304" s="40"/>
    </row>
    <row r="1305" spans="1:11" x14ac:dyDescent="0.2">
      <c r="A1305" s="40"/>
      <c r="B1305" s="40"/>
      <c r="E1305" s="40"/>
      <c r="F1305" s="40"/>
      <c r="K1305" s="40"/>
    </row>
    <row r="1306" spans="1:11" x14ac:dyDescent="0.2">
      <c r="A1306" s="40"/>
      <c r="B1306" s="40"/>
      <c r="E1306" s="40"/>
      <c r="F1306" s="40"/>
      <c r="K1306" s="40"/>
    </row>
    <row r="1307" spans="1:11" x14ac:dyDescent="0.2">
      <c r="A1307" s="40"/>
      <c r="B1307" s="40"/>
      <c r="E1307" s="40"/>
      <c r="F1307" s="40"/>
      <c r="K1307" s="40"/>
    </row>
    <row r="1308" spans="1:11" x14ac:dyDescent="0.2">
      <c r="A1308" s="40"/>
      <c r="B1308" s="40"/>
      <c r="E1308" s="40"/>
      <c r="F1308" s="40"/>
      <c r="K1308" s="40"/>
    </row>
    <row r="1309" spans="1:11" x14ac:dyDescent="0.2">
      <c r="A1309" s="40"/>
      <c r="B1309" s="40"/>
      <c r="E1309" s="40"/>
      <c r="F1309" s="40"/>
      <c r="K1309" s="40"/>
    </row>
    <row r="1310" spans="1:11" x14ac:dyDescent="0.2">
      <c r="A1310" s="40"/>
      <c r="B1310" s="40"/>
      <c r="E1310" s="40"/>
      <c r="F1310" s="40"/>
      <c r="K1310" s="40"/>
    </row>
    <row r="1311" spans="1:11" x14ac:dyDescent="0.2">
      <c r="A1311" s="40"/>
      <c r="B1311" s="40"/>
      <c r="E1311" s="40"/>
      <c r="F1311" s="40"/>
      <c r="K1311" s="40"/>
    </row>
    <row r="1312" spans="1:11" x14ac:dyDescent="0.2">
      <c r="A1312" s="40"/>
      <c r="B1312" s="40"/>
      <c r="E1312" s="40"/>
      <c r="F1312" s="40"/>
      <c r="K1312" s="40"/>
    </row>
    <row r="1313" spans="1:11" x14ac:dyDescent="0.2">
      <c r="A1313" s="40"/>
      <c r="B1313" s="40"/>
      <c r="E1313" s="40"/>
      <c r="F1313" s="40"/>
      <c r="K1313" s="40"/>
    </row>
    <row r="1314" spans="1:11" x14ac:dyDescent="0.2">
      <c r="A1314" s="40"/>
      <c r="B1314" s="40"/>
      <c r="E1314" s="40"/>
      <c r="F1314" s="40"/>
      <c r="K1314" s="40"/>
    </row>
    <row r="1315" spans="1:11" x14ac:dyDescent="0.2">
      <c r="A1315" s="40"/>
      <c r="B1315" s="40"/>
      <c r="E1315" s="40"/>
      <c r="F1315" s="40"/>
      <c r="K1315" s="40"/>
    </row>
    <row r="1316" spans="1:11" x14ac:dyDescent="0.2">
      <c r="A1316" s="40"/>
      <c r="B1316" s="40"/>
      <c r="E1316" s="40"/>
      <c r="F1316" s="40"/>
      <c r="K1316" s="40"/>
    </row>
    <row r="1317" spans="1:11" x14ac:dyDescent="0.2">
      <c r="A1317" s="40"/>
      <c r="B1317" s="40"/>
      <c r="E1317" s="40"/>
      <c r="F1317" s="40"/>
      <c r="K1317" s="40"/>
    </row>
    <row r="1318" spans="1:11" x14ac:dyDescent="0.2">
      <c r="A1318" s="40"/>
      <c r="B1318" s="40"/>
      <c r="E1318" s="40"/>
      <c r="F1318" s="40"/>
      <c r="K1318" s="40"/>
    </row>
    <row r="1319" spans="1:11" x14ac:dyDescent="0.2">
      <c r="A1319" s="40"/>
      <c r="B1319" s="40"/>
      <c r="E1319" s="40"/>
      <c r="F1319" s="40"/>
      <c r="K1319" s="40"/>
    </row>
    <row r="1320" spans="1:11" x14ac:dyDescent="0.2">
      <c r="A1320" s="40"/>
      <c r="B1320" s="40"/>
      <c r="E1320" s="40"/>
      <c r="F1320" s="40"/>
      <c r="K1320" s="40"/>
    </row>
    <row r="1321" spans="1:11" x14ac:dyDescent="0.2">
      <c r="A1321" s="40"/>
      <c r="B1321" s="40"/>
      <c r="E1321" s="40"/>
      <c r="F1321" s="40"/>
      <c r="K1321" s="40"/>
    </row>
    <row r="1322" spans="1:11" x14ac:dyDescent="0.2">
      <c r="A1322" s="40"/>
      <c r="B1322" s="40"/>
      <c r="E1322" s="40"/>
      <c r="F1322" s="40"/>
      <c r="K1322" s="40"/>
    </row>
    <row r="1323" spans="1:11" x14ac:dyDescent="0.2">
      <c r="A1323" s="40"/>
      <c r="B1323" s="40"/>
      <c r="E1323" s="40"/>
      <c r="F1323" s="40"/>
      <c r="K1323" s="40"/>
    </row>
    <row r="1324" spans="1:11" x14ac:dyDescent="0.2">
      <c r="A1324" s="40"/>
      <c r="B1324" s="40"/>
      <c r="E1324" s="40"/>
      <c r="F1324" s="40"/>
      <c r="K1324" s="40"/>
    </row>
    <row r="1325" spans="1:11" x14ac:dyDescent="0.2">
      <c r="A1325" s="40"/>
      <c r="B1325" s="40"/>
      <c r="E1325" s="40"/>
      <c r="F1325" s="40"/>
      <c r="K1325" s="40"/>
    </row>
    <row r="1326" spans="1:11" x14ac:dyDescent="0.2">
      <c r="A1326" s="40"/>
      <c r="B1326" s="40"/>
      <c r="E1326" s="40"/>
      <c r="F1326" s="40"/>
      <c r="K1326" s="40"/>
    </row>
    <row r="1327" spans="1:11" x14ac:dyDescent="0.2">
      <c r="A1327" s="40"/>
      <c r="B1327" s="40"/>
      <c r="E1327" s="40"/>
      <c r="F1327" s="40"/>
      <c r="K1327" s="40"/>
    </row>
    <row r="1328" spans="1:11" x14ac:dyDescent="0.2">
      <c r="A1328" s="40"/>
      <c r="B1328" s="40"/>
      <c r="E1328" s="40"/>
      <c r="F1328" s="40"/>
      <c r="K1328" s="40"/>
    </row>
    <row r="1329" spans="1:11" x14ac:dyDescent="0.2">
      <c r="A1329" s="40"/>
      <c r="B1329" s="40"/>
      <c r="E1329" s="40"/>
      <c r="F1329" s="40"/>
      <c r="K1329" s="40"/>
    </row>
    <row r="1330" spans="1:11" x14ac:dyDescent="0.2">
      <c r="A1330" s="40"/>
      <c r="B1330" s="40"/>
      <c r="E1330" s="40"/>
      <c r="F1330" s="40"/>
      <c r="K1330" s="40"/>
    </row>
    <row r="1331" spans="1:11" x14ac:dyDescent="0.2">
      <c r="A1331" s="40"/>
      <c r="B1331" s="40"/>
      <c r="E1331" s="40"/>
      <c r="F1331" s="40"/>
      <c r="K1331" s="40"/>
    </row>
    <row r="1332" spans="1:11" x14ac:dyDescent="0.2">
      <c r="A1332" s="40"/>
      <c r="B1332" s="40"/>
      <c r="E1332" s="40"/>
      <c r="F1332" s="40"/>
      <c r="K1332" s="40"/>
    </row>
    <row r="1333" spans="1:11" x14ac:dyDescent="0.2">
      <c r="A1333" s="40"/>
      <c r="B1333" s="40"/>
      <c r="E1333" s="40"/>
      <c r="F1333" s="40"/>
      <c r="K1333" s="40"/>
    </row>
    <row r="1334" spans="1:11" x14ac:dyDescent="0.2">
      <c r="A1334" s="40"/>
      <c r="B1334" s="40"/>
      <c r="E1334" s="40"/>
      <c r="F1334" s="40"/>
      <c r="K1334" s="40"/>
    </row>
    <row r="1335" spans="1:11" x14ac:dyDescent="0.2">
      <c r="A1335" s="40"/>
      <c r="B1335" s="40"/>
      <c r="E1335" s="40"/>
      <c r="F1335" s="40"/>
      <c r="K1335" s="40"/>
    </row>
    <row r="1336" spans="1:11" x14ac:dyDescent="0.2">
      <c r="A1336" s="40"/>
      <c r="B1336" s="40"/>
      <c r="E1336" s="40"/>
      <c r="F1336" s="40"/>
      <c r="K1336" s="40"/>
    </row>
    <row r="1337" spans="1:11" x14ac:dyDescent="0.2">
      <c r="A1337" s="40"/>
      <c r="B1337" s="40"/>
      <c r="E1337" s="40"/>
      <c r="F1337" s="40"/>
      <c r="K1337" s="40"/>
    </row>
    <row r="1338" spans="1:11" x14ac:dyDescent="0.2">
      <c r="A1338" s="40"/>
      <c r="B1338" s="40"/>
      <c r="E1338" s="40"/>
      <c r="F1338" s="40"/>
      <c r="K1338" s="40"/>
    </row>
    <row r="1339" spans="1:11" x14ac:dyDescent="0.2">
      <c r="A1339" s="40"/>
      <c r="B1339" s="40"/>
      <c r="E1339" s="40"/>
      <c r="F1339" s="40"/>
      <c r="K1339" s="40"/>
    </row>
    <row r="1340" spans="1:11" x14ac:dyDescent="0.2">
      <c r="A1340" s="40"/>
      <c r="B1340" s="40"/>
      <c r="E1340" s="40"/>
      <c r="F1340" s="40"/>
      <c r="K1340" s="40"/>
    </row>
    <row r="1341" spans="1:11" x14ac:dyDescent="0.2">
      <c r="A1341" s="40"/>
      <c r="B1341" s="40"/>
      <c r="E1341" s="40"/>
      <c r="F1341" s="40"/>
      <c r="K1341" s="40"/>
    </row>
    <row r="1342" spans="1:11" x14ac:dyDescent="0.2">
      <c r="A1342" s="40"/>
      <c r="B1342" s="40"/>
      <c r="E1342" s="40"/>
      <c r="F1342" s="40"/>
      <c r="K1342" s="40"/>
    </row>
    <row r="1343" spans="1:11" x14ac:dyDescent="0.2">
      <c r="A1343" s="40"/>
      <c r="B1343" s="40"/>
      <c r="E1343" s="40"/>
      <c r="F1343" s="40"/>
      <c r="K1343" s="40"/>
    </row>
    <row r="1344" spans="1:11" x14ac:dyDescent="0.2">
      <c r="A1344" s="40"/>
      <c r="B1344" s="40"/>
      <c r="E1344" s="40"/>
      <c r="F1344" s="40"/>
      <c r="K1344" s="40"/>
    </row>
    <row r="1345" spans="1:11" x14ac:dyDescent="0.2">
      <c r="A1345" s="40"/>
      <c r="B1345" s="40"/>
      <c r="E1345" s="40"/>
      <c r="F1345" s="40"/>
      <c r="K1345" s="40"/>
    </row>
    <row r="1346" spans="1:11" x14ac:dyDescent="0.2">
      <c r="A1346" s="40"/>
      <c r="B1346" s="40"/>
      <c r="E1346" s="40"/>
      <c r="F1346" s="40"/>
      <c r="K1346" s="40"/>
    </row>
    <row r="1347" spans="1:11" x14ac:dyDescent="0.2">
      <c r="A1347" s="40"/>
      <c r="B1347" s="40"/>
      <c r="E1347" s="40"/>
      <c r="F1347" s="40"/>
      <c r="K1347" s="40"/>
    </row>
    <row r="1348" spans="1:11" x14ac:dyDescent="0.2">
      <c r="A1348" s="40"/>
      <c r="B1348" s="40"/>
      <c r="E1348" s="40"/>
      <c r="F1348" s="40"/>
      <c r="K1348" s="40"/>
    </row>
    <row r="1349" spans="1:11" x14ac:dyDescent="0.2">
      <c r="A1349" s="40"/>
      <c r="B1349" s="40"/>
      <c r="E1349" s="40"/>
      <c r="F1349" s="40"/>
      <c r="K1349" s="40"/>
    </row>
    <row r="1350" spans="1:11" x14ac:dyDescent="0.2">
      <c r="A1350" s="40"/>
      <c r="B1350" s="40"/>
      <c r="E1350" s="40"/>
      <c r="F1350" s="40"/>
      <c r="K1350" s="40"/>
    </row>
    <row r="1351" spans="1:11" x14ac:dyDescent="0.2">
      <c r="A1351" s="40"/>
      <c r="B1351" s="40"/>
      <c r="E1351" s="40"/>
      <c r="F1351" s="40"/>
      <c r="K1351" s="40"/>
    </row>
    <row r="1352" spans="1:11" x14ac:dyDescent="0.2">
      <c r="A1352" s="40"/>
      <c r="B1352" s="40"/>
      <c r="E1352" s="40"/>
      <c r="F1352" s="40"/>
      <c r="K1352" s="40"/>
    </row>
    <row r="1353" spans="1:11" x14ac:dyDescent="0.2">
      <c r="A1353" s="40"/>
      <c r="B1353" s="40"/>
      <c r="E1353" s="40"/>
      <c r="F1353" s="40"/>
      <c r="K1353" s="40"/>
    </row>
    <row r="1354" spans="1:11" x14ac:dyDescent="0.2">
      <c r="A1354" s="40"/>
      <c r="B1354" s="40"/>
      <c r="E1354" s="40"/>
      <c r="F1354" s="40"/>
      <c r="K1354" s="40"/>
    </row>
    <row r="1355" spans="1:11" x14ac:dyDescent="0.2">
      <c r="A1355" s="40"/>
      <c r="B1355" s="40"/>
      <c r="E1355" s="40"/>
      <c r="F1355" s="40"/>
      <c r="K1355" s="40"/>
    </row>
    <row r="1356" spans="1:11" x14ac:dyDescent="0.2">
      <c r="A1356" s="40"/>
      <c r="B1356" s="40"/>
      <c r="E1356" s="40"/>
      <c r="F1356" s="40"/>
      <c r="K1356" s="40"/>
    </row>
    <row r="1357" spans="1:11" x14ac:dyDescent="0.2">
      <c r="A1357" s="40"/>
      <c r="B1357" s="40"/>
      <c r="E1357" s="40"/>
      <c r="F1357" s="40"/>
      <c r="K1357" s="40"/>
    </row>
    <row r="1358" spans="1:11" x14ac:dyDescent="0.2">
      <c r="A1358" s="40"/>
      <c r="B1358" s="40"/>
      <c r="E1358" s="40"/>
      <c r="F1358" s="40"/>
      <c r="K1358" s="40"/>
    </row>
    <row r="1359" spans="1:11" x14ac:dyDescent="0.2">
      <c r="A1359" s="40"/>
      <c r="B1359" s="40"/>
      <c r="E1359" s="40"/>
      <c r="F1359" s="40"/>
      <c r="K1359" s="40"/>
    </row>
    <row r="1360" spans="1:11" x14ac:dyDescent="0.2">
      <c r="A1360" s="40"/>
      <c r="B1360" s="40"/>
      <c r="E1360" s="40"/>
      <c r="F1360" s="40"/>
      <c r="K1360" s="40"/>
    </row>
    <row r="1361" spans="1:11" x14ac:dyDescent="0.2">
      <c r="A1361" s="40"/>
      <c r="B1361" s="40"/>
      <c r="E1361" s="40"/>
      <c r="F1361" s="40"/>
      <c r="K1361" s="40"/>
    </row>
    <row r="1362" spans="1:11" x14ac:dyDescent="0.2">
      <c r="A1362" s="40"/>
      <c r="B1362" s="40"/>
      <c r="E1362" s="40"/>
      <c r="F1362" s="40"/>
      <c r="K1362" s="40"/>
    </row>
    <row r="1363" spans="1:11" x14ac:dyDescent="0.2">
      <c r="A1363" s="40"/>
      <c r="B1363" s="40"/>
      <c r="E1363" s="40"/>
      <c r="F1363" s="40"/>
      <c r="K1363" s="40"/>
    </row>
    <row r="1364" spans="1:11" x14ac:dyDescent="0.2">
      <c r="A1364" s="40"/>
      <c r="B1364" s="40"/>
      <c r="E1364" s="40"/>
      <c r="F1364" s="40"/>
      <c r="K1364" s="40"/>
    </row>
    <row r="1365" spans="1:11" x14ac:dyDescent="0.2">
      <c r="A1365" s="40"/>
      <c r="B1365" s="40"/>
      <c r="E1365" s="40"/>
      <c r="F1365" s="40"/>
      <c r="K1365" s="40"/>
    </row>
    <row r="1366" spans="1:11" x14ac:dyDescent="0.2">
      <c r="A1366" s="40"/>
      <c r="B1366" s="40"/>
      <c r="E1366" s="40"/>
      <c r="F1366" s="40"/>
      <c r="K1366" s="40"/>
    </row>
    <row r="1367" spans="1:11" x14ac:dyDescent="0.2">
      <c r="A1367" s="40"/>
      <c r="B1367" s="40"/>
      <c r="E1367" s="40"/>
      <c r="F1367" s="40"/>
      <c r="K1367" s="40"/>
    </row>
    <row r="1368" spans="1:11" x14ac:dyDescent="0.2">
      <c r="A1368" s="40"/>
      <c r="B1368" s="40"/>
      <c r="E1368" s="40"/>
      <c r="F1368" s="40"/>
      <c r="K1368" s="40"/>
    </row>
    <row r="1369" spans="1:11" x14ac:dyDescent="0.2">
      <c r="A1369" s="40"/>
      <c r="B1369" s="40"/>
      <c r="E1369" s="40"/>
      <c r="F1369" s="40"/>
      <c r="K1369" s="40"/>
    </row>
    <row r="1370" spans="1:11" x14ac:dyDescent="0.2">
      <c r="A1370" s="40"/>
      <c r="B1370" s="40"/>
      <c r="E1370" s="40"/>
      <c r="F1370" s="40"/>
      <c r="K1370" s="40"/>
    </row>
    <row r="1371" spans="1:11" x14ac:dyDescent="0.2">
      <c r="A1371" s="40"/>
      <c r="B1371" s="40"/>
      <c r="E1371" s="40"/>
      <c r="F1371" s="40"/>
      <c r="K1371" s="40"/>
    </row>
    <row r="1372" spans="1:11" x14ac:dyDescent="0.2">
      <c r="A1372" s="40"/>
      <c r="B1372" s="40"/>
      <c r="E1372" s="40"/>
      <c r="F1372" s="40"/>
      <c r="K1372" s="40"/>
    </row>
    <row r="1373" spans="1:11" x14ac:dyDescent="0.2">
      <c r="A1373" s="40"/>
      <c r="B1373" s="40"/>
      <c r="E1373" s="40"/>
      <c r="F1373" s="40"/>
      <c r="K1373" s="40"/>
    </row>
    <row r="1374" spans="1:11" x14ac:dyDescent="0.2">
      <c r="A1374" s="40"/>
      <c r="B1374" s="40"/>
      <c r="E1374" s="40"/>
      <c r="F1374" s="40"/>
      <c r="K1374" s="40"/>
    </row>
    <row r="1375" spans="1:11" x14ac:dyDescent="0.2">
      <c r="A1375" s="40"/>
      <c r="B1375" s="40"/>
      <c r="E1375" s="40"/>
      <c r="F1375" s="40"/>
      <c r="K1375" s="40"/>
    </row>
    <row r="1376" spans="1:11" x14ac:dyDescent="0.2">
      <c r="A1376" s="40"/>
      <c r="B1376" s="40"/>
      <c r="E1376" s="40"/>
      <c r="F1376" s="40"/>
      <c r="K1376" s="40"/>
    </row>
    <row r="1377" spans="1:11" x14ac:dyDescent="0.2">
      <c r="A1377" s="40"/>
      <c r="B1377" s="40"/>
      <c r="E1377" s="40"/>
      <c r="F1377" s="40"/>
      <c r="K1377" s="40"/>
    </row>
    <row r="1378" spans="1:11" x14ac:dyDescent="0.2">
      <c r="A1378" s="40"/>
      <c r="B1378" s="40"/>
      <c r="E1378" s="40"/>
      <c r="F1378" s="40"/>
      <c r="K1378" s="40"/>
    </row>
    <row r="1379" spans="1:11" x14ac:dyDescent="0.2">
      <c r="A1379" s="40"/>
      <c r="B1379" s="40"/>
      <c r="E1379" s="40"/>
      <c r="F1379" s="40"/>
      <c r="K1379" s="40"/>
    </row>
    <row r="1380" spans="1:11" x14ac:dyDescent="0.2">
      <c r="A1380" s="40"/>
      <c r="B1380" s="40"/>
      <c r="E1380" s="40"/>
      <c r="F1380" s="40"/>
      <c r="K1380" s="40"/>
    </row>
    <row r="1381" spans="1:11" x14ac:dyDescent="0.2">
      <c r="A1381" s="40"/>
      <c r="B1381" s="40"/>
      <c r="E1381" s="40"/>
      <c r="F1381" s="40"/>
      <c r="K1381" s="40"/>
    </row>
    <row r="1382" spans="1:11" x14ac:dyDescent="0.2">
      <c r="A1382" s="40"/>
      <c r="B1382" s="40"/>
      <c r="E1382" s="40"/>
      <c r="F1382" s="40"/>
      <c r="K1382" s="40"/>
    </row>
    <row r="1383" spans="1:11" x14ac:dyDescent="0.2">
      <c r="A1383" s="40"/>
      <c r="B1383" s="40"/>
      <c r="E1383" s="40"/>
      <c r="F1383" s="40"/>
      <c r="K1383" s="40"/>
    </row>
    <row r="1384" spans="1:11" x14ac:dyDescent="0.2">
      <c r="A1384" s="40"/>
      <c r="B1384" s="40"/>
      <c r="E1384" s="40"/>
      <c r="F1384" s="40"/>
      <c r="K1384" s="40"/>
    </row>
    <row r="1385" spans="1:11" x14ac:dyDescent="0.2">
      <c r="A1385" s="40"/>
      <c r="B1385" s="40"/>
      <c r="E1385" s="40"/>
      <c r="F1385" s="40"/>
      <c r="K1385" s="40"/>
    </row>
    <row r="1386" spans="1:11" x14ac:dyDescent="0.2">
      <c r="A1386" s="40"/>
      <c r="B1386" s="40"/>
      <c r="E1386" s="40"/>
      <c r="F1386" s="40"/>
      <c r="K1386" s="40"/>
    </row>
    <row r="1387" spans="1:11" x14ac:dyDescent="0.2">
      <c r="A1387" s="40"/>
      <c r="B1387" s="40"/>
      <c r="E1387" s="40"/>
      <c r="F1387" s="40"/>
      <c r="K1387" s="40"/>
    </row>
    <row r="1388" spans="1:11" x14ac:dyDescent="0.2">
      <c r="A1388" s="40"/>
      <c r="B1388" s="40"/>
      <c r="E1388" s="40"/>
      <c r="F1388" s="40"/>
      <c r="K1388" s="40"/>
    </row>
    <row r="1389" spans="1:11" x14ac:dyDescent="0.2">
      <c r="A1389" s="40"/>
      <c r="B1389" s="40"/>
      <c r="E1389" s="40"/>
      <c r="F1389" s="40"/>
      <c r="K1389" s="40"/>
    </row>
    <row r="1390" spans="1:11" x14ac:dyDescent="0.2">
      <c r="A1390" s="40"/>
      <c r="B1390" s="40"/>
      <c r="E1390" s="40"/>
      <c r="F1390" s="40"/>
      <c r="K1390" s="40"/>
    </row>
    <row r="1391" spans="1:11" x14ac:dyDescent="0.2">
      <c r="A1391" s="40"/>
      <c r="B1391" s="40"/>
      <c r="E1391" s="40"/>
      <c r="F1391" s="40"/>
      <c r="K1391" s="40"/>
    </row>
    <row r="1392" spans="1:11" x14ac:dyDescent="0.2">
      <c r="A1392" s="40"/>
      <c r="B1392" s="40"/>
      <c r="E1392" s="40"/>
      <c r="F1392" s="40"/>
      <c r="K1392" s="40"/>
    </row>
    <row r="1393" spans="1:11" x14ac:dyDescent="0.2">
      <c r="A1393" s="40"/>
      <c r="B1393" s="40"/>
      <c r="E1393" s="40"/>
      <c r="F1393" s="40"/>
      <c r="K1393" s="40"/>
    </row>
    <row r="1394" spans="1:11" x14ac:dyDescent="0.2">
      <c r="A1394" s="40"/>
      <c r="B1394" s="40"/>
      <c r="E1394" s="40"/>
      <c r="F1394" s="40"/>
      <c r="K1394" s="40"/>
    </row>
    <row r="1395" spans="1:11" x14ac:dyDescent="0.2">
      <c r="A1395" s="40"/>
      <c r="B1395" s="40"/>
      <c r="E1395" s="40"/>
      <c r="F1395" s="40"/>
      <c r="K1395" s="40"/>
    </row>
    <row r="1396" spans="1:11" x14ac:dyDescent="0.2">
      <c r="A1396" s="40"/>
      <c r="B1396" s="40"/>
      <c r="E1396" s="40"/>
      <c r="F1396" s="40"/>
      <c r="K1396" s="40"/>
    </row>
    <row r="1397" spans="1:11" x14ac:dyDescent="0.2">
      <c r="A1397" s="40"/>
      <c r="B1397" s="40"/>
      <c r="E1397" s="40"/>
      <c r="F1397" s="40"/>
      <c r="K1397" s="40"/>
    </row>
    <row r="1398" spans="1:11" x14ac:dyDescent="0.2">
      <c r="A1398" s="40"/>
      <c r="B1398" s="40"/>
      <c r="E1398" s="40"/>
      <c r="F1398" s="40"/>
      <c r="K1398" s="40"/>
    </row>
    <row r="1399" spans="1:11" x14ac:dyDescent="0.2">
      <c r="A1399" s="40"/>
      <c r="B1399" s="40"/>
      <c r="E1399" s="40"/>
      <c r="F1399" s="40"/>
      <c r="K1399" s="40"/>
    </row>
    <row r="1400" spans="1:11" x14ac:dyDescent="0.2">
      <c r="A1400" s="40"/>
      <c r="B1400" s="40"/>
      <c r="E1400" s="40"/>
      <c r="F1400" s="40"/>
      <c r="K1400" s="40"/>
    </row>
    <row r="1401" spans="1:11" x14ac:dyDescent="0.2">
      <c r="A1401" s="40"/>
      <c r="B1401" s="40"/>
      <c r="E1401" s="40"/>
      <c r="F1401" s="40"/>
      <c r="K1401" s="40"/>
    </row>
    <row r="1402" spans="1:11" x14ac:dyDescent="0.2">
      <c r="A1402" s="40"/>
      <c r="B1402" s="40"/>
      <c r="E1402" s="40"/>
      <c r="F1402" s="40"/>
      <c r="K1402" s="40"/>
    </row>
    <row r="1403" spans="1:11" x14ac:dyDescent="0.2">
      <c r="A1403" s="40"/>
      <c r="B1403" s="40"/>
      <c r="E1403" s="40"/>
      <c r="F1403" s="40"/>
      <c r="K1403" s="40"/>
    </row>
    <row r="1404" spans="1:11" x14ac:dyDescent="0.2">
      <c r="A1404" s="40"/>
      <c r="B1404" s="40"/>
      <c r="E1404" s="40"/>
      <c r="F1404" s="40"/>
      <c r="K1404" s="40"/>
    </row>
    <row r="1405" spans="1:11" x14ac:dyDescent="0.2">
      <c r="A1405" s="40"/>
      <c r="B1405" s="40"/>
      <c r="E1405" s="40"/>
      <c r="F1405" s="40"/>
      <c r="K1405" s="40"/>
    </row>
    <row r="1406" spans="1:11" x14ac:dyDescent="0.2">
      <c r="A1406" s="40"/>
      <c r="B1406" s="40"/>
      <c r="E1406" s="40"/>
      <c r="F1406" s="40"/>
      <c r="K1406" s="40"/>
    </row>
    <row r="1407" spans="1:11" x14ac:dyDescent="0.2">
      <c r="A1407" s="40"/>
      <c r="B1407" s="40"/>
      <c r="E1407" s="40"/>
      <c r="F1407" s="40"/>
      <c r="K1407" s="40"/>
    </row>
    <row r="1408" spans="1:11" x14ac:dyDescent="0.2">
      <c r="A1408" s="40"/>
      <c r="B1408" s="40"/>
      <c r="E1408" s="40"/>
      <c r="F1408" s="40"/>
      <c r="K1408" s="40"/>
    </row>
    <row r="1409" spans="1:11" x14ac:dyDescent="0.2">
      <c r="A1409" s="40"/>
      <c r="B1409" s="40"/>
      <c r="E1409" s="40"/>
      <c r="F1409" s="40"/>
      <c r="K1409" s="40"/>
    </row>
    <row r="1410" spans="1:11" x14ac:dyDescent="0.2">
      <c r="A1410" s="40"/>
      <c r="B1410" s="40"/>
      <c r="E1410" s="40"/>
      <c r="F1410" s="40"/>
      <c r="K1410" s="40"/>
    </row>
    <row r="1411" spans="1:11" x14ac:dyDescent="0.2">
      <c r="A1411" s="40"/>
      <c r="B1411" s="40"/>
      <c r="E1411" s="40"/>
      <c r="F1411" s="40"/>
      <c r="K1411" s="40"/>
    </row>
    <row r="1412" spans="1:11" x14ac:dyDescent="0.2">
      <c r="A1412" s="40"/>
      <c r="B1412" s="40"/>
      <c r="E1412" s="40"/>
      <c r="F1412" s="40"/>
      <c r="K1412" s="40"/>
    </row>
    <row r="1413" spans="1:11" x14ac:dyDescent="0.2">
      <c r="A1413" s="40"/>
      <c r="B1413" s="40"/>
      <c r="E1413" s="40"/>
      <c r="F1413" s="40"/>
      <c r="K1413" s="40"/>
    </row>
    <row r="1414" spans="1:11" x14ac:dyDescent="0.2">
      <c r="A1414" s="40"/>
      <c r="B1414" s="40"/>
      <c r="E1414" s="40"/>
      <c r="F1414" s="40"/>
      <c r="K1414" s="40"/>
    </row>
    <row r="1415" spans="1:11" x14ac:dyDescent="0.2">
      <c r="A1415" s="40"/>
      <c r="B1415" s="40"/>
      <c r="E1415" s="40"/>
      <c r="F1415" s="40"/>
      <c r="K1415" s="40"/>
    </row>
    <row r="1416" spans="1:11" x14ac:dyDescent="0.2">
      <c r="A1416" s="40"/>
      <c r="B1416" s="40"/>
      <c r="E1416" s="40"/>
      <c r="F1416" s="40"/>
      <c r="K1416" s="40"/>
    </row>
    <row r="1417" spans="1:11" x14ac:dyDescent="0.2">
      <c r="A1417" s="40"/>
      <c r="B1417" s="40"/>
      <c r="E1417" s="40"/>
      <c r="F1417" s="40"/>
      <c r="K1417" s="40"/>
    </row>
    <row r="1418" spans="1:11" x14ac:dyDescent="0.2">
      <c r="A1418" s="40"/>
      <c r="B1418" s="40"/>
      <c r="E1418" s="40"/>
      <c r="F1418" s="40"/>
      <c r="K1418" s="40"/>
    </row>
    <row r="1419" spans="1:11" x14ac:dyDescent="0.2">
      <c r="A1419" s="40"/>
      <c r="B1419" s="40"/>
      <c r="E1419" s="40"/>
      <c r="F1419" s="40"/>
      <c r="K1419" s="40"/>
    </row>
    <row r="1420" spans="1:11" x14ac:dyDescent="0.2">
      <c r="A1420" s="40"/>
      <c r="B1420" s="40"/>
      <c r="E1420" s="40"/>
      <c r="F1420" s="40"/>
      <c r="K1420" s="40"/>
    </row>
    <row r="1421" spans="1:11" x14ac:dyDescent="0.2">
      <c r="A1421" s="40"/>
      <c r="B1421" s="40"/>
      <c r="E1421" s="40"/>
      <c r="F1421" s="40"/>
      <c r="K1421" s="40"/>
    </row>
    <row r="1422" spans="1:11" x14ac:dyDescent="0.2">
      <c r="A1422" s="40"/>
      <c r="B1422" s="40"/>
      <c r="E1422" s="40"/>
      <c r="F1422" s="40"/>
      <c r="K1422" s="40"/>
    </row>
    <row r="1423" spans="1:11" x14ac:dyDescent="0.2">
      <c r="A1423" s="40"/>
      <c r="B1423" s="40"/>
      <c r="E1423" s="40"/>
      <c r="F1423" s="40"/>
      <c r="K1423" s="40"/>
    </row>
    <row r="1424" spans="1:11" x14ac:dyDescent="0.2">
      <c r="A1424" s="40"/>
      <c r="B1424" s="40"/>
      <c r="E1424" s="40"/>
      <c r="F1424" s="40"/>
      <c r="K1424" s="40"/>
    </row>
    <row r="1425" spans="1:11" x14ac:dyDescent="0.2">
      <c r="A1425" s="40"/>
      <c r="B1425" s="40"/>
      <c r="E1425" s="40"/>
      <c r="F1425" s="40"/>
      <c r="K1425" s="40"/>
    </row>
    <row r="1426" spans="1:11" x14ac:dyDescent="0.2">
      <c r="A1426" s="40"/>
      <c r="B1426" s="40"/>
      <c r="E1426" s="40"/>
      <c r="F1426" s="40"/>
      <c r="K1426" s="40"/>
    </row>
    <row r="1427" spans="1:11" x14ac:dyDescent="0.2">
      <c r="A1427" s="40"/>
      <c r="B1427" s="40"/>
      <c r="E1427" s="40"/>
      <c r="F1427" s="40"/>
      <c r="K1427" s="40"/>
    </row>
    <row r="1428" spans="1:11" x14ac:dyDescent="0.2">
      <c r="A1428" s="40"/>
      <c r="B1428" s="40"/>
      <c r="E1428" s="40"/>
      <c r="F1428" s="40"/>
      <c r="K1428" s="40"/>
    </row>
    <row r="1429" spans="1:11" x14ac:dyDescent="0.2">
      <c r="A1429" s="40"/>
      <c r="B1429" s="40"/>
      <c r="E1429" s="40"/>
      <c r="F1429" s="40"/>
      <c r="K1429" s="40"/>
    </row>
    <row r="1430" spans="1:11" x14ac:dyDescent="0.2">
      <c r="A1430" s="40"/>
      <c r="B1430" s="40"/>
      <c r="E1430" s="40"/>
      <c r="F1430" s="40"/>
      <c r="K1430" s="40"/>
    </row>
    <row r="1431" spans="1:11" x14ac:dyDescent="0.2">
      <c r="A1431" s="40"/>
      <c r="B1431" s="40"/>
      <c r="E1431" s="40"/>
      <c r="F1431" s="40"/>
      <c r="K1431" s="40"/>
    </row>
    <row r="1432" spans="1:11" x14ac:dyDescent="0.2">
      <c r="A1432" s="40"/>
      <c r="B1432" s="40"/>
      <c r="E1432" s="40"/>
      <c r="F1432" s="40"/>
      <c r="K1432" s="40"/>
    </row>
    <row r="1433" spans="1:11" x14ac:dyDescent="0.2">
      <c r="A1433" s="40"/>
      <c r="B1433" s="40"/>
      <c r="E1433" s="40"/>
      <c r="F1433" s="40"/>
      <c r="K1433" s="40"/>
    </row>
    <row r="1434" spans="1:11" x14ac:dyDescent="0.2">
      <c r="A1434" s="40"/>
      <c r="B1434" s="40"/>
      <c r="E1434" s="40"/>
      <c r="F1434" s="40"/>
      <c r="K1434" s="40"/>
    </row>
    <row r="1435" spans="1:11" x14ac:dyDescent="0.2">
      <c r="A1435" s="40"/>
      <c r="B1435" s="40"/>
      <c r="E1435" s="40"/>
      <c r="F1435" s="40"/>
      <c r="K1435" s="40"/>
    </row>
    <row r="1436" spans="1:11" x14ac:dyDescent="0.2">
      <c r="A1436" s="40"/>
      <c r="B1436" s="40"/>
      <c r="E1436" s="40"/>
      <c r="F1436" s="40"/>
      <c r="K1436" s="40"/>
    </row>
    <row r="1437" spans="1:11" x14ac:dyDescent="0.2">
      <c r="A1437" s="40"/>
      <c r="B1437" s="40"/>
      <c r="E1437" s="40"/>
      <c r="F1437" s="40"/>
      <c r="K1437" s="40"/>
    </row>
    <row r="1438" spans="1:11" x14ac:dyDescent="0.2">
      <c r="A1438" s="40"/>
      <c r="B1438" s="40"/>
      <c r="E1438" s="40"/>
      <c r="F1438" s="40"/>
      <c r="K1438" s="40"/>
    </row>
    <row r="1439" spans="1:11" x14ac:dyDescent="0.2">
      <c r="A1439" s="40"/>
      <c r="B1439" s="40"/>
      <c r="E1439" s="40"/>
      <c r="F1439" s="40"/>
      <c r="K1439" s="40"/>
    </row>
    <row r="1440" spans="1:11" x14ac:dyDescent="0.2">
      <c r="A1440" s="40"/>
      <c r="B1440" s="40"/>
      <c r="E1440" s="40"/>
      <c r="F1440" s="40"/>
      <c r="K1440" s="40"/>
    </row>
    <row r="1441" spans="1:11" x14ac:dyDescent="0.2">
      <c r="A1441" s="40"/>
      <c r="B1441" s="40"/>
      <c r="E1441" s="40"/>
      <c r="F1441" s="40"/>
      <c r="K1441" s="40"/>
    </row>
    <row r="1442" spans="1:11" x14ac:dyDescent="0.2">
      <c r="A1442" s="40"/>
      <c r="B1442" s="40"/>
      <c r="E1442" s="40"/>
      <c r="F1442" s="40"/>
      <c r="K1442" s="40"/>
    </row>
    <row r="1443" spans="1:11" x14ac:dyDescent="0.2">
      <c r="A1443" s="40"/>
      <c r="B1443" s="40"/>
      <c r="E1443" s="40"/>
      <c r="F1443" s="40"/>
      <c r="K1443" s="40"/>
    </row>
    <row r="1444" spans="1:11" x14ac:dyDescent="0.2">
      <c r="A1444" s="40"/>
      <c r="B1444" s="40"/>
      <c r="E1444" s="40"/>
      <c r="F1444" s="40"/>
      <c r="K1444" s="40"/>
    </row>
    <row r="1445" spans="1:11" x14ac:dyDescent="0.2">
      <c r="A1445" s="40"/>
      <c r="B1445" s="40"/>
      <c r="E1445" s="40"/>
      <c r="F1445" s="40"/>
      <c r="K1445" s="40"/>
    </row>
    <row r="1446" spans="1:11" x14ac:dyDescent="0.2">
      <c r="A1446" s="40"/>
      <c r="B1446" s="40"/>
      <c r="E1446" s="40"/>
      <c r="F1446" s="40"/>
      <c r="K1446" s="40"/>
    </row>
    <row r="1447" spans="1:11" x14ac:dyDescent="0.2">
      <c r="A1447" s="40"/>
      <c r="B1447" s="40"/>
      <c r="E1447" s="40"/>
      <c r="F1447" s="40"/>
      <c r="K1447" s="40"/>
    </row>
    <row r="1448" spans="1:11" x14ac:dyDescent="0.2">
      <c r="A1448" s="40"/>
      <c r="B1448" s="40"/>
      <c r="E1448" s="40"/>
      <c r="F1448" s="40"/>
      <c r="K1448" s="40"/>
    </row>
    <row r="1449" spans="1:11" x14ac:dyDescent="0.2">
      <c r="A1449" s="40"/>
      <c r="B1449" s="40"/>
      <c r="E1449" s="40"/>
      <c r="F1449" s="40"/>
      <c r="K1449" s="40"/>
    </row>
    <row r="1450" spans="1:11" x14ac:dyDescent="0.2">
      <c r="A1450" s="40"/>
      <c r="B1450" s="40"/>
      <c r="E1450" s="40"/>
      <c r="F1450" s="40"/>
      <c r="K1450" s="40"/>
    </row>
    <row r="1451" spans="1:11" x14ac:dyDescent="0.2">
      <c r="A1451" s="40"/>
      <c r="B1451" s="40"/>
      <c r="E1451" s="40"/>
      <c r="F1451" s="40"/>
      <c r="K1451" s="40"/>
    </row>
    <row r="1452" spans="1:11" x14ac:dyDescent="0.2">
      <c r="A1452" s="40"/>
      <c r="B1452" s="40"/>
      <c r="E1452" s="40"/>
      <c r="F1452" s="40"/>
      <c r="K1452" s="40"/>
    </row>
    <row r="1453" spans="1:11" x14ac:dyDescent="0.2">
      <c r="A1453" s="40"/>
      <c r="B1453" s="40"/>
      <c r="E1453" s="40"/>
      <c r="F1453" s="40"/>
      <c r="K1453" s="40"/>
    </row>
    <row r="1454" spans="1:11" x14ac:dyDescent="0.2">
      <c r="A1454" s="40"/>
      <c r="B1454" s="40"/>
      <c r="E1454" s="40"/>
      <c r="F1454" s="40"/>
      <c r="K1454" s="40"/>
    </row>
    <row r="1455" spans="1:11" x14ac:dyDescent="0.2">
      <c r="A1455" s="40"/>
      <c r="B1455" s="40"/>
      <c r="E1455" s="40"/>
      <c r="F1455" s="40"/>
      <c r="K1455" s="40"/>
    </row>
    <row r="1456" spans="1:11" x14ac:dyDescent="0.2">
      <c r="A1456" s="40"/>
      <c r="B1456" s="40"/>
      <c r="E1456" s="40"/>
      <c r="F1456" s="40"/>
      <c r="K1456" s="40"/>
    </row>
    <row r="1457" spans="1:11" x14ac:dyDescent="0.2">
      <c r="A1457" s="40"/>
      <c r="B1457" s="40"/>
      <c r="E1457" s="40"/>
      <c r="F1457" s="40"/>
      <c r="K1457" s="40"/>
    </row>
    <row r="1458" spans="1:11" x14ac:dyDescent="0.2">
      <c r="A1458" s="40"/>
      <c r="B1458" s="40"/>
      <c r="E1458" s="40"/>
      <c r="F1458" s="40"/>
      <c r="K1458" s="40"/>
    </row>
    <row r="1459" spans="1:11" x14ac:dyDescent="0.2">
      <c r="A1459" s="40"/>
      <c r="B1459" s="40"/>
      <c r="E1459" s="40"/>
      <c r="F1459" s="40"/>
      <c r="K1459" s="40"/>
    </row>
    <row r="1460" spans="1:11" x14ac:dyDescent="0.2">
      <c r="A1460" s="40"/>
      <c r="B1460" s="40"/>
      <c r="E1460" s="40"/>
      <c r="F1460" s="40"/>
      <c r="K1460" s="40"/>
    </row>
    <row r="1461" spans="1:11" x14ac:dyDescent="0.2">
      <c r="A1461" s="40"/>
      <c r="B1461" s="40"/>
      <c r="E1461" s="40"/>
      <c r="F1461" s="40"/>
      <c r="K1461" s="40"/>
    </row>
    <row r="1462" spans="1:11" x14ac:dyDescent="0.2">
      <c r="A1462" s="40"/>
      <c r="B1462" s="40"/>
      <c r="E1462" s="40"/>
      <c r="F1462" s="40"/>
      <c r="K1462" s="40"/>
    </row>
    <row r="1463" spans="1:11" x14ac:dyDescent="0.2">
      <c r="A1463" s="40"/>
      <c r="B1463" s="40"/>
      <c r="E1463" s="40"/>
      <c r="F1463" s="40"/>
      <c r="K1463" s="40"/>
    </row>
    <row r="1464" spans="1:11" x14ac:dyDescent="0.2">
      <c r="A1464" s="40"/>
      <c r="B1464" s="40"/>
      <c r="E1464" s="40"/>
      <c r="F1464" s="40"/>
      <c r="K1464" s="40"/>
    </row>
    <row r="1465" spans="1:11" x14ac:dyDescent="0.2">
      <c r="A1465" s="40"/>
      <c r="B1465" s="40"/>
      <c r="E1465" s="40"/>
      <c r="F1465" s="40"/>
      <c r="K1465" s="40"/>
    </row>
    <row r="1466" spans="1:11" x14ac:dyDescent="0.2">
      <c r="A1466" s="40"/>
      <c r="B1466" s="40"/>
      <c r="E1466" s="40"/>
      <c r="F1466" s="40"/>
      <c r="K1466" s="40"/>
    </row>
    <row r="1467" spans="1:11" x14ac:dyDescent="0.2">
      <c r="A1467" s="40"/>
      <c r="B1467" s="40"/>
      <c r="E1467" s="40"/>
      <c r="F1467" s="40"/>
      <c r="K1467" s="40"/>
    </row>
    <row r="1468" spans="1:11" x14ac:dyDescent="0.2">
      <c r="A1468" s="40"/>
      <c r="B1468" s="40"/>
      <c r="E1468" s="40"/>
      <c r="F1468" s="40"/>
      <c r="K1468" s="40"/>
    </row>
    <row r="1469" spans="1:11" x14ac:dyDescent="0.2">
      <c r="A1469" s="40"/>
      <c r="B1469" s="40"/>
      <c r="E1469" s="40"/>
      <c r="F1469" s="40"/>
      <c r="K1469" s="40"/>
    </row>
    <row r="1470" spans="1:11" x14ac:dyDescent="0.2">
      <c r="A1470" s="40"/>
      <c r="B1470" s="40"/>
      <c r="E1470" s="40"/>
      <c r="F1470" s="40"/>
      <c r="K1470" s="40"/>
    </row>
    <row r="1471" spans="1:11" x14ac:dyDescent="0.2">
      <c r="A1471" s="40"/>
      <c r="B1471" s="40"/>
      <c r="E1471" s="40"/>
      <c r="F1471" s="40"/>
      <c r="K1471" s="40"/>
    </row>
    <row r="1472" spans="1:11" x14ac:dyDescent="0.2">
      <c r="A1472" s="40"/>
      <c r="B1472" s="40"/>
      <c r="E1472" s="40"/>
      <c r="F1472" s="40"/>
      <c r="K1472" s="40"/>
    </row>
    <row r="1473" spans="1:11" x14ac:dyDescent="0.2">
      <c r="A1473" s="40"/>
      <c r="B1473" s="40"/>
      <c r="E1473" s="40"/>
      <c r="F1473" s="40"/>
      <c r="K1473" s="40"/>
    </row>
    <row r="1474" spans="1:11" x14ac:dyDescent="0.2">
      <c r="A1474" s="40"/>
      <c r="B1474" s="40"/>
      <c r="E1474" s="40"/>
      <c r="F1474" s="40"/>
      <c r="K1474" s="40"/>
    </row>
    <row r="1475" spans="1:11" x14ac:dyDescent="0.2">
      <c r="A1475" s="40"/>
      <c r="B1475" s="40"/>
      <c r="E1475" s="40"/>
      <c r="F1475" s="40"/>
      <c r="K1475" s="40"/>
    </row>
    <row r="1476" spans="1:11" x14ac:dyDescent="0.2">
      <c r="A1476" s="40"/>
      <c r="B1476" s="40"/>
      <c r="E1476" s="40"/>
      <c r="F1476" s="40"/>
      <c r="K1476" s="40"/>
    </row>
    <row r="1477" spans="1:11" x14ac:dyDescent="0.2">
      <c r="A1477" s="40"/>
      <c r="B1477" s="40"/>
      <c r="E1477" s="40"/>
      <c r="F1477" s="40"/>
      <c r="K1477" s="40"/>
    </row>
    <row r="1478" spans="1:11" x14ac:dyDescent="0.2">
      <c r="A1478" s="40"/>
      <c r="B1478" s="40"/>
      <c r="E1478" s="40"/>
      <c r="F1478" s="40"/>
      <c r="K1478" s="40"/>
    </row>
    <row r="1479" spans="1:11" x14ac:dyDescent="0.2">
      <c r="A1479" s="40"/>
      <c r="B1479" s="40"/>
      <c r="E1479" s="40"/>
      <c r="F1479" s="40"/>
      <c r="K1479" s="40"/>
    </row>
    <row r="1480" spans="1:11" x14ac:dyDescent="0.2">
      <c r="A1480" s="40"/>
      <c r="B1480" s="40"/>
      <c r="E1480" s="40"/>
      <c r="F1480" s="40"/>
      <c r="K1480" s="40"/>
    </row>
    <row r="1481" spans="1:11" x14ac:dyDescent="0.2">
      <c r="A1481" s="40"/>
      <c r="B1481" s="40"/>
      <c r="E1481" s="40"/>
      <c r="F1481" s="40"/>
      <c r="K1481" s="40"/>
    </row>
    <row r="1482" spans="1:11" x14ac:dyDescent="0.2">
      <c r="A1482" s="40"/>
      <c r="B1482" s="40"/>
      <c r="E1482" s="40"/>
      <c r="F1482" s="40"/>
      <c r="K1482" s="40"/>
    </row>
    <row r="1483" spans="1:11" x14ac:dyDescent="0.2">
      <c r="A1483" s="40"/>
      <c r="B1483" s="40"/>
      <c r="E1483" s="40"/>
      <c r="F1483" s="40"/>
      <c r="K1483" s="40"/>
    </row>
    <row r="1484" spans="1:11" x14ac:dyDescent="0.2">
      <c r="A1484" s="40"/>
      <c r="B1484" s="40"/>
      <c r="E1484" s="40"/>
      <c r="F1484" s="40"/>
      <c r="K1484" s="40"/>
    </row>
    <row r="1485" spans="1:11" x14ac:dyDescent="0.2">
      <c r="A1485" s="40"/>
      <c r="B1485" s="40"/>
      <c r="E1485" s="40"/>
      <c r="F1485" s="40"/>
      <c r="K1485" s="40"/>
    </row>
    <row r="1486" spans="1:11" x14ac:dyDescent="0.2">
      <c r="A1486" s="40"/>
      <c r="B1486" s="40"/>
      <c r="E1486" s="40"/>
      <c r="F1486" s="40"/>
      <c r="K1486" s="40"/>
    </row>
    <row r="1487" spans="1:11" x14ac:dyDescent="0.2">
      <c r="A1487" s="40"/>
      <c r="B1487" s="40"/>
      <c r="E1487" s="40"/>
      <c r="F1487" s="40"/>
      <c r="K1487" s="40"/>
    </row>
    <row r="1488" spans="1:11" x14ac:dyDescent="0.2">
      <c r="A1488" s="40"/>
      <c r="B1488" s="40"/>
      <c r="E1488" s="40"/>
      <c r="F1488" s="40"/>
      <c r="K1488" s="40"/>
    </row>
    <row r="1489" spans="1:11" x14ac:dyDescent="0.2">
      <c r="A1489" s="40"/>
      <c r="B1489" s="40"/>
      <c r="E1489" s="40"/>
      <c r="F1489" s="40"/>
      <c r="K1489" s="40"/>
    </row>
    <row r="1490" spans="1:11" x14ac:dyDescent="0.2">
      <c r="A1490" s="40"/>
      <c r="B1490" s="40"/>
      <c r="E1490" s="40"/>
      <c r="F1490" s="40"/>
      <c r="K1490" s="40"/>
    </row>
    <row r="1491" spans="1:11" x14ac:dyDescent="0.2">
      <c r="A1491" s="40"/>
      <c r="B1491" s="40"/>
      <c r="E1491" s="40"/>
      <c r="F1491" s="40"/>
      <c r="K1491" s="40"/>
    </row>
    <row r="1492" spans="1:11" x14ac:dyDescent="0.2">
      <c r="A1492" s="40"/>
      <c r="B1492" s="40"/>
      <c r="E1492" s="40"/>
      <c r="F1492" s="40"/>
      <c r="K1492" s="40"/>
    </row>
    <row r="1493" spans="1:11" x14ac:dyDescent="0.2">
      <c r="A1493" s="40"/>
      <c r="B1493" s="40"/>
      <c r="E1493" s="40"/>
      <c r="F1493" s="40"/>
      <c r="K1493" s="40"/>
    </row>
    <row r="1494" spans="1:11" x14ac:dyDescent="0.2">
      <c r="A1494" s="40"/>
      <c r="B1494" s="40"/>
      <c r="E1494" s="40"/>
      <c r="F1494" s="40"/>
      <c r="K1494" s="40"/>
    </row>
    <row r="1495" spans="1:11" x14ac:dyDescent="0.2">
      <c r="A1495" s="40"/>
      <c r="B1495" s="40"/>
      <c r="E1495" s="40"/>
      <c r="F1495" s="40"/>
      <c r="K1495" s="40"/>
    </row>
    <row r="1496" spans="1:11" x14ac:dyDescent="0.2">
      <c r="A1496" s="40"/>
      <c r="B1496" s="40"/>
      <c r="E1496" s="40"/>
      <c r="F1496" s="40"/>
      <c r="K1496" s="40"/>
    </row>
    <row r="1497" spans="1:11" x14ac:dyDescent="0.2">
      <c r="A1497" s="40"/>
      <c r="B1497" s="40"/>
      <c r="E1497" s="40"/>
      <c r="F1497" s="40"/>
      <c r="K1497" s="40"/>
    </row>
    <row r="1498" spans="1:11" x14ac:dyDescent="0.2">
      <c r="A1498" s="40"/>
      <c r="B1498" s="40"/>
      <c r="E1498" s="40"/>
      <c r="F1498" s="40"/>
      <c r="K1498" s="40"/>
    </row>
    <row r="1499" spans="1:11" x14ac:dyDescent="0.2">
      <c r="A1499" s="40"/>
      <c r="B1499" s="40"/>
      <c r="E1499" s="40"/>
      <c r="F1499" s="40"/>
      <c r="K1499" s="40"/>
    </row>
    <row r="1500" spans="1:11" x14ac:dyDescent="0.2">
      <c r="A1500" s="40"/>
      <c r="B1500" s="40"/>
      <c r="E1500" s="40"/>
      <c r="F1500" s="40"/>
      <c r="K1500" s="40"/>
    </row>
    <row r="1501" spans="1:11" x14ac:dyDescent="0.2">
      <c r="A1501" s="40"/>
      <c r="B1501" s="40"/>
      <c r="E1501" s="40"/>
      <c r="F1501" s="40"/>
      <c r="K1501" s="40"/>
    </row>
    <row r="1502" spans="1:11" x14ac:dyDescent="0.2">
      <c r="A1502" s="40"/>
      <c r="B1502" s="40"/>
      <c r="E1502" s="40"/>
      <c r="F1502" s="40"/>
      <c r="K1502" s="40"/>
    </row>
    <row r="1503" spans="1:11" x14ac:dyDescent="0.2">
      <c r="A1503" s="40"/>
      <c r="B1503" s="40"/>
      <c r="E1503" s="40"/>
      <c r="F1503" s="40"/>
      <c r="K1503" s="40"/>
    </row>
    <row r="1504" spans="1:11" x14ac:dyDescent="0.2">
      <c r="A1504" s="40"/>
      <c r="B1504" s="40"/>
      <c r="E1504" s="40"/>
      <c r="F1504" s="40"/>
      <c r="K1504" s="40"/>
    </row>
    <row r="1505" spans="1:11" x14ac:dyDescent="0.2">
      <c r="A1505" s="40"/>
      <c r="B1505" s="40"/>
      <c r="E1505" s="40"/>
      <c r="F1505" s="40"/>
      <c r="K1505" s="40"/>
    </row>
    <row r="1506" spans="1:11" x14ac:dyDescent="0.2">
      <c r="A1506" s="40"/>
      <c r="B1506" s="40"/>
      <c r="E1506" s="40"/>
      <c r="F1506" s="40"/>
      <c r="K1506" s="40"/>
    </row>
    <row r="1507" spans="1:11" x14ac:dyDescent="0.2">
      <c r="A1507" s="40"/>
      <c r="B1507" s="40"/>
      <c r="E1507" s="40"/>
      <c r="F1507" s="40"/>
      <c r="K1507" s="40"/>
    </row>
    <row r="1508" spans="1:11" x14ac:dyDescent="0.2">
      <c r="A1508" s="40"/>
      <c r="B1508" s="40"/>
      <c r="E1508" s="40"/>
      <c r="F1508" s="40"/>
      <c r="K1508" s="40"/>
    </row>
    <row r="1509" spans="1:11" x14ac:dyDescent="0.2">
      <c r="A1509" s="40"/>
      <c r="B1509" s="40"/>
      <c r="E1509" s="40"/>
      <c r="F1509" s="40"/>
      <c r="K1509" s="40"/>
    </row>
    <row r="1510" spans="1:11" x14ac:dyDescent="0.2">
      <c r="A1510" s="40"/>
      <c r="B1510" s="40"/>
      <c r="E1510" s="40"/>
      <c r="F1510" s="40"/>
      <c r="K1510" s="40"/>
    </row>
    <row r="1511" spans="1:11" x14ac:dyDescent="0.2">
      <c r="A1511" s="40"/>
      <c r="B1511" s="40"/>
      <c r="E1511" s="40"/>
      <c r="F1511" s="40"/>
      <c r="K1511" s="40"/>
    </row>
    <row r="1512" spans="1:11" x14ac:dyDescent="0.2">
      <c r="A1512" s="40"/>
      <c r="B1512" s="40"/>
      <c r="E1512" s="40"/>
      <c r="F1512" s="40"/>
      <c r="K1512" s="40"/>
    </row>
    <row r="1513" spans="1:11" x14ac:dyDescent="0.2">
      <c r="A1513" s="40"/>
      <c r="B1513" s="40"/>
      <c r="E1513" s="40"/>
      <c r="F1513" s="40"/>
      <c r="K1513" s="40"/>
    </row>
    <row r="1514" spans="1:11" x14ac:dyDescent="0.2">
      <c r="A1514" s="40"/>
      <c r="B1514" s="40"/>
      <c r="E1514" s="40"/>
      <c r="F1514" s="40"/>
      <c r="K1514" s="40"/>
    </row>
    <row r="1515" spans="1:11" x14ac:dyDescent="0.2">
      <c r="A1515" s="40"/>
      <c r="B1515" s="40"/>
      <c r="E1515" s="40"/>
      <c r="F1515" s="40"/>
      <c r="K1515" s="40"/>
    </row>
    <row r="1516" spans="1:11" x14ac:dyDescent="0.2">
      <c r="A1516" s="40"/>
      <c r="B1516" s="40"/>
      <c r="E1516" s="40"/>
      <c r="F1516" s="40"/>
      <c r="K1516" s="40"/>
    </row>
    <row r="1517" spans="1:11" x14ac:dyDescent="0.2">
      <c r="A1517" s="40"/>
      <c r="B1517" s="40"/>
      <c r="E1517" s="40"/>
      <c r="F1517" s="40"/>
      <c r="K1517" s="40"/>
    </row>
    <row r="1518" spans="1:11" x14ac:dyDescent="0.2">
      <c r="A1518" s="40"/>
      <c r="B1518" s="40"/>
      <c r="E1518" s="40"/>
      <c r="F1518" s="40"/>
      <c r="K1518" s="40"/>
    </row>
    <row r="1519" spans="1:11" x14ac:dyDescent="0.2">
      <c r="A1519" s="40"/>
      <c r="B1519" s="40"/>
      <c r="E1519" s="40"/>
      <c r="F1519" s="40"/>
      <c r="K1519" s="40"/>
    </row>
    <row r="1520" spans="1:11" x14ac:dyDescent="0.2">
      <c r="A1520" s="40"/>
      <c r="B1520" s="40"/>
      <c r="E1520" s="40"/>
      <c r="F1520" s="40"/>
      <c r="K1520" s="40"/>
    </row>
    <row r="1521" spans="1:11" x14ac:dyDescent="0.2">
      <c r="A1521" s="40"/>
      <c r="B1521" s="40"/>
      <c r="E1521" s="40"/>
      <c r="F1521" s="40"/>
      <c r="K1521" s="40"/>
    </row>
    <row r="1522" spans="1:11" x14ac:dyDescent="0.2">
      <c r="A1522" s="40"/>
      <c r="B1522" s="40"/>
      <c r="E1522" s="40"/>
      <c r="F1522" s="40"/>
      <c r="K1522" s="40"/>
    </row>
    <row r="1523" spans="1:11" x14ac:dyDescent="0.2">
      <c r="A1523" s="40"/>
      <c r="B1523" s="40"/>
      <c r="E1523" s="40"/>
      <c r="F1523" s="40"/>
      <c r="K1523" s="40"/>
    </row>
    <row r="1524" spans="1:11" x14ac:dyDescent="0.2">
      <c r="A1524" s="40"/>
      <c r="B1524" s="40"/>
      <c r="E1524" s="40"/>
      <c r="F1524" s="40"/>
      <c r="K1524" s="40"/>
    </row>
    <row r="1525" spans="1:11" x14ac:dyDescent="0.2">
      <c r="A1525" s="40"/>
      <c r="B1525" s="40"/>
      <c r="E1525" s="40"/>
      <c r="F1525" s="40"/>
      <c r="K1525" s="40"/>
    </row>
    <row r="1526" spans="1:11" x14ac:dyDescent="0.2">
      <c r="A1526" s="40"/>
      <c r="B1526" s="40"/>
      <c r="E1526" s="40"/>
      <c r="F1526" s="40"/>
      <c r="K1526" s="40"/>
    </row>
    <row r="1527" spans="1:11" x14ac:dyDescent="0.2">
      <c r="A1527" s="40"/>
      <c r="B1527" s="40"/>
      <c r="E1527" s="40"/>
      <c r="F1527" s="40"/>
      <c r="K1527" s="40"/>
    </row>
    <row r="1528" spans="1:11" x14ac:dyDescent="0.2">
      <c r="A1528" s="40"/>
      <c r="B1528" s="40"/>
      <c r="E1528" s="40"/>
      <c r="F1528" s="40"/>
      <c r="K1528" s="40"/>
    </row>
    <row r="1529" spans="1:11" x14ac:dyDescent="0.2">
      <c r="A1529" s="40"/>
      <c r="B1529" s="40"/>
      <c r="E1529" s="40"/>
      <c r="F1529" s="40"/>
      <c r="K1529" s="40"/>
    </row>
    <row r="1530" spans="1:11" x14ac:dyDescent="0.2">
      <c r="A1530" s="40"/>
      <c r="B1530" s="40"/>
      <c r="E1530" s="40"/>
      <c r="F1530" s="40"/>
      <c r="K1530" s="40"/>
    </row>
    <row r="1531" spans="1:11" x14ac:dyDescent="0.2">
      <c r="A1531" s="40"/>
      <c r="B1531" s="40"/>
      <c r="E1531" s="40"/>
      <c r="F1531" s="40"/>
      <c r="K1531" s="40"/>
    </row>
    <row r="1532" spans="1:11" x14ac:dyDescent="0.2">
      <c r="A1532" s="40"/>
      <c r="B1532" s="40"/>
      <c r="E1532" s="40"/>
      <c r="F1532" s="40"/>
      <c r="K1532" s="40"/>
    </row>
    <row r="1533" spans="1:11" x14ac:dyDescent="0.2">
      <c r="A1533" s="40"/>
      <c r="B1533" s="40"/>
      <c r="E1533" s="40"/>
      <c r="F1533" s="40"/>
      <c r="K1533" s="40"/>
    </row>
    <row r="1534" spans="1:11" x14ac:dyDescent="0.2">
      <c r="A1534" s="40"/>
      <c r="B1534" s="40"/>
      <c r="E1534" s="40"/>
      <c r="F1534" s="40"/>
      <c r="K1534" s="40"/>
    </row>
    <row r="1535" spans="1:11" x14ac:dyDescent="0.2">
      <c r="A1535" s="40"/>
      <c r="B1535" s="40"/>
      <c r="E1535" s="40"/>
      <c r="F1535" s="40"/>
      <c r="K1535" s="40"/>
    </row>
    <row r="1536" spans="1:11" x14ac:dyDescent="0.2">
      <c r="A1536" s="40"/>
      <c r="B1536" s="40"/>
      <c r="E1536" s="40"/>
      <c r="F1536" s="40"/>
      <c r="K1536" s="40"/>
    </row>
    <row r="1537" spans="1:11" x14ac:dyDescent="0.2">
      <c r="A1537" s="40"/>
      <c r="B1537" s="40"/>
      <c r="E1537" s="40"/>
      <c r="F1537" s="40"/>
      <c r="K1537" s="40"/>
    </row>
    <row r="1538" spans="1:11" x14ac:dyDescent="0.2">
      <c r="A1538" s="40"/>
      <c r="B1538" s="40"/>
      <c r="E1538" s="40"/>
      <c r="F1538" s="40"/>
      <c r="K1538" s="40"/>
    </row>
    <row r="1539" spans="1:11" x14ac:dyDescent="0.2">
      <c r="A1539" s="40"/>
      <c r="B1539" s="40"/>
      <c r="E1539" s="40"/>
      <c r="F1539" s="40"/>
      <c r="K1539" s="40"/>
    </row>
    <row r="1540" spans="1:11" x14ac:dyDescent="0.2">
      <c r="A1540" s="40"/>
      <c r="B1540" s="40"/>
      <c r="E1540" s="40"/>
      <c r="F1540" s="40"/>
      <c r="K1540" s="40"/>
    </row>
    <row r="1541" spans="1:11" x14ac:dyDescent="0.2">
      <c r="A1541" s="40"/>
      <c r="B1541" s="40"/>
      <c r="E1541" s="40"/>
      <c r="F1541" s="40"/>
      <c r="K1541" s="40"/>
    </row>
    <row r="1542" spans="1:11" x14ac:dyDescent="0.2">
      <c r="A1542" s="40"/>
      <c r="B1542" s="40"/>
      <c r="E1542" s="40"/>
      <c r="F1542" s="40"/>
      <c r="K1542" s="40"/>
    </row>
    <row r="1543" spans="1:11" x14ac:dyDescent="0.2">
      <c r="A1543" s="40"/>
      <c r="B1543" s="40"/>
      <c r="E1543" s="40"/>
      <c r="F1543" s="40"/>
      <c r="K1543" s="40"/>
    </row>
    <row r="1544" spans="1:11" x14ac:dyDescent="0.2">
      <c r="A1544" s="40"/>
      <c r="B1544" s="40"/>
      <c r="E1544" s="40"/>
      <c r="F1544" s="40"/>
      <c r="K1544" s="40"/>
    </row>
    <row r="1545" spans="1:11" x14ac:dyDescent="0.2">
      <c r="A1545" s="40"/>
      <c r="B1545" s="40"/>
      <c r="E1545" s="40"/>
      <c r="F1545" s="40"/>
      <c r="K1545" s="40"/>
    </row>
    <row r="1546" spans="1:11" x14ac:dyDescent="0.2">
      <c r="A1546" s="40"/>
      <c r="B1546" s="40"/>
      <c r="E1546" s="40"/>
      <c r="F1546" s="40"/>
      <c r="K1546" s="40"/>
    </row>
    <row r="1547" spans="1:11" x14ac:dyDescent="0.2">
      <c r="A1547" s="40"/>
      <c r="B1547" s="40"/>
      <c r="E1547" s="40"/>
      <c r="F1547" s="40"/>
      <c r="K1547" s="40"/>
    </row>
    <row r="1548" spans="1:11" x14ac:dyDescent="0.2">
      <c r="A1548" s="40"/>
      <c r="B1548" s="40"/>
      <c r="E1548" s="40"/>
      <c r="F1548" s="40"/>
      <c r="K1548" s="40"/>
    </row>
    <row r="1549" spans="1:11" x14ac:dyDescent="0.2">
      <c r="A1549" s="40"/>
      <c r="B1549" s="40"/>
      <c r="E1549" s="40"/>
      <c r="F1549" s="40"/>
      <c r="K1549" s="40"/>
    </row>
    <row r="1550" spans="1:11" x14ac:dyDescent="0.2">
      <c r="A1550" s="40"/>
      <c r="B1550" s="40"/>
      <c r="E1550" s="40"/>
      <c r="F1550" s="40"/>
      <c r="K1550" s="40"/>
    </row>
    <row r="1551" spans="1:11" x14ac:dyDescent="0.2">
      <c r="A1551" s="40"/>
      <c r="B1551" s="40"/>
      <c r="E1551" s="40"/>
      <c r="F1551" s="40"/>
      <c r="K1551" s="40"/>
    </row>
    <row r="1552" spans="1:11" x14ac:dyDescent="0.2">
      <c r="A1552" s="40"/>
      <c r="B1552" s="40"/>
      <c r="E1552" s="40"/>
      <c r="F1552" s="40"/>
      <c r="K1552" s="40"/>
    </row>
    <row r="1553" spans="1:11" x14ac:dyDescent="0.2">
      <c r="A1553" s="40"/>
      <c r="B1553" s="40"/>
      <c r="E1553" s="40"/>
      <c r="F1553" s="40"/>
      <c r="K1553" s="40"/>
    </row>
    <row r="1554" spans="1:11" x14ac:dyDescent="0.2">
      <c r="A1554" s="40"/>
      <c r="B1554" s="40"/>
      <c r="E1554" s="40"/>
      <c r="F1554" s="40"/>
      <c r="K1554" s="40"/>
    </row>
    <row r="1555" spans="1:11" x14ac:dyDescent="0.2">
      <c r="A1555" s="40"/>
      <c r="B1555" s="40"/>
      <c r="E1555" s="40"/>
      <c r="F1555" s="40"/>
      <c r="K1555" s="40"/>
    </row>
    <row r="1556" spans="1:11" x14ac:dyDescent="0.2">
      <c r="A1556" s="40"/>
      <c r="B1556" s="40"/>
      <c r="E1556" s="40"/>
      <c r="F1556" s="40"/>
      <c r="K1556" s="40"/>
    </row>
    <row r="1557" spans="1:11" x14ac:dyDescent="0.2">
      <c r="A1557" s="40"/>
      <c r="B1557" s="40"/>
      <c r="E1557" s="40"/>
      <c r="F1557" s="40"/>
      <c r="K1557" s="40"/>
    </row>
    <row r="1558" spans="1:11" x14ac:dyDescent="0.2">
      <c r="A1558" s="40"/>
      <c r="B1558" s="40"/>
      <c r="E1558" s="40"/>
      <c r="F1558" s="40"/>
      <c r="K1558" s="40"/>
    </row>
    <row r="1559" spans="1:11" x14ac:dyDescent="0.2">
      <c r="A1559" s="40"/>
      <c r="B1559" s="40"/>
      <c r="E1559" s="40"/>
      <c r="F1559" s="40"/>
      <c r="K1559" s="40"/>
    </row>
    <row r="1560" spans="1:11" x14ac:dyDescent="0.2">
      <c r="A1560" s="40"/>
      <c r="B1560" s="40"/>
      <c r="E1560" s="40"/>
      <c r="F1560" s="40"/>
      <c r="K1560" s="40"/>
    </row>
    <row r="1561" spans="1:11" x14ac:dyDescent="0.2">
      <c r="A1561" s="40"/>
      <c r="B1561" s="40"/>
      <c r="E1561" s="40"/>
      <c r="F1561" s="40"/>
      <c r="K1561" s="40"/>
    </row>
    <row r="1562" spans="1:11" x14ac:dyDescent="0.2">
      <c r="A1562" s="40"/>
      <c r="B1562" s="40"/>
      <c r="E1562" s="40"/>
      <c r="F1562" s="40"/>
      <c r="K1562" s="40"/>
    </row>
    <row r="1563" spans="1:11" x14ac:dyDescent="0.2">
      <c r="A1563" s="40"/>
      <c r="B1563" s="40"/>
      <c r="E1563" s="40"/>
      <c r="F1563" s="40"/>
      <c r="K1563" s="40"/>
    </row>
    <row r="1564" spans="1:11" x14ac:dyDescent="0.2">
      <c r="A1564" s="40"/>
      <c r="B1564" s="40"/>
      <c r="E1564" s="40"/>
      <c r="F1564" s="40"/>
      <c r="K1564" s="40"/>
    </row>
    <row r="1565" spans="1:11" x14ac:dyDescent="0.2">
      <c r="A1565" s="40"/>
      <c r="B1565" s="40"/>
      <c r="E1565" s="40"/>
      <c r="F1565" s="40"/>
      <c r="K1565" s="40"/>
    </row>
    <row r="1566" spans="1:11" x14ac:dyDescent="0.2">
      <c r="A1566" s="40"/>
      <c r="B1566" s="40"/>
      <c r="E1566" s="40"/>
      <c r="F1566" s="40"/>
      <c r="K1566" s="40"/>
    </row>
    <row r="1567" spans="1:11" x14ac:dyDescent="0.2">
      <c r="A1567" s="40"/>
      <c r="B1567" s="40"/>
      <c r="E1567" s="40"/>
      <c r="F1567" s="40"/>
      <c r="K1567" s="40"/>
    </row>
    <row r="1568" spans="1:11" x14ac:dyDescent="0.2">
      <c r="A1568" s="40"/>
      <c r="B1568" s="40"/>
      <c r="E1568" s="40"/>
      <c r="F1568" s="40"/>
      <c r="K1568" s="40"/>
    </row>
    <row r="1569" spans="1:11" x14ac:dyDescent="0.2">
      <c r="A1569" s="40"/>
      <c r="B1569" s="40"/>
      <c r="E1569" s="40"/>
      <c r="F1569" s="40"/>
      <c r="K1569" s="40"/>
    </row>
    <row r="1570" spans="1:11" x14ac:dyDescent="0.2">
      <c r="A1570" s="40"/>
      <c r="B1570" s="40"/>
      <c r="E1570" s="40"/>
      <c r="F1570" s="40"/>
      <c r="K1570" s="40"/>
    </row>
    <row r="1571" spans="1:11" x14ac:dyDescent="0.2">
      <c r="A1571" s="40"/>
      <c r="B1571" s="40"/>
      <c r="E1571" s="40"/>
      <c r="F1571" s="40"/>
      <c r="K1571" s="40"/>
    </row>
    <row r="1572" spans="1:11" x14ac:dyDescent="0.2">
      <c r="A1572" s="40"/>
      <c r="B1572" s="40"/>
      <c r="E1572" s="40"/>
      <c r="F1572" s="40"/>
      <c r="K1572" s="40"/>
    </row>
    <row r="1573" spans="1:11" x14ac:dyDescent="0.2">
      <c r="A1573" s="40"/>
      <c r="B1573" s="40"/>
      <c r="E1573" s="40"/>
      <c r="F1573" s="40"/>
      <c r="K1573" s="40"/>
    </row>
    <row r="1574" spans="1:11" x14ac:dyDescent="0.2">
      <c r="A1574" s="40"/>
      <c r="B1574" s="40"/>
      <c r="E1574" s="40"/>
      <c r="F1574" s="40"/>
      <c r="K1574" s="40"/>
    </row>
    <row r="1575" spans="1:11" x14ac:dyDescent="0.2">
      <c r="A1575" s="40"/>
      <c r="B1575" s="40"/>
      <c r="E1575" s="40"/>
      <c r="F1575" s="40"/>
      <c r="K1575" s="40"/>
    </row>
    <row r="1576" spans="1:11" x14ac:dyDescent="0.2">
      <c r="A1576" s="40"/>
      <c r="B1576" s="40"/>
      <c r="E1576" s="40"/>
      <c r="F1576" s="40"/>
      <c r="K1576" s="40"/>
    </row>
    <row r="1577" spans="1:11" x14ac:dyDescent="0.2">
      <c r="A1577" s="40"/>
      <c r="B1577" s="40"/>
      <c r="E1577" s="40"/>
      <c r="F1577" s="40"/>
      <c r="K1577" s="40"/>
    </row>
    <row r="1578" spans="1:11" x14ac:dyDescent="0.2">
      <c r="A1578" s="40"/>
      <c r="B1578" s="40"/>
      <c r="E1578" s="40"/>
      <c r="F1578" s="40"/>
      <c r="K1578" s="40"/>
    </row>
    <row r="1579" spans="1:11" x14ac:dyDescent="0.2">
      <c r="A1579" s="40"/>
      <c r="B1579" s="40"/>
      <c r="E1579" s="40"/>
      <c r="F1579" s="40"/>
      <c r="K1579" s="40"/>
    </row>
    <row r="1580" spans="1:11" x14ac:dyDescent="0.2">
      <c r="A1580" s="40"/>
      <c r="B1580" s="40"/>
      <c r="E1580" s="40"/>
      <c r="F1580" s="40"/>
      <c r="K1580" s="40"/>
    </row>
    <row r="1581" spans="1:11" x14ac:dyDescent="0.2">
      <c r="A1581" s="40"/>
      <c r="B1581" s="40"/>
      <c r="E1581" s="40"/>
      <c r="F1581" s="40"/>
      <c r="K1581" s="40"/>
    </row>
    <row r="1582" spans="1:11" x14ac:dyDescent="0.2">
      <c r="A1582" s="40"/>
      <c r="B1582" s="40"/>
      <c r="E1582" s="40"/>
      <c r="F1582" s="40"/>
      <c r="K1582" s="40"/>
    </row>
    <row r="1583" spans="1:11" x14ac:dyDescent="0.2">
      <c r="A1583" s="40"/>
      <c r="B1583" s="40"/>
      <c r="E1583" s="40"/>
      <c r="F1583" s="40"/>
      <c r="K1583" s="40"/>
    </row>
    <row r="1584" spans="1:11" x14ac:dyDescent="0.2">
      <c r="A1584" s="40"/>
      <c r="B1584" s="40"/>
      <c r="E1584" s="40"/>
      <c r="F1584" s="40"/>
      <c r="K1584" s="40"/>
    </row>
    <row r="1585" spans="1:11" x14ac:dyDescent="0.2">
      <c r="A1585" s="40"/>
      <c r="B1585" s="40"/>
      <c r="E1585" s="40"/>
      <c r="F1585" s="40"/>
      <c r="K1585" s="40"/>
    </row>
    <row r="1586" spans="1:11" x14ac:dyDescent="0.2">
      <c r="A1586" s="40"/>
      <c r="B1586" s="40"/>
      <c r="E1586" s="40"/>
      <c r="F1586" s="40"/>
      <c r="K1586" s="40"/>
    </row>
    <row r="1587" spans="1:11" x14ac:dyDescent="0.2">
      <c r="A1587" s="40"/>
      <c r="B1587" s="40"/>
      <c r="E1587" s="40"/>
      <c r="F1587" s="40"/>
      <c r="K1587" s="40"/>
    </row>
    <row r="1588" spans="1:11" x14ac:dyDescent="0.2">
      <c r="A1588" s="40"/>
      <c r="B1588" s="40"/>
      <c r="E1588" s="40"/>
      <c r="F1588" s="40"/>
      <c r="K1588" s="40"/>
    </row>
    <row r="1589" spans="1:11" x14ac:dyDescent="0.2">
      <c r="A1589" s="40"/>
      <c r="B1589" s="40"/>
      <c r="E1589" s="40"/>
      <c r="F1589" s="40"/>
      <c r="K1589" s="40"/>
    </row>
    <row r="1590" spans="1:11" x14ac:dyDescent="0.2">
      <c r="A1590" s="40"/>
      <c r="B1590" s="40"/>
      <c r="E1590" s="40"/>
      <c r="F1590" s="40"/>
      <c r="K1590" s="40"/>
    </row>
    <row r="1591" spans="1:11" x14ac:dyDescent="0.2">
      <c r="A1591" s="40"/>
      <c r="B1591" s="40"/>
      <c r="E1591" s="40"/>
      <c r="F1591" s="40"/>
      <c r="K1591" s="40"/>
    </row>
    <row r="1592" spans="1:11" x14ac:dyDescent="0.2">
      <c r="A1592" s="40"/>
      <c r="B1592" s="40"/>
      <c r="E1592" s="40"/>
      <c r="F1592" s="40"/>
      <c r="K1592" s="40"/>
    </row>
    <row r="1593" spans="1:11" x14ac:dyDescent="0.2">
      <c r="A1593" s="40"/>
      <c r="B1593" s="40"/>
      <c r="E1593" s="40"/>
      <c r="F1593" s="40"/>
      <c r="K1593" s="40"/>
    </row>
    <row r="1594" spans="1:11" x14ac:dyDescent="0.2">
      <c r="A1594" s="40"/>
      <c r="B1594" s="40"/>
      <c r="E1594" s="40"/>
      <c r="F1594" s="40"/>
      <c r="K1594" s="40"/>
    </row>
    <row r="1595" spans="1:11" x14ac:dyDescent="0.2">
      <c r="A1595" s="40"/>
      <c r="B1595" s="40"/>
      <c r="E1595" s="40"/>
      <c r="F1595" s="40"/>
      <c r="K1595" s="40"/>
    </row>
    <row r="1596" spans="1:11" x14ac:dyDescent="0.2">
      <c r="A1596" s="40"/>
      <c r="B1596" s="40"/>
      <c r="E1596" s="40"/>
      <c r="F1596" s="40"/>
      <c r="K1596" s="40"/>
    </row>
    <row r="1597" spans="1:11" x14ac:dyDescent="0.2">
      <c r="A1597" s="40"/>
      <c r="B1597" s="40"/>
      <c r="E1597" s="40"/>
      <c r="F1597" s="40"/>
      <c r="K1597" s="40"/>
    </row>
    <row r="1598" spans="1:11" x14ac:dyDescent="0.2">
      <c r="A1598" s="40"/>
      <c r="B1598" s="40"/>
      <c r="E1598" s="40"/>
      <c r="F1598" s="40"/>
      <c r="K1598" s="40"/>
    </row>
    <row r="1599" spans="1:11" x14ac:dyDescent="0.2">
      <c r="A1599" s="40"/>
      <c r="B1599" s="40"/>
      <c r="E1599" s="40"/>
      <c r="F1599" s="40"/>
      <c r="K1599" s="40"/>
    </row>
    <row r="1600" spans="1:11" x14ac:dyDescent="0.2">
      <c r="A1600" s="40"/>
      <c r="B1600" s="40"/>
      <c r="E1600" s="40"/>
      <c r="F1600" s="40"/>
      <c r="K1600" s="40"/>
    </row>
    <row r="1601" spans="1:11" x14ac:dyDescent="0.2">
      <c r="A1601" s="40"/>
      <c r="B1601" s="40"/>
      <c r="E1601" s="40"/>
      <c r="F1601" s="40"/>
      <c r="K1601" s="40"/>
    </row>
    <row r="1602" spans="1:11" x14ac:dyDescent="0.2">
      <c r="A1602" s="40"/>
      <c r="B1602" s="40"/>
      <c r="E1602" s="40"/>
      <c r="F1602" s="40"/>
      <c r="K1602" s="40"/>
    </row>
    <row r="1603" spans="1:11" x14ac:dyDescent="0.2">
      <c r="A1603" s="40"/>
      <c r="B1603" s="40"/>
      <c r="E1603" s="40"/>
      <c r="F1603" s="40"/>
      <c r="K1603" s="40"/>
    </row>
    <row r="1604" spans="1:11" x14ac:dyDescent="0.2">
      <c r="A1604" s="40"/>
      <c r="B1604" s="40"/>
      <c r="E1604" s="40"/>
      <c r="F1604" s="40"/>
      <c r="K1604" s="40"/>
    </row>
    <row r="1605" spans="1:11" x14ac:dyDescent="0.2">
      <c r="A1605" s="40"/>
      <c r="B1605" s="40"/>
      <c r="E1605" s="40"/>
      <c r="F1605" s="40"/>
      <c r="K1605" s="40"/>
    </row>
    <row r="1606" spans="1:11" x14ac:dyDescent="0.2">
      <c r="A1606" s="40"/>
      <c r="B1606" s="40"/>
      <c r="E1606" s="40"/>
      <c r="F1606" s="40"/>
      <c r="K1606" s="40"/>
    </row>
    <row r="1607" spans="1:11" x14ac:dyDescent="0.2">
      <c r="A1607" s="40"/>
      <c r="B1607" s="40"/>
      <c r="E1607" s="40"/>
      <c r="F1607" s="40"/>
      <c r="K1607" s="40"/>
    </row>
    <row r="1608" spans="1:11" x14ac:dyDescent="0.2">
      <c r="A1608" s="40"/>
      <c r="B1608" s="40"/>
      <c r="E1608" s="40"/>
      <c r="F1608" s="40"/>
      <c r="K1608" s="40"/>
    </row>
    <row r="1609" spans="1:11" x14ac:dyDescent="0.2">
      <c r="A1609" s="40"/>
      <c r="B1609" s="40"/>
      <c r="E1609" s="40"/>
      <c r="F1609" s="40"/>
      <c r="K1609" s="40"/>
    </row>
    <row r="1610" spans="1:11" x14ac:dyDescent="0.2">
      <c r="A1610" s="40"/>
      <c r="B1610" s="40"/>
      <c r="E1610" s="40"/>
      <c r="F1610" s="40"/>
      <c r="K1610" s="40"/>
    </row>
    <row r="1611" spans="1:11" x14ac:dyDescent="0.2">
      <c r="A1611" s="40"/>
      <c r="B1611" s="40"/>
      <c r="E1611" s="40"/>
      <c r="F1611" s="40"/>
      <c r="K1611" s="40"/>
    </row>
    <row r="1612" spans="1:11" x14ac:dyDescent="0.2">
      <c r="A1612" s="40"/>
      <c r="B1612" s="40"/>
      <c r="E1612" s="40"/>
      <c r="F1612" s="40"/>
      <c r="K1612" s="40"/>
    </row>
    <row r="1613" spans="1:11" x14ac:dyDescent="0.2">
      <c r="A1613" s="40"/>
      <c r="B1613" s="40"/>
      <c r="E1613" s="40"/>
      <c r="F1613" s="40"/>
      <c r="K1613" s="40"/>
    </row>
    <row r="1614" spans="1:11" x14ac:dyDescent="0.2">
      <c r="A1614" s="40"/>
      <c r="B1614" s="40"/>
      <c r="E1614" s="40"/>
      <c r="F1614" s="40"/>
      <c r="K1614" s="40"/>
    </row>
    <row r="1615" spans="1:11" x14ac:dyDescent="0.2">
      <c r="A1615" s="40"/>
      <c r="B1615" s="40"/>
      <c r="E1615" s="40"/>
      <c r="F1615" s="40"/>
      <c r="K1615" s="40"/>
    </row>
    <row r="1616" spans="1:11" x14ac:dyDescent="0.2">
      <c r="A1616" s="40"/>
      <c r="B1616" s="40"/>
      <c r="E1616" s="40"/>
      <c r="F1616" s="40"/>
      <c r="K1616" s="40"/>
    </row>
    <row r="1617" spans="1:11" x14ac:dyDescent="0.2">
      <c r="A1617" s="40"/>
      <c r="B1617" s="40"/>
      <c r="E1617" s="40"/>
      <c r="F1617" s="40"/>
      <c r="K1617" s="40"/>
    </row>
    <row r="1618" spans="1:11" x14ac:dyDescent="0.2">
      <c r="A1618" s="40"/>
      <c r="B1618" s="40"/>
      <c r="E1618" s="40"/>
      <c r="F1618" s="40"/>
      <c r="K1618" s="40"/>
    </row>
    <row r="1619" spans="1:11" x14ac:dyDescent="0.2">
      <c r="A1619" s="40"/>
      <c r="B1619" s="40"/>
      <c r="E1619" s="40"/>
      <c r="F1619" s="40"/>
      <c r="K1619" s="40"/>
    </row>
    <row r="1620" spans="1:11" x14ac:dyDescent="0.2">
      <c r="A1620" s="40"/>
      <c r="B1620" s="40"/>
      <c r="E1620" s="40"/>
      <c r="F1620" s="40"/>
      <c r="K1620" s="40"/>
    </row>
    <row r="1621" spans="1:11" x14ac:dyDescent="0.2">
      <c r="A1621" s="40"/>
      <c r="B1621" s="40"/>
      <c r="E1621" s="40"/>
      <c r="F1621" s="40"/>
      <c r="K1621" s="40"/>
    </row>
    <row r="1622" spans="1:11" x14ac:dyDescent="0.2">
      <c r="A1622" s="40"/>
      <c r="B1622" s="40"/>
      <c r="E1622" s="40"/>
      <c r="F1622" s="40"/>
      <c r="K1622" s="40"/>
    </row>
    <row r="1623" spans="1:11" x14ac:dyDescent="0.2">
      <c r="A1623" s="40"/>
      <c r="B1623" s="40"/>
      <c r="E1623" s="40"/>
      <c r="F1623" s="40"/>
      <c r="K1623" s="40"/>
    </row>
    <row r="1624" spans="1:11" x14ac:dyDescent="0.2">
      <c r="A1624" s="40"/>
      <c r="B1624" s="40"/>
      <c r="E1624" s="40"/>
      <c r="F1624" s="40"/>
      <c r="K1624" s="40"/>
    </row>
    <row r="1625" spans="1:11" x14ac:dyDescent="0.2">
      <c r="A1625" s="40"/>
      <c r="B1625" s="40"/>
      <c r="E1625" s="40"/>
      <c r="F1625" s="40"/>
      <c r="K1625" s="40"/>
    </row>
    <row r="1626" spans="1:11" x14ac:dyDescent="0.2">
      <c r="A1626" s="40"/>
      <c r="B1626" s="40"/>
      <c r="E1626" s="40"/>
      <c r="F1626" s="40"/>
      <c r="K1626" s="40"/>
    </row>
    <row r="1627" spans="1:11" x14ac:dyDescent="0.2">
      <c r="A1627" s="40"/>
      <c r="B1627" s="40"/>
      <c r="E1627" s="40"/>
      <c r="F1627" s="40"/>
      <c r="K1627" s="40"/>
    </row>
    <row r="1628" spans="1:11" x14ac:dyDescent="0.2">
      <c r="A1628" s="40"/>
      <c r="B1628" s="40"/>
      <c r="E1628" s="40"/>
      <c r="F1628" s="40"/>
      <c r="K1628" s="40"/>
    </row>
    <row r="1629" spans="1:11" x14ac:dyDescent="0.2">
      <c r="A1629" s="40"/>
      <c r="B1629" s="40"/>
      <c r="E1629" s="40"/>
      <c r="F1629" s="40"/>
      <c r="K1629" s="40"/>
    </row>
    <row r="1630" spans="1:11" x14ac:dyDescent="0.2">
      <c r="A1630" s="40"/>
      <c r="B1630" s="40"/>
      <c r="E1630" s="40"/>
      <c r="F1630" s="40"/>
      <c r="K1630" s="40"/>
    </row>
    <row r="1631" spans="1:11" x14ac:dyDescent="0.2">
      <c r="A1631" s="40"/>
      <c r="B1631" s="40"/>
      <c r="E1631" s="40"/>
      <c r="F1631" s="40"/>
      <c r="K1631" s="40"/>
    </row>
    <row r="1632" spans="1:11" x14ac:dyDescent="0.2">
      <c r="A1632" s="40"/>
      <c r="B1632" s="40"/>
      <c r="E1632" s="40"/>
      <c r="F1632" s="40"/>
      <c r="K1632" s="40"/>
    </row>
    <row r="1633" spans="1:11" x14ac:dyDescent="0.2">
      <c r="A1633" s="40"/>
      <c r="B1633" s="40"/>
      <c r="E1633" s="40"/>
      <c r="F1633" s="40"/>
      <c r="K1633" s="40"/>
    </row>
    <row r="1634" spans="1:11" x14ac:dyDescent="0.2">
      <c r="A1634" s="40"/>
      <c r="B1634" s="40"/>
      <c r="E1634" s="40"/>
      <c r="F1634" s="40"/>
      <c r="K1634" s="40"/>
    </row>
    <row r="1635" spans="1:11" x14ac:dyDescent="0.2">
      <c r="A1635" s="40"/>
      <c r="B1635" s="40"/>
      <c r="E1635" s="40"/>
      <c r="F1635" s="40"/>
      <c r="K1635" s="40"/>
    </row>
    <row r="1636" spans="1:11" x14ac:dyDescent="0.2">
      <c r="A1636" s="40"/>
      <c r="B1636" s="40"/>
      <c r="E1636" s="40"/>
      <c r="F1636" s="40"/>
      <c r="K1636" s="40"/>
    </row>
    <row r="1637" spans="1:11" x14ac:dyDescent="0.2">
      <c r="A1637" s="40"/>
      <c r="B1637" s="40"/>
      <c r="E1637" s="40"/>
      <c r="F1637" s="40"/>
      <c r="K1637" s="40"/>
    </row>
    <row r="1638" spans="1:11" x14ac:dyDescent="0.2">
      <c r="A1638" s="40"/>
      <c r="B1638" s="40"/>
      <c r="E1638" s="40"/>
      <c r="F1638" s="40"/>
      <c r="K1638" s="40"/>
    </row>
    <row r="1639" spans="1:11" x14ac:dyDescent="0.2">
      <c r="A1639" s="40"/>
      <c r="B1639" s="40"/>
      <c r="E1639" s="40"/>
      <c r="F1639" s="40"/>
      <c r="K1639" s="40"/>
    </row>
    <row r="1640" spans="1:11" x14ac:dyDescent="0.2">
      <c r="A1640" s="40"/>
      <c r="B1640" s="40"/>
      <c r="E1640" s="40"/>
      <c r="F1640" s="40"/>
      <c r="K1640" s="40"/>
    </row>
    <row r="1641" spans="1:11" x14ac:dyDescent="0.2">
      <c r="A1641" s="40"/>
      <c r="B1641" s="40"/>
      <c r="E1641" s="40"/>
      <c r="F1641" s="40"/>
      <c r="K1641" s="40"/>
    </row>
    <row r="1642" spans="1:11" x14ac:dyDescent="0.2">
      <c r="A1642" s="40"/>
      <c r="B1642" s="40"/>
      <c r="E1642" s="40"/>
      <c r="F1642" s="40"/>
      <c r="K1642" s="40"/>
    </row>
    <row r="1643" spans="1:11" x14ac:dyDescent="0.2">
      <c r="A1643" s="40"/>
      <c r="B1643" s="40"/>
      <c r="E1643" s="40"/>
      <c r="F1643" s="40"/>
      <c r="K1643" s="40"/>
    </row>
    <row r="1644" spans="1:11" x14ac:dyDescent="0.2">
      <c r="A1644" s="40"/>
      <c r="B1644" s="40"/>
      <c r="E1644" s="40"/>
      <c r="F1644" s="40"/>
      <c r="K1644" s="40"/>
    </row>
    <row r="1645" spans="1:11" x14ac:dyDescent="0.2">
      <c r="A1645" s="40"/>
      <c r="B1645" s="40"/>
      <c r="E1645" s="40"/>
      <c r="F1645" s="40"/>
      <c r="K1645" s="40"/>
    </row>
    <row r="1646" spans="1:11" x14ac:dyDescent="0.2">
      <c r="A1646" s="40"/>
      <c r="B1646" s="40"/>
      <c r="E1646" s="40"/>
      <c r="F1646" s="40"/>
      <c r="K1646" s="40"/>
    </row>
    <row r="1647" spans="1:11" x14ac:dyDescent="0.2">
      <c r="A1647" s="40"/>
      <c r="B1647" s="40"/>
      <c r="E1647" s="40"/>
      <c r="F1647" s="40"/>
      <c r="K1647" s="40"/>
    </row>
    <row r="1648" spans="1:11" x14ac:dyDescent="0.2">
      <c r="A1648" s="40"/>
      <c r="B1648" s="40"/>
      <c r="E1648" s="40"/>
      <c r="F1648" s="40"/>
      <c r="K1648" s="40"/>
    </row>
    <row r="1649" spans="1:11" x14ac:dyDescent="0.2">
      <c r="A1649" s="40"/>
      <c r="B1649" s="40"/>
      <c r="E1649" s="40"/>
      <c r="F1649" s="40"/>
      <c r="K1649" s="40"/>
    </row>
    <row r="1650" spans="1:11" x14ac:dyDescent="0.2">
      <c r="A1650" s="40"/>
      <c r="B1650" s="40"/>
      <c r="E1650" s="40"/>
      <c r="F1650" s="40"/>
      <c r="K1650" s="40"/>
    </row>
    <row r="1651" spans="1:11" x14ac:dyDescent="0.2">
      <c r="A1651" s="40"/>
      <c r="B1651" s="40"/>
      <c r="E1651" s="40"/>
      <c r="F1651" s="40"/>
      <c r="K1651" s="40"/>
    </row>
    <row r="1652" spans="1:11" x14ac:dyDescent="0.2">
      <c r="A1652" s="40"/>
      <c r="B1652" s="40"/>
      <c r="E1652" s="40"/>
      <c r="F1652" s="40"/>
      <c r="K1652" s="40"/>
    </row>
    <row r="1653" spans="1:11" x14ac:dyDescent="0.2">
      <c r="A1653" s="40"/>
      <c r="B1653" s="40"/>
      <c r="E1653" s="40"/>
      <c r="F1653" s="40"/>
      <c r="K1653" s="40"/>
    </row>
    <row r="1654" spans="1:11" x14ac:dyDescent="0.2">
      <c r="A1654" s="40"/>
      <c r="B1654" s="40"/>
      <c r="E1654" s="40"/>
      <c r="F1654" s="40"/>
      <c r="K1654" s="40"/>
    </row>
    <row r="1655" spans="1:11" x14ac:dyDescent="0.2">
      <c r="A1655" s="40"/>
      <c r="B1655" s="40"/>
      <c r="E1655" s="40"/>
      <c r="F1655" s="40"/>
      <c r="K1655" s="40"/>
    </row>
    <row r="1656" spans="1:11" x14ac:dyDescent="0.2">
      <c r="A1656" s="40"/>
      <c r="B1656" s="40"/>
      <c r="E1656" s="40"/>
      <c r="F1656" s="40"/>
      <c r="K1656" s="40"/>
    </row>
    <row r="1657" spans="1:11" x14ac:dyDescent="0.2">
      <c r="A1657" s="40"/>
      <c r="B1657" s="40"/>
      <c r="E1657" s="40"/>
      <c r="F1657" s="40"/>
      <c r="K1657" s="40"/>
    </row>
    <row r="1658" spans="1:11" x14ac:dyDescent="0.2">
      <c r="A1658" s="40"/>
      <c r="B1658" s="40"/>
      <c r="E1658" s="40"/>
      <c r="F1658" s="40"/>
      <c r="K1658" s="40"/>
    </row>
    <row r="1659" spans="1:11" x14ac:dyDescent="0.2">
      <c r="A1659" s="40"/>
      <c r="B1659" s="40"/>
      <c r="E1659" s="40"/>
      <c r="F1659" s="40"/>
      <c r="K1659" s="40"/>
    </row>
    <row r="1660" spans="1:11" x14ac:dyDescent="0.2">
      <c r="A1660" s="40"/>
      <c r="B1660" s="40"/>
      <c r="E1660" s="40"/>
      <c r="F1660" s="40"/>
      <c r="K1660" s="40"/>
    </row>
    <row r="1661" spans="1:11" x14ac:dyDescent="0.2">
      <c r="A1661" s="40"/>
      <c r="B1661" s="40"/>
      <c r="E1661" s="40"/>
      <c r="F1661" s="40"/>
      <c r="K1661" s="40"/>
    </row>
    <row r="1662" spans="1:11" x14ac:dyDescent="0.2">
      <c r="A1662" s="40"/>
      <c r="B1662" s="40"/>
      <c r="E1662" s="40"/>
      <c r="F1662" s="40"/>
      <c r="K1662" s="40"/>
    </row>
    <row r="1663" spans="1:11" x14ac:dyDescent="0.2">
      <c r="A1663" s="40"/>
      <c r="B1663" s="40"/>
      <c r="E1663" s="40"/>
      <c r="F1663" s="40"/>
      <c r="K1663" s="40"/>
    </row>
    <row r="1664" spans="1:11" x14ac:dyDescent="0.2">
      <c r="A1664" s="40"/>
      <c r="B1664" s="40"/>
      <c r="E1664" s="40"/>
      <c r="F1664" s="40"/>
      <c r="K1664" s="40"/>
    </row>
    <row r="1665" spans="1:11" x14ac:dyDescent="0.2">
      <c r="A1665" s="40"/>
      <c r="B1665" s="40"/>
      <c r="E1665" s="40"/>
      <c r="F1665" s="40"/>
      <c r="K1665" s="40"/>
    </row>
    <row r="1666" spans="1:11" x14ac:dyDescent="0.2">
      <c r="A1666" s="40"/>
      <c r="B1666" s="40"/>
      <c r="E1666" s="40"/>
      <c r="F1666" s="40"/>
      <c r="K1666" s="40"/>
    </row>
    <row r="1667" spans="1:11" x14ac:dyDescent="0.2">
      <c r="A1667" s="40"/>
      <c r="B1667" s="40"/>
      <c r="E1667" s="40"/>
      <c r="F1667" s="40"/>
      <c r="K1667" s="40"/>
    </row>
    <row r="1668" spans="1:11" x14ac:dyDescent="0.2">
      <c r="A1668" s="40"/>
      <c r="B1668" s="40"/>
      <c r="E1668" s="40"/>
      <c r="F1668" s="40"/>
      <c r="K1668" s="40"/>
    </row>
    <row r="1669" spans="1:11" x14ac:dyDescent="0.2">
      <c r="A1669" s="40"/>
      <c r="B1669" s="40"/>
      <c r="E1669" s="40"/>
      <c r="F1669" s="40"/>
      <c r="K1669" s="40"/>
    </row>
    <row r="1670" spans="1:11" x14ac:dyDescent="0.2">
      <c r="A1670" s="40"/>
      <c r="B1670" s="40"/>
      <c r="E1670" s="40"/>
      <c r="F1670" s="40"/>
      <c r="K1670" s="40"/>
    </row>
    <row r="1671" spans="1:11" x14ac:dyDescent="0.2">
      <c r="A1671" s="40"/>
      <c r="B1671" s="40"/>
      <c r="E1671" s="40"/>
      <c r="F1671" s="40"/>
      <c r="K1671" s="40"/>
    </row>
    <row r="1672" spans="1:11" x14ac:dyDescent="0.2">
      <c r="A1672" s="40"/>
      <c r="B1672" s="40"/>
      <c r="E1672" s="40"/>
      <c r="F1672" s="40"/>
      <c r="K1672" s="40"/>
    </row>
    <row r="1673" spans="1:11" x14ac:dyDescent="0.2">
      <c r="A1673" s="40"/>
      <c r="B1673" s="40"/>
      <c r="E1673" s="40"/>
      <c r="F1673" s="40"/>
      <c r="K1673" s="40"/>
    </row>
    <row r="1674" spans="1:11" x14ac:dyDescent="0.2">
      <c r="A1674" s="40"/>
      <c r="B1674" s="40"/>
      <c r="E1674" s="40"/>
      <c r="F1674" s="40"/>
      <c r="K1674" s="40"/>
    </row>
    <row r="1675" spans="1:11" x14ac:dyDescent="0.2">
      <c r="A1675" s="40"/>
      <c r="B1675" s="40"/>
      <c r="E1675" s="40"/>
      <c r="F1675" s="40"/>
      <c r="K1675" s="40"/>
    </row>
    <row r="1676" spans="1:11" x14ac:dyDescent="0.2">
      <c r="A1676" s="40"/>
      <c r="B1676" s="40"/>
      <c r="E1676" s="40"/>
      <c r="F1676" s="40"/>
      <c r="K1676" s="40"/>
    </row>
    <row r="1677" spans="1:11" x14ac:dyDescent="0.2">
      <c r="A1677" s="40"/>
      <c r="B1677" s="40"/>
      <c r="E1677" s="40"/>
      <c r="F1677" s="40"/>
      <c r="K1677" s="40"/>
    </row>
    <row r="1678" spans="1:11" x14ac:dyDescent="0.2">
      <c r="A1678" s="40"/>
      <c r="B1678" s="40"/>
      <c r="E1678" s="40"/>
      <c r="F1678" s="40"/>
      <c r="K1678" s="40"/>
    </row>
    <row r="1679" spans="1:11" x14ac:dyDescent="0.2">
      <c r="A1679" s="40"/>
      <c r="B1679" s="40"/>
      <c r="E1679" s="40"/>
      <c r="F1679" s="40"/>
      <c r="K1679" s="40"/>
    </row>
    <row r="1680" spans="1:11" x14ac:dyDescent="0.2">
      <c r="A1680" s="40"/>
      <c r="B1680" s="40"/>
      <c r="E1680" s="40"/>
      <c r="F1680" s="40"/>
      <c r="K1680" s="40"/>
    </row>
    <row r="1681" spans="1:11" x14ac:dyDescent="0.2">
      <c r="A1681" s="40"/>
      <c r="B1681" s="40"/>
      <c r="E1681" s="40"/>
      <c r="F1681" s="40"/>
      <c r="K1681" s="40"/>
    </row>
    <row r="1682" spans="1:11" x14ac:dyDescent="0.2">
      <c r="A1682" s="40"/>
      <c r="B1682" s="40"/>
      <c r="E1682" s="40"/>
      <c r="F1682" s="40"/>
      <c r="K1682" s="40"/>
    </row>
    <row r="1683" spans="1:11" x14ac:dyDescent="0.2">
      <c r="A1683" s="40"/>
      <c r="B1683" s="40"/>
      <c r="E1683" s="40"/>
      <c r="F1683" s="40"/>
      <c r="K1683" s="40"/>
    </row>
    <row r="1684" spans="1:11" x14ac:dyDescent="0.2">
      <c r="A1684" s="40"/>
      <c r="B1684" s="40"/>
      <c r="E1684" s="40"/>
      <c r="F1684" s="40"/>
      <c r="K1684" s="40"/>
    </row>
    <row r="1685" spans="1:11" x14ac:dyDescent="0.2">
      <c r="A1685" s="40"/>
      <c r="B1685" s="40"/>
      <c r="E1685" s="40"/>
      <c r="F1685" s="40"/>
      <c r="K1685" s="40"/>
    </row>
    <row r="1686" spans="1:11" x14ac:dyDescent="0.2">
      <c r="A1686" s="40"/>
      <c r="B1686" s="40"/>
      <c r="E1686" s="40"/>
      <c r="F1686" s="40"/>
      <c r="K1686" s="40"/>
    </row>
    <row r="1687" spans="1:11" x14ac:dyDescent="0.2">
      <c r="A1687" s="40"/>
      <c r="B1687" s="40"/>
      <c r="E1687" s="40"/>
      <c r="F1687" s="40"/>
      <c r="K1687" s="40"/>
    </row>
    <row r="1688" spans="1:11" x14ac:dyDescent="0.2">
      <c r="A1688" s="40"/>
      <c r="B1688" s="40"/>
      <c r="E1688" s="40"/>
      <c r="F1688" s="40"/>
      <c r="K1688" s="40"/>
    </row>
    <row r="1689" spans="1:11" x14ac:dyDescent="0.2">
      <c r="A1689" s="40"/>
      <c r="B1689" s="40"/>
      <c r="E1689" s="40"/>
      <c r="F1689" s="40"/>
      <c r="K1689" s="40"/>
    </row>
    <row r="1690" spans="1:11" x14ac:dyDescent="0.2">
      <c r="A1690" s="40"/>
      <c r="B1690" s="40"/>
      <c r="E1690" s="40"/>
      <c r="F1690" s="40"/>
      <c r="K1690" s="40"/>
    </row>
    <row r="1691" spans="1:11" x14ac:dyDescent="0.2">
      <c r="A1691" s="40"/>
      <c r="B1691" s="40"/>
      <c r="E1691" s="40"/>
      <c r="F1691" s="40"/>
      <c r="K1691" s="40"/>
    </row>
    <row r="1692" spans="1:11" x14ac:dyDescent="0.2">
      <c r="A1692" s="40"/>
      <c r="B1692" s="40"/>
      <c r="E1692" s="40"/>
      <c r="F1692" s="40"/>
      <c r="K1692" s="40"/>
    </row>
    <row r="1693" spans="1:11" x14ac:dyDescent="0.2">
      <c r="A1693" s="40"/>
      <c r="B1693" s="40"/>
      <c r="E1693" s="40"/>
      <c r="F1693" s="40"/>
      <c r="K1693" s="40"/>
    </row>
    <row r="1694" spans="1:11" x14ac:dyDescent="0.2">
      <c r="A1694" s="40"/>
      <c r="B1694" s="40"/>
      <c r="E1694" s="40"/>
      <c r="F1694" s="40"/>
      <c r="K1694" s="40"/>
    </row>
    <row r="1695" spans="1:11" x14ac:dyDescent="0.2">
      <c r="A1695" s="40"/>
      <c r="B1695" s="40"/>
      <c r="E1695" s="40"/>
      <c r="F1695" s="40"/>
      <c r="K1695" s="40"/>
    </row>
    <row r="1696" spans="1:11" x14ac:dyDescent="0.2">
      <c r="A1696" s="40"/>
      <c r="B1696" s="40"/>
      <c r="E1696" s="40"/>
      <c r="F1696" s="40"/>
      <c r="K1696" s="40"/>
    </row>
    <row r="1697" spans="1:11" x14ac:dyDescent="0.2">
      <c r="A1697" s="40"/>
      <c r="B1697" s="40"/>
      <c r="E1697" s="40"/>
      <c r="F1697" s="40"/>
      <c r="K1697" s="40"/>
    </row>
    <row r="1698" spans="1:11" x14ac:dyDescent="0.2">
      <c r="A1698" s="40"/>
      <c r="B1698" s="40"/>
      <c r="E1698" s="40"/>
      <c r="F1698" s="40"/>
      <c r="K1698" s="40"/>
    </row>
    <row r="1699" spans="1:11" x14ac:dyDescent="0.2">
      <c r="A1699" s="40"/>
      <c r="B1699" s="40"/>
      <c r="E1699" s="40"/>
      <c r="F1699" s="40"/>
      <c r="K1699" s="40"/>
    </row>
    <row r="1700" spans="1:11" x14ac:dyDescent="0.2">
      <c r="A1700" s="40"/>
      <c r="B1700" s="40"/>
      <c r="E1700" s="40"/>
      <c r="F1700" s="40"/>
      <c r="K1700" s="40"/>
    </row>
    <row r="1701" spans="1:11" x14ac:dyDescent="0.2">
      <c r="A1701" s="40"/>
      <c r="B1701" s="40"/>
      <c r="E1701" s="40"/>
      <c r="F1701" s="40"/>
      <c r="K1701" s="40"/>
    </row>
    <row r="1702" spans="1:11" x14ac:dyDescent="0.2">
      <c r="A1702" s="40"/>
      <c r="B1702" s="40"/>
      <c r="E1702" s="40"/>
      <c r="F1702" s="40"/>
      <c r="K1702" s="40"/>
    </row>
    <row r="1703" spans="1:11" x14ac:dyDescent="0.2">
      <c r="A1703" s="40"/>
      <c r="B1703" s="40"/>
      <c r="E1703" s="40"/>
      <c r="F1703" s="40"/>
      <c r="K1703" s="40"/>
    </row>
    <row r="1704" spans="1:11" x14ac:dyDescent="0.2">
      <c r="A1704" s="40"/>
      <c r="B1704" s="40"/>
      <c r="E1704" s="40"/>
      <c r="F1704" s="40"/>
      <c r="K1704" s="40"/>
    </row>
    <row r="1705" spans="1:11" x14ac:dyDescent="0.2">
      <c r="A1705" s="40"/>
      <c r="B1705" s="40"/>
      <c r="E1705" s="40"/>
      <c r="F1705" s="40"/>
      <c r="K1705" s="40"/>
    </row>
    <row r="1706" spans="1:11" x14ac:dyDescent="0.2">
      <c r="A1706" s="40"/>
      <c r="B1706" s="40"/>
      <c r="E1706" s="40"/>
      <c r="F1706" s="40"/>
      <c r="K1706" s="40"/>
    </row>
    <row r="1707" spans="1:11" x14ac:dyDescent="0.2">
      <c r="A1707" s="40"/>
      <c r="B1707" s="40"/>
      <c r="E1707" s="40"/>
      <c r="F1707" s="40"/>
      <c r="K1707" s="40"/>
    </row>
    <row r="1708" spans="1:11" x14ac:dyDescent="0.2">
      <c r="A1708" s="40"/>
      <c r="B1708" s="40"/>
      <c r="E1708" s="40"/>
      <c r="F1708" s="40"/>
      <c r="K1708" s="40"/>
    </row>
    <row r="1709" spans="1:11" x14ac:dyDescent="0.2">
      <c r="A1709" s="40"/>
      <c r="B1709" s="40"/>
      <c r="E1709" s="40"/>
      <c r="F1709" s="40"/>
      <c r="K1709" s="40"/>
    </row>
    <row r="1710" spans="1:11" x14ac:dyDescent="0.2">
      <c r="A1710" s="40"/>
      <c r="B1710" s="40"/>
      <c r="E1710" s="40"/>
      <c r="F1710" s="40"/>
      <c r="K1710" s="40"/>
    </row>
    <row r="1711" spans="1:11" x14ac:dyDescent="0.2">
      <c r="A1711" s="40"/>
      <c r="B1711" s="40"/>
      <c r="E1711" s="40"/>
      <c r="F1711" s="40"/>
      <c r="K1711" s="40"/>
    </row>
    <row r="1712" spans="1:11" x14ac:dyDescent="0.2">
      <c r="A1712" s="40"/>
      <c r="B1712" s="40"/>
      <c r="E1712" s="40"/>
      <c r="F1712" s="40"/>
      <c r="K1712" s="40"/>
    </row>
    <row r="1713" spans="1:11" x14ac:dyDescent="0.2">
      <c r="A1713" s="40"/>
      <c r="B1713" s="40"/>
      <c r="E1713" s="40"/>
      <c r="F1713" s="40"/>
      <c r="K1713" s="40"/>
    </row>
    <row r="1714" spans="1:11" x14ac:dyDescent="0.2">
      <c r="A1714" s="40"/>
      <c r="B1714" s="40"/>
      <c r="E1714" s="40"/>
      <c r="F1714" s="40"/>
      <c r="K1714" s="40"/>
    </row>
    <row r="1715" spans="1:11" x14ac:dyDescent="0.2">
      <c r="A1715" s="40"/>
      <c r="B1715" s="40"/>
      <c r="E1715" s="40"/>
      <c r="F1715" s="40"/>
      <c r="K1715" s="40"/>
    </row>
    <row r="1716" spans="1:11" x14ac:dyDescent="0.2">
      <c r="A1716" s="40"/>
      <c r="B1716" s="40"/>
      <c r="E1716" s="40"/>
      <c r="F1716" s="40"/>
      <c r="K1716" s="40"/>
    </row>
    <row r="1717" spans="1:11" x14ac:dyDescent="0.2">
      <c r="A1717" s="40"/>
      <c r="B1717" s="40"/>
      <c r="E1717" s="40"/>
      <c r="F1717" s="40"/>
      <c r="K1717" s="40"/>
    </row>
    <row r="1718" spans="1:11" x14ac:dyDescent="0.2">
      <c r="A1718" s="40"/>
      <c r="B1718" s="40"/>
      <c r="E1718" s="40"/>
      <c r="F1718" s="40"/>
      <c r="K1718" s="40"/>
    </row>
    <row r="1719" spans="1:11" x14ac:dyDescent="0.2">
      <c r="A1719" s="40"/>
      <c r="B1719" s="40"/>
      <c r="E1719" s="40"/>
      <c r="F1719" s="40"/>
      <c r="K1719" s="40"/>
    </row>
    <row r="1720" spans="1:11" x14ac:dyDescent="0.2">
      <c r="A1720" s="40"/>
      <c r="B1720" s="40"/>
      <c r="E1720" s="40"/>
      <c r="F1720" s="40"/>
      <c r="K1720" s="40"/>
    </row>
    <row r="1721" spans="1:11" x14ac:dyDescent="0.2">
      <c r="A1721" s="40"/>
      <c r="B1721" s="40"/>
      <c r="E1721" s="40"/>
      <c r="F1721" s="40"/>
      <c r="K1721" s="40"/>
    </row>
    <row r="1722" spans="1:11" x14ac:dyDescent="0.2">
      <c r="A1722" s="40"/>
      <c r="B1722" s="40"/>
      <c r="E1722" s="40"/>
      <c r="F1722" s="40"/>
      <c r="K1722" s="40"/>
    </row>
    <row r="1723" spans="1:11" x14ac:dyDescent="0.2">
      <c r="A1723" s="40"/>
      <c r="B1723" s="40"/>
      <c r="E1723" s="40"/>
      <c r="F1723" s="40"/>
      <c r="K1723" s="40"/>
    </row>
    <row r="1724" spans="1:11" x14ac:dyDescent="0.2">
      <c r="A1724" s="40"/>
      <c r="B1724" s="40"/>
      <c r="E1724" s="40"/>
      <c r="F1724" s="40"/>
      <c r="K1724" s="40"/>
    </row>
    <row r="1725" spans="1:11" x14ac:dyDescent="0.2">
      <c r="A1725" s="40"/>
      <c r="B1725" s="40"/>
      <c r="E1725" s="40"/>
      <c r="F1725" s="40"/>
      <c r="K1725" s="40"/>
    </row>
    <row r="1726" spans="1:11" x14ac:dyDescent="0.2">
      <c r="A1726" s="40"/>
      <c r="B1726" s="40"/>
      <c r="E1726" s="40"/>
      <c r="F1726" s="40"/>
      <c r="K1726" s="40"/>
    </row>
    <row r="1727" spans="1:11" x14ac:dyDescent="0.2">
      <c r="A1727" s="40"/>
      <c r="B1727" s="40"/>
      <c r="E1727" s="40"/>
      <c r="F1727" s="40"/>
      <c r="K1727" s="40"/>
    </row>
    <row r="1728" spans="1:11" x14ac:dyDescent="0.2">
      <c r="A1728" s="40"/>
      <c r="B1728" s="40"/>
      <c r="E1728" s="40"/>
      <c r="F1728" s="40"/>
      <c r="K1728" s="40"/>
    </row>
    <row r="1729" spans="1:11" x14ac:dyDescent="0.2">
      <c r="A1729" s="40"/>
      <c r="B1729" s="40"/>
      <c r="E1729" s="40"/>
      <c r="F1729" s="40"/>
      <c r="K1729" s="40"/>
    </row>
    <row r="1730" spans="1:11" x14ac:dyDescent="0.2">
      <c r="A1730" s="40"/>
      <c r="B1730" s="40"/>
      <c r="E1730" s="40"/>
      <c r="F1730" s="40"/>
      <c r="K1730" s="40"/>
    </row>
    <row r="1731" spans="1:11" x14ac:dyDescent="0.2">
      <c r="A1731" s="40"/>
      <c r="B1731" s="40"/>
      <c r="E1731" s="40"/>
      <c r="F1731" s="40"/>
      <c r="K1731" s="40"/>
    </row>
    <row r="1732" spans="1:11" x14ac:dyDescent="0.2">
      <c r="A1732" s="40"/>
      <c r="B1732" s="40"/>
      <c r="E1732" s="40"/>
      <c r="F1732" s="40"/>
      <c r="K1732" s="40"/>
    </row>
    <row r="1733" spans="1:11" x14ac:dyDescent="0.2">
      <c r="A1733" s="40"/>
      <c r="B1733" s="40"/>
      <c r="E1733" s="40"/>
      <c r="F1733" s="40"/>
      <c r="K1733" s="40"/>
    </row>
    <row r="1734" spans="1:11" x14ac:dyDescent="0.2">
      <c r="A1734" s="40"/>
      <c r="B1734" s="40"/>
      <c r="E1734" s="40"/>
      <c r="F1734" s="40"/>
      <c r="K1734" s="40"/>
    </row>
    <row r="1735" spans="1:11" x14ac:dyDescent="0.2">
      <c r="A1735" s="40"/>
      <c r="B1735" s="40"/>
      <c r="E1735" s="40"/>
      <c r="F1735" s="40"/>
      <c r="K1735" s="40"/>
    </row>
    <row r="1736" spans="1:11" x14ac:dyDescent="0.2">
      <c r="A1736" s="40"/>
      <c r="B1736" s="40"/>
      <c r="E1736" s="40"/>
      <c r="F1736" s="40"/>
      <c r="K1736" s="40"/>
    </row>
    <row r="1737" spans="1:11" x14ac:dyDescent="0.2">
      <c r="A1737" s="40"/>
      <c r="B1737" s="40"/>
      <c r="E1737" s="40"/>
      <c r="F1737" s="40"/>
      <c r="K1737" s="40"/>
    </row>
    <row r="1738" spans="1:11" x14ac:dyDescent="0.2">
      <c r="A1738" s="40"/>
      <c r="B1738" s="40"/>
      <c r="E1738" s="40"/>
      <c r="F1738" s="40"/>
      <c r="K1738" s="40"/>
    </row>
    <row r="1739" spans="1:11" x14ac:dyDescent="0.2">
      <c r="A1739" s="40"/>
      <c r="B1739" s="40"/>
      <c r="E1739" s="40"/>
      <c r="F1739" s="40"/>
      <c r="K1739" s="40"/>
    </row>
    <row r="1740" spans="1:11" x14ac:dyDescent="0.2">
      <c r="A1740" s="40"/>
      <c r="B1740" s="40"/>
      <c r="E1740" s="40"/>
      <c r="F1740" s="40"/>
      <c r="K1740" s="40"/>
    </row>
    <row r="1741" spans="1:11" x14ac:dyDescent="0.2">
      <c r="A1741" s="40"/>
      <c r="B1741" s="40"/>
      <c r="E1741" s="40"/>
      <c r="F1741" s="40"/>
      <c r="K1741" s="40"/>
    </row>
    <row r="1742" spans="1:11" x14ac:dyDescent="0.2">
      <c r="A1742" s="40"/>
      <c r="B1742" s="40"/>
      <c r="E1742" s="40"/>
      <c r="F1742" s="40"/>
      <c r="K1742" s="40"/>
    </row>
    <row r="1743" spans="1:11" x14ac:dyDescent="0.2">
      <c r="A1743" s="40"/>
      <c r="B1743" s="40"/>
      <c r="E1743" s="40"/>
      <c r="F1743" s="40"/>
      <c r="K1743" s="40"/>
    </row>
    <row r="1744" spans="1:11" x14ac:dyDescent="0.2">
      <c r="A1744" s="40"/>
      <c r="B1744" s="40"/>
      <c r="E1744" s="40"/>
      <c r="F1744" s="40"/>
      <c r="K1744" s="40"/>
    </row>
    <row r="1745" spans="1:11" x14ac:dyDescent="0.2">
      <c r="A1745" s="40"/>
      <c r="B1745" s="40"/>
      <c r="E1745" s="40"/>
      <c r="F1745" s="40"/>
      <c r="K1745" s="40"/>
    </row>
    <row r="1746" spans="1:11" x14ac:dyDescent="0.2">
      <c r="A1746" s="40"/>
      <c r="B1746" s="40"/>
      <c r="E1746" s="40"/>
      <c r="F1746" s="40"/>
      <c r="K1746" s="40"/>
    </row>
    <row r="1747" spans="1:11" x14ac:dyDescent="0.2">
      <c r="A1747" s="40"/>
      <c r="B1747" s="40"/>
      <c r="E1747" s="40"/>
      <c r="F1747" s="40"/>
      <c r="K1747" s="40"/>
    </row>
    <row r="1748" spans="1:11" x14ac:dyDescent="0.2">
      <c r="A1748" s="40"/>
      <c r="B1748" s="40"/>
      <c r="E1748" s="40"/>
      <c r="F1748" s="40"/>
      <c r="K1748" s="40"/>
    </row>
    <row r="1749" spans="1:11" x14ac:dyDescent="0.2">
      <c r="A1749" s="40"/>
      <c r="B1749" s="40"/>
      <c r="E1749" s="40"/>
      <c r="F1749" s="40"/>
      <c r="K1749" s="40"/>
    </row>
    <row r="1750" spans="1:11" x14ac:dyDescent="0.2">
      <c r="A1750" s="40"/>
      <c r="B1750" s="40"/>
      <c r="E1750" s="40"/>
      <c r="F1750" s="40"/>
      <c r="K1750" s="40"/>
    </row>
    <row r="1751" spans="1:11" x14ac:dyDescent="0.2">
      <c r="A1751" s="40"/>
      <c r="B1751" s="40"/>
      <c r="E1751" s="40"/>
      <c r="F1751" s="40"/>
      <c r="K1751" s="40"/>
    </row>
    <row r="1752" spans="1:11" x14ac:dyDescent="0.2">
      <c r="A1752" s="40"/>
      <c r="B1752" s="40"/>
      <c r="E1752" s="40"/>
      <c r="F1752" s="40"/>
      <c r="K1752" s="40"/>
    </row>
    <row r="1753" spans="1:11" x14ac:dyDescent="0.2">
      <c r="A1753" s="40"/>
      <c r="B1753" s="40"/>
      <c r="E1753" s="40"/>
      <c r="F1753" s="40"/>
      <c r="K1753" s="40"/>
    </row>
    <row r="1754" spans="1:11" x14ac:dyDescent="0.2">
      <c r="A1754" s="40"/>
      <c r="B1754" s="40"/>
      <c r="E1754" s="40"/>
      <c r="F1754" s="40"/>
      <c r="K1754" s="40"/>
    </row>
    <row r="1755" spans="1:11" x14ac:dyDescent="0.2">
      <c r="A1755" s="40"/>
      <c r="B1755" s="40"/>
      <c r="E1755" s="40"/>
      <c r="F1755" s="40"/>
      <c r="K1755" s="40"/>
    </row>
    <row r="1756" spans="1:11" x14ac:dyDescent="0.2">
      <c r="A1756" s="40"/>
      <c r="B1756" s="40"/>
      <c r="E1756" s="40"/>
      <c r="F1756" s="40"/>
      <c r="K1756" s="40"/>
    </row>
    <row r="1757" spans="1:11" x14ac:dyDescent="0.2">
      <c r="A1757" s="40"/>
      <c r="B1757" s="40"/>
      <c r="E1757" s="40"/>
      <c r="F1757" s="40"/>
      <c r="K1757" s="40"/>
    </row>
    <row r="1758" spans="1:11" x14ac:dyDescent="0.2">
      <c r="A1758" s="40"/>
      <c r="B1758" s="40"/>
      <c r="E1758" s="40"/>
      <c r="F1758" s="40"/>
      <c r="K1758" s="40"/>
    </row>
    <row r="1759" spans="1:11" x14ac:dyDescent="0.2">
      <c r="A1759" s="40"/>
      <c r="B1759" s="40"/>
      <c r="E1759" s="40"/>
      <c r="F1759" s="40"/>
      <c r="K1759" s="40"/>
    </row>
    <row r="1760" spans="1:11" x14ac:dyDescent="0.2">
      <c r="A1760" s="40"/>
      <c r="B1760" s="40"/>
      <c r="E1760" s="40"/>
      <c r="F1760" s="40"/>
      <c r="K1760" s="40"/>
    </row>
    <row r="1761" spans="1:11" x14ac:dyDescent="0.2">
      <c r="A1761" s="40"/>
      <c r="B1761" s="40"/>
      <c r="E1761" s="40"/>
      <c r="F1761" s="40"/>
      <c r="K1761" s="40"/>
    </row>
    <row r="1762" spans="1:11" x14ac:dyDescent="0.2">
      <c r="A1762" s="40"/>
      <c r="B1762" s="40"/>
      <c r="E1762" s="40"/>
      <c r="F1762" s="40"/>
      <c r="K1762" s="40"/>
    </row>
    <row r="1763" spans="1:11" x14ac:dyDescent="0.2">
      <c r="A1763" s="40"/>
      <c r="B1763" s="40"/>
      <c r="E1763" s="40"/>
      <c r="F1763" s="40"/>
      <c r="K1763" s="40"/>
    </row>
    <row r="1764" spans="1:11" x14ac:dyDescent="0.2">
      <c r="A1764" s="40"/>
      <c r="B1764" s="40"/>
      <c r="E1764" s="40"/>
      <c r="F1764" s="40"/>
      <c r="K1764" s="40"/>
    </row>
    <row r="1765" spans="1:11" x14ac:dyDescent="0.2">
      <c r="A1765" s="40"/>
      <c r="B1765" s="40"/>
      <c r="E1765" s="40"/>
      <c r="F1765" s="40"/>
      <c r="K1765" s="40"/>
    </row>
    <row r="1766" spans="1:11" x14ac:dyDescent="0.2">
      <c r="A1766" s="40"/>
      <c r="B1766" s="40"/>
      <c r="E1766" s="40"/>
      <c r="F1766" s="40"/>
      <c r="K1766" s="40"/>
    </row>
    <row r="1767" spans="1:11" x14ac:dyDescent="0.2">
      <c r="A1767" s="40"/>
      <c r="B1767" s="40"/>
      <c r="E1767" s="40"/>
      <c r="F1767" s="40"/>
      <c r="K1767" s="40"/>
    </row>
    <row r="1768" spans="1:11" x14ac:dyDescent="0.2">
      <c r="A1768" s="40"/>
      <c r="B1768" s="40"/>
      <c r="E1768" s="40"/>
      <c r="F1768" s="40"/>
      <c r="K1768" s="40"/>
    </row>
    <row r="1769" spans="1:11" x14ac:dyDescent="0.2">
      <c r="A1769" s="40"/>
      <c r="B1769" s="40"/>
      <c r="E1769" s="40"/>
      <c r="F1769" s="40"/>
      <c r="K1769" s="40"/>
    </row>
    <row r="1770" spans="1:11" x14ac:dyDescent="0.2">
      <c r="A1770" s="40"/>
      <c r="B1770" s="40"/>
      <c r="E1770" s="40"/>
      <c r="F1770" s="40"/>
      <c r="K1770" s="40"/>
    </row>
    <row r="1771" spans="1:11" x14ac:dyDescent="0.2">
      <c r="A1771" s="40"/>
      <c r="B1771" s="40"/>
      <c r="E1771" s="40"/>
      <c r="F1771" s="40"/>
      <c r="K1771" s="40"/>
    </row>
    <row r="1772" spans="1:11" x14ac:dyDescent="0.2">
      <c r="A1772" s="40"/>
      <c r="B1772" s="40"/>
      <c r="E1772" s="40"/>
      <c r="F1772" s="40"/>
      <c r="K1772" s="40"/>
    </row>
    <row r="1773" spans="1:11" x14ac:dyDescent="0.2">
      <c r="A1773" s="40"/>
      <c r="B1773" s="40"/>
      <c r="E1773" s="40"/>
      <c r="F1773" s="40"/>
      <c r="K1773" s="40"/>
    </row>
    <row r="1774" spans="1:11" x14ac:dyDescent="0.2">
      <c r="A1774" s="40"/>
      <c r="B1774" s="40"/>
      <c r="E1774" s="40"/>
      <c r="F1774" s="40"/>
      <c r="K1774" s="40"/>
    </row>
    <row r="1775" spans="1:11" x14ac:dyDescent="0.2">
      <c r="A1775" s="40"/>
      <c r="B1775" s="40"/>
      <c r="E1775" s="40"/>
      <c r="F1775" s="40"/>
      <c r="K1775" s="40"/>
    </row>
    <row r="1776" spans="1:11" x14ac:dyDescent="0.2">
      <c r="A1776" s="40"/>
      <c r="B1776" s="40"/>
      <c r="E1776" s="40"/>
      <c r="F1776" s="40"/>
      <c r="K1776" s="40"/>
    </row>
    <row r="1777" spans="1:11" x14ac:dyDescent="0.2">
      <c r="A1777" s="40"/>
      <c r="B1777" s="40"/>
      <c r="E1777" s="40"/>
      <c r="F1777" s="40"/>
      <c r="K1777" s="40"/>
    </row>
    <row r="1778" spans="1:11" x14ac:dyDescent="0.2">
      <c r="A1778" s="40"/>
      <c r="B1778" s="40"/>
      <c r="E1778" s="40"/>
      <c r="F1778" s="40"/>
      <c r="K1778" s="40"/>
    </row>
    <row r="1779" spans="1:11" x14ac:dyDescent="0.2">
      <c r="A1779" s="40"/>
      <c r="B1779" s="40"/>
      <c r="E1779" s="40"/>
      <c r="F1779" s="40"/>
      <c r="K1779" s="40"/>
    </row>
    <row r="1780" spans="1:11" x14ac:dyDescent="0.2">
      <c r="A1780" s="40"/>
      <c r="B1780" s="40"/>
      <c r="E1780" s="40"/>
      <c r="F1780" s="40"/>
      <c r="K1780" s="40"/>
    </row>
    <row r="1781" spans="1:11" x14ac:dyDescent="0.2">
      <c r="A1781" s="40"/>
      <c r="B1781" s="40"/>
      <c r="E1781" s="40"/>
      <c r="F1781" s="40"/>
      <c r="K1781" s="40"/>
    </row>
    <row r="1782" spans="1:11" x14ac:dyDescent="0.2">
      <c r="A1782" s="40"/>
      <c r="B1782" s="40"/>
      <c r="E1782" s="40"/>
      <c r="F1782" s="40"/>
      <c r="K1782" s="40"/>
    </row>
    <row r="1783" spans="1:11" x14ac:dyDescent="0.2">
      <c r="A1783" s="40"/>
      <c r="B1783" s="40"/>
      <c r="E1783" s="40"/>
      <c r="F1783" s="40"/>
      <c r="K1783" s="40"/>
    </row>
    <row r="1784" spans="1:11" x14ac:dyDescent="0.2">
      <c r="A1784" s="40"/>
      <c r="B1784" s="40"/>
      <c r="E1784" s="40"/>
      <c r="F1784" s="40"/>
      <c r="K1784" s="40"/>
    </row>
    <row r="1785" spans="1:11" x14ac:dyDescent="0.2">
      <c r="A1785" s="40"/>
      <c r="B1785" s="40"/>
      <c r="E1785" s="40"/>
      <c r="F1785" s="40"/>
      <c r="K1785" s="40"/>
    </row>
    <row r="1786" spans="1:11" x14ac:dyDescent="0.2">
      <c r="A1786" s="40"/>
      <c r="B1786" s="40"/>
      <c r="E1786" s="40"/>
      <c r="F1786" s="40"/>
      <c r="K1786" s="40"/>
    </row>
    <row r="1787" spans="1:11" x14ac:dyDescent="0.2">
      <c r="A1787" s="40"/>
      <c r="B1787" s="40"/>
      <c r="E1787" s="40"/>
      <c r="F1787" s="40"/>
      <c r="K1787" s="40"/>
    </row>
    <row r="1788" spans="1:11" x14ac:dyDescent="0.2">
      <c r="A1788" s="40"/>
      <c r="B1788" s="40"/>
      <c r="E1788" s="40"/>
      <c r="F1788" s="40"/>
      <c r="K1788" s="40"/>
    </row>
    <row r="1789" spans="1:11" x14ac:dyDescent="0.2">
      <c r="A1789" s="40"/>
      <c r="B1789" s="40"/>
      <c r="E1789" s="40"/>
      <c r="F1789" s="40"/>
      <c r="K1789" s="40"/>
    </row>
    <row r="1790" spans="1:11" x14ac:dyDescent="0.2">
      <c r="A1790" s="40"/>
      <c r="B1790" s="40"/>
      <c r="E1790" s="40"/>
      <c r="F1790" s="40"/>
      <c r="K1790" s="40"/>
    </row>
    <row r="1791" spans="1:11" x14ac:dyDescent="0.2">
      <c r="A1791" s="40"/>
      <c r="B1791" s="40"/>
      <c r="E1791" s="40"/>
      <c r="F1791" s="40"/>
      <c r="K1791" s="40"/>
    </row>
    <row r="1792" spans="1:11" x14ac:dyDescent="0.2">
      <c r="A1792" s="40"/>
      <c r="B1792" s="40"/>
      <c r="E1792" s="40"/>
      <c r="F1792" s="40"/>
      <c r="K1792" s="40"/>
    </row>
    <row r="1793" spans="1:11" x14ac:dyDescent="0.2">
      <c r="A1793" s="40"/>
      <c r="B1793" s="40"/>
      <c r="E1793" s="40"/>
      <c r="F1793" s="40"/>
      <c r="K1793" s="40"/>
    </row>
    <row r="1794" spans="1:11" x14ac:dyDescent="0.2">
      <c r="A1794" s="40"/>
      <c r="B1794" s="40"/>
      <c r="E1794" s="40"/>
      <c r="F1794" s="40"/>
      <c r="K1794" s="40"/>
    </row>
    <row r="1795" spans="1:11" x14ac:dyDescent="0.2">
      <c r="A1795" s="40"/>
      <c r="B1795" s="40"/>
      <c r="E1795" s="40"/>
      <c r="F1795" s="40"/>
      <c r="K1795" s="40"/>
    </row>
    <row r="1796" spans="1:11" x14ac:dyDescent="0.2">
      <c r="A1796" s="40"/>
      <c r="B1796" s="40"/>
      <c r="E1796" s="40"/>
      <c r="F1796" s="40"/>
      <c r="K1796" s="40"/>
    </row>
    <row r="1797" spans="1:11" x14ac:dyDescent="0.2">
      <c r="A1797" s="40"/>
      <c r="B1797" s="40"/>
      <c r="E1797" s="40"/>
      <c r="F1797" s="40"/>
      <c r="K1797" s="40"/>
    </row>
    <row r="1798" spans="1:11" x14ac:dyDescent="0.2">
      <c r="A1798" s="40"/>
      <c r="B1798" s="40"/>
      <c r="E1798" s="40"/>
      <c r="F1798" s="40"/>
      <c r="K1798" s="40"/>
    </row>
    <row r="1799" spans="1:11" x14ac:dyDescent="0.2">
      <c r="A1799" s="40"/>
      <c r="B1799" s="40"/>
      <c r="E1799" s="40"/>
      <c r="F1799" s="40"/>
      <c r="K1799" s="40"/>
    </row>
    <row r="1800" spans="1:11" x14ac:dyDescent="0.2">
      <c r="A1800" s="40"/>
      <c r="B1800" s="40"/>
      <c r="E1800" s="40"/>
      <c r="F1800" s="40"/>
      <c r="K1800" s="40"/>
    </row>
    <row r="1801" spans="1:11" x14ac:dyDescent="0.2">
      <c r="A1801" s="40"/>
      <c r="B1801" s="40"/>
      <c r="E1801" s="40"/>
      <c r="F1801" s="40"/>
      <c r="K1801" s="40"/>
    </row>
    <row r="1802" spans="1:11" x14ac:dyDescent="0.2">
      <c r="A1802" s="40"/>
      <c r="B1802" s="40"/>
      <c r="E1802" s="40"/>
      <c r="F1802" s="40"/>
      <c r="K1802" s="40"/>
    </row>
    <row r="1803" spans="1:11" x14ac:dyDescent="0.2">
      <c r="A1803" s="40"/>
      <c r="B1803" s="40"/>
      <c r="E1803" s="40"/>
      <c r="F1803" s="40"/>
      <c r="K1803" s="40"/>
    </row>
    <row r="1804" spans="1:11" x14ac:dyDescent="0.2">
      <c r="A1804" s="40"/>
      <c r="B1804" s="40"/>
      <c r="E1804" s="40"/>
      <c r="F1804" s="40"/>
      <c r="K1804" s="40"/>
    </row>
    <row r="1805" spans="1:11" x14ac:dyDescent="0.2">
      <c r="A1805" s="40"/>
      <c r="B1805" s="40"/>
      <c r="E1805" s="40"/>
      <c r="F1805" s="40"/>
      <c r="K1805" s="40"/>
    </row>
    <row r="1806" spans="1:11" x14ac:dyDescent="0.2">
      <c r="A1806" s="40"/>
      <c r="B1806" s="40"/>
      <c r="E1806" s="40"/>
      <c r="F1806" s="40"/>
      <c r="K1806" s="40"/>
    </row>
    <row r="1807" spans="1:11" x14ac:dyDescent="0.2">
      <c r="A1807" s="40"/>
      <c r="B1807" s="40"/>
      <c r="E1807" s="40"/>
      <c r="F1807" s="40"/>
      <c r="K1807" s="40"/>
    </row>
    <row r="1808" spans="1:11" x14ac:dyDescent="0.2">
      <c r="A1808" s="40"/>
      <c r="B1808" s="40"/>
      <c r="E1808" s="40"/>
      <c r="F1808" s="40"/>
      <c r="K1808" s="40"/>
    </row>
    <row r="1809" spans="1:11" x14ac:dyDescent="0.2">
      <c r="A1809" s="40"/>
      <c r="B1809" s="40"/>
      <c r="E1809" s="40"/>
      <c r="F1809" s="40"/>
      <c r="K1809" s="40"/>
    </row>
    <row r="1810" spans="1:11" x14ac:dyDescent="0.2">
      <c r="A1810" s="40"/>
      <c r="B1810" s="40"/>
      <c r="E1810" s="40"/>
      <c r="F1810" s="40"/>
      <c r="K1810" s="40"/>
    </row>
    <row r="1811" spans="1:11" x14ac:dyDescent="0.2">
      <c r="A1811" s="40"/>
      <c r="B1811" s="40"/>
      <c r="E1811" s="40"/>
      <c r="F1811" s="40"/>
      <c r="K1811" s="40"/>
    </row>
    <row r="1812" spans="1:11" x14ac:dyDescent="0.2">
      <c r="A1812" s="40"/>
      <c r="B1812" s="40"/>
      <c r="E1812" s="40"/>
      <c r="F1812" s="40"/>
      <c r="K1812" s="40"/>
    </row>
    <row r="1813" spans="1:11" x14ac:dyDescent="0.2">
      <c r="A1813" s="40"/>
      <c r="B1813" s="40"/>
      <c r="E1813" s="40"/>
      <c r="F1813" s="40"/>
      <c r="K1813" s="40"/>
    </row>
    <row r="1814" spans="1:11" x14ac:dyDescent="0.2">
      <c r="A1814" s="40"/>
      <c r="B1814" s="40"/>
      <c r="E1814" s="40"/>
      <c r="F1814" s="40"/>
      <c r="K1814" s="40"/>
    </row>
    <row r="1815" spans="1:11" x14ac:dyDescent="0.2">
      <c r="A1815" s="40"/>
      <c r="B1815" s="40"/>
      <c r="E1815" s="40"/>
      <c r="F1815" s="40"/>
      <c r="K1815" s="40"/>
    </row>
    <row r="1816" spans="1:11" x14ac:dyDescent="0.2">
      <c r="A1816" s="40"/>
      <c r="B1816" s="40"/>
      <c r="E1816" s="40"/>
      <c r="F1816" s="40"/>
      <c r="K1816" s="40"/>
    </row>
    <row r="1817" spans="1:11" x14ac:dyDescent="0.2">
      <c r="A1817" s="40"/>
      <c r="B1817" s="40"/>
      <c r="E1817" s="40"/>
      <c r="F1817" s="40"/>
      <c r="K1817" s="40"/>
    </row>
    <row r="1818" spans="1:11" x14ac:dyDescent="0.2">
      <c r="A1818" s="40"/>
      <c r="B1818" s="40"/>
      <c r="E1818" s="40"/>
      <c r="F1818" s="40"/>
      <c r="K1818" s="40"/>
    </row>
    <row r="1819" spans="1:11" x14ac:dyDescent="0.2">
      <c r="A1819" s="40"/>
      <c r="B1819" s="40"/>
      <c r="E1819" s="40"/>
      <c r="F1819" s="40"/>
      <c r="K1819" s="40"/>
    </row>
    <row r="1820" spans="1:11" x14ac:dyDescent="0.2">
      <c r="A1820" s="40"/>
      <c r="B1820" s="40"/>
      <c r="E1820" s="40"/>
      <c r="F1820" s="40"/>
      <c r="K1820" s="40"/>
    </row>
    <row r="1821" spans="1:11" x14ac:dyDescent="0.2">
      <c r="A1821" s="40"/>
      <c r="B1821" s="40"/>
      <c r="E1821" s="40"/>
      <c r="F1821" s="40"/>
      <c r="K1821" s="40"/>
    </row>
    <row r="1822" spans="1:11" x14ac:dyDescent="0.2">
      <c r="A1822" s="40"/>
      <c r="B1822" s="40"/>
      <c r="E1822" s="40"/>
      <c r="F1822" s="40"/>
      <c r="K1822" s="40"/>
    </row>
    <row r="1823" spans="1:11" x14ac:dyDescent="0.2">
      <c r="A1823" s="40"/>
      <c r="B1823" s="40"/>
      <c r="E1823" s="40"/>
      <c r="F1823" s="40"/>
      <c r="K1823" s="40"/>
    </row>
    <row r="1824" spans="1:11" x14ac:dyDescent="0.2">
      <c r="A1824" s="40"/>
      <c r="B1824" s="40"/>
      <c r="E1824" s="40"/>
      <c r="F1824" s="40"/>
      <c r="K1824" s="40"/>
    </row>
    <row r="1825" spans="1:11" x14ac:dyDescent="0.2">
      <c r="A1825" s="40"/>
      <c r="B1825" s="40"/>
      <c r="E1825" s="40"/>
      <c r="F1825" s="40"/>
      <c r="K1825" s="40"/>
    </row>
    <row r="1826" spans="1:11" x14ac:dyDescent="0.2">
      <c r="A1826" s="40"/>
      <c r="B1826" s="40"/>
      <c r="E1826" s="40"/>
      <c r="F1826" s="40"/>
      <c r="K1826" s="40"/>
    </row>
    <row r="1827" spans="1:11" x14ac:dyDescent="0.2">
      <c r="A1827" s="40"/>
      <c r="B1827" s="40"/>
      <c r="E1827" s="40"/>
      <c r="F1827" s="40"/>
      <c r="K1827" s="40"/>
    </row>
    <row r="1828" spans="1:11" x14ac:dyDescent="0.2">
      <c r="A1828" s="40"/>
      <c r="B1828" s="40"/>
      <c r="E1828" s="40"/>
      <c r="F1828" s="40"/>
      <c r="K1828" s="40"/>
    </row>
    <row r="1829" spans="1:11" x14ac:dyDescent="0.2">
      <c r="A1829" s="40"/>
      <c r="B1829" s="40"/>
      <c r="E1829" s="40"/>
      <c r="F1829" s="40"/>
      <c r="K1829" s="40"/>
    </row>
    <row r="1830" spans="1:11" x14ac:dyDescent="0.2">
      <c r="A1830" s="40"/>
      <c r="B1830" s="40"/>
      <c r="E1830" s="40"/>
      <c r="F1830" s="40"/>
      <c r="K1830" s="40"/>
    </row>
    <row r="1831" spans="1:11" x14ac:dyDescent="0.2">
      <c r="A1831" s="40"/>
      <c r="B1831" s="40"/>
      <c r="E1831" s="40"/>
      <c r="F1831" s="40"/>
      <c r="K1831" s="40"/>
    </row>
    <row r="1832" spans="1:11" x14ac:dyDescent="0.2">
      <c r="A1832" s="40"/>
      <c r="B1832" s="40"/>
      <c r="E1832" s="40"/>
      <c r="F1832" s="40"/>
      <c r="K1832" s="40"/>
    </row>
    <row r="1833" spans="1:11" x14ac:dyDescent="0.2">
      <c r="A1833" s="40"/>
      <c r="B1833" s="40"/>
      <c r="E1833" s="40"/>
      <c r="F1833" s="40"/>
      <c r="K1833" s="40"/>
    </row>
    <row r="1834" spans="1:11" x14ac:dyDescent="0.2">
      <c r="A1834" s="40"/>
      <c r="B1834" s="40"/>
      <c r="E1834" s="40"/>
      <c r="F1834" s="40"/>
      <c r="K1834" s="40"/>
    </row>
    <row r="1835" spans="1:11" x14ac:dyDescent="0.2">
      <c r="A1835" s="40"/>
      <c r="B1835" s="40"/>
      <c r="E1835" s="40"/>
      <c r="F1835" s="40"/>
      <c r="K1835" s="40"/>
    </row>
    <row r="1836" spans="1:11" x14ac:dyDescent="0.2">
      <c r="A1836" s="40"/>
      <c r="B1836" s="40"/>
      <c r="E1836" s="40"/>
      <c r="F1836" s="40"/>
      <c r="K1836" s="40"/>
    </row>
    <row r="1837" spans="1:11" x14ac:dyDescent="0.2">
      <c r="A1837" s="40"/>
      <c r="B1837" s="40"/>
      <c r="E1837" s="40"/>
      <c r="F1837" s="40"/>
      <c r="K1837" s="40"/>
    </row>
    <row r="1838" spans="1:11" x14ac:dyDescent="0.2">
      <c r="A1838" s="40"/>
      <c r="B1838" s="40"/>
      <c r="E1838" s="40"/>
      <c r="F1838" s="40"/>
      <c r="K1838" s="40"/>
    </row>
    <row r="1839" spans="1:11" x14ac:dyDescent="0.2">
      <c r="A1839" s="40"/>
      <c r="B1839" s="40"/>
      <c r="E1839" s="40"/>
      <c r="F1839" s="40"/>
      <c r="K1839" s="40"/>
    </row>
    <row r="1840" spans="1:11" x14ac:dyDescent="0.2">
      <c r="A1840" s="40"/>
      <c r="B1840" s="40"/>
      <c r="E1840" s="40"/>
      <c r="F1840" s="40"/>
      <c r="K1840" s="40"/>
    </row>
    <row r="1841" spans="1:11" x14ac:dyDescent="0.2">
      <c r="A1841" s="40"/>
      <c r="B1841" s="40"/>
      <c r="E1841" s="40"/>
      <c r="F1841" s="40"/>
      <c r="K1841" s="40"/>
    </row>
    <row r="1842" spans="1:11" x14ac:dyDescent="0.2">
      <c r="A1842" s="40"/>
      <c r="B1842" s="40"/>
      <c r="E1842" s="40"/>
      <c r="F1842" s="40"/>
      <c r="K1842" s="40"/>
    </row>
    <row r="1843" spans="1:11" x14ac:dyDescent="0.2">
      <c r="A1843" s="40"/>
      <c r="B1843" s="40"/>
      <c r="E1843" s="40"/>
      <c r="F1843" s="40"/>
      <c r="K1843" s="40"/>
    </row>
    <row r="1844" spans="1:11" x14ac:dyDescent="0.2">
      <c r="A1844" s="40"/>
      <c r="B1844" s="40"/>
      <c r="E1844" s="40"/>
      <c r="F1844" s="40"/>
      <c r="K1844" s="40"/>
    </row>
    <row r="1845" spans="1:11" x14ac:dyDescent="0.2">
      <c r="A1845" s="40"/>
      <c r="B1845" s="40"/>
      <c r="E1845" s="40"/>
      <c r="F1845" s="40"/>
      <c r="K1845" s="40"/>
    </row>
    <row r="1846" spans="1:11" x14ac:dyDescent="0.2">
      <c r="A1846" s="40"/>
      <c r="B1846" s="40"/>
      <c r="E1846" s="40"/>
      <c r="F1846" s="40"/>
      <c r="K1846" s="40"/>
    </row>
    <row r="1847" spans="1:11" x14ac:dyDescent="0.2">
      <c r="A1847" s="40"/>
      <c r="B1847" s="40"/>
      <c r="E1847" s="40"/>
      <c r="F1847" s="40"/>
      <c r="K1847" s="40"/>
    </row>
    <row r="1848" spans="1:11" x14ac:dyDescent="0.2">
      <c r="A1848" s="40"/>
      <c r="B1848" s="40"/>
      <c r="E1848" s="40"/>
      <c r="F1848" s="40"/>
      <c r="K1848" s="40"/>
    </row>
    <row r="1849" spans="1:11" x14ac:dyDescent="0.2">
      <c r="A1849" s="40"/>
      <c r="B1849" s="40"/>
      <c r="E1849" s="40"/>
      <c r="F1849" s="40"/>
      <c r="K1849" s="40"/>
    </row>
    <row r="1850" spans="1:11" x14ac:dyDescent="0.2">
      <c r="A1850" s="40"/>
      <c r="B1850" s="40"/>
      <c r="E1850" s="40"/>
      <c r="F1850" s="40"/>
      <c r="K1850" s="40"/>
    </row>
    <row r="1851" spans="1:11" x14ac:dyDescent="0.2">
      <c r="A1851" s="40"/>
      <c r="B1851" s="40"/>
      <c r="E1851" s="40"/>
      <c r="F1851" s="40"/>
      <c r="K1851" s="40"/>
    </row>
    <row r="1852" spans="1:11" x14ac:dyDescent="0.2">
      <c r="A1852" s="40"/>
      <c r="B1852" s="40"/>
      <c r="E1852" s="40"/>
      <c r="F1852" s="40"/>
      <c r="K1852" s="40"/>
    </row>
    <row r="1853" spans="1:11" x14ac:dyDescent="0.2">
      <c r="A1853" s="40"/>
      <c r="B1853" s="40"/>
      <c r="E1853" s="40"/>
      <c r="F1853" s="40"/>
      <c r="K1853" s="40"/>
    </row>
    <row r="1854" spans="1:11" x14ac:dyDescent="0.2">
      <c r="A1854" s="40"/>
      <c r="B1854" s="40"/>
      <c r="E1854" s="40"/>
      <c r="F1854" s="40"/>
      <c r="K1854" s="40"/>
    </row>
    <row r="1855" spans="1:11" x14ac:dyDescent="0.2">
      <c r="A1855" s="40"/>
      <c r="B1855" s="40"/>
      <c r="E1855" s="40"/>
      <c r="F1855" s="40"/>
      <c r="K1855" s="40"/>
    </row>
    <row r="1856" spans="1:11" x14ac:dyDescent="0.2">
      <c r="A1856" s="40"/>
      <c r="B1856" s="40"/>
      <c r="E1856" s="40"/>
      <c r="F1856" s="40"/>
      <c r="K1856" s="40"/>
    </row>
    <row r="1857" spans="1:11" x14ac:dyDescent="0.2">
      <c r="A1857" s="40"/>
      <c r="B1857" s="40"/>
      <c r="E1857" s="40"/>
      <c r="F1857" s="40"/>
      <c r="K1857" s="40"/>
    </row>
    <row r="1858" spans="1:11" x14ac:dyDescent="0.2">
      <c r="A1858" s="40"/>
      <c r="B1858" s="40"/>
      <c r="E1858" s="40"/>
      <c r="F1858" s="40"/>
      <c r="K1858" s="40"/>
    </row>
    <row r="1859" spans="1:11" x14ac:dyDescent="0.2">
      <c r="A1859" s="40"/>
      <c r="B1859" s="40"/>
      <c r="E1859" s="40"/>
      <c r="F1859" s="40"/>
      <c r="K1859" s="40"/>
    </row>
    <row r="1860" spans="1:11" x14ac:dyDescent="0.2">
      <c r="A1860" s="40"/>
      <c r="B1860" s="40"/>
      <c r="E1860" s="40"/>
      <c r="F1860" s="40"/>
      <c r="K1860" s="40"/>
    </row>
    <row r="1861" spans="1:11" x14ac:dyDescent="0.2">
      <c r="A1861" s="40"/>
      <c r="B1861" s="40"/>
      <c r="E1861" s="40"/>
      <c r="F1861" s="40"/>
      <c r="K1861" s="40"/>
    </row>
    <row r="1862" spans="1:11" x14ac:dyDescent="0.2">
      <c r="A1862" s="40"/>
      <c r="B1862" s="40"/>
      <c r="E1862" s="40"/>
      <c r="F1862" s="40"/>
      <c r="K1862" s="40"/>
    </row>
    <row r="1863" spans="1:11" x14ac:dyDescent="0.2">
      <c r="A1863" s="40"/>
      <c r="B1863" s="40"/>
      <c r="E1863" s="40"/>
      <c r="F1863" s="40"/>
      <c r="K1863" s="40"/>
    </row>
    <row r="1864" spans="1:11" x14ac:dyDescent="0.2">
      <c r="A1864" s="40"/>
      <c r="B1864" s="40"/>
      <c r="E1864" s="40"/>
      <c r="F1864" s="40"/>
      <c r="K1864" s="40"/>
    </row>
    <row r="1865" spans="1:11" x14ac:dyDescent="0.2">
      <c r="A1865" s="40"/>
      <c r="B1865" s="40"/>
      <c r="E1865" s="40"/>
      <c r="F1865" s="40"/>
      <c r="K1865" s="40"/>
    </row>
    <row r="1866" spans="1:11" x14ac:dyDescent="0.2">
      <c r="A1866" s="40"/>
      <c r="B1866" s="40"/>
      <c r="E1866" s="40"/>
      <c r="F1866" s="40"/>
      <c r="K1866" s="40"/>
    </row>
    <row r="1867" spans="1:11" x14ac:dyDescent="0.2">
      <c r="A1867" s="40"/>
      <c r="B1867" s="40"/>
      <c r="E1867" s="40"/>
      <c r="F1867" s="40"/>
      <c r="K1867" s="40"/>
    </row>
    <row r="1868" spans="1:11" x14ac:dyDescent="0.2">
      <c r="A1868" s="40"/>
      <c r="B1868" s="40"/>
      <c r="E1868" s="40"/>
      <c r="F1868" s="40"/>
      <c r="K1868" s="40"/>
    </row>
    <row r="1869" spans="1:11" x14ac:dyDescent="0.2">
      <c r="A1869" s="40"/>
      <c r="B1869" s="40"/>
      <c r="E1869" s="40"/>
      <c r="F1869" s="40"/>
      <c r="K1869" s="40"/>
    </row>
    <row r="1870" spans="1:11" x14ac:dyDescent="0.2">
      <c r="A1870" s="40"/>
      <c r="B1870" s="40"/>
      <c r="E1870" s="40"/>
      <c r="F1870" s="40"/>
      <c r="K1870" s="40"/>
    </row>
    <row r="1871" spans="1:11" x14ac:dyDescent="0.2">
      <c r="A1871" s="40"/>
      <c r="B1871" s="40"/>
      <c r="E1871" s="40"/>
      <c r="F1871" s="40"/>
      <c r="K1871" s="40"/>
    </row>
    <row r="1872" spans="1:11" x14ac:dyDescent="0.2">
      <c r="A1872" s="40"/>
      <c r="B1872" s="40"/>
      <c r="E1872" s="40"/>
      <c r="F1872" s="40"/>
      <c r="K1872" s="40"/>
    </row>
    <row r="1873" spans="1:11" x14ac:dyDescent="0.2">
      <c r="A1873" s="40"/>
      <c r="B1873" s="40"/>
      <c r="E1873" s="40"/>
      <c r="F1873" s="40"/>
      <c r="K1873" s="40"/>
    </row>
    <row r="1874" spans="1:11" x14ac:dyDescent="0.2">
      <c r="A1874" s="40"/>
      <c r="B1874" s="40"/>
      <c r="E1874" s="40"/>
      <c r="F1874" s="40"/>
      <c r="K1874" s="40"/>
    </row>
    <row r="1875" spans="1:11" x14ac:dyDescent="0.2">
      <c r="A1875" s="40"/>
      <c r="B1875" s="40"/>
      <c r="E1875" s="40"/>
      <c r="F1875" s="40"/>
      <c r="K1875" s="40"/>
    </row>
    <row r="1876" spans="1:11" x14ac:dyDescent="0.2">
      <c r="A1876" s="40"/>
      <c r="B1876" s="40"/>
      <c r="E1876" s="40"/>
      <c r="F1876" s="40"/>
      <c r="K1876" s="40"/>
    </row>
    <row r="1877" spans="1:11" x14ac:dyDescent="0.2">
      <c r="A1877" s="40"/>
      <c r="B1877" s="40"/>
      <c r="E1877" s="40"/>
      <c r="F1877" s="40"/>
      <c r="K1877" s="40"/>
    </row>
    <row r="1878" spans="1:11" x14ac:dyDescent="0.2">
      <c r="A1878" s="40"/>
      <c r="B1878" s="40"/>
      <c r="E1878" s="40"/>
      <c r="F1878" s="40"/>
      <c r="K1878" s="40"/>
    </row>
    <row r="1879" spans="1:11" x14ac:dyDescent="0.2">
      <c r="A1879" s="40"/>
      <c r="B1879" s="40"/>
      <c r="E1879" s="40"/>
      <c r="F1879" s="40"/>
      <c r="K1879" s="40"/>
    </row>
    <row r="1880" spans="1:11" x14ac:dyDescent="0.2">
      <c r="A1880" s="40"/>
      <c r="B1880" s="40"/>
      <c r="E1880" s="40"/>
      <c r="F1880" s="40"/>
      <c r="K1880" s="40"/>
    </row>
    <row r="1881" spans="1:11" x14ac:dyDescent="0.2">
      <c r="A1881" s="40"/>
      <c r="B1881" s="40"/>
      <c r="E1881" s="40"/>
      <c r="F1881" s="40"/>
      <c r="K1881" s="40"/>
    </row>
    <row r="1882" spans="1:11" x14ac:dyDescent="0.2">
      <c r="A1882" s="40"/>
      <c r="B1882" s="40"/>
      <c r="E1882" s="40"/>
      <c r="F1882" s="40"/>
      <c r="K1882" s="40"/>
    </row>
    <row r="1883" spans="1:11" x14ac:dyDescent="0.2">
      <c r="A1883" s="40"/>
      <c r="B1883" s="40"/>
      <c r="E1883" s="40"/>
      <c r="F1883" s="40"/>
      <c r="K1883" s="40"/>
    </row>
    <row r="1884" spans="1:11" x14ac:dyDescent="0.2">
      <c r="A1884" s="40"/>
      <c r="B1884" s="40"/>
      <c r="E1884" s="40"/>
      <c r="F1884" s="40"/>
      <c r="K1884" s="40"/>
    </row>
    <row r="1885" spans="1:11" x14ac:dyDescent="0.2">
      <c r="A1885" s="40"/>
      <c r="B1885" s="40"/>
      <c r="E1885" s="40"/>
      <c r="F1885" s="40"/>
      <c r="K1885" s="40"/>
    </row>
    <row r="1886" spans="1:11" x14ac:dyDescent="0.2">
      <c r="A1886" s="40"/>
      <c r="B1886" s="40"/>
      <c r="E1886" s="40"/>
      <c r="F1886" s="40"/>
      <c r="K1886" s="40"/>
    </row>
    <row r="1887" spans="1:11" x14ac:dyDescent="0.2">
      <c r="A1887" s="40"/>
      <c r="B1887" s="40"/>
      <c r="E1887" s="40"/>
      <c r="F1887" s="40"/>
      <c r="K1887" s="40"/>
    </row>
    <row r="1888" spans="1:11" x14ac:dyDescent="0.2">
      <c r="A1888" s="40"/>
      <c r="B1888" s="40"/>
      <c r="E1888" s="40"/>
      <c r="F1888" s="40"/>
      <c r="K1888" s="40"/>
    </row>
    <row r="1889" spans="1:11" x14ac:dyDescent="0.2">
      <c r="A1889" s="40"/>
      <c r="B1889" s="40"/>
      <c r="E1889" s="40"/>
      <c r="F1889" s="40"/>
      <c r="K1889" s="40"/>
    </row>
    <row r="1890" spans="1:11" x14ac:dyDescent="0.2">
      <c r="A1890" s="40"/>
      <c r="B1890" s="40"/>
      <c r="E1890" s="40"/>
      <c r="F1890" s="40"/>
      <c r="K1890" s="40"/>
    </row>
    <row r="1891" spans="1:11" x14ac:dyDescent="0.2">
      <c r="A1891" s="40"/>
      <c r="B1891" s="40"/>
      <c r="E1891" s="40"/>
      <c r="F1891" s="40"/>
      <c r="K1891" s="40"/>
    </row>
    <row r="1892" spans="1:11" x14ac:dyDescent="0.2">
      <c r="A1892" s="40"/>
      <c r="B1892" s="40"/>
      <c r="E1892" s="40"/>
      <c r="F1892" s="40"/>
      <c r="K1892" s="40"/>
    </row>
    <row r="1893" spans="1:11" x14ac:dyDescent="0.2">
      <c r="A1893" s="40"/>
      <c r="B1893" s="40"/>
      <c r="E1893" s="40"/>
      <c r="F1893" s="40"/>
      <c r="K1893" s="40"/>
    </row>
    <row r="1894" spans="1:11" x14ac:dyDescent="0.2">
      <c r="A1894" s="40"/>
      <c r="B1894" s="40"/>
      <c r="E1894" s="40"/>
      <c r="F1894" s="40"/>
      <c r="K1894" s="40"/>
    </row>
    <row r="1895" spans="1:11" x14ac:dyDescent="0.2">
      <c r="A1895" s="40"/>
      <c r="B1895" s="40"/>
      <c r="E1895" s="40"/>
      <c r="F1895" s="40"/>
      <c r="K1895" s="40"/>
    </row>
    <row r="1896" spans="1:11" x14ac:dyDescent="0.2">
      <c r="A1896" s="40"/>
      <c r="B1896" s="40"/>
      <c r="E1896" s="40"/>
      <c r="F1896" s="40"/>
      <c r="K1896" s="40"/>
    </row>
    <row r="1897" spans="1:11" x14ac:dyDescent="0.2">
      <c r="A1897" s="40"/>
      <c r="B1897" s="40"/>
      <c r="E1897" s="40"/>
      <c r="F1897" s="40"/>
      <c r="K1897" s="40"/>
    </row>
    <row r="1898" spans="1:11" x14ac:dyDescent="0.2">
      <c r="A1898" s="40"/>
      <c r="B1898" s="40"/>
      <c r="E1898" s="40"/>
      <c r="F1898" s="40"/>
      <c r="K1898" s="40"/>
    </row>
    <row r="1899" spans="1:11" x14ac:dyDescent="0.2">
      <c r="A1899" s="40"/>
      <c r="B1899" s="40"/>
      <c r="E1899" s="40"/>
      <c r="F1899" s="40"/>
      <c r="K1899" s="40"/>
    </row>
    <row r="1900" spans="1:11" x14ac:dyDescent="0.2">
      <c r="A1900" s="40"/>
      <c r="B1900" s="40"/>
      <c r="E1900" s="40"/>
      <c r="F1900" s="40"/>
      <c r="K1900" s="40"/>
    </row>
    <row r="1901" spans="1:11" x14ac:dyDescent="0.2">
      <c r="A1901" s="40"/>
      <c r="B1901" s="40"/>
      <c r="E1901" s="40"/>
      <c r="F1901" s="40"/>
      <c r="K1901" s="40"/>
    </row>
    <row r="1902" spans="1:11" x14ac:dyDescent="0.2">
      <c r="A1902" s="40"/>
      <c r="B1902" s="40"/>
      <c r="E1902" s="40"/>
      <c r="F1902" s="40"/>
      <c r="K1902" s="40"/>
    </row>
    <row r="1903" spans="1:11" x14ac:dyDescent="0.2">
      <c r="A1903" s="40"/>
      <c r="B1903" s="40"/>
      <c r="E1903" s="40"/>
      <c r="F1903" s="40"/>
      <c r="K1903" s="40"/>
    </row>
    <row r="1904" spans="1:11" x14ac:dyDescent="0.2">
      <c r="A1904" s="40"/>
      <c r="B1904" s="40"/>
      <c r="E1904" s="40"/>
      <c r="F1904" s="40"/>
      <c r="K1904" s="40"/>
    </row>
    <row r="1905" spans="1:11" x14ac:dyDescent="0.2">
      <c r="A1905" s="40"/>
      <c r="B1905" s="40"/>
      <c r="E1905" s="40"/>
      <c r="F1905" s="40"/>
      <c r="K1905" s="40"/>
    </row>
    <row r="1906" spans="1:11" x14ac:dyDescent="0.2">
      <c r="A1906" s="40"/>
      <c r="B1906" s="40"/>
      <c r="E1906" s="40"/>
      <c r="F1906" s="40"/>
      <c r="K1906" s="40"/>
    </row>
    <row r="1907" spans="1:11" x14ac:dyDescent="0.2">
      <c r="A1907" s="40"/>
      <c r="B1907" s="40"/>
      <c r="E1907" s="40"/>
      <c r="F1907" s="40"/>
      <c r="K1907" s="40"/>
    </row>
    <row r="1908" spans="1:11" x14ac:dyDescent="0.2">
      <c r="A1908" s="40"/>
      <c r="B1908" s="40"/>
      <c r="E1908" s="40"/>
      <c r="F1908" s="40"/>
      <c r="K1908" s="40"/>
    </row>
    <row r="1909" spans="1:11" x14ac:dyDescent="0.2">
      <c r="A1909" s="40"/>
      <c r="B1909" s="40"/>
      <c r="E1909" s="40"/>
      <c r="F1909" s="40"/>
      <c r="K1909" s="40"/>
    </row>
    <row r="1910" spans="1:11" x14ac:dyDescent="0.2">
      <c r="A1910" s="40"/>
      <c r="B1910" s="40"/>
      <c r="E1910" s="40"/>
      <c r="F1910" s="40"/>
      <c r="K1910" s="40"/>
    </row>
    <row r="1911" spans="1:11" x14ac:dyDescent="0.2">
      <c r="A1911" s="40"/>
      <c r="B1911" s="40"/>
      <c r="E1911" s="40"/>
      <c r="F1911" s="40"/>
      <c r="K1911" s="40"/>
    </row>
    <row r="1912" spans="1:11" x14ac:dyDescent="0.2">
      <c r="A1912" s="40"/>
      <c r="B1912" s="40"/>
      <c r="E1912" s="40"/>
      <c r="F1912" s="40"/>
      <c r="K1912" s="40"/>
    </row>
    <row r="1913" spans="1:11" x14ac:dyDescent="0.2">
      <c r="A1913" s="40"/>
      <c r="B1913" s="40"/>
      <c r="E1913" s="40"/>
      <c r="F1913" s="40"/>
      <c r="K1913" s="40"/>
    </row>
    <row r="1914" spans="1:11" x14ac:dyDescent="0.2">
      <c r="A1914" s="40"/>
      <c r="B1914" s="40"/>
      <c r="E1914" s="40"/>
      <c r="F1914" s="40"/>
      <c r="K1914" s="40"/>
    </row>
    <row r="1915" spans="1:11" x14ac:dyDescent="0.2">
      <c r="A1915" s="40"/>
      <c r="B1915" s="40"/>
      <c r="E1915" s="40"/>
      <c r="F1915" s="40"/>
      <c r="K1915" s="40"/>
    </row>
    <row r="1916" spans="1:11" x14ac:dyDescent="0.2">
      <c r="A1916" s="40"/>
      <c r="B1916" s="40"/>
      <c r="E1916" s="40"/>
      <c r="F1916" s="40"/>
      <c r="K1916" s="40"/>
    </row>
    <row r="1917" spans="1:11" x14ac:dyDescent="0.2">
      <c r="A1917" s="40"/>
      <c r="B1917" s="40"/>
      <c r="E1917" s="40"/>
      <c r="F1917" s="40"/>
      <c r="K1917" s="40"/>
    </row>
    <row r="1918" spans="1:11" x14ac:dyDescent="0.2">
      <c r="A1918" s="40"/>
      <c r="B1918" s="40"/>
      <c r="E1918" s="40"/>
      <c r="F1918" s="40"/>
      <c r="K1918" s="40"/>
    </row>
    <row r="1919" spans="1:11" x14ac:dyDescent="0.2">
      <c r="A1919" s="40"/>
      <c r="B1919" s="40"/>
      <c r="E1919" s="40"/>
      <c r="F1919" s="40"/>
      <c r="K1919" s="40"/>
    </row>
    <row r="1920" spans="1:11" x14ac:dyDescent="0.2">
      <c r="A1920" s="40"/>
      <c r="B1920" s="40"/>
      <c r="E1920" s="40"/>
      <c r="F1920" s="40"/>
      <c r="K1920" s="40"/>
    </row>
    <row r="1921" spans="1:11" x14ac:dyDescent="0.2">
      <c r="A1921" s="40"/>
      <c r="B1921" s="40"/>
      <c r="E1921" s="40"/>
      <c r="F1921" s="40"/>
      <c r="K1921" s="40"/>
    </row>
    <row r="1922" spans="1:11" x14ac:dyDescent="0.2">
      <c r="A1922" s="40"/>
      <c r="B1922" s="40"/>
      <c r="E1922" s="40"/>
      <c r="F1922" s="40"/>
      <c r="K1922" s="40"/>
    </row>
    <row r="1923" spans="1:11" x14ac:dyDescent="0.2">
      <c r="A1923" s="40"/>
      <c r="B1923" s="40"/>
      <c r="E1923" s="40"/>
      <c r="F1923" s="40"/>
      <c r="K1923" s="40"/>
    </row>
    <row r="1924" spans="1:11" x14ac:dyDescent="0.2">
      <c r="A1924" s="40"/>
      <c r="B1924" s="40"/>
      <c r="E1924" s="40"/>
      <c r="F1924" s="40"/>
      <c r="K1924" s="40"/>
    </row>
    <row r="1925" spans="1:11" x14ac:dyDescent="0.2">
      <c r="A1925" s="40"/>
      <c r="B1925" s="40"/>
      <c r="E1925" s="40"/>
      <c r="F1925" s="40"/>
      <c r="K1925" s="40"/>
    </row>
    <row r="1926" spans="1:11" x14ac:dyDescent="0.2">
      <c r="A1926" s="40"/>
      <c r="B1926" s="40"/>
      <c r="E1926" s="40"/>
      <c r="F1926" s="40"/>
      <c r="K1926" s="40"/>
    </row>
    <row r="1927" spans="1:11" x14ac:dyDescent="0.2">
      <c r="A1927" s="40"/>
      <c r="B1927" s="40"/>
      <c r="E1927" s="40"/>
      <c r="F1927" s="40"/>
      <c r="K1927" s="40"/>
    </row>
    <row r="1928" spans="1:11" x14ac:dyDescent="0.2">
      <c r="A1928" s="40"/>
      <c r="B1928" s="40"/>
      <c r="E1928" s="40"/>
      <c r="F1928" s="40"/>
      <c r="K1928" s="40"/>
    </row>
    <row r="1929" spans="1:11" x14ac:dyDescent="0.2">
      <c r="A1929" s="40"/>
      <c r="B1929" s="40"/>
      <c r="E1929" s="40"/>
      <c r="F1929" s="40"/>
      <c r="K1929" s="40"/>
    </row>
    <row r="1930" spans="1:11" x14ac:dyDescent="0.2">
      <c r="A1930" s="40"/>
      <c r="B1930" s="40"/>
      <c r="E1930" s="40"/>
      <c r="F1930" s="40"/>
      <c r="K1930" s="40"/>
    </row>
    <row r="1931" spans="1:11" x14ac:dyDescent="0.2">
      <c r="A1931" s="40"/>
      <c r="B1931" s="40"/>
      <c r="E1931" s="40"/>
      <c r="F1931" s="40"/>
      <c r="K1931" s="40"/>
    </row>
    <row r="1932" spans="1:11" x14ac:dyDescent="0.2">
      <c r="A1932" s="40"/>
      <c r="B1932" s="40"/>
      <c r="E1932" s="40"/>
      <c r="F1932" s="40"/>
      <c r="K1932" s="40"/>
    </row>
    <row r="1933" spans="1:11" x14ac:dyDescent="0.2">
      <c r="A1933" s="40"/>
      <c r="B1933" s="40"/>
      <c r="E1933" s="40"/>
      <c r="F1933" s="40"/>
      <c r="K1933" s="40"/>
    </row>
    <row r="1934" spans="1:11" x14ac:dyDescent="0.2">
      <c r="A1934" s="40"/>
      <c r="B1934" s="40"/>
      <c r="E1934" s="40"/>
      <c r="F1934" s="40"/>
      <c r="K1934" s="40"/>
    </row>
    <row r="1935" spans="1:11" x14ac:dyDescent="0.2">
      <c r="A1935" s="40"/>
      <c r="B1935" s="40"/>
      <c r="E1935" s="40"/>
      <c r="F1935" s="40"/>
      <c r="K1935" s="40"/>
    </row>
    <row r="1936" spans="1:11" x14ac:dyDescent="0.2">
      <c r="A1936" s="40"/>
      <c r="B1936" s="40"/>
      <c r="E1936" s="40"/>
      <c r="F1936" s="40"/>
      <c r="K1936" s="40"/>
    </row>
    <row r="1937" spans="1:11" x14ac:dyDescent="0.2">
      <c r="A1937" s="40"/>
      <c r="B1937" s="40"/>
      <c r="E1937" s="40"/>
      <c r="F1937" s="40"/>
      <c r="K1937" s="40"/>
    </row>
    <row r="1938" spans="1:11" x14ac:dyDescent="0.2">
      <c r="A1938" s="40"/>
      <c r="B1938" s="40"/>
      <c r="E1938" s="40"/>
      <c r="F1938" s="40"/>
      <c r="K1938" s="40"/>
    </row>
    <row r="1939" spans="1:11" x14ac:dyDescent="0.2">
      <c r="A1939" s="40"/>
      <c r="B1939" s="40"/>
      <c r="E1939" s="40"/>
      <c r="F1939" s="40"/>
      <c r="K1939" s="40"/>
    </row>
    <row r="1940" spans="1:11" x14ac:dyDescent="0.2">
      <c r="A1940" s="40"/>
      <c r="B1940" s="40"/>
      <c r="E1940" s="40"/>
      <c r="F1940" s="40"/>
      <c r="K1940" s="40"/>
    </row>
    <row r="1941" spans="1:11" x14ac:dyDescent="0.2">
      <c r="A1941" s="40"/>
      <c r="B1941" s="40"/>
      <c r="E1941" s="40"/>
      <c r="F1941" s="40"/>
      <c r="K1941" s="40"/>
    </row>
    <row r="1942" spans="1:11" x14ac:dyDescent="0.2">
      <c r="A1942" s="40"/>
      <c r="B1942" s="40"/>
      <c r="E1942" s="40"/>
      <c r="F1942" s="40"/>
      <c r="K1942" s="40"/>
    </row>
    <row r="1943" spans="1:11" x14ac:dyDescent="0.2">
      <c r="A1943" s="40"/>
      <c r="B1943" s="40"/>
      <c r="E1943" s="40"/>
      <c r="F1943" s="40"/>
      <c r="K1943" s="40"/>
    </row>
    <row r="1944" spans="1:11" x14ac:dyDescent="0.2">
      <c r="A1944" s="40"/>
      <c r="B1944" s="40"/>
      <c r="E1944" s="40"/>
      <c r="F1944" s="40"/>
      <c r="K1944" s="40"/>
    </row>
    <row r="1945" spans="1:11" x14ac:dyDescent="0.2">
      <c r="A1945" s="40"/>
      <c r="B1945" s="40"/>
      <c r="E1945" s="40"/>
      <c r="F1945" s="40"/>
      <c r="K1945" s="40"/>
    </row>
    <row r="1946" spans="1:11" x14ac:dyDescent="0.2">
      <c r="A1946" s="40"/>
      <c r="B1946" s="40"/>
      <c r="E1946" s="40"/>
      <c r="F1946" s="40"/>
      <c r="K1946" s="40"/>
    </row>
    <row r="1947" spans="1:11" x14ac:dyDescent="0.2">
      <c r="A1947" s="40"/>
      <c r="B1947" s="40"/>
      <c r="E1947" s="40"/>
      <c r="F1947" s="40"/>
      <c r="K1947" s="40"/>
    </row>
    <row r="1948" spans="1:11" x14ac:dyDescent="0.2">
      <c r="A1948" s="40"/>
      <c r="B1948" s="40"/>
      <c r="E1948" s="40"/>
      <c r="F1948" s="40"/>
      <c r="K1948" s="40"/>
    </row>
    <row r="1949" spans="1:11" x14ac:dyDescent="0.2">
      <c r="A1949" s="40"/>
      <c r="B1949" s="40"/>
      <c r="E1949" s="40"/>
      <c r="F1949" s="40"/>
      <c r="K1949" s="40"/>
    </row>
    <row r="1950" spans="1:11" x14ac:dyDescent="0.2">
      <c r="A1950" s="40"/>
      <c r="B1950" s="40"/>
      <c r="E1950" s="40"/>
      <c r="F1950" s="40"/>
      <c r="K1950" s="40"/>
    </row>
    <row r="1951" spans="1:11" x14ac:dyDescent="0.2">
      <c r="A1951" s="40"/>
      <c r="B1951" s="40"/>
      <c r="E1951" s="40"/>
      <c r="F1951" s="40"/>
      <c r="K1951" s="40"/>
    </row>
    <row r="1952" spans="1:11" x14ac:dyDescent="0.2">
      <c r="A1952" s="40"/>
      <c r="B1952" s="40"/>
      <c r="E1952" s="40"/>
      <c r="F1952" s="40"/>
      <c r="K1952" s="40"/>
    </row>
    <row r="1953" spans="1:11" x14ac:dyDescent="0.2">
      <c r="A1953" s="40"/>
      <c r="B1953" s="40"/>
      <c r="E1953" s="40"/>
      <c r="F1953" s="40"/>
      <c r="K1953" s="40"/>
    </row>
    <row r="1954" spans="1:11" x14ac:dyDescent="0.2">
      <c r="A1954" s="40"/>
      <c r="B1954" s="40"/>
      <c r="E1954" s="40"/>
      <c r="F1954" s="40"/>
      <c r="K1954" s="40"/>
    </row>
    <row r="1955" spans="1:11" x14ac:dyDescent="0.2">
      <c r="A1955" s="40"/>
      <c r="B1955" s="40"/>
      <c r="E1955" s="40"/>
      <c r="F1955" s="40"/>
      <c r="K1955" s="40"/>
    </row>
    <row r="1956" spans="1:11" x14ac:dyDescent="0.2">
      <c r="A1956" s="40"/>
      <c r="B1956" s="40"/>
      <c r="E1956" s="40"/>
      <c r="F1956" s="40"/>
      <c r="K1956" s="40"/>
    </row>
    <row r="1957" spans="1:11" x14ac:dyDescent="0.2">
      <c r="A1957" s="40"/>
      <c r="B1957" s="40"/>
      <c r="E1957" s="40"/>
      <c r="F1957" s="40"/>
      <c r="K1957" s="40"/>
    </row>
    <row r="1958" spans="1:11" x14ac:dyDescent="0.2">
      <c r="A1958" s="40"/>
      <c r="B1958" s="40"/>
      <c r="E1958" s="40"/>
      <c r="F1958" s="40"/>
      <c r="K1958" s="40"/>
    </row>
    <row r="1959" spans="1:11" x14ac:dyDescent="0.2">
      <c r="A1959" s="40"/>
      <c r="B1959" s="40"/>
      <c r="E1959" s="40"/>
      <c r="F1959" s="40"/>
      <c r="K1959" s="40"/>
    </row>
    <row r="1960" spans="1:11" x14ac:dyDescent="0.2">
      <c r="A1960" s="40"/>
      <c r="B1960" s="40"/>
      <c r="E1960" s="40"/>
      <c r="F1960" s="40"/>
      <c r="K1960" s="40"/>
    </row>
    <row r="1961" spans="1:11" x14ac:dyDescent="0.2">
      <c r="A1961" s="40"/>
      <c r="B1961" s="40"/>
      <c r="E1961" s="40"/>
      <c r="F1961" s="40"/>
      <c r="K1961" s="40"/>
    </row>
    <row r="1962" spans="1:11" x14ac:dyDescent="0.2">
      <c r="A1962" s="40"/>
      <c r="B1962" s="40"/>
      <c r="E1962" s="40"/>
      <c r="F1962" s="40"/>
      <c r="K1962" s="40"/>
    </row>
    <row r="1963" spans="1:11" x14ac:dyDescent="0.2">
      <c r="A1963" s="40"/>
      <c r="B1963" s="40"/>
      <c r="E1963" s="40"/>
      <c r="F1963" s="40"/>
      <c r="K1963" s="40"/>
    </row>
    <row r="1964" spans="1:11" x14ac:dyDescent="0.2">
      <c r="A1964" s="40"/>
      <c r="B1964" s="40"/>
      <c r="E1964" s="40"/>
      <c r="F1964" s="40"/>
      <c r="K1964" s="40"/>
    </row>
    <row r="1965" spans="1:11" x14ac:dyDescent="0.2">
      <c r="A1965" s="40"/>
      <c r="B1965" s="40"/>
      <c r="E1965" s="40"/>
      <c r="F1965" s="40"/>
      <c r="K1965" s="40"/>
    </row>
    <row r="1966" spans="1:11" x14ac:dyDescent="0.2">
      <c r="A1966" s="40"/>
      <c r="B1966" s="40"/>
      <c r="E1966" s="40"/>
      <c r="F1966" s="40"/>
      <c r="K1966" s="40"/>
    </row>
    <row r="1967" spans="1:11" x14ac:dyDescent="0.2">
      <c r="A1967" s="40"/>
      <c r="B1967" s="40"/>
      <c r="E1967" s="40"/>
      <c r="F1967" s="40"/>
      <c r="K1967" s="40"/>
    </row>
    <row r="1968" spans="1:11" x14ac:dyDescent="0.2">
      <c r="A1968" s="40"/>
      <c r="B1968" s="40"/>
      <c r="E1968" s="40"/>
      <c r="F1968" s="40"/>
      <c r="K1968" s="40"/>
    </row>
    <row r="1969" spans="1:11" x14ac:dyDescent="0.2">
      <c r="A1969" s="40"/>
      <c r="B1969" s="40"/>
      <c r="E1969" s="40"/>
      <c r="F1969" s="40"/>
      <c r="K1969" s="40"/>
    </row>
    <row r="1970" spans="1:11" x14ac:dyDescent="0.2">
      <c r="A1970" s="40"/>
      <c r="B1970" s="40"/>
      <c r="E1970" s="40"/>
      <c r="F1970" s="40"/>
      <c r="K1970" s="40"/>
    </row>
    <row r="1971" spans="1:11" x14ac:dyDescent="0.2">
      <c r="A1971" s="40"/>
      <c r="B1971" s="40"/>
      <c r="E1971" s="40"/>
      <c r="F1971" s="40"/>
      <c r="K1971" s="40"/>
    </row>
    <row r="1972" spans="1:11" x14ac:dyDescent="0.2">
      <c r="A1972" s="40"/>
      <c r="B1972" s="40"/>
      <c r="E1972" s="40"/>
      <c r="F1972" s="40"/>
      <c r="K1972" s="40"/>
    </row>
    <row r="1973" spans="1:11" x14ac:dyDescent="0.2">
      <c r="A1973" s="40"/>
      <c r="B1973" s="40"/>
      <c r="E1973" s="40"/>
      <c r="F1973" s="40"/>
      <c r="K1973" s="40"/>
    </row>
    <row r="1974" spans="1:11" x14ac:dyDescent="0.2">
      <c r="A1974" s="40"/>
      <c r="B1974" s="40"/>
      <c r="E1974" s="40"/>
      <c r="F1974" s="40"/>
      <c r="K1974" s="40"/>
    </row>
    <row r="1975" spans="1:11" x14ac:dyDescent="0.2">
      <c r="A1975" s="40"/>
      <c r="B1975" s="40"/>
      <c r="E1975" s="40"/>
      <c r="F1975" s="40"/>
      <c r="K1975" s="40"/>
    </row>
    <row r="1976" spans="1:11" x14ac:dyDescent="0.2">
      <c r="A1976" s="40"/>
      <c r="B1976" s="40"/>
      <c r="E1976" s="40"/>
      <c r="F1976" s="40"/>
      <c r="K1976" s="40"/>
    </row>
    <row r="1977" spans="1:11" x14ac:dyDescent="0.2">
      <c r="A1977" s="40"/>
      <c r="B1977" s="40"/>
      <c r="E1977" s="40"/>
      <c r="F1977" s="40"/>
      <c r="K1977" s="40"/>
    </row>
    <row r="1978" spans="1:11" x14ac:dyDescent="0.2">
      <c r="A1978" s="40"/>
      <c r="B1978" s="40"/>
      <c r="E1978" s="40"/>
      <c r="F1978" s="40"/>
      <c r="K1978" s="40"/>
    </row>
    <row r="1979" spans="1:11" x14ac:dyDescent="0.2">
      <c r="A1979" s="40"/>
      <c r="B1979" s="40"/>
      <c r="E1979" s="40"/>
      <c r="F1979" s="40"/>
      <c r="K1979" s="40"/>
    </row>
    <row r="1980" spans="1:11" x14ac:dyDescent="0.2">
      <c r="A1980" s="40"/>
      <c r="B1980" s="40"/>
      <c r="E1980" s="40"/>
      <c r="F1980" s="40"/>
      <c r="K1980" s="40"/>
    </row>
    <row r="1981" spans="1:11" x14ac:dyDescent="0.2">
      <c r="A1981" s="40"/>
      <c r="B1981" s="40"/>
      <c r="E1981" s="40"/>
      <c r="F1981" s="40"/>
      <c r="K1981" s="40"/>
    </row>
    <row r="1982" spans="1:11" x14ac:dyDescent="0.2">
      <c r="A1982" s="40"/>
      <c r="B1982" s="40"/>
      <c r="E1982" s="40"/>
      <c r="F1982" s="40"/>
      <c r="K1982" s="40"/>
    </row>
    <row r="1983" spans="1:11" x14ac:dyDescent="0.2">
      <c r="A1983" s="40"/>
      <c r="B1983" s="40"/>
      <c r="E1983" s="40"/>
      <c r="F1983" s="40"/>
      <c r="K1983" s="40"/>
    </row>
    <row r="1984" spans="1:11" x14ac:dyDescent="0.2">
      <c r="A1984" s="40"/>
      <c r="B1984" s="40"/>
      <c r="E1984" s="40"/>
      <c r="F1984" s="40"/>
      <c r="K1984" s="40"/>
    </row>
    <row r="1985" spans="1:11" x14ac:dyDescent="0.2">
      <c r="A1985" s="40"/>
      <c r="B1985" s="40"/>
      <c r="E1985" s="40"/>
      <c r="F1985" s="40"/>
      <c r="K1985" s="40"/>
    </row>
    <row r="1986" spans="1:11" x14ac:dyDescent="0.2">
      <c r="A1986" s="40"/>
      <c r="B1986" s="40"/>
      <c r="E1986" s="40"/>
      <c r="F1986" s="40"/>
      <c r="K1986" s="40"/>
    </row>
    <row r="1987" spans="1:11" x14ac:dyDescent="0.2">
      <c r="A1987" s="40"/>
      <c r="B1987" s="40"/>
      <c r="E1987" s="40"/>
      <c r="F1987" s="40"/>
      <c r="K1987" s="40"/>
    </row>
    <row r="1988" spans="1:11" x14ac:dyDescent="0.2">
      <c r="A1988" s="40"/>
      <c r="B1988" s="40"/>
      <c r="E1988" s="40"/>
      <c r="F1988" s="40"/>
      <c r="K1988" s="40"/>
    </row>
    <row r="1989" spans="1:11" x14ac:dyDescent="0.2">
      <c r="A1989" s="40"/>
      <c r="B1989" s="40"/>
      <c r="E1989" s="40"/>
      <c r="F1989" s="40"/>
      <c r="K1989" s="40"/>
    </row>
    <row r="1990" spans="1:11" x14ac:dyDescent="0.2">
      <c r="A1990" s="40"/>
      <c r="B1990" s="40"/>
      <c r="E1990" s="40"/>
      <c r="F1990" s="40"/>
      <c r="K1990" s="40"/>
    </row>
    <row r="1991" spans="1:11" x14ac:dyDescent="0.2">
      <c r="A1991" s="40"/>
      <c r="B1991" s="40"/>
      <c r="E1991" s="40"/>
      <c r="F1991" s="40"/>
      <c r="K1991" s="40"/>
    </row>
    <row r="1992" spans="1:11" x14ac:dyDescent="0.2">
      <c r="A1992" s="40"/>
      <c r="B1992" s="40"/>
      <c r="E1992" s="40"/>
      <c r="F1992" s="40"/>
      <c r="K1992" s="40"/>
    </row>
    <row r="1993" spans="1:11" x14ac:dyDescent="0.2">
      <c r="A1993" s="40"/>
      <c r="B1993" s="40"/>
      <c r="E1993" s="40"/>
      <c r="F1993" s="40"/>
      <c r="K1993" s="40"/>
    </row>
    <row r="1994" spans="1:11" x14ac:dyDescent="0.2">
      <c r="A1994" s="40"/>
      <c r="B1994" s="40"/>
      <c r="E1994" s="40"/>
      <c r="F1994" s="40"/>
      <c r="K1994" s="40"/>
    </row>
    <row r="1995" spans="1:11" x14ac:dyDescent="0.2">
      <c r="A1995" s="40"/>
      <c r="B1995" s="40"/>
      <c r="E1995" s="40"/>
      <c r="F1995" s="40"/>
      <c r="K1995" s="40"/>
    </row>
    <row r="1996" spans="1:11" x14ac:dyDescent="0.2">
      <c r="A1996" s="40"/>
      <c r="B1996" s="40"/>
      <c r="E1996" s="40"/>
      <c r="F1996" s="40"/>
      <c r="K1996" s="40"/>
    </row>
    <row r="1997" spans="1:11" x14ac:dyDescent="0.2">
      <c r="A1997" s="40"/>
      <c r="B1997" s="40"/>
      <c r="E1997" s="40"/>
      <c r="F1997" s="40"/>
      <c r="K1997" s="40"/>
    </row>
    <row r="1998" spans="1:11" x14ac:dyDescent="0.2">
      <c r="A1998" s="40"/>
      <c r="B1998" s="40"/>
      <c r="E1998" s="40"/>
      <c r="F1998" s="40"/>
      <c r="K1998" s="40"/>
    </row>
    <row r="1999" spans="1:11" x14ac:dyDescent="0.2">
      <c r="A1999" s="40"/>
      <c r="B1999" s="40"/>
      <c r="E1999" s="40"/>
      <c r="F1999" s="40"/>
      <c r="K1999" s="40"/>
    </row>
    <row r="2000" spans="1:11" x14ac:dyDescent="0.2">
      <c r="A2000" s="40"/>
      <c r="B2000" s="40"/>
      <c r="E2000" s="40"/>
      <c r="F2000" s="40"/>
      <c r="K2000" s="40"/>
    </row>
    <row r="2001" spans="1:11" x14ac:dyDescent="0.2">
      <c r="A2001" s="40"/>
      <c r="B2001" s="40"/>
      <c r="E2001" s="40"/>
      <c r="F2001" s="40"/>
      <c r="K2001" s="40"/>
    </row>
    <row r="2002" spans="1:11" x14ac:dyDescent="0.2">
      <c r="A2002" s="40"/>
      <c r="B2002" s="40"/>
      <c r="E2002" s="40"/>
      <c r="F2002" s="40"/>
      <c r="K2002" s="40"/>
    </row>
    <row r="2003" spans="1:11" x14ac:dyDescent="0.2">
      <c r="A2003" s="40"/>
      <c r="B2003" s="40"/>
      <c r="E2003" s="40"/>
      <c r="F2003" s="40"/>
      <c r="K2003" s="40"/>
    </row>
    <row r="2004" spans="1:11" x14ac:dyDescent="0.2">
      <c r="A2004" s="40"/>
      <c r="B2004" s="40"/>
      <c r="E2004" s="40"/>
      <c r="F2004" s="40"/>
      <c r="K2004" s="40"/>
    </row>
    <row r="2005" spans="1:11" x14ac:dyDescent="0.2">
      <c r="A2005" s="40"/>
      <c r="B2005" s="40"/>
      <c r="E2005" s="40"/>
      <c r="F2005" s="40"/>
      <c r="K2005" s="40"/>
    </row>
    <row r="2006" spans="1:11" x14ac:dyDescent="0.2">
      <c r="A2006" s="40"/>
      <c r="B2006" s="40"/>
      <c r="E2006" s="40"/>
      <c r="F2006" s="40"/>
      <c r="K2006" s="40"/>
    </row>
    <row r="2007" spans="1:11" x14ac:dyDescent="0.2">
      <c r="A2007" s="40"/>
      <c r="B2007" s="40"/>
      <c r="E2007" s="40"/>
      <c r="F2007" s="40"/>
      <c r="K2007" s="40"/>
    </row>
    <row r="2008" spans="1:11" x14ac:dyDescent="0.2">
      <c r="A2008" s="40"/>
      <c r="B2008" s="40"/>
      <c r="E2008" s="40"/>
      <c r="F2008" s="40"/>
      <c r="K2008" s="40"/>
    </row>
    <row r="2009" spans="1:11" x14ac:dyDescent="0.2">
      <c r="A2009" s="40"/>
      <c r="B2009" s="40"/>
      <c r="E2009" s="40"/>
      <c r="F2009" s="40"/>
      <c r="K2009" s="40"/>
    </row>
    <row r="2010" spans="1:11" x14ac:dyDescent="0.2">
      <c r="A2010" s="40"/>
      <c r="B2010" s="40"/>
      <c r="E2010" s="40"/>
      <c r="F2010" s="40"/>
      <c r="K2010" s="40"/>
    </row>
    <row r="2011" spans="1:11" x14ac:dyDescent="0.2">
      <c r="A2011" s="40"/>
      <c r="B2011" s="40"/>
      <c r="E2011" s="40"/>
      <c r="F2011" s="40"/>
      <c r="K2011" s="40"/>
    </row>
    <row r="2012" spans="1:11" x14ac:dyDescent="0.2">
      <c r="A2012" s="40"/>
      <c r="B2012" s="40"/>
      <c r="E2012" s="40"/>
      <c r="F2012" s="40"/>
      <c r="K2012" s="40"/>
    </row>
    <row r="2013" spans="1:11" x14ac:dyDescent="0.2">
      <c r="A2013" s="40"/>
      <c r="B2013" s="40"/>
      <c r="E2013" s="40"/>
      <c r="F2013" s="40"/>
      <c r="K2013" s="40"/>
    </row>
    <row r="2014" spans="1:11" x14ac:dyDescent="0.2">
      <c r="A2014" s="40"/>
      <c r="B2014" s="40"/>
      <c r="E2014" s="40"/>
      <c r="F2014" s="40"/>
      <c r="K2014" s="40"/>
    </row>
    <row r="2015" spans="1:11" x14ac:dyDescent="0.2">
      <c r="A2015" s="40"/>
      <c r="B2015" s="40"/>
      <c r="E2015" s="40"/>
      <c r="F2015" s="40"/>
      <c r="K2015" s="40"/>
    </row>
    <row r="2016" spans="1:11" x14ac:dyDescent="0.2">
      <c r="A2016" s="40"/>
      <c r="B2016" s="40"/>
      <c r="E2016" s="40"/>
      <c r="F2016" s="40"/>
      <c r="K2016" s="40"/>
    </row>
    <row r="2017" spans="1:11" x14ac:dyDescent="0.2">
      <c r="A2017" s="40"/>
      <c r="B2017" s="40"/>
      <c r="E2017" s="40"/>
      <c r="F2017" s="40"/>
      <c r="K2017" s="40"/>
    </row>
    <row r="2018" spans="1:11" x14ac:dyDescent="0.2">
      <c r="A2018" s="40"/>
      <c r="B2018" s="40"/>
      <c r="E2018" s="40"/>
      <c r="F2018" s="40"/>
      <c r="K2018" s="40"/>
    </row>
    <row r="2019" spans="1:11" x14ac:dyDescent="0.2">
      <c r="A2019" s="40"/>
      <c r="B2019" s="40"/>
      <c r="E2019" s="40"/>
      <c r="F2019" s="40"/>
      <c r="K2019" s="40"/>
    </row>
    <row r="2020" spans="1:11" x14ac:dyDescent="0.2">
      <c r="A2020" s="40"/>
      <c r="B2020" s="40"/>
      <c r="E2020" s="40"/>
      <c r="F2020" s="40"/>
      <c r="K2020" s="40"/>
    </row>
    <row r="2021" spans="1:11" x14ac:dyDescent="0.2">
      <c r="A2021" s="40"/>
      <c r="B2021" s="40"/>
      <c r="E2021" s="40"/>
      <c r="F2021" s="40"/>
      <c r="K2021" s="40"/>
    </row>
    <row r="2022" spans="1:11" x14ac:dyDescent="0.2">
      <c r="A2022" s="40"/>
      <c r="B2022" s="40"/>
      <c r="E2022" s="40"/>
      <c r="F2022" s="40"/>
      <c r="K2022" s="40"/>
    </row>
    <row r="2023" spans="1:11" x14ac:dyDescent="0.2">
      <c r="A2023" s="40"/>
      <c r="B2023" s="40"/>
      <c r="E2023" s="40"/>
      <c r="F2023" s="40"/>
      <c r="K2023" s="40"/>
    </row>
    <row r="2024" spans="1:11" x14ac:dyDescent="0.2">
      <c r="A2024" s="40"/>
      <c r="B2024" s="40"/>
      <c r="E2024" s="40"/>
      <c r="F2024" s="40"/>
      <c r="K2024" s="40"/>
    </row>
    <row r="2025" spans="1:11" x14ac:dyDescent="0.2">
      <c r="A2025" s="40"/>
      <c r="B2025" s="40"/>
      <c r="E2025" s="40"/>
      <c r="F2025" s="40"/>
      <c r="K2025" s="40"/>
    </row>
    <row r="2026" spans="1:11" x14ac:dyDescent="0.2">
      <c r="A2026" s="40"/>
      <c r="B2026" s="40"/>
      <c r="E2026" s="40"/>
      <c r="F2026" s="40"/>
      <c r="K2026" s="40"/>
    </row>
    <row r="2027" spans="1:11" x14ac:dyDescent="0.2">
      <c r="A2027" s="40"/>
      <c r="B2027" s="40"/>
      <c r="E2027" s="40"/>
      <c r="F2027" s="40"/>
      <c r="K2027" s="40"/>
    </row>
    <row r="2028" spans="1:11" x14ac:dyDescent="0.2">
      <c r="A2028" s="40"/>
      <c r="B2028" s="40"/>
      <c r="E2028" s="40"/>
      <c r="F2028" s="40"/>
      <c r="K2028" s="40"/>
    </row>
    <row r="2029" spans="1:11" x14ac:dyDescent="0.2">
      <c r="A2029" s="40"/>
      <c r="B2029" s="40"/>
      <c r="E2029" s="40"/>
      <c r="F2029" s="40"/>
      <c r="K2029" s="40"/>
    </row>
    <row r="2030" spans="1:11" x14ac:dyDescent="0.2">
      <c r="A2030" s="40"/>
      <c r="B2030" s="40"/>
      <c r="E2030" s="40"/>
      <c r="F2030" s="40"/>
      <c r="K2030" s="40"/>
    </row>
    <row r="2031" spans="1:11" x14ac:dyDescent="0.2">
      <c r="A2031" s="40"/>
      <c r="B2031" s="40"/>
      <c r="E2031" s="40"/>
      <c r="F2031" s="40"/>
      <c r="K2031" s="40"/>
    </row>
    <row r="2032" spans="1:11" x14ac:dyDescent="0.2">
      <c r="A2032" s="40"/>
      <c r="B2032" s="40"/>
      <c r="E2032" s="40"/>
      <c r="F2032" s="40"/>
      <c r="K2032" s="40"/>
    </row>
    <row r="2033" spans="1:11" x14ac:dyDescent="0.2">
      <c r="A2033" s="40"/>
      <c r="B2033" s="40"/>
      <c r="E2033" s="40"/>
      <c r="F2033" s="40"/>
      <c r="K2033" s="40"/>
    </row>
    <row r="2034" spans="1:11" x14ac:dyDescent="0.2">
      <c r="A2034" s="40"/>
      <c r="B2034" s="40"/>
      <c r="E2034" s="40"/>
      <c r="F2034" s="40"/>
      <c r="K2034" s="40"/>
    </row>
    <row r="2035" spans="1:11" x14ac:dyDescent="0.2">
      <c r="A2035" s="40"/>
      <c r="B2035" s="40"/>
      <c r="E2035" s="40"/>
      <c r="F2035" s="40"/>
      <c r="K2035" s="40"/>
    </row>
    <row r="2036" spans="1:11" x14ac:dyDescent="0.2">
      <c r="A2036" s="40"/>
      <c r="B2036" s="40"/>
      <c r="E2036" s="40"/>
      <c r="F2036" s="40"/>
      <c r="K2036" s="40"/>
    </row>
    <row r="2037" spans="1:11" x14ac:dyDescent="0.2">
      <c r="A2037" s="40"/>
      <c r="B2037" s="40"/>
      <c r="E2037" s="40"/>
      <c r="F2037" s="40"/>
      <c r="K2037" s="40"/>
    </row>
    <row r="2038" spans="1:11" x14ac:dyDescent="0.2">
      <c r="A2038" s="40"/>
      <c r="B2038" s="40"/>
      <c r="E2038" s="40"/>
      <c r="F2038" s="40"/>
      <c r="K2038" s="40"/>
    </row>
    <row r="2039" spans="1:11" x14ac:dyDescent="0.2">
      <c r="A2039" s="40"/>
      <c r="B2039" s="40"/>
      <c r="E2039" s="40"/>
      <c r="F2039" s="40"/>
      <c r="K2039" s="40"/>
    </row>
    <row r="2040" spans="1:11" x14ac:dyDescent="0.2">
      <c r="A2040" s="40"/>
      <c r="B2040" s="40"/>
      <c r="E2040" s="40"/>
      <c r="F2040" s="40"/>
      <c r="K2040" s="40"/>
    </row>
    <row r="2041" spans="1:11" x14ac:dyDescent="0.2">
      <c r="A2041" s="40"/>
      <c r="B2041" s="40"/>
      <c r="E2041" s="40"/>
      <c r="F2041" s="40"/>
      <c r="K2041" s="40"/>
    </row>
    <row r="2042" spans="1:11" x14ac:dyDescent="0.2">
      <c r="A2042" s="40"/>
      <c r="B2042" s="40"/>
      <c r="E2042" s="40"/>
      <c r="F2042" s="40"/>
      <c r="K2042" s="40"/>
    </row>
    <row r="2043" spans="1:11" x14ac:dyDescent="0.2">
      <c r="A2043" s="40"/>
      <c r="B2043" s="40"/>
      <c r="E2043" s="40"/>
      <c r="F2043" s="40"/>
      <c r="K2043" s="40"/>
    </row>
    <row r="2044" spans="1:11" x14ac:dyDescent="0.2">
      <c r="A2044" s="40"/>
      <c r="B2044" s="40"/>
      <c r="E2044" s="40"/>
      <c r="F2044" s="40"/>
      <c r="K2044" s="40"/>
    </row>
    <row r="2045" spans="1:11" x14ac:dyDescent="0.2">
      <c r="A2045" s="40"/>
      <c r="B2045" s="40"/>
      <c r="E2045" s="40"/>
      <c r="F2045" s="40"/>
      <c r="K2045" s="40"/>
    </row>
    <row r="2046" spans="1:11" x14ac:dyDescent="0.2">
      <c r="A2046" s="40"/>
      <c r="B2046" s="40"/>
      <c r="E2046" s="40"/>
      <c r="F2046" s="40"/>
      <c r="K2046" s="40"/>
    </row>
    <row r="2047" spans="1:11" x14ac:dyDescent="0.2">
      <c r="A2047" s="40"/>
      <c r="B2047" s="40"/>
      <c r="E2047" s="40"/>
      <c r="F2047" s="40"/>
      <c r="K2047" s="40"/>
    </row>
    <row r="2048" spans="1:11" x14ac:dyDescent="0.2">
      <c r="A2048" s="40"/>
      <c r="B2048" s="40"/>
      <c r="E2048" s="40"/>
      <c r="F2048" s="40"/>
      <c r="K2048" s="40"/>
    </row>
    <row r="2049" spans="1:11" x14ac:dyDescent="0.2">
      <c r="A2049" s="40"/>
      <c r="B2049" s="40"/>
      <c r="E2049" s="40"/>
      <c r="F2049" s="40"/>
      <c r="K2049" s="40"/>
    </row>
    <row r="2050" spans="1:11" x14ac:dyDescent="0.2">
      <c r="A2050" s="40"/>
      <c r="B2050" s="40"/>
      <c r="E2050" s="40"/>
      <c r="F2050" s="40"/>
      <c r="K2050" s="40"/>
    </row>
    <row r="2051" spans="1:11" x14ac:dyDescent="0.2">
      <c r="A2051" s="40"/>
      <c r="B2051" s="40"/>
      <c r="E2051" s="40"/>
      <c r="F2051" s="40"/>
      <c r="K2051" s="40"/>
    </row>
    <row r="2052" spans="1:11" x14ac:dyDescent="0.2">
      <c r="A2052" s="40"/>
      <c r="B2052" s="40"/>
      <c r="E2052" s="40"/>
      <c r="F2052" s="40"/>
      <c r="K2052" s="40"/>
    </row>
    <row r="2053" spans="1:11" x14ac:dyDescent="0.2">
      <c r="A2053" s="40"/>
      <c r="B2053" s="40"/>
      <c r="E2053" s="40"/>
      <c r="F2053" s="40"/>
      <c r="K2053" s="40"/>
    </row>
    <row r="2054" spans="1:11" x14ac:dyDescent="0.2">
      <c r="A2054" s="40"/>
      <c r="B2054" s="40"/>
      <c r="E2054" s="40"/>
      <c r="F2054" s="40"/>
      <c r="K2054" s="40"/>
    </row>
    <row r="2055" spans="1:11" x14ac:dyDescent="0.2">
      <c r="A2055" s="40"/>
      <c r="B2055" s="40"/>
      <c r="E2055" s="40"/>
      <c r="F2055" s="40"/>
      <c r="K2055" s="40"/>
    </row>
    <row r="2056" spans="1:11" x14ac:dyDescent="0.2">
      <c r="A2056" s="40"/>
      <c r="B2056" s="40"/>
      <c r="E2056" s="40"/>
      <c r="F2056" s="40"/>
      <c r="K2056" s="40"/>
    </row>
    <row r="2057" spans="1:11" x14ac:dyDescent="0.2">
      <c r="A2057" s="40"/>
      <c r="B2057" s="40"/>
      <c r="E2057" s="40"/>
      <c r="F2057" s="40"/>
      <c r="K2057" s="40"/>
    </row>
    <row r="2058" spans="1:11" x14ac:dyDescent="0.2">
      <c r="A2058" s="40"/>
      <c r="B2058" s="40"/>
      <c r="E2058" s="40"/>
      <c r="F2058" s="40"/>
      <c r="K2058" s="40"/>
    </row>
    <row r="2059" spans="1:11" x14ac:dyDescent="0.2">
      <c r="A2059" s="40"/>
      <c r="B2059" s="40"/>
      <c r="E2059" s="40"/>
      <c r="F2059" s="40"/>
      <c r="K2059" s="40"/>
    </row>
    <row r="2060" spans="1:11" x14ac:dyDescent="0.2">
      <c r="A2060" s="40"/>
      <c r="B2060" s="40"/>
      <c r="E2060" s="40"/>
      <c r="F2060" s="40"/>
      <c r="K2060" s="40"/>
    </row>
    <row r="2061" spans="1:11" x14ac:dyDescent="0.2">
      <c r="A2061" s="40"/>
      <c r="B2061" s="40"/>
      <c r="E2061" s="40"/>
      <c r="F2061" s="40"/>
      <c r="K2061" s="40"/>
    </row>
    <row r="2062" spans="1:11" x14ac:dyDescent="0.2">
      <c r="A2062" s="40"/>
      <c r="B2062" s="40"/>
      <c r="E2062" s="40"/>
      <c r="F2062" s="40"/>
      <c r="K2062" s="40"/>
    </row>
    <row r="2063" spans="1:11" x14ac:dyDescent="0.2">
      <c r="A2063" s="40"/>
      <c r="B2063" s="40"/>
      <c r="E2063" s="40"/>
      <c r="F2063" s="40"/>
      <c r="K2063" s="40"/>
    </row>
    <row r="2064" spans="1:11" x14ac:dyDescent="0.2">
      <c r="A2064" s="40"/>
      <c r="B2064" s="40"/>
      <c r="E2064" s="40"/>
      <c r="F2064" s="40"/>
      <c r="K2064" s="40"/>
    </row>
    <row r="2065" spans="1:11" x14ac:dyDescent="0.2">
      <c r="A2065" s="40"/>
      <c r="B2065" s="40"/>
      <c r="E2065" s="40"/>
      <c r="F2065" s="40"/>
      <c r="K2065" s="40"/>
    </row>
    <row r="2066" spans="1:11" x14ac:dyDescent="0.2">
      <c r="A2066" s="40"/>
      <c r="B2066" s="40"/>
      <c r="E2066" s="40"/>
      <c r="F2066" s="40"/>
      <c r="K2066" s="40"/>
    </row>
    <row r="2067" spans="1:11" x14ac:dyDescent="0.2">
      <c r="A2067" s="40"/>
      <c r="B2067" s="40"/>
      <c r="E2067" s="40"/>
      <c r="F2067" s="40"/>
      <c r="K2067" s="40"/>
    </row>
    <row r="2068" spans="1:11" x14ac:dyDescent="0.2">
      <c r="A2068" s="40"/>
      <c r="B2068" s="40"/>
      <c r="E2068" s="40"/>
      <c r="F2068" s="40"/>
      <c r="K2068" s="40"/>
    </row>
    <row r="2069" spans="1:11" x14ac:dyDescent="0.2">
      <c r="A2069" s="40"/>
      <c r="B2069" s="40"/>
      <c r="E2069" s="40"/>
      <c r="F2069" s="40"/>
      <c r="K2069" s="40"/>
    </row>
    <row r="2070" spans="1:11" x14ac:dyDescent="0.2">
      <c r="A2070" s="40"/>
      <c r="B2070" s="40"/>
      <c r="E2070" s="40"/>
      <c r="F2070" s="40"/>
      <c r="K2070" s="40"/>
    </row>
    <row r="2071" spans="1:11" x14ac:dyDescent="0.2">
      <c r="A2071" s="40"/>
      <c r="B2071" s="40"/>
      <c r="E2071" s="40"/>
      <c r="F2071" s="40"/>
      <c r="K2071" s="40"/>
    </row>
    <row r="2072" spans="1:11" x14ac:dyDescent="0.2">
      <c r="A2072" s="40"/>
      <c r="B2072" s="40"/>
      <c r="E2072" s="40"/>
      <c r="F2072" s="40"/>
      <c r="K2072" s="40"/>
    </row>
    <row r="2073" spans="1:11" x14ac:dyDescent="0.2">
      <c r="A2073" s="40"/>
      <c r="B2073" s="40"/>
      <c r="E2073" s="40"/>
      <c r="F2073" s="40"/>
      <c r="K2073" s="40"/>
    </row>
    <row r="2074" spans="1:11" x14ac:dyDescent="0.2">
      <c r="A2074" s="40"/>
      <c r="B2074" s="40"/>
      <c r="E2074" s="40"/>
      <c r="F2074" s="40"/>
      <c r="K2074" s="40"/>
    </row>
    <row r="2075" spans="1:11" x14ac:dyDescent="0.2">
      <c r="A2075" s="40"/>
      <c r="B2075" s="40"/>
      <c r="E2075" s="40"/>
      <c r="F2075" s="40"/>
      <c r="K2075" s="40"/>
    </row>
    <row r="2076" spans="1:11" x14ac:dyDescent="0.2">
      <c r="A2076" s="40"/>
      <c r="B2076" s="40"/>
      <c r="E2076" s="40"/>
      <c r="F2076" s="40"/>
      <c r="K2076" s="40"/>
    </row>
    <row r="2077" spans="1:11" x14ac:dyDescent="0.2">
      <c r="A2077" s="40"/>
      <c r="B2077" s="40"/>
      <c r="E2077" s="40"/>
      <c r="F2077" s="40"/>
      <c r="K2077" s="40"/>
    </row>
    <row r="2078" spans="1:11" x14ac:dyDescent="0.2">
      <c r="A2078" s="40"/>
      <c r="B2078" s="40"/>
      <c r="E2078" s="40"/>
      <c r="F2078" s="40"/>
      <c r="K2078" s="40"/>
    </row>
    <row r="2079" spans="1:11" x14ac:dyDescent="0.2">
      <c r="A2079" s="40"/>
      <c r="B2079" s="40"/>
      <c r="E2079" s="40"/>
      <c r="F2079" s="40"/>
      <c r="K2079" s="40"/>
    </row>
    <row r="2080" spans="1:11" x14ac:dyDescent="0.2">
      <c r="A2080" s="40"/>
      <c r="B2080" s="40"/>
      <c r="E2080" s="40"/>
      <c r="F2080" s="40"/>
      <c r="K2080" s="40"/>
    </row>
    <row r="2081" spans="1:11" x14ac:dyDescent="0.2">
      <c r="A2081" s="40"/>
      <c r="B2081" s="40"/>
      <c r="E2081" s="40"/>
      <c r="F2081" s="40"/>
      <c r="K2081" s="40"/>
    </row>
    <row r="2082" spans="1:11" x14ac:dyDescent="0.2">
      <c r="A2082" s="40"/>
      <c r="B2082" s="40"/>
      <c r="E2082" s="40"/>
      <c r="F2082" s="40"/>
      <c r="K2082" s="40"/>
    </row>
    <row r="2083" spans="1:11" x14ac:dyDescent="0.2">
      <c r="A2083" s="40"/>
      <c r="B2083" s="40"/>
      <c r="E2083" s="40"/>
      <c r="F2083" s="40"/>
      <c r="K2083" s="40"/>
    </row>
    <row r="2084" spans="1:11" x14ac:dyDescent="0.2">
      <c r="A2084" s="40"/>
      <c r="B2084" s="40"/>
      <c r="E2084" s="40"/>
      <c r="F2084" s="40"/>
      <c r="K2084" s="40"/>
    </row>
    <row r="2085" spans="1:11" x14ac:dyDescent="0.2">
      <c r="A2085" s="40"/>
      <c r="B2085" s="40"/>
      <c r="E2085" s="40"/>
      <c r="F2085" s="40"/>
      <c r="K2085" s="40"/>
    </row>
    <row r="2086" spans="1:11" x14ac:dyDescent="0.2">
      <c r="A2086" s="40"/>
      <c r="B2086" s="40"/>
      <c r="E2086" s="40"/>
      <c r="F2086" s="40"/>
      <c r="K2086" s="40"/>
    </row>
    <row r="2087" spans="1:11" x14ac:dyDescent="0.2">
      <c r="A2087" s="40"/>
      <c r="B2087" s="40"/>
      <c r="E2087" s="40"/>
      <c r="F2087" s="40"/>
      <c r="K2087" s="40"/>
    </row>
    <row r="2088" spans="1:11" x14ac:dyDescent="0.2">
      <c r="A2088" s="40"/>
      <c r="B2088" s="40"/>
      <c r="E2088" s="40"/>
      <c r="F2088" s="40"/>
      <c r="K2088" s="40"/>
    </row>
    <row r="2089" spans="1:11" x14ac:dyDescent="0.2">
      <c r="A2089" s="40"/>
      <c r="B2089" s="40"/>
      <c r="E2089" s="40"/>
      <c r="F2089" s="40"/>
      <c r="K2089" s="40"/>
    </row>
    <row r="2090" spans="1:11" x14ac:dyDescent="0.2">
      <c r="A2090" s="40"/>
      <c r="B2090" s="40"/>
      <c r="E2090" s="40"/>
      <c r="F2090" s="40"/>
      <c r="K2090" s="40"/>
    </row>
    <row r="2091" spans="1:11" x14ac:dyDescent="0.2">
      <c r="A2091" s="40"/>
      <c r="B2091" s="40"/>
      <c r="E2091" s="40"/>
      <c r="F2091" s="40"/>
      <c r="K2091" s="40"/>
    </row>
    <row r="2092" spans="1:11" x14ac:dyDescent="0.2">
      <c r="A2092" s="40"/>
      <c r="B2092" s="40"/>
      <c r="E2092" s="40"/>
      <c r="F2092" s="40"/>
      <c r="K2092" s="40"/>
    </row>
    <row r="2093" spans="1:11" x14ac:dyDescent="0.2">
      <c r="A2093" s="40"/>
      <c r="B2093" s="40"/>
      <c r="E2093" s="40"/>
      <c r="F2093" s="40"/>
      <c r="K2093" s="40"/>
    </row>
    <row r="2094" spans="1:11" x14ac:dyDescent="0.2">
      <c r="A2094" s="40"/>
      <c r="B2094" s="40"/>
      <c r="E2094" s="40"/>
      <c r="F2094" s="40"/>
      <c r="K2094" s="40"/>
    </row>
    <row r="2095" spans="1:11" x14ac:dyDescent="0.2">
      <c r="A2095" s="40"/>
      <c r="B2095" s="40"/>
      <c r="E2095" s="40"/>
      <c r="F2095" s="40"/>
      <c r="K2095" s="40"/>
    </row>
    <row r="2096" spans="1:11" x14ac:dyDescent="0.2">
      <c r="A2096" s="40"/>
      <c r="B2096" s="40"/>
      <c r="E2096" s="40"/>
      <c r="F2096" s="40"/>
      <c r="K2096" s="40"/>
    </row>
    <row r="2097" spans="1:11" x14ac:dyDescent="0.2">
      <c r="A2097" s="40"/>
      <c r="B2097" s="40"/>
      <c r="E2097" s="40"/>
      <c r="F2097" s="40"/>
      <c r="K2097" s="40"/>
    </row>
    <row r="2098" spans="1:11" x14ac:dyDescent="0.2">
      <c r="A2098" s="40"/>
      <c r="B2098" s="40"/>
      <c r="E2098" s="40"/>
      <c r="F2098" s="40"/>
      <c r="K2098" s="40"/>
    </row>
    <row r="2099" spans="1:11" x14ac:dyDescent="0.2">
      <c r="A2099" s="40"/>
      <c r="B2099" s="40"/>
      <c r="E2099" s="40"/>
      <c r="F2099" s="40"/>
      <c r="K2099" s="40"/>
    </row>
    <row r="2100" spans="1:11" x14ac:dyDescent="0.2">
      <c r="A2100" s="40"/>
      <c r="B2100" s="40"/>
      <c r="E2100" s="40"/>
      <c r="F2100" s="40"/>
      <c r="K2100" s="40"/>
    </row>
    <row r="2101" spans="1:11" x14ac:dyDescent="0.2">
      <c r="A2101" s="40"/>
      <c r="B2101" s="40"/>
      <c r="E2101" s="40"/>
      <c r="F2101" s="40"/>
      <c r="K2101" s="40"/>
    </row>
    <row r="2102" spans="1:11" x14ac:dyDescent="0.2">
      <c r="A2102" s="40"/>
      <c r="B2102" s="40"/>
      <c r="E2102" s="40"/>
      <c r="F2102" s="40"/>
      <c r="K2102" s="40"/>
    </row>
    <row r="2103" spans="1:11" x14ac:dyDescent="0.2">
      <c r="A2103" s="40"/>
      <c r="B2103" s="40"/>
      <c r="E2103" s="40"/>
      <c r="F2103" s="40"/>
      <c r="K2103" s="40"/>
    </row>
    <row r="2104" spans="1:11" x14ac:dyDescent="0.2">
      <c r="A2104" s="40"/>
      <c r="B2104" s="40"/>
      <c r="E2104" s="40"/>
      <c r="F2104" s="40"/>
      <c r="K2104" s="40"/>
    </row>
    <row r="2105" spans="1:11" x14ac:dyDescent="0.2">
      <c r="A2105" s="40"/>
      <c r="B2105" s="40"/>
      <c r="E2105" s="40"/>
      <c r="F2105" s="40"/>
      <c r="K2105" s="40"/>
    </row>
    <row r="2106" spans="1:11" x14ac:dyDescent="0.2">
      <c r="A2106" s="40"/>
      <c r="B2106" s="40"/>
      <c r="E2106" s="40"/>
      <c r="F2106" s="40"/>
      <c r="K2106" s="40"/>
    </row>
    <row r="2107" spans="1:11" x14ac:dyDescent="0.2">
      <c r="A2107" s="40"/>
      <c r="B2107" s="40"/>
      <c r="E2107" s="40"/>
      <c r="F2107" s="40"/>
      <c r="K2107" s="40"/>
    </row>
    <row r="2108" spans="1:11" x14ac:dyDescent="0.2">
      <c r="A2108" s="40"/>
      <c r="B2108" s="40"/>
      <c r="E2108" s="40"/>
      <c r="F2108" s="40"/>
      <c r="K2108" s="40"/>
    </row>
    <row r="2109" spans="1:11" x14ac:dyDescent="0.2">
      <c r="A2109" s="40"/>
      <c r="B2109" s="40"/>
      <c r="E2109" s="40"/>
      <c r="F2109" s="40"/>
      <c r="K2109" s="40"/>
    </row>
    <row r="2110" spans="1:11" x14ac:dyDescent="0.2">
      <c r="A2110" s="40"/>
      <c r="B2110" s="40"/>
      <c r="E2110" s="40"/>
      <c r="F2110" s="40"/>
      <c r="K2110" s="40"/>
    </row>
    <row r="2111" spans="1:11" x14ac:dyDescent="0.2">
      <c r="A2111" s="40"/>
      <c r="B2111" s="40"/>
      <c r="E2111" s="40"/>
      <c r="F2111" s="40"/>
      <c r="K2111" s="40"/>
    </row>
    <row r="2112" spans="1:11" x14ac:dyDescent="0.2">
      <c r="A2112" s="40"/>
      <c r="B2112" s="40"/>
      <c r="E2112" s="40"/>
      <c r="F2112" s="40"/>
      <c r="K2112" s="40"/>
    </row>
    <row r="2113" spans="1:11" x14ac:dyDescent="0.2">
      <c r="A2113" s="40"/>
      <c r="B2113" s="40"/>
      <c r="E2113" s="40"/>
      <c r="F2113" s="40"/>
      <c r="K2113" s="40"/>
    </row>
    <row r="2114" spans="1:11" x14ac:dyDescent="0.2">
      <c r="A2114" s="40"/>
      <c r="B2114" s="40"/>
      <c r="E2114" s="40"/>
      <c r="F2114" s="40"/>
      <c r="K2114" s="40"/>
    </row>
    <row r="2115" spans="1:11" x14ac:dyDescent="0.2">
      <c r="A2115" s="40"/>
      <c r="B2115" s="40"/>
      <c r="E2115" s="40"/>
      <c r="F2115" s="40"/>
      <c r="K2115" s="40"/>
    </row>
    <row r="2116" spans="1:11" x14ac:dyDescent="0.2">
      <c r="A2116" s="40"/>
      <c r="B2116" s="40"/>
      <c r="E2116" s="40"/>
      <c r="F2116" s="40"/>
      <c r="K2116" s="40"/>
    </row>
    <row r="2117" spans="1:11" x14ac:dyDescent="0.2">
      <c r="A2117" s="40"/>
      <c r="B2117" s="40"/>
      <c r="E2117" s="40"/>
      <c r="F2117" s="40"/>
      <c r="K2117" s="40"/>
    </row>
    <row r="2118" spans="1:11" x14ac:dyDescent="0.2">
      <c r="A2118" s="40"/>
      <c r="B2118" s="40"/>
      <c r="E2118" s="40"/>
      <c r="F2118" s="40"/>
      <c r="K2118" s="40"/>
    </row>
    <row r="2119" spans="1:11" x14ac:dyDescent="0.2">
      <c r="A2119" s="40"/>
      <c r="B2119" s="40"/>
      <c r="E2119" s="40"/>
      <c r="F2119" s="40"/>
      <c r="K2119" s="40"/>
    </row>
    <row r="2120" spans="1:11" x14ac:dyDescent="0.2">
      <c r="A2120" s="40"/>
      <c r="B2120" s="40"/>
      <c r="E2120" s="40"/>
      <c r="F2120" s="40"/>
      <c r="K2120" s="40"/>
    </row>
    <row r="2121" spans="1:11" x14ac:dyDescent="0.2">
      <c r="A2121" s="40"/>
      <c r="B2121" s="40"/>
      <c r="E2121" s="40"/>
      <c r="F2121" s="40"/>
      <c r="K2121" s="40"/>
    </row>
    <row r="2122" spans="1:11" x14ac:dyDescent="0.2">
      <c r="A2122" s="40"/>
      <c r="B2122" s="40"/>
      <c r="E2122" s="40"/>
      <c r="F2122" s="40"/>
      <c r="K2122" s="40"/>
    </row>
    <row r="2123" spans="1:11" x14ac:dyDescent="0.2">
      <c r="A2123" s="40"/>
      <c r="B2123" s="40"/>
      <c r="E2123" s="40"/>
      <c r="F2123" s="40"/>
      <c r="K2123" s="40"/>
    </row>
    <row r="2124" spans="1:11" x14ac:dyDescent="0.2">
      <c r="A2124" s="40"/>
      <c r="B2124" s="40"/>
      <c r="E2124" s="40"/>
      <c r="F2124" s="40"/>
      <c r="K2124" s="40"/>
    </row>
    <row r="2125" spans="1:11" x14ac:dyDescent="0.2">
      <c r="A2125" s="40"/>
      <c r="B2125" s="40"/>
      <c r="E2125" s="40"/>
      <c r="F2125" s="40"/>
      <c r="K2125" s="40"/>
    </row>
    <row r="2126" spans="1:11" x14ac:dyDescent="0.2">
      <c r="A2126" s="40"/>
      <c r="B2126" s="40"/>
      <c r="E2126" s="40"/>
      <c r="F2126" s="40"/>
      <c r="K2126" s="40"/>
    </row>
    <row r="2127" spans="1:11" x14ac:dyDescent="0.2">
      <c r="A2127" s="40"/>
      <c r="B2127" s="40"/>
      <c r="E2127" s="40"/>
      <c r="F2127" s="40"/>
      <c r="K2127" s="40"/>
    </row>
    <row r="2128" spans="1:11" x14ac:dyDescent="0.2">
      <c r="A2128" s="40"/>
      <c r="B2128" s="40"/>
      <c r="E2128" s="40"/>
      <c r="F2128" s="40"/>
      <c r="K2128" s="40"/>
    </row>
    <row r="2129" spans="1:11" x14ac:dyDescent="0.2">
      <c r="A2129" s="40"/>
      <c r="B2129" s="40"/>
      <c r="E2129" s="40"/>
      <c r="F2129" s="40"/>
      <c r="K2129" s="40"/>
    </row>
    <row r="2130" spans="1:11" x14ac:dyDescent="0.2">
      <c r="A2130" s="40"/>
      <c r="B2130" s="40"/>
      <c r="E2130" s="40"/>
      <c r="F2130" s="40"/>
      <c r="K2130" s="40"/>
    </row>
    <row r="2131" spans="1:11" x14ac:dyDescent="0.2">
      <c r="A2131" s="40"/>
      <c r="B2131" s="40"/>
      <c r="E2131" s="40"/>
      <c r="F2131" s="40"/>
      <c r="K2131" s="40"/>
    </row>
    <row r="2132" spans="1:11" x14ac:dyDescent="0.2">
      <c r="A2132" s="40"/>
      <c r="B2132" s="40"/>
      <c r="E2132" s="40"/>
      <c r="F2132" s="40"/>
      <c r="K2132" s="40"/>
    </row>
    <row r="2133" spans="1:11" x14ac:dyDescent="0.2">
      <c r="A2133" s="40"/>
      <c r="B2133" s="40"/>
      <c r="E2133" s="40"/>
      <c r="F2133" s="40"/>
      <c r="K2133" s="40"/>
    </row>
    <row r="2134" spans="1:11" x14ac:dyDescent="0.2">
      <c r="A2134" s="40"/>
      <c r="B2134" s="40"/>
      <c r="E2134" s="40"/>
      <c r="F2134" s="40"/>
      <c r="K2134" s="40"/>
    </row>
    <row r="2135" spans="1:11" x14ac:dyDescent="0.2">
      <c r="A2135" s="40"/>
      <c r="B2135" s="40"/>
      <c r="E2135" s="40"/>
      <c r="F2135" s="40"/>
      <c r="K2135" s="40"/>
    </row>
    <row r="2136" spans="1:11" x14ac:dyDescent="0.2">
      <c r="A2136" s="40"/>
      <c r="B2136" s="40"/>
      <c r="E2136" s="40"/>
      <c r="F2136" s="40"/>
      <c r="K2136" s="40"/>
    </row>
    <row r="2137" spans="1:11" x14ac:dyDescent="0.2">
      <c r="A2137" s="40"/>
      <c r="B2137" s="40"/>
      <c r="E2137" s="40"/>
      <c r="F2137" s="40"/>
      <c r="K2137" s="40"/>
    </row>
    <row r="2138" spans="1:11" x14ac:dyDescent="0.2">
      <c r="A2138" s="40"/>
      <c r="B2138" s="40"/>
      <c r="E2138" s="40"/>
      <c r="F2138" s="40"/>
      <c r="K2138" s="40"/>
    </row>
    <row r="2139" spans="1:11" x14ac:dyDescent="0.2">
      <c r="A2139" s="40"/>
      <c r="B2139" s="40"/>
      <c r="E2139" s="40"/>
      <c r="F2139" s="40"/>
      <c r="K2139" s="40"/>
    </row>
    <row r="2140" spans="1:11" x14ac:dyDescent="0.2">
      <c r="A2140" s="40"/>
      <c r="B2140" s="40"/>
      <c r="E2140" s="40"/>
      <c r="F2140" s="40"/>
      <c r="K2140" s="40"/>
    </row>
    <row r="2141" spans="1:11" x14ac:dyDescent="0.2">
      <c r="A2141" s="40"/>
      <c r="B2141" s="40"/>
      <c r="E2141" s="40"/>
      <c r="F2141" s="40"/>
      <c r="K2141" s="40"/>
    </row>
    <row r="2142" spans="1:11" x14ac:dyDescent="0.2">
      <c r="A2142" s="40"/>
      <c r="B2142" s="40"/>
      <c r="E2142" s="40"/>
      <c r="F2142" s="40"/>
      <c r="K2142" s="40"/>
    </row>
    <row r="2143" spans="1:11" x14ac:dyDescent="0.2">
      <c r="A2143" s="40"/>
      <c r="B2143" s="40"/>
      <c r="E2143" s="40"/>
      <c r="F2143" s="40"/>
      <c r="K2143" s="40"/>
    </row>
    <row r="2144" spans="1:11" x14ac:dyDescent="0.2">
      <c r="A2144" s="40"/>
      <c r="B2144" s="40"/>
      <c r="E2144" s="40"/>
      <c r="F2144" s="40"/>
      <c r="K2144" s="40"/>
    </row>
    <row r="2145" spans="1:11" x14ac:dyDescent="0.2">
      <c r="A2145" s="40"/>
      <c r="B2145" s="40"/>
      <c r="E2145" s="40"/>
      <c r="F2145" s="40"/>
      <c r="K2145" s="40"/>
    </row>
    <row r="2146" spans="1:11" x14ac:dyDescent="0.2">
      <c r="A2146" s="40"/>
      <c r="B2146" s="40"/>
      <c r="E2146" s="40"/>
      <c r="F2146" s="40"/>
      <c r="K2146" s="40"/>
    </row>
    <row r="2147" spans="1:11" x14ac:dyDescent="0.2">
      <c r="A2147" s="40"/>
      <c r="B2147" s="40"/>
      <c r="E2147" s="40"/>
      <c r="F2147" s="40"/>
      <c r="K2147" s="40"/>
    </row>
    <row r="2148" spans="1:11" x14ac:dyDescent="0.2">
      <c r="A2148" s="40"/>
      <c r="B2148" s="40"/>
      <c r="E2148" s="40"/>
      <c r="F2148" s="40"/>
      <c r="K2148" s="40"/>
    </row>
    <row r="2149" spans="1:11" x14ac:dyDescent="0.2">
      <c r="A2149" s="40"/>
      <c r="B2149" s="40"/>
      <c r="E2149" s="40"/>
      <c r="F2149" s="40"/>
      <c r="K2149" s="40"/>
    </row>
    <row r="2150" spans="1:11" x14ac:dyDescent="0.2">
      <c r="A2150" s="40"/>
      <c r="B2150" s="40"/>
      <c r="E2150" s="40"/>
      <c r="F2150" s="40"/>
      <c r="K2150" s="40"/>
    </row>
    <row r="2151" spans="1:11" x14ac:dyDescent="0.2">
      <c r="A2151" s="40"/>
      <c r="B2151" s="40"/>
      <c r="E2151" s="40"/>
      <c r="F2151" s="40"/>
      <c r="K2151" s="40"/>
    </row>
    <row r="2152" spans="1:11" x14ac:dyDescent="0.2">
      <c r="A2152" s="40"/>
      <c r="B2152" s="40"/>
      <c r="E2152" s="40"/>
      <c r="F2152" s="40"/>
      <c r="K2152" s="40"/>
    </row>
    <row r="2153" spans="1:11" x14ac:dyDescent="0.2">
      <c r="A2153" s="40"/>
      <c r="B2153" s="40"/>
      <c r="E2153" s="40"/>
      <c r="F2153" s="40"/>
      <c r="K2153" s="40"/>
    </row>
    <row r="2154" spans="1:11" x14ac:dyDescent="0.2">
      <c r="A2154" s="40"/>
      <c r="B2154" s="40"/>
      <c r="E2154" s="40"/>
      <c r="F2154" s="40"/>
      <c r="K2154" s="40"/>
    </row>
    <row r="2155" spans="1:11" x14ac:dyDescent="0.2">
      <c r="A2155" s="40"/>
      <c r="B2155" s="40"/>
      <c r="E2155" s="40"/>
      <c r="F2155" s="40"/>
      <c r="K2155" s="40"/>
    </row>
    <row r="2156" spans="1:11" x14ac:dyDescent="0.2">
      <c r="A2156" s="40"/>
      <c r="B2156" s="40"/>
      <c r="E2156" s="40"/>
      <c r="F2156" s="40"/>
      <c r="K2156" s="40"/>
    </row>
    <row r="2157" spans="1:11" x14ac:dyDescent="0.2">
      <c r="A2157" s="40"/>
      <c r="B2157" s="40"/>
      <c r="E2157" s="40"/>
      <c r="F2157" s="40"/>
      <c r="K2157" s="40"/>
    </row>
    <row r="2158" spans="1:11" x14ac:dyDescent="0.2">
      <c r="A2158" s="40"/>
      <c r="B2158" s="40"/>
      <c r="E2158" s="40"/>
      <c r="F2158" s="40"/>
      <c r="K2158" s="40"/>
    </row>
    <row r="2159" spans="1:11" x14ac:dyDescent="0.2">
      <c r="A2159" s="40"/>
      <c r="B2159" s="40"/>
      <c r="E2159" s="40"/>
      <c r="F2159" s="40"/>
      <c r="K2159" s="40"/>
    </row>
    <row r="2160" spans="1:11" x14ac:dyDescent="0.2">
      <c r="A2160" s="40"/>
      <c r="B2160" s="40"/>
      <c r="E2160" s="40"/>
      <c r="F2160" s="40"/>
      <c r="K2160" s="40"/>
    </row>
    <row r="2161" spans="1:11" x14ac:dyDescent="0.2">
      <c r="A2161" s="40"/>
      <c r="B2161" s="40"/>
      <c r="E2161" s="40"/>
      <c r="F2161" s="40"/>
      <c r="K2161" s="40"/>
    </row>
    <row r="2162" spans="1:11" x14ac:dyDescent="0.2">
      <c r="A2162" s="40"/>
      <c r="B2162" s="40"/>
      <c r="E2162" s="40"/>
      <c r="F2162" s="40"/>
      <c r="K2162" s="40"/>
    </row>
    <row r="2163" spans="1:11" x14ac:dyDescent="0.2">
      <c r="A2163" s="40"/>
      <c r="B2163" s="40"/>
      <c r="E2163" s="40"/>
      <c r="F2163" s="40"/>
      <c r="K2163" s="40"/>
    </row>
    <row r="2164" spans="1:11" x14ac:dyDescent="0.2">
      <c r="A2164" s="40"/>
      <c r="B2164" s="40"/>
      <c r="E2164" s="40"/>
      <c r="F2164" s="40"/>
      <c r="K2164" s="40"/>
    </row>
    <row r="2165" spans="1:11" x14ac:dyDescent="0.2">
      <c r="A2165" s="40"/>
      <c r="B2165" s="40"/>
      <c r="E2165" s="40"/>
      <c r="F2165" s="40"/>
      <c r="K2165" s="40"/>
    </row>
    <row r="2166" spans="1:11" x14ac:dyDescent="0.2">
      <c r="A2166" s="40"/>
      <c r="B2166" s="40"/>
      <c r="E2166" s="40"/>
      <c r="F2166" s="40"/>
      <c r="K2166" s="40"/>
    </row>
    <row r="2167" spans="1:11" x14ac:dyDescent="0.2">
      <c r="A2167" s="40"/>
      <c r="B2167" s="40"/>
      <c r="E2167" s="40"/>
      <c r="F2167" s="40"/>
      <c r="K2167" s="40"/>
    </row>
    <row r="2168" spans="1:11" x14ac:dyDescent="0.2">
      <c r="A2168" s="40"/>
      <c r="B2168" s="40"/>
      <c r="E2168" s="40"/>
      <c r="F2168" s="40"/>
      <c r="K2168" s="40"/>
    </row>
    <row r="2169" spans="1:11" x14ac:dyDescent="0.2">
      <c r="A2169" s="40"/>
      <c r="B2169" s="40"/>
      <c r="E2169" s="40"/>
      <c r="F2169" s="40"/>
      <c r="K2169" s="40"/>
    </row>
    <row r="2170" spans="1:11" x14ac:dyDescent="0.2">
      <c r="A2170" s="40"/>
      <c r="B2170" s="40"/>
      <c r="E2170" s="40"/>
      <c r="F2170" s="40"/>
      <c r="K2170" s="40"/>
    </row>
    <row r="2171" spans="1:11" x14ac:dyDescent="0.2">
      <c r="A2171" s="40"/>
      <c r="B2171" s="40"/>
      <c r="E2171" s="40"/>
      <c r="F2171" s="40"/>
      <c r="K2171" s="40"/>
    </row>
    <row r="2172" spans="1:11" x14ac:dyDescent="0.2">
      <c r="A2172" s="40"/>
      <c r="B2172" s="40"/>
      <c r="E2172" s="40"/>
      <c r="F2172" s="40"/>
      <c r="K2172" s="40"/>
    </row>
    <row r="2173" spans="1:11" x14ac:dyDescent="0.2">
      <c r="A2173" s="40"/>
      <c r="B2173" s="40"/>
      <c r="E2173" s="40"/>
      <c r="F2173" s="40"/>
      <c r="K2173" s="40"/>
    </row>
    <row r="2174" spans="1:11" x14ac:dyDescent="0.2">
      <c r="A2174" s="40"/>
      <c r="B2174" s="40"/>
      <c r="E2174" s="40"/>
      <c r="F2174" s="40"/>
      <c r="K2174" s="40"/>
    </row>
    <row r="2175" spans="1:11" x14ac:dyDescent="0.2">
      <c r="A2175" s="40"/>
      <c r="B2175" s="40"/>
      <c r="E2175" s="40"/>
      <c r="F2175" s="40"/>
      <c r="K2175" s="40"/>
    </row>
    <row r="2176" spans="1:11" x14ac:dyDescent="0.2">
      <c r="A2176" s="40"/>
      <c r="B2176" s="40"/>
      <c r="E2176" s="40"/>
      <c r="F2176" s="40"/>
      <c r="K2176" s="40"/>
    </row>
    <row r="2177" spans="1:11" x14ac:dyDescent="0.2">
      <c r="A2177" s="40"/>
      <c r="B2177" s="40"/>
      <c r="E2177" s="40"/>
      <c r="F2177" s="40"/>
      <c r="K2177" s="40"/>
    </row>
    <row r="2178" spans="1:11" x14ac:dyDescent="0.2">
      <c r="A2178" s="40"/>
      <c r="B2178" s="40"/>
      <c r="E2178" s="40"/>
      <c r="F2178" s="40"/>
      <c r="K2178" s="40"/>
    </row>
    <row r="2179" spans="1:11" x14ac:dyDescent="0.2">
      <c r="A2179" s="40"/>
      <c r="B2179" s="40"/>
      <c r="E2179" s="40"/>
      <c r="F2179" s="40"/>
      <c r="K2179" s="40"/>
    </row>
    <row r="2180" spans="1:11" x14ac:dyDescent="0.2">
      <c r="A2180" s="40"/>
      <c r="B2180" s="40"/>
      <c r="E2180" s="40"/>
      <c r="F2180" s="40"/>
      <c r="K2180" s="40"/>
    </row>
    <row r="2181" spans="1:11" x14ac:dyDescent="0.2">
      <c r="A2181" s="40"/>
      <c r="B2181" s="40"/>
      <c r="E2181" s="40"/>
      <c r="F2181" s="40"/>
      <c r="K2181" s="40"/>
    </row>
    <row r="2182" spans="1:11" x14ac:dyDescent="0.2">
      <c r="A2182" s="40"/>
      <c r="B2182" s="40"/>
      <c r="E2182" s="40"/>
      <c r="F2182" s="40"/>
      <c r="K2182" s="40"/>
    </row>
    <row r="2183" spans="1:11" x14ac:dyDescent="0.2">
      <c r="A2183" s="40"/>
      <c r="B2183" s="40"/>
      <c r="E2183" s="40"/>
      <c r="F2183" s="40"/>
      <c r="K2183" s="40"/>
    </row>
    <row r="2184" spans="1:11" x14ac:dyDescent="0.2">
      <c r="A2184" s="40"/>
      <c r="B2184" s="40"/>
      <c r="E2184" s="40"/>
      <c r="F2184" s="40"/>
      <c r="K2184" s="40"/>
    </row>
    <row r="2185" spans="1:11" x14ac:dyDescent="0.2">
      <c r="A2185" s="40"/>
      <c r="B2185" s="40"/>
      <c r="E2185" s="40"/>
      <c r="F2185" s="40"/>
      <c r="K2185" s="40"/>
    </row>
    <row r="2186" spans="1:11" x14ac:dyDescent="0.2">
      <c r="A2186" s="40"/>
      <c r="B2186" s="40"/>
      <c r="E2186" s="40"/>
      <c r="F2186" s="40"/>
      <c r="K2186" s="40"/>
    </row>
    <row r="2187" spans="1:11" x14ac:dyDescent="0.2">
      <c r="A2187" s="40"/>
      <c r="B2187" s="40"/>
      <c r="E2187" s="40"/>
      <c r="F2187" s="40"/>
      <c r="K2187" s="40"/>
    </row>
    <row r="2188" spans="1:11" x14ac:dyDescent="0.2">
      <c r="A2188" s="40"/>
      <c r="B2188" s="40"/>
      <c r="E2188" s="40"/>
      <c r="F2188" s="40"/>
      <c r="K2188" s="40"/>
    </row>
    <row r="2189" spans="1:11" x14ac:dyDescent="0.2">
      <c r="A2189" s="40"/>
      <c r="B2189" s="40"/>
      <c r="E2189" s="40"/>
      <c r="F2189" s="40"/>
      <c r="K2189" s="40"/>
    </row>
    <row r="2190" spans="1:11" x14ac:dyDescent="0.2">
      <c r="A2190" s="40"/>
      <c r="B2190" s="40"/>
      <c r="E2190" s="40"/>
      <c r="F2190" s="40"/>
      <c r="K2190" s="40"/>
    </row>
    <row r="2191" spans="1:11" x14ac:dyDescent="0.2">
      <c r="A2191" s="40"/>
      <c r="B2191" s="40"/>
      <c r="E2191" s="40"/>
      <c r="F2191" s="40"/>
      <c r="K2191" s="40"/>
    </row>
    <row r="2192" spans="1:11" x14ac:dyDescent="0.2">
      <c r="A2192" s="40"/>
      <c r="B2192" s="40"/>
      <c r="E2192" s="40"/>
      <c r="F2192" s="40"/>
      <c r="K2192" s="40"/>
    </row>
    <row r="2193" spans="1:11" x14ac:dyDescent="0.2">
      <c r="A2193" s="40"/>
      <c r="B2193" s="40"/>
      <c r="E2193" s="40"/>
      <c r="F2193" s="40"/>
      <c r="K2193" s="40"/>
    </row>
    <row r="2194" spans="1:11" x14ac:dyDescent="0.2">
      <c r="A2194" s="40"/>
      <c r="B2194" s="40"/>
      <c r="E2194" s="40"/>
      <c r="F2194" s="40"/>
      <c r="K2194" s="40"/>
    </row>
    <row r="2195" spans="1:11" x14ac:dyDescent="0.2">
      <c r="A2195" s="40"/>
      <c r="B2195" s="40"/>
      <c r="E2195" s="40"/>
      <c r="F2195" s="40"/>
      <c r="K2195" s="40"/>
    </row>
    <row r="2196" spans="1:11" x14ac:dyDescent="0.2">
      <c r="A2196" s="40"/>
      <c r="B2196" s="40"/>
      <c r="E2196" s="40"/>
      <c r="F2196" s="40"/>
      <c r="K2196" s="40"/>
    </row>
    <row r="2197" spans="1:11" x14ac:dyDescent="0.2">
      <c r="A2197" s="40"/>
      <c r="B2197" s="40"/>
      <c r="E2197" s="40"/>
      <c r="F2197" s="40"/>
      <c r="K2197" s="40"/>
    </row>
    <row r="2198" spans="1:11" x14ac:dyDescent="0.2">
      <c r="A2198" s="40"/>
      <c r="B2198" s="40"/>
      <c r="E2198" s="40"/>
      <c r="F2198" s="40"/>
      <c r="K2198" s="40"/>
    </row>
    <row r="2199" spans="1:11" x14ac:dyDescent="0.2">
      <c r="A2199" s="40"/>
      <c r="B2199" s="40"/>
      <c r="E2199" s="40"/>
      <c r="F2199" s="40"/>
      <c r="K2199" s="40"/>
    </row>
    <row r="2200" spans="1:11" x14ac:dyDescent="0.2">
      <c r="A2200" s="40"/>
      <c r="B2200" s="40"/>
      <c r="E2200" s="40"/>
      <c r="F2200" s="40"/>
      <c r="K2200" s="40"/>
    </row>
    <row r="2201" spans="1:11" x14ac:dyDescent="0.2">
      <c r="A2201" s="40"/>
      <c r="B2201" s="40"/>
      <c r="E2201" s="40"/>
      <c r="F2201" s="40"/>
      <c r="K2201" s="40"/>
    </row>
    <row r="2202" spans="1:11" x14ac:dyDescent="0.2">
      <c r="A2202" s="40"/>
      <c r="B2202" s="40"/>
      <c r="E2202" s="40"/>
      <c r="F2202" s="40"/>
      <c r="K2202" s="40"/>
    </row>
    <row r="2203" spans="1:11" x14ac:dyDescent="0.2">
      <c r="A2203" s="40"/>
      <c r="B2203" s="40"/>
      <c r="E2203" s="40"/>
      <c r="F2203" s="40"/>
      <c r="K2203" s="40"/>
    </row>
    <row r="2204" spans="1:11" x14ac:dyDescent="0.2">
      <c r="A2204" s="40"/>
      <c r="B2204" s="40"/>
      <c r="E2204" s="40"/>
      <c r="F2204" s="40"/>
      <c r="K2204" s="40"/>
    </row>
    <row r="2205" spans="1:11" x14ac:dyDescent="0.2">
      <c r="A2205" s="40"/>
      <c r="B2205" s="40"/>
      <c r="E2205" s="40"/>
      <c r="F2205" s="40"/>
      <c r="K2205" s="40"/>
    </row>
    <row r="2206" spans="1:11" x14ac:dyDescent="0.2">
      <c r="A2206" s="40"/>
      <c r="B2206" s="40"/>
      <c r="E2206" s="40"/>
      <c r="F2206" s="40"/>
      <c r="K2206" s="40"/>
    </row>
    <row r="2207" spans="1:11" x14ac:dyDescent="0.2">
      <c r="A2207" s="40"/>
      <c r="B2207" s="40"/>
      <c r="E2207" s="40"/>
      <c r="F2207" s="40"/>
      <c r="K2207" s="40"/>
    </row>
    <row r="2208" spans="1:11" x14ac:dyDescent="0.2">
      <c r="A2208" s="40"/>
      <c r="B2208" s="40"/>
      <c r="E2208" s="40"/>
      <c r="F2208" s="40"/>
      <c r="K2208" s="40"/>
    </row>
    <row r="2209" spans="1:11" x14ac:dyDescent="0.2">
      <c r="A2209" s="40"/>
      <c r="B2209" s="40"/>
      <c r="E2209" s="40"/>
      <c r="F2209" s="40"/>
      <c r="K2209" s="40"/>
    </row>
    <row r="2210" spans="1:11" x14ac:dyDescent="0.2">
      <c r="A2210" s="40"/>
      <c r="B2210" s="40"/>
      <c r="E2210" s="40"/>
      <c r="F2210" s="40"/>
      <c r="K2210" s="40"/>
    </row>
    <row r="2211" spans="1:11" x14ac:dyDescent="0.2">
      <c r="A2211" s="40"/>
      <c r="B2211" s="40"/>
      <c r="E2211" s="40"/>
      <c r="F2211" s="40"/>
      <c r="K2211" s="40"/>
    </row>
    <row r="2212" spans="1:11" x14ac:dyDescent="0.2">
      <c r="A2212" s="40"/>
      <c r="B2212" s="40"/>
      <c r="E2212" s="40"/>
      <c r="F2212" s="40"/>
      <c r="K2212" s="40"/>
    </row>
    <row r="2213" spans="1:11" x14ac:dyDescent="0.2">
      <c r="A2213" s="40"/>
      <c r="B2213" s="40"/>
      <c r="E2213" s="40"/>
      <c r="F2213" s="40"/>
      <c r="K2213" s="40"/>
    </row>
    <row r="2214" spans="1:11" x14ac:dyDescent="0.2">
      <c r="A2214" s="40"/>
      <c r="B2214" s="40"/>
      <c r="E2214" s="40"/>
      <c r="F2214" s="40"/>
      <c r="K2214" s="40"/>
    </row>
    <row r="2215" spans="1:11" x14ac:dyDescent="0.2">
      <c r="A2215" s="40"/>
      <c r="B2215" s="40"/>
      <c r="E2215" s="40"/>
      <c r="F2215" s="40"/>
      <c r="K2215" s="40"/>
    </row>
    <row r="2216" spans="1:11" x14ac:dyDescent="0.2">
      <c r="A2216" s="40"/>
      <c r="B2216" s="40"/>
      <c r="E2216" s="40"/>
      <c r="F2216" s="40"/>
      <c r="K2216" s="40"/>
    </row>
    <row r="2217" spans="1:11" x14ac:dyDescent="0.2">
      <c r="A2217" s="40"/>
      <c r="B2217" s="40"/>
      <c r="E2217" s="40"/>
      <c r="F2217" s="40"/>
      <c r="K2217" s="40"/>
    </row>
    <row r="2218" spans="1:11" x14ac:dyDescent="0.2">
      <c r="A2218" s="40"/>
      <c r="B2218" s="40"/>
      <c r="E2218" s="40"/>
      <c r="F2218" s="40"/>
      <c r="K2218" s="40"/>
    </row>
    <row r="2219" spans="1:11" x14ac:dyDescent="0.2">
      <c r="A2219" s="40"/>
      <c r="B2219" s="40"/>
      <c r="E2219" s="40"/>
      <c r="F2219" s="40"/>
      <c r="K2219" s="40"/>
    </row>
    <row r="2220" spans="1:11" x14ac:dyDescent="0.2">
      <c r="A2220" s="40"/>
      <c r="B2220" s="40"/>
      <c r="E2220" s="40"/>
      <c r="F2220" s="40"/>
      <c r="K2220" s="40"/>
    </row>
    <row r="2221" spans="1:11" x14ac:dyDescent="0.2">
      <c r="A2221" s="40"/>
      <c r="B2221" s="40"/>
      <c r="E2221" s="40"/>
      <c r="F2221" s="40"/>
      <c r="K2221" s="40"/>
    </row>
    <row r="2222" spans="1:11" x14ac:dyDescent="0.2">
      <c r="A2222" s="40"/>
      <c r="B2222" s="40"/>
      <c r="E2222" s="40"/>
      <c r="F2222" s="40"/>
      <c r="K2222" s="40"/>
    </row>
    <row r="2223" spans="1:11" x14ac:dyDescent="0.2">
      <c r="A2223" s="40"/>
      <c r="B2223" s="40"/>
      <c r="E2223" s="40"/>
      <c r="F2223" s="40"/>
      <c r="K2223" s="40"/>
    </row>
    <row r="2224" spans="1:11" x14ac:dyDescent="0.2">
      <c r="A2224" s="40"/>
      <c r="B2224" s="40"/>
      <c r="E2224" s="40"/>
      <c r="F2224" s="40"/>
      <c r="K2224" s="40"/>
    </row>
    <row r="2225" spans="1:11" x14ac:dyDescent="0.2">
      <c r="A2225" s="40"/>
      <c r="B2225" s="40"/>
      <c r="E2225" s="40"/>
      <c r="F2225" s="40"/>
      <c r="K2225" s="40"/>
    </row>
    <row r="2226" spans="1:11" x14ac:dyDescent="0.2">
      <c r="A2226" s="40"/>
      <c r="B2226" s="40"/>
      <c r="E2226" s="40"/>
      <c r="F2226" s="40"/>
      <c r="K2226" s="40"/>
    </row>
    <row r="2227" spans="1:11" x14ac:dyDescent="0.2">
      <c r="A2227" s="40"/>
      <c r="B2227" s="40"/>
      <c r="E2227" s="40"/>
      <c r="F2227" s="40"/>
      <c r="K2227" s="40"/>
    </row>
    <row r="2228" spans="1:11" x14ac:dyDescent="0.2">
      <c r="A2228" s="40"/>
      <c r="B2228" s="40"/>
      <c r="E2228" s="40"/>
      <c r="F2228" s="40"/>
      <c r="K2228" s="40"/>
    </row>
    <row r="2229" spans="1:11" x14ac:dyDescent="0.2">
      <c r="A2229" s="40"/>
      <c r="B2229" s="40"/>
      <c r="E2229" s="40"/>
      <c r="F2229" s="40"/>
      <c r="K2229" s="40"/>
    </row>
    <row r="2230" spans="1:11" x14ac:dyDescent="0.2">
      <c r="A2230" s="40"/>
      <c r="B2230" s="40"/>
      <c r="E2230" s="40"/>
      <c r="F2230" s="40"/>
      <c r="K2230" s="40"/>
    </row>
    <row r="2231" spans="1:11" x14ac:dyDescent="0.2">
      <c r="A2231" s="40"/>
      <c r="B2231" s="40"/>
      <c r="E2231" s="40"/>
      <c r="F2231" s="40"/>
      <c r="K2231" s="40"/>
    </row>
    <row r="2232" spans="1:11" x14ac:dyDescent="0.2">
      <c r="A2232" s="40"/>
      <c r="B2232" s="40"/>
      <c r="E2232" s="40"/>
      <c r="F2232" s="40"/>
      <c r="K2232" s="40"/>
    </row>
    <row r="2233" spans="1:11" x14ac:dyDescent="0.2">
      <c r="A2233" s="40"/>
      <c r="B2233" s="40"/>
      <c r="E2233" s="40"/>
      <c r="F2233" s="40"/>
      <c r="K2233" s="40"/>
    </row>
    <row r="2234" spans="1:11" x14ac:dyDescent="0.2">
      <c r="A2234" s="40"/>
      <c r="B2234" s="40"/>
      <c r="E2234" s="40"/>
      <c r="F2234" s="40"/>
      <c r="K2234" s="40"/>
    </row>
    <row r="2235" spans="1:11" x14ac:dyDescent="0.2">
      <c r="A2235" s="40"/>
      <c r="B2235" s="40"/>
      <c r="E2235" s="40"/>
      <c r="F2235" s="40"/>
      <c r="K2235" s="40"/>
    </row>
    <row r="2236" spans="1:11" x14ac:dyDescent="0.2">
      <c r="A2236" s="40"/>
      <c r="B2236" s="40"/>
      <c r="E2236" s="40"/>
      <c r="F2236" s="40"/>
      <c r="K2236" s="40"/>
    </row>
    <row r="2237" spans="1:11" x14ac:dyDescent="0.2">
      <c r="A2237" s="40"/>
      <c r="B2237" s="40"/>
      <c r="E2237" s="40"/>
      <c r="F2237" s="40"/>
      <c r="K2237" s="40"/>
    </row>
    <row r="2238" spans="1:11" x14ac:dyDescent="0.2">
      <c r="A2238" s="40"/>
      <c r="B2238" s="40"/>
      <c r="E2238" s="40"/>
      <c r="F2238" s="40"/>
      <c r="K2238" s="40"/>
    </row>
    <row r="2239" spans="1:11" x14ac:dyDescent="0.2">
      <c r="A2239" s="40"/>
      <c r="B2239" s="40"/>
      <c r="E2239" s="40"/>
      <c r="F2239" s="40"/>
      <c r="K2239" s="40"/>
    </row>
    <row r="2240" spans="1:11" x14ac:dyDescent="0.2">
      <c r="A2240" s="40"/>
      <c r="B2240" s="40"/>
      <c r="E2240" s="40"/>
      <c r="F2240" s="40"/>
      <c r="K2240" s="40"/>
    </row>
    <row r="2241" spans="1:11" x14ac:dyDescent="0.2">
      <c r="A2241" s="40"/>
      <c r="B2241" s="40"/>
      <c r="E2241" s="40"/>
      <c r="F2241" s="40"/>
      <c r="K2241" s="40"/>
    </row>
    <row r="2242" spans="1:11" x14ac:dyDescent="0.2">
      <c r="A2242" s="40"/>
      <c r="B2242" s="40"/>
      <c r="E2242" s="40"/>
      <c r="F2242" s="40"/>
      <c r="K2242" s="40"/>
    </row>
    <row r="2243" spans="1:11" x14ac:dyDescent="0.2">
      <c r="A2243" s="40"/>
      <c r="B2243" s="40"/>
      <c r="E2243" s="40"/>
      <c r="F2243" s="40"/>
      <c r="K2243" s="40"/>
    </row>
    <row r="2244" spans="1:11" x14ac:dyDescent="0.2">
      <c r="A2244" s="40"/>
      <c r="B2244" s="40"/>
      <c r="E2244" s="40"/>
      <c r="F2244" s="40"/>
      <c r="K2244" s="40"/>
    </row>
    <row r="2245" spans="1:11" x14ac:dyDescent="0.2">
      <c r="A2245" s="40"/>
      <c r="B2245" s="40"/>
      <c r="E2245" s="40"/>
      <c r="F2245" s="40"/>
      <c r="K2245" s="40"/>
    </row>
    <row r="2246" spans="1:11" x14ac:dyDescent="0.2">
      <c r="A2246" s="40"/>
      <c r="B2246" s="40"/>
      <c r="E2246" s="40"/>
      <c r="F2246" s="40"/>
      <c r="K2246" s="40"/>
    </row>
    <row r="2247" spans="1:11" x14ac:dyDescent="0.2">
      <c r="A2247" s="40"/>
      <c r="B2247" s="40"/>
      <c r="E2247" s="40"/>
      <c r="F2247" s="40"/>
      <c r="K2247" s="40"/>
    </row>
    <row r="2248" spans="1:11" x14ac:dyDescent="0.2">
      <c r="A2248" s="40"/>
      <c r="B2248" s="40"/>
      <c r="E2248" s="40"/>
      <c r="F2248" s="40"/>
      <c r="K2248" s="40"/>
    </row>
    <row r="2249" spans="1:11" x14ac:dyDescent="0.2">
      <c r="A2249" s="40"/>
      <c r="B2249" s="40"/>
      <c r="E2249" s="40"/>
      <c r="F2249" s="40"/>
      <c r="K2249" s="40"/>
    </row>
    <row r="2250" spans="1:11" x14ac:dyDescent="0.2">
      <c r="A2250" s="40"/>
      <c r="B2250" s="40"/>
      <c r="E2250" s="40"/>
      <c r="F2250" s="40"/>
      <c r="K2250" s="40"/>
    </row>
    <row r="2251" spans="1:11" x14ac:dyDescent="0.2">
      <c r="A2251" s="40"/>
      <c r="B2251" s="40"/>
      <c r="E2251" s="40"/>
      <c r="F2251" s="40"/>
      <c r="K2251" s="40"/>
    </row>
    <row r="2252" spans="1:11" x14ac:dyDescent="0.2">
      <c r="A2252" s="40"/>
      <c r="B2252" s="40"/>
      <c r="E2252" s="40"/>
      <c r="F2252" s="40"/>
      <c r="K2252" s="40"/>
    </row>
    <row r="2253" spans="1:11" x14ac:dyDescent="0.2">
      <c r="A2253" s="40"/>
      <c r="B2253" s="40"/>
      <c r="E2253" s="40"/>
      <c r="F2253" s="40"/>
      <c r="K2253" s="40"/>
    </row>
    <row r="2254" spans="1:11" x14ac:dyDescent="0.2">
      <c r="A2254" s="40"/>
      <c r="B2254" s="40"/>
      <c r="E2254" s="40"/>
      <c r="F2254" s="40"/>
      <c r="K2254" s="40"/>
    </row>
    <row r="2255" spans="1:11" x14ac:dyDescent="0.2">
      <c r="A2255" s="40"/>
      <c r="B2255" s="40"/>
      <c r="E2255" s="40"/>
      <c r="F2255" s="40"/>
      <c r="K2255" s="40"/>
    </row>
    <row r="2256" spans="1:11" x14ac:dyDescent="0.2">
      <c r="A2256" s="40"/>
      <c r="B2256" s="40"/>
      <c r="E2256" s="40"/>
      <c r="F2256" s="40"/>
      <c r="K2256" s="40"/>
    </row>
    <row r="2257" spans="1:11" x14ac:dyDescent="0.2">
      <c r="A2257" s="40"/>
      <c r="B2257" s="40"/>
      <c r="E2257" s="40"/>
      <c r="F2257" s="40"/>
      <c r="K2257" s="40"/>
    </row>
    <row r="2258" spans="1:11" x14ac:dyDescent="0.2">
      <c r="A2258" s="40"/>
      <c r="B2258" s="40"/>
      <c r="E2258" s="40"/>
      <c r="F2258" s="40"/>
      <c r="K2258" s="40"/>
    </row>
    <row r="2259" spans="1:11" x14ac:dyDescent="0.2">
      <c r="A2259" s="40"/>
      <c r="B2259" s="40"/>
      <c r="E2259" s="40"/>
      <c r="F2259" s="40"/>
      <c r="K2259" s="40"/>
    </row>
    <row r="2260" spans="1:11" x14ac:dyDescent="0.2">
      <c r="A2260" s="40"/>
      <c r="B2260" s="40"/>
      <c r="E2260" s="40"/>
      <c r="F2260" s="40"/>
      <c r="K2260" s="40"/>
    </row>
    <row r="2261" spans="1:11" x14ac:dyDescent="0.2">
      <c r="A2261" s="40"/>
      <c r="B2261" s="40"/>
      <c r="E2261" s="40"/>
      <c r="F2261" s="40"/>
      <c r="K2261" s="40"/>
    </row>
    <row r="2262" spans="1:11" x14ac:dyDescent="0.2">
      <c r="A2262" s="40"/>
      <c r="B2262" s="40"/>
      <c r="E2262" s="40"/>
      <c r="F2262" s="40"/>
      <c r="K2262" s="40"/>
    </row>
    <row r="2263" spans="1:11" x14ac:dyDescent="0.2">
      <c r="A2263" s="40"/>
      <c r="B2263" s="40"/>
      <c r="E2263" s="40"/>
      <c r="F2263" s="40"/>
      <c r="K2263" s="40"/>
    </row>
    <row r="2264" spans="1:11" x14ac:dyDescent="0.2">
      <c r="A2264" s="40"/>
      <c r="B2264" s="40"/>
      <c r="E2264" s="40"/>
      <c r="F2264" s="40"/>
      <c r="K2264" s="40"/>
    </row>
    <row r="2265" spans="1:11" x14ac:dyDescent="0.2">
      <c r="A2265" s="40"/>
      <c r="B2265" s="40"/>
      <c r="E2265" s="40"/>
      <c r="F2265" s="40"/>
      <c r="K2265" s="40"/>
    </row>
    <row r="2266" spans="1:11" x14ac:dyDescent="0.2">
      <c r="A2266" s="40"/>
      <c r="B2266" s="40"/>
      <c r="E2266" s="40"/>
      <c r="F2266" s="40"/>
      <c r="K2266" s="40"/>
    </row>
    <row r="2267" spans="1:11" x14ac:dyDescent="0.2">
      <c r="A2267" s="40"/>
      <c r="B2267" s="40"/>
      <c r="E2267" s="40"/>
      <c r="F2267" s="40"/>
      <c r="K2267" s="40"/>
    </row>
    <row r="2268" spans="1:11" x14ac:dyDescent="0.2">
      <c r="A2268" s="40"/>
      <c r="B2268" s="40"/>
      <c r="E2268" s="40"/>
      <c r="F2268" s="40"/>
      <c r="K2268" s="40"/>
    </row>
    <row r="2269" spans="1:11" x14ac:dyDescent="0.2">
      <c r="A2269" s="40"/>
      <c r="B2269" s="40"/>
      <c r="E2269" s="40"/>
      <c r="F2269" s="40"/>
      <c r="K2269" s="40"/>
    </row>
    <row r="2270" spans="1:11" x14ac:dyDescent="0.2">
      <c r="A2270" s="40"/>
      <c r="B2270" s="40"/>
      <c r="E2270" s="40"/>
      <c r="F2270" s="40"/>
      <c r="K2270" s="40"/>
    </row>
    <row r="2271" spans="1:11" x14ac:dyDescent="0.2">
      <c r="A2271" s="40"/>
      <c r="B2271" s="40"/>
      <c r="E2271" s="40"/>
      <c r="F2271" s="40"/>
      <c r="K2271" s="40"/>
    </row>
    <row r="2272" spans="1:11" x14ac:dyDescent="0.2">
      <c r="A2272" s="40"/>
      <c r="B2272" s="40"/>
      <c r="E2272" s="40"/>
      <c r="F2272" s="40"/>
      <c r="K2272" s="40"/>
    </row>
    <row r="2273" spans="1:11" x14ac:dyDescent="0.2">
      <c r="A2273" s="40"/>
      <c r="B2273" s="40"/>
      <c r="E2273" s="40"/>
      <c r="F2273" s="40"/>
      <c r="K2273" s="40"/>
    </row>
    <row r="2274" spans="1:11" x14ac:dyDescent="0.2">
      <c r="A2274" s="40"/>
      <c r="B2274" s="40"/>
      <c r="E2274" s="40"/>
      <c r="F2274" s="40"/>
      <c r="K2274" s="40"/>
    </row>
    <row r="2275" spans="1:11" x14ac:dyDescent="0.2">
      <c r="A2275" s="40"/>
      <c r="B2275" s="40"/>
      <c r="E2275" s="40"/>
      <c r="F2275" s="40"/>
      <c r="K2275" s="40"/>
    </row>
    <row r="2276" spans="1:11" x14ac:dyDescent="0.2">
      <c r="A2276" s="40"/>
      <c r="B2276" s="40"/>
      <c r="E2276" s="40"/>
      <c r="F2276" s="40"/>
      <c r="K2276" s="40"/>
    </row>
    <row r="2277" spans="1:11" x14ac:dyDescent="0.2">
      <c r="A2277" s="40"/>
      <c r="B2277" s="40"/>
      <c r="E2277" s="40"/>
      <c r="F2277" s="40"/>
      <c r="K2277" s="40"/>
    </row>
    <row r="2278" spans="1:11" x14ac:dyDescent="0.2">
      <c r="A2278" s="40"/>
      <c r="B2278" s="40"/>
      <c r="E2278" s="40"/>
      <c r="F2278" s="40"/>
      <c r="K2278" s="40"/>
    </row>
    <row r="2279" spans="1:11" x14ac:dyDescent="0.2">
      <c r="A2279" s="40"/>
      <c r="B2279" s="40"/>
      <c r="E2279" s="40"/>
      <c r="F2279" s="40"/>
      <c r="K2279" s="40"/>
    </row>
    <row r="2280" spans="1:11" x14ac:dyDescent="0.2">
      <c r="A2280" s="40"/>
      <c r="B2280" s="40"/>
      <c r="E2280" s="40"/>
      <c r="F2280" s="40"/>
      <c r="K2280" s="40"/>
    </row>
    <row r="2281" spans="1:11" x14ac:dyDescent="0.2">
      <c r="A2281" s="40"/>
      <c r="B2281" s="40"/>
      <c r="E2281" s="40"/>
      <c r="F2281" s="40"/>
      <c r="K2281" s="40"/>
    </row>
    <row r="2282" spans="1:11" x14ac:dyDescent="0.2">
      <c r="A2282" s="40"/>
      <c r="B2282" s="40"/>
      <c r="E2282" s="40"/>
      <c r="F2282" s="40"/>
      <c r="K2282" s="40"/>
    </row>
    <row r="2283" spans="1:11" x14ac:dyDescent="0.2">
      <c r="A2283" s="40"/>
      <c r="B2283" s="40"/>
      <c r="E2283" s="40"/>
      <c r="F2283" s="40"/>
      <c r="K2283" s="40"/>
    </row>
    <row r="2284" spans="1:11" x14ac:dyDescent="0.2">
      <c r="A2284" s="40"/>
      <c r="B2284" s="40"/>
      <c r="E2284" s="40"/>
      <c r="F2284" s="40"/>
      <c r="K2284" s="40"/>
    </row>
    <row r="2285" spans="1:11" x14ac:dyDescent="0.2">
      <c r="A2285" s="40"/>
      <c r="B2285" s="40"/>
      <c r="E2285" s="40"/>
      <c r="F2285" s="40"/>
      <c r="K2285" s="40"/>
    </row>
    <row r="2286" spans="1:11" x14ac:dyDescent="0.2">
      <c r="A2286" s="40"/>
      <c r="B2286" s="40"/>
      <c r="E2286" s="40"/>
      <c r="F2286" s="40"/>
      <c r="K2286" s="40"/>
    </row>
    <row r="2287" spans="1:11" x14ac:dyDescent="0.2">
      <c r="A2287" s="40"/>
      <c r="B2287" s="40"/>
      <c r="E2287" s="40"/>
      <c r="F2287" s="40"/>
      <c r="K2287" s="40"/>
    </row>
    <row r="2288" spans="1:11" x14ac:dyDescent="0.2">
      <c r="A2288" s="40"/>
      <c r="B2288" s="40"/>
      <c r="E2288" s="40"/>
      <c r="F2288" s="40"/>
      <c r="K2288" s="40"/>
    </row>
    <row r="2289" spans="1:11" x14ac:dyDescent="0.2">
      <c r="A2289" s="40"/>
      <c r="B2289" s="40"/>
      <c r="E2289" s="40"/>
      <c r="F2289" s="40"/>
      <c r="K2289" s="40"/>
    </row>
    <row r="2290" spans="1:11" x14ac:dyDescent="0.2">
      <c r="A2290" s="40"/>
      <c r="B2290" s="40"/>
      <c r="E2290" s="40"/>
      <c r="F2290" s="40"/>
      <c r="K2290" s="40"/>
    </row>
    <row r="2291" spans="1:11" x14ac:dyDescent="0.2">
      <c r="A2291" s="40"/>
      <c r="B2291" s="40"/>
      <c r="E2291" s="40"/>
      <c r="F2291" s="40"/>
      <c r="K2291" s="40"/>
    </row>
    <row r="2292" spans="1:11" x14ac:dyDescent="0.2">
      <c r="A2292" s="40"/>
      <c r="B2292" s="40"/>
      <c r="E2292" s="40"/>
      <c r="F2292" s="40"/>
      <c r="K2292" s="40"/>
    </row>
    <row r="2293" spans="1:11" x14ac:dyDescent="0.2">
      <c r="A2293" s="40"/>
      <c r="B2293" s="40"/>
      <c r="E2293" s="40"/>
      <c r="F2293" s="40"/>
      <c r="K2293" s="40"/>
    </row>
    <row r="2294" spans="1:11" x14ac:dyDescent="0.2">
      <c r="A2294" s="40"/>
      <c r="B2294" s="40"/>
      <c r="E2294" s="40"/>
      <c r="F2294" s="40"/>
      <c r="K2294" s="40"/>
    </row>
    <row r="2295" spans="1:11" x14ac:dyDescent="0.2">
      <c r="A2295" s="40"/>
      <c r="B2295" s="40"/>
      <c r="E2295" s="40"/>
      <c r="F2295" s="40"/>
      <c r="K2295" s="40"/>
    </row>
    <row r="2296" spans="1:11" x14ac:dyDescent="0.2">
      <c r="A2296" s="40"/>
      <c r="B2296" s="40"/>
      <c r="E2296" s="40"/>
      <c r="F2296" s="40"/>
      <c r="K2296" s="40"/>
    </row>
    <row r="2297" spans="1:11" x14ac:dyDescent="0.2">
      <c r="A2297" s="40"/>
      <c r="B2297" s="40"/>
      <c r="E2297" s="40"/>
      <c r="F2297" s="40"/>
      <c r="K2297" s="40"/>
    </row>
    <row r="2298" spans="1:11" x14ac:dyDescent="0.2">
      <c r="A2298" s="40"/>
      <c r="B2298" s="40"/>
      <c r="E2298" s="40"/>
      <c r="F2298" s="40"/>
      <c r="K2298" s="40"/>
    </row>
    <row r="2299" spans="1:11" x14ac:dyDescent="0.2">
      <c r="A2299" s="40"/>
      <c r="B2299" s="40"/>
      <c r="E2299" s="40"/>
      <c r="F2299" s="40"/>
      <c r="K2299" s="40"/>
    </row>
    <row r="2300" spans="1:11" x14ac:dyDescent="0.2">
      <c r="A2300" s="40"/>
      <c r="B2300" s="40"/>
      <c r="E2300" s="40"/>
      <c r="F2300" s="40"/>
      <c r="K2300" s="40"/>
    </row>
    <row r="2301" spans="1:11" x14ac:dyDescent="0.2">
      <c r="A2301" s="40"/>
      <c r="B2301" s="40"/>
      <c r="E2301" s="40"/>
      <c r="F2301" s="40"/>
      <c r="K2301" s="40"/>
    </row>
    <row r="2302" spans="1:11" x14ac:dyDescent="0.2">
      <c r="A2302" s="40"/>
      <c r="B2302" s="40"/>
      <c r="E2302" s="40"/>
      <c r="F2302" s="40"/>
      <c r="K2302" s="40"/>
    </row>
    <row r="2303" spans="1:11" x14ac:dyDescent="0.2">
      <c r="A2303" s="40"/>
      <c r="B2303" s="40"/>
      <c r="E2303" s="40"/>
      <c r="F2303" s="40"/>
      <c r="K2303" s="40"/>
    </row>
    <row r="2304" spans="1:11" x14ac:dyDescent="0.2">
      <c r="A2304" s="40"/>
      <c r="B2304" s="40"/>
      <c r="E2304" s="40"/>
      <c r="F2304" s="40"/>
      <c r="K2304" s="40"/>
    </row>
    <row r="2305" spans="1:11" x14ac:dyDescent="0.2">
      <c r="A2305" s="40"/>
      <c r="B2305" s="40"/>
      <c r="E2305" s="40"/>
      <c r="F2305" s="40"/>
      <c r="K2305" s="40"/>
    </row>
    <row r="2306" spans="1:11" x14ac:dyDescent="0.2">
      <c r="A2306" s="40"/>
      <c r="B2306" s="40"/>
      <c r="E2306" s="40"/>
      <c r="F2306" s="40"/>
      <c r="K2306" s="40"/>
    </row>
    <row r="2307" spans="1:11" x14ac:dyDescent="0.2">
      <c r="A2307" s="40"/>
      <c r="B2307" s="40"/>
      <c r="E2307" s="40"/>
      <c r="F2307" s="40"/>
      <c r="K2307" s="40"/>
    </row>
    <row r="2308" spans="1:11" x14ac:dyDescent="0.2">
      <c r="A2308" s="40"/>
      <c r="B2308" s="40"/>
      <c r="E2308" s="40"/>
      <c r="F2308" s="40"/>
      <c r="K2308" s="40"/>
    </row>
    <row r="2309" spans="1:11" x14ac:dyDescent="0.2">
      <c r="A2309" s="40"/>
      <c r="B2309" s="40"/>
      <c r="E2309" s="40"/>
      <c r="F2309" s="40"/>
      <c r="K2309" s="40"/>
    </row>
    <row r="2310" spans="1:11" x14ac:dyDescent="0.2">
      <c r="A2310" s="40"/>
      <c r="B2310" s="40"/>
      <c r="E2310" s="40"/>
      <c r="F2310" s="40"/>
      <c r="K2310" s="40"/>
    </row>
    <row r="2311" spans="1:11" x14ac:dyDescent="0.2">
      <c r="A2311" s="40"/>
      <c r="B2311" s="40"/>
      <c r="E2311" s="40"/>
      <c r="F2311" s="40"/>
      <c r="K2311" s="40"/>
    </row>
    <row r="2312" spans="1:11" x14ac:dyDescent="0.2">
      <c r="A2312" s="40"/>
      <c r="B2312" s="40"/>
      <c r="E2312" s="40"/>
      <c r="F2312" s="40"/>
      <c r="K2312" s="40"/>
    </row>
    <row r="2313" spans="1:11" x14ac:dyDescent="0.2">
      <c r="A2313" s="40"/>
      <c r="B2313" s="40"/>
      <c r="E2313" s="40"/>
      <c r="F2313" s="40"/>
      <c r="K2313" s="40"/>
    </row>
    <row r="2314" spans="1:11" x14ac:dyDescent="0.2">
      <c r="A2314" s="40"/>
      <c r="B2314" s="40"/>
      <c r="E2314" s="40"/>
      <c r="F2314" s="40"/>
      <c r="K2314" s="40"/>
    </row>
    <row r="2315" spans="1:11" x14ac:dyDescent="0.2">
      <c r="A2315" s="40"/>
      <c r="B2315" s="40"/>
      <c r="E2315" s="40"/>
      <c r="F2315" s="40"/>
      <c r="K2315" s="40"/>
    </row>
    <row r="2316" spans="1:11" x14ac:dyDescent="0.2">
      <c r="A2316" s="40"/>
      <c r="B2316" s="40"/>
      <c r="E2316" s="40"/>
      <c r="F2316" s="40"/>
      <c r="K2316" s="40"/>
    </row>
    <row r="2317" spans="1:11" x14ac:dyDescent="0.2">
      <c r="A2317" s="40"/>
      <c r="B2317" s="40"/>
      <c r="E2317" s="40"/>
      <c r="F2317" s="40"/>
      <c r="K2317" s="40"/>
    </row>
    <row r="2318" spans="1:11" x14ac:dyDescent="0.2">
      <c r="A2318" s="40"/>
      <c r="B2318" s="40"/>
      <c r="E2318" s="40"/>
      <c r="F2318" s="40"/>
      <c r="K2318" s="40"/>
    </row>
    <row r="2319" spans="1:11" x14ac:dyDescent="0.2">
      <c r="A2319" s="40"/>
      <c r="B2319" s="40"/>
      <c r="E2319" s="40"/>
      <c r="F2319" s="40"/>
      <c r="K2319" s="40"/>
    </row>
    <row r="2320" spans="1:11" x14ac:dyDescent="0.2">
      <c r="A2320" s="40"/>
      <c r="B2320" s="40"/>
      <c r="E2320" s="40"/>
      <c r="F2320" s="40"/>
      <c r="K2320" s="40"/>
    </row>
    <row r="2321" spans="1:11" x14ac:dyDescent="0.2">
      <c r="A2321" s="40"/>
      <c r="B2321" s="40"/>
      <c r="E2321" s="40"/>
      <c r="F2321" s="40"/>
      <c r="K2321" s="40"/>
    </row>
    <row r="2322" spans="1:11" x14ac:dyDescent="0.2">
      <c r="A2322" s="40"/>
      <c r="B2322" s="40"/>
      <c r="E2322" s="40"/>
      <c r="F2322" s="40"/>
      <c r="K2322" s="40"/>
    </row>
    <row r="2323" spans="1:11" x14ac:dyDescent="0.2">
      <c r="A2323" s="40"/>
      <c r="B2323" s="40"/>
      <c r="E2323" s="40"/>
      <c r="F2323" s="40"/>
      <c r="K2323" s="40"/>
    </row>
    <row r="2324" spans="1:11" x14ac:dyDescent="0.2">
      <c r="A2324" s="40"/>
      <c r="B2324" s="40"/>
      <c r="E2324" s="40"/>
      <c r="F2324" s="40"/>
      <c r="K2324" s="40"/>
    </row>
    <row r="2325" spans="1:11" x14ac:dyDescent="0.2">
      <c r="A2325" s="40"/>
      <c r="B2325" s="40"/>
      <c r="E2325" s="40"/>
      <c r="F2325" s="40"/>
      <c r="K2325" s="40"/>
    </row>
    <row r="2326" spans="1:11" x14ac:dyDescent="0.2">
      <c r="A2326" s="40"/>
      <c r="B2326" s="40"/>
      <c r="E2326" s="40"/>
      <c r="F2326" s="40"/>
      <c r="K2326" s="40"/>
    </row>
    <row r="2327" spans="1:11" x14ac:dyDescent="0.2">
      <c r="A2327" s="40"/>
      <c r="B2327" s="40"/>
      <c r="E2327" s="40"/>
      <c r="F2327" s="40"/>
      <c r="K2327" s="40"/>
    </row>
    <row r="2328" spans="1:11" x14ac:dyDescent="0.2">
      <c r="A2328" s="40"/>
      <c r="B2328" s="40"/>
      <c r="E2328" s="40"/>
      <c r="F2328" s="40"/>
      <c r="K2328" s="40"/>
    </row>
    <row r="2329" spans="1:11" x14ac:dyDescent="0.2">
      <c r="A2329" s="40"/>
      <c r="B2329" s="40"/>
      <c r="E2329" s="40"/>
      <c r="F2329" s="40"/>
      <c r="K2329" s="40"/>
    </row>
    <row r="2330" spans="1:11" x14ac:dyDescent="0.2">
      <c r="A2330" s="40"/>
      <c r="B2330" s="40"/>
      <c r="E2330" s="40"/>
      <c r="F2330" s="40"/>
      <c r="K2330" s="40"/>
    </row>
    <row r="2331" spans="1:11" x14ac:dyDescent="0.2">
      <c r="A2331" s="40"/>
      <c r="B2331" s="40"/>
      <c r="E2331" s="40"/>
      <c r="F2331" s="40"/>
      <c r="K2331" s="40"/>
    </row>
    <row r="2332" spans="1:11" x14ac:dyDescent="0.2">
      <c r="A2332" s="40"/>
      <c r="B2332" s="40"/>
      <c r="E2332" s="40"/>
      <c r="F2332" s="40"/>
      <c r="K2332" s="40"/>
    </row>
    <row r="2333" spans="1:11" x14ac:dyDescent="0.2">
      <c r="A2333" s="40"/>
      <c r="B2333" s="40"/>
      <c r="E2333" s="40"/>
      <c r="F2333" s="40"/>
      <c r="K2333" s="40"/>
    </row>
    <row r="2334" spans="1:11" x14ac:dyDescent="0.2">
      <c r="A2334" s="40"/>
      <c r="B2334" s="40"/>
      <c r="E2334" s="40"/>
      <c r="F2334" s="40"/>
      <c r="K2334" s="40"/>
    </row>
    <row r="2335" spans="1:11" x14ac:dyDescent="0.2">
      <c r="A2335" s="40"/>
      <c r="B2335" s="40"/>
      <c r="E2335" s="40"/>
      <c r="F2335" s="40"/>
      <c r="K2335" s="40"/>
    </row>
    <row r="2336" spans="1:11" x14ac:dyDescent="0.2">
      <c r="A2336" s="40"/>
      <c r="B2336" s="40"/>
      <c r="E2336" s="40"/>
      <c r="F2336" s="40"/>
      <c r="K2336" s="40"/>
    </row>
    <row r="2337" spans="1:11" x14ac:dyDescent="0.2">
      <c r="A2337" s="40"/>
      <c r="B2337" s="40"/>
      <c r="E2337" s="40"/>
      <c r="F2337" s="40"/>
      <c r="K2337" s="40"/>
    </row>
    <row r="2338" spans="1:11" x14ac:dyDescent="0.2">
      <c r="A2338" s="40"/>
      <c r="B2338" s="40"/>
      <c r="E2338" s="40"/>
      <c r="F2338" s="40"/>
      <c r="K2338" s="40"/>
    </row>
    <row r="2339" spans="1:11" x14ac:dyDescent="0.2">
      <c r="A2339" s="40"/>
      <c r="B2339" s="40"/>
      <c r="E2339" s="40"/>
      <c r="F2339" s="40"/>
      <c r="K2339" s="40"/>
    </row>
    <row r="2340" spans="1:11" x14ac:dyDescent="0.2">
      <c r="A2340" s="40"/>
      <c r="B2340" s="40"/>
      <c r="E2340" s="40"/>
      <c r="F2340" s="40"/>
      <c r="K2340" s="40"/>
    </row>
    <row r="2341" spans="1:11" x14ac:dyDescent="0.2">
      <c r="A2341" s="40"/>
      <c r="B2341" s="40"/>
      <c r="E2341" s="40"/>
      <c r="F2341" s="40"/>
      <c r="K2341" s="40"/>
    </row>
    <row r="2342" spans="1:11" x14ac:dyDescent="0.2">
      <c r="A2342" s="40"/>
      <c r="B2342" s="40"/>
      <c r="E2342" s="40"/>
      <c r="F2342" s="40"/>
      <c r="K2342" s="40"/>
    </row>
    <row r="2343" spans="1:11" x14ac:dyDescent="0.2">
      <c r="A2343" s="40"/>
      <c r="B2343" s="40"/>
      <c r="E2343" s="40"/>
      <c r="F2343" s="40"/>
      <c r="K2343" s="40"/>
    </row>
    <row r="2344" spans="1:11" x14ac:dyDescent="0.2">
      <c r="A2344" s="40"/>
      <c r="B2344" s="40"/>
      <c r="E2344" s="40"/>
      <c r="F2344" s="40"/>
      <c r="K2344" s="40"/>
    </row>
    <row r="2345" spans="1:11" x14ac:dyDescent="0.2">
      <c r="A2345" s="40"/>
      <c r="B2345" s="40"/>
      <c r="E2345" s="40"/>
      <c r="F2345" s="40"/>
      <c r="K2345" s="40"/>
    </row>
    <row r="2346" spans="1:11" x14ac:dyDescent="0.2">
      <c r="A2346" s="40"/>
      <c r="B2346" s="40"/>
      <c r="E2346" s="40"/>
      <c r="F2346" s="40"/>
      <c r="K2346" s="40"/>
    </row>
    <row r="2347" spans="1:11" x14ac:dyDescent="0.2">
      <c r="A2347" s="40"/>
      <c r="B2347" s="40"/>
      <c r="E2347" s="40"/>
      <c r="F2347" s="40"/>
      <c r="K2347" s="40"/>
    </row>
    <row r="2348" spans="1:11" x14ac:dyDescent="0.2">
      <c r="A2348" s="40"/>
      <c r="B2348" s="40"/>
      <c r="E2348" s="40"/>
      <c r="F2348" s="40"/>
      <c r="K2348" s="40"/>
    </row>
    <row r="2349" spans="1:11" x14ac:dyDescent="0.2">
      <c r="A2349" s="40"/>
      <c r="B2349" s="40"/>
      <c r="E2349" s="40"/>
      <c r="F2349" s="40"/>
      <c r="K2349" s="40"/>
    </row>
    <row r="2350" spans="1:11" x14ac:dyDescent="0.2">
      <c r="A2350" s="40"/>
      <c r="B2350" s="40"/>
      <c r="E2350" s="40"/>
      <c r="F2350" s="40"/>
      <c r="K2350" s="40"/>
    </row>
    <row r="2351" spans="1:11" x14ac:dyDescent="0.2">
      <c r="A2351" s="40"/>
      <c r="B2351" s="40"/>
      <c r="E2351" s="40"/>
      <c r="F2351" s="40"/>
      <c r="K2351" s="40"/>
    </row>
    <row r="2352" spans="1:11" x14ac:dyDescent="0.2">
      <c r="A2352" s="40"/>
      <c r="B2352" s="40"/>
      <c r="E2352" s="40"/>
      <c r="F2352" s="40"/>
      <c r="K2352" s="40"/>
    </row>
    <row r="2353" spans="1:11" x14ac:dyDescent="0.2">
      <c r="A2353" s="40"/>
      <c r="B2353" s="40"/>
      <c r="E2353" s="40"/>
      <c r="F2353" s="40"/>
      <c r="K2353" s="40"/>
    </row>
    <row r="2354" spans="1:11" x14ac:dyDescent="0.2">
      <c r="A2354" s="40"/>
      <c r="B2354" s="40"/>
      <c r="E2354" s="40"/>
      <c r="F2354" s="40"/>
      <c r="K2354" s="40"/>
    </row>
    <row r="2355" spans="1:11" x14ac:dyDescent="0.2">
      <c r="A2355" s="40"/>
      <c r="B2355" s="40"/>
      <c r="E2355" s="40"/>
      <c r="F2355" s="40"/>
      <c r="K2355" s="40"/>
    </row>
    <row r="2356" spans="1:11" x14ac:dyDescent="0.2">
      <c r="A2356" s="40"/>
      <c r="B2356" s="40"/>
      <c r="E2356" s="40"/>
      <c r="F2356" s="40"/>
      <c r="K2356" s="40"/>
    </row>
    <row r="2357" spans="1:11" x14ac:dyDescent="0.2">
      <c r="A2357" s="40"/>
      <c r="B2357" s="40"/>
      <c r="E2357" s="40"/>
      <c r="F2357" s="40"/>
      <c r="K2357" s="40"/>
    </row>
    <row r="2358" spans="1:11" x14ac:dyDescent="0.2">
      <c r="A2358" s="40"/>
      <c r="B2358" s="40"/>
      <c r="E2358" s="40"/>
      <c r="F2358" s="40"/>
      <c r="K2358" s="40"/>
    </row>
    <row r="2359" spans="1:11" x14ac:dyDescent="0.2">
      <c r="A2359" s="40"/>
      <c r="B2359" s="40"/>
      <c r="E2359" s="40"/>
      <c r="F2359" s="40"/>
      <c r="K2359" s="40"/>
    </row>
    <row r="2360" spans="1:11" x14ac:dyDescent="0.2">
      <c r="A2360" s="40"/>
      <c r="B2360" s="40"/>
      <c r="E2360" s="40"/>
      <c r="F2360" s="40"/>
      <c r="K2360" s="40"/>
    </row>
    <row r="2361" spans="1:11" x14ac:dyDescent="0.2">
      <c r="A2361" s="40"/>
      <c r="B2361" s="40"/>
      <c r="E2361" s="40"/>
      <c r="F2361" s="40"/>
      <c r="K2361" s="40"/>
    </row>
    <row r="2362" spans="1:11" x14ac:dyDescent="0.2">
      <c r="A2362" s="40"/>
      <c r="B2362" s="40"/>
      <c r="E2362" s="40"/>
      <c r="F2362" s="40"/>
      <c r="K2362" s="40"/>
    </row>
    <row r="2363" spans="1:11" x14ac:dyDescent="0.2">
      <c r="A2363" s="40"/>
      <c r="B2363" s="40"/>
      <c r="E2363" s="40"/>
      <c r="F2363" s="40"/>
      <c r="K2363" s="40"/>
    </row>
    <row r="2364" spans="1:11" x14ac:dyDescent="0.2">
      <c r="A2364" s="40"/>
      <c r="B2364" s="40"/>
      <c r="E2364" s="40"/>
      <c r="F2364" s="40"/>
      <c r="K2364" s="40"/>
    </row>
    <row r="2365" spans="1:11" x14ac:dyDescent="0.2">
      <c r="A2365" s="40"/>
      <c r="B2365" s="40"/>
      <c r="E2365" s="40"/>
      <c r="F2365" s="40"/>
      <c r="K2365" s="40"/>
    </row>
    <row r="2366" spans="1:11" x14ac:dyDescent="0.2">
      <c r="A2366" s="40"/>
      <c r="B2366" s="40"/>
      <c r="E2366" s="40"/>
      <c r="F2366" s="40"/>
      <c r="K2366" s="40"/>
    </row>
    <row r="2367" spans="1:11" x14ac:dyDescent="0.2">
      <c r="A2367" s="40"/>
      <c r="B2367" s="40"/>
      <c r="E2367" s="40"/>
      <c r="F2367" s="40"/>
      <c r="K2367" s="40"/>
    </row>
    <row r="2368" spans="1:11" x14ac:dyDescent="0.2">
      <c r="A2368" s="40"/>
      <c r="B2368" s="40"/>
      <c r="E2368" s="40"/>
      <c r="F2368" s="40"/>
      <c r="K2368" s="40"/>
    </row>
    <row r="2369" spans="1:11" x14ac:dyDescent="0.2">
      <c r="A2369" s="40"/>
      <c r="B2369" s="40"/>
      <c r="E2369" s="40"/>
      <c r="F2369" s="40"/>
      <c r="K2369" s="40"/>
    </row>
    <row r="2370" spans="1:11" x14ac:dyDescent="0.2">
      <c r="A2370" s="40"/>
      <c r="B2370" s="40"/>
      <c r="E2370" s="40"/>
      <c r="F2370" s="40"/>
      <c r="K2370" s="40"/>
    </row>
    <row r="2371" spans="1:11" x14ac:dyDescent="0.2">
      <c r="A2371" s="40"/>
      <c r="B2371" s="40"/>
      <c r="E2371" s="40"/>
      <c r="F2371" s="40"/>
      <c r="K2371" s="40"/>
    </row>
    <row r="2372" spans="1:11" x14ac:dyDescent="0.2">
      <c r="A2372" s="40"/>
      <c r="B2372" s="40"/>
      <c r="E2372" s="40"/>
      <c r="F2372" s="40"/>
      <c r="K2372" s="40"/>
    </row>
    <row r="2373" spans="1:11" x14ac:dyDescent="0.2">
      <c r="A2373" s="40"/>
      <c r="B2373" s="40"/>
      <c r="E2373" s="40"/>
      <c r="F2373" s="40"/>
      <c r="K2373" s="40"/>
    </row>
    <row r="2374" spans="1:11" x14ac:dyDescent="0.2">
      <c r="A2374" s="40"/>
      <c r="B2374" s="40"/>
      <c r="E2374" s="40"/>
      <c r="F2374" s="40"/>
      <c r="K2374" s="40"/>
    </row>
    <row r="2375" spans="1:11" x14ac:dyDescent="0.2">
      <c r="A2375" s="40"/>
      <c r="B2375" s="40"/>
      <c r="E2375" s="40"/>
      <c r="F2375" s="40"/>
      <c r="K2375" s="40"/>
    </row>
    <row r="2376" spans="1:11" x14ac:dyDescent="0.2">
      <c r="A2376" s="40"/>
      <c r="B2376" s="40"/>
      <c r="E2376" s="40"/>
      <c r="F2376" s="40"/>
      <c r="K2376" s="40"/>
    </row>
    <row r="2377" spans="1:11" x14ac:dyDescent="0.2">
      <c r="A2377" s="40"/>
      <c r="B2377" s="40"/>
      <c r="E2377" s="40"/>
      <c r="F2377" s="40"/>
      <c r="K2377" s="40"/>
    </row>
    <row r="2378" spans="1:11" x14ac:dyDescent="0.2">
      <c r="A2378" s="40"/>
      <c r="B2378" s="40"/>
      <c r="E2378" s="40"/>
      <c r="F2378" s="40"/>
      <c r="K2378" s="40"/>
    </row>
    <row r="2379" spans="1:11" x14ac:dyDescent="0.2">
      <c r="A2379" s="40"/>
      <c r="B2379" s="40"/>
      <c r="E2379" s="40"/>
      <c r="F2379" s="40"/>
      <c r="K2379" s="40"/>
    </row>
    <row r="2380" spans="1:11" x14ac:dyDescent="0.2">
      <c r="A2380" s="40"/>
      <c r="B2380" s="40"/>
      <c r="E2380" s="40"/>
      <c r="F2380" s="40"/>
      <c r="K2380" s="40"/>
    </row>
    <row r="2381" spans="1:11" x14ac:dyDescent="0.2">
      <c r="A2381" s="40"/>
      <c r="B2381" s="40"/>
      <c r="E2381" s="40"/>
      <c r="F2381" s="40"/>
      <c r="K2381" s="40"/>
    </row>
    <row r="2382" spans="1:11" x14ac:dyDescent="0.2">
      <c r="A2382" s="40"/>
      <c r="B2382" s="40"/>
      <c r="E2382" s="40"/>
      <c r="F2382" s="40"/>
      <c r="K2382" s="40"/>
    </row>
    <row r="2383" spans="1:11" x14ac:dyDescent="0.2">
      <c r="A2383" s="40"/>
      <c r="B2383" s="40"/>
      <c r="E2383" s="40"/>
      <c r="F2383" s="40"/>
      <c r="K2383" s="40"/>
    </row>
    <row r="2384" spans="1:11" x14ac:dyDescent="0.2">
      <c r="A2384" s="40"/>
      <c r="B2384" s="40"/>
      <c r="E2384" s="40"/>
      <c r="F2384" s="40"/>
      <c r="K2384" s="40"/>
    </row>
    <row r="2385" spans="1:11" x14ac:dyDescent="0.2">
      <c r="A2385" s="40"/>
      <c r="B2385" s="40"/>
      <c r="E2385" s="40"/>
      <c r="F2385" s="40"/>
      <c r="K2385" s="40"/>
    </row>
    <row r="2386" spans="1:11" x14ac:dyDescent="0.2">
      <c r="A2386" s="40"/>
      <c r="B2386" s="40"/>
      <c r="E2386" s="40"/>
      <c r="F2386" s="40"/>
      <c r="K2386" s="40"/>
    </row>
    <row r="2387" spans="1:11" x14ac:dyDescent="0.2">
      <c r="A2387" s="40"/>
      <c r="B2387" s="40"/>
      <c r="E2387" s="40"/>
      <c r="F2387" s="40"/>
      <c r="K2387" s="40"/>
    </row>
    <row r="2388" spans="1:11" x14ac:dyDescent="0.2">
      <c r="A2388" s="40"/>
      <c r="B2388" s="40"/>
      <c r="E2388" s="40"/>
      <c r="F2388" s="40"/>
      <c r="K2388" s="40"/>
    </row>
    <row r="2389" spans="1:11" x14ac:dyDescent="0.2">
      <c r="A2389" s="40"/>
      <c r="B2389" s="40"/>
      <c r="E2389" s="40"/>
      <c r="F2389" s="40"/>
      <c r="K2389" s="40"/>
    </row>
    <row r="2390" spans="1:11" x14ac:dyDescent="0.2">
      <c r="A2390" s="40"/>
      <c r="B2390" s="40"/>
      <c r="E2390" s="40"/>
      <c r="F2390" s="40"/>
      <c r="K2390" s="40"/>
    </row>
    <row r="2391" spans="1:11" x14ac:dyDescent="0.2">
      <c r="A2391" s="40"/>
      <c r="B2391" s="40"/>
      <c r="E2391" s="40"/>
      <c r="F2391" s="40"/>
      <c r="K2391" s="40"/>
    </row>
    <row r="2392" spans="1:11" x14ac:dyDescent="0.2">
      <c r="A2392" s="40"/>
      <c r="B2392" s="40"/>
      <c r="E2392" s="40"/>
      <c r="F2392" s="40"/>
      <c r="K2392" s="40"/>
    </row>
    <row r="2393" spans="1:11" x14ac:dyDescent="0.2">
      <c r="A2393" s="40"/>
      <c r="B2393" s="40"/>
      <c r="E2393" s="40"/>
      <c r="F2393" s="40"/>
      <c r="K2393" s="40"/>
    </row>
    <row r="2394" spans="1:11" x14ac:dyDescent="0.2">
      <c r="A2394" s="40"/>
      <c r="B2394" s="40"/>
      <c r="E2394" s="40"/>
      <c r="F2394" s="40"/>
      <c r="K2394" s="40"/>
    </row>
    <row r="2395" spans="1:11" x14ac:dyDescent="0.2">
      <c r="A2395" s="40"/>
      <c r="B2395" s="40"/>
      <c r="E2395" s="40"/>
      <c r="F2395" s="40"/>
      <c r="K2395" s="40"/>
    </row>
    <row r="2396" spans="1:11" x14ac:dyDescent="0.2">
      <c r="A2396" s="40"/>
      <c r="B2396" s="40"/>
      <c r="E2396" s="40"/>
      <c r="F2396" s="40"/>
      <c r="K2396" s="40"/>
    </row>
    <row r="2397" spans="1:11" x14ac:dyDescent="0.2">
      <c r="A2397" s="40"/>
      <c r="B2397" s="40"/>
      <c r="E2397" s="40"/>
      <c r="F2397" s="40"/>
      <c r="K2397" s="40"/>
    </row>
    <row r="2398" spans="1:11" x14ac:dyDescent="0.2">
      <c r="A2398" s="40"/>
      <c r="B2398" s="40"/>
      <c r="E2398" s="40"/>
      <c r="F2398" s="40"/>
      <c r="K2398" s="40"/>
    </row>
    <row r="2399" spans="1:11" x14ac:dyDescent="0.2">
      <c r="A2399" s="40"/>
      <c r="B2399" s="40"/>
      <c r="E2399" s="40"/>
      <c r="F2399" s="40"/>
      <c r="K2399" s="40"/>
    </row>
    <row r="2400" spans="1:11" x14ac:dyDescent="0.2">
      <c r="A2400" s="40"/>
      <c r="B2400" s="40"/>
      <c r="E2400" s="40"/>
      <c r="F2400" s="40"/>
      <c r="K2400" s="40"/>
    </row>
    <row r="2401" spans="1:11" x14ac:dyDescent="0.2">
      <c r="A2401" s="40"/>
      <c r="B2401" s="40"/>
      <c r="E2401" s="40"/>
      <c r="F2401" s="40"/>
      <c r="K2401" s="40"/>
    </row>
    <row r="2402" spans="1:11" x14ac:dyDescent="0.2">
      <c r="A2402" s="40"/>
      <c r="B2402" s="40"/>
      <c r="E2402" s="40"/>
      <c r="F2402" s="40"/>
      <c r="K2402" s="40"/>
    </row>
    <row r="2403" spans="1:11" x14ac:dyDescent="0.2">
      <c r="A2403" s="40"/>
      <c r="B2403" s="40"/>
      <c r="E2403" s="40"/>
      <c r="F2403" s="40"/>
      <c r="K2403" s="40"/>
    </row>
    <row r="2404" spans="1:11" x14ac:dyDescent="0.2">
      <c r="A2404" s="40"/>
      <c r="B2404" s="40"/>
      <c r="E2404" s="40"/>
      <c r="F2404" s="40"/>
      <c r="K2404" s="40"/>
    </row>
    <row r="2405" spans="1:11" x14ac:dyDescent="0.2">
      <c r="A2405" s="40"/>
      <c r="B2405" s="40"/>
      <c r="E2405" s="40"/>
      <c r="F2405" s="40"/>
      <c r="K2405" s="40"/>
    </row>
    <row r="2406" spans="1:11" x14ac:dyDescent="0.2">
      <c r="A2406" s="40"/>
      <c r="B2406" s="40"/>
      <c r="E2406" s="40"/>
      <c r="F2406" s="40"/>
      <c r="K2406" s="40"/>
    </row>
    <row r="2407" spans="1:11" x14ac:dyDescent="0.2">
      <c r="A2407" s="40"/>
      <c r="B2407" s="40"/>
      <c r="E2407" s="40"/>
      <c r="F2407" s="40"/>
      <c r="K2407" s="40"/>
    </row>
    <row r="2408" spans="1:11" x14ac:dyDescent="0.2">
      <c r="A2408" s="40"/>
      <c r="B2408" s="40"/>
      <c r="E2408" s="40"/>
      <c r="F2408" s="40"/>
      <c r="K2408" s="40"/>
    </row>
    <row r="2409" spans="1:11" x14ac:dyDescent="0.2">
      <c r="A2409" s="40"/>
      <c r="B2409" s="40"/>
      <c r="E2409" s="40"/>
      <c r="F2409" s="40"/>
      <c r="K2409" s="40"/>
    </row>
    <row r="2410" spans="1:11" x14ac:dyDescent="0.2">
      <c r="A2410" s="40"/>
      <c r="B2410" s="40"/>
      <c r="E2410" s="40"/>
      <c r="F2410" s="40"/>
      <c r="K2410" s="40"/>
    </row>
    <row r="2411" spans="1:11" x14ac:dyDescent="0.2">
      <c r="A2411" s="40"/>
      <c r="B2411" s="40"/>
      <c r="E2411" s="40"/>
      <c r="F2411" s="40"/>
      <c r="K2411" s="40"/>
    </row>
    <row r="2412" spans="1:11" x14ac:dyDescent="0.2">
      <c r="A2412" s="40"/>
      <c r="B2412" s="40"/>
      <c r="E2412" s="40"/>
      <c r="F2412" s="40"/>
      <c r="K2412" s="40"/>
    </row>
    <row r="2413" spans="1:11" x14ac:dyDescent="0.2">
      <c r="A2413" s="40"/>
      <c r="B2413" s="40"/>
      <c r="E2413" s="40"/>
      <c r="F2413" s="40"/>
      <c r="K2413" s="40"/>
    </row>
    <row r="2414" spans="1:11" x14ac:dyDescent="0.2">
      <c r="A2414" s="40"/>
      <c r="B2414" s="40"/>
      <c r="E2414" s="40"/>
      <c r="F2414" s="40"/>
      <c r="K2414" s="40"/>
    </row>
    <row r="2415" spans="1:11" x14ac:dyDescent="0.2">
      <c r="A2415" s="40"/>
      <c r="B2415" s="40"/>
      <c r="E2415" s="40"/>
      <c r="F2415" s="40"/>
      <c r="K2415" s="40"/>
    </row>
    <row r="2416" spans="1:11" x14ac:dyDescent="0.2">
      <c r="A2416" s="40"/>
      <c r="B2416" s="40"/>
      <c r="E2416" s="40"/>
      <c r="F2416" s="40"/>
      <c r="K2416" s="40"/>
    </row>
    <row r="2417" spans="1:11" x14ac:dyDescent="0.2">
      <c r="A2417" s="40"/>
      <c r="B2417" s="40"/>
      <c r="E2417" s="40"/>
      <c r="F2417" s="40"/>
      <c r="K2417" s="40"/>
    </row>
    <row r="2418" spans="1:11" x14ac:dyDescent="0.2">
      <c r="A2418" s="40"/>
      <c r="B2418" s="40"/>
      <c r="E2418" s="40"/>
      <c r="F2418" s="40"/>
      <c r="K2418" s="40"/>
    </row>
    <row r="2419" spans="1:11" x14ac:dyDescent="0.2">
      <c r="A2419" s="40"/>
      <c r="B2419" s="40"/>
      <c r="E2419" s="40"/>
      <c r="F2419" s="40"/>
      <c r="K2419" s="40"/>
    </row>
    <row r="2420" spans="1:11" x14ac:dyDescent="0.2">
      <c r="A2420" s="40"/>
      <c r="B2420" s="40"/>
      <c r="E2420" s="40"/>
      <c r="F2420" s="40"/>
      <c r="K2420" s="40"/>
    </row>
    <row r="2421" spans="1:11" x14ac:dyDescent="0.2">
      <c r="A2421" s="40"/>
      <c r="B2421" s="40"/>
      <c r="E2421" s="40"/>
      <c r="F2421" s="40"/>
      <c r="K2421" s="40"/>
    </row>
    <row r="2422" spans="1:11" x14ac:dyDescent="0.2">
      <c r="A2422" s="40"/>
      <c r="B2422" s="40"/>
      <c r="E2422" s="40"/>
      <c r="F2422" s="40"/>
      <c r="K2422" s="40"/>
    </row>
    <row r="2423" spans="1:11" x14ac:dyDescent="0.2">
      <c r="A2423" s="40"/>
      <c r="B2423" s="40"/>
      <c r="E2423" s="40"/>
      <c r="F2423" s="40"/>
      <c r="K2423" s="40"/>
    </row>
    <row r="2424" spans="1:11" x14ac:dyDescent="0.2">
      <c r="A2424" s="40"/>
      <c r="B2424" s="40"/>
      <c r="E2424" s="40"/>
      <c r="F2424" s="40"/>
      <c r="K2424" s="40"/>
    </row>
    <row r="2425" spans="1:11" x14ac:dyDescent="0.2">
      <c r="A2425" s="40"/>
      <c r="B2425" s="40"/>
      <c r="E2425" s="40"/>
      <c r="F2425" s="40"/>
      <c r="K2425" s="40"/>
    </row>
    <row r="2426" spans="1:11" x14ac:dyDescent="0.2">
      <c r="A2426" s="40"/>
      <c r="B2426" s="40"/>
      <c r="E2426" s="40"/>
      <c r="F2426" s="40"/>
      <c r="K2426" s="40"/>
    </row>
    <row r="2427" spans="1:11" x14ac:dyDescent="0.2">
      <c r="A2427" s="40"/>
      <c r="B2427" s="40"/>
      <c r="E2427" s="40"/>
      <c r="F2427" s="40"/>
      <c r="K2427" s="40"/>
    </row>
    <row r="2428" spans="1:11" x14ac:dyDescent="0.2">
      <c r="A2428" s="40"/>
      <c r="B2428" s="40"/>
      <c r="E2428" s="40"/>
      <c r="F2428" s="40"/>
      <c r="K2428" s="40"/>
    </row>
    <row r="2429" spans="1:11" x14ac:dyDescent="0.2">
      <c r="A2429" s="40"/>
      <c r="B2429" s="40"/>
      <c r="E2429" s="40"/>
      <c r="F2429" s="40"/>
      <c r="K2429" s="40"/>
    </row>
    <row r="2430" spans="1:11" x14ac:dyDescent="0.2">
      <c r="A2430" s="40"/>
      <c r="B2430" s="40"/>
      <c r="E2430" s="40"/>
      <c r="F2430" s="40"/>
      <c r="K2430" s="40"/>
    </row>
    <row r="2431" spans="1:11" x14ac:dyDescent="0.2">
      <c r="A2431" s="40"/>
      <c r="B2431" s="40"/>
      <c r="E2431" s="40"/>
      <c r="F2431" s="40"/>
      <c r="K2431" s="40"/>
    </row>
    <row r="2432" spans="1:11" x14ac:dyDescent="0.2">
      <c r="A2432" s="40"/>
      <c r="B2432" s="40"/>
      <c r="E2432" s="40"/>
      <c r="F2432" s="40"/>
      <c r="K2432" s="40"/>
    </row>
    <row r="2433" spans="1:11" x14ac:dyDescent="0.2">
      <c r="A2433" s="40"/>
      <c r="B2433" s="40"/>
      <c r="E2433" s="40"/>
      <c r="F2433" s="40"/>
      <c r="K2433" s="40"/>
    </row>
    <row r="2434" spans="1:11" x14ac:dyDescent="0.2">
      <c r="A2434" s="40"/>
      <c r="B2434" s="40"/>
      <c r="E2434" s="40"/>
      <c r="F2434" s="40"/>
      <c r="K2434" s="40"/>
    </row>
    <row r="2435" spans="1:11" x14ac:dyDescent="0.2">
      <c r="A2435" s="40"/>
      <c r="B2435" s="40"/>
      <c r="E2435" s="40"/>
      <c r="F2435" s="40"/>
      <c r="K2435" s="40"/>
    </row>
    <row r="2436" spans="1:11" x14ac:dyDescent="0.2">
      <c r="A2436" s="40"/>
      <c r="B2436" s="40"/>
      <c r="E2436" s="40"/>
      <c r="F2436" s="40"/>
      <c r="K2436" s="40"/>
    </row>
    <row r="2437" spans="1:11" x14ac:dyDescent="0.2">
      <c r="A2437" s="40"/>
      <c r="B2437" s="40"/>
      <c r="E2437" s="40"/>
      <c r="F2437" s="40"/>
      <c r="K2437" s="40"/>
    </row>
    <row r="2438" spans="1:11" x14ac:dyDescent="0.2">
      <c r="A2438" s="40"/>
      <c r="B2438" s="40"/>
      <c r="E2438" s="40"/>
      <c r="F2438" s="40"/>
      <c r="K2438" s="40"/>
    </row>
    <row r="2439" spans="1:11" x14ac:dyDescent="0.2">
      <c r="A2439" s="40"/>
      <c r="B2439" s="40"/>
      <c r="E2439" s="40"/>
      <c r="F2439" s="40"/>
      <c r="K2439" s="40"/>
    </row>
    <row r="2440" spans="1:11" x14ac:dyDescent="0.2">
      <c r="A2440" s="40"/>
      <c r="B2440" s="40"/>
      <c r="E2440" s="40"/>
      <c r="F2440" s="40"/>
      <c r="K2440" s="40"/>
    </row>
    <row r="2441" spans="1:11" x14ac:dyDescent="0.2">
      <c r="A2441" s="40"/>
      <c r="B2441" s="40"/>
      <c r="E2441" s="40"/>
      <c r="F2441" s="40"/>
      <c r="K2441" s="40"/>
    </row>
    <row r="2442" spans="1:11" x14ac:dyDescent="0.2">
      <c r="A2442" s="40"/>
      <c r="B2442" s="40"/>
      <c r="E2442" s="40"/>
      <c r="F2442" s="40"/>
      <c r="K2442" s="40"/>
    </row>
    <row r="2443" spans="1:11" x14ac:dyDescent="0.2">
      <c r="A2443" s="40"/>
      <c r="B2443" s="40"/>
      <c r="E2443" s="40"/>
      <c r="F2443" s="40"/>
      <c r="K2443" s="40"/>
    </row>
    <row r="2444" spans="1:11" x14ac:dyDescent="0.2">
      <c r="A2444" s="40"/>
      <c r="B2444" s="40"/>
      <c r="E2444" s="40"/>
      <c r="F2444" s="40"/>
      <c r="K2444" s="40"/>
    </row>
    <row r="2445" spans="1:11" x14ac:dyDescent="0.2">
      <c r="A2445" s="40"/>
      <c r="B2445" s="40"/>
      <c r="E2445" s="40"/>
      <c r="F2445" s="40"/>
      <c r="K2445" s="40"/>
    </row>
    <row r="2446" spans="1:11" x14ac:dyDescent="0.2">
      <c r="A2446" s="40"/>
      <c r="B2446" s="40"/>
      <c r="E2446" s="40"/>
      <c r="F2446" s="40"/>
      <c r="K2446" s="40"/>
    </row>
    <row r="2447" spans="1:11" x14ac:dyDescent="0.2">
      <c r="A2447" s="40"/>
      <c r="B2447" s="40"/>
      <c r="E2447" s="40"/>
      <c r="F2447" s="40"/>
      <c r="K2447" s="40"/>
    </row>
    <row r="2448" spans="1:11" x14ac:dyDescent="0.2">
      <c r="A2448" s="40"/>
      <c r="B2448" s="40"/>
      <c r="E2448" s="40"/>
      <c r="F2448" s="40"/>
      <c r="K2448" s="40"/>
    </row>
    <row r="2449" spans="1:11" x14ac:dyDescent="0.2">
      <c r="A2449" s="40"/>
      <c r="B2449" s="40"/>
      <c r="E2449" s="40"/>
      <c r="F2449" s="40"/>
      <c r="K2449" s="40"/>
    </row>
    <row r="2450" spans="1:11" x14ac:dyDescent="0.2">
      <c r="A2450" s="40"/>
      <c r="B2450" s="40"/>
      <c r="E2450" s="40"/>
      <c r="F2450" s="40"/>
      <c r="K2450" s="40"/>
    </row>
    <row r="2451" spans="1:11" x14ac:dyDescent="0.2">
      <c r="A2451" s="40"/>
      <c r="B2451" s="40"/>
      <c r="E2451" s="40"/>
      <c r="F2451" s="40"/>
      <c r="K2451" s="40"/>
    </row>
    <row r="2452" spans="1:11" x14ac:dyDescent="0.2">
      <c r="A2452" s="40"/>
      <c r="B2452" s="40"/>
      <c r="E2452" s="40"/>
      <c r="F2452" s="40"/>
      <c r="K2452" s="40"/>
    </row>
    <row r="2453" spans="1:11" x14ac:dyDescent="0.2">
      <c r="A2453" s="40"/>
      <c r="B2453" s="40"/>
      <c r="E2453" s="40"/>
      <c r="F2453" s="40"/>
      <c r="K2453" s="40"/>
    </row>
    <row r="2454" spans="1:11" x14ac:dyDescent="0.2">
      <c r="A2454" s="40"/>
      <c r="B2454" s="40"/>
      <c r="E2454" s="40"/>
      <c r="F2454" s="40"/>
      <c r="K2454" s="40"/>
    </row>
    <row r="2455" spans="1:11" x14ac:dyDescent="0.2">
      <c r="A2455" s="40"/>
      <c r="B2455" s="40"/>
      <c r="E2455" s="40"/>
      <c r="F2455" s="40"/>
      <c r="K2455" s="40"/>
    </row>
    <row r="2456" spans="1:11" x14ac:dyDescent="0.2">
      <c r="A2456" s="40"/>
      <c r="B2456" s="40"/>
      <c r="E2456" s="40"/>
      <c r="F2456" s="40"/>
      <c r="K2456" s="40"/>
    </row>
    <row r="2457" spans="1:11" x14ac:dyDescent="0.2">
      <c r="A2457" s="40"/>
      <c r="B2457" s="40"/>
      <c r="E2457" s="40"/>
      <c r="F2457" s="40"/>
      <c r="K2457" s="40"/>
    </row>
    <row r="2458" spans="1:11" x14ac:dyDescent="0.2">
      <c r="A2458" s="40"/>
      <c r="B2458" s="40"/>
      <c r="E2458" s="40"/>
      <c r="F2458" s="40"/>
      <c r="K2458" s="40"/>
    </row>
    <row r="2459" spans="1:11" x14ac:dyDescent="0.2">
      <c r="A2459" s="40"/>
      <c r="B2459" s="40"/>
      <c r="E2459" s="40"/>
      <c r="F2459" s="40"/>
      <c r="K2459" s="40"/>
    </row>
    <row r="2460" spans="1:11" x14ac:dyDescent="0.2">
      <c r="A2460" s="40"/>
      <c r="B2460" s="40"/>
      <c r="E2460" s="40"/>
      <c r="F2460" s="40"/>
      <c r="K2460" s="40"/>
    </row>
    <row r="2461" spans="1:11" x14ac:dyDescent="0.2">
      <c r="A2461" s="40"/>
      <c r="B2461" s="40"/>
      <c r="E2461" s="40"/>
      <c r="F2461" s="40"/>
      <c r="K2461" s="40"/>
    </row>
    <row r="2462" spans="1:11" x14ac:dyDescent="0.2">
      <c r="A2462" s="40"/>
      <c r="B2462" s="40"/>
      <c r="E2462" s="40"/>
      <c r="F2462" s="40"/>
      <c r="K2462" s="40"/>
    </row>
    <row r="2463" spans="1:11" x14ac:dyDescent="0.2">
      <c r="A2463" s="40"/>
      <c r="B2463" s="40"/>
      <c r="E2463" s="40"/>
      <c r="F2463" s="40"/>
      <c r="K2463" s="40"/>
    </row>
    <row r="2464" spans="1:11" x14ac:dyDescent="0.2">
      <c r="A2464" s="40"/>
      <c r="B2464" s="40"/>
      <c r="E2464" s="40"/>
      <c r="F2464" s="40"/>
      <c r="K2464" s="40"/>
    </row>
    <row r="2465" spans="1:11" x14ac:dyDescent="0.2">
      <c r="A2465" s="40"/>
      <c r="B2465" s="40"/>
      <c r="E2465" s="40"/>
      <c r="F2465" s="40"/>
      <c r="K2465" s="40"/>
    </row>
    <row r="2466" spans="1:11" x14ac:dyDescent="0.2">
      <c r="A2466" s="40"/>
      <c r="B2466" s="40"/>
      <c r="E2466" s="40"/>
      <c r="F2466" s="40"/>
      <c r="K2466" s="40"/>
    </row>
    <row r="2467" spans="1:11" x14ac:dyDescent="0.2">
      <c r="A2467" s="40"/>
      <c r="B2467" s="40"/>
      <c r="E2467" s="40"/>
      <c r="F2467" s="40"/>
      <c r="K2467" s="40"/>
    </row>
    <row r="2468" spans="1:11" x14ac:dyDescent="0.2">
      <c r="A2468" s="40"/>
      <c r="B2468" s="40"/>
      <c r="E2468" s="40"/>
      <c r="F2468" s="40"/>
      <c r="K2468" s="40"/>
    </row>
    <row r="2469" spans="1:11" x14ac:dyDescent="0.2">
      <c r="A2469" s="40"/>
      <c r="B2469" s="40"/>
      <c r="E2469" s="40"/>
      <c r="F2469" s="40"/>
      <c r="K2469" s="40"/>
    </row>
    <row r="2470" spans="1:11" x14ac:dyDescent="0.2">
      <c r="A2470" s="40"/>
      <c r="B2470" s="40"/>
      <c r="E2470" s="40"/>
      <c r="F2470" s="40"/>
      <c r="K2470" s="40"/>
    </row>
    <row r="2471" spans="1:11" x14ac:dyDescent="0.2">
      <c r="A2471" s="40"/>
      <c r="B2471" s="40"/>
      <c r="E2471" s="40"/>
      <c r="F2471" s="40"/>
      <c r="K2471" s="40"/>
    </row>
    <row r="2472" spans="1:11" x14ac:dyDescent="0.2">
      <c r="A2472" s="40"/>
      <c r="B2472" s="40"/>
      <c r="E2472" s="40"/>
      <c r="F2472" s="40"/>
      <c r="K2472" s="40"/>
    </row>
    <row r="2473" spans="1:11" x14ac:dyDescent="0.2">
      <c r="A2473" s="40"/>
      <c r="B2473" s="40"/>
      <c r="E2473" s="40"/>
      <c r="F2473" s="40"/>
      <c r="K2473" s="40"/>
    </row>
    <row r="2474" spans="1:11" x14ac:dyDescent="0.2">
      <c r="A2474" s="40"/>
      <c r="B2474" s="40"/>
      <c r="E2474" s="40"/>
      <c r="F2474" s="40"/>
      <c r="K2474" s="40"/>
    </row>
    <row r="2475" spans="1:11" x14ac:dyDescent="0.2">
      <c r="A2475" s="40"/>
      <c r="B2475" s="40"/>
      <c r="E2475" s="40"/>
      <c r="F2475" s="40"/>
      <c r="K2475" s="40"/>
    </row>
    <row r="2476" spans="1:11" x14ac:dyDescent="0.2">
      <c r="A2476" s="40"/>
      <c r="B2476" s="40"/>
      <c r="E2476" s="40"/>
      <c r="F2476" s="40"/>
      <c r="K2476" s="40"/>
    </row>
    <row r="2477" spans="1:11" x14ac:dyDescent="0.2">
      <c r="A2477" s="40"/>
      <c r="B2477" s="40"/>
      <c r="E2477" s="40"/>
      <c r="F2477" s="40"/>
      <c r="K2477" s="40"/>
    </row>
    <row r="2478" spans="1:11" x14ac:dyDescent="0.2">
      <c r="A2478" s="40"/>
      <c r="B2478" s="40"/>
      <c r="E2478" s="40"/>
      <c r="F2478" s="40"/>
      <c r="K2478" s="40"/>
    </row>
    <row r="2479" spans="1:11" x14ac:dyDescent="0.2">
      <c r="A2479" s="40"/>
      <c r="B2479" s="40"/>
      <c r="E2479" s="40"/>
      <c r="F2479" s="40"/>
      <c r="K2479" s="40"/>
    </row>
    <row r="2480" spans="1:11" x14ac:dyDescent="0.2">
      <c r="A2480" s="40"/>
      <c r="B2480" s="40"/>
      <c r="E2480" s="40"/>
      <c r="F2480" s="40"/>
      <c r="K2480" s="40"/>
    </row>
    <row r="2481" spans="1:11" x14ac:dyDescent="0.2">
      <c r="A2481" s="40"/>
      <c r="B2481" s="40"/>
      <c r="E2481" s="40"/>
      <c r="F2481" s="40"/>
      <c r="K2481" s="40"/>
    </row>
    <row r="2482" spans="1:11" x14ac:dyDescent="0.2">
      <c r="A2482" s="40"/>
      <c r="B2482" s="40"/>
      <c r="E2482" s="40"/>
      <c r="F2482" s="40"/>
      <c r="K2482" s="40"/>
    </row>
    <row r="2483" spans="1:11" x14ac:dyDescent="0.2">
      <c r="A2483" s="40"/>
      <c r="B2483" s="40"/>
      <c r="E2483" s="40"/>
      <c r="F2483" s="40"/>
      <c r="K2483" s="40"/>
    </row>
    <row r="2484" spans="1:11" x14ac:dyDescent="0.2">
      <c r="A2484" s="40"/>
      <c r="B2484" s="40"/>
      <c r="E2484" s="40"/>
      <c r="F2484" s="40"/>
      <c r="K2484" s="40"/>
    </row>
    <row r="2485" spans="1:11" x14ac:dyDescent="0.2">
      <c r="A2485" s="40"/>
      <c r="B2485" s="40"/>
      <c r="E2485" s="40"/>
      <c r="F2485" s="40"/>
      <c r="K2485" s="40"/>
    </row>
    <row r="2486" spans="1:11" x14ac:dyDescent="0.2">
      <c r="A2486" s="40"/>
      <c r="B2486" s="40"/>
      <c r="E2486" s="40"/>
      <c r="F2486" s="40"/>
      <c r="K2486" s="40"/>
    </row>
    <row r="2487" spans="1:11" x14ac:dyDescent="0.2">
      <c r="A2487" s="40"/>
      <c r="B2487" s="40"/>
      <c r="E2487" s="40"/>
      <c r="F2487" s="40"/>
      <c r="K2487" s="40"/>
    </row>
    <row r="2488" spans="1:11" x14ac:dyDescent="0.2">
      <c r="A2488" s="40"/>
      <c r="B2488" s="40"/>
      <c r="E2488" s="40"/>
      <c r="F2488" s="40"/>
      <c r="K2488" s="40"/>
    </row>
    <row r="2489" spans="1:11" x14ac:dyDescent="0.2">
      <c r="A2489" s="40"/>
      <c r="B2489" s="40"/>
      <c r="E2489" s="40"/>
      <c r="F2489" s="40"/>
      <c r="K2489" s="40"/>
    </row>
    <row r="2490" spans="1:11" x14ac:dyDescent="0.2">
      <c r="A2490" s="40"/>
      <c r="B2490" s="40"/>
      <c r="E2490" s="40"/>
      <c r="F2490" s="40"/>
      <c r="K2490" s="40"/>
    </row>
    <row r="2491" spans="1:11" x14ac:dyDescent="0.2">
      <c r="A2491" s="40"/>
      <c r="B2491" s="40"/>
      <c r="E2491" s="40"/>
      <c r="F2491" s="40"/>
      <c r="K2491" s="40"/>
    </row>
    <row r="2492" spans="1:11" x14ac:dyDescent="0.2">
      <c r="A2492" s="40"/>
      <c r="B2492" s="40"/>
      <c r="E2492" s="40"/>
      <c r="F2492" s="40"/>
      <c r="K2492" s="40"/>
    </row>
    <row r="2493" spans="1:11" x14ac:dyDescent="0.2">
      <c r="A2493" s="40"/>
      <c r="B2493" s="40"/>
      <c r="E2493" s="40"/>
      <c r="F2493" s="40"/>
      <c r="K2493" s="40"/>
    </row>
    <row r="2494" spans="1:11" x14ac:dyDescent="0.2">
      <c r="A2494" s="40"/>
      <c r="B2494" s="40"/>
      <c r="E2494" s="40"/>
      <c r="F2494" s="40"/>
      <c r="K2494" s="40"/>
    </row>
    <row r="2495" spans="1:11" x14ac:dyDescent="0.2">
      <c r="A2495" s="40"/>
      <c r="B2495" s="40"/>
      <c r="E2495" s="40"/>
      <c r="F2495" s="40"/>
      <c r="K2495" s="40"/>
    </row>
    <row r="2496" spans="1:11" x14ac:dyDescent="0.2">
      <c r="A2496" s="40"/>
      <c r="B2496" s="40"/>
      <c r="E2496" s="40"/>
      <c r="F2496" s="40"/>
      <c r="K2496" s="40"/>
    </row>
    <row r="2497" spans="1:11" x14ac:dyDescent="0.2">
      <c r="A2497" s="40"/>
      <c r="B2497" s="40"/>
      <c r="E2497" s="40"/>
      <c r="F2497" s="40"/>
      <c r="K2497" s="40"/>
    </row>
    <row r="2498" spans="1:11" x14ac:dyDescent="0.2">
      <c r="A2498" s="40"/>
      <c r="B2498" s="40"/>
      <c r="E2498" s="40"/>
      <c r="F2498" s="40"/>
      <c r="K2498" s="40"/>
    </row>
    <row r="2499" spans="1:11" x14ac:dyDescent="0.2">
      <c r="A2499" s="40"/>
      <c r="B2499" s="40"/>
      <c r="E2499" s="40"/>
      <c r="F2499" s="40"/>
      <c r="K2499" s="40"/>
    </row>
    <row r="2500" spans="1:11" x14ac:dyDescent="0.2">
      <c r="A2500" s="40"/>
      <c r="B2500" s="40"/>
      <c r="E2500" s="40"/>
      <c r="F2500" s="40"/>
      <c r="K2500" s="40"/>
    </row>
    <row r="2501" spans="1:11" x14ac:dyDescent="0.2">
      <c r="A2501" s="40"/>
      <c r="B2501" s="40"/>
      <c r="E2501" s="40"/>
      <c r="F2501" s="40"/>
      <c r="K2501" s="40"/>
    </row>
    <row r="2502" spans="1:11" x14ac:dyDescent="0.2">
      <c r="A2502" s="40"/>
      <c r="B2502" s="40"/>
      <c r="E2502" s="40"/>
      <c r="F2502" s="40"/>
      <c r="K2502" s="40"/>
    </row>
    <row r="2503" spans="1:11" x14ac:dyDescent="0.2">
      <c r="A2503" s="40"/>
      <c r="B2503" s="40"/>
      <c r="E2503" s="40"/>
      <c r="F2503" s="40"/>
      <c r="K2503" s="40"/>
    </row>
    <row r="2504" spans="1:11" x14ac:dyDescent="0.2">
      <c r="A2504" s="40"/>
      <c r="B2504" s="40"/>
      <c r="E2504" s="40"/>
      <c r="F2504" s="40"/>
      <c r="K2504" s="40"/>
    </row>
    <row r="2505" spans="1:11" x14ac:dyDescent="0.2">
      <c r="A2505" s="40"/>
      <c r="B2505" s="40"/>
      <c r="E2505" s="40"/>
      <c r="F2505" s="40"/>
      <c r="K2505" s="40"/>
    </row>
    <row r="2506" spans="1:11" x14ac:dyDescent="0.2">
      <c r="A2506" s="40"/>
      <c r="B2506" s="40"/>
      <c r="E2506" s="40"/>
      <c r="F2506" s="40"/>
      <c r="K2506" s="40"/>
    </row>
    <row r="2507" spans="1:11" x14ac:dyDescent="0.2">
      <c r="A2507" s="40"/>
      <c r="B2507" s="40"/>
      <c r="E2507" s="40"/>
      <c r="F2507" s="40"/>
      <c r="K2507" s="40"/>
    </row>
    <row r="2508" spans="1:11" x14ac:dyDescent="0.2">
      <c r="A2508" s="40"/>
      <c r="B2508" s="40"/>
      <c r="E2508" s="40"/>
      <c r="F2508" s="40"/>
      <c r="K2508" s="40"/>
    </row>
    <row r="2509" spans="1:11" x14ac:dyDescent="0.2">
      <c r="A2509" s="40"/>
      <c r="B2509" s="40"/>
      <c r="E2509" s="40"/>
      <c r="F2509" s="40"/>
      <c r="K2509" s="40"/>
    </row>
    <row r="2510" spans="1:11" x14ac:dyDescent="0.2">
      <c r="A2510" s="40"/>
      <c r="B2510" s="40"/>
      <c r="E2510" s="40"/>
      <c r="F2510" s="40"/>
      <c r="K2510" s="40"/>
    </row>
    <row r="2511" spans="1:11" x14ac:dyDescent="0.2">
      <c r="A2511" s="40"/>
      <c r="B2511" s="40"/>
      <c r="E2511" s="40"/>
      <c r="F2511" s="40"/>
      <c r="K2511" s="40"/>
    </row>
    <row r="2512" spans="1:11" x14ac:dyDescent="0.2">
      <c r="A2512" s="40"/>
      <c r="B2512" s="40"/>
      <c r="E2512" s="40"/>
      <c r="F2512" s="40"/>
      <c r="K2512" s="40"/>
    </row>
    <row r="2513" spans="1:11" x14ac:dyDescent="0.2">
      <c r="A2513" s="40"/>
      <c r="B2513" s="40"/>
      <c r="E2513" s="40"/>
      <c r="F2513" s="40"/>
      <c r="K2513" s="40"/>
    </row>
    <row r="2514" spans="1:11" x14ac:dyDescent="0.2">
      <c r="A2514" s="40"/>
      <c r="B2514" s="40"/>
      <c r="E2514" s="40"/>
      <c r="F2514" s="40"/>
      <c r="K2514" s="40"/>
    </row>
    <row r="2515" spans="1:11" x14ac:dyDescent="0.2">
      <c r="A2515" s="40"/>
      <c r="B2515" s="40"/>
      <c r="E2515" s="40"/>
      <c r="F2515" s="40"/>
      <c r="K2515" s="40"/>
    </row>
    <row r="2516" spans="1:11" x14ac:dyDescent="0.2">
      <c r="A2516" s="40"/>
      <c r="B2516" s="40"/>
      <c r="E2516" s="40"/>
      <c r="F2516" s="40"/>
      <c r="K2516" s="40"/>
    </row>
    <row r="2517" spans="1:11" x14ac:dyDescent="0.2">
      <c r="A2517" s="40"/>
      <c r="B2517" s="40"/>
      <c r="E2517" s="40"/>
      <c r="F2517" s="40"/>
      <c r="K2517" s="40"/>
    </row>
    <row r="2518" spans="1:11" x14ac:dyDescent="0.2">
      <c r="A2518" s="40"/>
      <c r="B2518" s="40"/>
      <c r="E2518" s="40"/>
      <c r="F2518" s="40"/>
      <c r="K2518" s="40"/>
    </row>
    <row r="2519" spans="1:11" x14ac:dyDescent="0.2">
      <c r="A2519" s="40"/>
      <c r="B2519" s="40"/>
      <c r="E2519" s="40"/>
      <c r="F2519" s="40"/>
      <c r="K2519" s="40"/>
    </row>
    <row r="2520" spans="1:11" x14ac:dyDescent="0.2">
      <c r="A2520" s="40"/>
      <c r="B2520" s="40"/>
      <c r="E2520" s="40"/>
      <c r="F2520" s="40"/>
      <c r="K2520" s="40"/>
    </row>
    <row r="2521" spans="1:11" x14ac:dyDescent="0.2">
      <c r="A2521" s="40"/>
      <c r="B2521" s="40"/>
      <c r="E2521" s="40"/>
      <c r="F2521" s="40"/>
      <c r="K2521" s="40"/>
    </row>
    <row r="2522" spans="1:11" x14ac:dyDescent="0.2">
      <c r="A2522" s="40"/>
      <c r="B2522" s="40"/>
      <c r="E2522" s="40"/>
      <c r="F2522" s="40"/>
      <c r="K2522" s="40"/>
    </row>
    <row r="2523" spans="1:11" x14ac:dyDescent="0.2">
      <c r="A2523" s="40"/>
      <c r="B2523" s="40"/>
      <c r="E2523" s="40"/>
      <c r="F2523" s="40"/>
      <c r="K2523" s="40"/>
    </row>
    <row r="2524" spans="1:11" x14ac:dyDescent="0.2">
      <c r="A2524" s="40"/>
      <c r="B2524" s="40"/>
      <c r="E2524" s="40"/>
      <c r="F2524" s="40"/>
      <c r="K2524" s="40"/>
    </row>
    <row r="2525" spans="1:11" x14ac:dyDescent="0.2">
      <c r="A2525" s="40"/>
      <c r="B2525" s="40"/>
      <c r="E2525" s="40"/>
      <c r="F2525" s="40"/>
      <c r="K2525" s="40"/>
    </row>
    <row r="2526" spans="1:11" x14ac:dyDescent="0.2">
      <c r="A2526" s="40"/>
      <c r="B2526" s="40"/>
      <c r="E2526" s="40"/>
      <c r="F2526" s="40"/>
      <c r="K2526" s="40"/>
    </row>
    <row r="2527" spans="1:11" x14ac:dyDescent="0.2">
      <c r="A2527" s="40"/>
      <c r="B2527" s="40"/>
      <c r="E2527" s="40"/>
      <c r="F2527" s="40"/>
      <c r="K2527" s="40"/>
    </row>
    <row r="2528" spans="1:11" x14ac:dyDescent="0.2">
      <c r="A2528" s="40"/>
      <c r="B2528" s="40"/>
      <c r="E2528" s="40"/>
      <c r="F2528" s="40"/>
      <c r="K2528" s="40"/>
    </row>
    <row r="2529" spans="1:11" x14ac:dyDescent="0.2">
      <c r="A2529" s="40"/>
      <c r="B2529" s="40"/>
      <c r="E2529" s="40"/>
      <c r="F2529" s="40"/>
      <c r="K2529" s="40"/>
    </row>
    <row r="2530" spans="1:11" x14ac:dyDescent="0.2">
      <c r="A2530" s="40"/>
      <c r="B2530" s="40"/>
      <c r="E2530" s="40"/>
      <c r="F2530" s="40"/>
      <c r="K2530" s="40"/>
    </row>
    <row r="2531" spans="1:11" x14ac:dyDescent="0.2">
      <c r="A2531" s="40"/>
      <c r="B2531" s="40"/>
      <c r="E2531" s="40"/>
      <c r="F2531" s="40"/>
      <c r="K2531" s="40"/>
    </row>
    <row r="2532" spans="1:11" x14ac:dyDescent="0.2">
      <c r="A2532" s="40"/>
      <c r="B2532" s="40"/>
      <c r="E2532" s="40"/>
      <c r="F2532" s="40"/>
      <c r="K2532" s="40"/>
    </row>
    <row r="2533" spans="1:11" x14ac:dyDescent="0.2">
      <c r="A2533" s="40"/>
      <c r="B2533" s="40"/>
      <c r="E2533" s="40"/>
      <c r="F2533" s="40"/>
      <c r="K2533" s="40"/>
    </row>
    <row r="2534" spans="1:11" x14ac:dyDescent="0.2">
      <c r="A2534" s="40"/>
      <c r="B2534" s="40"/>
      <c r="E2534" s="40"/>
      <c r="F2534" s="40"/>
      <c r="K2534" s="40"/>
    </row>
    <row r="2535" spans="1:11" x14ac:dyDescent="0.2">
      <c r="A2535" s="40"/>
      <c r="B2535" s="40"/>
      <c r="E2535" s="40"/>
      <c r="F2535" s="40"/>
      <c r="K2535" s="40"/>
    </row>
    <row r="2536" spans="1:11" x14ac:dyDescent="0.2">
      <c r="A2536" s="40"/>
      <c r="B2536" s="40"/>
      <c r="E2536" s="40"/>
      <c r="F2536" s="40"/>
      <c r="K2536" s="40"/>
    </row>
    <row r="2537" spans="1:11" x14ac:dyDescent="0.2">
      <c r="A2537" s="40"/>
      <c r="B2537" s="40"/>
      <c r="E2537" s="40"/>
      <c r="F2537" s="40"/>
      <c r="K2537" s="40"/>
    </row>
    <row r="2538" spans="1:11" x14ac:dyDescent="0.2">
      <c r="A2538" s="40"/>
      <c r="B2538" s="40"/>
      <c r="E2538" s="40"/>
      <c r="F2538" s="40"/>
      <c r="K2538" s="40"/>
    </row>
    <row r="2539" spans="1:11" x14ac:dyDescent="0.2">
      <c r="A2539" s="40"/>
      <c r="B2539" s="40"/>
      <c r="E2539" s="40"/>
      <c r="F2539" s="40"/>
      <c r="K2539" s="40"/>
    </row>
    <row r="2540" spans="1:11" x14ac:dyDescent="0.2">
      <c r="A2540" s="40"/>
      <c r="B2540" s="40"/>
      <c r="E2540" s="40"/>
      <c r="F2540" s="40"/>
      <c r="K2540" s="40"/>
    </row>
    <row r="2541" spans="1:11" x14ac:dyDescent="0.2">
      <c r="A2541" s="40"/>
      <c r="B2541" s="40"/>
      <c r="E2541" s="40"/>
      <c r="F2541" s="40"/>
      <c r="K2541" s="40"/>
    </row>
    <row r="2542" spans="1:11" x14ac:dyDescent="0.2">
      <c r="A2542" s="40"/>
      <c r="B2542" s="40"/>
      <c r="E2542" s="40"/>
      <c r="F2542" s="40"/>
      <c r="K2542" s="40"/>
    </row>
    <row r="2543" spans="1:11" x14ac:dyDescent="0.2">
      <c r="A2543" s="40"/>
      <c r="B2543" s="40"/>
      <c r="E2543" s="40"/>
      <c r="F2543" s="40"/>
      <c r="K2543" s="40"/>
    </row>
    <row r="2544" spans="1:11" x14ac:dyDescent="0.2">
      <c r="A2544" s="40"/>
      <c r="B2544" s="40"/>
      <c r="E2544" s="40"/>
      <c r="F2544" s="40"/>
      <c r="K2544" s="40"/>
    </row>
    <row r="2545" spans="1:11" x14ac:dyDescent="0.2">
      <c r="A2545" s="40"/>
      <c r="B2545" s="40"/>
      <c r="E2545" s="40"/>
      <c r="F2545" s="40"/>
      <c r="K2545" s="40"/>
    </row>
    <row r="2546" spans="1:11" x14ac:dyDescent="0.2">
      <c r="A2546" s="40"/>
      <c r="B2546" s="40"/>
      <c r="E2546" s="40"/>
      <c r="F2546" s="40"/>
      <c r="K2546" s="40"/>
    </row>
    <row r="2547" spans="1:11" x14ac:dyDescent="0.2">
      <c r="A2547" s="40"/>
      <c r="B2547" s="40"/>
      <c r="E2547" s="40"/>
      <c r="F2547" s="40"/>
      <c r="K2547" s="40"/>
    </row>
    <row r="2548" spans="1:11" x14ac:dyDescent="0.2">
      <c r="A2548" s="40"/>
      <c r="B2548" s="40"/>
      <c r="E2548" s="40"/>
      <c r="F2548" s="40"/>
      <c r="K2548" s="40"/>
    </row>
    <row r="2549" spans="1:11" x14ac:dyDescent="0.2">
      <c r="A2549" s="40"/>
      <c r="B2549" s="40"/>
      <c r="E2549" s="40"/>
      <c r="F2549" s="40"/>
      <c r="K2549" s="40"/>
    </row>
    <row r="2550" spans="1:11" x14ac:dyDescent="0.2">
      <c r="A2550" s="40"/>
      <c r="B2550" s="40"/>
      <c r="E2550" s="40"/>
      <c r="F2550" s="40"/>
      <c r="K2550" s="40"/>
    </row>
    <row r="2551" spans="1:11" x14ac:dyDescent="0.2">
      <c r="A2551" s="40"/>
      <c r="B2551" s="40"/>
      <c r="E2551" s="40"/>
      <c r="F2551" s="40"/>
      <c r="K2551" s="40"/>
    </row>
    <row r="2552" spans="1:11" x14ac:dyDescent="0.2">
      <c r="A2552" s="40"/>
      <c r="B2552" s="40"/>
      <c r="E2552" s="40"/>
      <c r="F2552" s="40"/>
      <c r="K2552" s="40"/>
    </row>
    <row r="2553" spans="1:11" x14ac:dyDescent="0.2">
      <c r="A2553" s="40"/>
      <c r="B2553" s="40"/>
      <c r="E2553" s="40"/>
      <c r="F2553" s="40"/>
      <c r="K2553" s="40"/>
    </row>
    <row r="2554" spans="1:11" x14ac:dyDescent="0.2">
      <c r="A2554" s="40"/>
      <c r="B2554" s="40"/>
      <c r="E2554" s="40"/>
      <c r="F2554" s="40"/>
      <c r="K2554" s="40"/>
    </row>
    <row r="2555" spans="1:11" x14ac:dyDescent="0.2">
      <c r="A2555" s="40"/>
      <c r="B2555" s="40"/>
      <c r="E2555" s="40"/>
      <c r="F2555" s="40"/>
      <c r="K2555" s="40"/>
    </row>
    <row r="2556" spans="1:11" x14ac:dyDescent="0.2">
      <c r="A2556" s="40"/>
      <c r="B2556" s="40"/>
      <c r="E2556" s="40"/>
      <c r="F2556" s="40"/>
      <c r="K2556" s="40"/>
    </row>
    <row r="2557" spans="1:11" x14ac:dyDescent="0.2">
      <c r="A2557" s="40"/>
      <c r="B2557" s="40"/>
      <c r="E2557" s="40"/>
      <c r="F2557" s="40"/>
      <c r="K2557" s="40"/>
    </row>
    <row r="2558" spans="1:11" x14ac:dyDescent="0.2">
      <c r="A2558" s="40"/>
      <c r="B2558" s="40"/>
      <c r="E2558" s="40"/>
      <c r="F2558" s="40"/>
      <c r="K2558" s="40"/>
    </row>
    <row r="2559" spans="1:11" x14ac:dyDescent="0.2">
      <c r="A2559" s="40"/>
      <c r="B2559" s="40"/>
      <c r="E2559" s="40"/>
      <c r="F2559" s="40"/>
      <c r="K2559" s="40"/>
    </row>
    <row r="2560" spans="1:11" x14ac:dyDescent="0.2">
      <c r="A2560" s="40"/>
      <c r="B2560" s="40"/>
      <c r="E2560" s="40"/>
      <c r="F2560" s="40"/>
      <c r="K2560" s="40"/>
    </row>
    <row r="2561" spans="1:11" x14ac:dyDescent="0.2">
      <c r="A2561" s="40"/>
      <c r="B2561" s="40"/>
      <c r="E2561" s="40"/>
      <c r="F2561" s="40"/>
      <c r="K2561" s="40"/>
    </row>
    <row r="2562" spans="1:11" x14ac:dyDescent="0.2">
      <c r="A2562" s="40"/>
      <c r="B2562" s="40"/>
      <c r="E2562" s="40"/>
      <c r="F2562" s="40"/>
      <c r="K2562" s="40"/>
    </row>
    <row r="2563" spans="1:11" x14ac:dyDescent="0.2">
      <c r="A2563" s="40"/>
      <c r="B2563" s="40"/>
      <c r="E2563" s="40"/>
      <c r="F2563" s="40"/>
      <c r="K2563" s="40"/>
    </row>
    <row r="2564" spans="1:11" x14ac:dyDescent="0.2">
      <c r="A2564" s="40"/>
      <c r="B2564" s="40"/>
      <c r="E2564" s="40"/>
      <c r="F2564" s="40"/>
      <c r="K2564" s="40"/>
    </row>
    <row r="2565" spans="1:11" x14ac:dyDescent="0.2">
      <c r="A2565" s="40"/>
      <c r="B2565" s="40"/>
      <c r="E2565" s="40"/>
      <c r="F2565" s="40"/>
      <c r="K2565" s="40"/>
    </row>
    <row r="2566" spans="1:11" x14ac:dyDescent="0.2">
      <c r="A2566" s="40"/>
      <c r="B2566" s="40"/>
      <c r="E2566" s="40"/>
      <c r="F2566" s="40"/>
      <c r="K2566" s="40"/>
    </row>
    <row r="2567" spans="1:11" x14ac:dyDescent="0.2">
      <c r="A2567" s="40"/>
      <c r="B2567" s="40"/>
      <c r="E2567" s="40"/>
      <c r="F2567" s="40"/>
      <c r="K2567" s="40"/>
    </row>
    <row r="2568" spans="1:11" x14ac:dyDescent="0.2">
      <c r="A2568" s="40"/>
      <c r="B2568" s="40"/>
      <c r="E2568" s="40"/>
      <c r="F2568" s="40"/>
      <c r="K2568" s="40"/>
    </row>
    <row r="2569" spans="1:11" x14ac:dyDescent="0.2">
      <c r="A2569" s="40"/>
      <c r="B2569" s="40"/>
      <c r="E2569" s="40"/>
      <c r="F2569" s="40"/>
      <c r="K2569" s="40"/>
    </row>
    <row r="2570" spans="1:11" x14ac:dyDescent="0.2">
      <c r="A2570" s="40"/>
      <c r="B2570" s="40"/>
      <c r="E2570" s="40"/>
      <c r="F2570" s="40"/>
      <c r="K2570" s="40"/>
    </row>
    <row r="2571" spans="1:11" x14ac:dyDescent="0.2">
      <c r="A2571" s="40"/>
      <c r="B2571" s="40"/>
      <c r="E2571" s="40"/>
      <c r="F2571" s="40"/>
      <c r="K2571" s="40"/>
    </row>
    <row r="2572" spans="1:11" x14ac:dyDescent="0.2">
      <c r="A2572" s="40"/>
      <c r="B2572" s="40"/>
      <c r="E2572" s="40"/>
      <c r="F2572" s="40"/>
      <c r="K2572" s="40"/>
    </row>
    <row r="2573" spans="1:11" x14ac:dyDescent="0.2">
      <c r="A2573" s="40"/>
      <c r="B2573" s="40"/>
      <c r="E2573" s="40"/>
      <c r="F2573" s="40"/>
      <c r="K2573" s="40"/>
    </row>
    <row r="2574" spans="1:11" x14ac:dyDescent="0.2">
      <c r="A2574" s="40"/>
      <c r="B2574" s="40"/>
      <c r="E2574" s="40"/>
      <c r="F2574" s="40"/>
      <c r="K2574" s="40"/>
    </row>
    <row r="2575" spans="1:11" x14ac:dyDescent="0.2">
      <c r="A2575" s="40"/>
      <c r="B2575" s="40"/>
      <c r="E2575" s="40"/>
      <c r="F2575" s="40"/>
      <c r="K2575" s="40"/>
    </row>
    <row r="2576" spans="1:11" x14ac:dyDescent="0.2">
      <c r="A2576" s="40"/>
      <c r="B2576" s="40"/>
      <c r="E2576" s="40"/>
      <c r="F2576" s="40"/>
      <c r="K2576" s="40"/>
    </row>
    <row r="2577" spans="1:11" x14ac:dyDescent="0.2">
      <c r="A2577" s="40"/>
      <c r="B2577" s="40"/>
      <c r="E2577" s="40"/>
      <c r="F2577" s="40"/>
      <c r="K2577" s="40"/>
    </row>
    <row r="2578" spans="1:11" x14ac:dyDescent="0.2">
      <c r="A2578" s="40"/>
      <c r="B2578" s="40"/>
      <c r="E2578" s="40"/>
      <c r="F2578" s="40"/>
      <c r="K2578" s="40"/>
    </row>
    <row r="2579" spans="1:11" x14ac:dyDescent="0.2">
      <c r="A2579" s="40"/>
      <c r="B2579" s="40"/>
      <c r="E2579" s="40"/>
      <c r="F2579" s="40"/>
      <c r="K2579" s="40"/>
    </row>
    <row r="2580" spans="1:11" x14ac:dyDescent="0.2">
      <c r="A2580" s="40"/>
      <c r="B2580" s="40"/>
      <c r="E2580" s="40"/>
      <c r="F2580" s="40"/>
      <c r="K2580" s="40"/>
    </row>
    <row r="2581" spans="1:11" x14ac:dyDescent="0.2">
      <c r="A2581" s="40"/>
      <c r="B2581" s="40"/>
      <c r="E2581" s="40"/>
      <c r="F2581" s="40"/>
      <c r="K2581" s="40"/>
    </row>
    <row r="2582" spans="1:11" x14ac:dyDescent="0.2">
      <c r="A2582" s="40"/>
      <c r="B2582" s="40"/>
      <c r="E2582" s="40"/>
      <c r="F2582" s="40"/>
      <c r="K2582" s="40"/>
    </row>
    <row r="2583" spans="1:11" x14ac:dyDescent="0.2">
      <c r="A2583" s="40"/>
      <c r="B2583" s="40"/>
      <c r="E2583" s="40"/>
      <c r="F2583" s="40"/>
      <c r="K2583" s="40"/>
    </row>
    <row r="2584" spans="1:11" x14ac:dyDescent="0.2">
      <c r="A2584" s="40"/>
      <c r="B2584" s="40"/>
      <c r="E2584" s="40"/>
      <c r="F2584" s="40"/>
      <c r="K2584" s="40"/>
    </row>
    <row r="2585" spans="1:11" x14ac:dyDescent="0.2">
      <c r="A2585" s="40"/>
      <c r="B2585" s="40"/>
      <c r="E2585" s="40"/>
      <c r="F2585" s="40"/>
      <c r="K2585" s="40"/>
    </row>
    <row r="2586" spans="1:11" x14ac:dyDescent="0.2">
      <c r="A2586" s="40"/>
      <c r="B2586" s="40"/>
      <c r="E2586" s="40"/>
      <c r="F2586" s="40"/>
      <c r="K2586" s="40"/>
    </row>
    <row r="2587" spans="1:11" x14ac:dyDescent="0.2">
      <c r="A2587" s="40"/>
      <c r="B2587" s="40"/>
      <c r="E2587" s="40"/>
      <c r="F2587" s="40"/>
      <c r="K2587" s="40"/>
    </row>
    <row r="2588" spans="1:11" x14ac:dyDescent="0.2">
      <c r="A2588" s="40"/>
      <c r="B2588" s="40"/>
      <c r="E2588" s="40"/>
      <c r="F2588" s="40"/>
      <c r="K2588" s="40"/>
    </row>
    <row r="2589" spans="1:11" x14ac:dyDescent="0.2">
      <c r="A2589" s="40"/>
      <c r="B2589" s="40"/>
      <c r="E2589" s="40"/>
      <c r="F2589" s="40"/>
      <c r="K2589" s="40"/>
    </row>
    <row r="2590" spans="1:11" x14ac:dyDescent="0.2">
      <c r="A2590" s="40"/>
      <c r="B2590" s="40"/>
      <c r="E2590" s="40"/>
      <c r="F2590" s="40"/>
      <c r="K2590" s="40"/>
    </row>
    <row r="2591" spans="1:11" x14ac:dyDescent="0.2">
      <c r="A2591" s="40"/>
      <c r="B2591" s="40"/>
      <c r="E2591" s="40"/>
      <c r="F2591" s="40"/>
      <c r="K2591" s="40"/>
    </row>
    <row r="2592" spans="1:11" x14ac:dyDescent="0.2">
      <c r="A2592" s="40"/>
      <c r="B2592" s="40"/>
      <c r="E2592" s="40"/>
      <c r="F2592" s="40"/>
      <c r="K2592" s="40"/>
    </row>
    <row r="2593" spans="1:11" x14ac:dyDescent="0.2">
      <c r="A2593" s="40"/>
      <c r="B2593" s="40"/>
      <c r="E2593" s="40"/>
      <c r="F2593" s="40"/>
      <c r="K2593" s="40"/>
    </row>
    <row r="2594" spans="1:11" x14ac:dyDescent="0.2">
      <c r="A2594" s="40"/>
      <c r="B2594" s="40"/>
      <c r="E2594" s="40"/>
      <c r="F2594" s="40"/>
      <c r="K2594" s="40"/>
    </row>
    <row r="2595" spans="1:11" x14ac:dyDescent="0.2">
      <c r="A2595" s="40"/>
      <c r="B2595" s="40"/>
      <c r="E2595" s="40"/>
      <c r="F2595" s="40"/>
      <c r="K2595" s="40"/>
    </row>
    <row r="2596" spans="1:11" x14ac:dyDescent="0.2">
      <c r="A2596" s="40"/>
      <c r="B2596" s="40"/>
      <c r="E2596" s="40"/>
      <c r="F2596" s="40"/>
      <c r="K2596" s="40"/>
    </row>
    <row r="2597" spans="1:11" x14ac:dyDescent="0.2">
      <c r="A2597" s="40"/>
      <c r="B2597" s="40"/>
      <c r="E2597" s="40"/>
      <c r="F2597" s="40"/>
      <c r="K2597" s="40"/>
    </row>
    <row r="2598" spans="1:11" x14ac:dyDescent="0.2">
      <c r="A2598" s="40"/>
      <c r="B2598" s="40"/>
      <c r="E2598" s="40"/>
      <c r="F2598" s="40"/>
      <c r="K2598" s="40"/>
    </row>
    <row r="2599" spans="1:11" x14ac:dyDescent="0.2">
      <c r="A2599" s="40"/>
      <c r="B2599" s="40"/>
      <c r="E2599" s="40"/>
      <c r="F2599" s="40"/>
      <c r="K2599" s="40"/>
    </row>
    <row r="2600" spans="1:11" x14ac:dyDescent="0.2">
      <c r="A2600" s="40"/>
      <c r="B2600" s="40"/>
      <c r="E2600" s="40"/>
      <c r="F2600" s="40"/>
      <c r="K2600" s="40"/>
    </row>
    <row r="2601" spans="1:11" x14ac:dyDescent="0.2">
      <c r="A2601" s="40"/>
      <c r="B2601" s="40"/>
      <c r="E2601" s="40"/>
      <c r="F2601" s="40"/>
      <c r="K2601" s="40"/>
    </row>
    <row r="2602" spans="1:11" x14ac:dyDescent="0.2">
      <c r="A2602" s="40"/>
      <c r="B2602" s="40"/>
      <c r="E2602" s="40"/>
      <c r="F2602" s="40"/>
      <c r="K2602" s="40"/>
    </row>
    <row r="2603" spans="1:11" x14ac:dyDescent="0.2">
      <c r="A2603" s="40"/>
      <c r="B2603" s="40"/>
      <c r="E2603" s="40"/>
      <c r="F2603" s="40"/>
      <c r="K2603" s="40"/>
    </row>
    <row r="2604" spans="1:11" x14ac:dyDescent="0.2">
      <c r="A2604" s="40"/>
      <c r="B2604" s="40"/>
      <c r="E2604" s="40"/>
      <c r="F2604" s="40"/>
      <c r="K2604" s="40"/>
    </row>
    <row r="2605" spans="1:11" x14ac:dyDescent="0.2">
      <c r="A2605" s="40"/>
      <c r="B2605" s="40"/>
      <c r="E2605" s="40"/>
      <c r="F2605" s="40"/>
      <c r="K2605" s="40"/>
    </row>
    <row r="2606" spans="1:11" x14ac:dyDescent="0.2">
      <c r="A2606" s="40"/>
      <c r="B2606" s="40"/>
      <c r="E2606" s="40"/>
      <c r="F2606" s="40"/>
      <c r="K2606" s="40"/>
    </row>
    <row r="2607" spans="1:11" x14ac:dyDescent="0.2">
      <c r="A2607" s="40"/>
      <c r="B2607" s="40"/>
      <c r="E2607" s="40"/>
      <c r="F2607" s="40"/>
      <c r="K2607" s="40"/>
    </row>
    <row r="2608" spans="1:11" x14ac:dyDescent="0.2">
      <c r="A2608" s="40"/>
      <c r="B2608" s="40"/>
      <c r="E2608" s="40"/>
      <c r="F2608" s="40"/>
      <c r="K2608" s="40"/>
    </row>
    <row r="2609" spans="1:11" x14ac:dyDescent="0.2">
      <c r="A2609" s="40"/>
      <c r="B2609" s="40"/>
      <c r="E2609" s="40"/>
      <c r="F2609" s="40"/>
      <c r="K2609" s="40"/>
    </row>
    <row r="2610" spans="1:11" x14ac:dyDescent="0.2">
      <c r="A2610" s="40"/>
      <c r="B2610" s="40"/>
      <c r="E2610" s="40"/>
      <c r="F2610" s="40"/>
      <c r="K2610" s="40"/>
    </row>
    <row r="2611" spans="1:11" x14ac:dyDescent="0.2">
      <c r="A2611" s="40"/>
      <c r="B2611" s="40"/>
      <c r="E2611" s="40"/>
      <c r="F2611" s="40"/>
      <c r="K2611" s="40"/>
    </row>
    <row r="2612" spans="1:11" x14ac:dyDescent="0.2">
      <c r="A2612" s="40"/>
      <c r="B2612" s="40"/>
      <c r="E2612" s="40"/>
      <c r="F2612" s="40"/>
      <c r="K2612" s="40"/>
    </row>
    <row r="2613" spans="1:11" x14ac:dyDescent="0.2">
      <c r="A2613" s="40"/>
      <c r="B2613" s="40"/>
      <c r="E2613" s="40"/>
      <c r="F2613" s="40"/>
      <c r="K2613" s="40"/>
    </row>
    <row r="2614" spans="1:11" x14ac:dyDescent="0.2">
      <c r="A2614" s="40"/>
      <c r="B2614" s="40"/>
      <c r="E2614" s="40"/>
      <c r="F2614" s="40"/>
      <c r="K2614" s="40"/>
    </row>
    <row r="2615" spans="1:11" x14ac:dyDescent="0.2">
      <c r="A2615" s="40"/>
      <c r="B2615" s="40"/>
      <c r="E2615" s="40"/>
      <c r="F2615" s="40"/>
      <c r="K2615" s="40"/>
    </row>
    <row r="2616" spans="1:11" x14ac:dyDescent="0.2">
      <c r="A2616" s="40"/>
      <c r="B2616" s="40"/>
      <c r="E2616" s="40"/>
      <c r="F2616" s="40"/>
      <c r="K2616" s="40"/>
    </row>
    <row r="2617" spans="1:11" x14ac:dyDescent="0.2">
      <c r="A2617" s="40"/>
      <c r="B2617" s="40"/>
      <c r="E2617" s="40"/>
      <c r="F2617" s="40"/>
      <c r="K2617" s="40"/>
    </row>
    <row r="2618" spans="1:11" x14ac:dyDescent="0.2">
      <c r="A2618" s="40"/>
      <c r="B2618" s="40"/>
      <c r="E2618" s="40"/>
      <c r="F2618" s="40"/>
      <c r="K2618" s="40"/>
    </row>
    <row r="2619" spans="1:11" x14ac:dyDescent="0.2">
      <c r="A2619" s="40"/>
      <c r="B2619" s="40"/>
      <c r="E2619" s="40"/>
      <c r="F2619" s="40"/>
      <c r="K2619" s="40"/>
    </row>
    <row r="2620" spans="1:11" x14ac:dyDescent="0.2">
      <c r="A2620" s="40"/>
      <c r="B2620" s="40"/>
      <c r="E2620" s="40"/>
      <c r="F2620" s="40"/>
      <c r="K2620" s="40"/>
    </row>
    <row r="2621" spans="1:11" x14ac:dyDescent="0.2">
      <c r="A2621" s="40"/>
      <c r="B2621" s="40"/>
      <c r="E2621" s="40"/>
      <c r="F2621" s="40"/>
      <c r="K2621" s="40"/>
    </row>
    <row r="2622" spans="1:11" x14ac:dyDescent="0.2">
      <c r="A2622" s="40"/>
      <c r="B2622" s="40"/>
      <c r="E2622" s="40"/>
      <c r="F2622" s="40"/>
      <c r="K2622" s="40"/>
    </row>
    <row r="2623" spans="1:11" x14ac:dyDescent="0.2">
      <c r="A2623" s="40"/>
      <c r="B2623" s="40"/>
      <c r="E2623" s="40"/>
      <c r="F2623" s="40"/>
      <c r="K2623" s="40"/>
    </row>
    <row r="2624" spans="1:11" x14ac:dyDescent="0.2">
      <c r="A2624" s="40"/>
      <c r="B2624" s="40"/>
      <c r="E2624" s="40"/>
      <c r="F2624" s="40"/>
      <c r="K2624" s="40"/>
    </row>
    <row r="2625" spans="1:11" x14ac:dyDescent="0.2">
      <c r="A2625" s="40"/>
      <c r="B2625" s="40"/>
      <c r="E2625" s="40"/>
      <c r="F2625" s="40"/>
      <c r="K2625" s="40"/>
    </row>
    <row r="2626" spans="1:11" x14ac:dyDescent="0.2">
      <c r="A2626" s="40"/>
      <c r="B2626" s="40"/>
      <c r="E2626" s="40"/>
      <c r="F2626" s="40"/>
      <c r="K2626" s="40"/>
    </row>
    <row r="2627" spans="1:11" x14ac:dyDescent="0.2">
      <c r="A2627" s="40"/>
      <c r="B2627" s="40"/>
      <c r="E2627" s="40"/>
      <c r="F2627" s="40"/>
      <c r="K2627" s="40"/>
    </row>
    <row r="2628" spans="1:11" x14ac:dyDescent="0.2">
      <c r="A2628" s="40"/>
      <c r="B2628" s="40"/>
      <c r="E2628" s="40"/>
      <c r="F2628" s="40"/>
      <c r="K2628" s="40"/>
    </row>
    <row r="2629" spans="1:11" x14ac:dyDescent="0.2">
      <c r="A2629" s="40"/>
      <c r="B2629" s="40"/>
      <c r="E2629" s="40"/>
      <c r="F2629" s="40"/>
      <c r="K2629" s="40"/>
    </row>
    <row r="2630" spans="1:11" x14ac:dyDescent="0.2">
      <c r="A2630" s="40"/>
      <c r="B2630" s="40"/>
      <c r="E2630" s="40"/>
      <c r="F2630" s="40"/>
      <c r="K2630" s="40"/>
    </row>
    <row r="2631" spans="1:11" x14ac:dyDescent="0.2">
      <c r="A2631" s="40"/>
      <c r="B2631" s="40"/>
      <c r="E2631" s="40"/>
      <c r="F2631" s="40"/>
      <c r="K2631" s="40"/>
    </row>
    <row r="2632" spans="1:11" x14ac:dyDescent="0.2">
      <c r="A2632" s="40"/>
      <c r="B2632" s="40"/>
      <c r="E2632" s="40"/>
      <c r="F2632" s="40"/>
      <c r="K2632" s="40"/>
    </row>
    <row r="2633" spans="1:11" x14ac:dyDescent="0.2">
      <c r="A2633" s="40"/>
      <c r="B2633" s="40"/>
      <c r="E2633" s="40"/>
      <c r="F2633" s="40"/>
      <c r="K2633" s="40"/>
    </row>
    <row r="2634" spans="1:11" x14ac:dyDescent="0.2">
      <c r="A2634" s="40"/>
      <c r="B2634" s="40"/>
      <c r="E2634" s="40"/>
      <c r="F2634" s="40"/>
      <c r="K2634" s="40"/>
    </row>
    <row r="2635" spans="1:11" x14ac:dyDescent="0.2">
      <c r="A2635" s="40"/>
      <c r="B2635" s="40"/>
      <c r="E2635" s="40"/>
      <c r="F2635" s="40"/>
      <c r="K2635" s="40"/>
    </row>
    <row r="2636" spans="1:11" x14ac:dyDescent="0.2">
      <c r="A2636" s="40"/>
      <c r="B2636" s="40"/>
      <c r="E2636" s="40"/>
      <c r="F2636" s="40"/>
      <c r="K2636" s="40"/>
    </row>
    <row r="2637" spans="1:11" x14ac:dyDescent="0.2">
      <c r="A2637" s="40"/>
      <c r="B2637" s="40"/>
      <c r="E2637" s="40"/>
      <c r="F2637" s="40"/>
      <c r="K2637" s="40"/>
    </row>
    <row r="2638" spans="1:11" x14ac:dyDescent="0.2">
      <c r="A2638" s="40"/>
      <c r="B2638" s="40"/>
      <c r="E2638" s="40"/>
      <c r="F2638" s="40"/>
      <c r="K2638" s="40"/>
    </row>
    <row r="2639" spans="1:11" x14ac:dyDescent="0.2">
      <c r="A2639" s="40"/>
      <c r="B2639" s="40"/>
      <c r="E2639" s="40"/>
      <c r="F2639" s="40"/>
      <c r="K2639" s="40"/>
    </row>
    <row r="2640" spans="1:11" x14ac:dyDescent="0.2">
      <c r="A2640" s="40"/>
      <c r="B2640" s="40"/>
      <c r="E2640" s="40"/>
      <c r="F2640" s="40"/>
      <c r="K2640" s="40"/>
    </row>
    <row r="2641" spans="1:11" x14ac:dyDescent="0.2">
      <c r="A2641" s="40"/>
      <c r="B2641" s="40"/>
      <c r="E2641" s="40"/>
      <c r="F2641" s="40"/>
      <c r="K2641" s="40"/>
    </row>
    <row r="2642" spans="1:11" x14ac:dyDescent="0.2">
      <c r="A2642" s="40"/>
      <c r="B2642" s="40"/>
      <c r="E2642" s="40"/>
      <c r="F2642" s="40"/>
      <c r="K2642" s="40"/>
    </row>
    <row r="2643" spans="1:11" x14ac:dyDescent="0.2">
      <c r="A2643" s="40"/>
      <c r="B2643" s="40"/>
      <c r="E2643" s="40"/>
      <c r="F2643" s="40"/>
      <c r="K2643" s="40"/>
    </row>
    <row r="2644" spans="1:11" x14ac:dyDescent="0.2">
      <c r="A2644" s="40"/>
      <c r="B2644" s="40"/>
      <c r="E2644" s="40"/>
      <c r="F2644" s="40"/>
      <c r="K2644" s="40"/>
    </row>
    <row r="2645" spans="1:11" x14ac:dyDescent="0.2">
      <c r="A2645" s="40"/>
      <c r="B2645" s="40"/>
      <c r="E2645" s="40"/>
      <c r="F2645" s="40"/>
      <c r="K2645" s="40"/>
    </row>
    <row r="2646" spans="1:11" x14ac:dyDescent="0.2">
      <c r="A2646" s="40"/>
      <c r="B2646" s="40"/>
      <c r="E2646" s="40"/>
      <c r="F2646" s="40"/>
      <c r="K2646" s="40"/>
    </row>
    <row r="2647" spans="1:11" x14ac:dyDescent="0.2">
      <c r="A2647" s="40"/>
      <c r="B2647" s="40"/>
      <c r="E2647" s="40"/>
      <c r="F2647" s="40"/>
      <c r="K2647" s="40"/>
    </row>
    <row r="2648" spans="1:11" x14ac:dyDescent="0.2">
      <c r="A2648" s="40"/>
      <c r="B2648" s="40"/>
      <c r="E2648" s="40"/>
      <c r="F2648" s="40"/>
      <c r="K2648" s="40"/>
    </row>
    <row r="2649" spans="1:11" x14ac:dyDescent="0.2">
      <c r="A2649" s="40"/>
      <c r="B2649" s="40"/>
      <c r="E2649" s="40"/>
      <c r="F2649" s="40"/>
      <c r="K2649" s="40"/>
    </row>
    <row r="2650" spans="1:11" x14ac:dyDescent="0.2">
      <c r="A2650" s="40"/>
      <c r="B2650" s="40"/>
      <c r="E2650" s="40"/>
      <c r="F2650" s="40"/>
      <c r="K2650" s="40"/>
    </row>
    <row r="2651" spans="1:11" x14ac:dyDescent="0.2">
      <c r="A2651" s="40"/>
      <c r="B2651" s="40"/>
      <c r="E2651" s="40"/>
      <c r="F2651" s="40"/>
      <c r="K2651" s="40"/>
    </row>
    <row r="2652" spans="1:11" x14ac:dyDescent="0.2">
      <c r="A2652" s="40"/>
      <c r="B2652" s="40"/>
      <c r="E2652" s="40"/>
      <c r="F2652" s="40"/>
      <c r="K2652" s="40"/>
    </row>
    <row r="2653" spans="1:11" x14ac:dyDescent="0.2">
      <c r="A2653" s="40"/>
      <c r="B2653" s="40"/>
      <c r="E2653" s="40"/>
      <c r="F2653" s="40"/>
      <c r="K2653" s="40"/>
    </row>
    <row r="2654" spans="1:11" x14ac:dyDescent="0.2">
      <c r="A2654" s="40"/>
      <c r="B2654" s="40"/>
      <c r="E2654" s="40"/>
      <c r="F2654" s="40"/>
      <c r="K2654" s="40"/>
    </row>
    <row r="2655" spans="1:11" x14ac:dyDescent="0.2">
      <c r="A2655" s="40"/>
      <c r="B2655" s="40"/>
      <c r="E2655" s="40"/>
      <c r="F2655" s="40"/>
      <c r="K2655" s="40"/>
    </row>
    <row r="2656" spans="1:11" x14ac:dyDescent="0.2">
      <c r="A2656" s="40"/>
      <c r="B2656" s="40"/>
      <c r="E2656" s="40"/>
      <c r="F2656" s="40"/>
      <c r="K2656" s="40"/>
    </row>
    <row r="2657" spans="1:11" x14ac:dyDescent="0.2">
      <c r="A2657" s="40"/>
      <c r="B2657" s="40"/>
      <c r="E2657" s="40"/>
      <c r="F2657" s="40"/>
      <c r="K2657" s="40"/>
    </row>
    <row r="2658" spans="1:11" x14ac:dyDescent="0.2">
      <c r="A2658" s="40"/>
      <c r="B2658" s="40"/>
      <c r="E2658" s="40"/>
      <c r="F2658" s="40"/>
      <c r="K2658" s="40"/>
    </row>
    <row r="2659" spans="1:11" x14ac:dyDescent="0.2">
      <c r="A2659" s="40"/>
      <c r="B2659" s="40"/>
      <c r="E2659" s="40"/>
      <c r="F2659" s="40"/>
      <c r="K2659" s="40"/>
    </row>
    <row r="2660" spans="1:11" x14ac:dyDescent="0.2">
      <c r="A2660" s="40"/>
      <c r="B2660" s="40"/>
      <c r="E2660" s="40"/>
      <c r="F2660" s="40"/>
      <c r="K2660" s="40"/>
    </row>
    <row r="2661" spans="1:11" x14ac:dyDescent="0.2">
      <c r="A2661" s="40"/>
      <c r="B2661" s="40"/>
      <c r="E2661" s="40"/>
      <c r="F2661" s="40"/>
      <c r="K2661" s="40"/>
    </row>
    <row r="2662" spans="1:11" x14ac:dyDescent="0.2">
      <c r="A2662" s="40"/>
      <c r="B2662" s="40"/>
      <c r="E2662" s="40"/>
      <c r="F2662" s="40"/>
      <c r="K2662" s="40"/>
    </row>
    <row r="2663" spans="1:11" x14ac:dyDescent="0.2">
      <c r="A2663" s="40"/>
      <c r="B2663" s="40"/>
      <c r="E2663" s="40"/>
      <c r="F2663" s="40"/>
      <c r="K2663" s="40"/>
    </row>
    <row r="2664" spans="1:11" x14ac:dyDescent="0.2">
      <c r="A2664" s="40"/>
      <c r="B2664" s="40"/>
      <c r="E2664" s="40"/>
      <c r="F2664" s="40"/>
      <c r="K2664" s="40"/>
    </row>
    <row r="2665" spans="1:11" x14ac:dyDescent="0.2">
      <c r="A2665" s="40"/>
      <c r="B2665" s="40"/>
      <c r="E2665" s="40"/>
      <c r="F2665" s="40"/>
      <c r="K2665" s="40"/>
    </row>
    <row r="2666" spans="1:11" x14ac:dyDescent="0.2">
      <c r="A2666" s="40"/>
      <c r="B2666" s="40"/>
      <c r="E2666" s="40"/>
      <c r="F2666" s="40"/>
      <c r="K2666" s="40"/>
    </row>
    <row r="2667" spans="1:11" x14ac:dyDescent="0.2">
      <c r="A2667" s="40"/>
      <c r="B2667" s="40"/>
      <c r="E2667" s="40"/>
      <c r="F2667" s="40"/>
      <c r="K2667" s="40"/>
    </row>
    <row r="2668" spans="1:11" x14ac:dyDescent="0.2">
      <c r="A2668" s="40"/>
      <c r="B2668" s="40"/>
      <c r="E2668" s="40"/>
      <c r="F2668" s="40"/>
      <c r="K2668" s="40"/>
    </row>
    <row r="2669" spans="1:11" x14ac:dyDescent="0.2">
      <c r="A2669" s="40"/>
      <c r="B2669" s="40"/>
      <c r="E2669" s="40"/>
      <c r="F2669" s="40"/>
      <c r="K2669" s="40"/>
    </row>
    <row r="2670" spans="1:11" x14ac:dyDescent="0.2">
      <c r="A2670" s="40"/>
      <c r="B2670" s="40"/>
      <c r="E2670" s="40"/>
      <c r="F2670" s="40"/>
      <c r="K2670" s="40"/>
    </row>
    <row r="2671" spans="1:11" x14ac:dyDescent="0.2">
      <c r="A2671" s="40"/>
      <c r="B2671" s="40"/>
      <c r="E2671" s="40"/>
      <c r="F2671" s="40"/>
      <c r="K2671" s="40"/>
    </row>
    <row r="2672" spans="1:11" x14ac:dyDescent="0.2">
      <c r="A2672" s="40"/>
      <c r="B2672" s="40"/>
      <c r="E2672" s="40"/>
      <c r="F2672" s="40"/>
      <c r="K2672" s="40"/>
    </row>
    <row r="2673" spans="1:11" x14ac:dyDescent="0.2">
      <c r="A2673" s="40"/>
      <c r="B2673" s="40"/>
      <c r="E2673" s="40"/>
      <c r="F2673" s="40"/>
      <c r="K2673" s="40"/>
    </row>
    <row r="2674" spans="1:11" x14ac:dyDescent="0.2">
      <c r="A2674" s="40"/>
      <c r="B2674" s="40"/>
      <c r="E2674" s="40"/>
      <c r="F2674" s="40"/>
      <c r="K2674" s="40"/>
    </row>
    <row r="2675" spans="1:11" x14ac:dyDescent="0.2">
      <c r="A2675" s="40"/>
      <c r="B2675" s="40"/>
      <c r="E2675" s="40"/>
      <c r="F2675" s="40"/>
      <c r="K2675" s="40"/>
    </row>
    <row r="2676" spans="1:11" x14ac:dyDescent="0.2">
      <c r="A2676" s="40"/>
      <c r="B2676" s="40"/>
      <c r="E2676" s="40"/>
      <c r="F2676" s="40"/>
      <c r="K2676" s="40"/>
    </row>
    <row r="2677" spans="1:11" x14ac:dyDescent="0.2">
      <c r="A2677" s="40"/>
      <c r="B2677" s="40"/>
      <c r="E2677" s="40"/>
      <c r="F2677" s="40"/>
      <c r="K2677" s="40"/>
    </row>
    <row r="2678" spans="1:11" x14ac:dyDescent="0.2">
      <c r="A2678" s="40"/>
      <c r="B2678" s="40"/>
      <c r="E2678" s="40"/>
      <c r="F2678" s="40"/>
      <c r="K2678" s="40"/>
    </row>
    <row r="2679" spans="1:11" x14ac:dyDescent="0.2">
      <c r="A2679" s="40"/>
      <c r="B2679" s="40"/>
      <c r="E2679" s="40"/>
      <c r="F2679" s="40"/>
      <c r="K2679" s="40"/>
    </row>
    <row r="2680" spans="1:11" x14ac:dyDescent="0.2">
      <c r="A2680" s="40"/>
      <c r="B2680" s="40"/>
      <c r="E2680" s="40"/>
      <c r="F2680" s="40"/>
      <c r="K2680" s="40"/>
    </row>
    <row r="2681" spans="1:11" x14ac:dyDescent="0.2">
      <c r="A2681" s="40"/>
      <c r="B2681" s="40"/>
      <c r="E2681" s="40"/>
      <c r="F2681" s="40"/>
      <c r="K2681" s="40"/>
    </row>
    <row r="2682" spans="1:11" x14ac:dyDescent="0.2">
      <c r="A2682" s="40"/>
      <c r="B2682" s="40"/>
      <c r="E2682" s="40"/>
      <c r="F2682" s="40"/>
      <c r="K2682" s="40"/>
    </row>
    <row r="2683" spans="1:11" x14ac:dyDescent="0.2">
      <c r="A2683" s="40"/>
      <c r="B2683" s="40"/>
      <c r="E2683" s="40"/>
      <c r="F2683" s="40"/>
      <c r="K2683" s="40"/>
    </row>
    <row r="2684" spans="1:11" x14ac:dyDescent="0.2">
      <c r="A2684" s="40"/>
      <c r="B2684" s="40"/>
      <c r="E2684" s="40"/>
      <c r="F2684" s="40"/>
      <c r="K2684" s="40"/>
    </row>
    <row r="2685" spans="1:11" x14ac:dyDescent="0.2">
      <c r="A2685" s="40"/>
      <c r="B2685" s="40"/>
      <c r="E2685" s="40"/>
      <c r="F2685" s="40"/>
      <c r="K2685" s="40"/>
    </row>
    <row r="2686" spans="1:11" x14ac:dyDescent="0.2">
      <c r="A2686" s="40"/>
      <c r="B2686" s="40"/>
      <c r="E2686" s="40"/>
      <c r="F2686" s="40"/>
      <c r="K2686" s="40"/>
    </row>
    <row r="2687" spans="1:11" x14ac:dyDescent="0.2">
      <c r="A2687" s="40"/>
      <c r="B2687" s="40"/>
      <c r="E2687" s="40"/>
      <c r="F2687" s="40"/>
      <c r="K2687" s="40"/>
    </row>
    <row r="2688" spans="1:11" x14ac:dyDescent="0.2">
      <c r="A2688" s="40"/>
      <c r="B2688" s="40"/>
      <c r="E2688" s="40"/>
      <c r="F2688" s="40"/>
      <c r="K2688" s="40"/>
    </row>
    <row r="2689" spans="1:11" x14ac:dyDescent="0.2">
      <c r="A2689" s="40"/>
      <c r="B2689" s="40"/>
      <c r="E2689" s="40"/>
      <c r="F2689" s="40"/>
      <c r="K2689" s="40"/>
    </row>
    <row r="2690" spans="1:11" x14ac:dyDescent="0.2">
      <c r="A2690" s="40"/>
      <c r="B2690" s="40"/>
      <c r="E2690" s="40"/>
      <c r="F2690" s="40"/>
      <c r="K2690" s="40"/>
    </row>
    <row r="2691" spans="1:11" x14ac:dyDescent="0.2">
      <c r="A2691" s="40"/>
      <c r="B2691" s="40"/>
      <c r="E2691" s="40"/>
      <c r="F2691" s="40"/>
      <c r="K2691" s="40"/>
    </row>
    <row r="2692" spans="1:11" x14ac:dyDescent="0.2">
      <c r="A2692" s="40"/>
      <c r="B2692" s="40"/>
      <c r="E2692" s="40"/>
      <c r="F2692" s="40"/>
      <c r="K2692" s="40"/>
    </row>
    <row r="2693" spans="1:11" x14ac:dyDescent="0.2">
      <c r="A2693" s="40"/>
      <c r="B2693" s="40"/>
      <c r="E2693" s="40"/>
      <c r="F2693" s="40"/>
      <c r="K2693" s="40"/>
    </row>
    <row r="2694" spans="1:11" x14ac:dyDescent="0.2">
      <c r="A2694" s="40"/>
      <c r="B2694" s="40"/>
      <c r="E2694" s="40"/>
      <c r="F2694" s="40"/>
      <c r="K2694" s="40"/>
    </row>
    <row r="2695" spans="1:11" x14ac:dyDescent="0.2">
      <c r="A2695" s="40"/>
      <c r="B2695" s="40"/>
      <c r="E2695" s="40"/>
      <c r="F2695" s="40"/>
      <c r="K2695" s="40"/>
    </row>
    <row r="2696" spans="1:11" x14ac:dyDescent="0.2">
      <c r="A2696" s="40"/>
      <c r="B2696" s="40"/>
      <c r="E2696" s="40"/>
      <c r="F2696" s="40"/>
      <c r="K2696" s="40"/>
    </row>
    <row r="2697" spans="1:11" x14ac:dyDescent="0.2">
      <c r="A2697" s="40"/>
      <c r="B2697" s="40"/>
      <c r="E2697" s="40"/>
      <c r="F2697" s="40"/>
      <c r="K2697" s="40"/>
    </row>
    <row r="2698" spans="1:11" x14ac:dyDescent="0.2">
      <c r="A2698" s="40"/>
      <c r="B2698" s="40"/>
      <c r="E2698" s="40"/>
      <c r="F2698" s="40"/>
      <c r="K2698" s="40"/>
    </row>
    <row r="2699" spans="1:11" x14ac:dyDescent="0.2">
      <c r="A2699" s="40"/>
      <c r="B2699" s="40"/>
      <c r="E2699" s="40"/>
      <c r="F2699" s="40"/>
      <c r="K2699" s="40"/>
    </row>
    <row r="2700" spans="1:11" x14ac:dyDescent="0.2">
      <c r="A2700" s="40"/>
      <c r="B2700" s="40"/>
      <c r="E2700" s="40"/>
      <c r="F2700" s="40"/>
      <c r="K2700" s="40"/>
    </row>
    <row r="2701" spans="1:11" x14ac:dyDescent="0.2">
      <c r="A2701" s="40"/>
      <c r="B2701" s="40"/>
      <c r="E2701" s="40"/>
      <c r="F2701" s="40"/>
      <c r="K2701" s="40"/>
    </row>
    <row r="2702" spans="1:11" x14ac:dyDescent="0.2">
      <c r="A2702" s="40"/>
      <c r="B2702" s="40"/>
      <c r="E2702" s="40"/>
      <c r="F2702" s="40"/>
      <c r="K2702" s="40"/>
    </row>
    <row r="2703" spans="1:11" x14ac:dyDescent="0.2">
      <c r="A2703" s="40"/>
      <c r="B2703" s="40"/>
      <c r="E2703" s="40"/>
      <c r="F2703" s="40"/>
      <c r="K2703" s="40"/>
    </row>
    <row r="2704" spans="1:11" x14ac:dyDescent="0.2">
      <c r="A2704" s="40"/>
      <c r="B2704" s="40"/>
      <c r="E2704" s="40"/>
      <c r="F2704" s="40"/>
      <c r="K2704" s="40"/>
    </row>
    <row r="2705" spans="1:11" x14ac:dyDescent="0.2">
      <c r="A2705" s="40"/>
      <c r="B2705" s="40"/>
      <c r="E2705" s="40"/>
      <c r="F2705" s="40"/>
      <c r="K2705" s="40"/>
    </row>
    <row r="2706" spans="1:11" x14ac:dyDescent="0.2">
      <c r="A2706" s="40"/>
      <c r="B2706" s="40"/>
      <c r="E2706" s="40"/>
      <c r="F2706" s="40"/>
      <c r="K2706" s="40"/>
    </row>
    <row r="2707" spans="1:11" x14ac:dyDescent="0.2">
      <c r="A2707" s="40"/>
      <c r="B2707" s="40"/>
      <c r="E2707" s="40"/>
      <c r="F2707" s="40"/>
      <c r="K2707" s="40"/>
    </row>
    <row r="2708" spans="1:11" x14ac:dyDescent="0.2">
      <c r="A2708" s="40"/>
      <c r="B2708" s="40"/>
      <c r="E2708" s="40"/>
      <c r="F2708" s="40"/>
      <c r="K2708" s="40"/>
    </row>
    <row r="2709" spans="1:11" x14ac:dyDescent="0.2">
      <c r="A2709" s="40"/>
      <c r="B2709" s="40"/>
      <c r="E2709" s="40"/>
      <c r="F2709" s="40"/>
      <c r="K2709" s="40"/>
    </row>
    <row r="2710" spans="1:11" x14ac:dyDescent="0.2">
      <c r="A2710" s="40"/>
      <c r="B2710" s="40"/>
      <c r="E2710" s="40"/>
      <c r="F2710" s="40"/>
      <c r="K2710" s="40"/>
    </row>
    <row r="2711" spans="1:11" x14ac:dyDescent="0.2">
      <c r="A2711" s="40"/>
      <c r="B2711" s="40"/>
      <c r="E2711" s="40"/>
      <c r="F2711" s="40"/>
      <c r="K2711" s="40"/>
    </row>
    <row r="2712" spans="1:11" x14ac:dyDescent="0.2">
      <c r="A2712" s="40"/>
      <c r="B2712" s="40"/>
      <c r="E2712" s="40"/>
      <c r="F2712" s="40"/>
      <c r="K2712" s="40"/>
    </row>
    <row r="2713" spans="1:11" x14ac:dyDescent="0.2">
      <c r="A2713" s="40"/>
      <c r="B2713" s="40"/>
      <c r="E2713" s="40"/>
      <c r="F2713" s="40"/>
      <c r="K2713" s="40"/>
    </row>
    <row r="2714" spans="1:11" x14ac:dyDescent="0.2">
      <c r="A2714" s="40"/>
      <c r="B2714" s="40"/>
      <c r="E2714" s="40"/>
      <c r="F2714" s="40"/>
      <c r="K2714" s="40"/>
    </row>
    <row r="2715" spans="1:11" x14ac:dyDescent="0.2">
      <c r="A2715" s="40"/>
      <c r="B2715" s="40"/>
      <c r="E2715" s="40"/>
      <c r="F2715" s="40"/>
      <c r="K2715" s="40"/>
    </row>
    <row r="2716" spans="1:11" x14ac:dyDescent="0.2">
      <c r="A2716" s="40"/>
      <c r="B2716" s="40"/>
      <c r="E2716" s="40"/>
      <c r="F2716" s="40"/>
      <c r="K2716" s="40"/>
    </row>
    <row r="2717" spans="1:11" x14ac:dyDescent="0.2">
      <c r="A2717" s="40"/>
      <c r="B2717" s="40"/>
      <c r="E2717" s="40"/>
      <c r="F2717" s="40"/>
      <c r="K2717" s="40"/>
    </row>
    <row r="2718" spans="1:11" x14ac:dyDescent="0.2">
      <c r="A2718" s="40"/>
      <c r="B2718" s="40"/>
      <c r="E2718" s="40"/>
      <c r="F2718" s="40"/>
      <c r="K2718" s="40"/>
    </row>
    <row r="2719" spans="1:11" x14ac:dyDescent="0.2">
      <c r="A2719" s="40"/>
      <c r="B2719" s="40"/>
      <c r="E2719" s="40"/>
      <c r="F2719" s="40"/>
      <c r="K2719" s="40"/>
    </row>
    <row r="2720" spans="1:11" x14ac:dyDescent="0.2">
      <c r="A2720" s="40"/>
      <c r="B2720" s="40"/>
      <c r="E2720" s="40"/>
      <c r="F2720" s="40"/>
      <c r="K2720" s="40"/>
    </row>
    <row r="2721" spans="1:11" x14ac:dyDescent="0.2">
      <c r="A2721" s="40"/>
      <c r="B2721" s="40"/>
      <c r="E2721" s="40"/>
      <c r="F2721" s="40"/>
      <c r="K2721" s="40"/>
    </row>
    <row r="2722" spans="1:11" x14ac:dyDescent="0.2">
      <c r="A2722" s="40"/>
      <c r="B2722" s="40"/>
      <c r="E2722" s="40"/>
      <c r="F2722" s="40"/>
      <c r="K2722" s="40"/>
    </row>
    <row r="2723" spans="1:11" x14ac:dyDescent="0.2">
      <c r="A2723" s="40"/>
      <c r="B2723" s="40"/>
      <c r="E2723" s="40"/>
      <c r="F2723" s="40"/>
      <c r="K2723" s="40"/>
    </row>
    <row r="2724" spans="1:11" x14ac:dyDescent="0.2">
      <c r="A2724" s="40"/>
      <c r="B2724" s="40"/>
      <c r="E2724" s="40"/>
      <c r="F2724" s="40"/>
      <c r="K2724" s="40"/>
    </row>
    <row r="2725" spans="1:11" x14ac:dyDescent="0.2">
      <c r="A2725" s="40"/>
      <c r="B2725" s="40"/>
      <c r="E2725" s="40"/>
      <c r="F2725" s="40"/>
      <c r="K2725" s="40"/>
    </row>
    <row r="2726" spans="1:11" x14ac:dyDescent="0.2">
      <c r="A2726" s="40"/>
      <c r="B2726" s="40"/>
      <c r="E2726" s="40"/>
      <c r="F2726" s="40"/>
      <c r="K2726" s="40"/>
    </row>
    <row r="2727" spans="1:11" x14ac:dyDescent="0.2">
      <c r="A2727" s="40"/>
      <c r="B2727" s="40"/>
      <c r="E2727" s="40"/>
      <c r="F2727" s="40"/>
      <c r="K2727" s="40"/>
    </row>
    <row r="2728" spans="1:11" x14ac:dyDescent="0.2">
      <c r="A2728" s="40"/>
      <c r="B2728" s="40"/>
      <c r="E2728" s="40"/>
      <c r="F2728" s="40"/>
      <c r="K2728" s="40"/>
    </row>
    <row r="2729" spans="1:11" x14ac:dyDescent="0.2">
      <c r="A2729" s="40"/>
      <c r="B2729" s="40"/>
      <c r="E2729" s="40"/>
      <c r="F2729" s="40"/>
      <c r="K2729" s="40"/>
    </row>
    <row r="2730" spans="1:11" x14ac:dyDescent="0.2">
      <c r="A2730" s="40"/>
      <c r="B2730" s="40"/>
      <c r="E2730" s="40"/>
      <c r="F2730" s="40"/>
      <c r="K2730" s="40"/>
    </row>
    <row r="2731" spans="1:11" x14ac:dyDescent="0.2">
      <c r="A2731" s="40"/>
      <c r="B2731" s="40"/>
      <c r="E2731" s="40"/>
      <c r="F2731" s="40"/>
      <c r="K2731" s="40"/>
    </row>
    <row r="2732" spans="1:11" x14ac:dyDescent="0.2">
      <c r="A2732" s="40"/>
      <c r="B2732" s="40"/>
      <c r="E2732" s="40"/>
      <c r="F2732" s="40"/>
      <c r="K2732" s="40"/>
    </row>
    <row r="2733" spans="1:11" x14ac:dyDescent="0.2">
      <c r="A2733" s="40"/>
      <c r="B2733" s="40"/>
      <c r="E2733" s="40"/>
      <c r="F2733" s="40"/>
      <c r="K2733" s="40"/>
    </row>
    <row r="2734" spans="1:11" x14ac:dyDescent="0.2">
      <c r="A2734" s="40"/>
      <c r="B2734" s="40"/>
      <c r="E2734" s="40"/>
      <c r="F2734" s="40"/>
      <c r="K2734" s="40"/>
    </row>
    <row r="2735" spans="1:11" x14ac:dyDescent="0.2">
      <c r="A2735" s="40"/>
      <c r="B2735" s="40"/>
      <c r="E2735" s="40"/>
      <c r="F2735" s="40"/>
      <c r="K2735" s="40"/>
    </row>
    <row r="2736" spans="1:11" x14ac:dyDescent="0.2">
      <c r="A2736" s="40"/>
      <c r="B2736" s="40"/>
      <c r="E2736" s="40"/>
      <c r="F2736" s="40"/>
      <c r="K2736" s="40"/>
    </row>
    <row r="2737" spans="1:11" x14ac:dyDescent="0.2">
      <c r="A2737" s="40"/>
      <c r="B2737" s="40"/>
      <c r="E2737" s="40"/>
      <c r="F2737" s="40"/>
      <c r="K2737" s="40"/>
    </row>
    <row r="2738" spans="1:11" x14ac:dyDescent="0.2">
      <c r="A2738" s="40"/>
      <c r="B2738" s="40"/>
      <c r="E2738" s="40"/>
      <c r="F2738" s="40"/>
      <c r="K2738" s="40"/>
    </row>
    <row r="2739" spans="1:11" x14ac:dyDescent="0.2">
      <c r="A2739" s="40"/>
      <c r="B2739" s="40"/>
      <c r="E2739" s="40"/>
      <c r="F2739" s="40"/>
      <c r="K2739" s="40"/>
    </row>
    <row r="2740" spans="1:11" x14ac:dyDescent="0.2">
      <c r="A2740" s="40"/>
      <c r="B2740" s="40"/>
      <c r="E2740" s="40"/>
      <c r="F2740" s="40"/>
      <c r="K2740" s="40"/>
    </row>
    <row r="2741" spans="1:11" x14ac:dyDescent="0.2">
      <c r="A2741" s="40"/>
      <c r="B2741" s="40"/>
      <c r="E2741" s="40"/>
      <c r="F2741" s="40"/>
      <c r="K2741" s="40"/>
    </row>
    <row r="2742" spans="1:11" x14ac:dyDescent="0.2">
      <c r="A2742" s="40"/>
      <c r="B2742" s="40"/>
      <c r="E2742" s="40"/>
      <c r="F2742" s="40"/>
      <c r="K2742" s="40"/>
    </row>
    <row r="2743" spans="1:11" x14ac:dyDescent="0.2">
      <c r="A2743" s="40"/>
      <c r="B2743" s="40"/>
      <c r="E2743" s="40"/>
      <c r="F2743" s="40"/>
      <c r="K2743" s="40"/>
    </row>
    <row r="2744" spans="1:11" x14ac:dyDescent="0.2">
      <c r="A2744" s="40"/>
      <c r="B2744" s="40"/>
      <c r="E2744" s="40"/>
      <c r="F2744" s="40"/>
      <c r="K2744" s="40"/>
    </row>
    <row r="2745" spans="1:11" x14ac:dyDescent="0.2">
      <c r="A2745" s="40"/>
      <c r="B2745" s="40"/>
      <c r="E2745" s="40"/>
      <c r="F2745" s="40"/>
      <c r="K2745" s="40"/>
    </row>
    <row r="2746" spans="1:11" x14ac:dyDescent="0.2">
      <c r="A2746" s="40"/>
      <c r="B2746" s="40"/>
      <c r="E2746" s="40"/>
      <c r="F2746" s="40"/>
      <c r="K2746" s="40"/>
    </row>
    <row r="2747" spans="1:11" x14ac:dyDescent="0.2">
      <c r="A2747" s="40"/>
      <c r="B2747" s="40"/>
      <c r="E2747" s="40"/>
      <c r="F2747" s="40"/>
      <c r="K2747" s="40"/>
    </row>
    <row r="2748" spans="1:11" x14ac:dyDescent="0.2">
      <c r="A2748" s="40"/>
      <c r="B2748" s="40"/>
      <c r="E2748" s="40"/>
      <c r="F2748" s="40"/>
      <c r="K2748" s="40"/>
    </row>
    <row r="2749" spans="1:11" x14ac:dyDescent="0.2">
      <c r="A2749" s="40"/>
      <c r="B2749" s="40"/>
      <c r="E2749" s="40"/>
      <c r="F2749" s="40"/>
      <c r="K2749" s="40"/>
    </row>
    <row r="2750" spans="1:11" x14ac:dyDescent="0.2">
      <c r="A2750" s="40"/>
      <c r="B2750" s="40"/>
      <c r="E2750" s="40"/>
      <c r="F2750" s="40"/>
      <c r="K2750" s="40"/>
    </row>
    <row r="2751" spans="1:11" x14ac:dyDescent="0.2">
      <c r="A2751" s="40"/>
      <c r="B2751" s="40"/>
      <c r="E2751" s="40"/>
      <c r="F2751" s="40"/>
      <c r="K2751" s="40"/>
    </row>
    <row r="2752" spans="1:11" x14ac:dyDescent="0.2">
      <c r="A2752" s="40"/>
      <c r="B2752" s="40"/>
      <c r="E2752" s="40"/>
      <c r="F2752" s="40"/>
      <c r="K2752" s="40"/>
    </row>
    <row r="2753" spans="1:11" x14ac:dyDescent="0.2">
      <c r="A2753" s="40"/>
      <c r="B2753" s="40"/>
      <c r="E2753" s="40"/>
      <c r="F2753" s="40"/>
      <c r="K2753" s="40"/>
    </row>
    <row r="2754" spans="1:11" x14ac:dyDescent="0.2">
      <c r="A2754" s="40"/>
      <c r="B2754" s="40"/>
      <c r="E2754" s="40"/>
      <c r="F2754" s="40"/>
      <c r="K2754" s="40"/>
    </row>
    <row r="2755" spans="1:11" x14ac:dyDescent="0.2">
      <c r="A2755" s="40"/>
      <c r="B2755" s="40"/>
      <c r="E2755" s="40"/>
      <c r="F2755" s="40"/>
      <c r="K2755" s="40"/>
    </row>
    <row r="2756" spans="1:11" x14ac:dyDescent="0.2">
      <c r="A2756" s="40"/>
      <c r="B2756" s="40"/>
      <c r="E2756" s="40"/>
      <c r="F2756" s="40"/>
      <c r="K2756" s="40"/>
    </row>
    <row r="2757" spans="1:11" x14ac:dyDescent="0.2">
      <c r="A2757" s="40"/>
      <c r="B2757" s="40"/>
      <c r="E2757" s="40"/>
      <c r="F2757" s="40"/>
      <c r="K2757" s="40"/>
    </row>
    <row r="2758" spans="1:11" x14ac:dyDescent="0.2">
      <c r="A2758" s="40"/>
      <c r="B2758" s="40"/>
      <c r="E2758" s="40"/>
      <c r="F2758" s="40"/>
      <c r="K2758" s="40"/>
    </row>
    <row r="2759" spans="1:11" x14ac:dyDescent="0.2">
      <c r="A2759" s="40"/>
      <c r="B2759" s="40"/>
      <c r="E2759" s="40"/>
      <c r="F2759" s="40"/>
      <c r="K2759" s="40"/>
    </row>
    <row r="2760" spans="1:11" x14ac:dyDescent="0.2">
      <c r="A2760" s="40"/>
      <c r="B2760" s="40"/>
      <c r="E2760" s="40"/>
      <c r="F2760" s="40"/>
      <c r="K2760" s="40"/>
    </row>
    <row r="2761" spans="1:11" x14ac:dyDescent="0.2">
      <c r="A2761" s="40"/>
      <c r="B2761" s="40"/>
      <c r="E2761" s="40"/>
      <c r="F2761" s="40"/>
      <c r="K2761" s="40"/>
    </row>
    <row r="2762" spans="1:11" x14ac:dyDescent="0.2">
      <c r="A2762" s="40"/>
      <c r="B2762" s="40"/>
      <c r="E2762" s="40"/>
      <c r="F2762" s="40"/>
      <c r="K2762" s="40"/>
    </row>
    <row r="2763" spans="1:11" x14ac:dyDescent="0.2">
      <c r="A2763" s="40"/>
      <c r="B2763" s="40"/>
      <c r="E2763" s="40"/>
      <c r="F2763" s="40"/>
      <c r="K2763" s="40"/>
    </row>
    <row r="2764" spans="1:11" x14ac:dyDescent="0.2">
      <c r="A2764" s="40"/>
      <c r="B2764" s="40"/>
      <c r="E2764" s="40"/>
      <c r="F2764" s="40"/>
      <c r="K2764" s="40"/>
    </row>
    <row r="2765" spans="1:11" x14ac:dyDescent="0.2">
      <c r="A2765" s="40"/>
      <c r="B2765" s="40"/>
      <c r="E2765" s="40"/>
      <c r="F2765" s="40"/>
      <c r="K2765" s="40"/>
    </row>
    <row r="2766" spans="1:11" x14ac:dyDescent="0.2">
      <c r="A2766" s="40"/>
      <c r="B2766" s="40"/>
      <c r="E2766" s="40"/>
      <c r="F2766" s="40"/>
      <c r="K2766" s="40"/>
    </row>
    <row r="2767" spans="1:11" x14ac:dyDescent="0.2">
      <c r="A2767" s="40"/>
      <c r="B2767" s="40"/>
      <c r="E2767" s="40"/>
      <c r="F2767" s="40"/>
      <c r="K2767" s="40"/>
    </row>
    <row r="2768" spans="1:11" x14ac:dyDescent="0.2">
      <c r="A2768" s="40"/>
      <c r="B2768" s="40"/>
      <c r="E2768" s="40"/>
      <c r="F2768" s="40"/>
      <c r="K2768" s="40"/>
    </row>
    <row r="2769" spans="1:11" x14ac:dyDescent="0.2">
      <c r="A2769" s="40"/>
      <c r="B2769" s="40"/>
      <c r="E2769" s="40"/>
      <c r="F2769" s="40"/>
      <c r="K2769" s="40"/>
    </row>
    <row r="2770" spans="1:11" x14ac:dyDescent="0.2">
      <c r="A2770" s="40"/>
      <c r="B2770" s="40"/>
      <c r="E2770" s="40"/>
      <c r="F2770" s="40"/>
      <c r="K2770" s="40"/>
    </row>
    <row r="2771" spans="1:11" x14ac:dyDescent="0.2">
      <c r="A2771" s="40"/>
      <c r="B2771" s="40"/>
      <c r="E2771" s="40"/>
      <c r="F2771" s="40"/>
      <c r="K2771" s="40"/>
    </row>
    <row r="2772" spans="1:11" x14ac:dyDescent="0.2">
      <c r="A2772" s="40"/>
      <c r="B2772" s="40"/>
      <c r="E2772" s="40"/>
      <c r="F2772" s="40"/>
      <c r="K2772" s="40"/>
    </row>
    <row r="2773" spans="1:11" x14ac:dyDescent="0.2">
      <c r="A2773" s="40"/>
      <c r="B2773" s="40"/>
      <c r="E2773" s="40"/>
      <c r="F2773" s="40"/>
      <c r="K2773" s="40"/>
    </row>
    <row r="2774" spans="1:11" x14ac:dyDescent="0.2">
      <c r="A2774" s="40"/>
      <c r="B2774" s="40"/>
      <c r="E2774" s="40"/>
      <c r="F2774" s="40"/>
      <c r="K2774" s="40"/>
    </row>
    <row r="2775" spans="1:11" x14ac:dyDescent="0.2">
      <c r="A2775" s="40"/>
      <c r="B2775" s="40"/>
      <c r="E2775" s="40"/>
      <c r="F2775" s="40"/>
      <c r="K2775" s="40"/>
    </row>
    <row r="2776" spans="1:11" x14ac:dyDescent="0.2">
      <c r="A2776" s="40"/>
      <c r="B2776" s="40"/>
      <c r="E2776" s="40"/>
      <c r="F2776" s="40"/>
      <c r="K2776" s="40"/>
    </row>
    <row r="2777" spans="1:11" x14ac:dyDescent="0.2">
      <c r="A2777" s="40"/>
      <c r="B2777" s="40"/>
      <c r="E2777" s="40"/>
      <c r="F2777" s="40"/>
      <c r="K2777" s="40"/>
    </row>
    <row r="2778" spans="1:11" x14ac:dyDescent="0.2">
      <c r="A2778" s="40"/>
      <c r="B2778" s="40"/>
      <c r="E2778" s="40"/>
      <c r="F2778" s="40"/>
      <c r="K2778" s="40"/>
    </row>
    <row r="2779" spans="1:11" x14ac:dyDescent="0.2">
      <c r="A2779" s="40"/>
      <c r="B2779" s="40"/>
      <c r="E2779" s="40"/>
      <c r="F2779" s="40"/>
      <c r="K2779" s="40"/>
    </row>
    <row r="2780" spans="1:11" x14ac:dyDescent="0.2">
      <c r="A2780" s="40"/>
      <c r="B2780" s="40"/>
      <c r="E2780" s="40"/>
      <c r="F2780" s="40"/>
      <c r="K2780" s="40"/>
    </row>
    <row r="2781" spans="1:11" x14ac:dyDescent="0.2">
      <c r="A2781" s="40"/>
      <c r="B2781" s="40"/>
      <c r="E2781" s="40"/>
      <c r="F2781" s="40"/>
      <c r="K2781" s="40"/>
    </row>
    <row r="2782" spans="1:11" x14ac:dyDescent="0.2">
      <c r="A2782" s="40"/>
      <c r="B2782" s="40"/>
      <c r="E2782" s="40"/>
      <c r="F2782" s="40"/>
      <c r="K2782" s="40"/>
    </row>
    <row r="2783" spans="1:11" x14ac:dyDescent="0.2">
      <c r="A2783" s="40"/>
      <c r="B2783" s="40"/>
      <c r="E2783" s="40"/>
      <c r="F2783" s="40"/>
      <c r="K2783" s="40"/>
    </row>
    <row r="2784" spans="1:11" x14ac:dyDescent="0.2">
      <c r="A2784" s="40"/>
      <c r="B2784" s="40"/>
      <c r="E2784" s="40"/>
      <c r="F2784" s="40"/>
      <c r="K2784" s="40"/>
    </row>
    <row r="2785" spans="1:11" x14ac:dyDescent="0.2">
      <c r="A2785" s="40"/>
      <c r="B2785" s="40"/>
      <c r="E2785" s="40"/>
      <c r="F2785" s="40"/>
      <c r="K2785" s="40"/>
    </row>
    <row r="2786" spans="1:11" x14ac:dyDescent="0.2">
      <c r="A2786" s="40"/>
      <c r="B2786" s="40"/>
      <c r="E2786" s="40"/>
      <c r="F2786" s="40"/>
      <c r="K2786" s="40"/>
    </row>
    <row r="2787" spans="1:11" x14ac:dyDescent="0.2">
      <c r="A2787" s="40"/>
      <c r="B2787" s="40"/>
      <c r="E2787" s="40"/>
      <c r="F2787" s="40"/>
      <c r="K2787" s="40"/>
    </row>
    <row r="2788" spans="1:11" x14ac:dyDescent="0.2">
      <c r="A2788" s="40"/>
      <c r="B2788" s="40"/>
      <c r="E2788" s="40"/>
      <c r="F2788" s="40"/>
      <c r="K2788" s="40"/>
    </row>
    <row r="2789" spans="1:11" x14ac:dyDescent="0.2">
      <c r="A2789" s="40"/>
      <c r="B2789" s="40"/>
      <c r="E2789" s="40"/>
      <c r="F2789" s="40"/>
      <c r="K2789" s="40"/>
    </row>
    <row r="2790" spans="1:11" x14ac:dyDescent="0.2">
      <c r="A2790" s="40"/>
      <c r="B2790" s="40"/>
      <c r="E2790" s="40"/>
      <c r="F2790" s="40"/>
      <c r="K2790" s="40"/>
    </row>
    <row r="2791" spans="1:11" x14ac:dyDescent="0.2">
      <c r="A2791" s="40"/>
      <c r="B2791" s="40"/>
      <c r="E2791" s="40"/>
      <c r="F2791" s="40"/>
      <c r="K2791" s="40"/>
    </row>
    <row r="2792" spans="1:11" x14ac:dyDescent="0.2">
      <c r="A2792" s="40"/>
      <c r="B2792" s="40"/>
      <c r="E2792" s="40"/>
      <c r="F2792" s="40"/>
      <c r="K2792" s="40"/>
    </row>
    <row r="2793" spans="1:11" x14ac:dyDescent="0.2">
      <c r="A2793" s="40"/>
      <c r="B2793" s="40"/>
      <c r="E2793" s="40"/>
      <c r="F2793" s="40"/>
      <c r="K2793" s="40"/>
    </row>
    <row r="2794" spans="1:11" x14ac:dyDescent="0.2">
      <c r="A2794" s="40"/>
      <c r="B2794" s="40"/>
      <c r="E2794" s="40"/>
      <c r="F2794" s="40"/>
      <c r="K2794" s="40"/>
    </row>
    <row r="2795" spans="1:11" x14ac:dyDescent="0.2">
      <c r="A2795" s="40"/>
      <c r="B2795" s="40"/>
      <c r="E2795" s="40"/>
      <c r="F2795" s="40"/>
      <c r="K2795" s="40"/>
    </row>
    <row r="2796" spans="1:11" x14ac:dyDescent="0.2">
      <c r="A2796" s="40"/>
      <c r="B2796" s="40"/>
      <c r="E2796" s="40"/>
      <c r="F2796" s="40"/>
      <c r="K2796" s="40"/>
    </row>
    <row r="2797" spans="1:11" x14ac:dyDescent="0.2">
      <c r="A2797" s="40"/>
      <c r="B2797" s="40"/>
      <c r="E2797" s="40"/>
      <c r="F2797" s="40"/>
      <c r="K2797" s="40"/>
    </row>
    <row r="2798" spans="1:11" x14ac:dyDescent="0.2">
      <c r="A2798" s="40"/>
      <c r="B2798" s="40"/>
      <c r="E2798" s="40"/>
      <c r="F2798" s="40"/>
      <c r="K2798" s="40"/>
    </row>
    <row r="2799" spans="1:11" x14ac:dyDescent="0.2">
      <c r="A2799" s="40"/>
      <c r="B2799" s="40"/>
      <c r="E2799" s="40"/>
      <c r="F2799" s="40"/>
      <c r="K2799" s="40"/>
    </row>
    <row r="2800" spans="1:11" x14ac:dyDescent="0.2">
      <c r="A2800" s="40"/>
      <c r="B2800" s="40"/>
      <c r="E2800" s="40"/>
      <c r="F2800" s="40"/>
      <c r="K2800" s="40"/>
    </row>
    <row r="2801" spans="1:11" x14ac:dyDescent="0.2">
      <c r="A2801" s="40"/>
      <c r="B2801" s="40"/>
      <c r="E2801" s="40"/>
      <c r="F2801" s="40"/>
      <c r="K2801" s="40"/>
    </row>
    <row r="2802" spans="1:11" x14ac:dyDescent="0.2">
      <c r="A2802" s="40"/>
      <c r="B2802" s="40"/>
      <c r="E2802" s="40"/>
      <c r="F2802" s="40"/>
      <c r="K2802" s="40"/>
    </row>
    <row r="2803" spans="1:11" x14ac:dyDescent="0.2">
      <c r="A2803" s="40"/>
      <c r="B2803" s="40"/>
      <c r="E2803" s="40"/>
      <c r="F2803" s="40"/>
      <c r="K2803" s="40"/>
    </row>
    <row r="2804" spans="1:11" x14ac:dyDescent="0.2">
      <c r="A2804" s="40"/>
      <c r="B2804" s="40"/>
      <c r="E2804" s="40"/>
      <c r="F2804" s="40"/>
      <c r="K2804" s="40"/>
    </row>
    <row r="2805" spans="1:11" x14ac:dyDescent="0.2">
      <c r="A2805" s="40"/>
      <c r="B2805" s="40"/>
      <c r="E2805" s="40"/>
      <c r="F2805" s="40"/>
      <c r="K2805" s="40"/>
    </row>
    <row r="2806" spans="1:11" x14ac:dyDescent="0.2">
      <c r="A2806" s="40"/>
      <c r="B2806" s="40"/>
      <c r="E2806" s="40"/>
      <c r="F2806" s="40"/>
      <c r="K2806" s="40"/>
    </row>
    <row r="2807" spans="1:11" x14ac:dyDescent="0.2">
      <c r="A2807" s="40"/>
      <c r="B2807" s="40"/>
      <c r="E2807" s="40"/>
      <c r="F2807" s="40"/>
      <c r="K2807" s="40"/>
    </row>
    <row r="2808" spans="1:11" x14ac:dyDescent="0.2">
      <c r="A2808" s="40"/>
      <c r="B2808" s="40"/>
      <c r="E2808" s="40"/>
      <c r="F2808" s="40"/>
      <c r="K2808" s="40"/>
    </row>
    <row r="2809" spans="1:11" x14ac:dyDescent="0.2">
      <c r="A2809" s="40"/>
      <c r="B2809" s="40"/>
      <c r="E2809" s="40"/>
      <c r="F2809" s="40"/>
      <c r="K2809" s="40"/>
    </row>
    <row r="2810" spans="1:11" x14ac:dyDescent="0.2">
      <c r="A2810" s="40"/>
      <c r="B2810" s="40"/>
      <c r="E2810" s="40"/>
      <c r="F2810" s="40"/>
      <c r="K2810" s="40"/>
    </row>
    <row r="2811" spans="1:11" x14ac:dyDescent="0.2">
      <c r="A2811" s="40"/>
      <c r="B2811" s="40"/>
      <c r="E2811" s="40"/>
      <c r="F2811" s="40"/>
      <c r="K2811" s="40"/>
    </row>
    <row r="2812" spans="1:11" x14ac:dyDescent="0.2">
      <c r="A2812" s="40"/>
      <c r="B2812" s="40"/>
      <c r="E2812" s="40"/>
      <c r="F2812" s="40"/>
      <c r="K2812" s="40"/>
    </row>
    <row r="2813" spans="1:11" x14ac:dyDescent="0.2">
      <c r="A2813" s="40"/>
      <c r="B2813" s="40"/>
      <c r="E2813" s="40"/>
      <c r="F2813" s="40"/>
      <c r="K2813" s="40"/>
    </row>
    <row r="2814" spans="1:11" x14ac:dyDescent="0.2">
      <c r="A2814" s="40"/>
      <c r="B2814" s="40"/>
      <c r="E2814" s="40"/>
      <c r="F2814" s="40"/>
      <c r="K2814" s="40"/>
    </row>
    <row r="2815" spans="1:11" x14ac:dyDescent="0.2">
      <c r="A2815" s="40"/>
      <c r="B2815" s="40"/>
      <c r="E2815" s="40"/>
      <c r="F2815" s="40"/>
      <c r="K2815" s="40"/>
    </row>
    <row r="2816" spans="1:11" x14ac:dyDescent="0.2">
      <c r="A2816" s="40"/>
      <c r="B2816" s="40"/>
      <c r="E2816" s="40"/>
      <c r="F2816" s="40"/>
      <c r="K2816" s="40"/>
    </row>
    <row r="2817" spans="1:11" x14ac:dyDescent="0.2">
      <c r="A2817" s="40"/>
      <c r="B2817" s="40"/>
      <c r="E2817" s="40"/>
      <c r="F2817" s="40"/>
      <c r="K2817" s="40"/>
    </row>
    <row r="2818" spans="1:11" x14ac:dyDescent="0.2">
      <c r="A2818" s="40"/>
      <c r="B2818" s="40"/>
      <c r="E2818" s="40"/>
      <c r="F2818" s="40"/>
      <c r="K2818" s="40"/>
    </row>
    <row r="2819" spans="1:11" x14ac:dyDescent="0.2">
      <c r="A2819" s="40"/>
      <c r="B2819" s="40"/>
      <c r="E2819" s="40"/>
      <c r="F2819" s="40"/>
      <c r="K2819" s="40"/>
    </row>
    <row r="2820" spans="1:11" x14ac:dyDescent="0.2">
      <c r="A2820" s="40"/>
      <c r="B2820" s="40"/>
      <c r="E2820" s="40"/>
      <c r="F2820" s="40"/>
      <c r="K2820" s="40"/>
    </row>
    <row r="2821" spans="1:11" x14ac:dyDescent="0.2">
      <c r="A2821" s="40"/>
      <c r="B2821" s="40"/>
      <c r="E2821" s="40"/>
      <c r="F2821" s="40"/>
      <c r="K2821" s="40"/>
    </row>
    <row r="2822" spans="1:11" x14ac:dyDescent="0.2">
      <c r="A2822" s="40"/>
      <c r="B2822" s="40"/>
      <c r="E2822" s="40"/>
      <c r="F2822" s="40"/>
      <c r="K2822" s="40"/>
    </row>
    <row r="2823" spans="1:11" x14ac:dyDescent="0.2">
      <c r="A2823" s="40"/>
      <c r="B2823" s="40"/>
      <c r="E2823" s="40"/>
      <c r="F2823" s="40"/>
      <c r="K2823" s="40"/>
    </row>
    <row r="2824" spans="1:11" x14ac:dyDescent="0.2">
      <c r="A2824" s="40"/>
      <c r="B2824" s="40"/>
      <c r="E2824" s="40"/>
      <c r="F2824" s="40"/>
      <c r="K2824" s="40"/>
    </row>
    <row r="2825" spans="1:11" x14ac:dyDescent="0.2">
      <c r="A2825" s="40"/>
      <c r="B2825" s="40"/>
      <c r="E2825" s="40"/>
      <c r="F2825" s="40"/>
      <c r="K2825" s="40"/>
    </row>
    <row r="2826" spans="1:11" x14ac:dyDescent="0.2">
      <c r="A2826" s="40"/>
      <c r="B2826" s="40"/>
      <c r="E2826" s="40"/>
      <c r="F2826" s="40"/>
      <c r="K2826" s="40"/>
    </row>
    <row r="2827" spans="1:11" x14ac:dyDescent="0.2">
      <c r="A2827" s="40"/>
      <c r="B2827" s="40"/>
      <c r="E2827" s="40"/>
      <c r="F2827" s="40"/>
      <c r="K2827" s="40"/>
    </row>
    <row r="2828" spans="1:11" x14ac:dyDescent="0.2">
      <c r="A2828" s="40"/>
      <c r="B2828" s="40"/>
      <c r="E2828" s="40"/>
      <c r="F2828" s="40"/>
      <c r="K2828" s="40"/>
    </row>
    <row r="2829" spans="1:11" x14ac:dyDescent="0.2">
      <c r="A2829" s="40"/>
      <c r="B2829" s="40"/>
      <c r="E2829" s="40"/>
      <c r="F2829" s="40"/>
      <c r="K2829" s="40"/>
    </row>
    <row r="2830" spans="1:11" x14ac:dyDescent="0.2">
      <c r="A2830" s="40"/>
      <c r="B2830" s="40"/>
      <c r="E2830" s="40"/>
      <c r="F2830" s="40"/>
      <c r="K2830" s="40"/>
    </row>
    <row r="2831" spans="1:11" x14ac:dyDescent="0.2">
      <c r="A2831" s="40"/>
      <c r="B2831" s="40"/>
      <c r="E2831" s="40"/>
      <c r="F2831" s="40"/>
      <c r="K2831" s="40"/>
    </row>
    <row r="2832" spans="1:11" x14ac:dyDescent="0.2">
      <c r="A2832" s="40"/>
      <c r="B2832" s="40"/>
      <c r="E2832" s="40"/>
      <c r="F2832" s="40"/>
      <c r="K2832" s="40"/>
    </row>
    <row r="2833" spans="1:11" x14ac:dyDescent="0.2">
      <c r="A2833" s="40"/>
      <c r="B2833" s="40"/>
      <c r="E2833" s="40"/>
      <c r="F2833" s="40"/>
      <c r="K2833" s="40"/>
    </row>
    <row r="2834" spans="1:11" x14ac:dyDescent="0.2">
      <c r="A2834" s="40"/>
      <c r="B2834" s="40"/>
      <c r="E2834" s="40"/>
      <c r="F2834" s="40"/>
      <c r="K2834" s="40"/>
    </row>
    <row r="2835" spans="1:11" x14ac:dyDescent="0.2">
      <c r="A2835" s="40"/>
      <c r="B2835" s="40"/>
      <c r="E2835" s="40"/>
      <c r="F2835" s="40"/>
      <c r="K2835" s="40"/>
    </row>
    <row r="2836" spans="1:11" x14ac:dyDescent="0.2">
      <c r="A2836" s="40"/>
      <c r="B2836" s="40"/>
      <c r="E2836" s="40"/>
      <c r="F2836" s="40"/>
      <c r="K2836" s="40"/>
    </row>
    <row r="2837" spans="1:11" x14ac:dyDescent="0.2">
      <c r="A2837" s="40"/>
      <c r="B2837" s="40"/>
      <c r="E2837" s="40"/>
      <c r="F2837" s="40"/>
      <c r="K2837" s="40"/>
    </row>
    <row r="2838" spans="1:11" x14ac:dyDescent="0.2">
      <c r="A2838" s="40"/>
      <c r="B2838" s="40"/>
      <c r="E2838" s="40"/>
      <c r="F2838" s="40"/>
      <c r="K2838" s="40"/>
    </row>
    <row r="2839" spans="1:11" x14ac:dyDescent="0.2">
      <c r="A2839" s="40"/>
      <c r="B2839" s="40"/>
      <c r="E2839" s="40"/>
      <c r="F2839" s="40"/>
      <c r="K2839" s="40"/>
    </row>
    <row r="2840" spans="1:11" x14ac:dyDescent="0.2">
      <c r="A2840" s="40"/>
      <c r="B2840" s="40"/>
      <c r="E2840" s="40"/>
      <c r="F2840" s="40"/>
      <c r="K2840" s="40"/>
    </row>
    <row r="2841" spans="1:11" x14ac:dyDescent="0.2">
      <c r="A2841" s="40"/>
      <c r="B2841" s="40"/>
      <c r="E2841" s="40"/>
      <c r="F2841" s="40"/>
      <c r="K2841" s="40"/>
    </row>
    <row r="2842" spans="1:11" x14ac:dyDescent="0.2">
      <c r="A2842" s="40"/>
      <c r="B2842" s="40"/>
      <c r="E2842" s="40"/>
      <c r="F2842" s="40"/>
      <c r="K2842" s="40"/>
    </row>
    <row r="2843" spans="1:11" x14ac:dyDescent="0.2">
      <c r="A2843" s="40"/>
      <c r="B2843" s="40"/>
      <c r="E2843" s="40"/>
      <c r="F2843" s="40"/>
      <c r="K2843" s="40"/>
    </row>
    <row r="2844" spans="1:11" x14ac:dyDescent="0.2">
      <c r="A2844" s="40"/>
      <c r="B2844" s="40"/>
      <c r="E2844" s="40"/>
      <c r="F2844" s="40"/>
      <c r="K2844" s="40"/>
    </row>
    <row r="2845" spans="1:11" x14ac:dyDescent="0.2">
      <c r="A2845" s="40"/>
      <c r="B2845" s="40"/>
      <c r="E2845" s="40"/>
      <c r="F2845" s="40"/>
      <c r="K2845" s="40"/>
    </row>
    <row r="2846" spans="1:11" x14ac:dyDescent="0.2">
      <c r="A2846" s="40"/>
      <c r="B2846" s="40"/>
      <c r="E2846" s="40"/>
      <c r="F2846" s="40"/>
      <c r="K2846" s="40"/>
    </row>
    <row r="2847" spans="1:11" x14ac:dyDescent="0.2">
      <c r="A2847" s="40"/>
      <c r="B2847" s="40"/>
      <c r="E2847" s="40"/>
      <c r="F2847" s="40"/>
      <c r="K2847" s="40"/>
    </row>
    <row r="2848" spans="1:11" x14ac:dyDescent="0.2">
      <c r="A2848" s="40"/>
      <c r="B2848" s="40"/>
      <c r="E2848" s="40"/>
      <c r="F2848" s="40"/>
      <c r="K2848" s="40"/>
    </row>
    <row r="2849" spans="1:11" x14ac:dyDescent="0.2">
      <c r="A2849" s="40"/>
      <c r="B2849" s="40"/>
      <c r="E2849" s="40"/>
      <c r="F2849" s="40"/>
      <c r="K2849" s="40"/>
    </row>
    <row r="2850" spans="1:11" x14ac:dyDescent="0.2">
      <c r="A2850" s="40"/>
      <c r="B2850" s="40"/>
      <c r="E2850" s="40"/>
      <c r="F2850" s="40"/>
      <c r="K2850" s="40"/>
    </row>
    <row r="2851" spans="1:11" x14ac:dyDescent="0.2">
      <c r="A2851" s="40"/>
      <c r="B2851" s="40"/>
      <c r="E2851" s="40"/>
      <c r="F2851" s="40"/>
      <c r="K2851" s="40"/>
    </row>
    <row r="2852" spans="1:11" x14ac:dyDescent="0.2">
      <c r="A2852" s="40"/>
      <c r="B2852" s="40"/>
      <c r="E2852" s="40"/>
      <c r="F2852" s="40"/>
      <c r="K2852" s="40"/>
    </row>
    <row r="2853" spans="1:11" x14ac:dyDescent="0.2">
      <c r="A2853" s="40"/>
      <c r="B2853" s="40"/>
      <c r="E2853" s="40"/>
      <c r="F2853" s="40"/>
      <c r="K2853" s="40"/>
    </row>
    <row r="2854" spans="1:11" x14ac:dyDescent="0.2">
      <c r="A2854" s="40"/>
      <c r="B2854" s="40"/>
      <c r="E2854" s="40"/>
      <c r="F2854" s="40"/>
      <c r="K2854" s="40"/>
    </row>
    <row r="2855" spans="1:11" x14ac:dyDescent="0.2">
      <c r="A2855" s="40"/>
      <c r="B2855" s="40"/>
      <c r="E2855" s="40"/>
      <c r="F2855" s="40"/>
      <c r="K2855" s="40"/>
    </row>
    <row r="2856" spans="1:11" x14ac:dyDescent="0.2">
      <c r="A2856" s="40"/>
      <c r="B2856" s="40"/>
      <c r="E2856" s="40"/>
      <c r="F2856" s="40"/>
      <c r="K2856" s="40"/>
    </row>
    <row r="2857" spans="1:11" x14ac:dyDescent="0.2">
      <c r="A2857" s="40"/>
      <c r="B2857" s="40"/>
      <c r="E2857" s="40"/>
      <c r="F2857" s="40"/>
      <c r="K2857" s="40"/>
    </row>
    <row r="2858" spans="1:11" x14ac:dyDescent="0.2">
      <c r="A2858" s="40"/>
      <c r="B2858" s="40"/>
      <c r="E2858" s="40"/>
      <c r="F2858" s="40"/>
      <c r="K2858" s="40"/>
    </row>
    <row r="2859" spans="1:11" x14ac:dyDescent="0.2">
      <c r="A2859" s="40"/>
      <c r="B2859" s="40"/>
      <c r="E2859" s="40"/>
      <c r="F2859" s="40"/>
      <c r="K2859" s="40"/>
    </row>
    <row r="2860" spans="1:11" x14ac:dyDescent="0.2">
      <c r="A2860" s="40"/>
      <c r="B2860" s="40"/>
      <c r="E2860" s="40"/>
      <c r="F2860" s="40"/>
      <c r="K2860" s="40"/>
    </row>
    <row r="2861" spans="1:11" x14ac:dyDescent="0.2">
      <c r="A2861" s="40"/>
      <c r="B2861" s="40"/>
      <c r="E2861" s="40"/>
      <c r="F2861" s="40"/>
      <c r="K2861" s="40"/>
    </row>
    <row r="2862" spans="1:11" x14ac:dyDescent="0.2">
      <c r="A2862" s="40"/>
      <c r="B2862" s="40"/>
      <c r="E2862" s="40"/>
      <c r="F2862" s="40"/>
      <c r="K2862" s="40"/>
    </row>
    <row r="2863" spans="1:11" x14ac:dyDescent="0.2">
      <c r="A2863" s="40"/>
      <c r="B2863" s="40"/>
      <c r="E2863" s="40"/>
      <c r="F2863" s="40"/>
      <c r="K2863" s="40"/>
    </row>
    <row r="2864" spans="1:11" x14ac:dyDescent="0.2">
      <c r="A2864" s="40"/>
      <c r="B2864" s="40"/>
      <c r="E2864" s="40"/>
      <c r="F2864" s="40"/>
      <c r="K2864" s="40"/>
    </row>
    <row r="2865" spans="1:11" x14ac:dyDescent="0.2">
      <c r="A2865" s="40"/>
      <c r="B2865" s="40"/>
      <c r="E2865" s="40"/>
      <c r="F2865" s="40"/>
      <c r="K2865" s="40"/>
    </row>
    <row r="2866" spans="1:11" x14ac:dyDescent="0.2">
      <c r="A2866" s="40"/>
      <c r="B2866" s="40"/>
      <c r="E2866" s="40"/>
      <c r="F2866" s="40"/>
      <c r="K2866" s="40"/>
    </row>
    <row r="2867" spans="1:11" x14ac:dyDescent="0.2">
      <c r="A2867" s="40"/>
      <c r="B2867" s="40"/>
      <c r="E2867" s="40"/>
      <c r="F2867" s="40"/>
      <c r="K2867" s="40"/>
    </row>
    <row r="2868" spans="1:11" x14ac:dyDescent="0.2">
      <c r="A2868" s="40"/>
      <c r="B2868" s="40"/>
      <c r="E2868" s="40"/>
      <c r="F2868" s="40"/>
      <c r="K2868" s="40"/>
    </row>
    <row r="2869" spans="1:11" x14ac:dyDescent="0.2">
      <c r="A2869" s="40"/>
      <c r="B2869" s="40"/>
      <c r="E2869" s="40"/>
      <c r="F2869" s="40"/>
      <c r="K2869" s="40"/>
    </row>
    <row r="2870" spans="1:11" x14ac:dyDescent="0.2">
      <c r="A2870" s="40"/>
      <c r="B2870" s="40"/>
      <c r="E2870" s="40"/>
      <c r="F2870" s="40"/>
      <c r="K2870" s="40"/>
    </row>
    <row r="2871" spans="1:11" x14ac:dyDescent="0.2">
      <c r="A2871" s="40"/>
      <c r="B2871" s="40"/>
      <c r="E2871" s="40"/>
      <c r="F2871" s="40"/>
      <c r="K2871" s="40"/>
    </row>
    <row r="2872" spans="1:11" x14ac:dyDescent="0.2">
      <c r="A2872" s="40"/>
      <c r="B2872" s="40"/>
      <c r="E2872" s="40"/>
      <c r="F2872" s="40"/>
      <c r="K2872" s="40"/>
    </row>
    <row r="2873" spans="1:11" x14ac:dyDescent="0.2">
      <c r="A2873" s="40"/>
      <c r="B2873" s="40"/>
      <c r="E2873" s="40"/>
      <c r="F2873" s="40"/>
      <c r="K2873" s="40"/>
    </row>
    <row r="2874" spans="1:11" x14ac:dyDescent="0.2">
      <c r="A2874" s="40"/>
      <c r="B2874" s="40"/>
      <c r="E2874" s="40"/>
      <c r="F2874" s="40"/>
      <c r="K2874" s="40"/>
    </row>
    <row r="2875" spans="1:11" x14ac:dyDescent="0.2">
      <c r="A2875" s="40"/>
      <c r="B2875" s="40"/>
      <c r="E2875" s="40"/>
      <c r="F2875" s="40"/>
      <c r="K2875" s="40"/>
    </row>
    <row r="2876" spans="1:11" x14ac:dyDescent="0.2">
      <c r="A2876" s="40"/>
      <c r="B2876" s="40"/>
      <c r="E2876" s="40"/>
      <c r="F2876" s="40"/>
      <c r="K2876" s="40"/>
    </row>
    <row r="2877" spans="1:11" x14ac:dyDescent="0.2">
      <c r="A2877" s="40"/>
      <c r="B2877" s="40"/>
      <c r="E2877" s="40"/>
      <c r="F2877" s="40"/>
      <c r="K2877" s="40"/>
    </row>
    <row r="2878" spans="1:11" x14ac:dyDescent="0.2">
      <c r="A2878" s="40"/>
      <c r="B2878" s="40"/>
      <c r="E2878" s="40"/>
      <c r="F2878" s="40"/>
      <c r="K2878" s="40"/>
    </row>
    <row r="2879" spans="1:11" x14ac:dyDescent="0.2">
      <c r="A2879" s="40"/>
      <c r="B2879" s="40"/>
      <c r="E2879" s="40"/>
      <c r="F2879" s="40"/>
      <c r="K2879" s="40"/>
    </row>
    <row r="2880" spans="1:11" x14ac:dyDescent="0.2">
      <c r="A2880" s="40"/>
      <c r="B2880" s="40"/>
      <c r="E2880" s="40"/>
      <c r="F2880" s="40"/>
      <c r="K2880" s="40"/>
    </row>
    <row r="2881" spans="1:11" x14ac:dyDescent="0.2">
      <c r="A2881" s="40"/>
      <c r="B2881" s="40"/>
      <c r="E2881" s="40"/>
      <c r="F2881" s="40"/>
      <c r="K2881" s="40"/>
    </row>
    <row r="2882" spans="1:11" x14ac:dyDescent="0.2">
      <c r="A2882" s="40"/>
      <c r="B2882" s="40"/>
      <c r="E2882" s="40"/>
      <c r="F2882" s="40"/>
      <c r="K2882" s="40"/>
    </row>
    <row r="2883" spans="1:11" x14ac:dyDescent="0.2">
      <c r="A2883" s="40"/>
      <c r="B2883" s="40"/>
      <c r="E2883" s="40"/>
      <c r="F2883" s="40"/>
      <c r="K2883" s="40"/>
    </row>
    <row r="2884" spans="1:11" x14ac:dyDescent="0.2">
      <c r="A2884" s="40"/>
      <c r="B2884" s="40"/>
      <c r="E2884" s="40"/>
      <c r="F2884" s="40"/>
      <c r="K2884" s="40"/>
    </row>
    <row r="2885" spans="1:11" x14ac:dyDescent="0.2">
      <c r="A2885" s="40"/>
      <c r="B2885" s="40"/>
      <c r="E2885" s="40"/>
      <c r="F2885" s="40"/>
      <c r="K2885" s="40"/>
    </row>
    <row r="2886" spans="1:11" x14ac:dyDescent="0.2">
      <c r="A2886" s="40"/>
      <c r="B2886" s="40"/>
      <c r="E2886" s="40"/>
      <c r="F2886" s="40"/>
      <c r="K2886" s="40"/>
    </row>
    <row r="2887" spans="1:11" x14ac:dyDescent="0.2">
      <c r="A2887" s="40"/>
      <c r="B2887" s="40"/>
      <c r="E2887" s="40"/>
      <c r="F2887" s="40"/>
      <c r="K2887" s="40"/>
    </row>
    <row r="2888" spans="1:11" x14ac:dyDescent="0.2">
      <c r="A2888" s="40"/>
      <c r="B2888" s="40"/>
      <c r="E2888" s="40"/>
      <c r="F2888" s="40"/>
      <c r="K2888" s="40"/>
    </row>
    <row r="2889" spans="1:11" x14ac:dyDescent="0.2">
      <c r="A2889" s="40"/>
      <c r="B2889" s="40"/>
      <c r="E2889" s="40"/>
      <c r="F2889" s="40"/>
      <c r="K2889" s="40"/>
    </row>
    <row r="2890" spans="1:11" x14ac:dyDescent="0.2">
      <c r="A2890" s="40"/>
      <c r="B2890" s="40"/>
      <c r="E2890" s="40"/>
      <c r="F2890" s="40"/>
      <c r="K2890" s="40"/>
    </row>
    <row r="2891" spans="1:11" x14ac:dyDescent="0.2">
      <c r="A2891" s="40"/>
      <c r="B2891" s="40"/>
      <c r="E2891" s="40"/>
      <c r="F2891" s="40"/>
      <c r="K2891" s="40"/>
    </row>
    <row r="2892" spans="1:11" x14ac:dyDescent="0.2">
      <c r="A2892" s="40"/>
      <c r="B2892" s="40"/>
      <c r="E2892" s="40"/>
      <c r="F2892" s="40"/>
      <c r="K2892" s="40"/>
    </row>
    <row r="2893" spans="1:11" x14ac:dyDescent="0.2">
      <c r="A2893" s="40"/>
      <c r="B2893" s="40"/>
      <c r="E2893" s="40"/>
      <c r="F2893" s="40"/>
      <c r="K2893" s="40"/>
    </row>
    <row r="2894" spans="1:11" x14ac:dyDescent="0.2">
      <c r="A2894" s="40"/>
      <c r="B2894" s="40"/>
      <c r="E2894" s="40"/>
      <c r="F2894" s="40"/>
      <c r="K2894" s="40"/>
    </row>
    <row r="2895" spans="1:11" x14ac:dyDescent="0.2">
      <c r="A2895" s="40"/>
      <c r="B2895" s="40"/>
      <c r="E2895" s="40"/>
      <c r="F2895" s="40"/>
      <c r="K2895" s="40"/>
    </row>
    <row r="2896" spans="1:11" x14ac:dyDescent="0.2">
      <c r="A2896" s="40"/>
      <c r="B2896" s="40"/>
      <c r="E2896" s="40"/>
      <c r="F2896" s="40"/>
      <c r="K2896" s="40"/>
    </row>
    <row r="2897" spans="1:11" x14ac:dyDescent="0.2">
      <c r="A2897" s="40"/>
      <c r="B2897" s="40"/>
      <c r="E2897" s="40"/>
      <c r="F2897" s="40"/>
      <c r="K2897" s="40"/>
    </row>
    <row r="2898" spans="1:11" x14ac:dyDescent="0.2">
      <c r="A2898" s="40"/>
      <c r="B2898" s="40"/>
      <c r="E2898" s="40"/>
      <c r="F2898" s="40"/>
      <c r="K2898" s="40"/>
    </row>
    <row r="2899" spans="1:11" x14ac:dyDescent="0.2">
      <c r="A2899" s="40"/>
      <c r="B2899" s="40"/>
      <c r="E2899" s="40"/>
      <c r="F2899" s="40"/>
      <c r="K2899" s="40"/>
    </row>
    <row r="2900" spans="1:11" x14ac:dyDescent="0.2">
      <c r="A2900" s="40"/>
      <c r="B2900" s="40"/>
      <c r="E2900" s="40"/>
      <c r="F2900" s="40"/>
      <c r="K2900" s="40"/>
    </row>
    <row r="2901" spans="1:11" x14ac:dyDescent="0.2">
      <c r="A2901" s="40"/>
      <c r="B2901" s="40"/>
      <c r="E2901" s="40"/>
      <c r="F2901" s="40"/>
      <c r="K2901" s="40"/>
    </row>
    <row r="2902" spans="1:11" x14ac:dyDescent="0.2">
      <c r="A2902" s="40"/>
      <c r="B2902" s="40"/>
      <c r="E2902" s="40"/>
      <c r="F2902" s="40"/>
      <c r="K2902" s="40"/>
    </row>
    <row r="2903" spans="1:11" x14ac:dyDescent="0.2">
      <c r="A2903" s="40"/>
      <c r="B2903" s="40"/>
      <c r="E2903" s="40"/>
      <c r="F2903" s="40"/>
      <c r="K2903" s="40"/>
    </row>
    <row r="2904" spans="1:11" x14ac:dyDescent="0.2">
      <c r="A2904" s="40"/>
      <c r="B2904" s="40"/>
      <c r="E2904" s="40"/>
      <c r="F2904" s="40"/>
      <c r="K2904" s="40"/>
    </row>
    <row r="2905" spans="1:11" x14ac:dyDescent="0.2">
      <c r="A2905" s="40"/>
      <c r="B2905" s="40"/>
      <c r="E2905" s="40"/>
      <c r="F2905" s="40"/>
      <c r="K2905" s="40"/>
    </row>
    <row r="2906" spans="1:11" x14ac:dyDescent="0.2">
      <c r="A2906" s="40"/>
      <c r="B2906" s="40"/>
      <c r="E2906" s="40"/>
      <c r="F2906" s="40"/>
      <c r="K2906" s="40"/>
    </row>
    <row r="2907" spans="1:11" x14ac:dyDescent="0.2">
      <c r="A2907" s="40"/>
      <c r="B2907" s="40"/>
      <c r="E2907" s="40"/>
      <c r="F2907" s="40"/>
      <c r="K2907" s="40"/>
    </row>
    <row r="2908" spans="1:11" x14ac:dyDescent="0.2">
      <c r="A2908" s="40"/>
      <c r="B2908" s="40"/>
      <c r="E2908" s="40"/>
      <c r="F2908" s="40"/>
      <c r="K2908" s="40"/>
    </row>
    <row r="2909" spans="1:11" x14ac:dyDescent="0.2">
      <c r="A2909" s="40"/>
      <c r="B2909" s="40"/>
      <c r="E2909" s="40"/>
      <c r="F2909" s="40"/>
      <c r="K2909" s="40"/>
    </row>
    <row r="2910" spans="1:11" x14ac:dyDescent="0.2">
      <c r="A2910" s="40"/>
      <c r="B2910" s="40"/>
      <c r="E2910" s="40"/>
      <c r="F2910" s="40"/>
      <c r="K2910" s="40"/>
    </row>
    <row r="2911" spans="1:11" x14ac:dyDescent="0.2">
      <c r="A2911" s="40"/>
      <c r="B2911" s="40"/>
      <c r="E2911" s="40"/>
      <c r="F2911" s="40"/>
      <c r="K2911" s="40"/>
    </row>
    <row r="2912" spans="1:11" x14ac:dyDescent="0.2">
      <c r="A2912" s="40"/>
      <c r="B2912" s="40"/>
      <c r="E2912" s="40"/>
      <c r="F2912" s="40"/>
      <c r="K2912" s="40"/>
    </row>
    <row r="2913" spans="1:11" x14ac:dyDescent="0.2">
      <c r="A2913" s="40"/>
      <c r="B2913" s="40"/>
      <c r="E2913" s="40"/>
      <c r="F2913" s="40"/>
      <c r="K2913" s="40"/>
    </row>
    <row r="2914" spans="1:11" x14ac:dyDescent="0.2">
      <c r="A2914" s="40"/>
      <c r="B2914" s="40"/>
      <c r="E2914" s="40"/>
      <c r="F2914" s="40"/>
      <c r="K2914" s="40"/>
    </row>
    <row r="2915" spans="1:11" x14ac:dyDescent="0.2">
      <c r="A2915" s="40"/>
      <c r="B2915" s="40"/>
      <c r="E2915" s="40"/>
      <c r="F2915" s="40"/>
      <c r="K2915" s="40"/>
    </row>
    <row r="2916" spans="1:11" x14ac:dyDescent="0.2">
      <c r="A2916" s="40"/>
      <c r="B2916" s="40"/>
      <c r="E2916" s="40"/>
      <c r="F2916" s="40"/>
      <c r="K2916" s="40"/>
    </row>
    <row r="2917" spans="1:11" x14ac:dyDescent="0.2">
      <c r="A2917" s="40"/>
      <c r="B2917" s="40"/>
      <c r="E2917" s="40"/>
      <c r="F2917" s="40"/>
      <c r="K2917" s="40"/>
    </row>
    <row r="2918" spans="1:11" x14ac:dyDescent="0.2">
      <c r="A2918" s="40"/>
      <c r="B2918" s="40"/>
      <c r="E2918" s="40"/>
      <c r="F2918" s="40"/>
      <c r="K2918" s="40"/>
    </row>
    <row r="2919" spans="1:11" x14ac:dyDescent="0.2">
      <c r="A2919" s="40"/>
      <c r="B2919" s="40"/>
      <c r="E2919" s="40"/>
      <c r="F2919" s="40"/>
      <c r="K2919" s="40"/>
    </row>
    <row r="2920" spans="1:11" x14ac:dyDescent="0.2">
      <c r="A2920" s="40"/>
      <c r="B2920" s="40"/>
      <c r="E2920" s="40"/>
      <c r="F2920" s="40"/>
      <c r="K2920" s="40"/>
    </row>
    <row r="2921" spans="1:11" x14ac:dyDescent="0.2">
      <c r="A2921" s="40"/>
      <c r="B2921" s="40"/>
      <c r="E2921" s="40"/>
      <c r="F2921" s="40"/>
      <c r="K2921" s="40"/>
    </row>
    <row r="2922" spans="1:11" x14ac:dyDescent="0.2">
      <c r="A2922" s="40"/>
      <c r="B2922" s="40"/>
      <c r="E2922" s="40"/>
      <c r="F2922" s="40"/>
      <c r="K2922" s="40"/>
    </row>
    <row r="2923" spans="1:11" x14ac:dyDescent="0.2">
      <c r="A2923" s="40"/>
      <c r="B2923" s="40"/>
      <c r="E2923" s="40"/>
      <c r="F2923" s="40"/>
      <c r="K2923" s="40"/>
    </row>
    <row r="2924" spans="1:11" x14ac:dyDescent="0.2">
      <c r="A2924" s="40"/>
      <c r="B2924" s="40"/>
      <c r="E2924" s="40"/>
      <c r="F2924" s="40"/>
      <c r="K2924" s="40"/>
    </row>
    <row r="2925" spans="1:11" x14ac:dyDescent="0.2">
      <c r="A2925" s="40"/>
      <c r="B2925" s="40"/>
      <c r="E2925" s="40"/>
      <c r="F2925" s="40"/>
      <c r="K2925" s="40"/>
    </row>
    <row r="2926" spans="1:11" x14ac:dyDescent="0.2">
      <c r="A2926" s="40"/>
      <c r="B2926" s="40"/>
      <c r="E2926" s="40"/>
      <c r="F2926" s="40"/>
      <c r="K2926" s="40"/>
    </row>
    <row r="2927" spans="1:11" x14ac:dyDescent="0.2">
      <c r="A2927" s="40"/>
      <c r="B2927" s="40"/>
      <c r="E2927" s="40"/>
      <c r="F2927" s="40"/>
      <c r="K2927" s="40"/>
    </row>
    <row r="2928" spans="1:11" x14ac:dyDescent="0.2">
      <c r="A2928" s="40"/>
      <c r="B2928" s="40"/>
      <c r="E2928" s="40"/>
      <c r="F2928" s="40"/>
      <c r="K2928" s="40"/>
    </row>
    <row r="2929" spans="1:11" x14ac:dyDescent="0.2">
      <c r="A2929" s="40"/>
      <c r="B2929" s="40"/>
      <c r="E2929" s="40"/>
      <c r="F2929" s="40"/>
      <c r="K2929" s="40"/>
    </row>
    <row r="2930" spans="1:11" x14ac:dyDescent="0.2">
      <c r="A2930" s="40"/>
      <c r="B2930" s="40"/>
      <c r="E2930" s="40"/>
      <c r="F2930" s="40"/>
      <c r="K2930" s="40"/>
    </row>
    <row r="2931" spans="1:11" x14ac:dyDescent="0.2">
      <c r="A2931" s="40"/>
      <c r="B2931" s="40"/>
      <c r="E2931" s="40"/>
      <c r="F2931" s="40"/>
      <c r="K2931" s="40"/>
    </row>
    <row r="2932" spans="1:11" x14ac:dyDescent="0.2">
      <c r="A2932" s="40"/>
      <c r="B2932" s="40"/>
      <c r="E2932" s="40"/>
      <c r="F2932" s="40"/>
      <c r="K2932" s="40"/>
    </row>
    <row r="2933" spans="1:11" x14ac:dyDescent="0.2">
      <c r="A2933" s="40"/>
      <c r="B2933" s="40"/>
      <c r="E2933" s="40"/>
      <c r="F2933" s="40"/>
      <c r="K2933" s="40"/>
    </row>
    <row r="2934" spans="1:11" x14ac:dyDescent="0.2">
      <c r="A2934" s="40"/>
      <c r="B2934" s="40"/>
      <c r="E2934" s="40"/>
      <c r="F2934" s="40"/>
      <c r="K2934" s="40"/>
    </row>
    <row r="2935" spans="1:11" x14ac:dyDescent="0.2">
      <c r="A2935" s="40"/>
      <c r="B2935" s="40"/>
      <c r="E2935" s="40"/>
      <c r="F2935" s="40"/>
      <c r="K2935" s="40"/>
    </row>
    <row r="2936" spans="1:11" x14ac:dyDescent="0.2">
      <c r="A2936" s="40"/>
      <c r="B2936" s="40"/>
      <c r="E2936" s="40"/>
      <c r="F2936" s="40"/>
      <c r="K2936" s="40"/>
    </row>
    <row r="2937" spans="1:11" x14ac:dyDescent="0.2">
      <c r="A2937" s="40"/>
      <c r="B2937" s="40"/>
      <c r="E2937" s="40"/>
      <c r="F2937" s="40"/>
      <c r="K2937" s="40"/>
    </row>
    <row r="2938" spans="1:11" x14ac:dyDescent="0.2">
      <c r="A2938" s="40"/>
      <c r="B2938" s="40"/>
      <c r="E2938" s="40"/>
      <c r="F2938" s="40"/>
      <c r="K2938" s="40"/>
    </row>
    <row r="2939" spans="1:11" x14ac:dyDescent="0.2">
      <c r="A2939" s="40"/>
      <c r="B2939" s="40"/>
      <c r="E2939" s="40"/>
      <c r="F2939" s="40"/>
      <c r="K2939" s="40"/>
    </row>
    <row r="2940" spans="1:11" x14ac:dyDescent="0.2">
      <c r="A2940" s="40"/>
      <c r="B2940" s="40"/>
      <c r="E2940" s="40"/>
      <c r="F2940" s="40"/>
      <c r="K2940" s="40"/>
    </row>
    <row r="2941" spans="1:11" x14ac:dyDescent="0.2">
      <c r="A2941" s="40"/>
      <c r="B2941" s="40"/>
      <c r="E2941" s="40"/>
      <c r="F2941" s="40"/>
      <c r="K2941" s="40"/>
    </row>
    <row r="2942" spans="1:11" x14ac:dyDescent="0.2">
      <c r="A2942" s="40"/>
      <c r="B2942" s="40"/>
      <c r="E2942" s="40"/>
      <c r="F2942" s="40"/>
      <c r="K2942" s="40"/>
    </row>
    <row r="2943" spans="1:11" x14ac:dyDescent="0.2">
      <c r="A2943" s="40"/>
      <c r="B2943" s="40"/>
      <c r="E2943" s="40"/>
      <c r="F2943" s="40"/>
      <c r="K2943" s="40"/>
    </row>
    <row r="2944" spans="1:11" x14ac:dyDescent="0.2">
      <c r="A2944" s="40"/>
      <c r="B2944" s="40"/>
      <c r="E2944" s="40"/>
      <c r="F2944" s="40"/>
      <c r="K2944" s="40"/>
    </row>
    <row r="2945" spans="1:11" x14ac:dyDescent="0.2">
      <c r="A2945" s="40"/>
      <c r="B2945" s="40"/>
      <c r="E2945" s="40"/>
      <c r="F2945" s="40"/>
      <c r="K2945" s="40"/>
    </row>
    <row r="2946" spans="1:11" x14ac:dyDescent="0.2">
      <c r="A2946" s="40"/>
      <c r="B2946" s="40"/>
      <c r="E2946" s="40"/>
      <c r="F2946" s="40"/>
      <c r="K2946" s="40"/>
    </row>
    <row r="2947" spans="1:11" x14ac:dyDescent="0.2">
      <c r="A2947" s="40"/>
      <c r="B2947" s="40"/>
      <c r="E2947" s="40"/>
      <c r="F2947" s="40"/>
      <c r="K2947" s="40"/>
    </row>
    <row r="2948" spans="1:11" x14ac:dyDescent="0.2">
      <c r="A2948" s="40"/>
      <c r="B2948" s="40"/>
      <c r="E2948" s="40"/>
      <c r="F2948" s="40"/>
      <c r="K2948" s="40"/>
    </row>
    <row r="2949" spans="1:11" x14ac:dyDescent="0.2">
      <c r="A2949" s="40"/>
      <c r="B2949" s="40"/>
      <c r="E2949" s="40"/>
      <c r="F2949" s="40"/>
      <c r="K2949" s="40"/>
    </row>
    <row r="2950" spans="1:11" x14ac:dyDescent="0.2">
      <c r="A2950" s="40"/>
      <c r="B2950" s="40"/>
      <c r="E2950" s="40"/>
      <c r="F2950" s="40"/>
      <c r="K2950" s="40"/>
    </row>
    <row r="2951" spans="1:11" x14ac:dyDescent="0.2">
      <c r="A2951" s="40"/>
      <c r="B2951" s="40"/>
      <c r="E2951" s="40"/>
      <c r="F2951" s="40"/>
      <c r="K2951" s="40"/>
    </row>
    <row r="2952" spans="1:11" x14ac:dyDescent="0.2">
      <c r="A2952" s="40"/>
      <c r="B2952" s="40"/>
      <c r="E2952" s="40"/>
      <c r="F2952" s="40"/>
      <c r="K2952" s="40"/>
    </row>
    <row r="2953" spans="1:11" x14ac:dyDescent="0.2">
      <c r="A2953" s="40"/>
      <c r="B2953" s="40"/>
      <c r="E2953" s="40"/>
      <c r="F2953" s="40"/>
      <c r="K2953" s="40"/>
    </row>
    <row r="2954" spans="1:11" x14ac:dyDescent="0.2">
      <c r="A2954" s="40"/>
      <c r="B2954" s="40"/>
      <c r="E2954" s="40"/>
      <c r="F2954" s="40"/>
      <c r="K2954" s="40"/>
    </row>
    <row r="2955" spans="1:11" x14ac:dyDescent="0.2">
      <c r="A2955" s="40"/>
      <c r="B2955" s="40"/>
      <c r="E2955" s="40"/>
      <c r="F2955" s="40"/>
      <c r="K2955" s="40"/>
    </row>
    <row r="2956" spans="1:11" x14ac:dyDescent="0.2">
      <c r="A2956" s="40"/>
      <c r="B2956" s="40"/>
      <c r="E2956" s="40"/>
      <c r="F2956" s="40"/>
      <c r="K2956" s="40"/>
    </row>
    <row r="2957" spans="1:11" x14ac:dyDescent="0.2">
      <c r="A2957" s="40"/>
      <c r="B2957" s="40"/>
      <c r="E2957" s="40"/>
      <c r="F2957" s="40"/>
      <c r="K2957" s="40"/>
    </row>
    <row r="2958" spans="1:11" x14ac:dyDescent="0.2">
      <c r="A2958" s="40"/>
      <c r="B2958" s="40"/>
      <c r="E2958" s="40"/>
      <c r="F2958" s="40"/>
      <c r="K2958" s="40"/>
    </row>
    <row r="2959" spans="1:11" x14ac:dyDescent="0.2">
      <c r="A2959" s="40"/>
      <c r="B2959" s="40"/>
      <c r="E2959" s="40"/>
      <c r="F2959" s="40"/>
      <c r="K2959" s="40"/>
    </row>
    <row r="2960" spans="1:11" x14ac:dyDescent="0.2">
      <c r="A2960" s="40"/>
      <c r="B2960" s="40"/>
      <c r="E2960" s="40"/>
      <c r="F2960" s="40"/>
      <c r="K2960" s="40"/>
    </row>
    <row r="2961" spans="1:11" x14ac:dyDescent="0.2">
      <c r="A2961" s="40"/>
      <c r="B2961" s="40"/>
      <c r="E2961" s="40"/>
      <c r="F2961" s="40"/>
      <c r="K2961" s="40"/>
    </row>
    <row r="2962" spans="1:11" x14ac:dyDescent="0.2">
      <c r="A2962" s="40"/>
      <c r="B2962" s="40"/>
      <c r="E2962" s="40"/>
      <c r="F2962" s="40"/>
      <c r="K2962" s="40"/>
    </row>
    <row r="2963" spans="1:11" x14ac:dyDescent="0.2">
      <c r="A2963" s="40"/>
      <c r="B2963" s="40"/>
      <c r="E2963" s="40"/>
      <c r="F2963" s="40"/>
      <c r="K2963" s="40"/>
    </row>
    <row r="2964" spans="1:11" x14ac:dyDescent="0.2">
      <c r="A2964" s="40"/>
      <c r="B2964" s="40"/>
      <c r="E2964" s="40"/>
      <c r="F2964" s="40"/>
      <c r="K2964" s="40"/>
    </row>
    <row r="2965" spans="1:11" x14ac:dyDescent="0.2">
      <c r="A2965" s="40"/>
      <c r="B2965" s="40"/>
      <c r="E2965" s="40"/>
      <c r="F2965" s="40"/>
      <c r="K2965" s="40"/>
    </row>
    <row r="2966" spans="1:11" x14ac:dyDescent="0.2">
      <c r="A2966" s="40"/>
      <c r="B2966" s="40"/>
      <c r="E2966" s="40"/>
      <c r="F2966" s="40"/>
      <c r="K2966" s="40"/>
    </row>
    <row r="2967" spans="1:11" x14ac:dyDescent="0.2">
      <c r="A2967" s="40"/>
      <c r="B2967" s="40"/>
      <c r="E2967" s="40"/>
      <c r="F2967" s="40"/>
      <c r="K2967" s="40"/>
    </row>
    <row r="2968" spans="1:11" x14ac:dyDescent="0.2">
      <c r="A2968" s="40"/>
      <c r="B2968" s="40"/>
      <c r="E2968" s="40"/>
      <c r="F2968" s="40"/>
      <c r="K2968" s="40"/>
    </row>
    <row r="2969" spans="1:11" x14ac:dyDescent="0.2">
      <c r="A2969" s="40"/>
      <c r="B2969" s="40"/>
      <c r="E2969" s="40"/>
      <c r="F2969" s="40"/>
      <c r="K2969" s="40"/>
    </row>
    <row r="2970" spans="1:11" x14ac:dyDescent="0.2">
      <c r="A2970" s="40"/>
      <c r="B2970" s="40"/>
      <c r="E2970" s="40"/>
      <c r="F2970" s="40"/>
      <c r="K2970" s="40"/>
    </row>
    <row r="2971" spans="1:11" x14ac:dyDescent="0.2">
      <c r="A2971" s="40"/>
      <c r="B2971" s="40"/>
      <c r="E2971" s="40"/>
      <c r="F2971" s="40"/>
      <c r="K2971" s="40"/>
    </row>
    <row r="2972" spans="1:11" x14ac:dyDescent="0.2">
      <c r="A2972" s="40"/>
      <c r="B2972" s="40"/>
      <c r="E2972" s="40"/>
      <c r="F2972" s="40"/>
      <c r="K2972" s="40"/>
    </row>
    <row r="2973" spans="1:11" x14ac:dyDescent="0.2">
      <c r="A2973" s="40"/>
      <c r="B2973" s="40"/>
      <c r="E2973" s="40"/>
      <c r="F2973" s="40"/>
      <c r="K2973" s="40"/>
    </row>
    <row r="2974" spans="1:11" x14ac:dyDescent="0.2">
      <c r="A2974" s="40"/>
      <c r="B2974" s="40"/>
      <c r="E2974" s="40"/>
      <c r="F2974" s="40"/>
      <c r="K2974" s="40"/>
    </row>
    <row r="2975" spans="1:11" x14ac:dyDescent="0.2">
      <c r="A2975" s="40"/>
      <c r="B2975" s="40"/>
      <c r="E2975" s="40"/>
      <c r="F2975" s="40"/>
      <c r="K2975" s="40"/>
    </row>
    <row r="2976" spans="1:11" x14ac:dyDescent="0.2">
      <c r="A2976" s="40"/>
      <c r="B2976" s="40"/>
      <c r="E2976" s="40"/>
      <c r="F2976" s="40"/>
      <c r="K2976" s="40"/>
    </row>
    <row r="2977" spans="1:11" x14ac:dyDescent="0.2">
      <c r="A2977" s="40"/>
      <c r="B2977" s="40"/>
      <c r="E2977" s="40"/>
      <c r="F2977" s="40"/>
      <c r="K2977" s="40"/>
    </row>
    <row r="2978" spans="1:11" x14ac:dyDescent="0.2">
      <c r="A2978" s="40"/>
      <c r="B2978" s="40"/>
      <c r="E2978" s="40"/>
      <c r="F2978" s="40"/>
      <c r="K2978" s="40"/>
    </row>
    <row r="2979" spans="1:11" x14ac:dyDescent="0.2">
      <c r="A2979" s="40"/>
      <c r="B2979" s="40"/>
      <c r="E2979" s="40"/>
      <c r="F2979" s="40"/>
      <c r="K2979" s="40"/>
    </row>
    <row r="2980" spans="1:11" x14ac:dyDescent="0.2">
      <c r="A2980" s="40"/>
      <c r="B2980" s="40"/>
      <c r="E2980" s="40"/>
      <c r="F2980" s="40"/>
      <c r="K2980" s="40"/>
    </row>
    <row r="2981" spans="1:11" x14ac:dyDescent="0.2">
      <c r="A2981" s="40"/>
      <c r="B2981" s="40"/>
      <c r="E2981" s="40"/>
      <c r="F2981" s="40"/>
      <c r="K2981" s="40"/>
    </row>
    <row r="2982" spans="1:11" x14ac:dyDescent="0.2">
      <c r="A2982" s="40"/>
      <c r="B2982" s="40"/>
      <c r="E2982" s="40"/>
      <c r="F2982" s="40"/>
      <c r="K2982" s="40"/>
    </row>
    <row r="2983" spans="1:11" x14ac:dyDescent="0.2">
      <c r="A2983" s="40"/>
      <c r="B2983" s="40"/>
      <c r="E2983" s="40"/>
      <c r="F2983" s="40"/>
      <c r="K2983" s="40"/>
    </row>
    <row r="2984" spans="1:11" x14ac:dyDescent="0.2">
      <c r="A2984" s="40"/>
      <c r="B2984" s="40"/>
      <c r="E2984" s="40"/>
      <c r="F2984" s="40"/>
      <c r="K2984" s="40"/>
    </row>
    <row r="2985" spans="1:11" x14ac:dyDescent="0.2">
      <c r="A2985" s="40"/>
      <c r="B2985" s="40"/>
      <c r="E2985" s="40"/>
      <c r="F2985" s="40"/>
      <c r="K2985" s="40"/>
    </row>
    <row r="2986" spans="1:11" x14ac:dyDescent="0.2">
      <c r="A2986" s="40"/>
      <c r="B2986" s="40"/>
      <c r="E2986" s="40"/>
      <c r="F2986" s="40"/>
      <c r="K2986" s="40"/>
    </row>
    <row r="2987" spans="1:11" x14ac:dyDescent="0.2">
      <c r="A2987" s="40"/>
      <c r="B2987" s="40"/>
      <c r="E2987" s="40"/>
      <c r="F2987" s="40"/>
      <c r="K2987" s="40"/>
    </row>
    <row r="2988" spans="1:11" x14ac:dyDescent="0.2">
      <c r="A2988" s="40"/>
      <c r="B2988" s="40"/>
      <c r="E2988" s="40"/>
      <c r="F2988" s="40"/>
      <c r="K2988" s="40"/>
    </row>
    <row r="2989" spans="1:11" x14ac:dyDescent="0.2">
      <c r="A2989" s="40"/>
      <c r="B2989" s="40"/>
      <c r="E2989" s="40"/>
      <c r="F2989" s="40"/>
      <c r="K2989" s="40"/>
    </row>
    <row r="2990" spans="1:11" x14ac:dyDescent="0.2">
      <c r="A2990" s="40"/>
      <c r="B2990" s="40"/>
      <c r="E2990" s="40"/>
      <c r="F2990" s="40"/>
      <c r="K2990" s="40"/>
    </row>
    <row r="2991" spans="1:11" x14ac:dyDescent="0.2">
      <c r="A2991" s="40"/>
      <c r="B2991" s="40"/>
      <c r="E2991" s="40"/>
      <c r="F2991" s="40"/>
      <c r="K2991" s="40"/>
    </row>
    <row r="2992" spans="1:11" x14ac:dyDescent="0.2">
      <c r="A2992" s="40"/>
      <c r="B2992" s="40"/>
      <c r="E2992" s="40"/>
      <c r="F2992" s="40"/>
      <c r="K2992" s="40"/>
    </row>
    <row r="2993" spans="1:11" x14ac:dyDescent="0.2">
      <c r="A2993" s="40"/>
      <c r="B2993" s="40"/>
      <c r="E2993" s="40"/>
      <c r="F2993" s="40"/>
      <c r="K2993" s="40"/>
    </row>
    <row r="2994" spans="1:11" x14ac:dyDescent="0.2">
      <c r="A2994" s="40"/>
      <c r="B2994" s="40"/>
      <c r="E2994" s="40"/>
      <c r="F2994" s="40"/>
      <c r="K2994" s="40"/>
    </row>
    <row r="2995" spans="1:11" x14ac:dyDescent="0.2">
      <c r="A2995" s="40"/>
      <c r="B2995" s="40"/>
      <c r="E2995" s="40"/>
      <c r="F2995" s="40"/>
      <c r="K2995" s="40"/>
    </row>
    <row r="2996" spans="1:11" x14ac:dyDescent="0.2">
      <c r="A2996" s="40"/>
      <c r="B2996" s="40"/>
      <c r="E2996" s="40"/>
      <c r="F2996" s="40"/>
      <c r="K2996" s="40"/>
    </row>
    <row r="2997" spans="1:11" x14ac:dyDescent="0.2">
      <c r="A2997" s="40"/>
      <c r="B2997" s="40"/>
      <c r="E2997" s="40"/>
      <c r="F2997" s="40"/>
      <c r="K2997" s="40"/>
    </row>
    <row r="2998" spans="1:11" x14ac:dyDescent="0.2">
      <c r="A2998" s="40"/>
      <c r="B2998" s="40"/>
      <c r="E2998" s="40"/>
      <c r="F2998" s="40"/>
      <c r="K2998" s="40"/>
    </row>
    <row r="2999" spans="1:11" x14ac:dyDescent="0.2">
      <c r="A2999" s="40"/>
      <c r="B2999" s="40"/>
      <c r="E2999" s="40"/>
      <c r="F2999" s="40"/>
      <c r="K2999" s="40"/>
    </row>
    <row r="3000" spans="1:11" x14ac:dyDescent="0.2">
      <c r="A3000" s="40"/>
      <c r="B3000" s="40"/>
      <c r="E3000" s="40"/>
      <c r="F3000" s="40"/>
      <c r="K3000" s="40"/>
    </row>
    <row r="3001" spans="1:11" x14ac:dyDescent="0.2">
      <c r="A3001" s="40"/>
      <c r="B3001" s="40"/>
      <c r="E3001" s="40"/>
      <c r="F3001" s="40"/>
      <c r="K3001" s="40"/>
    </row>
    <row r="3002" spans="1:11" x14ac:dyDescent="0.2">
      <c r="A3002" s="40"/>
      <c r="B3002" s="40"/>
      <c r="E3002" s="40"/>
      <c r="F3002" s="40"/>
      <c r="K3002" s="40"/>
    </row>
    <row r="3003" spans="1:11" x14ac:dyDescent="0.2">
      <c r="A3003" s="40"/>
      <c r="B3003" s="40"/>
      <c r="E3003" s="40"/>
      <c r="F3003" s="40"/>
      <c r="K3003" s="40"/>
    </row>
    <row r="3004" spans="1:11" x14ac:dyDescent="0.2">
      <c r="A3004" s="40"/>
      <c r="B3004" s="40"/>
      <c r="E3004" s="40"/>
      <c r="F3004" s="40"/>
      <c r="K3004" s="40"/>
    </row>
    <row r="3005" spans="1:11" x14ac:dyDescent="0.2">
      <c r="A3005" s="40"/>
      <c r="B3005" s="40"/>
      <c r="E3005" s="40"/>
      <c r="F3005" s="40"/>
      <c r="K3005" s="40"/>
    </row>
    <row r="3006" spans="1:11" x14ac:dyDescent="0.2">
      <c r="A3006" s="40"/>
      <c r="B3006" s="40"/>
      <c r="E3006" s="40"/>
      <c r="F3006" s="40"/>
      <c r="K3006" s="40"/>
    </row>
    <row r="3007" spans="1:11" x14ac:dyDescent="0.2">
      <c r="A3007" s="40"/>
      <c r="B3007" s="40"/>
      <c r="E3007" s="40"/>
      <c r="F3007" s="40"/>
      <c r="K3007" s="40"/>
    </row>
    <row r="3008" spans="1:11" x14ac:dyDescent="0.2">
      <c r="A3008" s="40"/>
      <c r="B3008" s="40"/>
      <c r="E3008" s="40"/>
      <c r="F3008" s="40"/>
      <c r="K3008" s="40"/>
    </row>
    <row r="3009" spans="1:11" x14ac:dyDescent="0.2">
      <c r="A3009" s="40"/>
      <c r="B3009" s="40"/>
      <c r="E3009" s="40"/>
      <c r="F3009" s="40"/>
      <c r="K3009" s="40"/>
    </row>
    <row r="3010" spans="1:11" x14ac:dyDescent="0.2">
      <c r="A3010" s="40"/>
      <c r="B3010" s="40"/>
      <c r="E3010" s="40"/>
      <c r="F3010" s="40"/>
      <c r="K3010" s="40"/>
    </row>
    <row r="3011" spans="1:11" x14ac:dyDescent="0.2">
      <c r="A3011" s="40"/>
      <c r="B3011" s="40"/>
      <c r="E3011" s="40"/>
      <c r="F3011" s="40"/>
      <c r="K3011" s="40"/>
    </row>
    <row r="3012" spans="1:11" x14ac:dyDescent="0.2">
      <c r="A3012" s="40"/>
      <c r="B3012" s="40"/>
      <c r="E3012" s="40"/>
      <c r="F3012" s="40"/>
      <c r="K3012" s="40"/>
    </row>
    <row r="3013" spans="1:11" x14ac:dyDescent="0.2">
      <c r="A3013" s="40"/>
      <c r="B3013" s="40"/>
      <c r="E3013" s="40"/>
      <c r="F3013" s="40"/>
      <c r="K3013" s="40"/>
    </row>
    <row r="3014" spans="1:11" x14ac:dyDescent="0.2">
      <c r="A3014" s="40"/>
      <c r="B3014" s="40"/>
      <c r="E3014" s="40"/>
      <c r="F3014" s="40"/>
      <c r="K3014" s="40"/>
    </row>
    <row r="3015" spans="1:11" x14ac:dyDescent="0.2">
      <c r="A3015" s="40"/>
      <c r="B3015" s="40"/>
      <c r="E3015" s="40"/>
      <c r="F3015" s="40"/>
      <c r="K3015" s="40"/>
    </row>
    <row r="3016" spans="1:11" x14ac:dyDescent="0.2">
      <c r="A3016" s="40"/>
      <c r="B3016" s="40"/>
      <c r="E3016" s="40"/>
      <c r="F3016" s="40"/>
      <c r="K3016" s="40"/>
    </row>
    <row r="3017" spans="1:11" x14ac:dyDescent="0.2">
      <c r="A3017" s="40"/>
      <c r="B3017" s="40"/>
      <c r="E3017" s="40"/>
      <c r="F3017" s="40"/>
      <c r="K3017" s="40"/>
    </row>
    <row r="3018" spans="1:11" x14ac:dyDescent="0.2">
      <c r="A3018" s="40"/>
      <c r="B3018" s="40"/>
      <c r="E3018" s="40"/>
      <c r="F3018" s="40"/>
      <c r="K3018" s="40"/>
    </row>
    <row r="3019" spans="1:11" x14ac:dyDescent="0.2">
      <c r="A3019" s="40"/>
      <c r="B3019" s="40"/>
      <c r="E3019" s="40"/>
      <c r="F3019" s="40"/>
      <c r="K3019" s="40"/>
    </row>
    <row r="3020" spans="1:11" x14ac:dyDescent="0.2">
      <c r="A3020" s="40"/>
      <c r="B3020" s="40"/>
      <c r="E3020" s="40"/>
      <c r="F3020" s="40"/>
      <c r="K3020" s="40"/>
    </row>
    <row r="3021" spans="1:11" x14ac:dyDescent="0.2">
      <c r="A3021" s="40"/>
      <c r="B3021" s="40"/>
      <c r="E3021" s="40"/>
      <c r="F3021" s="40"/>
      <c r="K3021" s="40"/>
    </row>
    <row r="3022" spans="1:11" x14ac:dyDescent="0.2">
      <c r="A3022" s="40"/>
      <c r="B3022" s="40"/>
      <c r="E3022" s="40"/>
      <c r="F3022" s="40"/>
      <c r="K3022" s="40"/>
    </row>
    <row r="3023" spans="1:11" x14ac:dyDescent="0.2">
      <c r="A3023" s="40"/>
      <c r="B3023" s="40"/>
      <c r="E3023" s="40"/>
      <c r="F3023" s="40"/>
      <c r="K3023" s="40"/>
    </row>
    <row r="3024" spans="1:11" x14ac:dyDescent="0.2">
      <c r="A3024" s="40"/>
      <c r="B3024" s="40"/>
      <c r="E3024" s="40"/>
      <c r="F3024" s="40"/>
      <c r="K3024" s="40"/>
    </row>
    <row r="3025" spans="1:11" x14ac:dyDescent="0.2">
      <c r="A3025" s="40"/>
      <c r="B3025" s="40"/>
      <c r="E3025" s="40"/>
      <c r="F3025" s="40"/>
      <c r="K3025" s="40"/>
    </row>
    <row r="3026" spans="1:11" x14ac:dyDescent="0.2">
      <c r="A3026" s="40"/>
      <c r="B3026" s="40"/>
      <c r="E3026" s="40"/>
      <c r="F3026" s="40"/>
      <c r="K3026" s="40"/>
    </row>
    <row r="3027" spans="1:11" x14ac:dyDescent="0.2">
      <c r="A3027" s="40"/>
      <c r="B3027" s="40"/>
      <c r="E3027" s="40"/>
      <c r="F3027" s="40"/>
      <c r="K3027" s="40"/>
    </row>
    <row r="3028" spans="1:11" x14ac:dyDescent="0.2">
      <c r="A3028" s="40"/>
      <c r="B3028" s="40"/>
      <c r="E3028" s="40"/>
      <c r="F3028" s="40"/>
      <c r="K3028" s="40"/>
    </row>
    <row r="3029" spans="1:11" x14ac:dyDescent="0.2">
      <c r="A3029" s="40"/>
      <c r="B3029" s="40"/>
      <c r="E3029" s="40"/>
      <c r="F3029" s="40"/>
      <c r="K3029" s="40"/>
    </row>
    <row r="3030" spans="1:11" x14ac:dyDescent="0.2">
      <c r="A3030" s="40"/>
      <c r="B3030" s="40"/>
      <c r="E3030" s="40"/>
      <c r="F3030" s="40"/>
      <c r="K3030" s="40"/>
    </row>
    <row r="3031" spans="1:11" x14ac:dyDescent="0.2">
      <c r="A3031" s="40"/>
      <c r="B3031" s="40"/>
      <c r="E3031" s="40"/>
      <c r="F3031" s="40"/>
      <c r="K3031" s="40"/>
    </row>
    <row r="3032" spans="1:11" x14ac:dyDescent="0.2">
      <c r="A3032" s="40"/>
      <c r="B3032" s="40"/>
      <c r="E3032" s="40"/>
      <c r="F3032" s="40"/>
      <c r="K3032" s="40"/>
    </row>
    <row r="3033" spans="1:11" x14ac:dyDescent="0.2">
      <c r="A3033" s="40"/>
      <c r="B3033" s="40"/>
      <c r="E3033" s="40"/>
      <c r="F3033" s="40"/>
      <c r="K3033" s="40"/>
    </row>
    <row r="3034" spans="1:11" x14ac:dyDescent="0.2">
      <c r="A3034" s="40"/>
      <c r="B3034" s="40"/>
      <c r="E3034" s="40"/>
      <c r="F3034" s="40"/>
      <c r="K3034" s="40"/>
    </row>
    <row r="3035" spans="1:11" x14ac:dyDescent="0.2">
      <c r="A3035" s="40"/>
      <c r="B3035" s="40"/>
      <c r="E3035" s="40"/>
      <c r="F3035" s="40"/>
      <c r="K3035" s="40"/>
    </row>
    <row r="3036" spans="1:11" x14ac:dyDescent="0.2">
      <c r="A3036" s="40"/>
      <c r="B3036" s="40"/>
      <c r="E3036" s="40"/>
      <c r="F3036" s="40"/>
      <c r="K3036" s="40"/>
    </row>
    <row r="3037" spans="1:11" x14ac:dyDescent="0.2">
      <c r="A3037" s="40"/>
      <c r="B3037" s="40"/>
      <c r="E3037" s="40"/>
      <c r="F3037" s="40"/>
      <c r="K3037" s="40"/>
    </row>
    <row r="3038" spans="1:11" x14ac:dyDescent="0.2">
      <c r="A3038" s="40"/>
      <c r="B3038" s="40"/>
      <c r="E3038" s="40"/>
      <c r="F3038" s="40"/>
      <c r="K3038" s="40"/>
    </row>
    <row r="3039" spans="1:11" x14ac:dyDescent="0.2">
      <c r="A3039" s="40"/>
      <c r="B3039" s="40"/>
      <c r="E3039" s="40"/>
      <c r="F3039" s="40"/>
      <c r="K3039" s="40"/>
    </row>
    <row r="3040" spans="1:11" x14ac:dyDescent="0.2">
      <c r="A3040" s="40"/>
      <c r="B3040" s="40"/>
      <c r="E3040" s="40"/>
      <c r="F3040" s="40"/>
      <c r="K3040" s="40"/>
    </row>
    <row r="3041" spans="1:11" x14ac:dyDescent="0.2">
      <c r="A3041" s="40"/>
      <c r="B3041" s="40"/>
      <c r="E3041" s="40"/>
      <c r="F3041" s="40"/>
      <c r="K3041" s="40"/>
    </row>
    <row r="3042" spans="1:11" x14ac:dyDescent="0.2">
      <c r="A3042" s="40"/>
      <c r="B3042" s="40"/>
      <c r="E3042" s="40"/>
      <c r="F3042" s="40"/>
      <c r="K3042" s="40"/>
    </row>
    <row r="3043" spans="1:11" x14ac:dyDescent="0.2">
      <c r="A3043" s="40"/>
      <c r="B3043" s="40"/>
      <c r="E3043" s="40"/>
      <c r="F3043" s="40"/>
      <c r="K3043" s="40"/>
    </row>
    <row r="3044" spans="1:11" x14ac:dyDescent="0.2">
      <c r="A3044" s="40"/>
      <c r="B3044" s="40"/>
      <c r="E3044" s="40"/>
      <c r="F3044" s="40"/>
      <c r="K3044" s="40"/>
    </row>
    <row r="3045" spans="1:11" x14ac:dyDescent="0.2">
      <c r="A3045" s="40"/>
      <c r="B3045" s="40"/>
      <c r="E3045" s="40"/>
      <c r="F3045" s="40"/>
      <c r="K3045" s="40"/>
    </row>
    <row r="3046" spans="1:11" x14ac:dyDescent="0.2">
      <c r="A3046" s="40"/>
      <c r="B3046" s="40"/>
      <c r="E3046" s="40"/>
      <c r="F3046" s="40"/>
      <c r="K3046" s="40"/>
    </row>
    <row r="3047" spans="1:11" x14ac:dyDescent="0.2">
      <c r="A3047" s="40"/>
      <c r="B3047" s="40"/>
      <c r="E3047" s="40"/>
      <c r="F3047" s="40"/>
      <c r="K3047" s="40"/>
    </row>
    <row r="3048" spans="1:11" x14ac:dyDescent="0.2">
      <c r="A3048" s="40"/>
      <c r="B3048" s="40"/>
      <c r="E3048" s="40"/>
      <c r="F3048" s="40"/>
      <c r="K3048" s="40"/>
    </row>
    <row r="3049" spans="1:11" x14ac:dyDescent="0.2">
      <c r="A3049" s="40"/>
      <c r="B3049" s="40"/>
      <c r="E3049" s="40"/>
      <c r="F3049" s="40"/>
      <c r="K3049" s="40"/>
    </row>
    <row r="3050" spans="1:11" x14ac:dyDescent="0.2">
      <c r="A3050" s="40"/>
      <c r="B3050" s="40"/>
      <c r="E3050" s="40"/>
      <c r="F3050" s="40"/>
      <c r="K3050" s="40"/>
    </row>
    <row r="3051" spans="1:11" x14ac:dyDescent="0.2">
      <c r="A3051" s="40"/>
      <c r="B3051" s="40"/>
      <c r="E3051" s="40"/>
      <c r="F3051" s="40"/>
      <c r="K3051" s="40"/>
    </row>
    <row r="3052" spans="1:11" x14ac:dyDescent="0.2">
      <c r="A3052" s="40"/>
      <c r="B3052" s="40"/>
      <c r="E3052" s="40"/>
      <c r="F3052" s="40"/>
      <c r="K3052" s="40"/>
    </row>
    <row r="3053" spans="1:11" x14ac:dyDescent="0.2">
      <c r="A3053" s="40"/>
      <c r="B3053" s="40"/>
      <c r="E3053" s="40"/>
      <c r="F3053" s="40"/>
      <c r="K3053" s="40"/>
    </row>
    <row r="3054" spans="1:11" x14ac:dyDescent="0.2">
      <c r="A3054" s="40"/>
      <c r="B3054" s="40"/>
      <c r="E3054" s="40"/>
      <c r="F3054" s="40"/>
      <c r="K3054" s="40"/>
    </row>
    <row r="3055" spans="1:11" x14ac:dyDescent="0.2">
      <c r="A3055" s="40"/>
      <c r="B3055" s="40"/>
      <c r="E3055" s="40"/>
      <c r="F3055" s="40"/>
      <c r="K3055" s="40"/>
    </row>
    <row r="3056" spans="1:11" x14ac:dyDescent="0.2">
      <c r="A3056" s="40"/>
      <c r="B3056" s="40"/>
      <c r="E3056" s="40"/>
      <c r="F3056" s="40"/>
      <c r="K3056" s="40"/>
    </row>
    <row r="3057" spans="1:11" x14ac:dyDescent="0.2">
      <c r="A3057" s="40"/>
      <c r="B3057" s="40"/>
      <c r="E3057" s="40"/>
      <c r="F3057" s="40"/>
      <c r="K3057" s="40"/>
    </row>
    <row r="3058" spans="1:11" x14ac:dyDescent="0.2">
      <c r="A3058" s="40"/>
      <c r="B3058" s="40"/>
      <c r="E3058" s="40"/>
      <c r="F3058" s="40"/>
      <c r="K3058" s="40"/>
    </row>
    <row r="3059" spans="1:11" x14ac:dyDescent="0.2">
      <c r="A3059" s="40"/>
      <c r="B3059" s="40"/>
      <c r="E3059" s="40"/>
      <c r="F3059" s="40"/>
      <c r="K3059" s="40"/>
    </row>
    <row r="3060" spans="1:11" x14ac:dyDescent="0.2">
      <c r="A3060" s="40"/>
      <c r="B3060" s="40"/>
      <c r="E3060" s="40"/>
      <c r="F3060" s="40"/>
      <c r="K3060" s="40"/>
    </row>
    <row r="3061" spans="1:11" x14ac:dyDescent="0.2">
      <c r="A3061" s="40"/>
      <c r="B3061" s="40"/>
      <c r="E3061" s="40"/>
      <c r="F3061" s="40"/>
      <c r="K3061" s="40"/>
    </row>
    <row r="3062" spans="1:11" x14ac:dyDescent="0.2">
      <c r="A3062" s="40"/>
      <c r="B3062" s="40"/>
      <c r="E3062" s="40"/>
      <c r="F3062" s="40"/>
      <c r="K3062" s="40"/>
    </row>
    <row r="3063" spans="1:11" x14ac:dyDescent="0.2">
      <c r="A3063" s="40"/>
      <c r="B3063" s="40"/>
      <c r="E3063" s="40"/>
      <c r="F3063" s="40"/>
      <c r="K3063" s="40"/>
    </row>
    <row r="3064" spans="1:11" x14ac:dyDescent="0.2">
      <c r="A3064" s="40"/>
      <c r="B3064" s="40"/>
      <c r="E3064" s="40"/>
      <c r="F3064" s="40"/>
      <c r="K3064" s="40"/>
    </row>
    <row r="3065" spans="1:11" x14ac:dyDescent="0.2">
      <c r="A3065" s="40"/>
      <c r="B3065" s="40"/>
      <c r="E3065" s="40"/>
      <c r="F3065" s="40"/>
      <c r="K3065" s="40"/>
    </row>
    <row r="3066" spans="1:11" x14ac:dyDescent="0.2">
      <c r="A3066" s="40"/>
      <c r="B3066" s="40"/>
      <c r="E3066" s="40"/>
      <c r="F3066" s="40"/>
      <c r="K3066" s="40"/>
    </row>
    <row r="3067" spans="1:11" x14ac:dyDescent="0.2">
      <c r="A3067" s="40"/>
      <c r="B3067" s="40"/>
      <c r="E3067" s="40"/>
      <c r="F3067" s="40"/>
      <c r="K3067" s="40"/>
    </row>
    <row r="3068" spans="1:11" x14ac:dyDescent="0.2">
      <c r="A3068" s="40"/>
      <c r="B3068" s="40"/>
      <c r="E3068" s="40"/>
      <c r="F3068" s="40"/>
      <c r="K3068" s="40"/>
    </row>
    <row r="3069" spans="1:11" x14ac:dyDescent="0.2">
      <c r="A3069" s="40"/>
      <c r="B3069" s="40"/>
      <c r="E3069" s="40"/>
      <c r="F3069" s="40"/>
      <c r="K3069" s="40"/>
    </row>
    <row r="3070" spans="1:11" x14ac:dyDescent="0.2">
      <c r="A3070" s="40"/>
      <c r="B3070" s="40"/>
      <c r="E3070" s="40"/>
      <c r="F3070" s="40"/>
      <c r="K3070" s="40"/>
    </row>
    <row r="3071" spans="1:11" x14ac:dyDescent="0.2">
      <c r="A3071" s="40"/>
      <c r="B3071" s="40"/>
      <c r="E3071" s="40"/>
      <c r="F3071" s="40"/>
      <c r="K3071" s="40"/>
    </row>
    <row r="3072" spans="1:11" x14ac:dyDescent="0.2">
      <c r="A3072" s="40"/>
      <c r="B3072" s="40"/>
      <c r="E3072" s="40"/>
      <c r="F3072" s="40"/>
      <c r="K3072" s="40"/>
    </row>
    <row r="3073" spans="1:11" x14ac:dyDescent="0.2">
      <c r="A3073" s="40"/>
      <c r="B3073" s="40"/>
      <c r="E3073" s="40"/>
      <c r="F3073" s="40"/>
      <c r="K3073" s="40"/>
    </row>
    <row r="3074" spans="1:11" x14ac:dyDescent="0.2">
      <c r="A3074" s="40"/>
      <c r="B3074" s="40"/>
      <c r="E3074" s="40"/>
      <c r="F3074" s="40"/>
      <c r="K3074" s="40"/>
    </row>
    <row r="3075" spans="1:11" x14ac:dyDescent="0.2">
      <c r="A3075" s="40"/>
      <c r="B3075" s="40"/>
      <c r="E3075" s="40"/>
      <c r="F3075" s="40"/>
      <c r="K3075" s="40"/>
    </row>
    <row r="3076" spans="1:11" x14ac:dyDescent="0.2">
      <c r="A3076" s="40"/>
      <c r="B3076" s="40"/>
      <c r="E3076" s="40"/>
      <c r="F3076" s="40"/>
      <c r="K3076" s="40"/>
    </row>
    <row r="3077" spans="1:11" x14ac:dyDescent="0.2">
      <c r="A3077" s="40"/>
      <c r="B3077" s="40"/>
      <c r="E3077" s="40"/>
      <c r="F3077" s="40"/>
      <c r="K3077" s="40"/>
    </row>
    <row r="3078" spans="1:11" x14ac:dyDescent="0.2">
      <c r="A3078" s="40"/>
      <c r="B3078" s="40"/>
      <c r="E3078" s="40"/>
      <c r="F3078" s="40"/>
      <c r="K3078" s="40"/>
    </row>
    <row r="3079" spans="1:11" x14ac:dyDescent="0.2">
      <c r="A3079" s="40"/>
      <c r="B3079" s="40"/>
      <c r="E3079" s="40"/>
      <c r="F3079" s="40"/>
      <c r="K3079" s="40"/>
    </row>
    <row r="3080" spans="1:11" x14ac:dyDescent="0.2">
      <c r="A3080" s="40"/>
      <c r="B3080" s="40"/>
      <c r="E3080" s="40"/>
      <c r="F3080" s="40"/>
      <c r="K3080" s="40"/>
    </row>
    <row r="3081" spans="1:11" x14ac:dyDescent="0.2">
      <c r="A3081" s="40"/>
      <c r="B3081" s="40"/>
      <c r="E3081" s="40"/>
      <c r="F3081" s="40"/>
      <c r="K3081" s="40"/>
    </row>
    <row r="3082" spans="1:11" x14ac:dyDescent="0.2">
      <c r="A3082" s="40"/>
      <c r="B3082" s="40"/>
      <c r="E3082" s="40"/>
      <c r="F3082" s="40"/>
      <c r="K3082" s="40"/>
    </row>
    <row r="3083" spans="1:11" x14ac:dyDescent="0.2">
      <c r="A3083" s="40"/>
      <c r="B3083" s="40"/>
      <c r="E3083" s="40"/>
      <c r="F3083" s="40"/>
      <c r="K3083" s="40"/>
    </row>
    <row r="3084" spans="1:11" x14ac:dyDescent="0.2">
      <c r="A3084" s="40"/>
      <c r="B3084" s="40"/>
      <c r="E3084" s="40"/>
      <c r="F3084" s="40"/>
      <c r="K3084" s="40"/>
    </row>
    <row r="3085" spans="1:11" x14ac:dyDescent="0.2">
      <c r="A3085" s="40"/>
      <c r="B3085" s="40"/>
      <c r="E3085" s="40"/>
      <c r="F3085" s="40"/>
      <c r="K3085" s="40"/>
    </row>
    <row r="3086" spans="1:11" x14ac:dyDescent="0.2">
      <c r="A3086" s="40"/>
      <c r="B3086" s="40"/>
      <c r="E3086" s="40"/>
      <c r="F3086" s="40"/>
      <c r="K3086" s="40"/>
    </row>
    <row r="3087" spans="1:11" x14ac:dyDescent="0.2">
      <c r="A3087" s="40"/>
      <c r="B3087" s="40"/>
      <c r="E3087" s="40"/>
      <c r="F3087" s="40"/>
      <c r="K3087" s="40"/>
    </row>
    <row r="3088" spans="1:11" x14ac:dyDescent="0.2">
      <c r="A3088" s="40"/>
      <c r="B3088" s="40"/>
      <c r="E3088" s="40"/>
      <c r="F3088" s="40"/>
      <c r="K3088" s="40"/>
    </row>
    <row r="3089" spans="1:11" x14ac:dyDescent="0.2">
      <c r="A3089" s="40"/>
      <c r="B3089" s="40"/>
      <c r="E3089" s="40"/>
      <c r="F3089" s="40"/>
      <c r="K3089" s="40"/>
    </row>
    <row r="3090" spans="1:11" x14ac:dyDescent="0.2">
      <c r="A3090" s="40"/>
      <c r="B3090" s="40"/>
      <c r="E3090" s="40"/>
      <c r="F3090" s="40"/>
      <c r="K3090" s="40"/>
    </row>
    <row r="3091" spans="1:11" x14ac:dyDescent="0.2">
      <c r="A3091" s="40"/>
      <c r="B3091" s="40"/>
      <c r="E3091" s="40"/>
      <c r="F3091" s="40"/>
      <c r="K3091" s="40"/>
    </row>
    <row r="3092" spans="1:11" x14ac:dyDescent="0.2">
      <c r="A3092" s="40"/>
      <c r="B3092" s="40"/>
      <c r="E3092" s="40"/>
      <c r="F3092" s="40"/>
      <c r="K3092" s="40"/>
    </row>
    <row r="3093" spans="1:11" x14ac:dyDescent="0.2">
      <c r="A3093" s="40"/>
      <c r="B3093" s="40"/>
      <c r="E3093" s="40"/>
      <c r="F3093" s="40"/>
      <c r="K3093" s="40"/>
    </row>
    <row r="3094" spans="1:11" x14ac:dyDescent="0.2">
      <c r="A3094" s="40"/>
      <c r="B3094" s="40"/>
      <c r="E3094" s="40"/>
      <c r="F3094" s="40"/>
      <c r="K3094" s="40"/>
    </row>
    <row r="3095" spans="1:11" x14ac:dyDescent="0.2">
      <c r="A3095" s="40"/>
      <c r="B3095" s="40"/>
      <c r="E3095" s="40"/>
      <c r="F3095" s="40"/>
      <c r="K3095" s="40"/>
    </row>
    <row r="3096" spans="1:11" x14ac:dyDescent="0.2">
      <c r="A3096" s="40"/>
      <c r="B3096" s="40"/>
      <c r="E3096" s="40"/>
      <c r="F3096" s="40"/>
      <c r="K3096" s="40"/>
    </row>
    <row r="3097" spans="1:11" x14ac:dyDescent="0.2">
      <c r="A3097" s="40"/>
      <c r="B3097" s="40"/>
      <c r="E3097" s="40"/>
      <c r="F3097" s="40"/>
      <c r="K3097" s="40"/>
    </row>
    <row r="3098" spans="1:11" x14ac:dyDescent="0.2">
      <c r="A3098" s="40"/>
      <c r="B3098" s="40"/>
      <c r="E3098" s="40"/>
      <c r="F3098" s="40"/>
      <c r="K3098" s="40"/>
    </row>
    <row r="3099" spans="1:11" x14ac:dyDescent="0.2">
      <c r="A3099" s="40"/>
      <c r="B3099" s="40"/>
      <c r="E3099" s="40"/>
      <c r="F3099" s="40"/>
      <c r="K3099" s="40"/>
    </row>
    <row r="3100" spans="1:11" x14ac:dyDescent="0.2">
      <c r="A3100" s="40"/>
      <c r="B3100" s="40"/>
      <c r="E3100" s="40"/>
      <c r="F3100" s="40"/>
      <c r="K3100" s="40"/>
    </row>
    <row r="3101" spans="1:11" x14ac:dyDescent="0.2">
      <c r="A3101" s="40"/>
      <c r="B3101" s="40"/>
      <c r="E3101" s="40"/>
      <c r="F3101" s="40"/>
      <c r="K3101" s="40"/>
    </row>
    <row r="3102" spans="1:11" x14ac:dyDescent="0.2">
      <c r="A3102" s="40"/>
      <c r="B3102" s="40"/>
      <c r="E3102" s="40"/>
      <c r="F3102" s="40"/>
      <c r="K3102" s="40"/>
    </row>
    <row r="3103" spans="1:11" x14ac:dyDescent="0.2">
      <c r="A3103" s="40"/>
      <c r="B3103" s="40"/>
      <c r="E3103" s="40"/>
      <c r="F3103" s="40"/>
      <c r="K3103" s="40"/>
    </row>
    <row r="3104" spans="1:11" x14ac:dyDescent="0.2">
      <c r="A3104" s="40"/>
      <c r="B3104" s="40"/>
      <c r="E3104" s="40"/>
      <c r="F3104" s="40"/>
      <c r="K3104" s="40"/>
    </row>
    <row r="3105" spans="1:11" x14ac:dyDescent="0.2">
      <c r="A3105" s="40"/>
      <c r="B3105" s="40"/>
      <c r="E3105" s="40"/>
      <c r="F3105" s="40"/>
      <c r="K3105" s="40"/>
    </row>
    <row r="3106" spans="1:11" x14ac:dyDescent="0.2">
      <c r="A3106" s="40"/>
      <c r="B3106" s="40"/>
      <c r="E3106" s="40"/>
      <c r="F3106" s="40"/>
      <c r="K3106" s="40"/>
    </row>
    <row r="3107" spans="1:11" x14ac:dyDescent="0.2">
      <c r="A3107" s="40"/>
      <c r="B3107" s="40"/>
      <c r="E3107" s="40"/>
      <c r="F3107" s="40"/>
      <c r="K3107" s="40"/>
    </row>
    <row r="3108" spans="1:11" x14ac:dyDescent="0.2">
      <c r="A3108" s="40"/>
      <c r="B3108" s="40"/>
      <c r="E3108" s="40"/>
      <c r="F3108" s="40"/>
      <c r="K3108" s="40"/>
    </row>
    <row r="3109" spans="1:11" x14ac:dyDescent="0.2">
      <c r="A3109" s="40"/>
      <c r="B3109" s="40"/>
      <c r="E3109" s="40"/>
      <c r="F3109" s="40"/>
      <c r="K3109" s="40"/>
    </row>
    <row r="3110" spans="1:11" x14ac:dyDescent="0.2">
      <c r="A3110" s="40"/>
      <c r="B3110" s="40"/>
      <c r="E3110" s="40"/>
      <c r="F3110" s="40"/>
      <c r="K3110" s="40"/>
    </row>
    <row r="3111" spans="1:11" x14ac:dyDescent="0.2">
      <c r="A3111" s="40"/>
      <c r="B3111" s="40"/>
      <c r="E3111" s="40"/>
      <c r="F3111" s="40"/>
      <c r="K3111" s="40"/>
    </row>
    <row r="3112" spans="1:11" x14ac:dyDescent="0.2">
      <c r="A3112" s="40"/>
      <c r="B3112" s="40"/>
      <c r="E3112" s="40"/>
      <c r="F3112" s="40"/>
      <c r="K3112" s="40"/>
    </row>
    <row r="3113" spans="1:11" x14ac:dyDescent="0.2">
      <c r="A3113" s="40"/>
      <c r="B3113" s="40"/>
      <c r="E3113" s="40"/>
      <c r="F3113" s="40"/>
      <c r="K3113" s="40"/>
    </row>
    <row r="3114" spans="1:11" x14ac:dyDescent="0.2">
      <c r="A3114" s="40"/>
      <c r="B3114" s="40"/>
      <c r="E3114" s="40"/>
      <c r="F3114" s="40"/>
      <c r="K3114" s="40"/>
    </row>
    <row r="3115" spans="1:11" x14ac:dyDescent="0.2">
      <c r="A3115" s="40"/>
      <c r="B3115" s="40"/>
      <c r="E3115" s="40"/>
      <c r="F3115" s="40"/>
      <c r="K3115" s="40"/>
    </row>
    <row r="3116" spans="1:11" x14ac:dyDescent="0.2">
      <c r="A3116" s="40"/>
      <c r="B3116" s="40"/>
      <c r="E3116" s="40"/>
      <c r="F3116" s="40"/>
      <c r="K3116" s="40"/>
    </row>
    <row r="3117" spans="1:11" x14ac:dyDescent="0.2">
      <c r="A3117" s="40"/>
      <c r="B3117" s="40"/>
      <c r="E3117" s="40"/>
      <c r="F3117" s="40"/>
      <c r="K3117" s="40"/>
    </row>
    <row r="3118" spans="1:11" x14ac:dyDescent="0.2">
      <c r="A3118" s="40"/>
      <c r="B3118" s="40"/>
      <c r="E3118" s="40"/>
      <c r="F3118" s="40"/>
      <c r="K3118" s="40"/>
    </row>
    <row r="3119" spans="1:11" x14ac:dyDescent="0.2">
      <c r="A3119" s="40"/>
      <c r="B3119" s="40"/>
      <c r="E3119" s="40"/>
      <c r="F3119" s="40"/>
      <c r="K3119" s="40"/>
    </row>
    <row r="3120" spans="1:11" x14ac:dyDescent="0.2">
      <c r="A3120" s="40"/>
      <c r="B3120" s="40"/>
      <c r="E3120" s="40"/>
      <c r="F3120" s="40"/>
      <c r="K3120" s="40"/>
    </row>
    <row r="3121" spans="1:11" x14ac:dyDescent="0.2">
      <c r="A3121" s="40"/>
      <c r="B3121" s="40"/>
      <c r="E3121" s="40"/>
      <c r="F3121" s="40"/>
      <c r="K3121" s="40"/>
    </row>
    <row r="3122" spans="1:11" x14ac:dyDescent="0.2">
      <c r="A3122" s="40"/>
      <c r="B3122" s="40"/>
      <c r="E3122" s="40"/>
      <c r="F3122" s="40"/>
      <c r="K3122" s="40"/>
    </row>
    <row r="3123" spans="1:11" x14ac:dyDescent="0.2">
      <c r="A3123" s="40"/>
      <c r="B3123" s="40"/>
      <c r="E3123" s="40"/>
      <c r="F3123" s="40"/>
      <c r="K3123" s="40"/>
    </row>
    <row r="3124" spans="1:11" x14ac:dyDescent="0.2">
      <c r="A3124" s="40"/>
      <c r="B3124" s="40"/>
      <c r="E3124" s="40"/>
      <c r="F3124" s="40"/>
      <c r="K3124" s="40"/>
    </row>
    <row r="3125" spans="1:11" x14ac:dyDescent="0.2">
      <c r="A3125" s="40"/>
      <c r="B3125" s="40"/>
      <c r="E3125" s="40"/>
      <c r="F3125" s="40"/>
      <c r="K3125" s="40"/>
    </row>
    <row r="3126" spans="1:11" x14ac:dyDescent="0.2">
      <c r="A3126" s="40"/>
      <c r="B3126" s="40"/>
      <c r="E3126" s="40"/>
      <c r="F3126" s="40"/>
      <c r="K3126" s="40"/>
    </row>
    <row r="3127" spans="1:11" x14ac:dyDescent="0.2">
      <c r="A3127" s="40"/>
      <c r="B3127" s="40"/>
      <c r="E3127" s="40"/>
      <c r="F3127" s="40"/>
      <c r="K3127" s="40"/>
    </row>
    <row r="3128" spans="1:11" x14ac:dyDescent="0.2">
      <c r="A3128" s="40"/>
      <c r="B3128" s="40"/>
      <c r="E3128" s="40"/>
      <c r="F3128" s="40"/>
      <c r="K3128" s="40"/>
    </row>
    <row r="3129" spans="1:11" x14ac:dyDescent="0.2">
      <c r="A3129" s="40"/>
      <c r="B3129" s="40"/>
      <c r="E3129" s="40"/>
      <c r="F3129" s="40"/>
      <c r="K3129" s="40"/>
    </row>
    <row r="3130" spans="1:11" x14ac:dyDescent="0.2">
      <c r="A3130" s="40"/>
      <c r="B3130" s="40"/>
      <c r="E3130" s="40"/>
      <c r="F3130" s="40"/>
      <c r="K3130" s="40"/>
    </row>
    <row r="3131" spans="1:11" x14ac:dyDescent="0.2">
      <c r="A3131" s="40"/>
      <c r="B3131" s="40"/>
      <c r="E3131" s="40"/>
      <c r="F3131" s="40"/>
      <c r="K3131" s="40"/>
    </row>
    <row r="3132" spans="1:11" x14ac:dyDescent="0.2">
      <c r="A3132" s="40"/>
      <c r="B3132" s="40"/>
      <c r="E3132" s="40"/>
      <c r="F3132" s="40"/>
      <c r="K3132" s="40"/>
    </row>
    <row r="3133" spans="1:11" x14ac:dyDescent="0.2">
      <c r="A3133" s="40"/>
      <c r="B3133" s="40"/>
      <c r="E3133" s="40"/>
      <c r="F3133" s="40"/>
      <c r="K3133" s="40"/>
    </row>
    <row r="3134" spans="1:11" x14ac:dyDescent="0.2">
      <c r="A3134" s="40"/>
      <c r="B3134" s="40"/>
      <c r="E3134" s="40"/>
      <c r="F3134" s="40"/>
      <c r="K3134" s="40"/>
    </row>
    <row r="3135" spans="1:11" x14ac:dyDescent="0.2">
      <c r="A3135" s="40"/>
      <c r="B3135" s="40"/>
      <c r="E3135" s="40"/>
      <c r="F3135" s="40"/>
      <c r="K3135" s="40"/>
    </row>
    <row r="3136" spans="1:11" x14ac:dyDescent="0.2">
      <c r="A3136" s="40"/>
      <c r="B3136" s="40"/>
      <c r="E3136" s="40"/>
      <c r="F3136" s="40"/>
      <c r="K3136" s="40"/>
    </row>
    <row r="3137" spans="1:11" x14ac:dyDescent="0.2">
      <c r="A3137" s="40"/>
      <c r="B3137" s="40"/>
      <c r="E3137" s="40"/>
      <c r="F3137" s="40"/>
      <c r="K3137" s="40"/>
    </row>
    <row r="3138" spans="1:11" x14ac:dyDescent="0.2">
      <c r="A3138" s="40"/>
      <c r="B3138" s="40"/>
      <c r="E3138" s="40"/>
      <c r="F3138" s="40"/>
      <c r="K3138" s="40"/>
    </row>
    <row r="3139" spans="1:11" x14ac:dyDescent="0.2">
      <c r="A3139" s="40"/>
      <c r="B3139" s="40"/>
      <c r="E3139" s="40"/>
      <c r="F3139" s="40"/>
      <c r="K3139" s="40"/>
    </row>
    <row r="3140" spans="1:11" x14ac:dyDescent="0.2">
      <c r="A3140" s="40"/>
      <c r="B3140" s="40"/>
      <c r="E3140" s="40"/>
      <c r="F3140" s="40"/>
      <c r="K3140" s="40"/>
    </row>
    <row r="3141" spans="1:11" x14ac:dyDescent="0.2">
      <c r="A3141" s="40"/>
      <c r="B3141" s="40"/>
      <c r="E3141" s="40"/>
      <c r="F3141" s="40"/>
      <c r="K3141" s="40"/>
    </row>
    <row r="3142" spans="1:11" x14ac:dyDescent="0.2">
      <c r="A3142" s="40"/>
      <c r="B3142" s="40"/>
      <c r="E3142" s="40"/>
      <c r="F3142" s="40"/>
      <c r="K3142" s="40"/>
    </row>
    <row r="3143" spans="1:11" x14ac:dyDescent="0.2">
      <c r="A3143" s="40"/>
      <c r="B3143" s="40"/>
      <c r="E3143" s="40"/>
      <c r="F3143" s="40"/>
      <c r="K3143" s="40"/>
    </row>
    <row r="3144" spans="1:11" x14ac:dyDescent="0.2">
      <c r="A3144" s="40"/>
      <c r="B3144" s="40"/>
      <c r="E3144" s="40"/>
      <c r="F3144" s="40"/>
      <c r="K3144" s="40"/>
    </row>
    <row r="3145" spans="1:11" x14ac:dyDescent="0.2">
      <c r="A3145" s="40"/>
      <c r="B3145" s="40"/>
      <c r="E3145" s="40"/>
      <c r="F3145" s="40"/>
      <c r="K3145" s="40"/>
    </row>
    <row r="3146" spans="1:11" x14ac:dyDescent="0.2">
      <c r="A3146" s="40"/>
      <c r="B3146" s="40"/>
      <c r="E3146" s="40"/>
      <c r="F3146" s="40"/>
      <c r="K3146" s="40"/>
    </row>
    <row r="3147" spans="1:11" x14ac:dyDescent="0.2">
      <c r="A3147" s="40"/>
      <c r="B3147" s="40"/>
      <c r="E3147" s="40"/>
      <c r="F3147" s="40"/>
      <c r="K3147" s="40"/>
    </row>
    <row r="3148" spans="1:11" x14ac:dyDescent="0.2">
      <c r="A3148" s="40"/>
      <c r="B3148" s="40"/>
      <c r="E3148" s="40"/>
      <c r="F3148" s="40"/>
      <c r="K3148" s="40"/>
    </row>
    <row r="3149" spans="1:11" x14ac:dyDescent="0.2">
      <c r="A3149" s="40"/>
      <c r="B3149" s="40"/>
      <c r="E3149" s="40"/>
      <c r="F3149" s="40"/>
      <c r="K3149" s="40"/>
    </row>
    <row r="3150" spans="1:11" x14ac:dyDescent="0.2">
      <c r="A3150" s="40"/>
      <c r="B3150" s="40"/>
      <c r="E3150" s="40"/>
      <c r="F3150" s="40"/>
      <c r="K3150" s="40"/>
    </row>
    <row r="3151" spans="1:11" x14ac:dyDescent="0.2">
      <c r="A3151" s="40"/>
      <c r="B3151" s="40"/>
      <c r="E3151" s="40"/>
      <c r="F3151" s="40"/>
      <c r="K3151" s="40"/>
    </row>
    <row r="3152" spans="1:11" x14ac:dyDescent="0.2">
      <c r="A3152" s="40"/>
      <c r="B3152" s="40"/>
      <c r="E3152" s="40"/>
      <c r="F3152" s="40"/>
      <c r="K3152" s="40"/>
    </row>
    <row r="3153" spans="1:11" x14ac:dyDescent="0.2">
      <c r="A3153" s="40"/>
      <c r="B3153" s="40"/>
      <c r="E3153" s="40"/>
      <c r="F3153" s="40"/>
      <c r="K3153" s="40"/>
    </row>
    <row r="3154" spans="1:11" x14ac:dyDescent="0.2">
      <c r="A3154" s="40"/>
      <c r="B3154" s="40"/>
      <c r="E3154" s="40"/>
      <c r="F3154" s="40"/>
      <c r="K3154" s="40"/>
    </row>
    <row r="3155" spans="1:11" x14ac:dyDescent="0.2">
      <c r="A3155" s="40"/>
      <c r="B3155" s="40"/>
      <c r="E3155" s="40"/>
      <c r="F3155" s="40"/>
      <c r="K3155" s="40"/>
    </row>
    <row r="3156" spans="1:11" x14ac:dyDescent="0.2">
      <c r="A3156" s="40"/>
      <c r="B3156" s="40"/>
      <c r="E3156" s="40"/>
      <c r="F3156" s="40"/>
      <c r="K3156" s="40"/>
    </row>
    <row r="3157" spans="1:11" x14ac:dyDescent="0.2">
      <c r="A3157" s="40"/>
      <c r="B3157" s="40"/>
      <c r="E3157" s="40"/>
      <c r="F3157" s="40"/>
      <c r="K3157" s="40"/>
    </row>
    <row r="3158" spans="1:11" x14ac:dyDescent="0.2">
      <c r="A3158" s="40"/>
      <c r="B3158" s="40"/>
      <c r="E3158" s="40"/>
      <c r="F3158" s="40"/>
      <c r="K3158" s="40"/>
    </row>
    <row r="3159" spans="1:11" x14ac:dyDescent="0.2">
      <c r="A3159" s="40"/>
      <c r="B3159" s="40"/>
      <c r="E3159" s="40"/>
      <c r="F3159" s="40"/>
      <c r="K3159" s="40"/>
    </row>
    <row r="3160" spans="1:11" x14ac:dyDescent="0.2">
      <c r="A3160" s="40"/>
      <c r="B3160" s="40"/>
      <c r="E3160" s="40"/>
      <c r="F3160" s="40"/>
      <c r="K3160" s="40"/>
    </row>
    <row r="3161" spans="1:11" x14ac:dyDescent="0.2">
      <c r="A3161" s="40"/>
      <c r="B3161" s="40"/>
      <c r="E3161" s="40"/>
      <c r="F3161" s="40"/>
      <c r="K3161" s="40"/>
    </row>
    <row r="3162" spans="1:11" x14ac:dyDescent="0.2">
      <c r="A3162" s="40"/>
      <c r="B3162" s="40"/>
      <c r="E3162" s="40"/>
      <c r="F3162" s="40"/>
      <c r="K3162" s="40"/>
    </row>
    <row r="3163" spans="1:11" x14ac:dyDescent="0.2">
      <c r="A3163" s="40"/>
      <c r="B3163" s="40"/>
      <c r="E3163" s="40"/>
      <c r="F3163" s="40"/>
      <c r="K3163" s="40"/>
    </row>
    <row r="3164" spans="1:11" x14ac:dyDescent="0.2">
      <c r="A3164" s="40"/>
      <c r="B3164" s="40"/>
      <c r="E3164" s="40"/>
      <c r="F3164" s="40"/>
      <c r="K3164" s="40"/>
    </row>
    <row r="3165" spans="1:11" x14ac:dyDescent="0.2">
      <c r="A3165" s="40"/>
      <c r="B3165" s="40"/>
      <c r="E3165" s="40"/>
      <c r="F3165" s="40"/>
      <c r="K3165" s="40"/>
    </row>
    <row r="3166" spans="1:11" x14ac:dyDescent="0.2">
      <c r="A3166" s="40"/>
      <c r="B3166" s="40"/>
      <c r="E3166" s="40"/>
      <c r="F3166" s="40"/>
      <c r="K3166" s="40"/>
    </row>
    <row r="3167" spans="1:11" x14ac:dyDescent="0.2">
      <c r="A3167" s="40"/>
      <c r="B3167" s="40"/>
      <c r="E3167" s="40"/>
      <c r="F3167" s="40"/>
      <c r="K3167" s="40"/>
    </row>
    <row r="3168" spans="1:11" x14ac:dyDescent="0.2">
      <c r="A3168" s="40"/>
      <c r="B3168" s="40"/>
      <c r="E3168" s="40"/>
      <c r="F3168" s="40"/>
      <c r="K3168" s="40"/>
    </row>
    <row r="3169" spans="1:11" x14ac:dyDescent="0.2">
      <c r="A3169" s="40"/>
      <c r="B3169" s="40"/>
      <c r="E3169" s="40"/>
      <c r="F3169" s="40"/>
      <c r="K3169" s="40"/>
    </row>
    <row r="3170" spans="1:11" x14ac:dyDescent="0.2">
      <c r="A3170" s="40"/>
      <c r="B3170" s="40"/>
      <c r="E3170" s="40"/>
      <c r="F3170" s="40"/>
      <c r="K3170" s="40"/>
    </row>
    <row r="3171" spans="1:11" x14ac:dyDescent="0.2">
      <c r="A3171" s="40"/>
      <c r="B3171" s="40"/>
      <c r="E3171" s="40"/>
      <c r="F3171" s="40"/>
      <c r="K3171" s="40"/>
    </row>
    <row r="3172" spans="1:11" x14ac:dyDescent="0.2">
      <c r="A3172" s="40"/>
      <c r="B3172" s="40"/>
      <c r="E3172" s="40"/>
      <c r="F3172" s="40"/>
      <c r="K3172" s="40"/>
    </row>
    <row r="3173" spans="1:11" x14ac:dyDescent="0.2">
      <c r="A3173" s="40"/>
      <c r="B3173" s="40"/>
      <c r="E3173" s="40"/>
      <c r="F3173" s="40"/>
      <c r="K3173" s="40"/>
    </row>
    <row r="3174" spans="1:11" x14ac:dyDescent="0.2">
      <c r="A3174" s="40"/>
      <c r="B3174" s="40"/>
      <c r="E3174" s="40"/>
      <c r="F3174" s="40"/>
      <c r="K3174" s="40"/>
    </row>
    <row r="3175" spans="1:11" x14ac:dyDescent="0.2">
      <c r="A3175" s="40"/>
      <c r="B3175" s="40"/>
      <c r="E3175" s="40"/>
      <c r="F3175" s="40"/>
      <c r="K3175" s="40"/>
    </row>
    <row r="3176" spans="1:11" x14ac:dyDescent="0.2">
      <c r="A3176" s="40"/>
      <c r="B3176" s="40"/>
      <c r="E3176" s="40"/>
      <c r="F3176" s="40"/>
      <c r="K3176" s="40"/>
    </row>
    <row r="3177" spans="1:11" x14ac:dyDescent="0.2">
      <c r="A3177" s="40"/>
      <c r="B3177" s="40"/>
      <c r="E3177" s="40"/>
      <c r="F3177" s="40"/>
      <c r="K3177" s="40"/>
    </row>
    <row r="3178" spans="1:11" x14ac:dyDescent="0.2">
      <c r="A3178" s="40"/>
      <c r="B3178" s="40"/>
      <c r="E3178" s="40"/>
      <c r="F3178" s="40"/>
      <c r="K3178" s="40"/>
    </row>
    <row r="3179" spans="1:11" x14ac:dyDescent="0.2">
      <c r="A3179" s="40"/>
      <c r="B3179" s="40"/>
      <c r="E3179" s="40"/>
      <c r="F3179" s="40"/>
      <c r="K3179" s="40"/>
    </row>
    <row r="3180" spans="1:11" x14ac:dyDescent="0.2">
      <c r="A3180" s="40"/>
      <c r="B3180" s="40"/>
      <c r="E3180" s="40"/>
      <c r="F3180" s="40"/>
      <c r="K3180" s="40"/>
    </row>
    <row r="3181" spans="1:11" x14ac:dyDescent="0.2">
      <c r="A3181" s="40"/>
      <c r="B3181" s="40"/>
      <c r="E3181" s="40"/>
      <c r="F3181" s="40"/>
      <c r="K3181" s="40"/>
    </row>
    <row r="3182" spans="1:11" x14ac:dyDescent="0.2">
      <c r="A3182" s="40"/>
      <c r="B3182" s="40"/>
      <c r="E3182" s="40"/>
      <c r="F3182" s="40"/>
      <c r="K3182" s="40"/>
    </row>
    <row r="3183" spans="1:11" x14ac:dyDescent="0.2">
      <c r="A3183" s="40"/>
      <c r="B3183" s="40"/>
      <c r="E3183" s="40"/>
      <c r="F3183" s="40"/>
      <c r="K3183" s="40"/>
    </row>
    <row r="3184" spans="1:11" x14ac:dyDescent="0.2">
      <c r="A3184" s="40"/>
      <c r="B3184" s="40"/>
      <c r="E3184" s="40"/>
      <c r="F3184" s="40"/>
      <c r="K3184" s="40"/>
    </row>
    <row r="3185" spans="1:11" x14ac:dyDescent="0.2">
      <c r="A3185" s="40"/>
      <c r="B3185" s="40"/>
      <c r="E3185" s="40"/>
      <c r="F3185" s="40"/>
      <c r="K3185" s="40"/>
    </row>
    <row r="3186" spans="1:11" x14ac:dyDescent="0.2">
      <c r="A3186" s="40"/>
      <c r="B3186" s="40"/>
      <c r="E3186" s="40"/>
      <c r="F3186" s="40"/>
      <c r="K3186" s="40"/>
    </row>
    <row r="3187" spans="1:11" x14ac:dyDescent="0.2">
      <c r="A3187" s="40"/>
      <c r="B3187" s="40"/>
      <c r="E3187" s="40"/>
      <c r="F3187" s="40"/>
      <c r="K3187" s="40"/>
    </row>
    <row r="3188" spans="1:11" x14ac:dyDescent="0.2">
      <c r="A3188" s="40"/>
      <c r="B3188" s="40"/>
      <c r="E3188" s="40"/>
      <c r="F3188" s="40"/>
      <c r="K3188" s="40"/>
    </row>
    <row r="3189" spans="1:11" x14ac:dyDescent="0.2">
      <c r="A3189" s="40"/>
      <c r="B3189" s="40"/>
      <c r="E3189" s="40"/>
      <c r="F3189" s="40"/>
      <c r="K3189" s="40"/>
    </row>
    <row r="3190" spans="1:11" x14ac:dyDescent="0.2">
      <c r="A3190" s="40"/>
      <c r="B3190" s="40"/>
      <c r="E3190" s="40"/>
      <c r="F3190" s="40"/>
      <c r="K3190" s="40"/>
    </row>
    <row r="3191" spans="1:11" x14ac:dyDescent="0.2">
      <c r="A3191" s="40"/>
      <c r="B3191" s="40"/>
      <c r="E3191" s="40"/>
      <c r="F3191" s="40"/>
      <c r="K3191" s="40"/>
    </row>
    <row r="3192" spans="1:11" x14ac:dyDescent="0.2">
      <c r="A3192" s="40"/>
      <c r="B3192" s="40"/>
      <c r="E3192" s="40"/>
      <c r="F3192" s="40"/>
      <c r="K3192" s="40"/>
    </row>
    <row r="3193" spans="1:11" x14ac:dyDescent="0.2">
      <c r="A3193" s="40"/>
      <c r="B3193" s="40"/>
      <c r="E3193" s="40"/>
      <c r="F3193" s="40"/>
      <c r="K3193" s="40"/>
    </row>
    <row r="3194" spans="1:11" x14ac:dyDescent="0.2">
      <c r="A3194" s="40"/>
      <c r="B3194" s="40"/>
      <c r="E3194" s="40"/>
      <c r="F3194" s="40"/>
      <c r="K3194" s="40"/>
    </row>
    <row r="3195" spans="1:11" x14ac:dyDescent="0.2">
      <c r="A3195" s="40"/>
      <c r="B3195" s="40"/>
      <c r="E3195" s="40"/>
      <c r="F3195" s="40"/>
      <c r="K3195" s="40"/>
    </row>
    <row r="3196" spans="1:11" x14ac:dyDescent="0.2">
      <c r="A3196" s="40"/>
      <c r="B3196" s="40"/>
      <c r="E3196" s="40"/>
      <c r="F3196" s="40"/>
      <c r="K3196" s="40"/>
    </row>
    <row r="3197" spans="1:11" x14ac:dyDescent="0.2">
      <c r="A3197" s="40"/>
      <c r="B3197" s="40"/>
      <c r="E3197" s="40"/>
      <c r="F3197" s="40"/>
      <c r="K3197" s="40"/>
    </row>
    <row r="3198" spans="1:11" x14ac:dyDescent="0.2">
      <c r="A3198" s="40"/>
      <c r="B3198" s="40"/>
      <c r="E3198" s="40"/>
      <c r="F3198" s="40"/>
      <c r="K3198" s="40"/>
    </row>
    <row r="3199" spans="1:11" x14ac:dyDescent="0.2">
      <c r="A3199" s="40"/>
      <c r="B3199" s="40"/>
      <c r="E3199" s="40"/>
      <c r="F3199" s="40"/>
      <c r="K3199" s="40"/>
    </row>
    <row r="3200" spans="1:11" x14ac:dyDescent="0.2">
      <c r="A3200" s="40"/>
      <c r="B3200" s="40"/>
      <c r="E3200" s="40"/>
      <c r="F3200" s="40"/>
      <c r="K3200" s="40"/>
    </row>
    <row r="3201" spans="1:11" x14ac:dyDescent="0.2">
      <c r="A3201" s="40"/>
      <c r="B3201" s="40"/>
      <c r="E3201" s="40"/>
      <c r="F3201" s="40"/>
      <c r="K3201" s="40"/>
    </row>
    <row r="3202" spans="1:11" x14ac:dyDescent="0.2">
      <c r="A3202" s="40"/>
      <c r="B3202" s="40"/>
      <c r="E3202" s="40"/>
      <c r="F3202" s="40"/>
      <c r="K3202" s="40"/>
    </row>
    <row r="3203" spans="1:11" x14ac:dyDescent="0.2">
      <c r="A3203" s="40"/>
      <c r="B3203" s="40"/>
      <c r="E3203" s="40"/>
      <c r="F3203" s="40"/>
      <c r="K3203" s="40"/>
    </row>
    <row r="3204" spans="1:11" x14ac:dyDescent="0.2">
      <c r="A3204" s="40"/>
      <c r="B3204" s="40"/>
      <c r="E3204" s="40"/>
      <c r="F3204" s="40"/>
      <c r="K3204" s="40"/>
    </row>
    <row r="3205" spans="1:11" x14ac:dyDescent="0.2">
      <c r="A3205" s="40"/>
      <c r="B3205" s="40"/>
      <c r="E3205" s="40"/>
      <c r="F3205" s="40"/>
      <c r="K3205" s="40"/>
    </row>
    <row r="3206" spans="1:11" x14ac:dyDescent="0.2">
      <c r="A3206" s="40"/>
      <c r="B3206" s="40"/>
      <c r="E3206" s="40"/>
      <c r="F3206" s="40"/>
      <c r="K3206" s="40"/>
    </row>
    <row r="3207" spans="1:11" x14ac:dyDescent="0.2">
      <c r="A3207" s="40"/>
      <c r="B3207" s="40"/>
      <c r="E3207" s="40"/>
      <c r="F3207" s="40"/>
      <c r="K3207" s="40"/>
    </row>
    <row r="3208" spans="1:11" x14ac:dyDescent="0.2">
      <c r="A3208" s="40"/>
      <c r="B3208" s="40"/>
      <c r="E3208" s="40"/>
      <c r="F3208" s="40"/>
      <c r="K3208" s="40"/>
    </row>
    <row r="3209" spans="1:11" x14ac:dyDescent="0.2">
      <c r="A3209" s="40"/>
      <c r="B3209" s="40"/>
      <c r="E3209" s="40"/>
      <c r="F3209" s="40"/>
      <c r="K3209" s="40"/>
    </row>
    <row r="3210" spans="1:11" x14ac:dyDescent="0.2">
      <c r="A3210" s="40"/>
      <c r="B3210" s="40"/>
      <c r="E3210" s="40"/>
      <c r="F3210" s="40"/>
      <c r="K3210" s="40"/>
    </row>
    <row r="3211" spans="1:11" x14ac:dyDescent="0.2">
      <c r="A3211" s="40"/>
      <c r="B3211" s="40"/>
      <c r="E3211" s="40"/>
      <c r="F3211" s="40"/>
      <c r="K3211" s="40"/>
    </row>
    <row r="3212" spans="1:11" x14ac:dyDescent="0.2">
      <c r="A3212" s="40"/>
      <c r="B3212" s="40"/>
      <c r="E3212" s="40"/>
      <c r="F3212" s="40"/>
      <c r="K3212" s="40"/>
    </row>
    <row r="3213" spans="1:11" x14ac:dyDescent="0.2">
      <c r="A3213" s="40"/>
      <c r="B3213" s="40"/>
      <c r="E3213" s="40"/>
      <c r="F3213" s="40"/>
      <c r="K3213" s="40"/>
    </row>
    <row r="3214" spans="1:11" x14ac:dyDescent="0.2">
      <c r="A3214" s="40"/>
      <c r="B3214" s="40"/>
      <c r="E3214" s="40"/>
      <c r="F3214" s="40"/>
      <c r="K3214" s="40"/>
    </row>
    <row r="3215" spans="1:11" x14ac:dyDescent="0.2">
      <c r="A3215" s="40"/>
      <c r="B3215" s="40"/>
      <c r="E3215" s="40"/>
      <c r="F3215" s="40"/>
      <c r="K3215" s="40"/>
    </row>
    <row r="3216" spans="1:11" x14ac:dyDescent="0.2">
      <c r="A3216" s="40"/>
      <c r="B3216" s="40"/>
      <c r="E3216" s="40"/>
      <c r="F3216" s="40"/>
      <c r="K3216" s="40"/>
    </row>
    <row r="3217" spans="1:11" x14ac:dyDescent="0.2">
      <c r="A3217" s="40"/>
      <c r="B3217" s="40"/>
      <c r="E3217" s="40"/>
      <c r="F3217" s="40"/>
      <c r="K3217" s="40"/>
    </row>
    <row r="3218" spans="1:11" x14ac:dyDescent="0.2">
      <c r="A3218" s="40"/>
      <c r="B3218" s="40"/>
      <c r="E3218" s="40"/>
      <c r="F3218" s="40"/>
      <c r="K3218" s="40"/>
    </row>
    <row r="3219" spans="1:11" x14ac:dyDescent="0.2">
      <c r="A3219" s="40"/>
      <c r="B3219" s="40"/>
      <c r="E3219" s="40"/>
      <c r="F3219" s="40"/>
      <c r="K3219" s="40"/>
    </row>
    <row r="3220" spans="1:11" x14ac:dyDescent="0.2">
      <c r="A3220" s="40"/>
      <c r="B3220" s="40"/>
      <c r="E3220" s="40"/>
      <c r="F3220" s="40"/>
      <c r="K3220" s="40"/>
    </row>
    <row r="3221" spans="1:11" x14ac:dyDescent="0.2">
      <c r="A3221" s="40"/>
      <c r="B3221" s="40"/>
      <c r="E3221" s="40"/>
      <c r="F3221" s="40"/>
      <c r="K3221" s="40"/>
    </row>
    <row r="3222" spans="1:11" x14ac:dyDescent="0.2">
      <c r="A3222" s="40"/>
      <c r="B3222" s="40"/>
      <c r="E3222" s="40"/>
      <c r="F3222" s="40"/>
      <c r="K3222" s="40"/>
    </row>
    <row r="3223" spans="1:11" x14ac:dyDescent="0.2">
      <c r="A3223" s="40"/>
      <c r="B3223" s="40"/>
      <c r="E3223" s="40"/>
      <c r="F3223" s="40"/>
      <c r="K3223" s="40"/>
    </row>
    <row r="3224" spans="1:11" x14ac:dyDescent="0.2">
      <c r="A3224" s="40"/>
      <c r="B3224" s="40"/>
      <c r="E3224" s="40"/>
      <c r="F3224" s="40"/>
      <c r="K3224" s="40"/>
    </row>
    <row r="3225" spans="1:11" x14ac:dyDescent="0.2">
      <c r="A3225" s="40"/>
      <c r="B3225" s="40"/>
      <c r="E3225" s="40"/>
      <c r="F3225" s="40"/>
      <c r="K3225" s="40"/>
    </row>
    <row r="3226" spans="1:11" x14ac:dyDescent="0.2">
      <c r="A3226" s="40"/>
      <c r="B3226" s="40"/>
      <c r="E3226" s="40"/>
      <c r="F3226" s="40"/>
      <c r="K3226" s="40"/>
    </row>
    <row r="3227" spans="1:11" x14ac:dyDescent="0.2">
      <c r="A3227" s="40"/>
      <c r="B3227" s="40"/>
      <c r="E3227" s="40"/>
      <c r="F3227" s="40"/>
      <c r="K3227" s="40"/>
    </row>
    <row r="3228" spans="1:11" x14ac:dyDescent="0.2">
      <c r="A3228" s="40"/>
      <c r="B3228" s="40"/>
      <c r="E3228" s="40"/>
      <c r="F3228" s="40"/>
      <c r="K3228" s="40"/>
    </row>
    <row r="3229" spans="1:11" x14ac:dyDescent="0.2">
      <c r="A3229" s="40"/>
      <c r="B3229" s="40"/>
      <c r="E3229" s="40"/>
      <c r="F3229" s="40"/>
      <c r="K3229" s="40"/>
    </row>
    <row r="3230" spans="1:11" x14ac:dyDescent="0.2">
      <c r="A3230" s="40"/>
      <c r="B3230" s="40"/>
      <c r="E3230" s="40"/>
      <c r="F3230" s="40"/>
      <c r="K3230" s="40"/>
    </row>
    <row r="3231" spans="1:11" x14ac:dyDescent="0.2">
      <c r="A3231" s="40"/>
      <c r="B3231" s="40"/>
      <c r="E3231" s="40"/>
      <c r="F3231" s="40"/>
      <c r="K3231" s="40"/>
    </row>
    <row r="3232" spans="1:11" x14ac:dyDescent="0.2">
      <c r="A3232" s="40"/>
      <c r="B3232" s="40"/>
      <c r="E3232" s="40"/>
      <c r="F3232" s="40"/>
      <c r="K3232" s="40"/>
    </row>
    <row r="3233" spans="1:11" x14ac:dyDescent="0.2">
      <c r="A3233" s="40"/>
      <c r="B3233" s="40"/>
      <c r="E3233" s="40"/>
      <c r="F3233" s="40"/>
      <c r="K3233" s="40"/>
    </row>
    <row r="3234" spans="1:11" x14ac:dyDescent="0.2">
      <c r="A3234" s="40"/>
      <c r="B3234" s="40"/>
      <c r="E3234" s="40"/>
      <c r="F3234" s="40"/>
      <c r="K3234" s="40"/>
    </row>
    <row r="3235" spans="1:11" x14ac:dyDescent="0.2">
      <c r="A3235" s="40"/>
      <c r="B3235" s="40"/>
      <c r="E3235" s="40"/>
      <c r="F3235" s="40"/>
      <c r="K3235" s="40"/>
    </row>
    <row r="3236" spans="1:11" x14ac:dyDescent="0.2">
      <c r="A3236" s="40"/>
      <c r="B3236" s="40"/>
      <c r="E3236" s="40"/>
      <c r="F3236" s="40"/>
      <c r="K3236" s="40"/>
    </row>
    <row r="3237" spans="1:11" x14ac:dyDescent="0.2">
      <c r="A3237" s="40"/>
      <c r="B3237" s="40"/>
      <c r="E3237" s="40"/>
      <c r="F3237" s="40"/>
      <c r="K3237" s="40"/>
    </row>
    <row r="3238" spans="1:11" x14ac:dyDescent="0.2">
      <c r="A3238" s="40"/>
      <c r="B3238" s="40"/>
      <c r="E3238" s="40"/>
      <c r="F3238" s="40"/>
      <c r="K3238" s="40"/>
    </row>
    <row r="3239" spans="1:11" x14ac:dyDescent="0.2">
      <c r="A3239" s="40"/>
      <c r="B3239" s="40"/>
      <c r="E3239" s="40"/>
      <c r="F3239" s="40"/>
      <c r="K3239" s="40"/>
    </row>
    <row r="3240" spans="1:11" x14ac:dyDescent="0.2">
      <c r="A3240" s="40"/>
      <c r="B3240" s="40"/>
      <c r="E3240" s="40"/>
      <c r="F3240" s="40"/>
      <c r="K3240" s="40"/>
    </row>
    <row r="3241" spans="1:11" x14ac:dyDescent="0.2">
      <c r="A3241" s="40"/>
      <c r="B3241" s="40"/>
      <c r="E3241" s="40"/>
      <c r="F3241" s="40"/>
      <c r="K3241" s="40"/>
    </row>
    <row r="3242" spans="1:11" x14ac:dyDescent="0.2">
      <c r="A3242" s="40"/>
      <c r="B3242" s="40"/>
      <c r="E3242" s="40"/>
      <c r="F3242" s="40"/>
      <c r="K3242" s="40"/>
    </row>
    <row r="3243" spans="1:11" x14ac:dyDescent="0.2">
      <c r="A3243" s="40"/>
      <c r="B3243" s="40"/>
      <c r="E3243" s="40"/>
      <c r="F3243" s="40"/>
      <c r="K3243" s="40"/>
    </row>
    <row r="3244" spans="1:11" x14ac:dyDescent="0.2">
      <c r="A3244" s="40"/>
      <c r="B3244" s="40"/>
      <c r="E3244" s="40"/>
      <c r="F3244" s="40"/>
      <c r="K3244" s="40"/>
    </row>
    <row r="3245" spans="1:11" x14ac:dyDescent="0.2">
      <c r="A3245" s="40"/>
      <c r="B3245" s="40"/>
      <c r="E3245" s="40"/>
      <c r="F3245" s="40"/>
      <c r="K3245" s="40"/>
    </row>
    <row r="3246" spans="1:11" x14ac:dyDescent="0.2">
      <c r="A3246" s="40"/>
      <c r="B3246" s="40"/>
      <c r="E3246" s="40"/>
      <c r="F3246" s="40"/>
      <c r="K3246" s="40"/>
    </row>
    <row r="3247" spans="1:11" x14ac:dyDescent="0.2">
      <c r="A3247" s="40"/>
      <c r="B3247" s="40"/>
      <c r="E3247" s="40"/>
      <c r="F3247" s="40"/>
      <c r="K3247" s="40"/>
    </row>
    <row r="3248" spans="1:11" x14ac:dyDescent="0.2">
      <c r="A3248" s="40"/>
      <c r="B3248" s="40"/>
      <c r="E3248" s="40"/>
      <c r="F3248" s="40"/>
      <c r="K3248" s="40"/>
    </row>
    <row r="3249" spans="1:11" x14ac:dyDescent="0.2">
      <c r="A3249" s="40"/>
      <c r="B3249" s="40"/>
      <c r="E3249" s="40"/>
      <c r="F3249" s="40"/>
      <c r="K3249" s="40"/>
    </row>
    <row r="3250" spans="1:11" x14ac:dyDescent="0.2">
      <c r="A3250" s="40"/>
      <c r="B3250" s="40"/>
      <c r="E3250" s="40"/>
      <c r="F3250" s="40"/>
      <c r="K3250" s="40"/>
    </row>
    <row r="3251" spans="1:11" x14ac:dyDescent="0.2">
      <c r="A3251" s="40"/>
      <c r="B3251" s="40"/>
      <c r="E3251" s="40"/>
      <c r="F3251" s="40"/>
      <c r="K3251" s="40"/>
    </row>
    <row r="3252" spans="1:11" x14ac:dyDescent="0.2">
      <c r="A3252" s="40"/>
      <c r="B3252" s="40"/>
      <c r="E3252" s="40"/>
      <c r="F3252" s="40"/>
      <c r="K3252" s="40"/>
    </row>
    <row r="3253" spans="1:11" x14ac:dyDescent="0.2">
      <c r="A3253" s="40"/>
      <c r="B3253" s="40"/>
      <c r="E3253" s="40"/>
      <c r="F3253" s="40"/>
      <c r="K3253" s="40"/>
    </row>
    <row r="3254" spans="1:11" x14ac:dyDescent="0.2">
      <c r="A3254" s="40"/>
      <c r="B3254" s="40"/>
      <c r="E3254" s="40"/>
      <c r="F3254" s="40"/>
      <c r="K3254" s="40"/>
    </row>
    <row r="3255" spans="1:11" x14ac:dyDescent="0.2">
      <c r="A3255" s="40"/>
      <c r="B3255" s="40"/>
      <c r="E3255" s="40"/>
      <c r="F3255" s="40"/>
      <c r="K3255" s="40"/>
    </row>
    <row r="3256" spans="1:11" x14ac:dyDescent="0.2">
      <c r="A3256" s="40"/>
      <c r="B3256" s="40"/>
      <c r="E3256" s="40"/>
      <c r="F3256" s="40"/>
      <c r="K3256" s="40"/>
    </row>
    <row r="3257" spans="1:11" x14ac:dyDescent="0.2">
      <c r="A3257" s="40"/>
      <c r="B3257" s="40"/>
      <c r="E3257" s="40"/>
      <c r="F3257" s="40"/>
      <c r="K3257" s="40"/>
    </row>
    <row r="3258" spans="1:11" x14ac:dyDescent="0.2">
      <c r="A3258" s="40"/>
      <c r="B3258" s="40"/>
      <c r="E3258" s="40"/>
      <c r="F3258" s="40"/>
      <c r="K3258" s="40"/>
    </row>
    <row r="3259" spans="1:11" x14ac:dyDescent="0.2">
      <c r="A3259" s="40"/>
      <c r="B3259" s="40"/>
      <c r="E3259" s="40"/>
      <c r="F3259" s="40"/>
      <c r="K3259" s="40"/>
    </row>
    <row r="3260" spans="1:11" x14ac:dyDescent="0.2">
      <c r="A3260" s="40"/>
      <c r="B3260" s="40"/>
      <c r="E3260" s="40"/>
      <c r="F3260" s="40"/>
      <c r="K3260" s="40"/>
    </row>
    <row r="3261" spans="1:11" x14ac:dyDescent="0.2">
      <c r="A3261" s="40"/>
      <c r="B3261" s="40"/>
      <c r="E3261" s="40"/>
      <c r="F3261" s="40"/>
      <c r="K3261" s="40"/>
    </row>
    <row r="3262" spans="1:11" x14ac:dyDescent="0.2">
      <c r="A3262" s="40"/>
      <c r="B3262" s="40"/>
      <c r="E3262" s="40"/>
      <c r="F3262" s="40"/>
      <c r="K3262" s="40"/>
    </row>
    <row r="3263" spans="1:11" x14ac:dyDescent="0.2">
      <c r="A3263" s="40"/>
      <c r="B3263" s="40"/>
      <c r="E3263" s="40"/>
      <c r="F3263" s="40"/>
      <c r="K3263" s="40"/>
    </row>
    <row r="3264" spans="1:11" x14ac:dyDescent="0.2">
      <c r="A3264" s="40"/>
      <c r="B3264" s="40"/>
      <c r="E3264" s="40"/>
      <c r="F3264" s="40"/>
      <c r="K3264" s="40"/>
    </row>
    <row r="3265" spans="1:11" x14ac:dyDescent="0.2">
      <c r="A3265" s="40"/>
      <c r="B3265" s="40"/>
      <c r="E3265" s="40"/>
      <c r="F3265" s="40"/>
      <c r="K3265" s="40"/>
    </row>
    <row r="3266" spans="1:11" x14ac:dyDescent="0.2">
      <c r="A3266" s="40"/>
      <c r="B3266" s="40"/>
      <c r="E3266" s="40"/>
      <c r="F3266" s="40"/>
      <c r="K3266" s="40"/>
    </row>
    <row r="3267" spans="1:11" x14ac:dyDescent="0.2">
      <c r="A3267" s="40"/>
      <c r="B3267" s="40"/>
      <c r="E3267" s="40"/>
      <c r="F3267" s="40"/>
      <c r="K3267" s="40"/>
    </row>
    <row r="3268" spans="1:11" x14ac:dyDescent="0.2">
      <c r="A3268" s="40"/>
      <c r="B3268" s="40"/>
      <c r="E3268" s="40"/>
      <c r="F3268" s="40"/>
      <c r="K3268" s="40"/>
    </row>
    <row r="3269" spans="1:11" x14ac:dyDescent="0.2">
      <c r="A3269" s="40"/>
      <c r="B3269" s="40"/>
      <c r="E3269" s="40"/>
      <c r="F3269" s="40"/>
      <c r="K3269" s="40"/>
    </row>
    <row r="3270" spans="1:11" x14ac:dyDescent="0.2">
      <c r="A3270" s="40"/>
      <c r="B3270" s="40"/>
      <c r="E3270" s="40"/>
      <c r="F3270" s="40"/>
      <c r="K3270" s="40"/>
    </row>
    <row r="3271" spans="1:11" x14ac:dyDescent="0.2">
      <c r="A3271" s="40"/>
      <c r="B3271" s="40"/>
      <c r="E3271" s="40"/>
      <c r="F3271" s="40"/>
      <c r="K3271" s="40"/>
    </row>
    <row r="3272" spans="1:11" x14ac:dyDescent="0.2">
      <c r="A3272" s="40"/>
      <c r="B3272" s="40"/>
      <c r="E3272" s="40"/>
      <c r="F3272" s="40"/>
      <c r="K3272" s="40"/>
    </row>
    <row r="3273" spans="1:11" x14ac:dyDescent="0.2">
      <c r="A3273" s="40"/>
      <c r="B3273" s="40"/>
      <c r="E3273" s="40"/>
      <c r="F3273" s="40"/>
      <c r="K3273" s="40"/>
    </row>
    <row r="3274" spans="1:11" x14ac:dyDescent="0.2">
      <c r="A3274" s="40"/>
      <c r="B3274" s="40"/>
      <c r="E3274" s="40"/>
      <c r="F3274" s="40"/>
      <c r="K3274" s="40"/>
    </row>
    <row r="3275" spans="1:11" x14ac:dyDescent="0.2">
      <c r="A3275" s="40"/>
      <c r="B3275" s="40"/>
      <c r="E3275" s="40"/>
      <c r="F3275" s="40"/>
      <c r="K3275" s="40"/>
    </row>
    <row r="3276" spans="1:11" x14ac:dyDescent="0.2">
      <c r="A3276" s="40"/>
      <c r="B3276" s="40"/>
      <c r="E3276" s="40"/>
      <c r="F3276" s="40"/>
      <c r="K3276" s="40"/>
    </row>
    <row r="3277" spans="1:11" x14ac:dyDescent="0.2">
      <c r="A3277" s="40"/>
      <c r="B3277" s="40"/>
      <c r="E3277" s="40"/>
      <c r="F3277" s="40"/>
      <c r="K3277" s="40"/>
    </row>
    <row r="3278" spans="1:11" x14ac:dyDescent="0.2">
      <c r="A3278" s="40"/>
      <c r="B3278" s="40"/>
      <c r="E3278" s="40"/>
      <c r="F3278" s="40"/>
      <c r="K3278" s="40"/>
    </row>
    <row r="3279" spans="1:11" x14ac:dyDescent="0.2">
      <c r="A3279" s="40"/>
      <c r="B3279" s="40"/>
      <c r="E3279" s="40"/>
      <c r="F3279" s="40"/>
      <c r="K3279" s="40"/>
    </row>
    <row r="3280" spans="1:11" x14ac:dyDescent="0.2">
      <c r="A3280" s="40"/>
      <c r="B3280" s="40"/>
      <c r="E3280" s="40"/>
      <c r="F3280" s="40"/>
      <c r="K3280" s="40"/>
    </row>
    <row r="3281" spans="1:11" x14ac:dyDescent="0.2">
      <c r="A3281" s="40"/>
      <c r="B3281" s="40"/>
      <c r="E3281" s="40"/>
      <c r="F3281" s="40"/>
      <c r="K3281" s="40"/>
    </row>
    <row r="3282" spans="1:11" x14ac:dyDescent="0.2">
      <c r="A3282" s="40"/>
      <c r="B3282" s="40"/>
      <c r="E3282" s="40"/>
      <c r="F3282" s="40"/>
      <c r="K3282" s="40"/>
    </row>
    <row r="3283" spans="1:11" x14ac:dyDescent="0.2">
      <c r="A3283" s="40"/>
      <c r="B3283" s="40"/>
      <c r="E3283" s="40"/>
      <c r="F3283" s="40"/>
      <c r="K3283" s="40"/>
    </row>
    <row r="3284" spans="1:11" x14ac:dyDescent="0.2">
      <c r="A3284" s="40"/>
      <c r="B3284" s="40"/>
      <c r="E3284" s="40"/>
      <c r="F3284" s="40"/>
      <c r="K3284" s="40"/>
    </row>
    <row r="3285" spans="1:11" x14ac:dyDescent="0.2">
      <c r="A3285" s="40"/>
      <c r="B3285" s="40"/>
      <c r="E3285" s="40"/>
      <c r="F3285" s="40"/>
      <c r="K3285" s="40"/>
    </row>
    <row r="3286" spans="1:11" x14ac:dyDescent="0.2">
      <c r="A3286" s="40"/>
      <c r="B3286" s="40"/>
      <c r="E3286" s="40"/>
      <c r="F3286" s="40"/>
      <c r="K3286" s="40"/>
    </row>
    <row r="3287" spans="1:11" x14ac:dyDescent="0.2">
      <c r="A3287" s="40"/>
      <c r="B3287" s="40"/>
      <c r="E3287" s="40"/>
      <c r="F3287" s="40"/>
      <c r="K3287" s="40"/>
    </row>
    <row r="3288" spans="1:11" x14ac:dyDescent="0.2">
      <c r="A3288" s="40"/>
      <c r="B3288" s="40"/>
      <c r="E3288" s="40"/>
      <c r="F3288" s="40"/>
      <c r="K3288" s="40"/>
    </row>
    <row r="3289" spans="1:11" x14ac:dyDescent="0.2">
      <c r="A3289" s="40"/>
      <c r="B3289" s="40"/>
      <c r="E3289" s="40"/>
      <c r="F3289" s="40"/>
      <c r="K3289" s="40"/>
    </row>
    <row r="3290" spans="1:11" x14ac:dyDescent="0.2">
      <c r="A3290" s="40"/>
      <c r="B3290" s="40"/>
      <c r="E3290" s="40"/>
      <c r="F3290" s="40"/>
      <c r="K3290" s="40"/>
    </row>
    <row r="3291" spans="1:11" x14ac:dyDescent="0.2">
      <c r="A3291" s="40"/>
      <c r="B3291" s="40"/>
      <c r="E3291" s="40"/>
      <c r="F3291" s="40"/>
      <c r="K3291" s="40"/>
    </row>
    <row r="3292" spans="1:11" x14ac:dyDescent="0.2">
      <c r="A3292" s="40"/>
      <c r="B3292" s="40"/>
      <c r="E3292" s="40"/>
      <c r="F3292" s="40"/>
      <c r="K3292" s="40"/>
    </row>
    <row r="3293" spans="1:11" x14ac:dyDescent="0.2">
      <c r="A3293" s="40"/>
      <c r="B3293" s="40"/>
      <c r="E3293" s="40"/>
      <c r="F3293" s="40"/>
      <c r="K3293" s="40"/>
    </row>
    <row r="3294" spans="1:11" x14ac:dyDescent="0.2">
      <c r="A3294" s="40"/>
      <c r="B3294" s="40"/>
      <c r="E3294" s="40"/>
      <c r="F3294" s="40"/>
      <c r="K3294" s="40"/>
    </row>
    <row r="3295" spans="1:11" x14ac:dyDescent="0.2">
      <c r="A3295" s="40"/>
      <c r="B3295" s="40"/>
      <c r="E3295" s="40"/>
      <c r="F3295" s="40"/>
      <c r="K3295" s="40"/>
    </row>
    <row r="3296" spans="1:11" x14ac:dyDescent="0.2">
      <c r="A3296" s="40"/>
      <c r="B3296" s="40"/>
      <c r="E3296" s="40"/>
      <c r="F3296" s="40"/>
      <c r="K3296" s="40"/>
    </row>
    <row r="3297" spans="1:11" x14ac:dyDescent="0.2">
      <c r="A3297" s="40"/>
      <c r="B3297" s="40"/>
      <c r="E3297" s="40"/>
      <c r="F3297" s="40"/>
      <c r="K3297" s="40"/>
    </row>
    <row r="3298" spans="1:11" x14ac:dyDescent="0.2">
      <c r="A3298" s="40"/>
      <c r="B3298" s="40"/>
      <c r="E3298" s="40"/>
      <c r="F3298" s="40"/>
      <c r="K3298" s="40"/>
    </row>
    <row r="3299" spans="1:11" x14ac:dyDescent="0.2">
      <c r="A3299" s="40"/>
      <c r="B3299" s="40"/>
      <c r="E3299" s="40"/>
      <c r="F3299" s="40"/>
      <c r="K3299" s="40"/>
    </row>
    <row r="3300" spans="1:11" x14ac:dyDescent="0.2">
      <c r="A3300" s="40"/>
      <c r="B3300" s="40"/>
      <c r="E3300" s="40"/>
      <c r="F3300" s="40"/>
      <c r="K3300" s="40"/>
    </row>
    <row r="3301" spans="1:11" x14ac:dyDescent="0.2">
      <c r="A3301" s="40"/>
      <c r="B3301" s="40"/>
      <c r="E3301" s="40"/>
      <c r="F3301" s="40"/>
      <c r="K3301" s="40"/>
    </row>
    <row r="3302" spans="1:11" x14ac:dyDescent="0.2">
      <c r="A3302" s="40"/>
      <c r="B3302" s="40"/>
      <c r="E3302" s="40"/>
      <c r="F3302" s="40"/>
      <c r="K3302" s="40"/>
    </row>
    <row r="3303" spans="1:11" x14ac:dyDescent="0.2">
      <c r="A3303" s="40"/>
      <c r="B3303" s="40"/>
      <c r="E3303" s="40"/>
      <c r="F3303" s="40"/>
      <c r="K3303" s="40"/>
    </row>
    <row r="3304" spans="1:11" x14ac:dyDescent="0.2">
      <c r="A3304" s="40"/>
      <c r="B3304" s="40"/>
      <c r="E3304" s="40"/>
      <c r="F3304" s="40"/>
      <c r="K3304" s="40"/>
    </row>
    <row r="3305" spans="1:11" x14ac:dyDescent="0.2">
      <c r="A3305" s="40"/>
      <c r="B3305" s="40"/>
      <c r="E3305" s="40"/>
      <c r="F3305" s="40"/>
      <c r="K3305" s="40"/>
    </row>
    <row r="3306" spans="1:11" x14ac:dyDescent="0.2">
      <c r="A3306" s="40"/>
      <c r="B3306" s="40"/>
      <c r="E3306" s="40"/>
      <c r="F3306" s="40"/>
      <c r="K3306" s="40"/>
    </row>
    <row r="3307" spans="1:11" x14ac:dyDescent="0.2">
      <c r="A3307" s="40"/>
      <c r="B3307" s="40"/>
      <c r="E3307" s="40"/>
      <c r="F3307" s="40"/>
      <c r="K3307" s="40"/>
    </row>
    <row r="3308" spans="1:11" x14ac:dyDescent="0.2">
      <c r="A3308" s="40"/>
      <c r="B3308" s="40"/>
      <c r="E3308" s="40"/>
      <c r="F3308" s="40"/>
      <c r="K3308" s="40"/>
    </row>
    <row r="3309" spans="1:11" x14ac:dyDescent="0.2">
      <c r="A3309" s="40"/>
      <c r="B3309" s="40"/>
      <c r="E3309" s="40"/>
      <c r="F3309" s="40"/>
      <c r="K3309" s="40"/>
    </row>
    <row r="3310" spans="1:11" x14ac:dyDescent="0.2">
      <c r="A3310" s="40"/>
      <c r="B3310" s="40"/>
      <c r="E3310" s="40"/>
      <c r="F3310" s="40"/>
      <c r="K3310" s="40"/>
    </row>
    <row r="3311" spans="1:11" x14ac:dyDescent="0.2">
      <c r="A3311" s="40"/>
      <c r="B3311" s="40"/>
      <c r="E3311" s="40"/>
      <c r="F3311" s="40"/>
      <c r="K3311" s="40"/>
    </row>
    <row r="3312" spans="1:11" x14ac:dyDescent="0.2">
      <c r="A3312" s="40"/>
      <c r="B3312" s="40"/>
      <c r="E3312" s="40"/>
      <c r="F3312" s="40"/>
      <c r="K3312" s="40"/>
    </row>
    <row r="3313" spans="1:11" x14ac:dyDescent="0.2">
      <c r="A3313" s="40"/>
      <c r="B3313" s="40"/>
      <c r="E3313" s="40"/>
      <c r="F3313" s="40"/>
      <c r="K3313" s="40"/>
    </row>
    <row r="3314" spans="1:11" x14ac:dyDescent="0.2">
      <c r="A3314" s="40"/>
      <c r="B3314" s="40"/>
      <c r="E3314" s="40"/>
      <c r="F3314" s="40"/>
      <c r="K3314" s="40"/>
    </row>
    <row r="3315" spans="1:11" x14ac:dyDescent="0.2">
      <c r="A3315" s="40"/>
      <c r="B3315" s="40"/>
      <c r="E3315" s="40"/>
      <c r="F3315" s="40"/>
      <c r="K3315" s="40"/>
    </row>
    <row r="3316" spans="1:11" x14ac:dyDescent="0.2">
      <c r="A3316" s="40"/>
      <c r="B3316" s="40"/>
      <c r="E3316" s="40"/>
      <c r="F3316" s="40"/>
      <c r="K3316" s="40"/>
    </row>
    <row r="3317" spans="1:11" x14ac:dyDescent="0.2">
      <c r="A3317" s="40"/>
      <c r="B3317" s="40"/>
      <c r="E3317" s="40"/>
      <c r="F3317" s="40"/>
      <c r="K3317" s="40"/>
    </row>
    <row r="3318" spans="1:11" x14ac:dyDescent="0.2">
      <c r="A3318" s="40"/>
      <c r="B3318" s="40"/>
      <c r="E3318" s="40"/>
      <c r="F3318" s="40"/>
      <c r="K3318" s="40"/>
    </row>
    <row r="3319" spans="1:11" x14ac:dyDescent="0.2">
      <c r="A3319" s="40"/>
      <c r="B3319" s="40"/>
      <c r="E3319" s="40"/>
      <c r="F3319" s="40"/>
      <c r="K3319" s="40"/>
    </row>
    <row r="3320" spans="1:11" x14ac:dyDescent="0.2">
      <c r="A3320" s="40"/>
      <c r="B3320" s="40"/>
      <c r="E3320" s="40"/>
      <c r="F3320" s="40"/>
      <c r="K3320" s="40"/>
    </row>
    <row r="3321" spans="1:11" x14ac:dyDescent="0.2">
      <c r="A3321" s="40"/>
      <c r="B3321" s="40"/>
      <c r="E3321" s="40"/>
      <c r="F3321" s="40"/>
      <c r="K3321" s="40"/>
    </row>
    <row r="3322" spans="1:11" x14ac:dyDescent="0.2">
      <c r="A3322" s="40"/>
      <c r="B3322" s="40"/>
      <c r="E3322" s="40"/>
      <c r="F3322" s="40"/>
      <c r="K3322" s="40"/>
    </row>
    <row r="3323" spans="1:11" x14ac:dyDescent="0.2">
      <c r="A3323" s="40"/>
      <c r="B3323" s="40"/>
      <c r="E3323" s="40"/>
      <c r="F3323" s="40"/>
      <c r="K3323" s="40"/>
    </row>
    <row r="3324" spans="1:11" x14ac:dyDescent="0.2">
      <c r="A3324" s="40"/>
      <c r="B3324" s="40"/>
      <c r="E3324" s="40"/>
      <c r="F3324" s="40"/>
      <c r="K3324" s="40"/>
    </row>
    <row r="3325" spans="1:11" x14ac:dyDescent="0.2">
      <c r="A3325" s="40"/>
      <c r="B3325" s="40"/>
      <c r="E3325" s="40"/>
      <c r="F3325" s="40"/>
      <c r="K3325" s="40"/>
    </row>
    <row r="3326" spans="1:11" x14ac:dyDescent="0.2">
      <c r="A3326" s="40"/>
      <c r="B3326" s="40"/>
      <c r="E3326" s="40"/>
      <c r="F3326" s="40"/>
      <c r="K3326" s="40"/>
    </row>
    <row r="3327" spans="1:11" x14ac:dyDescent="0.2">
      <c r="A3327" s="40"/>
      <c r="B3327" s="40"/>
      <c r="E3327" s="40"/>
      <c r="F3327" s="40"/>
      <c r="K3327" s="40"/>
    </row>
    <row r="3328" spans="1:11" x14ac:dyDescent="0.2">
      <c r="A3328" s="40"/>
      <c r="B3328" s="40"/>
      <c r="E3328" s="40"/>
      <c r="F3328" s="40"/>
      <c r="K3328" s="40"/>
    </row>
    <row r="3329" spans="1:11" x14ac:dyDescent="0.2">
      <c r="A3329" s="40"/>
      <c r="B3329" s="40"/>
      <c r="E3329" s="40"/>
      <c r="F3329" s="40"/>
      <c r="K3329" s="40"/>
    </row>
    <row r="3330" spans="1:11" x14ac:dyDescent="0.2">
      <c r="A3330" s="40"/>
      <c r="B3330" s="40"/>
      <c r="E3330" s="40"/>
      <c r="F3330" s="40"/>
      <c r="K3330" s="40"/>
    </row>
  </sheetData>
  <phoneticPr fontId="12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  <pageSetUpPr fitToPage="1"/>
  </sheetPr>
  <dimension ref="A1:M151"/>
  <sheetViews>
    <sheetView tabSelected="1" zoomScale="125" zoomScaleNormal="125" zoomScaleSheetLayoutView="115" zoomScalePageLayoutView="125" workbookViewId="0">
      <selection activeCell="C72" sqref="C72"/>
    </sheetView>
  </sheetViews>
  <sheetFormatPr defaultColWidth="8.85546875" defaultRowHeight="11.25" x14ac:dyDescent="0.15"/>
  <cols>
    <col min="1" max="1" width="1.7109375" style="179" customWidth="1"/>
    <col min="2" max="2" width="41.85546875" style="176" customWidth="1"/>
    <col min="3" max="4" width="12.7109375" style="179" customWidth="1"/>
    <col min="5" max="6" width="13" style="179" bestFit="1" customWidth="1"/>
    <col min="7" max="9" width="8.85546875" style="179"/>
    <col min="10" max="10" width="9.28515625" style="179" customWidth="1"/>
    <col min="11" max="14" width="15.7109375" style="179" customWidth="1"/>
    <col min="15" max="16384" width="8.85546875" style="179"/>
  </cols>
  <sheetData>
    <row r="1" spans="1:8" ht="15" customHeight="1" x14ac:dyDescent="0.2">
      <c r="A1" s="218" t="s">
        <v>24565</v>
      </c>
    </row>
    <row r="2" spans="1:8" ht="15" customHeight="1" x14ac:dyDescent="0.15"/>
    <row r="3" spans="1:8" ht="15" customHeight="1" x14ac:dyDescent="0.15">
      <c r="C3" s="177" t="s">
        <v>24556</v>
      </c>
      <c r="D3" s="178"/>
      <c r="E3" s="178"/>
      <c r="F3" s="178"/>
    </row>
    <row r="4" spans="1:8" ht="15" customHeight="1" x14ac:dyDescent="0.15">
      <c r="C4" s="180" t="s">
        <v>24535</v>
      </c>
      <c r="D4" s="180" t="s">
        <v>24536</v>
      </c>
      <c r="E4" s="180" t="s">
        <v>24537</v>
      </c>
      <c r="F4" s="189" t="s">
        <v>24538</v>
      </c>
    </row>
    <row r="5" spans="1:8" s="176" customFormat="1" ht="15" customHeight="1" x14ac:dyDescent="0.15">
      <c r="A5" s="176">
        <v>1</v>
      </c>
      <c r="B5" s="176" t="s">
        <v>24539</v>
      </c>
      <c r="C5" s="181">
        <f>+C36</f>
        <v>15000.000000000002</v>
      </c>
      <c r="D5" s="181">
        <f>+D36</f>
        <v>36000.000000000007</v>
      </c>
      <c r="E5" s="181">
        <f>+E36</f>
        <v>63750.000000000007</v>
      </c>
      <c r="F5" s="181">
        <f>+F36</f>
        <v>114750.00000000001</v>
      </c>
      <c r="H5" s="205" t="s">
        <v>24568</v>
      </c>
    </row>
    <row r="6" spans="1:8" s="176" customFormat="1" ht="15" customHeight="1" x14ac:dyDescent="0.15">
      <c r="A6" s="176">
        <v>2</v>
      </c>
      <c r="B6" s="176" t="s">
        <v>24540</v>
      </c>
      <c r="C6" s="182">
        <f>+C47</f>
        <v>25000</v>
      </c>
      <c r="D6" s="182">
        <f>+D47</f>
        <v>25000</v>
      </c>
      <c r="E6" s="182">
        <f>+E47</f>
        <v>25000</v>
      </c>
      <c r="F6" s="182">
        <f>+F47</f>
        <v>75000</v>
      </c>
      <c r="H6" s="176" t="s">
        <v>24569</v>
      </c>
    </row>
    <row r="7" spans="1:8" s="176" customFormat="1" ht="15" customHeight="1" x14ac:dyDescent="0.15">
      <c r="A7" s="176">
        <v>3</v>
      </c>
      <c r="B7" s="176" t="s">
        <v>24544</v>
      </c>
      <c r="C7" s="206">
        <f>+C57</f>
        <v>20000</v>
      </c>
      <c r="D7" s="206">
        <f>+D57</f>
        <v>20000</v>
      </c>
      <c r="E7" s="206">
        <f>+E57</f>
        <v>20000</v>
      </c>
      <c r="F7" s="206">
        <f>+F57</f>
        <v>60000</v>
      </c>
    </row>
    <row r="8" spans="1:8" s="176" customFormat="1" ht="15" customHeight="1" x14ac:dyDescent="0.15">
      <c r="A8" s="176">
        <v>4</v>
      </c>
      <c r="B8" s="176" t="s">
        <v>24548</v>
      </c>
      <c r="C8" s="207">
        <f>IF($C$65="yes",0,C67)</f>
        <v>0</v>
      </c>
      <c r="D8" s="207">
        <f t="shared" ref="D8:F8" si="0">IF($C$65="yes",0,D67)</f>
        <v>0</v>
      </c>
      <c r="E8" s="207">
        <f t="shared" si="0"/>
        <v>0</v>
      </c>
      <c r="F8" s="207">
        <f t="shared" si="0"/>
        <v>0</v>
      </c>
    </row>
    <row r="9" spans="1:8" s="176" customFormat="1" ht="15" customHeight="1" x14ac:dyDescent="0.15">
      <c r="A9" s="176">
        <v>5</v>
      </c>
      <c r="B9" s="176" t="s">
        <v>24567</v>
      </c>
      <c r="C9" s="183">
        <f>+C77</f>
        <v>0</v>
      </c>
      <c r="D9" s="183">
        <f>+D77</f>
        <v>0</v>
      </c>
      <c r="E9" s="183">
        <f>+E77</f>
        <v>0</v>
      </c>
      <c r="F9" s="183">
        <f>+F77</f>
        <v>0</v>
      </c>
    </row>
    <row r="10" spans="1:8" s="176" customFormat="1" ht="15" customHeight="1" x14ac:dyDescent="0.15">
      <c r="B10" s="219" t="s">
        <v>24553</v>
      </c>
      <c r="C10" s="220">
        <f>SUM(C5:C9)</f>
        <v>60000</v>
      </c>
      <c r="D10" s="220">
        <f t="shared" ref="D10:F10" si="1">SUM(D5:D9)</f>
        <v>81000</v>
      </c>
      <c r="E10" s="220">
        <f t="shared" si="1"/>
        <v>108750</v>
      </c>
      <c r="F10" s="221">
        <f t="shared" si="1"/>
        <v>249750</v>
      </c>
    </row>
    <row r="11" spans="1:8" s="176" customFormat="1" ht="15" customHeight="1" x14ac:dyDescent="0.15">
      <c r="B11" s="222"/>
      <c r="C11" s="223"/>
      <c r="D11" s="223"/>
      <c r="E11" s="223"/>
      <c r="F11" s="222"/>
    </row>
    <row r="12" spans="1:8" s="176" customFormat="1" ht="15" customHeight="1" x14ac:dyDescent="0.2">
      <c r="B12" s="224" t="s">
        <v>24588</v>
      </c>
      <c r="C12" s="225">
        <v>40000</v>
      </c>
      <c r="D12" s="225">
        <v>15000</v>
      </c>
      <c r="E12" s="225">
        <v>10000</v>
      </c>
      <c r="F12" s="226">
        <f>SUM(C12:E12)</f>
        <v>65000</v>
      </c>
      <c r="G12"/>
      <c r="H12"/>
    </row>
    <row r="13" spans="1:8" s="176" customFormat="1" ht="15" customHeight="1" x14ac:dyDescent="0.2">
      <c r="B13" s="224" t="s">
        <v>24589</v>
      </c>
      <c r="C13" s="225">
        <v>40000</v>
      </c>
      <c r="D13" s="225">
        <v>15000</v>
      </c>
      <c r="E13" s="225">
        <v>10000</v>
      </c>
      <c r="F13" s="226"/>
      <c r="G13"/>
      <c r="H13"/>
    </row>
    <row r="14" spans="1:8" s="176" customFormat="1" ht="15" customHeight="1" x14ac:dyDescent="0.2">
      <c r="B14" s="224" t="s">
        <v>24570</v>
      </c>
      <c r="C14" s="225">
        <v>10000</v>
      </c>
      <c r="D14" s="225">
        <v>2500</v>
      </c>
      <c r="E14" s="225">
        <v>2500</v>
      </c>
      <c r="F14" s="226">
        <f>SUM(C14:E14)</f>
        <v>15000</v>
      </c>
      <c r="G14"/>
      <c r="H14"/>
    </row>
    <row r="15" spans="1:8" s="176" customFormat="1" ht="15" customHeight="1" x14ac:dyDescent="0.2">
      <c r="B15" s="224" t="s">
        <v>24554</v>
      </c>
      <c r="C15" s="225">
        <v>5000</v>
      </c>
      <c r="D15" s="225">
        <v>1500</v>
      </c>
      <c r="E15" s="225">
        <v>1000</v>
      </c>
      <c r="F15" s="226">
        <f t="shared" ref="F15:F16" si="2">SUM(C15:E15)</f>
        <v>7500</v>
      </c>
      <c r="G15"/>
      <c r="H15"/>
    </row>
    <row r="16" spans="1:8" s="176" customFormat="1" ht="15" customHeight="1" x14ac:dyDescent="0.2">
      <c r="B16" s="227" t="s">
        <v>24555</v>
      </c>
      <c r="C16" s="228">
        <f>SUM(C12:C15)</f>
        <v>95000</v>
      </c>
      <c r="D16" s="228">
        <f t="shared" ref="D16" si="3">SUM(D12:D15)</f>
        <v>34000</v>
      </c>
      <c r="E16" s="228">
        <f>SUM(E12:E15)</f>
        <v>23500</v>
      </c>
      <c r="F16" s="221">
        <f t="shared" si="2"/>
        <v>152500</v>
      </c>
      <c r="G16"/>
      <c r="H16"/>
    </row>
    <row r="17" spans="1:13" s="176" customFormat="1" ht="15" customHeight="1" x14ac:dyDescent="0.2">
      <c r="B17" s="236"/>
      <c r="C17" s="236"/>
      <c r="D17" s="236"/>
      <c r="E17" s="236"/>
      <c r="F17" s="236"/>
      <c r="G17"/>
      <c r="H17"/>
    </row>
    <row r="18" spans="1:13" s="176" customFormat="1" ht="15" customHeight="1" x14ac:dyDescent="0.2">
      <c r="B18" s="236"/>
      <c r="C18" s="236"/>
      <c r="D18" s="236"/>
      <c r="E18" s="236"/>
      <c r="F18" s="236"/>
      <c r="G18"/>
      <c r="H18"/>
    </row>
    <row r="19" spans="1:13" s="176" customFormat="1" ht="15" customHeight="1" x14ac:dyDescent="0.2">
      <c r="B19" s="227" t="s">
        <v>24557</v>
      </c>
      <c r="C19" s="228">
        <f>+C10-C16</f>
        <v>-35000</v>
      </c>
      <c r="D19" s="228">
        <f t="shared" ref="D19:E19" si="4">+D10-D16</f>
        <v>47000</v>
      </c>
      <c r="E19" s="228">
        <f t="shared" si="4"/>
        <v>85250</v>
      </c>
      <c r="F19" s="229">
        <f>SUM(C19:E19)</f>
        <v>97250</v>
      </c>
      <c r="G19"/>
      <c r="H19"/>
    </row>
    <row r="20" spans="1:13" s="176" customFormat="1" ht="15" customHeight="1" x14ac:dyDescent="0.2">
      <c r="B20" s="236"/>
      <c r="C20" s="236"/>
      <c r="D20" s="236"/>
      <c r="E20" s="236"/>
      <c r="F20" s="236"/>
      <c r="G20"/>
      <c r="H20"/>
    </row>
    <row r="21" spans="1:13" s="176" customFormat="1" ht="15" customHeight="1" x14ac:dyDescent="0.2">
      <c r="B21" s="230" t="s">
        <v>24558</v>
      </c>
      <c r="C21" s="231"/>
      <c r="D21" s="231"/>
      <c r="E21" s="231"/>
      <c r="F21" s="232">
        <f>+F19/F16</f>
        <v>0.63770491803278684</v>
      </c>
      <c r="G21"/>
      <c r="H21"/>
    </row>
    <row r="22" spans="1:13" s="176" customFormat="1" ht="15" customHeight="1" x14ac:dyDescent="0.2">
      <c r="B22" s="233" t="s">
        <v>24559</v>
      </c>
      <c r="C22" s="234"/>
      <c r="D22" s="234"/>
      <c r="E22" s="234"/>
      <c r="F22" s="235">
        <f>+F21/3</f>
        <v>0.21256830601092894</v>
      </c>
      <c r="G22"/>
      <c r="H22"/>
    </row>
    <row r="23" spans="1:13" s="176" customFormat="1" ht="15" customHeight="1" x14ac:dyDescent="0.2">
      <c r="B23" s="96"/>
      <c r="C23" s="96"/>
      <c r="D23" s="96"/>
      <c r="E23" s="96"/>
      <c r="F23" s="96"/>
      <c r="G23"/>
      <c r="H23"/>
    </row>
    <row r="24" spans="1:13" s="176" customFormat="1" ht="15" customHeight="1" x14ac:dyDescent="0.2">
      <c r="B24"/>
      <c r="C24"/>
      <c r="D24"/>
      <c r="E24"/>
      <c r="F24"/>
      <c r="G24"/>
      <c r="H24"/>
    </row>
    <row r="25" spans="1:13" s="176" customFormat="1" ht="15" customHeight="1" x14ac:dyDescent="0.2">
      <c r="A25" s="218" t="s">
        <v>24566</v>
      </c>
    </row>
    <row r="26" spans="1:13" s="176" customFormat="1" ht="15" customHeight="1" x14ac:dyDescent="0.15"/>
    <row r="27" spans="1:13" s="176" customFormat="1" ht="15" customHeight="1" x14ac:dyDescent="0.15"/>
    <row r="28" spans="1:13" s="176" customFormat="1" ht="15" customHeight="1" x14ac:dyDescent="0.15">
      <c r="B28" s="192" t="s">
        <v>24560</v>
      </c>
      <c r="C28" s="193"/>
      <c r="D28" s="193"/>
      <c r="E28" s="193"/>
      <c r="F28" s="194"/>
      <c r="H28" s="239" t="s">
        <v>24587</v>
      </c>
      <c r="I28" s="239"/>
      <c r="J28" s="239"/>
      <c r="K28" s="239"/>
      <c r="L28" s="239"/>
      <c r="M28" s="239"/>
    </row>
    <row r="29" spans="1:13" s="176" customFormat="1" ht="15" customHeight="1" x14ac:dyDescent="0.15">
      <c r="B29" s="179"/>
      <c r="C29" s="185" t="s">
        <v>24535</v>
      </c>
      <c r="D29" s="185" t="s">
        <v>24536</v>
      </c>
      <c r="E29" s="185" t="s">
        <v>24537</v>
      </c>
      <c r="F29" s="185" t="s">
        <v>24538</v>
      </c>
    </row>
    <row r="30" spans="1:13" s="176" customFormat="1" ht="15" customHeight="1" x14ac:dyDescent="0.15">
      <c r="B30" s="176" t="s">
        <v>24545</v>
      </c>
      <c r="C30" s="187">
        <v>100000</v>
      </c>
      <c r="D30" s="187">
        <f>+C30+50000</f>
        <v>150000</v>
      </c>
      <c r="E30" s="187">
        <f>+D30+50000</f>
        <v>200000</v>
      </c>
      <c r="F30" s="181">
        <f>SUM(C30:E30)</f>
        <v>450000</v>
      </c>
      <c r="H30" s="176" t="s">
        <v>24573</v>
      </c>
    </row>
    <row r="31" spans="1:13" s="176" customFormat="1" ht="15" customHeight="1" x14ac:dyDescent="0.15">
      <c r="B31" s="176" t="s">
        <v>24546</v>
      </c>
      <c r="C31" s="188">
        <v>0</v>
      </c>
      <c r="D31" s="188">
        <f>C30*0.9</f>
        <v>90000</v>
      </c>
      <c r="E31" s="188">
        <f>+D31+(D30*0.9)</f>
        <v>225000</v>
      </c>
      <c r="F31" s="183">
        <f>SUM(C31:E31)</f>
        <v>315000</v>
      </c>
      <c r="H31" s="176" t="s">
        <v>24574</v>
      </c>
    </row>
    <row r="32" spans="1:13" s="176" customFormat="1" ht="15" customHeight="1" x14ac:dyDescent="0.15">
      <c r="B32" s="176" t="s">
        <v>24547</v>
      </c>
      <c r="C32" s="188">
        <v>0</v>
      </c>
      <c r="D32" s="188">
        <v>0</v>
      </c>
      <c r="E32" s="188">
        <v>0</v>
      </c>
      <c r="F32" s="183">
        <f>SUM(C32:E32)</f>
        <v>0</v>
      </c>
      <c r="H32" s="176" t="s">
        <v>24575</v>
      </c>
    </row>
    <row r="33" spans="2:8" s="176" customFormat="1" ht="15" customHeight="1" x14ac:dyDescent="0.15"/>
    <row r="34" spans="2:8" s="176" customFormat="1" ht="15" customHeight="1" x14ac:dyDescent="0.15">
      <c r="B34" s="176" t="s">
        <v>24534</v>
      </c>
      <c r="C34" s="186">
        <v>0.85</v>
      </c>
      <c r="D34" s="186">
        <f>+C34</f>
        <v>0.85</v>
      </c>
      <c r="E34" s="186">
        <f>+D34</f>
        <v>0.85</v>
      </c>
      <c r="F34" s="184">
        <f>(SUM(F30:F32)-F36)/SUM(F30:F32)</f>
        <v>0.85</v>
      </c>
      <c r="H34" s="176" t="s">
        <v>24582</v>
      </c>
    </row>
    <row r="35" spans="2:8" s="176" customFormat="1" ht="15" customHeight="1" x14ac:dyDescent="0.15"/>
    <row r="36" spans="2:8" s="176" customFormat="1" ht="15" customHeight="1" x14ac:dyDescent="0.15">
      <c r="B36" s="190" t="s">
        <v>24539</v>
      </c>
      <c r="C36" s="191">
        <f>SUM(C30:C32)*(1-C34)</f>
        <v>15000.000000000002</v>
      </c>
      <c r="D36" s="191">
        <f t="shared" ref="D36:E36" si="5">SUM(D30:D32)*(1-D34)</f>
        <v>36000.000000000007</v>
      </c>
      <c r="E36" s="191">
        <f t="shared" si="5"/>
        <v>63750.000000000007</v>
      </c>
      <c r="F36" s="191">
        <f>SUM(C36:E36)</f>
        <v>114750.00000000001</v>
      </c>
    </row>
    <row r="37" spans="2:8" s="176" customFormat="1" ht="15" customHeight="1" x14ac:dyDescent="0.15"/>
    <row r="38" spans="2:8" s="176" customFormat="1" ht="15" customHeight="1" x14ac:dyDescent="0.15"/>
    <row r="39" spans="2:8" s="176" customFormat="1" ht="15" customHeight="1" x14ac:dyDescent="0.15"/>
    <row r="40" spans="2:8" s="176" customFormat="1" ht="15" customHeight="1" x14ac:dyDescent="0.15">
      <c r="B40" s="199" t="s">
        <v>24561</v>
      </c>
      <c r="C40" s="195"/>
      <c r="D40" s="195"/>
      <c r="E40" s="195"/>
      <c r="F40" s="196"/>
      <c r="H40" s="176" t="s">
        <v>24576</v>
      </c>
    </row>
    <row r="41" spans="2:8" s="176" customFormat="1" ht="15" customHeight="1" x14ac:dyDescent="0.15">
      <c r="B41" s="179"/>
      <c r="C41" s="185" t="s">
        <v>24535</v>
      </c>
      <c r="D41" s="185" t="s">
        <v>24536</v>
      </c>
      <c r="E41" s="185" t="s">
        <v>24537</v>
      </c>
      <c r="F41" s="185" t="s">
        <v>24538</v>
      </c>
      <c r="H41" s="176" t="s">
        <v>24577</v>
      </c>
    </row>
    <row r="42" spans="2:8" s="176" customFormat="1" ht="15" customHeight="1" x14ac:dyDescent="0.15">
      <c r="B42" s="205" t="s">
        <v>24541</v>
      </c>
      <c r="C42" s="187">
        <v>25000</v>
      </c>
      <c r="D42" s="187">
        <f>+C42</f>
        <v>25000</v>
      </c>
      <c r="E42" s="187">
        <f>+D42</f>
        <v>25000</v>
      </c>
      <c r="F42" s="181">
        <f>SUM(C42:E42)</f>
        <v>75000</v>
      </c>
      <c r="H42" s="176" t="s">
        <v>24578</v>
      </c>
    </row>
    <row r="43" spans="2:8" s="176" customFormat="1" ht="15" customHeight="1" x14ac:dyDescent="0.15">
      <c r="B43" s="205" t="s">
        <v>24542</v>
      </c>
      <c r="C43" s="188">
        <v>0</v>
      </c>
      <c r="D43" s="188">
        <v>0</v>
      </c>
      <c r="E43" s="188">
        <f>+D43</f>
        <v>0</v>
      </c>
      <c r="F43" s="183">
        <f>SUM(C43:E43)</f>
        <v>0</v>
      </c>
    </row>
    <row r="44" spans="2:8" s="176" customFormat="1" ht="15" customHeight="1" x14ac:dyDescent="0.15">
      <c r="B44" s="205" t="s">
        <v>24543</v>
      </c>
      <c r="C44" s="188">
        <v>0</v>
      </c>
      <c r="D44" s="188">
        <v>0</v>
      </c>
      <c r="E44" s="188">
        <v>0</v>
      </c>
      <c r="F44" s="183">
        <f t="shared" ref="F44" si="6">SUM(C44:E44)</f>
        <v>0</v>
      </c>
    </row>
    <row r="45" spans="2:8" s="176" customFormat="1" ht="15" customHeight="1" x14ac:dyDescent="0.15">
      <c r="C45" s="186"/>
      <c r="D45" s="186"/>
      <c r="E45" s="186"/>
      <c r="F45" s="184"/>
    </row>
    <row r="46" spans="2:8" s="176" customFormat="1" ht="15" customHeight="1" x14ac:dyDescent="0.15"/>
    <row r="47" spans="2:8" s="176" customFormat="1" ht="15" customHeight="1" x14ac:dyDescent="0.15">
      <c r="B47" s="197" t="s">
        <v>24540</v>
      </c>
      <c r="C47" s="198">
        <f>SUM(C42:C46)</f>
        <v>25000</v>
      </c>
      <c r="D47" s="198">
        <f t="shared" ref="D47:E47" si="7">SUM(D42:D46)</f>
        <v>25000</v>
      </c>
      <c r="E47" s="198">
        <f t="shared" si="7"/>
        <v>25000</v>
      </c>
      <c r="F47" s="198">
        <f>SUM(C47:E47)</f>
        <v>75000</v>
      </c>
    </row>
    <row r="48" spans="2:8" s="176" customFormat="1" ht="15" customHeight="1" x14ac:dyDescent="0.15"/>
    <row r="49" spans="2:8" s="176" customFormat="1" ht="15" customHeight="1" x14ac:dyDescent="0.15"/>
    <row r="50" spans="2:8" s="176" customFormat="1" ht="15" customHeight="1" x14ac:dyDescent="0.15">
      <c r="B50" s="200" t="s">
        <v>24562</v>
      </c>
      <c r="C50" s="201"/>
      <c r="D50" s="201"/>
      <c r="E50" s="201"/>
      <c r="F50" s="202"/>
      <c r="H50" s="176" t="s">
        <v>24579</v>
      </c>
    </row>
    <row r="51" spans="2:8" s="176" customFormat="1" ht="15" customHeight="1" x14ac:dyDescent="0.15">
      <c r="B51" s="179"/>
      <c r="C51" s="185" t="s">
        <v>24535</v>
      </c>
      <c r="D51" s="185" t="s">
        <v>24536</v>
      </c>
      <c r="E51" s="185" t="s">
        <v>24537</v>
      </c>
      <c r="F51" s="185" t="s">
        <v>24538</v>
      </c>
      <c r="H51" s="176" t="s">
        <v>24580</v>
      </c>
    </row>
    <row r="52" spans="2:8" s="176" customFormat="1" ht="15" customHeight="1" x14ac:dyDescent="0.15">
      <c r="B52" s="205" t="s">
        <v>24541</v>
      </c>
      <c r="C52" s="187">
        <v>20000</v>
      </c>
      <c r="D52" s="187">
        <f>+C52</f>
        <v>20000</v>
      </c>
      <c r="E52" s="187">
        <f t="shared" ref="E52" si="8">+D52</f>
        <v>20000</v>
      </c>
      <c r="F52" s="181">
        <f>SUM(C52:E52)</f>
        <v>60000</v>
      </c>
      <c r="H52" s="176" t="s">
        <v>24581</v>
      </c>
    </row>
    <row r="53" spans="2:8" s="176" customFormat="1" ht="15" customHeight="1" x14ac:dyDescent="0.15">
      <c r="B53" s="205" t="s">
        <v>24542</v>
      </c>
      <c r="C53" s="188">
        <v>0</v>
      </c>
      <c r="D53" s="188">
        <v>0</v>
      </c>
      <c r="E53" s="188">
        <v>0</v>
      </c>
      <c r="F53" s="183">
        <f>SUM(C53:E53)</f>
        <v>0</v>
      </c>
    </row>
    <row r="54" spans="2:8" s="176" customFormat="1" ht="15" customHeight="1" x14ac:dyDescent="0.15">
      <c r="B54" s="205" t="s">
        <v>24543</v>
      </c>
      <c r="C54" s="188">
        <v>0</v>
      </c>
      <c r="D54" s="188">
        <v>0</v>
      </c>
      <c r="E54" s="188">
        <v>0</v>
      </c>
      <c r="F54" s="183">
        <f t="shared" ref="F54" si="9">SUM(C54:E54)</f>
        <v>0</v>
      </c>
    </row>
    <row r="55" spans="2:8" s="176" customFormat="1" ht="15" customHeight="1" x14ac:dyDescent="0.15">
      <c r="C55" s="186"/>
      <c r="D55" s="186"/>
      <c r="E55" s="186"/>
      <c r="F55" s="184"/>
    </row>
    <row r="56" spans="2:8" s="176" customFormat="1" ht="15" customHeight="1" x14ac:dyDescent="0.15"/>
    <row r="57" spans="2:8" s="176" customFormat="1" ht="15" customHeight="1" x14ac:dyDescent="0.15">
      <c r="B57" s="203" t="s">
        <v>24544</v>
      </c>
      <c r="C57" s="204">
        <f>SUM(C52:C56)</f>
        <v>20000</v>
      </c>
      <c r="D57" s="204">
        <f t="shared" ref="D57" si="10">SUM(D52:D56)</f>
        <v>20000</v>
      </c>
      <c r="E57" s="204">
        <f t="shared" ref="E57" si="11">SUM(E52:E56)</f>
        <v>20000</v>
      </c>
      <c r="F57" s="204">
        <f>SUM(C57:E57)</f>
        <v>60000</v>
      </c>
    </row>
    <row r="58" spans="2:8" s="176" customFormat="1" ht="15" customHeight="1" x14ac:dyDescent="0.15"/>
    <row r="59" spans="2:8" s="176" customFormat="1" ht="15" customHeight="1" x14ac:dyDescent="0.15"/>
    <row r="60" spans="2:8" s="176" customFormat="1" ht="15" customHeight="1" x14ac:dyDescent="0.15">
      <c r="B60" s="211" t="s">
        <v>24563</v>
      </c>
      <c r="C60" s="212"/>
      <c r="D60" s="212"/>
      <c r="E60" s="212"/>
      <c r="F60" s="213"/>
    </row>
    <row r="61" spans="2:8" s="176" customFormat="1" ht="15" customHeight="1" x14ac:dyDescent="0.15">
      <c r="B61" s="179"/>
      <c r="C61" s="185" t="s">
        <v>24535</v>
      </c>
      <c r="D61" s="185" t="s">
        <v>24536</v>
      </c>
      <c r="E61" s="185" t="s">
        <v>24537</v>
      </c>
      <c r="F61" s="185" t="s">
        <v>24538</v>
      </c>
    </row>
    <row r="62" spans="2:8" s="176" customFormat="1" ht="15" customHeight="1" x14ac:dyDescent="0.15">
      <c r="B62" s="238" t="s">
        <v>24549</v>
      </c>
      <c r="C62" s="187">
        <v>1000000</v>
      </c>
      <c r="D62" s="187">
        <v>1250000</v>
      </c>
      <c r="E62" s="187">
        <v>1500000</v>
      </c>
      <c r="F62" s="181">
        <f>SUM(C62:E62)</f>
        <v>3750000</v>
      </c>
      <c r="H62" s="176" t="s">
        <v>24583</v>
      </c>
    </row>
    <row r="63" spans="2:8" s="176" customFormat="1" ht="15" customHeight="1" x14ac:dyDescent="0.15">
      <c r="B63" s="238" t="s">
        <v>24550</v>
      </c>
      <c r="C63" s="186">
        <v>0.15</v>
      </c>
      <c r="D63" s="186">
        <v>0.2</v>
      </c>
      <c r="E63" s="186">
        <v>0.25</v>
      </c>
      <c r="F63" s="183"/>
      <c r="H63" s="176" t="s">
        <v>24590</v>
      </c>
    </row>
    <row r="64" spans="2:8" s="176" customFormat="1" ht="15" customHeight="1" thickBot="1" x14ac:dyDescent="0.2">
      <c r="B64" s="205"/>
      <c r="C64" s="188">
        <f>+C62*C63</f>
        <v>150000</v>
      </c>
      <c r="D64" s="188">
        <f t="shared" ref="D64:E64" si="12">+D62*D63</f>
        <v>250000</v>
      </c>
      <c r="E64" s="188">
        <f t="shared" si="12"/>
        <v>375000</v>
      </c>
      <c r="F64" s="183">
        <f t="shared" ref="F64" si="13">SUM(C64:E64)</f>
        <v>775000</v>
      </c>
      <c r="H64" s="176" t="s">
        <v>24584</v>
      </c>
    </row>
    <row r="65" spans="2:8" s="176" customFormat="1" ht="15" customHeight="1" thickBot="1" x14ac:dyDescent="0.2">
      <c r="B65" s="238" t="s">
        <v>24572</v>
      </c>
      <c r="C65" s="237" t="s">
        <v>24571</v>
      </c>
      <c r="D65" s="186"/>
      <c r="E65" s="186"/>
      <c r="F65" s="184"/>
      <c r="H65" s="176" t="s">
        <v>24585</v>
      </c>
    </row>
    <row r="66" spans="2:8" s="176" customFormat="1" ht="15" customHeight="1" x14ac:dyDescent="0.15"/>
    <row r="67" spans="2:8" s="176" customFormat="1" ht="15" customHeight="1" x14ac:dyDescent="0.15">
      <c r="B67" s="214" t="s">
        <v>24551</v>
      </c>
      <c r="C67" s="215">
        <f>+C62*C63</f>
        <v>150000</v>
      </c>
      <c r="D67" s="215">
        <f>+D62*D63</f>
        <v>250000</v>
      </c>
      <c r="E67" s="215">
        <f>+E62*E63</f>
        <v>375000</v>
      </c>
      <c r="F67" s="215">
        <f>SUM(C67:E67)</f>
        <v>775000</v>
      </c>
    </row>
    <row r="68" spans="2:8" s="176" customFormat="1" ht="15" customHeight="1" x14ac:dyDescent="0.15"/>
    <row r="69" spans="2:8" s="176" customFormat="1" ht="15" customHeight="1" x14ac:dyDescent="0.15"/>
    <row r="70" spans="2:8" s="176" customFormat="1" ht="15" customHeight="1" x14ac:dyDescent="0.15">
      <c r="B70" s="208" t="s">
        <v>24564</v>
      </c>
      <c r="C70" s="209"/>
      <c r="D70" s="209"/>
      <c r="E70" s="209"/>
      <c r="F70" s="210"/>
    </row>
    <row r="71" spans="2:8" s="176" customFormat="1" ht="15" customHeight="1" x14ac:dyDescent="0.15">
      <c r="B71" s="179"/>
      <c r="C71" s="185" t="s">
        <v>24535</v>
      </c>
      <c r="D71" s="185" t="s">
        <v>24536</v>
      </c>
      <c r="E71" s="185" t="s">
        <v>24537</v>
      </c>
      <c r="F71" s="185" t="s">
        <v>24538</v>
      </c>
    </row>
    <row r="72" spans="2:8" s="176" customFormat="1" ht="15" customHeight="1" x14ac:dyDescent="0.15">
      <c r="B72" s="205" t="s">
        <v>24541</v>
      </c>
      <c r="C72" s="187">
        <v>0</v>
      </c>
      <c r="D72" s="187">
        <v>0</v>
      </c>
      <c r="E72" s="187">
        <v>0</v>
      </c>
      <c r="F72" s="181">
        <f>SUM(C72:E72)</f>
        <v>0</v>
      </c>
      <c r="H72" s="176" t="s">
        <v>24586</v>
      </c>
    </row>
    <row r="73" spans="2:8" s="176" customFormat="1" ht="15" customHeight="1" x14ac:dyDescent="0.15">
      <c r="B73" s="205" t="s">
        <v>24542</v>
      </c>
      <c r="C73" s="187">
        <v>0</v>
      </c>
      <c r="D73" s="187">
        <v>0</v>
      </c>
      <c r="E73" s="187">
        <v>0</v>
      </c>
      <c r="F73" s="183"/>
    </row>
    <row r="74" spans="2:8" s="176" customFormat="1" ht="15" customHeight="1" x14ac:dyDescent="0.15">
      <c r="B74" s="205" t="s">
        <v>24543</v>
      </c>
      <c r="C74" s="188">
        <v>0</v>
      </c>
      <c r="D74" s="188">
        <v>0</v>
      </c>
      <c r="E74" s="188">
        <v>0</v>
      </c>
      <c r="F74" s="183">
        <f t="shared" ref="F74" si="14">SUM(C74:E74)</f>
        <v>0</v>
      </c>
    </row>
    <row r="75" spans="2:8" s="176" customFormat="1" ht="15" customHeight="1" x14ac:dyDescent="0.15">
      <c r="C75" s="186"/>
      <c r="D75" s="186"/>
      <c r="E75" s="186"/>
      <c r="F75" s="184"/>
    </row>
    <row r="76" spans="2:8" s="176" customFormat="1" ht="15" customHeight="1" x14ac:dyDescent="0.15"/>
    <row r="77" spans="2:8" s="176" customFormat="1" ht="15" customHeight="1" x14ac:dyDescent="0.15">
      <c r="B77" s="216" t="s">
        <v>24552</v>
      </c>
      <c r="C77" s="217">
        <f>SUM(C72:C76)</f>
        <v>0</v>
      </c>
      <c r="D77" s="217">
        <f t="shared" ref="D77:E77" si="15">SUM(D72:D76)</f>
        <v>0</v>
      </c>
      <c r="E77" s="217">
        <f t="shared" si="15"/>
        <v>0</v>
      </c>
      <c r="F77" s="217">
        <f>SUM(C77:E77)</f>
        <v>0</v>
      </c>
    </row>
    <row r="78" spans="2:8" s="176" customFormat="1" ht="15" customHeight="1" x14ac:dyDescent="0.15"/>
    <row r="79" spans="2:8" s="176" customFormat="1" ht="15" customHeight="1" x14ac:dyDescent="0.15"/>
    <row r="80" spans="2:8" s="176" customFormat="1" ht="15" customHeight="1" x14ac:dyDescent="0.15"/>
    <row r="81" s="176" customFormat="1" ht="15" customHeight="1" x14ac:dyDescent="0.15"/>
    <row r="82" s="176" customFormat="1" ht="15" customHeight="1" x14ac:dyDescent="0.15"/>
    <row r="83" s="176" customFormat="1" ht="15" customHeight="1" x14ac:dyDescent="0.15"/>
    <row r="84" s="176" customFormat="1" ht="15" customHeight="1" x14ac:dyDescent="0.15"/>
    <row r="85" s="176" customFormat="1" ht="15" customHeight="1" x14ac:dyDescent="0.15"/>
    <row r="86" s="176" customFormat="1" ht="15" customHeight="1" x14ac:dyDescent="0.15"/>
    <row r="87" s="176" customFormat="1" ht="15" customHeight="1" x14ac:dyDescent="0.15"/>
    <row r="88" s="176" customFormat="1" ht="15" customHeight="1" x14ac:dyDescent="0.15"/>
    <row r="89" s="176" customFormat="1" ht="15" customHeight="1" x14ac:dyDescent="0.15"/>
    <row r="90" s="176" customFormat="1" ht="15" customHeight="1" x14ac:dyDescent="0.15"/>
    <row r="91" s="176" customFormat="1" ht="15" customHeight="1" x14ac:dyDescent="0.15"/>
    <row r="92" s="176" customFormat="1" ht="15" customHeight="1" x14ac:dyDescent="0.15"/>
    <row r="93" s="176" customFormat="1" ht="15" customHeight="1" x14ac:dyDescent="0.15"/>
    <row r="94" s="176" customFormat="1" ht="15" customHeight="1" x14ac:dyDescent="0.15"/>
    <row r="95" s="176" customFormat="1" ht="15" customHeight="1" x14ac:dyDescent="0.15"/>
    <row r="96" s="176" customFormat="1" ht="15" customHeight="1" x14ac:dyDescent="0.15"/>
    <row r="97" s="176" customFormat="1" ht="15" customHeight="1" x14ac:dyDescent="0.15"/>
    <row r="98" s="176" customFormat="1" ht="15" customHeight="1" x14ac:dyDescent="0.15"/>
    <row r="99" s="176" customFormat="1" ht="15" customHeight="1" x14ac:dyDescent="0.15"/>
    <row r="100" s="176" customFormat="1" ht="15" customHeight="1" x14ac:dyDescent="0.15"/>
    <row r="101" s="176" customFormat="1" ht="15" customHeight="1" x14ac:dyDescent="0.15"/>
    <row r="102" ht="15" customHeight="1" x14ac:dyDescent="0.15"/>
    <row r="103" ht="15" customHeight="1" x14ac:dyDescent="0.15"/>
    <row r="104" ht="15" customHeight="1" x14ac:dyDescent="0.15"/>
    <row r="105" ht="15" customHeight="1" x14ac:dyDescent="0.15"/>
    <row r="106" ht="15" customHeight="1" x14ac:dyDescent="0.15"/>
    <row r="107" ht="15" customHeight="1" x14ac:dyDescent="0.15"/>
    <row r="108" ht="15" customHeight="1" x14ac:dyDescent="0.15"/>
    <row r="109" ht="15" customHeight="1" x14ac:dyDescent="0.15"/>
    <row r="110" ht="15" customHeight="1" x14ac:dyDescent="0.15"/>
    <row r="111" ht="15" customHeight="1" x14ac:dyDescent="0.15"/>
    <row r="112" ht="15" customHeight="1" x14ac:dyDescent="0.15"/>
    <row r="113" ht="15" customHeight="1" x14ac:dyDescent="0.15"/>
    <row r="114" ht="15" customHeight="1" x14ac:dyDescent="0.15"/>
    <row r="115" ht="15" customHeight="1" x14ac:dyDescent="0.15"/>
    <row r="116" ht="15" customHeight="1" x14ac:dyDescent="0.15"/>
    <row r="117" ht="15" customHeight="1" x14ac:dyDescent="0.15"/>
    <row r="118" ht="15" customHeight="1" x14ac:dyDescent="0.15"/>
    <row r="119" ht="15" customHeight="1" x14ac:dyDescent="0.15"/>
    <row r="120" ht="15" customHeight="1" x14ac:dyDescent="0.15"/>
    <row r="121" ht="15" customHeight="1" x14ac:dyDescent="0.15"/>
    <row r="122" ht="15" customHeight="1" x14ac:dyDescent="0.15"/>
    <row r="123" ht="15" customHeight="1" x14ac:dyDescent="0.15"/>
    <row r="124" ht="15" customHeight="1" x14ac:dyDescent="0.15"/>
    <row r="125" ht="15" customHeight="1" x14ac:dyDescent="0.15"/>
    <row r="126" ht="15" customHeight="1" x14ac:dyDescent="0.15"/>
    <row r="127" ht="15" customHeight="1" x14ac:dyDescent="0.15"/>
    <row r="12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</sheetData>
  <pageMargins left="0.25" right="0.25" top="0.75" bottom="0.75" header="0.3" footer="0.3"/>
  <pageSetup fitToHeight="0" orientation="portrait" r:id="rId1"/>
  <rowBreaks count="2" manualBreakCount="2">
    <brk id="24" max="6" man="1"/>
    <brk id="69" max="6" man="1"/>
  </rowBreaks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G198"/>
  <sheetViews>
    <sheetView topLeftCell="A2" zoomScaleNormal="138" zoomScaleSheetLayoutView="156" zoomScalePageLayoutView="138" workbookViewId="0">
      <selection activeCell="E2341" sqref="E2341"/>
    </sheetView>
  </sheetViews>
  <sheetFormatPr defaultColWidth="8.85546875" defaultRowHeight="12.75" outlineLevelRow="1" x14ac:dyDescent="0.2"/>
  <cols>
    <col min="1" max="2" width="12.7109375" customWidth="1"/>
    <col min="3" max="3" width="13.42578125" customWidth="1"/>
    <col min="4" max="4" width="10" customWidth="1"/>
    <col min="5" max="14" width="10.7109375" customWidth="1"/>
  </cols>
  <sheetData>
    <row r="1" spans="1:15" ht="15" customHeight="1" x14ac:dyDescent="0.2">
      <c r="A1" s="2" t="s">
        <v>20117</v>
      </c>
      <c r="B1" s="2" t="s">
        <v>20118</v>
      </c>
    </row>
    <row r="2" spans="1:15" ht="12.75" customHeight="1" x14ac:dyDescent="0.2">
      <c r="A2" s="1" t="s">
        <v>20119</v>
      </c>
      <c r="B2" s="1" t="s">
        <v>20120</v>
      </c>
      <c r="C2" s="1" t="s">
        <v>20121</v>
      </c>
      <c r="D2" s="1" t="s">
        <v>20122</v>
      </c>
      <c r="E2" s="1" t="s">
        <v>20123</v>
      </c>
      <c r="F2" s="1" t="s">
        <v>20124</v>
      </c>
      <c r="G2" s="1" t="s">
        <v>20125</v>
      </c>
      <c r="H2" s="1" t="s">
        <v>20126</v>
      </c>
      <c r="I2" s="1" t="s">
        <v>20127</v>
      </c>
      <c r="J2" s="1" t="s">
        <v>20128</v>
      </c>
      <c r="K2" s="1" t="s">
        <v>20129</v>
      </c>
      <c r="L2" s="1" t="s">
        <v>20130</v>
      </c>
      <c r="M2" s="1" t="s">
        <v>20131</v>
      </c>
    </row>
    <row r="3" spans="1:15" ht="12" customHeight="1" outlineLevel="1" x14ac:dyDescent="0.2">
      <c r="A3" s="12" t="s">
        <v>24153</v>
      </c>
      <c r="B3" s="12">
        <v>17476</v>
      </c>
      <c r="C3" s="12" t="s">
        <v>20135</v>
      </c>
      <c r="D3" s="13">
        <v>39892</v>
      </c>
      <c r="E3" s="13">
        <v>39995</v>
      </c>
      <c r="F3" s="14">
        <v>39995</v>
      </c>
      <c r="G3" s="14">
        <v>39995</v>
      </c>
      <c r="H3" s="14">
        <v>39995</v>
      </c>
      <c r="I3" s="18"/>
      <c r="J3" s="15">
        <v>0</v>
      </c>
      <c r="K3" s="15">
        <v>0</v>
      </c>
      <c r="L3" s="15">
        <v>0</v>
      </c>
      <c r="M3" s="15">
        <v>0</v>
      </c>
      <c r="O3" t="str">
        <f t="shared" ref="O3:O66" si="0">+A3&amp;C3</f>
        <v>HJMBound &amp; Not Paid</v>
      </c>
    </row>
    <row r="4" spans="1:15" ht="12" customHeight="1" outlineLevel="1" x14ac:dyDescent="0.2">
      <c r="A4" s="12" t="s">
        <v>24153</v>
      </c>
      <c r="B4" s="12">
        <v>18233</v>
      </c>
      <c r="C4" s="12" t="s">
        <v>20133</v>
      </c>
      <c r="D4" s="13">
        <v>39982</v>
      </c>
      <c r="E4" s="13">
        <v>39994</v>
      </c>
      <c r="F4" s="14">
        <v>39995</v>
      </c>
      <c r="G4" s="20"/>
      <c r="H4" s="20"/>
      <c r="I4" s="18"/>
      <c r="J4" s="23"/>
      <c r="K4" s="23"/>
      <c r="L4" s="15">
        <v>0</v>
      </c>
      <c r="M4" s="15">
        <v>0</v>
      </c>
      <c r="O4" t="str">
        <f t="shared" si="0"/>
        <v>HJMDeclined</v>
      </c>
    </row>
    <row r="5" spans="1:15" ht="12" customHeight="1" outlineLevel="1" x14ac:dyDescent="0.2">
      <c r="A5" s="12" t="s">
        <v>24153</v>
      </c>
      <c r="B5" s="12">
        <v>17270</v>
      </c>
      <c r="C5" s="12" t="s">
        <v>20135</v>
      </c>
      <c r="D5" s="13">
        <v>39988</v>
      </c>
      <c r="E5" s="13">
        <v>39994</v>
      </c>
      <c r="F5" s="14">
        <v>39995</v>
      </c>
      <c r="G5" s="14">
        <v>40000</v>
      </c>
      <c r="H5" s="14">
        <v>40000</v>
      </c>
      <c r="I5" s="16">
        <v>40014</v>
      </c>
      <c r="J5" s="15">
        <v>5</v>
      </c>
      <c r="K5" s="15">
        <v>0</v>
      </c>
      <c r="L5" s="15">
        <v>5</v>
      </c>
      <c r="M5" s="15">
        <v>14</v>
      </c>
      <c r="O5" t="str">
        <f t="shared" si="0"/>
        <v>HJMBound &amp; Not Paid</v>
      </c>
    </row>
    <row r="6" spans="1:15" ht="12" customHeight="1" outlineLevel="1" x14ac:dyDescent="0.2">
      <c r="A6" s="12" t="s">
        <v>24156</v>
      </c>
      <c r="B6" s="12">
        <v>18234</v>
      </c>
      <c r="C6" s="12" t="s">
        <v>20133</v>
      </c>
      <c r="D6" s="13">
        <v>39990</v>
      </c>
      <c r="E6" s="13">
        <v>39994</v>
      </c>
      <c r="F6" s="14">
        <v>39995</v>
      </c>
      <c r="G6" s="20"/>
      <c r="H6" s="20"/>
      <c r="I6" s="18"/>
      <c r="J6" s="23"/>
      <c r="K6" s="23"/>
      <c r="L6" s="15">
        <v>0</v>
      </c>
      <c r="M6" s="15">
        <v>0</v>
      </c>
      <c r="O6" t="str">
        <f t="shared" si="0"/>
        <v>LABDeclined</v>
      </c>
    </row>
    <row r="7" spans="1:15" ht="12" customHeight="1" outlineLevel="1" x14ac:dyDescent="0.2">
      <c r="A7" s="12" t="s">
        <v>20138</v>
      </c>
      <c r="B7" s="12">
        <v>17210</v>
      </c>
      <c r="C7" s="12" t="s">
        <v>20135</v>
      </c>
      <c r="D7" s="13">
        <v>39995</v>
      </c>
      <c r="E7" s="13">
        <v>39995</v>
      </c>
      <c r="F7" s="14">
        <v>39996</v>
      </c>
      <c r="G7" s="14">
        <v>39996</v>
      </c>
      <c r="H7" s="14">
        <v>39996</v>
      </c>
      <c r="I7" s="16">
        <v>40001</v>
      </c>
      <c r="J7" s="15">
        <v>0</v>
      </c>
      <c r="K7" s="15">
        <v>0</v>
      </c>
      <c r="L7" s="15">
        <v>0</v>
      </c>
      <c r="M7" s="15">
        <v>5</v>
      </c>
      <c r="O7" t="str">
        <f t="shared" si="0"/>
        <v>CNJBound &amp; Not Paid</v>
      </c>
    </row>
    <row r="8" spans="1:15" ht="12" customHeight="1" outlineLevel="1" x14ac:dyDescent="0.2">
      <c r="A8" s="12" t="s">
        <v>20138</v>
      </c>
      <c r="B8" s="12">
        <v>17272</v>
      </c>
      <c r="C8" s="12" t="s">
        <v>20135</v>
      </c>
      <c r="D8" s="13">
        <v>39995</v>
      </c>
      <c r="E8" s="13">
        <v>39996</v>
      </c>
      <c r="F8" s="14">
        <v>39996</v>
      </c>
      <c r="G8" s="14">
        <v>40000</v>
      </c>
      <c r="H8" s="14">
        <v>40000</v>
      </c>
      <c r="I8" s="16">
        <v>40014</v>
      </c>
      <c r="J8" s="15">
        <v>4</v>
      </c>
      <c r="K8" s="15">
        <v>0</v>
      </c>
      <c r="L8" s="15">
        <v>4</v>
      </c>
      <c r="M8" s="15">
        <v>14</v>
      </c>
      <c r="O8" t="str">
        <f t="shared" si="0"/>
        <v>CNJBound &amp; Not Paid</v>
      </c>
    </row>
    <row r="9" spans="1:15" ht="12" customHeight="1" outlineLevel="1" x14ac:dyDescent="0.2">
      <c r="A9" s="12" t="s">
        <v>24153</v>
      </c>
      <c r="B9" s="12">
        <v>17230</v>
      </c>
      <c r="C9" s="12" t="s">
        <v>20135</v>
      </c>
      <c r="D9" s="13">
        <v>39993</v>
      </c>
      <c r="E9" s="13">
        <v>39996</v>
      </c>
      <c r="F9" s="14">
        <v>39996</v>
      </c>
      <c r="G9" s="14">
        <v>40000</v>
      </c>
      <c r="H9" s="14">
        <v>40000</v>
      </c>
      <c r="I9" s="16">
        <v>40006</v>
      </c>
      <c r="J9" s="15">
        <v>4</v>
      </c>
      <c r="K9" s="15">
        <v>0</v>
      </c>
      <c r="L9" s="15">
        <v>4</v>
      </c>
      <c r="M9" s="15">
        <v>6</v>
      </c>
      <c r="O9" t="str">
        <f t="shared" si="0"/>
        <v>HJMBound &amp; Not Paid</v>
      </c>
    </row>
    <row r="10" spans="1:15" ht="12" customHeight="1" outlineLevel="1" x14ac:dyDescent="0.2">
      <c r="A10" s="12" t="s">
        <v>24153</v>
      </c>
      <c r="B10" s="12">
        <v>18236</v>
      </c>
      <c r="C10" s="12" t="s">
        <v>20133</v>
      </c>
      <c r="D10" s="13">
        <v>39986</v>
      </c>
      <c r="E10" s="13">
        <v>39995</v>
      </c>
      <c r="F10" s="14">
        <v>39996</v>
      </c>
      <c r="G10" s="20"/>
      <c r="H10" s="20"/>
      <c r="I10" s="18"/>
      <c r="J10" s="23"/>
      <c r="K10" s="23"/>
      <c r="L10" s="15">
        <v>0</v>
      </c>
      <c r="M10" s="15">
        <v>0</v>
      </c>
      <c r="O10" t="str">
        <f t="shared" si="0"/>
        <v>HJMDeclined</v>
      </c>
    </row>
    <row r="11" spans="1:15" ht="12" customHeight="1" outlineLevel="1" x14ac:dyDescent="0.2">
      <c r="A11" s="12" t="s">
        <v>24153</v>
      </c>
      <c r="B11" s="12">
        <v>17274</v>
      </c>
      <c r="C11" s="12" t="s">
        <v>20135</v>
      </c>
      <c r="D11" s="13">
        <v>39994</v>
      </c>
      <c r="E11" s="13">
        <v>39996</v>
      </c>
      <c r="F11" s="14">
        <v>39996</v>
      </c>
      <c r="G11" s="14">
        <v>40002</v>
      </c>
      <c r="H11" s="14">
        <v>40002</v>
      </c>
      <c r="I11" s="16">
        <v>40015</v>
      </c>
      <c r="J11" s="15">
        <v>6</v>
      </c>
      <c r="K11" s="15">
        <v>0</v>
      </c>
      <c r="L11" s="15">
        <v>6</v>
      </c>
      <c r="M11" s="15">
        <v>13</v>
      </c>
      <c r="O11" t="str">
        <f t="shared" si="0"/>
        <v>HJMBound &amp; Not Paid</v>
      </c>
    </row>
    <row r="12" spans="1:15" ht="12" customHeight="1" outlineLevel="1" x14ac:dyDescent="0.2">
      <c r="A12" s="12" t="s">
        <v>24156</v>
      </c>
      <c r="B12" s="12">
        <v>18237</v>
      </c>
      <c r="C12" s="12" t="s">
        <v>20136</v>
      </c>
      <c r="D12" s="13">
        <v>39989</v>
      </c>
      <c r="E12" s="13">
        <v>39996</v>
      </c>
      <c r="F12" s="14">
        <v>39996</v>
      </c>
      <c r="G12" s="14">
        <v>40000</v>
      </c>
      <c r="H12" s="14">
        <v>40010</v>
      </c>
      <c r="I12" s="18"/>
      <c r="J12" s="15">
        <v>4</v>
      </c>
      <c r="K12" s="15">
        <v>10</v>
      </c>
      <c r="L12" s="15">
        <v>14</v>
      </c>
      <c r="M12" s="15">
        <v>0</v>
      </c>
      <c r="O12" t="str">
        <f t="shared" si="0"/>
        <v>LABClose-No Info</v>
      </c>
    </row>
    <row r="13" spans="1:15" ht="12" customHeight="1" outlineLevel="1" x14ac:dyDescent="0.2">
      <c r="A13" s="12" t="s">
        <v>24156</v>
      </c>
      <c r="B13" s="12">
        <v>18235</v>
      </c>
      <c r="C13" s="12" t="s">
        <v>20133</v>
      </c>
      <c r="D13" s="13">
        <v>39731</v>
      </c>
      <c r="E13" s="13">
        <v>39996</v>
      </c>
      <c r="F13" s="14">
        <v>39996</v>
      </c>
      <c r="G13" s="20"/>
      <c r="H13" s="20"/>
      <c r="I13" s="18"/>
      <c r="J13" s="23"/>
      <c r="K13" s="23"/>
      <c r="L13" s="15">
        <v>0</v>
      </c>
      <c r="M13" s="15">
        <v>0</v>
      </c>
      <c r="O13" t="str">
        <f t="shared" si="0"/>
        <v>LABDeclined</v>
      </c>
    </row>
    <row r="14" spans="1:15" ht="21.95" customHeight="1" outlineLevel="1" x14ac:dyDescent="0.2">
      <c r="A14" s="12" t="s">
        <v>20138</v>
      </c>
      <c r="B14" s="12">
        <v>17354</v>
      </c>
      <c r="C14" s="12" t="s">
        <v>24149</v>
      </c>
      <c r="D14" s="13">
        <v>39994</v>
      </c>
      <c r="E14" s="13">
        <v>39995</v>
      </c>
      <c r="F14" s="14">
        <v>40000</v>
      </c>
      <c r="G14" s="14">
        <v>40015</v>
      </c>
      <c r="H14" s="14">
        <v>40017</v>
      </c>
      <c r="I14" s="16">
        <v>40026</v>
      </c>
      <c r="J14" s="15">
        <v>15</v>
      </c>
      <c r="K14" s="15">
        <v>2</v>
      </c>
      <c r="L14" s="15">
        <v>17</v>
      </c>
      <c r="M14" s="15">
        <v>9</v>
      </c>
      <c r="O14" t="str">
        <f t="shared" si="0"/>
        <v>CNJRenewal Laspe Replaced</v>
      </c>
    </row>
    <row r="15" spans="1:15" ht="12" customHeight="1" outlineLevel="1" x14ac:dyDescent="0.2">
      <c r="A15" s="12" t="s">
        <v>20138</v>
      </c>
      <c r="B15" s="12">
        <v>17396</v>
      </c>
      <c r="C15" s="12" t="s">
        <v>20135</v>
      </c>
      <c r="D15" s="13">
        <v>39989</v>
      </c>
      <c r="E15" s="13">
        <v>39994</v>
      </c>
      <c r="F15" s="14">
        <v>40000</v>
      </c>
      <c r="G15" s="14">
        <v>40008</v>
      </c>
      <c r="H15" s="14">
        <v>40008</v>
      </c>
      <c r="I15" s="16">
        <v>40036</v>
      </c>
      <c r="J15" s="15">
        <v>8</v>
      </c>
      <c r="K15" s="15">
        <v>0</v>
      </c>
      <c r="L15" s="15">
        <v>8</v>
      </c>
      <c r="M15" s="15">
        <v>28</v>
      </c>
      <c r="O15" t="str">
        <f t="shared" si="0"/>
        <v>CNJBound &amp; Not Paid</v>
      </c>
    </row>
    <row r="16" spans="1:15" ht="12" customHeight="1" outlineLevel="1" x14ac:dyDescent="0.2">
      <c r="A16" s="12" t="s">
        <v>20138</v>
      </c>
      <c r="B16" s="12">
        <v>17536</v>
      </c>
      <c r="C16" s="12" t="s">
        <v>20135</v>
      </c>
      <c r="D16" s="13">
        <v>39987</v>
      </c>
      <c r="E16" s="13">
        <v>39993</v>
      </c>
      <c r="F16" s="14">
        <v>40000</v>
      </c>
      <c r="G16" s="14">
        <v>40043</v>
      </c>
      <c r="H16" s="14">
        <v>40044</v>
      </c>
      <c r="I16" s="16">
        <v>40057</v>
      </c>
      <c r="J16" s="15">
        <v>43</v>
      </c>
      <c r="K16" s="15">
        <v>1</v>
      </c>
      <c r="L16" s="15">
        <v>44</v>
      </c>
      <c r="M16" s="15">
        <v>13</v>
      </c>
      <c r="O16" t="str">
        <f t="shared" si="0"/>
        <v>CNJBound &amp; Not Paid</v>
      </c>
    </row>
    <row r="17" spans="1:15" ht="12" customHeight="1" outlineLevel="1" x14ac:dyDescent="0.2">
      <c r="A17" s="12" t="s">
        <v>20138</v>
      </c>
      <c r="B17" s="12">
        <v>17436</v>
      </c>
      <c r="C17" s="12" t="s">
        <v>20135</v>
      </c>
      <c r="D17" s="13">
        <v>39994</v>
      </c>
      <c r="E17" s="13">
        <v>39996</v>
      </c>
      <c r="F17" s="14">
        <v>40000</v>
      </c>
      <c r="G17" s="14">
        <v>40030</v>
      </c>
      <c r="H17" s="14">
        <v>40030</v>
      </c>
      <c r="I17" s="16">
        <v>40048</v>
      </c>
      <c r="J17" s="15">
        <v>30</v>
      </c>
      <c r="K17" s="15">
        <v>0</v>
      </c>
      <c r="L17" s="15">
        <v>30</v>
      </c>
      <c r="M17" s="15">
        <v>18</v>
      </c>
      <c r="O17" t="str">
        <f t="shared" si="0"/>
        <v>CNJBound &amp; Not Paid</v>
      </c>
    </row>
    <row r="18" spans="1:15" ht="12" customHeight="1" outlineLevel="1" x14ac:dyDescent="0.2">
      <c r="A18" s="12" t="s">
        <v>20138</v>
      </c>
      <c r="B18" s="12">
        <v>17276</v>
      </c>
      <c r="C18" s="12" t="s">
        <v>20135</v>
      </c>
      <c r="D18" s="13">
        <v>39994</v>
      </c>
      <c r="E18" s="13">
        <v>39996</v>
      </c>
      <c r="F18" s="14">
        <v>40000</v>
      </c>
      <c r="G18" s="14">
        <v>40002</v>
      </c>
      <c r="H18" s="14">
        <v>40003</v>
      </c>
      <c r="I18" s="16">
        <v>40016</v>
      </c>
      <c r="J18" s="15">
        <v>2</v>
      </c>
      <c r="K18" s="15">
        <v>1</v>
      </c>
      <c r="L18" s="15">
        <v>3</v>
      </c>
      <c r="M18" s="15">
        <v>13</v>
      </c>
      <c r="O18" t="str">
        <f t="shared" si="0"/>
        <v>CNJBound &amp; Not Paid</v>
      </c>
    </row>
    <row r="19" spans="1:15" ht="12" customHeight="1" outlineLevel="1" x14ac:dyDescent="0.2">
      <c r="A19" s="12" t="s">
        <v>20138</v>
      </c>
      <c r="B19" s="12">
        <v>17384</v>
      </c>
      <c r="C19" s="12" t="s">
        <v>20135</v>
      </c>
      <c r="D19" s="13">
        <v>39993</v>
      </c>
      <c r="E19" s="13">
        <v>39996</v>
      </c>
      <c r="F19" s="14">
        <v>40000</v>
      </c>
      <c r="G19" s="14">
        <v>40008</v>
      </c>
      <c r="H19" s="14">
        <v>40008</v>
      </c>
      <c r="I19" s="16">
        <v>40032</v>
      </c>
      <c r="J19" s="15">
        <v>8</v>
      </c>
      <c r="K19" s="15">
        <v>0</v>
      </c>
      <c r="L19" s="15">
        <v>8</v>
      </c>
      <c r="M19" s="15">
        <v>24</v>
      </c>
      <c r="O19" t="str">
        <f t="shared" si="0"/>
        <v>CNJBound &amp; Not Paid</v>
      </c>
    </row>
    <row r="20" spans="1:15" ht="12" customHeight="1" outlineLevel="1" x14ac:dyDescent="0.2">
      <c r="A20" s="12" t="s">
        <v>24153</v>
      </c>
      <c r="B20" s="12">
        <v>17267</v>
      </c>
      <c r="C20" s="12" t="s">
        <v>20135</v>
      </c>
      <c r="D20" s="13">
        <v>39993</v>
      </c>
      <c r="E20" s="13">
        <v>40000</v>
      </c>
      <c r="F20" s="14">
        <v>40000</v>
      </c>
      <c r="G20" s="14">
        <v>40000</v>
      </c>
      <c r="H20" s="14">
        <v>40000</v>
      </c>
      <c r="I20" s="16">
        <v>40014</v>
      </c>
      <c r="J20" s="15">
        <v>0</v>
      </c>
      <c r="K20" s="15">
        <v>0</v>
      </c>
      <c r="L20" s="15">
        <v>0</v>
      </c>
      <c r="M20" s="15">
        <v>14</v>
      </c>
      <c r="O20" t="str">
        <f t="shared" si="0"/>
        <v>HJMBound &amp; Not Paid</v>
      </c>
    </row>
    <row r="21" spans="1:15" ht="12" customHeight="1" outlineLevel="1" x14ac:dyDescent="0.2">
      <c r="A21" s="12" t="s">
        <v>24153</v>
      </c>
      <c r="B21" s="12">
        <v>17263</v>
      </c>
      <c r="C21" s="12" t="s">
        <v>20135</v>
      </c>
      <c r="D21" s="13">
        <v>39994</v>
      </c>
      <c r="E21" s="13">
        <v>40000</v>
      </c>
      <c r="F21" s="14">
        <v>40000</v>
      </c>
      <c r="G21" s="14">
        <v>40001</v>
      </c>
      <c r="H21" s="14">
        <v>40008</v>
      </c>
      <c r="I21" s="16">
        <v>40013</v>
      </c>
      <c r="J21" s="15">
        <v>1</v>
      </c>
      <c r="K21" s="15">
        <v>7</v>
      </c>
      <c r="L21" s="15">
        <v>8</v>
      </c>
      <c r="M21" s="15">
        <v>5</v>
      </c>
      <c r="O21" t="str">
        <f t="shared" si="0"/>
        <v>HJMBound &amp; Not Paid</v>
      </c>
    </row>
    <row r="22" spans="1:15" ht="12" customHeight="1" outlineLevel="1" x14ac:dyDescent="0.2">
      <c r="A22" s="12" t="s">
        <v>24153</v>
      </c>
      <c r="B22" s="12">
        <v>17563</v>
      </c>
      <c r="C22" s="12" t="s">
        <v>20135</v>
      </c>
      <c r="D22" s="13">
        <v>39993</v>
      </c>
      <c r="E22" s="13">
        <v>39996</v>
      </c>
      <c r="F22" s="14">
        <v>40000</v>
      </c>
      <c r="G22" s="14">
        <v>40029</v>
      </c>
      <c r="H22" s="14">
        <v>40029</v>
      </c>
      <c r="I22" s="16">
        <v>40062</v>
      </c>
      <c r="J22" s="15">
        <v>29</v>
      </c>
      <c r="K22" s="15">
        <v>0</v>
      </c>
      <c r="L22" s="15">
        <v>29</v>
      </c>
      <c r="M22" s="15">
        <v>33</v>
      </c>
      <c r="O22" t="str">
        <f t="shared" si="0"/>
        <v>HJMBound &amp; Not Paid</v>
      </c>
    </row>
    <row r="23" spans="1:15" ht="12" customHeight="1" outlineLevel="1" x14ac:dyDescent="0.2">
      <c r="A23" s="12" t="s">
        <v>24155</v>
      </c>
      <c r="B23" s="12">
        <v>17370</v>
      </c>
      <c r="C23" s="12" t="s">
        <v>20135</v>
      </c>
      <c r="D23" s="13">
        <v>39993</v>
      </c>
      <c r="E23" s="13">
        <v>39995</v>
      </c>
      <c r="F23" s="14">
        <v>40000</v>
      </c>
      <c r="G23" s="14">
        <v>40004</v>
      </c>
      <c r="H23" s="14">
        <v>40004</v>
      </c>
      <c r="I23" s="16">
        <v>40026</v>
      </c>
      <c r="J23" s="15">
        <v>4</v>
      </c>
      <c r="K23" s="15">
        <v>0</v>
      </c>
      <c r="L23" s="15">
        <v>4</v>
      </c>
      <c r="M23" s="15">
        <v>22</v>
      </c>
      <c r="O23" t="str">
        <f t="shared" si="0"/>
        <v>JRBound &amp; Not Paid</v>
      </c>
    </row>
    <row r="24" spans="1:15" ht="12" customHeight="1" outlineLevel="1" x14ac:dyDescent="0.2">
      <c r="A24" s="12" t="s">
        <v>24156</v>
      </c>
      <c r="B24" s="12">
        <v>18239</v>
      </c>
      <c r="C24" s="12" t="s">
        <v>20135</v>
      </c>
      <c r="D24" s="13">
        <v>39982</v>
      </c>
      <c r="E24" s="13">
        <v>39995</v>
      </c>
      <c r="F24" s="14">
        <v>40000</v>
      </c>
      <c r="G24" s="14">
        <v>40004</v>
      </c>
      <c r="H24" s="14">
        <v>40010</v>
      </c>
      <c r="I24" s="18"/>
      <c r="J24" s="15">
        <v>4</v>
      </c>
      <c r="K24" s="15">
        <v>6</v>
      </c>
      <c r="L24" s="15">
        <v>10</v>
      </c>
      <c r="M24" s="15">
        <v>0</v>
      </c>
      <c r="O24" t="str">
        <f t="shared" si="0"/>
        <v>LABBound &amp; Not Paid</v>
      </c>
    </row>
    <row r="25" spans="1:15" ht="12" customHeight="1" outlineLevel="1" x14ac:dyDescent="0.2">
      <c r="A25" s="12" t="s">
        <v>24156</v>
      </c>
      <c r="B25" s="12">
        <v>17388</v>
      </c>
      <c r="C25" s="12" t="s">
        <v>20135</v>
      </c>
      <c r="D25" s="13">
        <v>39986</v>
      </c>
      <c r="E25" s="13">
        <v>39994</v>
      </c>
      <c r="F25" s="14">
        <v>40000</v>
      </c>
      <c r="G25" s="14">
        <v>40011</v>
      </c>
      <c r="H25" s="14">
        <v>40015</v>
      </c>
      <c r="I25" s="16">
        <v>40034</v>
      </c>
      <c r="J25" s="15">
        <v>11</v>
      </c>
      <c r="K25" s="15">
        <v>4</v>
      </c>
      <c r="L25" s="15">
        <v>15</v>
      </c>
      <c r="M25" s="15">
        <v>19</v>
      </c>
      <c r="O25" t="str">
        <f t="shared" si="0"/>
        <v>LABBound &amp; Not Paid</v>
      </c>
    </row>
    <row r="26" spans="1:15" ht="12" customHeight="1" outlineLevel="1" x14ac:dyDescent="0.2">
      <c r="A26" s="12" t="s">
        <v>24157</v>
      </c>
      <c r="B26" s="12">
        <v>17624</v>
      </c>
      <c r="C26" s="12" t="s">
        <v>24150</v>
      </c>
      <c r="D26" s="13">
        <v>39995</v>
      </c>
      <c r="E26" s="13">
        <v>39996</v>
      </c>
      <c r="F26" s="14">
        <v>40000</v>
      </c>
      <c r="G26" s="20"/>
      <c r="H26" s="20"/>
      <c r="I26" s="16">
        <v>40081</v>
      </c>
      <c r="J26" s="23"/>
      <c r="K26" s="23"/>
      <c r="L26" s="15">
        <v>0</v>
      </c>
      <c r="M26" s="15">
        <v>0</v>
      </c>
      <c r="O26" t="str">
        <f t="shared" si="0"/>
        <v>MCBDO NOT RENEW</v>
      </c>
    </row>
    <row r="27" spans="1:15" ht="12" customHeight="1" outlineLevel="1" x14ac:dyDescent="0.2">
      <c r="A27" s="12" t="s">
        <v>24157</v>
      </c>
      <c r="B27" s="12">
        <v>17359</v>
      </c>
      <c r="C27" s="12" t="s">
        <v>20135</v>
      </c>
      <c r="D27" s="13">
        <v>39988</v>
      </c>
      <c r="E27" s="13">
        <v>39993</v>
      </c>
      <c r="F27" s="14">
        <v>40000</v>
      </c>
      <c r="G27" s="14">
        <v>40003</v>
      </c>
      <c r="H27" s="14">
        <v>40010</v>
      </c>
      <c r="I27" s="16">
        <v>40026</v>
      </c>
      <c r="J27" s="15">
        <v>3</v>
      </c>
      <c r="K27" s="15">
        <v>7</v>
      </c>
      <c r="L27" s="15">
        <v>10</v>
      </c>
      <c r="M27" s="15">
        <v>16</v>
      </c>
      <c r="O27" t="str">
        <f t="shared" si="0"/>
        <v>MCBBound &amp; Not Paid</v>
      </c>
    </row>
    <row r="28" spans="1:15" ht="12" customHeight="1" outlineLevel="1" x14ac:dyDescent="0.2">
      <c r="A28" s="12" t="s">
        <v>24157</v>
      </c>
      <c r="B28" s="12">
        <v>17617</v>
      </c>
      <c r="C28" s="12" t="s">
        <v>20135</v>
      </c>
      <c r="D28" s="13">
        <v>39993</v>
      </c>
      <c r="E28" s="13">
        <v>39996</v>
      </c>
      <c r="F28" s="14">
        <v>40000</v>
      </c>
      <c r="G28" s="14">
        <v>40064</v>
      </c>
      <c r="H28" s="14">
        <v>40064</v>
      </c>
      <c r="I28" s="16">
        <v>40078</v>
      </c>
      <c r="J28" s="15">
        <v>64</v>
      </c>
      <c r="K28" s="15">
        <v>0</v>
      </c>
      <c r="L28" s="15">
        <v>64</v>
      </c>
      <c r="M28" s="15">
        <v>14</v>
      </c>
      <c r="O28" t="str">
        <f t="shared" si="0"/>
        <v>MCBBound &amp; Not Paid</v>
      </c>
    </row>
    <row r="29" spans="1:15" ht="12" customHeight="1" outlineLevel="1" x14ac:dyDescent="0.2">
      <c r="A29" s="12" t="s">
        <v>24158</v>
      </c>
      <c r="B29" s="12">
        <v>18240</v>
      </c>
      <c r="C29" s="12" t="s">
        <v>20133</v>
      </c>
      <c r="D29" s="13">
        <v>39992</v>
      </c>
      <c r="E29" s="13">
        <v>40000</v>
      </c>
      <c r="F29" s="14">
        <v>40000</v>
      </c>
      <c r="G29" s="20"/>
      <c r="H29" s="20"/>
      <c r="I29" s="18"/>
      <c r="J29" s="23"/>
      <c r="K29" s="23"/>
      <c r="L29" s="15">
        <v>0</v>
      </c>
      <c r="M29" s="15">
        <v>0</v>
      </c>
      <c r="O29" t="str">
        <f t="shared" si="0"/>
        <v>NBBDeclined</v>
      </c>
    </row>
    <row r="30" spans="1:15" ht="12" customHeight="1" outlineLevel="1" x14ac:dyDescent="0.2">
      <c r="A30" s="12" t="s">
        <v>20138</v>
      </c>
      <c r="B30" s="12">
        <v>17295</v>
      </c>
      <c r="C30" s="12" t="s">
        <v>20135</v>
      </c>
      <c r="D30" s="13">
        <v>39972</v>
      </c>
      <c r="E30" s="13">
        <v>40000</v>
      </c>
      <c r="F30" s="14">
        <v>40001</v>
      </c>
      <c r="G30" s="14">
        <v>40003</v>
      </c>
      <c r="H30" s="14">
        <v>40004</v>
      </c>
      <c r="I30" s="16">
        <v>40020</v>
      </c>
      <c r="J30" s="15">
        <v>2</v>
      </c>
      <c r="K30" s="15">
        <v>1</v>
      </c>
      <c r="L30" s="15">
        <v>3</v>
      </c>
      <c r="M30" s="15">
        <v>16</v>
      </c>
      <c r="O30" t="str">
        <f t="shared" si="0"/>
        <v>CNJBound &amp; Not Paid</v>
      </c>
    </row>
    <row r="31" spans="1:15" ht="12" customHeight="1" outlineLevel="1" x14ac:dyDescent="0.2">
      <c r="A31" s="12" t="s">
        <v>24153</v>
      </c>
      <c r="B31" s="12">
        <v>18241</v>
      </c>
      <c r="C31" s="12" t="s">
        <v>20136</v>
      </c>
      <c r="D31" s="13">
        <v>39783</v>
      </c>
      <c r="E31" s="13">
        <v>40000</v>
      </c>
      <c r="F31" s="14">
        <v>40001</v>
      </c>
      <c r="G31" s="14">
        <v>40001</v>
      </c>
      <c r="H31" s="20"/>
      <c r="I31" s="18"/>
      <c r="J31" s="15">
        <v>0</v>
      </c>
      <c r="K31" s="23"/>
      <c r="L31" s="15">
        <v>0</v>
      </c>
      <c r="M31" s="15">
        <v>0</v>
      </c>
      <c r="O31" t="str">
        <f t="shared" si="0"/>
        <v>HJMClose-No Info</v>
      </c>
    </row>
    <row r="32" spans="1:15" ht="12" customHeight="1" outlineLevel="1" x14ac:dyDescent="0.2">
      <c r="A32" s="12" t="s">
        <v>24155</v>
      </c>
      <c r="B32" s="12">
        <v>17237</v>
      </c>
      <c r="C32" s="12" t="s">
        <v>20135</v>
      </c>
      <c r="D32" s="13">
        <v>39996</v>
      </c>
      <c r="E32" s="13">
        <v>40000</v>
      </c>
      <c r="F32" s="14">
        <v>40001</v>
      </c>
      <c r="G32" s="14">
        <v>40001</v>
      </c>
      <c r="H32" s="14">
        <v>40002</v>
      </c>
      <c r="I32" s="16">
        <v>40007</v>
      </c>
      <c r="J32" s="15">
        <v>0</v>
      </c>
      <c r="K32" s="15">
        <v>1</v>
      </c>
      <c r="L32" s="15">
        <v>1</v>
      </c>
      <c r="M32" s="15">
        <v>5</v>
      </c>
      <c r="O32" t="str">
        <f t="shared" si="0"/>
        <v>JRBound &amp; Not Paid</v>
      </c>
    </row>
    <row r="33" spans="1:15" ht="12" customHeight="1" outlineLevel="1" x14ac:dyDescent="0.2">
      <c r="A33" s="12" t="s">
        <v>24155</v>
      </c>
      <c r="B33" s="12">
        <v>17375</v>
      </c>
      <c r="C33" s="12" t="s">
        <v>20135</v>
      </c>
      <c r="D33" s="13">
        <v>40000</v>
      </c>
      <c r="E33" s="13">
        <v>40000</v>
      </c>
      <c r="F33" s="14">
        <v>40001</v>
      </c>
      <c r="G33" s="14">
        <v>40017</v>
      </c>
      <c r="H33" s="14">
        <v>40017</v>
      </c>
      <c r="I33" s="16">
        <v>40028</v>
      </c>
      <c r="J33" s="15">
        <v>16</v>
      </c>
      <c r="K33" s="15">
        <v>0</v>
      </c>
      <c r="L33" s="15">
        <v>16</v>
      </c>
      <c r="M33" s="15">
        <v>11</v>
      </c>
      <c r="O33" t="str">
        <f t="shared" si="0"/>
        <v>JRBound &amp; Not Paid</v>
      </c>
    </row>
    <row r="34" spans="1:15" ht="12" customHeight="1" outlineLevel="1" x14ac:dyDescent="0.2">
      <c r="A34" s="12" t="s">
        <v>24157</v>
      </c>
      <c r="B34" s="12">
        <v>17258</v>
      </c>
      <c r="C34" s="12" t="s">
        <v>20135</v>
      </c>
      <c r="D34" s="13">
        <v>40000</v>
      </c>
      <c r="E34" s="13">
        <v>40001</v>
      </c>
      <c r="F34" s="14">
        <v>40001</v>
      </c>
      <c r="G34" s="14">
        <v>40001</v>
      </c>
      <c r="H34" s="14">
        <v>40003</v>
      </c>
      <c r="I34" s="16">
        <v>40012</v>
      </c>
      <c r="J34" s="15">
        <v>0</v>
      </c>
      <c r="K34" s="15">
        <v>2</v>
      </c>
      <c r="L34" s="15">
        <v>2</v>
      </c>
      <c r="M34" s="15">
        <v>9</v>
      </c>
      <c r="O34" t="str">
        <f t="shared" si="0"/>
        <v>MCBBound &amp; Not Paid</v>
      </c>
    </row>
    <row r="35" spans="1:15" ht="12" customHeight="1" outlineLevel="1" x14ac:dyDescent="0.2">
      <c r="A35" s="12" t="s">
        <v>24158</v>
      </c>
      <c r="B35" s="12">
        <v>18242</v>
      </c>
      <c r="C35" s="12" t="s">
        <v>20133</v>
      </c>
      <c r="D35" s="13">
        <v>39972</v>
      </c>
      <c r="E35" s="13">
        <v>40000</v>
      </c>
      <c r="F35" s="14">
        <v>40001</v>
      </c>
      <c r="G35" s="20"/>
      <c r="H35" s="20"/>
      <c r="I35" s="18"/>
      <c r="J35" s="23"/>
      <c r="K35" s="23"/>
      <c r="L35" s="15">
        <v>0</v>
      </c>
      <c r="M35" s="15">
        <v>0</v>
      </c>
      <c r="O35" t="str">
        <f t="shared" si="0"/>
        <v>NBBDeclined</v>
      </c>
    </row>
    <row r="36" spans="1:15" ht="12" customHeight="1" outlineLevel="1" x14ac:dyDescent="0.2">
      <c r="A36" s="12" t="s">
        <v>24158</v>
      </c>
      <c r="B36" s="12">
        <v>18243</v>
      </c>
      <c r="C36" s="12" t="s">
        <v>20133</v>
      </c>
      <c r="D36" s="13">
        <v>39945</v>
      </c>
      <c r="E36" s="13">
        <v>40001</v>
      </c>
      <c r="F36" s="14">
        <v>40001</v>
      </c>
      <c r="G36" s="20"/>
      <c r="H36" s="20"/>
      <c r="I36" s="18"/>
      <c r="J36" s="23"/>
      <c r="K36" s="23"/>
      <c r="L36" s="15">
        <v>0</v>
      </c>
      <c r="M36" s="15">
        <v>0</v>
      </c>
      <c r="O36" t="str">
        <f t="shared" si="0"/>
        <v>NBBDeclined</v>
      </c>
    </row>
    <row r="37" spans="1:15" ht="12" customHeight="1" outlineLevel="1" x14ac:dyDescent="0.2">
      <c r="A37" s="12" t="s">
        <v>24158</v>
      </c>
      <c r="B37" s="12">
        <v>18244</v>
      </c>
      <c r="C37" s="12" t="s">
        <v>20133</v>
      </c>
      <c r="D37" s="13">
        <v>40000</v>
      </c>
      <c r="E37" s="13">
        <v>40001</v>
      </c>
      <c r="F37" s="14">
        <v>40001</v>
      </c>
      <c r="G37" s="20"/>
      <c r="H37" s="20"/>
      <c r="I37" s="18"/>
      <c r="J37" s="23"/>
      <c r="K37" s="23"/>
      <c r="L37" s="15">
        <v>0</v>
      </c>
      <c r="M37" s="15">
        <v>0</v>
      </c>
      <c r="O37" t="str">
        <f t="shared" si="0"/>
        <v>NBBDeclined</v>
      </c>
    </row>
    <row r="38" spans="1:15" ht="12" customHeight="1" outlineLevel="1" x14ac:dyDescent="0.2">
      <c r="A38" s="12" t="s">
        <v>20138</v>
      </c>
      <c r="B38" s="12">
        <v>17421</v>
      </c>
      <c r="C38" s="12" t="s">
        <v>20135</v>
      </c>
      <c r="D38" s="13">
        <v>40000</v>
      </c>
      <c r="E38" s="13">
        <v>40002</v>
      </c>
      <c r="F38" s="14">
        <v>40002</v>
      </c>
      <c r="G38" s="14">
        <v>40024</v>
      </c>
      <c r="H38" s="14">
        <v>40030</v>
      </c>
      <c r="I38" s="16">
        <v>40043</v>
      </c>
      <c r="J38" s="15">
        <v>22</v>
      </c>
      <c r="K38" s="15">
        <v>6</v>
      </c>
      <c r="L38" s="15">
        <v>28</v>
      </c>
      <c r="M38" s="15">
        <v>13</v>
      </c>
      <c r="O38" t="str">
        <f t="shared" si="0"/>
        <v>CNJBound &amp; Not Paid</v>
      </c>
    </row>
    <row r="39" spans="1:15" ht="12" customHeight="1" outlineLevel="1" x14ac:dyDescent="0.2">
      <c r="A39" s="12" t="s">
        <v>20138</v>
      </c>
      <c r="B39" s="12">
        <v>17589</v>
      </c>
      <c r="C39" s="12" t="s">
        <v>20135</v>
      </c>
      <c r="D39" s="13">
        <v>40002</v>
      </c>
      <c r="E39" s="13">
        <v>40002</v>
      </c>
      <c r="F39" s="14">
        <v>40002</v>
      </c>
      <c r="G39" s="14">
        <v>40052</v>
      </c>
      <c r="H39" s="14">
        <v>40052</v>
      </c>
      <c r="I39" s="16">
        <v>40070</v>
      </c>
      <c r="J39" s="15">
        <v>50</v>
      </c>
      <c r="K39" s="15">
        <v>0</v>
      </c>
      <c r="L39" s="15">
        <v>50</v>
      </c>
      <c r="M39" s="15">
        <v>18</v>
      </c>
      <c r="O39" t="str">
        <f t="shared" si="0"/>
        <v>CNJBound &amp; Not Paid</v>
      </c>
    </row>
    <row r="40" spans="1:15" ht="12" customHeight="1" outlineLevel="1" x14ac:dyDescent="0.2">
      <c r="A40" s="12" t="s">
        <v>20138</v>
      </c>
      <c r="B40" s="12">
        <v>17364</v>
      </c>
      <c r="C40" s="12" t="s">
        <v>20135</v>
      </c>
      <c r="D40" s="13">
        <v>39979</v>
      </c>
      <c r="E40" s="13">
        <v>40001</v>
      </c>
      <c r="F40" s="14">
        <v>40002</v>
      </c>
      <c r="G40" s="14">
        <v>40007</v>
      </c>
      <c r="H40" s="14">
        <v>40016</v>
      </c>
      <c r="I40" s="16">
        <v>40026</v>
      </c>
      <c r="J40" s="15">
        <v>5</v>
      </c>
      <c r="K40" s="15">
        <v>9</v>
      </c>
      <c r="L40" s="15">
        <v>14</v>
      </c>
      <c r="M40" s="15">
        <v>10</v>
      </c>
      <c r="O40" t="str">
        <f t="shared" si="0"/>
        <v>CNJBound &amp; Not Paid</v>
      </c>
    </row>
    <row r="41" spans="1:15" ht="12" customHeight="1" outlineLevel="1" x14ac:dyDescent="0.2">
      <c r="A41" s="12" t="s">
        <v>20138</v>
      </c>
      <c r="B41" s="12">
        <v>17432</v>
      </c>
      <c r="C41" s="12" t="s">
        <v>20135</v>
      </c>
      <c r="D41" s="13">
        <v>39996</v>
      </c>
      <c r="E41" s="13">
        <v>40000</v>
      </c>
      <c r="F41" s="14">
        <v>40002</v>
      </c>
      <c r="G41" s="14">
        <v>40023</v>
      </c>
      <c r="H41" s="14">
        <v>40023</v>
      </c>
      <c r="I41" s="16">
        <v>40046</v>
      </c>
      <c r="J41" s="15">
        <v>21</v>
      </c>
      <c r="K41" s="15">
        <v>0</v>
      </c>
      <c r="L41" s="15">
        <v>21</v>
      </c>
      <c r="M41" s="15">
        <v>23</v>
      </c>
      <c r="O41" t="str">
        <f t="shared" si="0"/>
        <v>CNJBound &amp; Not Paid</v>
      </c>
    </row>
    <row r="42" spans="1:15" ht="12" customHeight="1" outlineLevel="1" x14ac:dyDescent="0.2">
      <c r="A42" s="12" t="s">
        <v>24153</v>
      </c>
      <c r="B42" s="12">
        <v>18246</v>
      </c>
      <c r="C42" s="12" t="s">
        <v>20133</v>
      </c>
      <c r="D42" s="13">
        <v>40001</v>
      </c>
      <c r="E42" s="13">
        <v>40001</v>
      </c>
      <c r="F42" s="14">
        <v>40002</v>
      </c>
      <c r="G42" s="14">
        <v>40002</v>
      </c>
      <c r="H42" s="20"/>
      <c r="I42" s="16">
        <v>39335</v>
      </c>
      <c r="J42" s="15">
        <v>0</v>
      </c>
      <c r="K42" s="23"/>
      <c r="L42" s="15">
        <v>0</v>
      </c>
      <c r="M42" s="15">
        <v>0</v>
      </c>
      <c r="O42" t="str">
        <f t="shared" si="0"/>
        <v>HJMDeclined</v>
      </c>
    </row>
    <row r="43" spans="1:15" ht="12" customHeight="1" outlineLevel="1" x14ac:dyDescent="0.2">
      <c r="A43" s="12" t="s">
        <v>24153</v>
      </c>
      <c r="B43" s="12">
        <v>17426</v>
      </c>
      <c r="C43" s="12" t="s">
        <v>20135</v>
      </c>
      <c r="D43" s="13">
        <v>39975</v>
      </c>
      <c r="E43" s="13">
        <v>40002</v>
      </c>
      <c r="F43" s="14">
        <v>40002</v>
      </c>
      <c r="G43" s="14">
        <v>40008</v>
      </c>
      <c r="H43" s="14">
        <v>40008</v>
      </c>
      <c r="I43" s="16">
        <v>40045</v>
      </c>
      <c r="J43" s="15">
        <v>6</v>
      </c>
      <c r="K43" s="15">
        <v>0</v>
      </c>
      <c r="L43" s="15">
        <v>6</v>
      </c>
      <c r="M43" s="15">
        <v>37</v>
      </c>
      <c r="O43" t="str">
        <f t="shared" si="0"/>
        <v>HJMBound &amp; Not Paid</v>
      </c>
    </row>
    <row r="44" spans="1:15" ht="12" customHeight="1" outlineLevel="1" x14ac:dyDescent="0.2">
      <c r="A44" s="12" t="s">
        <v>24155</v>
      </c>
      <c r="B44" s="12">
        <v>17433</v>
      </c>
      <c r="C44" s="12" t="s">
        <v>20135</v>
      </c>
      <c r="D44" s="13">
        <v>40000</v>
      </c>
      <c r="E44" s="13">
        <v>40001</v>
      </c>
      <c r="F44" s="14">
        <v>40002</v>
      </c>
      <c r="G44" s="14">
        <v>40024</v>
      </c>
      <c r="H44" s="14">
        <v>40036</v>
      </c>
      <c r="I44" s="16">
        <v>40046</v>
      </c>
      <c r="J44" s="15">
        <v>22</v>
      </c>
      <c r="K44" s="15">
        <v>12</v>
      </c>
      <c r="L44" s="15">
        <v>34</v>
      </c>
      <c r="M44" s="15">
        <v>10</v>
      </c>
      <c r="O44" t="str">
        <f t="shared" si="0"/>
        <v>JRBound &amp; Not Paid</v>
      </c>
    </row>
    <row r="45" spans="1:15" ht="12" customHeight="1" outlineLevel="1" x14ac:dyDescent="0.2">
      <c r="A45" s="12" t="s">
        <v>24156</v>
      </c>
      <c r="B45" s="12">
        <v>17444</v>
      </c>
      <c r="C45" s="12" t="s">
        <v>20135</v>
      </c>
      <c r="D45" s="13">
        <v>39987</v>
      </c>
      <c r="E45" s="13">
        <v>39996</v>
      </c>
      <c r="F45" s="14">
        <v>40002</v>
      </c>
      <c r="G45" s="14">
        <v>40011</v>
      </c>
      <c r="H45" s="14">
        <v>40021</v>
      </c>
      <c r="I45" s="16">
        <v>40050</v>
      </c>
      <c r="J45" s="15">
        <v>9</v>
      </c>
      <c r="K45" s="15">
        <v>10</v>
      </c>
      <c r="L45" s="15">
        <v>19</v>
      </c>
      <c r="M45" s="15">
        <v>29</v>
      </c>
      <c r="O45" t="str">
        <f t="shared" si="0"/>
        <v>LABBound &amp; Not Paid</v>
      </c>
    </row>
    <row r="46" spans="1:15" ht="12" customHeight="1" outlineLevel="1" x14ac:dyDescent="0.2">
      <c r="A46" s="12" t="s">
        <v>24156</v>
      </c>
      <c r="B46" s="12">
        <v>17261</v>
      </c>
      <c r="C46" s="12" t="s">
        <v>20135</v>
      </c>
      <c r="D46" s="13">
        <v>40001</v>
      </c>
      <c r="E46" s="13">
        <v>40002</v>
      </c>
      <c r="F46" s="14">
        <v>40002</v>
      </c>
      <c r="G46" s="14">
        <v>40002</v>
      </c>
      <c r="H46" s="14">
        <v>40002</v>
      </c>
      <c r="I46" s="16">
        <v>40013</v>
      </c>
      <c r="J46" s="15">
        <v>0</v>
      </c>
      <c r="K46" s="15">
        <v>0</v>
      </c>
      <c r="L46" s="15">
        <v>0</v>
      </c>
      <c r="M46" s="15">
        <v>11</v>
      </c>
      <c r="O46" t="str">
        <f t="shared" si="0"/>
        <v>LABBound &amp; Not Paid</v>
      </c>
    </row>
    <row r="47" spans="1:15" ht="12" customHeight="1" outlineLevel="1" x14ac:dyDescent="0.2">
      <c r="A47" s="12" t="s">
        <v>24156</v>
      </c>
      <c r="B47" s="12">
        <v>18245</v>
      </c>
      <c r="C47" s="12" t="s">
        <v>20135</v>
      </c>
      <c r="D47" s="13">
        <v>39988</v>
      </c>
      <c r="E47" s="13">
        <v>40001</v>
      </c>
      <c r="F47" s="14">
        <v>40002</v>
      </c>
      <c r="G47" s="14">
        <v>40007</v>
      </c>
      <c r="H47" s="14">
        <v>40011</v>
      </c>
      <c r="I47" s="18"/>
      <c r="J47" s="15">
        <v>5</v>
      </c>
      <c r="K47" s="15">
        <v>4</v>
      </c>
      <c r="L47" s="15">
        <v>9</v>
      </c>
      <c r="M47" s="15">
        <v>0</v>
      </c>
      <c r="O47" t="str">
        <f t="shared" si="0"/>
        <v>LABBound &amp; Not Paid</v>
      </c>
    </row>
    <row r="48" spans="1:15" ht="12" customHeight="1" outlineLevel="1" x14ac:dyDescent="0.2">
      <c r="A48" s="12" t="s">
        <v>24157</v>
      </c>
      <c r="B48" s="12">
        <v>17365</v>
      </c>
      <c r="C48" s="12" t="s">
        <v>20135</v>
      </c>
      <c r="D48" s="13">
        <v>39995</v>
      </c>
      <c r="E48" s="13">
        <v>40002</v>
      </c>
      <c r="F48" s="14">
        <v>40002</v>
      </c>
      <c r="G48" s="14">
        <v>40008</v>
      </c>
      <c r="H48" s="14">
        <v>40016</v>
      </c>
      <c r="I48" s="16">
        <v>40026</v>
      </c>
      <c r="J48" s="15">
        <v>6</v>
      </c>
      <c r="K48" s="15">
        <v>8</v>
      </c>
      <c r="L48" s="15">
        <v>14</v>
      </c>
      <c r="M48" s="15">
        <v>10</v>
      </c>
      <c r="O48" t="str">
        <f t="shared" si="0"/>
        <v>MCBBound &amp; Not Paid</v>
      </c>
    </row>
    <row r="49" spans="1:15" ht="12" customHeight="1" outlineLevel="1" x14ac:dyDescent="0.2">
      <c r="A49" s="12" t="s">
        <v>24157</v>
      </c>
      <c r="B49" s="12">
        <v>17233</v>
      </c>
      <c r="C49" s="12" t="s">
        <v>20135</v>
      </c>
      <c r="D49" s="13">
        <v>40002</v>
      </c>
      <c r="E49" s="13">
        <v>40002</v>
      </c>
      <c r="F49" s="14">
        <v>40002</v>
      </c>
      <c r="G49" s="14">
        <v>40003</v>
      </c>
      <c r="H49" s="14">
        <v>40003</v>
      </c>
      <c r="I49" s="16">
        <v>40006</v>
      </c>
      <c r="J49" s="15">
        <v>1</v>
      </c>
      <c r="K49" s="15">
        <v>0</v>
      </c>
      <c r="L49" s="15">
        <v>1</v>
      </c>
      <c r="M49" s="15">
        <v>3</v>
      </c>
      <c r="O49" t="str">
        <f t="shared" si="0"/>
        <v>MCBBound &amp; Not Paid</v>
      </c>
    </row>
    <row r="50" spans="1:15" ht="12" customHeight="1" outlineLevel="1" x14ac:dyDescent="0.2">
      <c r="A50" s="12" t="s">
        <v>24158</v>
      </c>
      <c r="B50" s="12">
        <v>18247</v>
      </c>
      <c r="C50" s="12" t="s">
        <v>20133</v>
      </c>
      <c r="D50" s="18"/>
      <c r="E50" s="13">
        <v>40002</v>
      </c>
      <c r="F50" s="14">
        <v>40002</v>
      </c>
      <c r="G50" s="20"/>
      <c r="H50" s="20"/>
      <c r="I50" s="18"/>
      <c r="J50" s="23"/>
      <c r="K50" s="23"/>
      <c r="L50" s="15">
        <v>0</v>
      </c>
      <c r="M50" s="15">
        <v>0</v>
      </c>
      <c r="O50" t="str">
        <f t="shared" si="0"/>
        <v>NBBDeclined</v>
      </c>
    </row>
    <row r="51" spans="1:15" ht="12" customHeight="1" outlineLevel="1" x14ac:dyDescent="0.2">
      <c r="A51" s="12" t="s">
        <v>20138</v>
      </c>
      <c r="B51" s="12">
        <v>17422</v>
      </c>
      <c r="C51" s="12" t="s">
        <v>20135</v>
      </c>
      <c r="D51" s="13">
        <v>40000</v>
      </c>
      <c r="E51" s="13">
        <v>40003</v>
      </c>
      <c r="F51" s="14">
        <v>40003</v>
      </c>
      <c r="G51" s="14">
        <v>40022</v>
      </c>
      <c r="H51" s="14">
        <v>40024</v>
      </c>
      <c r="I51" s="16">
        <v>40043</v>
      </c>
      <c r="J51" s="15">
        <v>19</v>
      </c>
      <c r="K51" s="15">
        <v>2</v>
      </c>
      <c r="L51" s="15">
        <v>21</v>
      </c>
      <c r="M51" s="15">
        <v>19</v>
      </c>
      <c r="O51" t="str">
        <f t="shared" si="0"/>
        <v>CNJBound &amp; Not Paid</v>
      </c>
    </row>
    <row r="52" spans="1:15" ht="12" customHeight="1" outlineLevel="1" x14ac:dyDescent="0.2">
      <c r="A52" s="12" t="s">
        <v>24153</v>
      </c>
      <c r="B52" s="12">
        <v>18248</v>
      </c>
      <c r="C52" s="12" t="s">
        <v>20135</v>
      </c>
      <c r="D52" s="13">
        <v>39927</v>
      </c>
      <c r="E52" s="13">
        <v>40002</v>
      </c>
      <c r="F52" s="14">
        <v>40003</v>
      </c>
      <c r="G52" s="14">
        <v>40007</v>
      </c>
      <c r="H52" s="14">
        <v>40007</v>
      </c>
      <c r="I52" s="18"/>
      <c r="J52" s="15">
        <v>4</v>
      </c>
      <c r="K52" s="15">
        <v>0</v>
      </c>
      <c r="L52" s="15">
        <v>4</v>
      </c>
      <c r="M52" s="15">
        <v>0</v>
      </c>
      <c r="O52" t="str">
        <f t="shared" si="0"/>
        <v>HJMBound &amp; Not Paid</v>
      </c>
    </row>
    <row r="53" spans="1:15" ht="12" customHeight="1" outlineLevel="1" x14ac:dyDescent="0.2">
      <c r="A53" s="12" t="s">
        <v>24155</v>
      </c>
      <c r="B53" s="12">
        <v>17369</v>
      </c>
      <c r="C53" s="12" t="s">
        <v>20135</v>
      </c>
      <c r="D53" s="13">
        <v>39975</v>
      </c>
      <c r="E53" s="13">
        <v>40002</v>
      </c>
      <c r="F53" s="14">
        <v>40003</v>
      </c>
      <c r="G53" s="14">
        <v>40007</v>
      </c>
      <c r="H53" s="14">
        <v>40010</v>
      </c>
      <c r="I53" s="16">
        <v>40026</v>
      </c>
      <c r="J53" s="15">
        <v>4</v>
      </c>
      <c r="K53" s="15">
        <v>3</v>
      </c>
      <c r="L53" s="15">
        <v>7</v>
      </c>
      <c r="M53" s="15">
        <v>16</v>
      </c>
      <c r="O53" t="str">
        <f t="shared" si="0"/>
        <v>JRBound &amp; Not Paid</v>
      </c>
    </row>
    <row r="54" spans="1:15" ht="12" customHeight="1" outlineLevel="1" x14ac:dyDescent="0.2">
      <c r="A54" s="12" t="s">
        <v>24155</v>
      </c>
      <c r="B54" s="12">
        <v>17569</v>
      </c>
      <c r="C54" s="12" t="s">
        <v>20135</v>
      </c>
      <c r="D54" s="13">
        <v>40002</v>
      </c>
      <c r="E54" s="13">
        <v>40003</v>
      </c>
      <c r="F54" s="14">
        <v>40003</v>
      </c>
      <c r="G54" s="14">
        <v>40045</v>
      </c>
      <c r="H54" s="14">
        <v>40045</v>
      </c>
      <c r="I54" s="16">
        <v>40064</v>
      </c>
      <c r="J54" s="15">
        <v>42</v>
      </c>
      <c r="K54" s="15">
        <v>0</v>
      </c>
      <c r="L54" s="15">
        <v>42</v>
      </c>
      <c r="M54" s="15">
        <v>19</v>
      </c>
      <c r="O54" t="str">
        <f t="shared" si="0"/>
        <v>JRBound &amp; Not Paid</v>
      </c>
    </row>
    <row r="55" spans="1:15" ht="12" customHeight="1" outlineLevel="1" x14ac:dyDescent="0.2">
      <c r="A55" s="12" t="s">
        <v>24156</v>
      </c>
      <c r="B55" s="12">
        <v>17395</v>
      </c>
      <c r="C55" s="12" t="s">
        <v>20135</v>
      </c>
      <c r="D55" s="13">
        <v>40001</v>
      </c>
      <c r="E55" s="13">
        <v>40002</v>
      </c>
      <c r="F55" s="14">
        <v>40003</v>
      </c>
      <c r="G55" s="14">
        <v>40011</v>
      </c>
      <c r="H55" s="14">
        <v>40015</v>
      </c>
      <c r="I55" s="16">
        <v>40036</v>
      </c>
      <c r="J55" s="15">
        <v>8</v>
      </c>
      <c r="K55" s="15">
        <v>4</v>
      </c>
      <c r="L55" s="15">
        <v>12</v>
      </c>
      <c r="M55" s="15">
        <v>21</v>
      </c>
      <c r="O55" t="str">
        <f t="shared" si="0"/>
        <v>LABBound &amp; Not Paid</v>
      </c>
    </row>
    <row r="56" spans="1:15" ht="12" customHeight="1" outlineLevel="1" x14ac:dyDescent="0.2">
      <c r="A56" s="12" t="s">
        <v>24156</v>
      </c>
      <c r="B56" s="12">
        <v>17284</v>
      </c>
      <c r="C56" s="12" t="s">
        <v>20135</v>
      </c>
      <c r="D56" s="13">
        <v>40000</v>
      </c>
      <c r="E56" s="13">
        <v>40002</v>
      </c>
      <c r="F56" s="14">
        <v>40003</v>
      </c>
      <c r="G56" s="14">
        <v>40004</v>
      </c>
      <c r="H56" s="14">
        <v>40009</v>
      </c>
      <c r="I56" s="16">
        <v>40018</v>
      </c>
      <c r="J56" s="15">
        <v>1</v>
      </c>
      <c r="K56" s="15">
        <v>5</v>
      </c>
      <c r="L56" s="15">
        <v>6</v>
      </c>
      <c r="M56" s="15">
        <v>9</v>
      </c>
      <c r="O56" t="str">
        <f t="shared" si="0"/>
        <v>LABBound &amp; Not Paid</v>
      </c>
    </row>
    <row r="57" spans="1:15" ht="12" customHeight="1" outlineLevel="1" x14ac:dyDescent="0.2">
      <c r="A57" s="12" t="s">
        <v>24157</v>
      </c>
      <c r="B57" s="12">
        <v>17391</v>
      </c>
      <c r="C57" s="12" t="s">
        <v>20135</v>
      </c>
      <c r="D57" s="13">
        <v>40000</v>
      </c>
      <c r="E57" s="13">
        <v>40003</v>
      </c>
      <c r="F57" s="14">
        <v>40003</v>
      </c>
      <c r="G57" s="14">
        <v>40008</v>
      </c>
      <c r="H57" s="14">
        <v>40011</v>
      </c>
      <c r="I57" s="16">
        <v>40035</v>
      </c>
      <c r="J57" s="15">
        <v>5</v>
      </c>
      <c r="K57" s="15">
        <v>3</v>
      </c>
      <c r="L57" s="15">
        <v>8</v>
      </c>
      <c r="M57" s="15">
        <v>24</v>
      </c>
      <c r="O57" t="str">
        <f t="shared" si="0"/>
        <v>MCBBound &amp; Not Paid</v>
      </c>
    </row>
    <row r="58" spans="1:15" ht="12" customHeight="1" outlineLevel="1" x14ac:dyDescent="0.2">
      <c r="A58" s="12" t="s">
        <v>24158</v>
      </c>
      <c r="B58" s="12">
        <v>18249</v>
      </c>
      <c r="C58" s="12" t="s">
        <v>20133</v>
      </c>
      <c r="D58" s="13">
        <v>39986</v>
      </c>
      <c r="E58" s="13">
        <v>40002</v>
      </c>
      <c r="F58" s="14">
        <v>40003</v>
      </c>
      <c r="G58" s="20"/>
      <c r="H58" s="20"/>
      <c r="I58" s="18"/>
      <c r="J58" s="23"/>
      <c r="K58" s="23"/>
      <c r="L58" s="15">
        <v>0</v>
      </c>
      <c r="M58" s="15">
        <v>0</v>
      </c>
      <c r="O58" t="str">
        <f t="shared" si="0"/>
        <v>NBBDeclined</v>
      </c>
    </row>
    <row r="59" spans="1:15" ht="12" customHeight="1" outlineLevel="1" x14ac:dyDescent="0.2">
      <c r="A59" s="12" t="s">
        <v>24153</v>
      </c>
      <c r="B59" s="12">
        <v>17377</v>
      </c>
      <c r="C59" s="12" t="s">
        <v>20135</v>
      </c>
      <c r="D59" s="13">
        <v>39993</v>
      </c>
      <c r="E59" s="13">
        <v>40004</v>
      </c>
      <c r="F59" s="14">
        <v>40004</v>
      </c>
      <c r="G59" s="14">
        <v>40008</v>
      </c>
      <c r="H59" s="14">
        <v>40008</v>
      </c>
      <c r="I59" s="16">
        <v>40028</v>
      </c>
      <c r="J59" s="15">
        <v>4</v>
      </c>
      <c r="K59" s="15">
        <v>0</v>
      </c>
      <c r="L59" s="15">
        <v>4</v>
      </c>
      <c r="M59" s="15">
        <v>20</v>
      </c>
      <c r="O59" t="str">
        <f t="shared" si="0"/>
        <v>HJMBound &amp; Not Paid</v>
      </c>
    </row>
    <row r="60" spans="1:15" ht="12" customHeight="1" outlineLevel="1" x14ac:dyDescent="0.2">
      <c r="A60" s="12" t="s">
        <v>24153</v>
      </c>
      <c r="B60" s="12">
        <v>17225</v>
      </c>
      <c r="C60" s="12" t="s">
        <v>20135</v>
      </c>
      <c r="D60" s="13">
        <v>40003</v>
      </c>
      <c r="E60" s="13">
        <v>40004</v>
      </c>
      <c r="F60" s="14">
        <v>40004</v>
      </c>
      <c r="G60" s="14">
        <v>40004</v>
      </c>
      <c r="H60" s="14">
        <v>40004</v>
      </c>
      <c r="I60" s="16">
        <v>40005</v>
      </c>
      <c r="J60" s="15">
        <v>0</v>
      </c>
      <c r="K60" s="15">
        <v>0</v>
      </c>
      <c r="L60" s="15">
        <v>0</v>
      </c>
      <c r="M60" s="15">
        <v>1</v>
      </c>
      <c r="O60" t="str">
        <f t="shared" si="0"/>
        <v>HJMBound &amp; Not Paid</v>
      </c>
    </row>
    <row r="61" spans="1:15" ht="12" customHeight="1" outlineLevel="1" x14ac:dyDescent="0.2">
      <c r="A61" s="12" t="s">
        <v>24153</v>
      </c>
      <c r="B61" s="12">
        <v>18253</v>
      </c>
      <c r="C61" s="12" t="s">
        <v>20133</v>
      </c>
      <c r="D61" s="13">
        <v>39982</v>
      </c>
      <c r="E61" s="13">
        <v>40003</v>
      </c>
      <c r="F61" s="14">
        <v>40004</v>
      </c>
      <c r="G61" s="20"/>
      <c r="H61" s="20"/>
      <c r="I61" s="18"/>
      <c r="J61" s="23"/>
      <c r="K61" s="23"/>
      <c r="L61" s="15">
        <v>0</v>
      </c>
      <c r="M61" s="15">
        <v>0</v>
      </c>
      <c r="O61" t="str">
        <f t="shared" si="0"/>
        <v>HJMDeclined</v>
      </c>
    </row>
    <row r="62" spans="1:15" ht="12" customHeight="1" outlineLevel="1" x14ac:dyDescent="0.2">
      <c r="A62" s="12" t="s">
        <v>24155</v>
      </c>
      <c r="B62" s="12">
        <v>17313</v>
      </c>
      <c r="C62" s="12" t="s">
        <v>20135</v>
      </c>
      <c r="D62" s="13">
        <v>40003</v>
      </c>
      <c r="E62" s="13">
        <v>40004</v>
      </c>
      <c r="F62" s="14">
        <v>40004</v>
      </c>
      <c r="G62" s="14">
        <v>40007</v>
      </c>
      <c r="H62" s="14">
        <v>40008</v>
      </c>
      <c r="I62" s="16">
        <v>40025</v>
      </c>
      <c r="J62" s="15">
        <v>3</v>
      </c>
      <c r="K62" s="15">
        <v>1</v>
      </c>
      <c r="L62" s="15">
        <v>4</v>
      </c>
      <c r="M62" s="15">
        <v>17</v>
      </c>
      <c r="O62" t="str">
        <f t="shared" si="0"/>
        <v>JRBound &amp; Not Paid</v>
      </c>
    </row>
    <row r="63" spans="1:15" ht="12" customHeight="1" outlineLevel="1" x14ac:dyDescent="0.2">
      <c r="A63" s="12" t="s">
        <v>24155</v>
      </c>
      <c r="B63" s="12">
        <v>17353</v>
      </c>
      <c r="C63" s="12" t="s">
        <v>20135</v>
      </c>
      <c r="D63" s="13">
        <v>40001</v>
      </c>
      <c r="E63" s="13">
        <v>40003</v>
      </c>
      <c r="F63" s="14">
        <v>40004</v>
      </c>
      <c r="G63" s="14">
        <v>40007</v>
      </c>
      <c r="H63" s="14">
        <v>40008</v>
      </c>
      <c r="I63" s="16">
        <v>40026</v>
      </c>
      <c r="J63" s="15">
        <v>3</v>
      </c>
      <c r="K63" s="15">
        <v>1</v>
      </c>
      <c r="L63" s="15">
        <v>4</v>
      </c>
      <c r="M63" s="15">
        <v>18</v>
      </c>
      <c r="O63" t="str">
        <f t="shared" si="0"/>
        <v>JRBound &amp; Not Paid</v>
      </c>
    </row>
    <row r="64" spans="1:15" ht="12" customHeight="1" outlineLevel="1" x14ac:dyDescent="0.2">
      <c r="A64" s="12" t="s">
        <v>24156</v>
      </c>
      <c r="B64" s="12">
        <v>18254</v>
      </c>
      <c r="C64" s="12" t="s">
        <v>20136</v>
      </c>
      <c r="D64" s="13">
        <v>40002</v>
      </c>
      <c r="E64" s="13">
        <v>40004</v>
      </c>
      <c r="F64" s="14">
        <v>40004</v>
      </c>
      <c r="G64" s="20"/>
      <c r="H64" s="20"/>
      <c r="I64" s="18"/>
      <c r="J64" s="23"/>
      <c r="K64" s="23"/>
      <c r="L64" s="15">
        <v>0</v>
      </c>
      <c r="M64" s="15">
        <v>0</v>
      </c>
      <c r="O64" t="str">
        <f t="shared" si="0"/>
        <v>LABClose-No Info</v>
      </c>
    </row>
    <row r="65" spans="1:15" ht="12" customHeight="1" outlineLevel="1" x14ac:dyDescent="0.2">
      <c r="A65" s="12" t="s">
        <v>24156</v>
      </c>
      <c r="B65" s="12">
        <v>18251</v>
      </c>
      <c r="C65" s="12" t="s">
        <v>20133</v>
      </c>
      <c r="D65" s="13">
        <v>39987</v>
      </c>
      <c r="E65" s="13">
        <v>40004</v>
      </c>
      <c r="F65" s="14">
        <v>40004</v>
      </c>
      <c r="G65" s="20"/>
      <c r="H65" s="20"/>
      <c r="I65" s="18"/>
      <c r="J65" s="23"/>
      <c r="K65" s="23"/>
      <c r="L65" s="15">
        <v>0</v>
      </c>
      <c r="M65" s="15">
        <v>0</v>
      </c>
      <c r="O65" t="str">
        <f t="shared" si="0"/>
        <v>LABDeclined</v>
      </c>
    </row>
    <row r="66" spans="1:15" ht="12" customHeight="1" outlineLevel="1" x14ac:dyDescent="0.2">
      <c r="A66" s="12" t="s">
        <v>24157</v>
      </c>
      <c r="B66" s="12">
        <v>18250</v>
      </c>
      <c r="C66" s="12" t="s">
        <v>20135</v>
      </c>
      <c r="D66" s="13">
        <v>40000</v>
      </c>
      <c r="E66" s="13">
        <v>40001</v>
      </c>
      <c r="F66" s="14">
        <v>40004</v>
      </c>
      <c r="G66" s="14">
        <v>40002</v>
      </c>
      <c r="H66" s="14">
        <v>40004</v>
      </c>
      <c r="I66" s="18"/>
      <c r="J66" s="15">
        <v>-2</v>
      </c>
      <c r="K66" s="15">
        <v>2</v>
      </c>
      <c r="L66" s="15">
        <v>0</v>
      </c>
      <c r="M66" s="15">
        <v>0</v>
      </c>
      <c r="O66" t="str">
        <f t="shared" si="0"/>
        <v>MCBBound &amp; Not Paid</v>
      </c>
    </row>
    <row r="67" spans="1:15" ht="21.95" customHeight="1" outlineLevel="1" x14ac:dyDescent="0.2">
      <c r="A67" s="12" t="s">
        <v>24157</v>
      </c>
      <c r="B67" s="12">
        <v>17548</v>
      </c>
      <c r="C67" s="12" t="s">
        <v>24149</v>
      </c>
      <c r="D67" s="13">
        <v>39996</v>
      </c>
      <c r="E67" s="13">
        <v>40004</v>
      </c>
      <c r="F67" s="14">
        <v>40004</v>
      </c>
      <c r="G67" s="14">
        <v>40024</v>
      </c>
      <c r="H67" s="14">
        <v>40050</v>
      </c>
      <c r="I67" s="16">
        <v>40057</v>
      </c>
      <c r="J67" s="15">
        <v>20</v>
      </c>
      <c r="K67" s="15">
        <v>26</v>
      </c>
      <c r="L67" s="15">
        <v>46</v>
      </c>
      <c r="M67" s="15">
        <v>7</v>
      </c>
      <c r="O67" t="str">
        <f t="shared" ref="O67:O130" si="1">+A67&amp;C67</f>
        <v>MCBRenewal Laspe Replaced</v>
      </c>
    </row>
    <row r="68" spans="1:15" ht="12" customHeight="1" outlineLevel="1" x14ac:dyDescent="0.2">
      <c r="A68" s="12" t="s">
        <v>24158</v>
      </c>
      <c r="B68" s="12">
        <v>18252</v>
      </c>
      <c r="C68" s="12" t="s">
        <v>20133</v>
      </c>
      <c r="D68" s="13">
        <v>40002</v>
      </c>
      <c r="E68" s="13">
        <v>40004</v>
      </c>
      <c r="F68" s="14">
        <v>40004</v>
      </c>
      <c r="G68" s="20"/>
      <c r="H68" s="20"/>
      <c r="I68" s="18"/>
      <c r="J68" s="23"/>
      <c r="K68" s="23"/>
      <c r="L68" s="15">
        <v>0</v>
      </c>
      <c r="M68" s="15">
        <v>0</v>
      </c>
      <c r="O68" t="str">
        <f t="shared" si="1"/>
        <v>NBBDeclined</v>
      </c>
    </row>
    <row r="69" spans="1:15" ht="12" customHeight="1" outlineLevel="1" x14ac:dyDescent="0.2">
      <c r="A69" s="12" t="s">
        <v>24158</v>
      </c>
      <c r="B69" s="12">
        <v>18259</v>
      </c>
      <c r="C69" s="12" t="s">
        <v>20134</v>
      </c>
      <c r="D69" s="18"/>
      <c r="E69" s="13">
        <v>40004</v>
      </c>
      <c r="F69" s="14">
        <v>40004</v>
      </c>
      <c r="G69" s="14">
        <v>40007</v>
      </c>
      <c r="H69" s="14">
        <v>40018</v>
      </c>
      <c r="I69" s="18"/>
      <c r="J69" s="15">
        <v>3</v>
      </c>
      <c r="K69" s="15">
        <v>11</v>
      </c>
      <c r="L69" s="15">
        <v>14</v>
      </c>
      <c r="M69" s="15">
        <v>0</v>
      </c>
      <c r="O69" t="str">
        <f t="shared" si="1"/>
        <v>NBBNo Sale</v>
      </c>
    </row>
    <row r="70" spans="1:15" ht="12" customHeight="1" outlineLevel="1" x14ac:dyDescent="0.2">
      <c r="A70" s="12" t="s">
        <v>24158</v>
      </c>
      <c r="B70" s="12">
        <v>18256</v>
      </c>
      <c r="C70" s="12" t="s">
        <v>20133</v>
      </c>
      <c r="D70" s="13">
        <v>39959</v>
      </c>
      <c r="E70" s="13">
        <v>40003</v>
      </c>
      <c r="F70" s="14">
        <v>40004</v>
      </c>
      <c r="G70" s="8"/>
      <c r="H70" s="8"/>
      <c r="I70" s="18"/>
      <c r="J70" s="10"/>
      <c r="K70" s="10"/>
      <c r="L70" s="15">
        <v>0</v>
      </c>
      <c r="M70" s="15">
        <v>0</v>
      </c>
      <c r="O70" t="str">
        <f t="shared" si="1"/>
        <v>NBBDeclined</v>
      </c>
    </row>
    <row r="71" spans="1:15" ht="12" customHeight="1" outlineLevel="1" x14ac:dyDescent="0.2">
      <c r="A71" s="12" t="s">
        <v>24158</v>
      </c>
      <c r="B71" s="12">
        <v>18258</v>
      </c>
      <c r="C71" s="12" t="s">
        <v>20133</v>
      </c>
      <c r="D71" s="13">
        <v>39866</v>
      </c>
      <c r="E71" s="13">
        <v>40001</v>
      </c>
      <c r="F71" s="14">
        <v>40004</v>
      </c>
      <c r="G71" s="20"/>
      <c r="H71" s="20"/>
      <c r="I71" s="18"/>
      <c r="J71" s="23"/>
      <c r="K71" s="23"/>
      <c r="L71" s="15">
        <v>0</v>
      </c>
      <c r="M71" s="15">
        <v>0</v>
      </c>
      <c r="O71" t="str">
        <f t="shared" si="1"/>
        <v>NBBDeclined</v>
      </c>
    </row>
    <row r="72" spans="1:15" ht="12" customHeight="1" outlineLevel="1" x14ac:dyDescent="0.2">
      <c r="A72" s="12" t="s">
        <v>24158</v>
      </c>
      <c r="B72" s="12">
        <v>18255</v>
      </c>
      <c r="C72" s="12" t="s">
        <v>20133</v>
      </c>
      <c r="D72" s="13">
        <v>39975</v>
      </c>
      <c r="E72" s="13">
        <v>40003</v>
      </c>
      <c r="F72" s="14">
        <v>40004</v>
      </c>
      <c r="G72" s="20"/>
      <c r="H72" s="20"/>
      <c r="I72" s="18"/>
      <c r="J72" s="23"/>
      <c r="K72" s="23"/>
      <c r="L72" s="15">
        <v>0</v>
      </c>
      <c r="M72" s="15">
        <v>0</v>
      </c>
      <c r="O72" t="str">
        <f t="shared" si="1"/>
        <v>NBBDeclined</v>
      </c>
    </row>
    <row r="73" spans="1:15" ht="12" customHeight="1" outlineLevel="1" x14ac:dyDescent="0.2">
      <c r="A73" s="12" t="s">
        <v>24158</v>
      </c>
      <c r="B73" s="12">
        <v>18257</v>
      </c>
      <c r="C73" s="12" t="s">
        <v>20133</v>
      </c>
      <c r="D73" s="13">
        <v>39995</v>
      </c>
      <c r="E73" s="13">
        <v>40003</v>
      </c>
      <c r="F73" s="14">
        <v>40004</v>
      </c>
      <c r="G73" s="20"/>
      <c r="H73" s="20"/>
      <c r="I73" s="18"/>
      <c r="J73" s="23"/>
      <c r="K73" s="23"/>
      <c r="L73" s="15">
        <v>0</v>
      </c>
      <c r="M73" s="15">
        <v>0</v>
      </c>
      <c r="O73" t="str">
        <f t="shared" si="1"/>
        <v>NBBDeclined</v>
      </c>
    </row>
    <row r="74" spans="1:15" ht="12" customHeight="1" outlineLevel="1" x14ac:dyDescent="0.2">
      <c r="A74" s="12" t="s">
        <v>24155</v>
      </c>
      <c r="B74" s="12">
        <v>17351</v>
      </c>
      <c r="C74" s="12" t="s">
        <v>20135</v>
      </c>
      <c r="D74" s="13">
        <v>40006</v>
      </c>
      <c r="E74" s="13">
        <v>40007</v>
      </c>
      <c r="F74" s="14">
        <v>40007</v>
      </c>
      <c r="G74" s="14">
        <v>40014</v>
      </c>
      <c r="H74" s="14">
        <v>40014</v>
      </c>
      <c r="I74" s="16">
        <v>40026</v>
      </c>
      <c r="J74" s="15">
        <v>7</v>
      </c>
      <c r="K74" s="15">
        <v>0</v>
      </c>
      <c r="L74" s="15">
        <v>7</v>
      </c>
      <c r="M74" s="15">
        <v>12</v>
      </c>
      <c r="O74" t="str">
        <f t="shared" si="1"/>
        <v>JRBound &amp; Not Paid</v>
      </c>
    </row>
    <row r="75" spans="1:15" ht="12" customHeight="1" outlineLevel="1" x14ac:dyDescent="0.2">
      <c r="A75" s="12" t="s">
        <v>24156</v>
      </c>
      <c r="B75" s="12">
        <v>18261</v>
      </c>
      <c r="C75" s="12" t="s">
        <v>20135</v>
      </c>
      <c r="D75" s="13">
        <v>40003</v>
      </c>
      <c r="E75" s="13">
        <v>40007</v>
      </c>
      <c r="F75" s="14">
        <v>40007</v>
      </c>
      <c r="G75" s="14">
        <v>40010</v>
      </c>
      <c r="H75" s="14">
        <v>40010</v>
      </c>
      <c r="I75" s="18"/>
      <c r="J75" s="15">
        <v>3</v>
      </c>
      <c r="K75" s="15">
        <v>0</v>
      </c>
      <c r="L75" s="15">
        <v>3</v>
      </c>
      <c r="M75" s="15">
        <v>0</v>
      </c>
      <c r="O75" t="str">
        <f t="shared" si="1"/>
        <v>LABBound &amp; Not Paid</v>
      </c>
    </row>
    <row r="76" spans="1:15" ht="12" customHeight="1" outlineLevel="1" x14ac:dyDescent="0.2">
      <c r="A76" s="12" t="s">
        <v>24157</v>
      </c>
      <c r="B76" s="12">
        <v>17382</v>
      </c>
      <c r="C76" s="12" t="s">
        <v>20135</v>
      </c>
      <c r="D76" s="13">
        <v>40000</v>
      </c>
      <c r="E76" s="13">
        <v>40007</v>
      </c>
      <c r="F76" s="14">
        <v>40007</v>
      </c>
      <c r="G76" s="14">
        <v>40018</v>
      </c>
      <c r="H76" s="14">
        <v>40018</v>
      </c>
      <c r="I76" s="16">
        <v>40031</v>
      </c>
      <c r="J76" s="15">
        <v>11</v>
      </c>
      <c r="K76" s="15">
        <v>0</v>
      </c>
      <c r="L76" s="15">
        <v>11</v>
      </c>
      <c r="M76" s="15">
        <v>13</v>
      </c>
      <c r="O76" t="str">
        <f t="shared" si="1"/>
        <v>MCBBound &amp; Not Paid</v>
      </c>
    </row>
    <row r="77" spans="1:15" ht="12" customHeight="1" outlineLevel="1" x14ac:dyDescent="0.2">
      <c r="A77" s="12" t="s">
        <v>24157</v>
      </c>
      <c r="B77" s="12">
        <v>17557</v>
      </c>
      <c r="C77" s="12" t="s">
        <v>20135</v>
      </c>
      <c r="D77" s="13">
        <v>40001</v>
      </c>
      <c r="E77" s="13">
        <v>40007</v>
      </c>
      <c r="F77" s="14">
        <v>40007</v>
      </c>
      <c r="G77" s="14">
        <v>40010</v>
      </c>
      <c r="H77" s="14">
        <v>40010</v>
      </c>
      <c r="I77" s="21">
        <v>40061</v>
      </c>
      <c r="J77" s="15">
        <v>3</v>
      </c>
      <c r="K77" s="15">
        <v>0</v>
      </c>
      <c r="L77" s="15">
        <v>3</v>
      </c>
      <c r="M77" s="15">
        <v>51</v>
      </c>
      <c r="O77" t="str">
        <f t="shared" si="1"/>
        <v>MCBBound &amp; Not Paid</v>
      </c>
    </row>
    <row r="78" spans="1:15" ht="12" customHeight="1" outlineLevel="1" x14ac:dyDescent="0.2">
      <c r="A78" s="12" t="s">
        <v>24158</v>
      </c>
      <c r="B78" s="12">
        <v>18260</v>
      </c>
      <c r="C78" s="12" t="s">
        <v>20135</v>
      </c>
      <c r="D78" s="13">
        <v>40007</v>
      </c>
      <c r="E78" s="13">
        <v>40007</v>
      </c>
      <c r="F78" s="14">
        <v>40007</v>
      </c>
      <c r="G78" s="14">
        <v>40010</v>
      </c>
      <c r="H78" s="14">
        <v>40010</v>
      </c>
      <c r="I78" s="18"/>
      <c r="J78" s="15">
        <v>3</v>
      </c>
      <c r="K78" s="15">
        <v>0</v>
      </c>
      <c r="L78" s="15">
        <v>3</v>
      </c>
      <c r="M78" s="15">
        <v>0</v>
      </c>
      <c r="O78" t="str">
        <f t="shared" si="1"/>
        <v>NBBBound &amp; Not Paid</v>
      </c>
    </row>
    <row r="79" spans="1:15" ht="12" customHeight="1" outlineLevel="1" x14ac:dyDescent="0.2">
      <c r="A79" s="12" t="s">
        <v>24155</v>
      </c>
      <c r="B79" s="12">
        <v>17454</v>
      </c>
      <c r="C79" s="12" t="s">
        <v>20135</v>
      </c>
      <c r="D79" s="13">
        <v>39980</v>
      </c>
      <c r="E79" s="13">
        <v>40007</v>
      </c>
      <c r="F79" s="14">
        <v>40008</v>
      </c>
      <c r="G79" s="14">
        <v>40039</v>
      </c>
      <c r="H79" s="14">
        <v>40043</v>
      </c>
      <c r="I79" s="16">
        <v>40054</v>
      </c>
      <c r="J79" s="15">
        <v>31</v>
      </c>
      <c r="K79" s="15">
        <v>4</v>
      </c>
      <c r="L79" s="15">
        <v>35</v>
      </c>
      <c r="M79" s="15">
        <v>11</v>
      </c>
      <c r="O79" t="str">
        <f t="shared" si="1"/>
        <v>JRBound &amp; Not Paid</v>
      </c>
    </row>
    <row r="80" spans="1:15" ht="12" customHeight="1" outlineLevel="1" x14ac:dyDescent="0.2">
      <c r="A80" s="12" t="s">
        <v>24157</v>
      </c>
      <c r="B80" s="12">
        <v>17306</v>
      </c>
      <c r="C80" s="12" t="s">
        <v>20135</v>
      </c>
      <c r="D80" s="13">
        <v>39989</v>
      </c>
      <c r="E80" s="13">
        <v>40008</v>
      </c>
      <c r="F80" s="14">
        <v>40008</v>
      </c>
      <c r="G80" s="14">
        <v>40009</v>
      </c>
      <c r="H80" s="14">
        <v>40010</v>
      </c>
      <c r="I80" s="16">
        <v>40024</v>
      </c>
      <c r="J80" s="15">
        <v>1</v>
      </c>
      <c r="K80" s="15">
        <v>1</v>
      </c>
      <c r="L80" s="15">
        <v>2</v>
      </c>
      <c r="M80" s="15">
        <v>14</v>
      </c>
      <c r="O80" t="str">
        <f t="shared" si="1"/>
        <v>MCBBound &amp; Not Paid</v>
      </c>
    </row>
    <row r="81" spans="1:15" ht="12" customHeight="1" outlineLevel="1" x14ac:dyDescent="0.2">
      <c r="A81" s="12" t="s">
        <v>24157</v>
      </c>
      <c r="B81" s="12">
        <v>17664</v>
      </c>
      <c r="C81" s="12" t="s">
        <v>20135</v>
      </c>
      <c r="D81" s="13">
        <v>40007</v>
      </c>
      <c r="E81" s="13">
        <v>40008</v>
      </c>
      <c r="F81" s="14">
        <v>40008</v>
      </c>
      <c r="G81" s="14">
        <v>40073</v>
      </c>
      <c r="H81" s="14">
        <v>40073</v>
      </c>
      <c r="I81" s="16">
        <v>40087</v>
      </c>
      <c r="J81" s="15">
        <v>65</v>
      </c>
      <c r="K81" s="15">
        <v>0</v>
      </c>
      <c r="L81" s="15">
        <v>65</v>
      </c>
      <c r="M81" s="15">
        <v>14</v>
      </c>
      <c r="O81" t="str">
        <f t="shared" si="1"/>
        <v>MCBBound &amp; Not Paid</v>
      </c>
    </row>
    <row r="82" spans="1:15" ht="12" customHeight="1" outlineLevel="1" x14ac:dyDescent="0.2">
      <c r="A82" s="12" t="s">
        <v>24158</v>
      </c>
      <c r="B82" s="12">
        <v>18262</v>
      </c>
      <c r="C82" s="12" t="s">
        <v>20133</v>
      </c>
      <c r="D82" s="13">
        <v>40007</v>
      </c>
      <c r="E82" s="13">
        <v>40007</v>
      </c>
      <c r="F82" s="14">
        <v>40008</v>
      </c>
      <c r="G82" s="20"/>
      <c r="H82" s="20"/>
      <c r="I82" s="18"/>
      <c r="J82" s="23"/>
      <c r="K82" s="23"/>
      <c r="L82" s="15">
        <v>0</v>
      </c>
      <c r="M82" s="15">
        <v>0</v>
      </c>
      <c r="O82" t="str">
        <f t="shared" si="1"/>
        <v>NBBDeclined</v>
      </c>
    </row>
    <row r="83" spans="1:15" ht="12" customHeight="1" outlineLevel="1" x14ac:dyDescent="0.2">
      <c r="A83" s="12" t="s">
        <v>24158</v>
      </c>
      <c r="B83" s="12">
        <v>18263</v>
      </c>
      <c r="C83" s="12" t="s">
        <v>20133</v>
      </c>
      <c r="D83" s="13">
        <v>40000</v>
      </c>
      <c r="E83" s="13">
        <v>40007</v>
      </c>
      <c r="F83" s="14">
        <v>40008</v>
      </c>
      <c r="G83" s="20"/>
      <c r="H83" s="20"/>
      <c r="I83" s="18"/>
      <c r="J83" s="23"/>
      <c r="K83" s="23"/>
      <c r="L83" s="15">
        <v>0</v>
      </c>
      <c r="M83" s="15">
        <v>0</v>
      </c>
      <c r="O83" t="str">
        <f t="shared" si="1"/>
        <v>NBBDeclined</v>
      </c>
    </row>
    <row r="84" spans="1:15" ht="12" customHeight="1" outlineLevel="1" x14ac:dyDescent="0.2">
      <c r="A84" s="12" t="s">
        <v>24158</v>
      </c>
      <c r="B84" s="12">
        <v>18264</v>
      </c>
      <c r="C84" s="12" t="s">
        <v>20136</v>
      </c>
      <c r="D84" s="13">
        <v>39986</v>
      </c>
      <c r="E84" s="13">
        <v>40007</v>
      </c>
      <c r="F84" s="14">
        <v>40008</v>
      </c>
      <c r="G84" s="20"/>
      <c r="H84" s="20"/>
      <c r="I84" s="18"/>
      <c r="J84" s="23"/>
      <c r="K84" s="23"/>
      <c r="L84" s="15">
        <v>0</v>
      </c>
      <c r="M84" s="15">
        <v>0</v>
      </c>
      <c r="O84" t="str">
        <f t="shared" si="1"/>
        <v>NBBClose-No Info</v>
      </c>
    </row>
    <row r="85" spans="1:15" ht="12" customHeight="1" outlineLevel="1" x14ac:dyDescent="0.2">
      <c r="A85" s="12" t="s">
        <v>24158</v>
      </c>
      <c r="B85" s="12">
        <v>18265</v>
      </c>
      <c r="C85" s="12" t="s">
        <v>20133</v>
      </c>
      <c r="D85" s="13">
        <v>39988</v>
      </c>
      <c r="E85" s="13">
        <v>40008</v>
      </c>
      <c r="F85" s="14">
        <v>40008</v>
      </c>
      <c r="G85" s="20"/>
      <c r="H85" s="20"/>
      <c r="I85" s="18"/>
      <c r="J85" s="23"/>
      <c r="K85" s="23"/>
      <c r="L85" s="15">
        <v>0</v>
      </c>
      <c r="M85" s="15">
        <v>0</v>
      </c>
      <c r="O85" t="str">
        <f t="shared" si="1"/>
        <v>NBBDeclined</v>
      </c>
    </row>
    <row r="86" spans="1:15" ht="12" customHeight="1" outlineLevel="1" x14ac:dyDescent="0.2">
      <c r="A86" s="12" t="s">
        <v>24158</v>
      </c>
      <c r="B86" s="12">
        <v>18266</v>
      </c>
      <c r="C86" s="12" t="s">
        <v>20135</v>
      </c>
      <c r="D86" s="13">
        <v>40007</v>
      </c>
      <c r="E86" s="13">
        <v>40008</v>
      </c>
      <c r="F86" s="14">
        <v>40008</v>
      </c>
      <c r="G86" s="14">
        <v>40023</v>
      </c>
      <c r="H86" s="14">
        <v>40023</v>
      </c>
      <c r="I86" s="18"/>
      <c r="J86" s="15">
        <v>15</v>
      </c>
      <c r="K86" s="15">
        <v>0</v>
      </c>
      <c r="L86" s="15">
        <v>15</v>
      </c>
      <c r="M86" s="15">
        <v>0</v>
      </c>
      <c r="O86" t="str">
        <f t="shared" si="1"/>
        <v>NBBBound &amp; Not Paid</v>
      </c>
    </row>
    <row r="87" spans="1:15" ht="12" customHeight="1" outlineLevel="1" x14ac:dyDescent="0.2">
      <c r="A87" s="12" t="s">
        <v>20138</v>
      </c>
      <c r="B87" s="12">
        <v>17410</v>
      </c>
      <c r="C87" s="12" t="s">
        <v>20135</v>
      </c>
      <c r="D87" s="13">
        <v>39997</v>
      </c>
      <c r="E87" s="13">
        <v>40001</v>
      </c>
      <c r="F87" s="14">
        <v>40009</v>
      </c>
      <c r="G87" s="14">
        <v>40021</v>
      </c>
      <c r="H87" s="14">
        <v>40022</v>
      </c>
      <c r="I87" s="16">
        <v>40040</v>
      </c>
      <c r="J87" s="15">
        <v>12</v>
      </c>
      <c r="K87" s="15">
        <v>1</v>
      </c>
      <c r="L87" s="15">
        <v>13</v>
      </c>
      <c r="M87" s="15">
        <v>18</v>
      </c>
      <c r="O87" t="str">
        <f t="shared" si="1"/>
        <v>CNJBound &amp; Not Paid</v>
      </c>
    </row>
    <row r="88" spans="1:15" ht="12" customHeight="1" outlineLevel="1" x14ac:dyDescent="0.2">
      <c r="A88" s="12" t="s">
        <v>24155</v>
      </c>
      <c r="B88" s="12">
        <v>17300</v>
      </c>
      <c r="C88" s="12" t="s">
        <v>20135</v>
      </c>
      <c r="D88" s="13">
        <v>40002</v>
      </c>
      <c r="E88" s="13">
        <v>40009</v>
      </c>
      <c r="F88" s="14">
        <v>40009</v>
      </c>
      <c r="G88" s="14">
        <v>40010</v>
      </c>
      <c r="H88" s="14">
        <v>40010</v>
      </c>
      <c r="I88" s="16">
        <v>40021</v>
      </c>
      <c r="J88" s="15">
        <v>1</v>
      </c>
      <c r="K88" s="15">
        <v>0</v>
      </c>
      <c r="L88" s="15">
        <v>1</v>
      </c>
      <c r="M88" s="15">
        <v>11</v>
      </c>
      <c r="O88" t="str">
        <f t="shared" si="1"/>
        <v>JRBound &amp; Not Paid</v>
      </c>
    </row>
    <row r="89" spans="1:15" ht="12" customHeight="1" outlineLevel="1" x14ac:dyDescent="0.2">
      <c r="A89" s="12" t="s">
        <v>24155</v>
      </c>
      <c r="B89" s="12">
        <v>17282</v>
      </c>
      <c r="C89" s="12" t="s">
        <v>20135</v>
      </c>
      <c r="D89" s="13">
        <v>40009</v>
      </c>
      <c r="E89" s="13">
        <v>40009</v>
      </c>
      <c r="F89" s="14">
        <v>40009</v>
      </c>
      <c r="G89" s="14">
        <v>40011</v>
      </c>
      <c r="H89" s="14">
        <v>40011</v>
      </c>
      <c r="I89" s="16">
        <v>40018</v>
      </c>
      <c r="J89" s="15">
        <v>2</v>
      </c>
      <c r="K89" s="15">
        <v>0</v>
      </c>
      <c r="L89" s="15">
        <v>2</v>
      </c>
      <c r="M89" s="15">
        <v>7</v>
      </c>
      <c r="O89" t="str">
        <f t="shared" si="1"/>
        <v>JRBound &amp; Not Paid</v>
      </c>
    </row>
    <row r="90" spans="1:15" ht="12" customHeight="1" outlineLevel="1" x14ac:dyDescent="0.2">
      <c r="A90" s="12" t="s">
        <v>24156</v>
      </c>
      <c r="B90" s="12">
        <v>17400</v>
      </c>
      <c r="C90" s="12" t="s">
        <v>20135</v>
      </c>
      <c r="D90" s="13">
        <v>40010</v>
      </c>
      <c r="E90" s="13">
        <v>40011</v>
      </c>
      <c r="F90" s="14">
        <v>40011</v>
      </c>
      <c r="G90" s="14">
        <v>40014</v>
      </c>
      <c r="H90" s="14">
        <v>40016</v>
      </c>
      <c r="I90" s="16">
        <v>40037</v>
      </c>
      <c r="J90" s="15">
        <v>3</v>
      </c>
      <c r="K90" s="15">
        <v>2</v>
      </c>
      <c r="L90" s="15">
        <v>5</v>
      </c>
      <c r="M90" s="15">
        <v>21</v>
      </c>
      <c r="O90" t="str">
        <f t="shared" si="1"/>
        <v>LABBound &amp; Not Paid</v>
      </c>
    </row>
    <row r="91" spans="1:15" ht="12" customHeight="1" outlineLevel="1" x14ac:dyDescent="0.2">
      <c r="A91" s="12" t="s">
        <v>24156</v>
      </c>
      <c r="B91" s="12">
        <v>18267</v>
      </c>
      <c r="C91" s="12" t="s">
        <v>20137</v>
      </c>
      <c r="D91" s="13">
        <v>40009</v>
      </c>
      <c r="E91" s="13">
        <v>40009</v>
      </c>
      <c r="F91" s="14">
        <v>40011</v>
      </c>
      <c r="G91" s="14">
        <v>40014</v>
      </c>
      <c r="H91" s="14">
        <v>40014</v>
      </c>
      <c r="I91" s="18"/>
      <c r="J91" s="15">
        <v>3</v>
      </c>
      <c r="K91" s="15">
        <v>0</v>
      </c>
      <c r="L91" s="15">
        <v>3</v>
      </c>
      <c r="M91" s="15">
        <v>0</v>
      </c>
      <c r="O91" t="str">
        <f t="shared" si="1"/>
        <v>LABCancel</v>
      </c>
    </row>
    <row r="92" spans="1:15" ht="12" customHeight="1" outlineLevel="1" x14ac:dyDescent="0.2">
      <c r="A92" s="12" t="s">
        <v>24158</v>
      </c>
      <c r="B92" s="12">
        <v>18268</v>
      </c>
      <c r="C92" s="12" t="s">
        <v>20135</v>
      </c>
      <c r="D92" s="13">
        <v>40009</v>
      </c>
      <c r="E92" s="13">
        <v>40011</v>
      </c>
      <c r="F92" s="14">
        <v>40011</v>
      </c>
      <c r="G92" s="14">
        <v>40015</v>
      </c>
      <c r="H92" s="14">
        <v>40015</v>
      </c>
      <c r="I92" s="18"/>
      <c r="J92" s="15">
        <v>4</v>
      </c>
      <c r="K92" s="15">
        <v>0</v>
      </c>
      <c r="L92" s="15">
        <v>4</v>
      </c>
      <c r="M92" s="15">
        <v>0</v>
      </c>
      <c r="O92" t="str">
        <f t="shared" si="1"/>
        <v>NBBBound &amp; Not Paid</v>
      </c>
    </row>
    <row r="93" spans="1:15" ht="12" customHeight="1" outlineLevel="1" x14ac:dyDescent="0.2">
      <c r="A93" s="12" t="s">
        <v>24158</v>
      </c>
      <c r="B93" s="12">
        <v>18270</v>
      </c>
      <c r="C93" s="12" t="s">
        <v>20133</v>
      </c>
      <c r="D93" s="13">
        <v>40003</v>
      </c>
      <c r="E93" s="13">
        <v>40009</v>
      </c>
      <c r="F93" s="14">
        <v>40011</v>
      </c>
      <c r="G93" s="20"/>
      <c r="H93" s="20"/>
      <c r="I93" s="18"/>
      <c r="J93" s="23"/>
      <c r="K93" s="23"/>
      <c r="L93" s="15">
        <v>0</v>
      </c>
      <c r="M93" s="15">
        <v>0</v>
      </c>
      <c r="O93" t="str">
        <f t="shared" si="1"/>
        <v>NBBDeclined</v>
      </c>
    </row>
    <row r="94" spans="1:15" ht="12" customHeight="1" outlineLevel="1" x14ac:dyDescent="0.2">
      <c r="A94" s="12" t="s">
        <v>24158</v>
      </c>
      <c r="B94" s="12">
        <v>18269</v>
      </c>
      <c r="C94" s="12" t="s">
        <v>20133</v>
      </c>
      <c r="D94" s="18"/>
      <c r="E94" s="13">
        <v>40009</v>
      </c>
      <c r="F94" s="14">
        <v>40011</v>
      </c>
      <c r="G94" s="20"/>
      <c r="H94" s="20"/>
      <c r="I94" s="18"/>
      <c r="J94" s="23"/>
      <c r="K94" s="23"/>
      <c r="L94" s="15">
        <v>0</v>
      </c>
      <c r="M94" s="15">
        <v>0</v>
      </c>
      <c r="O94" t="str">
        <f t="shared" si="1"/>
        <v>NBBDeclined</v>
      </c>
    </row>
    <row r="95" spans="1:15" ht="12" customHeight="1" outlineLevel="1" x14ac:dyDescent="0.2">
      <c r="A95" s="12" t="s">
        <v>20138</v>
      </c>
      <c r="B95" s="12">
        <v>17389</v>
      </c>
      <c r="C95" s="12" t="s">
        <v>20135</v>
      </c>
      <c r="D95" s="13">
        <v>40003</v>
      </c>
      <c r="E95" s="13">
        <v>40011</v>
      </c>
      <c r="F95" s="14">
        <v>40014</v>
      </c>
      <c r="G95" s="14">
        <v>40017</v>
      </c>
      <c r="H95" s="14">
        <v>40018</v>
      </c>
      <c r="I95" s="16">
        <v>40034</v>
      </c>
      <c r="J95" s="15">
        <v>3</v>
      </c>
      <c r="K95" s="15">
        <v>1</v>
      </c>
      <c r="L95" s="15">
        <v>4</v>
      </c>
      <c r="M95" s="15">
        <v>16</v>
      </c>
      <c r="O95" t="str">
        <f t="shared" si="1"/>
        <v>CNJBound &amp; Not Paid</v>
      </c>
    </row>
    <row r="96" spans="1:15" ht="12" customHeight="1" outlineLevel="1" x14ac:dyDescent="0.2">
      <c r="A96" s="12" t="s">
        <v>20138</v>
      </c>
      <c r="B96" s="12">
        <v>17305</v>
      </c>
      <c r="C96" s="12" t="s">
        <v>20135</v>
      </c>
      <c r="D96" s="13">
        <v>40011</v>
      </c>
      <c r="E96" s="13">
        <v>40014</v>
      </c>
      <c r="F96" s="14">
        <v>40014</v>
      </c>
      <c r="G96" s="14">
        <v>40015</v>
      </c>
      <c r="H96" s="14">
        <v>40015</v>
      </c>
      <c r="I96" s="16">
        <v>40023</v>
      </c>
      <c r="J96" s="15">
        <v>1</v>
      </c>
      <c r="K96" s="15">
        <v>0</v>
      </c>
      <c r="L96" s="15">
        <v>1</v>
      </c>
      <c r="M96" s="15">
        <v>8</v>
      </c>
      <c r="O96" t="str">
        <f t="shared" si="1"/>
        <v>CNJBound &amp; Not Paid</v>
      </c>
    </row>
    <row r="97" spans="1:15" ht="12" customHeight="1" outlineLevel="1" x14ac:dyDescent="0.2">
      <c r="A97" s="12" t="s">
        <v>24155</v>
      </c>
      <c r="B97" s="12">
        <v>17356</v>
      </c>
      <c r="C97" s="12" t="s">
        <v>20135</v>
      </c>
      <c r="D97" s="13">
        <v>40001</v>
      </c>
      <c r="E97" s="13">
        <v>40009</v>
      </c>
      <c r="F97" s="14">
        <v>40014</v>
      </c>
      <c r="G97" s="14">
        <v>40014</v>
      </c>
      <c r="H97" s="14">
        <v>40015</v>
      </c>
      <c r="I97" s="16">
        <v>40026</v>
      </c>
      <c r="J97" s="15">
        <v>0</v>
      </c>
      <c r="K97" s="15">
        <v>1</v>
      </c>
      <c r="L97" s="15">
        <v>1</v>
      </c>
      <c r="M97" s="15">
        <v>11</v>
      </c>
      <c r="O97" t="str">
        <f t="shared" si="1"/>
        <v>JRBound &amp; Not Paid</v>
      </c>
    </row>
    <row r="98" spans="1:15" ht="12" customHeight="1" outlineLevel="1" x14ac:dyDescent="0.2">
      <c r="A98" s="12" t="s">
        <v>24155</v>
      </c>
      <c r="B98" s="12">
        <v>17393</v>
      </c>
      <c r="C98" s="12" t="s">
        <v>20135</v>
      </c>
      <c r="D98" s="13">
        <v>40008</v>
      </c>
      <c r="E98" s="13">
        <v>40009</v>
      </c>
      <c r="F98" s="14">
        <v>40014</v>
      </c>
      <c r="G98" s="14">
        <v>40018</v>
      </c>
      <c r="H98" s="14">
        <v>40030</v>
      </c>
      <c r="I98" s="16">
        <v>40035</v>
      </c>
      <c r="J98" s="15">
        <v>4</v>
      </c>
      <c r="K98" s="15">
        <v>12</v>
      </c>
      <c r="L98" s="15">
        <v>16</v>
      </c>
      <c r="M98" s="15">
        <v>5</v>
      </c>
      <c r="O98" t="str">
        <f t="shared" si="1"/>
        <v>JRBound &amp; Not Paid</v>
      </c>
    </row>
    <row r="99" spans="1:15" ht="12" customHeight="1" outlineLevel="1" x14ac:dyDescent="0.2">
      <c r="A99" s="12" t="s">
        <v>24155</v>
      </c>
      <c r="B99" s="12">
        <v>17461</v>
      </c>
      <c r="C99" s="12" t="s">
        <v>20135</v>
      </c>
      <c r="D99" s="13">
        <v>40004</v>
      </c>
      <c r="E99" s="13">
        <v>40009</v>
      </c>
      <c r="F99" s="14">
        <v>40014</v>
      </c>
      <c r="G99" s="14">
        <v>40037</v>
      </c>
      <c r="H99" s="14">
        <v>40037</v>
      </c>
      <c r="I99" s="16">
        <v>40055</v>
      </c>
      <c r="J99" s="15">
        <v>23</v>
      </c>
      <c r="K99" s="15">
        <v>0</v>
      </c>
      <c r="L99" s="15">
        <v>23</v>
      </c>
      <c r="M99" s="15">
        <v>18</v>
      </c>
      <c r="O99" t="str">
        <f t="shared" si="1"/>
        <v>JRBound &amp; Not Paid</v>
      </c>
    </row>
    <row r="100" spans="1:15" ht="12" customHeight="1" outlineLevel="1" x14ac:dyDescent="0.2">
      <c r="A100" s="12" t="s">
        <v>24156</v>
      </c>
      <c r="B100" s="12">
        <v>18272</v>
      </c>
      <c r="C100" s="12" t="s">
        <v>20133</v>
      </c>
      <c r="D100" s="13">
        <v>39996</v>
      </c>
      <c r="E100" s="13">
        <v>40009</v>
      </c>
      <c r="F100" s="14">
        <v>40014</v>
      </c>
      <c r="G100" s="20"/>
      <c r="H100" s="20"/>
      <c r="I100" s="18"/>
      <c r="J100" s="23"/>
      <c r="K100" s="23"/>
      <c r="L100" s="15">
        <v>0</v>
      </c>
      <c r="M100" s="15">
        <v>0</v>
      </c>
      <c r="O100" t="str">
        <f t="shared" si="1"/>
        <v>LABDeclined</v>
      </c>
    </row>
    <row r="101" spans="1:15" ht="12" customHeight="1" outlineLevel="1" x14ac:dyDescent="0.2">
      <c r="A101" s="12" t="s">
        <v>24156</v>
      </c>
      <c r="B101" s="12">
        <v>18275</v>
      </c>
      <c r="C101" s="12" t="s">
        <v>20135</v>
      </c>
      <c r="D101" s="13">
        <v>40011</v>
      </c>
      <c r="E101" s="13">
        <v>40014</v>
      </c>
      <c r="F101" s="14">
        <v>40014</v>
      </c>
      <c r="G101" s="14">
        <v>40015</v>
      </c>
      <c r="H101" s="14">
        <v>40015</v>
      </c>
      <c r="I101" s="18"/>
      <c r="J101" s="15">
        <v>1</v>
      </c>
      <c r="K101" s="15">
        <v>0</v>
      </c>
      <c r="L101" s="15">
        <v>1</v>
      </c>
      <c r="M101" s="15">
        <v>0</v>
      </c>
      <c r="O101" t="str">
        <f t="shared" si="1"/>
        <v>LABBound &amp; Not Paid</v>
      </c>
    </row>
    <row r="102" spans="1:15" ht="12" customHeight="1" outlineLevel="1" x14ac:dyDescent="0.2">
      <c r="A102" s="12" t="s">
        <v>24157</v>
      </c>
      <c r="B102" s="12">
        <v>17372</v>
      </c>
      <c r="C102" s="12" t="s">
        <v>20135</v>
      </c>
      <c r="D102" s="13">
        <v>40009</v>
      </c>
      <c r="E102" s="13">
        <v>40010</v>
      </c>
      <c r="F102" s="14">
        <v>40014</v>
      </c>
      <c r="G102" s="14">
        <v>40017</v>
      </c>
      <c r="H102" s="14">
        <v>40017</v>
      </c>
      <c r="I102" s="16">
        <v>40027</v>
      </c>
      <c r="J102" s="15">
        <v>3</v>
      </c>
      <c r="K102" s="15">
        <v>0</v>
      </c>
      <c r="L102" s="15">
        <v>3</v>
      </c>
      <c r="M102" s="15">
        <v>10</v>
      </c>
      <c r="O102" t="str">
        <f t="shared" si="1"/>
        <v>MCBBound &amp; Not Paid</v>
      </c>
    </row>
    <row r="103" spans="1:15" ht="12" customHeight="1" outlineLevel="1" x14ac:dyDescent="0.2">
      <c r="A103" s="12" t="s">
        <v>24158</v>
      </c>
      <c r="B103" s="12">
        <v>18273</v>
      </c>
      <c r="C103" s="12" t="s">
        <v>20133</v>
      </c>
      <c r="D103" s="13">
        <v>39990</v>
      </c>
      <c r="E103" s="13">
        <v>40011</v>
      </c>
      <c r="F103" s="14">
        <v>40014</v>
      </c>
      <c r="G103" s="20"/>
      <c r="H103" s="20"/>
      <c r="I103" s="18"/>
      <c r="J103" s="23"/>
      <c r="K103" s="23"/>
      <c r="L103" s="15">
        <v>0</v>
      </c>
      <c r="M103" s="15">
        <v>0</v>
      </c>
      <c r="O103" t="str">
        <f t="shared" si="1"/>
        <v>NBBDeclined</v>
      </c>
    </row>
    <row r="104" spans="1:15" ht="12" customHeight="1" outlineLevel="1" x14ac:dyDescent="0.2">
      <c r="A104" s="12" t="s">
        <v>24158</v>
      </c>
      <c r="B104" s="12">
        <v>18271</v>
      </c>
      <c r="C104" s="12" t="s">
        <v>20133</v>
      </c>
      <c r="D104" s="13">
        <v>39989</v>
      </c>
      <c r="E104" s="13">
        <v>40009</v>
      </c>
      <c r="F104" s="14">
        <v>40014</v>
      </c>
      <c r="G104" s="20"/>
      <c r="H104" s="20"/>
      <c r="I104" s="18"/>
      <c r="J104" s="23"/>
      <c r="K104" s="23"/>
      <c r="L104" s="15">
        <v>0</v>
      </c>
      <c r="M104" s="15">
        <v>0</v>
      </c>
      <c r="O104" t="str">
        <f t="shared" si="1"/>
        <v>NBBDeclined</v>
      </c>
    </row>
    <row r="105" spans="1:15" ht="12" customHeight="1" outlineLevel="1" x14ac:dyDescent="0.2">
      <c r="A105" s="12" t="s">
        <v>24158</v>
      </c>
      <c r="B105" s="12">
        <v>18274</v>
      </c>
      <c r="C105" s="12" t="s">
        <v>20133</v>
      </c>
      <c r="D105" s="13">
        <v>39804</v>
      </c>
      <c r="E105" s="13">
        <v>40011</v>
      </c>
      <c r="F105" s="14">
        <v>40014</v>
      </c>
      <c r="G105" s="20"/>
      <c r="H105" s="20"/>
      <c r="I105" s="18"/>
      <c r="J105" s="23"/>
      <c r="K105" s="23"/>
      <c r="L105" s="15">
        <v>0</v>
      </c>
      <c r="M105" s="15">
        <v>0</v>
      </c>
      <c r="O105" t="str">
        <f t="shared" si="1"/>
        <v>NBBDeclined</v>
      </c>
    </row>
    <row r="106" spans="1:15" ht="12" customHeight="1" outlineLevel="1" x14ac:dyDescent="0.2">
      <c r="A106" s="12" t="s">
        <v>20138</v>
      </c>
      <c r="B106" s="12">
        <v>17604</v>
      </c>
      <c r="C106" s="12" t="s">
        <v>20135</v>
      </c>
      <c r="D106" s="13">
        <v>40012</v>
      </c>
      <c r="E106" s="13">
        <v>40015</v>
      </c>
      <c r="F106" s="14">
        <v>40015</v>
      </c>
      <c r="G106" s="14">
        <v>40057</v>
      </c>
      <c r="H106" s="14">
        <v>40058</v>
      </c>
      <c r="I106" s="16">
        <v>40074</v>
      </c>
      <c r="J106" s="15">
        <v>42</v>
      </c>
      <c r="K106" s="15">
        <v>1</v>
      </c>
      <c r="L106" s="15">
        <v>43</v>
      </c>
      <c r="M106" s="15">
        <v>16</v>
      </c>
      <c r="O106" t="str">
        <f t="shared" si="1"/>
        <v>CNJBound &amp; Not Paid</v>
      </c>
    </row>
    <row r="107" spans="1:15" ht="12" customHeight="1" outlineLevel="1" x14ac:dyDescent="0.2">
      <c r="A107" s="12" t="s">
        <v>20138</v>
      </c>
      <c r="B107" s="12">
        <v>17416</v>
      </c>
      <c r="C107" s="12" t="s">
        <v>20135</v>
      </c>
      <c r="D107" s="13">
        <v>40015</v>
      </c>
      <c r="E107" s="13">
        <v>40015</v>
      </c>
      <c r="F107" s="14">
        <v>40015</v>
      </c>
      <c r="G107" s="14">
        <v>40022</v>
      </c>
      <c r="H107" s="14">
        <v>40022</v>
      </c>
      <c r="I107" s="16">
        <v>40042</v>
      </c>
      <c r="J107" s="15">
        <v>7</v>
      </c>
      <c r="K107" s="15">
        <v>0</v>
      </c>
      <c r="L107" s="15">
        <v>7</v>
      </c>
      <c r="M107" s="15">
        <v>20</v>
      </c>
      <c r="O107" t="str">
        <f t="shared" si="1"/>
        <v>CNJBound &amp; Not Paid</v>
      </c>
    </row>
    <row r="108" spans="1:15" ht="12" customHeight="1" outlineLevel="1" x14ac:dyDescent="0.2">
      <c r="A108" s="12" t="s">
        <v>24153</v>
      </c>
      <c r="B108" s="12">
        <v>17607</v>
      </c>
      <c r="C108" s="12" t="s">
        <v>20135</v>
      </c>
      <c r="D108" s="13">
        <v>39997</v>
      </c>
      <c r="E108" s="13">
        <v>40009</v>
      </c>
      <c r="F108" s="14">
        <v>40015</v>
      </c>
      <c r="G108" s="14">
        <v>40037</v>
      </c>
      <c r="H108" s="14">
        <v>40046</v>
      </c>
      <c r="I108" s="16">
        <v>40075</v>
      </c>
      <c r="J108" s="15">
        <v>22</v>
      </c>
      <c r="K108" s="15">
        <v>9</v>
      </c>
      <c r="L108" s="15">
        <v>31</v>
      </c>
      <c r="M108" s="15">
        <v>29</v>
      </c>
      <c r="O108" t="str">
        <f t="shared" si="1"/>
        <v>HJMBound &amp; Not Paid</v>
      </c>
    </row>
    <row r="109" spans="1:15" ht="12" customHeight="1" outlineLevel="1" x14ac:dyDescent="0.2">
      <c r="A109" s="12" t="s">
        <v>24153</v>
      </c>
      <c r="B109" s="12">
        <v>17586</v>
      </c>
      <c r="C109" s="12" t="s">
        <v>20135</v>
      </c>
      <c r="D109" s="13">
        <v>40009</v>
      </c>
      <c r="E109" s="13">
        <v>40011</v>
      </c>
      <c r="F109" s="14">
        <v>40015</v>
      </c>
      <c r="G109" s="14">
        <v>40029</v>
      </c>
      <c r="H109" s="14">
        <v>40029</v>
      </c>
      <c r="I109" s="16">
        <v>40069</v>
      </c>
      <c r="J109" s="15">
        <v>14</v>
      </c>
      <c r="K109" s="15">
        <v>0</v>
      </c>
      <c r="L109" s="15">
        <v>14</v>
      </c>
      <c r="M109" s="15">
        <v>40</v>
      </c>
      <c r="O109" t="str">
        <f t="shared" si="1"/>
        <v>HJMBound &amp; Not Paid</v>
      </c>
    </row>
    <row r="110" spans="1:15" ht="12" customHeight="1" outlineLevel="1" x14ac:dyDescent="0.2">
      <c r="A110" s="12" t="s">
        <v>24155</v>
      </c>
      <c r="B110" s="12">
        <v>17544</v>
      </c>
      <c r="C110" s="12" t="s">
        <v>20135</v>
      </c>
      <c r="D110" s="13">
        <v>40004</v>
      </c>
      <c r="E110" s="13">
        <v>40011</v>
      </c>
      <c r="F110" s="14">
        <v>40015</v>
      </c>
      <c r="G110" s="14">
        <v>40045</v>
      </c>
      <c r="H110" s="14">
        <v>40050</v>
      </c>
      <c r="I110" s="16">
        <v>40057</v>
      </c>
      <c r="J110" s="15">
        <v>30</v>
      </c>
      <c r="K110" s="15">
        <v>5</v>
      </c>
      <c r="L110" s="15">
        <v>35</v>
      </c>
      <c r="M110" s="15">
        <v>7</v>
      </c>
      <c r="O110" t="str">
        <f t="shared" si="1"/>
        <v>JRBound &amp; Not Paid</v>
      </c>
    </row>
    <row r="111" spans="1:15" ht="12" customHeight="1" outlineLevel="1" x14ac:dyDescent="0.2">
      <c r="A111" s="12" t="s">
        <v>24155</v>
      </c>
      <c r="B111" s="12">
        <v>17407</v>
      </c>
      <c r="C111" s="12" t="s">
        <v>20135</v>
      </c>
      <c r="D111" s="13">
        <v>40004</v>
      </c>
      <c r="E111" s="13">
        <v>40015</v>
      </c>
      <c r="F111" s="14">
        <v>40015</v>
      </c>
      <c r="G111" s="14">
        <v>40019</v>
      </c>
      <c r="H111" s="14">
        <v>40022</v>
      </c>
      <c r="I111" s="16">
        <v>40039</v>
      </c>
      <c r="J111" s="15">
        <v>4</v>
      </c>
      <c r="K111" s="15">
        <v>3</v>
      </c>
      <c r="L111" s="15">
        <v>7</v>
      </c>
      <c r="M111" s="15">
        <v>17</v>
      </c>
      <c r="O111" t="str">
        <f t="shared" si="1"/>
        <v>JRBound &amp; Not Paid</v>
      </c>
    </row>
    <row r="112" spans="1:15" ht="12" customHeight="1" outlineLevel="1" x14ac:dyDescent="0.2">
      <c r="A112" s="12" t="s">
        <v>24155</v>
      </c>
      <c r="B112" s="12">
        <v>17394</v>
      </c>
      <c r="C112" s="12" t="s">
        <v>20135</v>
      </c>
      <c r="D112" s="13">
        <v>40008</v>
      </c>
      <c r="E112" s="13">
        <v>40011</v>
      </c>
      <c r="F112" s="14">
        <v>40015</v>
      </c>
      <c r="G112" s="19">
        <v>40019</v>
      </c>
      <c r="H112" s="19">
        <v>40019</v>
      </c>
      <c r="I112" s="16">
        <v>40036</v>
      </c>
      <c r="J112" s="22">
        <v>4</v>
      </c>
      <c r="K112" s="22">
        <v>0</v>
      </c>
      <c r="L112" s="15">
        <v>4</v>
      </c>
      <c r="M112" s="15">
        <v>17</v>
      </c>
      <c r="O112" t="str">
        <f t="shared" si="1"/>
        <v>JRBound &amp; Not Paid</v>
      </c>
    </row>
    <row r="113" spans="1:15" ht="12" customHeight="1" outlineLevel="1" x14ac:dyDescent="0.2">
      <c r="A113" s="12" t="s">
        <v>24155</v>
      </c>
      <c r="B113" s="12">
        <v>17654</v>
      </c>
      <c r="C113" s="12" t="s">
        <v>20135</v>
      </c>
      <c r="D113" s="13">
        <v>40008</v>
      </c>
      <c r="E113" s="13">
        <v>40009</v>
      </c>
      <c r="F113" s="14">
        <v>40015</v>
      </c>
      <c r="G113" s="14">
        <v>40070</v>
      </c>
      <c r="H113" s="14">
        <v>40070</v>
      </c>
      <c r="I113" s="16">
        <v>40087</v>
      </c>
      <c r="J113" s="15">
        <v>55</v>
      </c>
      <c r="K113" s="15">
        <v>0</v>
      </c>
      <c r="L113" s="15">
        <v>55</v>
      </c>
      <c r="M113" s="15">
        <v>17</v>
      </c>
      <c r="O113" t="str">
        <f t="shared" si="1"/>
        <v>JRBound &amp; Not Paid</v>
      </c>
    </row>
    <row r="114" spans="1:15" ht="12" customHeight="1" outlineLevel="1" x14ac:dyDescent="0.2">
      <c r="A114" s="12" t="s">
        <v>24156</v>
      </c>
      <c r="B114" s="12">
        <v>17594</v>
      </c>
      <c r="C114" s="12" t="s">
        <v>20135</v>
      </c>
      <c r="D114" s="13">
        <v>39996</v>
      </c>
      <c r="E114" s="13">
        <v>40009</v>
      </c>
      <c r="F114" s="14">
        <v>40015</v>
      </c>
      <c r="G114" s="14">
        <v>40018</v>
      </c>
      <c r="H114" s="14">
        <v>40039</v>
      </c>
      <c r="I114" s="16">
        <v>40071</v>
      </c>
      <c r="J114" s="15">
        <v>3</v>
      </c>
      <c r="K114" s="15">
        <v>21</v>
      </c>
      <c r="L114" s="15">
        <v>24</v>
      </c>
      <c r="M114" s="15">
        <v>32</v>
      </c>
      <c r="O114" t="str">
        <f t="shared" si="1"/>
        <v>LABBound &amp; Not Paid</v>
      </c>
    </row>
    <row r="115" spans="1:15" ht="12" customHeight="1" outlineLevel="1" x14ac:dyDescent="0.2">
      <c r="A115" s="12" t="s">
        <v>24157</v>
      </c>
      <c r="B115" s="12">
        <v>17381</v>
      </c>
      <c r="C115" s="12" t="s">
        <v>20135</v>
      </c>
      <c r="D115" s="13">
        <v>39961</v>
      </c>
      <c r="E115" s="13">
        <v>40014</v>
      </c>
      <c r="F115" s="14">
        <v>40015</v>
      </c>
      <c r="G115" s="14">
        <v>40017</v>
      </c>
      <c r="H115" s="14">
        <v>40017</v>
      </c>
      <c r="I115" s="16">
        <v>40030</v>
      </c>
      <c r="J115" s="15">
        <v>2</v>
      </c>
      <c r="K115" s="15">
        <v>0</v>
      </c>
      <c r="L115" s="15">
        <v>2</v>
      </c>
      <c r="M115" s="15">
        <v>13</v>
      </c>
      <c r="O115" t="str">
        <f t="shared" si="1"/>
        <v>MCBBound &amp; Not Paid</v>
      </c>
    </row>
    <row r="116" spans="1:15" ht="12" customHeight="1" outlineLevel="1" x14ac:dyDescent="0.2">
      <c r="A116" s="12" t="s">
        <v>24158</v>
      </c>
      <c r="B116" s="12">
        <v>17291</v>
      </c>
      <c r="C116" s="12" t="s">
        <v>24151</v>
      </c>
      <c r="D116" s="13">
        <v>40011</v>
      </c>
      <c r="E116" s="13">
        <v>40015</v>
      </c>
      <c r="F116" s="14">
        <v>40015</v>
      </c>
      <c r="G116" s="14">
        <v>39982</v>
      </c>
      <c r="H116" s="20"/>
      <c r="I116" s="16">
        <v>40019</v>
      </c>
      <c r="J116" s="15">
        <v>-33</v>
      </c>
      <c r="K116" s="23"/>
      <c r="L116" s="15">
        <v>0</v>
      </c>
      <c r="M116" s="15">
        <v>0</v>
      </c>
      <c r="O116" t="str">
        <f t="shared" si="1"/>
        <v>NBBRating</v>
      </c>
    </row>
    <row r="117" spans="1:15" ht="12" customHeight="1" outlineLevel="1" x14ac:dyDescent="0.2">
      <c r="A117" s="12" t="s">
        <v>24158</v>
      </c>
      <c r="B117" s="12">
        <v>18276</v>
      </c>
      <c r="C117" s="12" t="s">
        <v>20133</v>
      </c>
      <c r="D117" s="13">
        <v>40001</v>
      </c>
      <c r="E117" s="13">
        <v>40014</v>
      </c>
      <c r="F117" s="14">
        <v>40015</v>
      </c>
      <c r="G117" s="20"/>
      <c r="H117" s="20"/>
      <c r="I117" s="18"/>
      <c r="J117" s="23"/>
      <c r="K117" s="23"/>
      <c r="L117" s="15">
        <v>0</v>
      </c>
      <c r="M117" s="15">
        <v>0</v>
      </c>
      <c r="O117" t="str">
        <f t="shared" si="1"/>
        <v>NBBDeclined</v>
      </c>
    </row>
    <row r="118" spans="1:15" ht="12" customHeight="1" outlineLevel="1" x14ac:dyDescent="0.2">
      <c r="A118" s="12" t="s">
        <v>24155</v>
      </c>
      <c r="B118" s="12">
        <v>17415</v>
      </c>
      <c r="C118" s="12" t="s">
        <v>20135</v>
      </c>
      <c r="D118" s="13">
        <v>40011</v>
      </c>
      <c r="E118" s="13">
        <v>40016</v>
      </c>
      <c r="F118" s="14">
        <v>40016</v>
      </c>
      <c r="G118" s="14">
        <v>40028</v>
      </c>
      <c r="H118" s="14">
        <v>40028</v>
      </c>
      <c r="I118" s="16">
        <v>40041</v>
      </c>
      <c r="J118" s="15">
        <v>12</v>
      </c>
      <c r="K118" s="15">
        <v>0</v>
      </c>
      <c r="L118" s="15">
        <v>12</v>
      </c>
      <c r="M118" s="15">
        <v>13</v>
      </c>
      <c r="O118" t="str">
        <f t="shared" si="1"/>
        <v>JRBound &amp; Not Paid</v>
      </c>
    </row>
    <row r="119" spans="1:15" ht="12" customHeight="1" outlineLevel="1" x14ac:dyDescent="0.2">
      <c r="A119" s="12" t="s">
        <v>24156</v>
      </c>
      <c r="B119" s="12">
        <v>18277</v>
      </c>
      <c r="C119" s="12" t="s">
        <v>20133</v>
      </c>
      <c r="D119" s="13">
        <v>40001</v>
      </c>
      <c r="E119" s="13">
        <v>40015</v>
      </c>
      <c r="F119" s="14">
        <v>40016</v>
      </c>
      <c r="G119" s="20"/>
      <c r="H119" s="20"/>
      <c r="I119" s="18"/>
      <c r="J119" s="23"/>
      <c r="K119" s="23"/>
      <c r="L119" s="15">
        <v>0</v>
      </c>
      <c r="M119" s="15">
        <v>0</v>
      </c>
      <c r="O119" t="str">
        <f t="shared" si="1"/>
        <v>LABDeclined</v>
      </c>
    </row>
    <row r="120" spans="1:15" ht="12" customHeight="1" outlineLevel="1" x14ac:dyDescent="0.2">
      <c r="A120" s="12" t="s">
        <v>24156</v>
      </c>
      <c r="B120" s="12">
        <v>18279</v>
      </c>
      <c r="C120" s="12" t="s">
        <v>20135</v>
      </c>
      <c r="D120" s="13">
        <v>40015</v>
      </c>
      <c r="E120" s="13">
        <v>40015</v>
      </c>
      <c r="F120" s="14">
        <v>40016</v>
      </c>
      <c r="G120" s="14">
        <v>40017</v>
      </c>
      <c r="H120" s="14">
        <v>40017</v>
      </c>
      <c r="I120" s="18"/>
      <c r="J120" s="15">
        <v>1</v>
      </c>
      <c r="K120" s="15">
        <v>0</v>
      </c>
      <c r="L120" s="15">
        <v>1</v>
      </c>
      <c r="M120" s="15">
        <v>0</v>
      </c>
      <c r="O120" t="str">
        <f t="shared" si="1"/>
        <v>LABBound &amp; Not Paid</v>
      </c>
    </row>
    <row r="121" spans="1:15" ht="12" customHeight="1" outlineLevel="1" x14ac:dyDescent="0.2">
      <c r="A121" s="12" t="s">
        <v>24156</v>
      </c>
      <c r="B121" s="12">
        <v>18281</v>
      </c>
      <c r="C121" s="12" t="s">
        <v>20133</v>
      </c>
      <c r="D121" s="18"/>
      <c r="E121" s="13">
        <v>40016</v>
      </c>
      <c r="F121" s="14">
        <v>40016</v>
      </c>
      <c r="G121" s="20"/>
      <c r="H121" s="20"/>
      <c r="I121" s="18"/>
      <c r="J121" s="23"/>
      <c r="K121" s="23"/>
      <c r="L121" s="15">
        <v>0</v>
      </c>
      <c r="M121" s="15">
        <v>0</v>
      </c>
      <c r="O121" t="str">
        <f t="shared" si="1"/>
        <v>LABDeclined</v>
      </c>
    </row>
    <row r="122" spans="1:15" ht="12" customHeight="1" outlineLevel="1" x14ac:dyDescent="0.2">
      <c r="A122" s="12" t="s">
        <v>24157</v>
      </c>
      <c r="B122" s="12">
        <v>17423</v>
      </c>
      <c r="C122" s="12" t="s">
        <v>20135</v>
      </c>
      <c r="D122" s="13">
        <v>40015</v>
      </c>
      <c r="E122" s="13">
        <v>40016</v>
      </c>
      <c r="F122" s="14">
        <v>40016</v>
      </c>
      <c r="G122" s="14">
        <v>40028</v>
      </c>
      <c r="H122" s="14">
        <v>40028</v>
      </c>
      <c r="I122" s="16">
        <v>40044</v>
      </c>
      <c r="J122" s="15">
        <v>12</v>
      </c>
      <c r="K122" s="15">
        <v>0</v>
      </c>
      <c r="L122" s="15">
        <v>12</v>
      </c>
      <c r="M122" s="15">
        <v>16</v>
      </c>
      <c r="O122" t="str">
        <f t="shared" si="1"/>
        <v>MCBBound &amp; Not Paid</v>
      </c>
    </row>
    <row r="123" spans="1:15" ht="12" customHeight="1" outlineLevel="1" x14ac:dyDescent="0.2">
      <c r="A123" s="12" t="s">
        <v>24157</v>
      </c>
      <c r="B123" s="12">
        <v>17378</v>
      </c>
      <c r="C123" s="12" t="s">
        <v>20135</v>
      </c>
      <c r="D123" s="13">
        <v>40011</v>
      </c>
      <c r="E123" s="13">
        <v>40016</v>
      </c>
      <c r="F123" s="14">
        <v>40016</v>
      </c>
      <c r="G123" s="19">
        <v>40016</v>
      </c>
      <c r="H123" s="19">
        <v>40022</v>
      </c>
      <c r="I123" s="16">
        <v>40029</v>
      </c>
      <c r="J123" s="22">
        <v>0</v>
      </c>
      <c r="K123" s="22">
        <v>6</v>
      </c>
      <c r="L123" s="15">
        <v>6</v>
      </c>
      <c r="M123" s="15">
        <v>7</v>
      </c>
      <c r="O123" t="str">
        <f t="shared" si="1"/>
        <v>MCBBound &amp; Not Paid</v>
      </c>
    </row>
    <row r="124" spans="1:15" ht="12" customHeight="1" outlineLevel="1" x14ac:dyDescent="0.2">
      <c r="A124" s="12" t="s">
        <v>24158</v>
      </c>
      <c r="B124" s="12">
        <v>18278</v>
      </c>
      <c r="C124" s="12" t="s">
        <v>20135</v>
      </c>
      <c r="D124" s="13">
        <v>40014</v>
      </c>
      <c r="E124" s="13">
        <v>40015</v>
      </c>
      <c r="F124" s="14">
        <v>40016</v>
      </c>
      <c r="G124" s="14">
        <v>40017</v>
      </c>
      <c r="H124" s="14">
        <v>40017</v>
      </c>
      <c r="I124" s="18"/>
      <c r="J124" s="15">
        <v>1</v>
      </c>
      <c r="K124" s="15">
        <v>0</v>
      </c>
      <c r="L124" s="15">
        <v>1</v>
      </c>
      <c r="M124" s="15">
        <v>0</v>
      </c>
      <c r="O124" t="str">
        <f t="shared" si="1"/>
        <v>NBBBound &amp; Not Paid</v>
      </c>
    </row>
    <row r="125" spans="1:15" ht="12" customHeight="1" outlineLevel="1" x14ac:dyDescent="0.2">
      <c r="A125" s="12" t="s">
        <v>24158</v>
      </c>
      <c r="B125" s="12">
        <v>18280</v>
      </c>
      <c r="C125" s="12" t="s">
        <v>20133</v>
      </c>
      <c r="D125" s="13">
        <v>39981</v>
      </c>
      <c r="E125" s="13">
        <v>40015</v>
      </c>
      <c r="F125" s="14">
        <v>40016</v>
      </c>
      <c r="G125" s="20"/>
      <c r="H125" s="20"/>
      <c r="I125" s="18"/>
      <c r="J125" s="23"/>
      <c r="K125" s="23"/>
      <c r="L125" s="15">
        <v>0</v>
      </c>
      <c r="M125" s="15">
        <v>0</v>
      </c>
      <c r="O125" t="str">
        <f t="shared" si="1"/>
        <v>NBBDeclined</v>
      </c>
    </row>
    <row r="126" spans="1:15" ht="12" customHeight="1" outlineLevel="1" x14ac:dyDescent="0.2">
      <c r="A126" s="12" t="s">
        <v>20138</v>
      </c>
      <c r="B126" s="12">
        <v>17314</v>
      </c>
      <c r="C126" s="12" t="s">
        <v>20135</v>
      </c>
      <c r="D126" s="13">
        <v>40016</v>
      </c>
      <c r="E126" s="13">
        <v>40017</v>
      </c>
      <c r="F126" s="14">
        <v>40017</v>
      </c>
      <c r="G126" s="14">
        <v>40018</v>
      </c>
      <c r="H126" s="14">
        <v>40021</v>
      </c>
      <c r="I126" s="16">
        <v>40025</v>
      </c>
      <c r="J126" s="15">
        <v>1</v>
      </c>
      <c r="K126" s="15">
        <v>3</v>
      </c>
      <c r="L126" s="15">
        <v>4</v>
      </c>
      <c r="M126" s="15">
        <v>4</v>
      </c>
      <c r="O126" t="str">
        <f t="shared" si="1"/>
        <v>CNJBound &amp; Not Paid</v>
      </c>
    </row>
    <row r="127" spans="1:15" ht="12" customHeight="1" outlineLevel="1" x14ac:dyDescent="0.2">
      <c r="A127" s="12" t="s">
        <v>24153</v>
      </c>
      <c r="B127" s="12">
        <v>17602</v>
      </c>
      <c r="C127" s="12" t="s">
        <v>20135</v>
      </c>
      <c r="D127" s="13">
        <v>40015</v>
      </c>
      <c r="E127" s="13">
        <v>40016</v>
      </c>
      <c r="F127" s="14">
        <v>40017</v>
      </c>
      <c r="G127" s="14">
        <v>40047</v>
      </c>
      <c r="H127" s="14">
        <v>40047</v>
      </c>
      <c r="I127" s="16">
        <v>40073</v>
      </c>
      <c r="J127" s="15">
        <v>30</v>
      </c>
      <c r="K127" s="15">
        <v>0</v>
      </c>
      <c r="L127" s="15">
        <v>30</v>
      </c>
      <c r="M127" s="15">
        <v>26</v>
      </c>
      <c r="O127" t="str">
        <f t="shared" si="1"/>
        <v>HJMBound &amp; Not Paid</v>
      </c>
    </row>
    <row r="128" spans="1:15" ht="12" customHeight="1" outlineLevel="1" x14ac:dyDescent="0.2">
      <c r="A128" s="12" t="s">
        <v>24153</v>
      </c>
      <c r="B128" s="12">
        <v>17420</v>
      </c>
      <c r="C128" s="12" t="s">
        <v>20135</v>
      </c>
      <c r="D128" s="13">
        <v>39996</v>
      </c>
      <c r="E128" s="13">
        <v>40017</v>
      </c>
      <c r="F128" s="14">
        <v>40017</v>
      </c>
      <c r="G128" s="14">
        <v>40028</v>
      </c>
      <c r="H128" s="14">
        <v>40028</v>
      </c>
      <c r="I128" s="16">
        <v>40043</v>
      </c>
      <c r="J128" s="15">
        <v>11</v>
      </c>
      <c r="K128" s="15">
        <v>0</v>
      </c>
      <c r="L128" s="15">
        <v>11</v>
      </c>
      <c r="M128" s="15">
        <v>15</v>
      </c>
      <c r="O128" t="str">
        <f t="shared" si="1"/>
        <v>HJMBound &amp; Not Paid</v>
      </c>
    </row>
    <row r="129" spans="1:15" ht="12" customHeight="1" outlineLevel="1" x14ac:dyDescent="0.2">
      <c r="A129" s="12" t="s">
        <v>24153</v>
      </c>
      <c r="B129" s="12">
        <v>17600</v>
      </c>
      <c r="C129" s="12" t="s">
        <v>20135</v>
      </c>
      <c r="D129" s="13">
        <v>40007</v>
      </c>
      <c r="E129" s="13">
        <v>40016</v>
      </c>
      <c r="F129" s="14">
        <v>40017</v>
      </c>
      <c r="G129" s="14">
        <v>40050</v>
      </c>
      <c r="H129" s="14">
        <v>40058</v>
      </c>
      <c r="I129" s="16">
        <v>40072</v>
      </c>
      <c r="J129" s="15">
        <v>33</v>
      </c>
      <c r="K129" s="15">
        <v>8</v>
      </c>
      <c r="L129" s="15">
        <v>41</v>
      </c>
      <c r="M129" s="15">
        <v>14</v>
      </c>
      <c r="O129" t="str">
        <f t="shared" si="1"/>
        <v>HJMBound &amp; Not Paid</v>
      </c>
    </row>
    <row r="130" spans="1:15" ht="12" customHeight="1" outlineLevel="1" x14ac:dyDescent="0.2">
      <c r="A130" s="12" t="s">
        <v>24153</v>
      </c>
      <c r="B130" s="12">
        <v>17428</v>
      </c>
      <c r="C130" s="12" t="s">
        <v>20135</v>
      </c>
      <c r="D130" s="13">
        <v>40008</v>
      </c>
      <c r="E130" s="13">
        <v>40017</v>
      </c>
      <c r="F130" s="14">
        <v>40017</v>
      </c>
      <c r="G130" s="14">
        <v>40031</v>
      </c>
      <c r="H130" s="14">
        <v>40032</v>
      </c>
      <c r="I130" s="16">
        <v>40045</v>
      </c>
      <c r="J130" s="15">
        <v>14</v>
      </c>
      <c r="K130" s="15">
        <v>1</v>
      </c>
      <c r="L130" s="15">
        <v>15</v>
      </c>
      <c r="M130" s="15">
        <v>13</v>
      </c>
      <c r="O130" t="str">
        <f t="shared" si="1"/>
        <v>HJMBound &amp; Not Paid</v>
      </c>
    </row>
    <row r="131" spans="1:15" ht="12" customHeight="1" outlineLevel="1" x14ac:dyDescent="0.2">
      <c r="A131" s="12" t="s">
        <v>24155</v>
      </c>
      <c r="B131" s="12">
        <v>17588</v>
      </c>
      <c r="C131" s="12" t="s">
        <v>20135</v>
      </c>
      <c r="D131" s="13">
        <v>40015</v>
      </c>
      <c r="E131" s="13">
        <v>40016</v>
      </c>
      <c r="F131" s="14">
        <v>40017</v>
      </c>
      <c r="G131" s="14">
        <v>40053</v>
      </c>
      <c r="H131" s="14">
        <v>40053</v>
      </c>
      <c r="I131" s="16">
        <v>40069</v>
      </c>
      <c r="J131" s="15">
        <v>36</v>
      </c>
      <c r="K131" s="15">
        <v>0</v>
      </c>
      <c r="L131" s="15">
        <v>36</v>
      </c>
      <c r="M131" s="15">
        <v>16</v>
      </c>
      <c r="O131" t="str">
        <f t="shared" ref="O131:O168" si="2">+A131&amp;C131</f>
        <v>JRBound &amp; Not Paid</v>
      </c>
    </row>
    <row r="132" spans="1:15" ht="12" customHeight="1" outlineLevel="1" x14ac:dyDescent="0.2">
      <c r="A132" s="12" t="s">
        <v>24156</v>
      </c>
      <c r="B132" s="12">
        <v>17662</v>
      </c>
      <c r="C132" s="12" t="s">
        <v>20135</v>
      </c>
      <c r="D132" s="13">
        <v>40002</v>
      </c>
      <c r="E132" s="13">
        <v>40010</v>
      </c>
      <c r="F132" s="14">
        <v>40017</v>
      </c>
      <c r="G132" s="14">
        <v>40077</v>
      </c>
      <c r="H132" s="14">
        <v>40078</v>
      </c>
      <c r="I132" s="16">
        <v>40087</v>
      </c>
      <c r="J132" s="15">
        <v>60</v>
      </c>
      <c r="K132" s="15">
        <v>1</v>
      </c>
      <c r="L132" s="15">
        <v>61</v>
      </c>
      <c r="M132" s="15">
        <v>9</v>
      </c>
      <c r="O132" t="str">
        <f t="shared" si="2"/>
        <v>LABBound &amp; Not Paid</v>
      </c>
    </row>
    <row r="133" spans="1:15" ht="12" customHeight="1" outlineLevel="1" x14ac:dyDescent="0.2">
      <c r="A133" s="12" t="s">
        <v>24157</v>
      </c>
      <c r="B133" s="12">
        <v>17613</v>
      </c>
      <c r="C133" s="12" t="s">
        <v>20135</v>
      </c>
      <c r="D133" s="13">
        <v>40014</v>
      </c>
      <c r="E133" s="13">
        <v>40017</v>
      </c>
      <c r="F133" s="14">
        <v>40017</v>
      </c>
      <c r="G133" s="14">
        <v>40051</v>
      </c>
      <c r="H133" s="14">
        <v>40051</v>
      </c>
      <c r="I133" s="16">
        <v>40076</v>
      </c>
      <c r="J133" s="15">
        <v>34</v>
      </c>
      <c r="K133" s="15">
        <v>0</v>
      </c>
      <c r="L133" s="15">
        <v>34</v>
      </c>
      <c r="M133" s="15">
        <v>25</v>
      </c>
      <c r="O133" t="str">
        <f t="shared" si="2"/>
        <v>MCBBound &amp; Not Paid</v>
      </c>
    </row>
    <row r="134" spans="1:15" ht="12" customHeight="1" outlineLevel="1" x14ac:dyDescent="0.2">
      <c r="A134" s="12" t="s">
        <v>24157</v>
      </c>
      <c r="B134" s="12">
        <v>17285</v>
      </c>
      <c r="C134" s="12" t="s">
        <v>20135</v>
      </c>
      <c r="D134" s="13">
        <v>40016</v>
      </c>
      <c r="E134" s="13">
        <v>40017</v>
      </c>
      <c r="F134" s="14">
        <v>40017</v>
      </c>
      <c r="G134" s="14">
        <v>40017</v>
      </c>
      <c r="H134" s="14">
        <v>40018</v>
      </c>
      <c r="I134" s="16">
        <v>40019</v>
      </c>
      <c r="J134" s="15">
        <v>0</v>
      </c>
      <c r="K134" s="15">
        <v>1</v>
      </c>
      <c r="L134" s="15">
        <v>1</v>
      </c>
      <c r="M134" s="15">
        <v>1</v>
      </c>
      <c r="O134" t="str">
        <f t="shared" si="2"/>
        <v>MCBBound &amp; Not Paid</v>
      </c>
    </row>
    <row r="135" spans="1:15" ht="12" customHeight="1" outlineLevel="1" x14ac:dyDescent="0.2">
      <c r="A135" s="12" t="s">
        <v>24155</v>
      </c>
      <c r="B135" s="12">
        <v>17542</v>
      </c>
      <c r="C135" s="12" t="s">
        <v>20135</v>
      </c>
      <c r="D135" s="13">
        <v>40002</v>
      </c>
      <c r="E135" s="13">
        <v>40018</v>
      </c>
      <c r="F135" s="14">
        <v>40018</v>
      </c>
      <c r="G135" s="14">
        <v>40045</v>
      </c>
      <c r="H135" s="14">
        <v>40045</v>
      </c>
      <c r="I135" s="16">
        <v>40057</v>
      </c>
      <c r="J135" s="15">
        <v>27</v>
      </c>
      <c r="K135" s="15">
        <v>0</v>
      </c>
      <c r="L135" s="15">
        <v>27</v>
      </c>
      <c r="M135" s="15">
        <v>12</v>
      </c>
      <c r="O135" t="str">
        <f t="shared" si="2"/>
        <v>JRBound &amp; Not Paid</v>
      </c>
    </row>
    <row r="136" spans="1:15" ht="12" customHeight="1" outlineLevel="1" x14ac:dyDescent="0.2">
      <c r="A136" s="12" t="s">
        <v>24156</v>
      </c>
      <c r="B136" s="12">
        <v>17374</v>
      </c>
      <c r="C136" s="12" t="s">
        <v>20135</v>
      </c>
      <c r="D136" s="13">
        <v>40009</v>
      </c>
      <c r="E136" s="13">
        <v>40018</v>
      </c>
      <c r="F136" s="14">
        <v>40018</v>
      </c>
      <c r="G136" s="19">
        <v>40018</v>
      </c>
      <c r="H136" s="19">
        <v>40024</v>
      </c>
      <c r="I136" s="16">
        <v>40027</v>
      </c>
      <c r="J136" s="22">
        <v>0</v>
      </c>
      <c r="K136" s="22">
        <v>6</v>
      </c>
      <c r="L136" s="15">
        <v>6</v>
      </c>
      <c r="M136" s="15">
        <v>3</v>
      </c>
      <c r="O136" t="str">
        <f t="shared" si="2"/>
        <v>LABBound &amp; Not Paid</v>
      </c>
    </row>
    <row r="137" spans="1:15" ht="12" customHeight="1" outlineLevel="1" x14ac:dyDescent="0.2">
      <c r="A137" s="12" t="s">
        <v>24156</v>
      </c>
      <c r="B137" s="12">
        <v>17566</v>
      </c>
      <c r="C137" s="12" t="s">
        <v>20135</v>
      </c>
      <c r="D137" s="13">
        <v>40016</v>
      </c>
      <c r="E137" s="13">
        <v>40018</v>
      </c>
      <c r="F137" s="14">
        <v>40018</v>
      </c>
      <c r="G137" s="14">
        <v>40028</v>
      </c>
      <c r="H137" s="14">
        <v>40035</v>
      </c>
      <c r="I137" s="16">
        <v>40064</v>
      </c>
      <c r="J137" s="15">
        <v>10</v>
      </c>
      <c r="K137" s="15">
        <v>7</v>
      </c>
      <c r="L137" s="15">
        <v>17</v>
      </c>
      <c r="M137" s="15">
        <v>29</v>
      </c>
      <c r="O137" t="str">
        <f t="shared" si="2"/>
        <v>LABBound &amp; Not Paid</v>
      </c>
    </row>
    <row r="138" spans="1:15" ht="12" customHeight="1" outlineLevel="1" x14ac:dyDescent="0.2">
      <c r="A138" s="12" t="s">
        <v>24156</v>
      </c>
      <c r="B138" s="12">
        <v>18282</v>
      </c>
      <c r="C138" s="12" t="s">
        <v>20135</v>
      </c>
      <c r="D138" s="13">
        <v>40014</v>
      </c>
      <c r="E138" s="13">
        <v>40017</v>
      </c>
      <c r="F138" s="14">
        <v>40018</v>
      </c>
      <c r="G138" s="19">
        <v>40052</v>
      </c>
      <c r="H138" s="19">
        <v>40053</v>
      </c>
      <c r="I138" s="18"/>
      <c r="J138" s="22">
        <v>34</v>
      </c>
      <c r="K138" s="22">
        <v>1</v>
      </c>
      <c r="L138" s="15">
        <v>35</v>
      </c>
      <c r="M138" s="15">
        <v>0</v>
      </c>
      <c r="O138" t="str">
        <f t="shared" si="2"/>
        <v>LABBound &amp; Not Paid</v>
      </c>
    </row>
    <row r="139" spans="1:15" ht="12" customHeight="1" outlineLevel="1" x14ac:dyDescent="0.2">
      <c r="A139" s="12" t="s">
        <v>24156</v>
      </c>
      <c r="B139" s="12">
        <v>18283</v>
      </c>
      <c r="C139" s="12" t="s">
        <v>20133</v>
      </c>
      <c r="D139" s="13">
        <v>40017</v>
      </c>
      <c r="E139" s="13">
        <v>40018</v>
      </c>
      <c r="F139" s="14">
        <v>40018</v>
      </c>
      <c r="G139" s="14">
        <v>40021</v>
      </c>
      <c r="H139" s="20"/>
      <c r="J139" s="15">
        <v>3</v>
      </c>
      <c r="K139" s="23"/>
      <c r="L139" s="15">
        <v>0</v>
      </c>
      <c r="M139" s="15">
        <v>0</v>
      </c>
      <c r="O139" t="str">
        <f t="shared" si="2"/>
        <v>LABDeclined</v>
      </c>
    </row>
    <row r="140" spans="1:15" ht="12" customHeight="1" outlineLevel="1" x14ac:dyDescent="0.2">
      <c r="A140" s="12" t="s">
        <v>24157</v>
      </c>
      <c r="B140" s="12">
        <v>17363</v>
      </c>
      <c r="C140" s="12" t="s">
        <v>20135</v>
      </c>
      <c r="D140" s="13">
        <v>40015</v>
      </c>
      <c r="E140" s="13">
        <v>40018</v>
      </c>
      <c r="F140" s="14">
        <v>40018</v>
      </c>
      <c r="G140" s="19">
        <v>40021</v>
      </c>
      <c r="H140" s="19">
        <v>40021</v>
      </c>
      <c r="I140" s="21">
        <v>40026</v>
      </c>
      <c r="J140" s="22">
        <v>3</v>
      </c>
      <c r="K140" s="22">
        <v>0</v>
      </c>
      <c r="L140" s="15">
        <v>3</v>
      </c>
      <c r="M140" s="15">
        <v>5</v>
      </c>
      <c r="O140" t="str">
        <f t="shared" si="2"/>
        <v>MCBBound &amp; Not Paid</v>
      </c>
    </row>
    <row r="141" spans="1:15" ht="21.95" customHeight="1" outlineLevel="1" x14ac:dyDescent="0.2">
      <c r="A141" s="12" t="s">
        <v>24157</v>
      </c>
      <c r="B141" s="12">
        <v>17385</v>
      </c>
      <c r="C141" s="12" t="s">
        <v>24149</v>
      </c>
      <c r="D141" s="13">
        <v>39996</v>
      </c>
      <c r="E141" s="13">
        <v>40021</v>
      </c>
      <c r="F141" s="14">
        <v>40021</v>
      </c>
      <c r="G141" s="19">
        <v>40023</v>
      </c>
      <c r="H141" s="19">
        <v>40023</v>
      </c>
      <c r="I141" s="21">
        <v>40032</v>
      </c>
      <c r="J141" s="22">
        <v>2</v>
      </c>
      <c r="K141" s="22">
        <v>0</v>
      </c>
      <c r="L141" s="15">
        <v>2</v>
      </c>
      <c r="M141" s="15">
        <v>9</v>
      </c>
      <c r="O141" t="str">
        <f t="shared" si="2"/>
        <v>MCBRenewal Laspe Replaced</v>
      </c>
    </row>
    <row r="142" spans="1:15" ht="12" customHeight="1" outlineLevel="1" x14ac:dyDescent="0.2">
      <c r="A142" s="12" t="s">
        <v>24157</v>
      </c>
      <c r="B142" s="12">
        <v>17451</v>
      </c>
      <c r="C142" s="12" t="s">
        <v>20135</v>
      </c>
      <c r="D142" s="13">
        <v>40008</v>
      </c>
      <c r="E142" s="13">
        <v>40021</v>
      </c>
      <c r="F142" s="14">
        <v>40021</v>
      </c>
      <c r="G142" s="19">
        <v>40029</v>
      </c>
      <c r="H142" s="19">
        <v>40031</v>
      </c>
      <c r="I142" s="21">
        <v>40052</v>
      </c>
      <c r="J142" s="22">
        <v>8</v>
      </c>
      <c r="K142" s="22">
        <v>2</v>
      </c>
      <c r="L142" s="15">
        <v>10</v>
      </c>
      <c r="M142" s="15">
        <v>21</v>
      </c>
      <c r="O142" t="str">
        <f t="shared" si="2"/>
        <v>MCBBound &amp; Not Paid</v>
      </c>
    </row>
    <row r="143" spans="1:15" ht="12" customHeight="1" outlineLevel="1" x14ac:dyDescent="0.2">
      <c r="A143" s="12" t="s">
        <v>24158</v>
      </c>
      <c r="B143" s="12">
        <v>18284</v>
      </c>
      <c r="C143" s="12" t="s">
        <v>20133</v>
      </c>
      <c r="D143" s="18"/>
      <c r="E143" s="13">
        <v>40019</v>
      </c>
      <c r="F143" s="14">
        <v>40021</v>
      </c>
      <c r="G143" s="8"/>
      <c r="H143" s="8"/>
      <c r="J143" s="10"/>
      <c r="K143" s="10"/>
      <c r="L143" s="15">
        <v>0</v>
      </c>
      <c r="M143" s="15">
        <v>0</v>
      </c>
      <c r="O143" t="str">
        <f t="shared" si="2"/>
        <v>NBBDeclined</v>
      </c>
    </row>
    <row r="144" spans="1:15" ht="12" customHeight="1" outlineLevel="1" x14ac:dyDescent="0.2">
      <c r="A144" s="12" t="s">
        <v>24155</v>
      </c>
      <c r="B144" s="12">
        <v>17397</v>
      </c>
      <c r="C144" s="12" t="s">
        <v>20135</v>
      </c>
      <c r="D144" s="13">
        <v>40008</v>
      </c>
      <c r="E144" s="13">
        <v>40022</v>
      </c>
      <c r="F144" s="14">
        <v>40022</v>
      </c>
      <c r="G144" s="14">
        <v>40023</v>
      </c>
      <c r="H144" s="14">
        <v>40023</v>
      </c>
      <c r="I144" s="21">
        <v>40036</v>
      </c>
      <c r="J144" s="15">
        <v>1</v>
      </c>
      <c r="K144" s="15">
        <v>0</v>
      </c>
      <c r="L144" s="15">
        <v>1</v>
      </c>
      <c r="M144" s="15">
        <v>13</v>
      </c>
      <c r="O144" t="str">
        <f t="shared" si="2"/>
        <v>JRBound &amp; Not Paid</v>
      </c>
    </row>
    <row r="145" spans="1:15" ht="12" customHeight="1" outlineLevel="1" x14ac:dyDescent="0.2">
      <c r="A145" s="12" t="s">
        <v>24156</v>
      </c>
      <c r="B145" s="12">
        <v>18286</v>
      </c>
      <c r="C145" s="12" t="s">
        <v>20133</v>
      </c>
      <c r="D145" s="13">
        <v>40024</v>
      </c>
      <c r="E145" s="13">
        <v>40022</v>
      </c>
      <c r="F145" s="14">
        <v>40022</v>
      </c>
      <c r="G145" s="20"/>
      <c r="H145" s="8"/>
      <c r="J145" s="23"/>
      <c r="K145" s="10"/>
      <c r="L145" s="15">
        <v>0</v>
      </c>
      <c r="M145" s="15">
        <v>0</v>
      </c>
      <c r="O145" t="str">
        <f t="shared" si="2"/>
        <v>LABDeclined</v>
      </c>
    </row>
    <row r="146" spans="1:15" ht="12" customHeight="1" outlineLevel="1" x14ac:dyDescent="0.2">
      <c r="A146" s="12" t="s">
        <v>24158</v>
      </c>
      <c r="B146" s="12">
        <v>18285</v>
      </c>
      <c r="C146" s="12" t="s">
        <v>20133</v>
      </c>
      <c r="D146" s="13">
        <v>40014</v>
      </c>
      <c r="E146" s="13">
        <v>40018</v>
      </c>
      <c r="F146" s="14">
        <v>40022</v>
      </c>
      <c r="G146" s="8"/>
      <c r="H146" s="8"/>
      <c r="J146" s="10"/>
      <c r="K146" s="10"/>
      <c r="L146" s="15">
        <v>0</v>
      </c>
      <c r="M146" s="15">
        <v>0</v>
      </c>
      <c r="O146" t="str">
        <f t="shared" si="2"/>
        <v>NBBDeclined</v>
      </c>
    </row>
    <row r="147" spans="1:15" ht="12" customHeight="1" outlineLevel="1" x14ac:dyDescent="0.2">
      <c r="A147" s="12" t="s">
        <v>24158</v>
      </c>
      <c r="B147" s="12">
        <v>18287</v>
      </c>
      <c r="C147" s="12" t="s">
        <v>20133</v>
      </c>
      <c r="D147" s="13">
        <v>39932</v>
      </c>
      <c r="E147" s="13">
        <v>40022</v>
      </c>
      <c r="F147" s="14">
        <v>40022</v>
      </c>
      <c r="G147" s="20"/>
      <c r="H147" s="8"/>
      <c r="J147" s="23"/>
      <c r="K147" s="10"/>
      <c r="L147" s="15">
        <v>0</v>
      </c>
      <c r="M147" s="15">
        <v>0</v>
      </c>
      <c r="O147" t="str">
        <f t="shared" si="2"/>
        <v>NBBDeclined</v>
      </c>
    </row>
    <row r="148" spans="1:15" ht="12" customHeight="1" outlineLevel="1" x14ac:dyDescent="0.2">
      <c r="A148" s="12" t="s">
        <v>20138</v>
      </c>
      <c r="B148" s="12">
        <v>17622</v>
      </c>
      <c r="C148" s="12" t="s">
        <v>20135</v>
      </c>
      <c r="D148" s="13">
        <v>40022</v>
      </c>
      <c r="E148" s="13">
        <v>40023</v>
      </c>
      <c r="F148" s="14">
        <v>40023</v>
      </c>
      <c r="G148" s="19">
        <v>40064</v>
      </c>
      <c r="H148" s="19">
        <v>40065</v>
      </c>
      <c r="I148" s="21">
        <v>40081</v>
      </c>
      <c r="J148" s="22">
        <v>41</v>
      </c>
      <c r="K148" s="22">
        <v>1</v>
      </c>
      <c r="L148" s="15">
        <v>42</v>
      </c>
      <c r="M148" s="15">
        <v>16</v>
      </c>
      <c r="O148" t="str">
        <f t="shared" si="2"/>
        <v>CNJBound &amp; Not Paid</v>
      </c>
    </row>
    <row r="149" spans="1:15" ht="12" customHeight="1" outlineLevel="1" x14ac:dyDescent="0.2">
      <c r="A149" s="12" t="s">
        <v>20138</v>
      </c>
      <c r="B149" s="12">
        <v>18549</v>
      </c>
      <c r="C149" s="12" t="s">
        <v>20135</v>
      </c>
      <c r="D149" s="13">
        <v>40016</v>
      </c>
      <c r="E149" s="13">
        <v>40023</v>
      </c>
      <c r="F149" s="14">
        <v>40023</v>
      </c>
      <c r="G149" s="19">
        <v>40043</v>
      </c>
      <c r="H149" s="19">
        <v>40059</v>
      </c>
      <c r="J149" s="22">
        <v>20</v>
      </c>
      <c r="K149" s="22">
        <v>16</v>
      </c>
      <c r="L149" s="15">
        <v>36</v>
      </c>
      <c r="M149" s="15">
        <v>0</v>
      </c>
      <c r="O149" t="str">
        <f t="shared" si="2"/>
        <v>CNJBound &amp; Not Paid</v>
      </c>
    </row>
    <row r="150" spans="1:15" ht="12" customHeight="1" outlineLevel="1" x14ac:dyDescent="0.2">
      <c r="A150" s="12" t="s">
        <v>20138</v>
      </c>
      <c r="B150" s="12">
        <v>17593</v>
      </c>
      <c r="C150" s="12" t="s">
        <v>20137</v>
      </c>
      <c r="D150" s="13">
        <v>40016</v>
      </c>
      <c r="E150" s="13">
        <v>40023</v>
      </c>
      <c r="F150" s="14">
        <v>40023</v>
      </c>
      <c r="G150" s="14">
        <v>40043</v>
      </c>
      <c r="H150" s="14">
        <v>40049</v>
      </c>
      <c r="I150" s="21">
        <v>40071</v>
      </c>
      <c r="J150" s="15">
        <v>20</v>
      </c>
      <c r="K150" s="15">
        <v>6</v>
      </c>
      <c r="L150" s="15">
        <v>26</v>
      </c>
      <c r="M150" s="15">
        <v>22</v>
      </c>
      <c r="O150" t="str">
        <f t="shared" si="2"/>
        <v>CNJCancel</v>
      </c>
    </row>
    <row r="151" spans="1:15" ht="12" customHeight="1" outlineLevel="1" x14ac:dyDescent="0.2">
      <c r="A151" s="12" t="s">
        <v>24155</v>
      </c>
      <c r="B151" s="12">
        <v>17446</v>
      </c>
      <c r="C151" s="12" t="s">
        <v>20135</v>
      </c>
      <c r="D151" s="13">
        <v>40021</v>
      </c>
      <c r="E151" s="13">
        <v>40022</v>
      </c>
      <c r="F151" s="14">
        <v>40023</v>
      </c>
      <c r="G151" s="19">
        <v>40042</v>
      </c>
      <c r="H151" s="19">
        <v>40043</v>
      </c>
      <c r="I151" s="21">
        <v>40050</v>
      </c>
      <c r="J151" s="22">
        <v>19</v>
      </c>
      <c r="K151" s="22">
        <v>1</v>
      </c>
      <c r="L151" s="15">
        <v>20</v>
      </c>
      <c r="M151" s="15">
        <v>7</v>
      </c>
      <c r="O151" t="str">
        <f t="shared" si="2"/>
        <v>JRBound &amp; Not Paid</v>
      </c>
    </row>
    <row r="152" spans="1:15" ht="12" customHeight="1" outlineLevel="1" x14ac:dyDescent="0.2">
      <c r="A152" s="12" t="s">
        <v>24155</v>
      </c>
      <c r="B152" s="12">
        <v>17768</v>
      </c>
      <c r="C152" s="12" t="s">
        <v>24151</v>
      </c>
      <c r="D152" s="13">
        <v>40021</v>
      </c>
      <c r="E152" s="13">
        <v>40022</v>
      </c>
      <c r="F152" s="14">
        <v>40023</v>
      </c>
      <c r="G152" s="8"/>
      <c r="H152" s="8"/>
      <c r="I152" s="21">
        <v>40117</v>
      </c>
      <c r="J152" s="10"/>
      <c r="K152" s="10"/>
      <c r="L152" s="15">
        <v>0</v>
      </c>
      <c r="M152" s="15">
        <v>0</v>
      </c>
      <c r="O152" t="str">
        <f t="shared" si="2"/>
        <v>JRRating</v>
      </c>
    </row>
    <row r="153" spans="1:15" ht="12" customHeight="1" outlineLevel="1" x14ac:dyDescent="0.2">
      <c r="A153" s="12" t="s">
        <v>24156</v>
      </c>
      <c r="B153" s="12">
        <v>18288</v>
      </c>
      <c r="C153" s="12" t="s">
        <v>20135</v>
      </c>
      <c r="D153" s="13">
        <v>40017</v>
      </c>
      <c r="E153" s="13">
        <v>40022</v>
      </c>
      <c r="F153" s="14">
        <v>40023</v>
      </c>
      <c r="G153" s="14">
        <v>40023</v>
      </c>
      <c r="H153" s="14">
        <v>40029</v>
      </c>
      <c r="J153" s="15">
        <v>0</v>
      </c>
      <c r="K153" s="15">
        <v>6</v>
      </c>
      <c r="L153" s="15">
        <v>6</v>
      </c>
      <c r="M153" s="15">
        <v>0</v>
      </c>
      <c r="O153" t="str">
        <f t="shared" si="2"/>
        <v>LABBound &amp; Not Paid</v>
      </c>
    </row>
    <row r="154" spans="1:15" ht="12" customHeight="1" outlineLevel="1" x14ac:dyDescent="0.2">
      <c r="A154" s="12" t="s">
        <v>24156</v>
      </c>
      <c r="B154" s="12">
        <v>18289</v>
      </c>
      <c r="C154" s="12" t="s">
        <v>20133</v>
      </c>
      <c r="D154" s="18"/>
      <c r="E154" s="13">
        <v>40023</v>
      </c>
      <c r="F154" s="14">
        <v>40023</v>
      </c>
      <c r="G154" s="8"/>
      <c r="H154" s="8"/>
      <c r="J154" s="10"/>
      <c r="K154" s="10"/>
      <c r="L154" s="15">
        <v>0</v>
      </c>
      <c r="M154" s="15">
        <v>0</v>
      </c>
      <c r="O154" t="str">
        <f t="shared" si="2"/>
        <v>LABDeclined</v>
      </c>
    </row>
    <row r="155" spans="1:15" ht="12" customHeight="1" outlineLevel="1" x14ac:dyDescent="0.2">
      <c r="A155" s="12" t="s">
        <v>24156</v>
      </c>
      <c r="B155" s="12">
        <v>17545</v>
      </c>
      <c r="C155" s="12" t="s">
        <v>20135</v>
      </c>
      <c r="D155" s="13">
        <v>40010</v>
      </c>
      <c r="E155" s="13">
        <v>40021</v>
      </c>
      <c r="F155" s="14">
        <v>40023</v>
      </c>
      <c r="G155" s="14">
        <v>40029</v>
      </c>
      <c r="H155" s="14">
        <v>40036</v>
      </c>
      <c r="I155" s="21">
        <v>40057</v>
      </c>
      <c r="J155" s="15">
        <v>6</v>
      </c>
      <c r="K155" s="15">
        <v>7</v>
      </c>
      <c r="L155" s="15">
        <v>13</v>
      </c>
      <c r="M155" s="15">
        <v>21</v>
      </c>
      <c r="O155" t="str">
        <f t="shared" si="2"/>
        <v>LABBound &amp; Not Paid</v>
      </c>
    </row>
    <row r="156" spans="1:15" ht="12" customHeight="1" outlineLevel="1" x14ac:dyDescent="0.2">
      <c r="A156" s="12" t="s">
        <v>24156</v>
      </c>
      <c r="B156" s="12">
        <v>17402</v>
      </c>
      <c r="C156" s="12" t="s">
        <v>20135</v>
      </c>
      <c r="D156" s="13">
        <v>40018</v>
      </c>
      <c r="E156" s="13">
        <v>40023</v>
      </c>
      <c r="F156" s="14">
        <v>40023</v>
      </c>
      <c r="G156" s="19">
        <v>40024</v>
      </c>
      <c r="H156" s="19">
        <v>40024</v>
      </c>
      <c r="I156" s="21">
        <v>40037</v>
      </c>
      <c r="J156" s="22">
        <v>1</v>
      </c>
      <c r="K156" s="22">
        <v>0</v>
      </c>
      <c r="L156" s="15">
        <v>1</v>
      </c>
      <c r="M156" s="15">
        <v>13</v>
      </c>
      <c r="O156" t="str">
        <f t="shared" si="2"/>
        <v>LABBound &amp; Not Paid</v>
      </c>
    </row>
    <row r="157" spans="1:15" ht="12" customHeight="1" outlineLevel="1" x14ac:dyDescent="0.2">
      <c r="A157" s="12" t="s">
        <v>20138</v>
      </c>
      <c r="B157" s="12">
        <v>17417</v>
      </c>
      <c r="C157" s="12" t="s">
        <v>20135</v>
      </c>
      <c r="D157" s="13">
        <v>40020</v>
      </c>
      <c r="E157" s="13">
        <v>40023</v>
      </c>
      <c r="F157" s="14">
        <v>40024</v>
      </c>
      <c r="G157" s="19">
        <v>40028</v>
      </c>
      <c r="H157" s="19">
        <v>40029</v>
      </c>
      <c r="I157" s="21">
        <v>40042</v>
      </c>
      <c r="J157" s="22">
        <v>4</v>
      </c>
      <c r="K157" s="22">
        <v>1</v>
      </c>
      <c r="L157" s="15">
        <v>5</v>
      </c>
      <c r="M157" s="15">
        <v>13</v>
      </c>
      <c r="O157" t="str">
        <f t="shared" si="2"/>
        <v>CNJBound &amp; Not Paid</v>
      </c>
    </row>
    <row r="158" spans="1:15" ht="12" customHeight="1" outlineLevel="1" x14ac:dyDescent="0.2">
      <c r="A158" s="12" t="s">
        <v>24153</v>
      </c>
      <c r="B158" s="12">
        <v>18290</v>
      </c>
      <c r="C158" s="12" t="s">
        <v>20135</v>
      </c>
      <c r="D158" s="13">
        <v>39995</v>
      </c>
      <c r="E158" s="13">
        <v>40023</v>
      </c>
      <c r="F158" s="14">
        <v>40024</v>
      </c>
      <c r="G158" s="14">
        <v>40028</v>
      </c>
      <c r="H158" s="14">
        <v>40029</v>
      </c>
      <c r="J158" s="15">
        <v>4</v>
      </c>
      <c r="K158" s="15">
        <v>1</v>
      </c>
      <c r="L158" s="15">
        <v>5</v>
      </c>
      <c r="M158" s="15">
        <v>0</v>
      </c>
      <c r="O158" t="str">
        <f t="shared" si="2"/>
        <v>HJMBound &amp; Not Paid</v>
      </c>
    </row>
    <row r="159" spans="1:15" ht="12" customHeight="1" outlineLevel="1" x14ac:dyDescent="0.2">
      <c r="A159" s="12" t="s">
        <v>24153</v>
      </c>
      <c r="B159" s="12">
        <v>18292</v>
      </c>
      <c r="C159" s="12" t="s">
        <v>20136</v>
      </c>
      <c r="D159" s="13">
        <v>40022</v>
      </c>
      <c r="E159" s="13">
        <v>40023</v>
      </c>
      <c r="F159" s="14">
        <v>40024</v>
      </c>
      <c r="G159" s="19">
        <v>40030</v>
      </c>
      <c r="H159" s="8"/>
      <c r="J159" s="22">
        <v>6</v>
      </c>
      <c r="K159" s="10"/>
      <c r="L159" s="15">
        <v>0</v>
      </c>
      <c r="M159" s="15">
        <v>0</v>
      </c>
      <c r="O159" t="str">
        <f t="shared" si="2"/>
        <v>HJMClose-No Info</v>
      </c>
    </row>
    <row r="160" spans="1:15" ht="12" customHeight="1" outlineLevel="1" x14ac:dyDescent="0.2">
      <c r="A160" s="12" t="s">
        <v>24153</v>
      </c>
      <c r="B160" s="12">
        <v>18293</v>
      </c>
      <c r="C160" s="12" t="s">
        <v>20134</v>
      </c>
      <c r="D160" s="13">
        <v>40011</v>
      </c>
      <c r="E160" s="13">
        <v>40023</v>
      </c>
      <c r="F160" s="14">
        <v>40024</v>
      </c>
      <c r="G160" s="19">
        <v>40028</v>
      </c>
      <c r="H160" s="19">
        <v>40029</v>
      </c>
      <c r="I160" s="18"/>
      <c r="J160" s="22">
        <v>4</v>
      </c>
      <c r="K160" s="22">
        <v>1</v>
      </c>
      <c r="L160" s="15">
        <v>5</v>
      </c>
      <c r="M160" s="15">
        <v>0</v>
      </c>
      <c r="O160" t="str">
        <f t="shared" si="2"/>
        <v>HJMNo Sale</v>
      </c>
    </row>
    <row r="161" spans="1:33" ht="12" customHeight="1" outlineLevel="1" x14ac:dyDescent="0.2">
      <c r="A161" s="12" t="s">
        <v>24156</v>
      </c>
      <c r="B161" s="12">
        <v>17427</v>
      </c>
      <c r="C161" s="12" t="s">
        <v>20135</v>
      </c>
      <c r="D161" s="13">
        <v>40021</v>
      </c>
      <c r="E161" s="13">
        <v>40024</v>
      </c>
      <c r="F161" s="14">
        <v>40024</v>
      </c>
      <c r="G161" s="19">
        <v>40024</v>
      </c>
      <c r="H161" s="19">
        <v>40025</v>
      </c>
      <c r="I161" s="21">
        <v>40045</v>
      </c>
      <c r="J161" s="22">
        <v>0</v>
      </c>
      <c r="K161" s="22">
        <v>1</v>
      </c>
      <c r="L161" s="15">
        <v>1</v>
      </c>
      <c r="M161" s="15">
        <v>20</v>
      </c>
      <c r="O161" t="str">
        <f t="shared" si="2"/>
        <v>LABBound &amp; Not Paid</v>
      </c>
    </row>
    <row r="162" spans="1:33" ht="12" customHeight="1" outlineLevel="1" x14ac:dyDescent="0.2">
      <c r="A162" s="12" t="s">
        <v>24158</v>
      </c>
      <c r="B162" s="12">
        <v>18291</v>
      </c>
      <c r="C162" s="12" t="s">
        <v>20136</v>
      </c>
      <c r="D162" s="13">
        <v>40024</v>
      </c>
      <c r="E162" s="13">
        <v>40024</v>
      </c>
      <c r="F162" s="14">
        <v>40024</v>
      </c>
      <c r="G162" s="8"/>
      <c r="H162" s="8"/>
      <c r="J162" s="10"/>
      <c r="K162" s="10"/>
      <c r="L162" s="15">
        <v>0</v>
      </c>
      <c r="M162" s="15">
        <v>0</v>
      </c>
      <c r="O162" t="str">
        <f t="shared" si="2"/>
        <v>NBBClose-No Info</v>
      </c>
    </row>
    <row r="163" spans="1:33" ht="12" customHeight="1" outlineLevel="1" x14ac:dyDescent="0.2">
      <c r="A163" s="12" t="s">
        <v>24158</v>
      </c>
      <c r="B163" s="12">
        <v>18294</v>
      </c>
      <c r="C163" s="12" t="s">
        <v>20133</v>
      </c>
      <c r="D163" s="13">
        <v>40007</v>
      </c>
      <c r="E163" s="13">
        <v>40024</v>
      </c>
      <c r="F163" s="14">
        <v>40024</v>
      </c>
      <c r="G163" s="20"/>
      <c r="H163" s="20"/>
      <c r="J163" s="23"/>
      <c r="K163" s="23"/>
      <c r="L163" s="15">
        <v>0</v>
      </c>
      <c r="M163" s="15">
        <v>0</v>
      </c>
      <c r="O163" t="str">
        <f t="shared" si="2"/>
        <v>NBBDeclined</v>
      </c>
    </row>
    <row r="164" spans="1:33" ht="12" customHeight="1" outlineLevel="1" x14ac:dyDescent="0.2">
      <c r="A164" s="12" t="s">
        <v>24153</v>
      </c>
      <c r="B164" s="12">
        <v>17459</v>
      </c>
      <c r="C164" s="12" t="s">
        <v>20135</v>
      </c>
      <c r="D164" s="13">
        <v>39973</v>
      </c>
      <c r="E164" s="13">
        <v>40024</v>
      </c>
      <c r="F164" s="14">
        <v>40025</v>
      </c>
      <c r="G164" s="14">
        <v>40029</v>
      </c>
      <c r="H164" s="14">
        <v>40032</v>
      </c>
      <c r="I164" s="21">
        <v>40055</v>
      </c>
      <c r="J164" s="15">
        <v>4</v>
      </c>
      <c r="K164" s="15">
        <v>3</v>
      </c>
      <c r="L164" s="15">
        <v>7</v>
      </c>
      <c r="M164" s="15">
        <v>23</v>
      </c>
      <c r="O164" t="str">
        <f t="shared" si="2"/>
        <v>HJMBound &amp; Not Paid</v>
      </c>
    </row>
    <row r="165" spans="1:33" ht="12" customHeight="1" outlineLevel="1" x14ac:dyDescent="0.2">
      <c r="A165" s="12" t="s">
        <v>24155</v>
      </c>
      <c r="B165" s="12">
        <v>17722</v>
      </c>
      <c r="C165" s="12" t="s">
        <v>20135</v>
      </c>
      <c r="D165" s="13">
        <v>40018</v>
      </c>
      <c r="E165" s="13">
        <v>40025</v>
      </c>
      <c r="F165" s="14">
        <v>40025</v>
      </c>
      <c r="G165" s="19">
        <v>40077</v>
      </c>
      <c r="H165" s="19">
        <v>40085</v>
      </c>
      <c r="I165" s="21">
        <v>40101</v>
      </c>
      <c r="J165" s="22">
        <v>52</v>
      </c>
      <c r="K165" s="22">
        <v>8</v>
      </c>
      <c r="L165" s="15">
        <v>60</v>
      </c>
      <c r="M165" s="15">
        <v>16</v>
      </c>
      <c r="O165" t="str">
        <f t="shared" si="2"/>
        <v>JRBound &amp; Not Paid</v>
      </c>
    </row>
    <row r="166" spans="1:33" ht="12" customHeight="1" outlineLevel="1" x14ac:dyDescent="0.2">
      <c r="A166" s="12" t="s">
        <v>24157</v>
      </c>
      <c r="B166" s="12">
        <v>17413</v>
      </c>
      <c r="C166" s="12" t="s">
        <v>20135</v>
      </c>
      <c r="D166" s="13">
        <v>40023</v>
      </c>
      <c r="E166" s="13">
        <v>40024</v>
      </c>
      <c r="F166" s="14">
        <v>40025</v>
      </c>
      <c r="G166" s="19">
        <v>40028</v>
      </c>
      <c r="H166" s="19">
        <v>40035</v>
      </c>
      <c r="I166" s="21">
        <v>40040</v>
      </c>
      <c r="J166" s="22">
        <v>3</v>
      </c>
      <c r="K166" s="22">
        <v>7</v>
      </c>
      <c r="L166" s="15">
        <v>10</v>
      </c>
      <c r="M166" s="15">
        <v>5</v>
      </c>
      <c r="O166" t="str">
        <f t="shared" si="2"/>
        <v>MCBBound &amp; Not Paid</v>
      </c>
    </row>
    <row r="167" spans="1:33" ht="12" customHeight="1" outlineLevel="1" x14ac:dyDescent="0.2">
      <c r="A167" s="12" t="s">
        <v>24157</v>
      </c>
      <c r="B167" s="12">
        <v>17405</v>
      </c>
      <c r="C167" s="12" t="s">
        <v>20135</v>
      </c>
      <c r="D167" s="13">
        <v>39995</v>
      </c>
      <c r="E167" s="13">
        <v>40024</v>
      </c>
      <c r="F167" s="14">
        <v>40025</v>
      </c>
      <c r="G167" s="19">
        <v>40028</v>
      </c>
      <c r="H167" s="19">
        <v>40038</v>
      </c>
      <c r="I167" s="21">
        <v>40039</v>
      </c>
      <c r="J167" s="22">
        <v>3</v>
      </c>
      <c r="K167" s="22">
        <v>10</v>
      </c>
      <c r="L167" s="15">
        <v>13</v>
      </c>
      <c r="M167" s="15">
        <v>1</v>
      </c>
      <c r="O167" t="str">
        <f t="shared" si="2"/>
        <v>MCBBound &amp; Not Paid</v>
      </c>
    </row>
    <row r="168" spans="1:33" ht="12" customHeight="1" outlineLevel="1" x14ac:dyDescent="0.2">
      <c r="A168" s="12" t="s">
        <v>24158</v>
      </c>
      <c r="B168" s="12">
        <v>18295</v>
      </c>
      <c r="C168" s="12" t="s">
        <v>20133</v>
      </c>
      <c r="D168" s="13">
        <v>40021</v>
      </c>
      <c r="E168" s="13">
        <v>40025</v>
      </c>
      <c r="F168" s="14">
        <v>40025</v>
      </c>
      <c r="G168" s="8"/>
      <c r="H168" s="8"/>
      <c r="J168" s="10"/>
      <c r="K168" s="10"/>
      <c r="L168" s="15">
        <v>0</v>
      </c>
      <c r="M168" s="15">
        <v>0</v>
      </c>
      <c r="O168" t="str">
        <f t="shared" si="2"/>
        <v>NBBDeclined</v>
      </c>
    </row>
    <row r="169" spans="1:33" x14ac:dyDescent="0.2">
      <c r="J169" s="10"/>
      <c r="K169" s="10"/>
      <c r="L169" s="10"/>
      <c r="M169" s="10"/>
    </row>
    <row r="170" spans="1:33" x14ac:dyDescent="0.2">
      <c r="J170" s="10"/>
      <c r="K170" s="10"/>
      <c r="L170" s="10"/>
      <c r="M170" s="10"/>
    </row>
    <row r="171" spans="1:33" x14ac:dyDescent="0.2">
      <c r="J171" s="10"/>
      <c r="K171" s="10"/>
      <c r="L171" s="10"/>
      <c r="M171" s="10"/>
    </row>
    <row r="172" spans="1:33" x14ac:dyDescent="0.2">
      <c r="C172" s="27" t="s">
        <v>24161</v>
      </c>
      <c r="E172" s="27"/>
      <c r="G172" s="27" t="s">
        <v>22845</v>
      </c>
      <c r="I172" s="27" t="s">
        <v>22846</v>
      </c>
      <c r="J172" s="10"/>
      <c r="K172" s="27" t="s">
        <v>22847</v>
      </c>
      <c r="L172" s="10"/>
      <c r="M172" s="27" t="s">
        <v>22848</v>
      </c>
      <c r="O172" s="27" t="s">
        <v>22849</v>
      </c>
      <c r="Q172" s="27" t="s">
        <v>22850</v>
      </c>
    </row>
    <row r="173" spans="1:33" x14ac:dyDescent="0.2">
      <c r="J173" s="10"/>
      <c r="L173" s="10"/>
    </row>
    <row r="174" spans="1:33" x14ac:dyDescent="0.2">
      <c r="B174" s="29" t="s">
        <v>20135</v>
      </c>
      <c r="C174" s="10">
        <f t="shared" ref="C174:C185" si="3">COUNTIF($C$3:$C$168,B174)</f>
        <v>111</v>
      </c>
      <c r="E174" s="10"/>
      <c r="F174" s="12"/>
      <c r="G174" s="10">
        <f t="shared" ref="G174:G185" si="4">COUNTIF($O$3:$O$168,W174)</f>
        <v>4</v>
      </c>
      <c r="H174" s="30"/>
      <c r="I174" s="10">
        <f t="shared" ref="I174:I185" si="5">COUNTIF($O$3:$O$168,Y174)</f>
        <v>21</v>
      </c>
      <c r="J174" s="30"/>
      <c r="K174" s="10">
        <f t="shared" ref="K174:K185" si="6">COUNTIF($O$3:$O$168,AA174)</f>
        <v>22</v>
      </c>
      <c r="L174" s="30"/>
      <c r="M174" s="10">
        <f t="shared" ref="M174:M185" si="7">COUNTIF($O$3:$O$168,AC174)</f>
        <v>19</v>
      </c>
      <c r="N174" s="30">
        <f t="shared" ref="N174:N185" si="8">+M174/$C174</f>
        <v>0.17117117117117117</v>
      </c>
      <c r="O174" s="10">
        <f t="shared" ref="O174:O185" si="9">COUNTIF($O$3:$O$168,AE174)</f>
        <v>25</v>
      </c>
      <c r="P174" s="30">
        <f t="shared" ref="P174:P185" si="10">+O174/$C174</f>
        <v>0.22522522522522523</v>
      </c>
      <c r="Q174" s="10">
        <f t="shared" ref="Q174:Q185" si="11">COUNTIF($O$3:$O$168,AG174)</f>
        <v>20</v>
      </c>
      <c r="R174" s="30">
        <f t="shared" ref="R174:R185" si="12">+Q174/$C174</f>
        <v>0.18018018018018017</v>
      </c>
      <c r="U174" s="29" t="s">
        <v>24163</v>
      </c>
      <c r="W174" s="29" t="str">
        <f t="shared" ref="W174:W185" si="13">+"NBB"&amp;B174</f>
        <v>NBBBound &amp; Not Paid</v>
      </c>
      <c r="Y174" s="29" t="str">
        <f t="shared" ref="Y174:Y185" si="14">+"MCB"&amp;$B174</f>
        <v>MCBBound &amp; Not Paid</v>
      </c>
      <c r="AA174" s="29" t="str">
        <f t="shared" ref="AA174:AA185" si="15">+"CNJ"&amp;$B174</f>
        <v>CNJBound &amp; Not Paid</v>
      </c>
      <c r="AC174" s="29" t="str">
        <f t="shared" ref="AC174:AC185" si="16">+"HJM"&amp;$B174</f>
        <v>HJMBound &amp; Not Paid</v>
      </c>
      <c r="AE174" s="29" t="str">
        <f t="shared" ref="AE174:AE185" si="17">+"JR"&amp;$B174</f>
        <v>JRBound &amp; Not Paid</v>
      </c>
      <c r="AG174" s="29" t="str">
        <f t="shared" ref="AG174:AG185" si="18">+"LAB"&amp;$B174</f>
        <v>LABBound &amp; Not Paid</v>
      </c>
    </row>
    <row r="175" spans="1:33" x14ac:dyDescent="0.2">
      <c r="B175" s="29" t="s">
        <v>20133</v>
      </c>
      <c r="C175" s="10">
        <f t="shared" si="3"/>
        <v>39</v>
      </c>
      <c r="E175" s="10"/>
      <c r="F175" s="12"/>
      <c r="G175" s="10">
        <f t="shared" si="4"/>
        <v>26</v>
      </c>
      <c r="H175" s="30"/>
      <c r="I175" s="10">
        <f t="shared" si="5"/>
        <v>0</v>
      </c>
      <c r="J175" s="30"/>
      <c r="K175" s="10">
        <f t="shared" si="6"/>
        <v>0</v>
      </c>
      <c r="L175" s="30"/>
      <c r="M175" s="10">
        <f t="shared" si="7"/>
        <v>4</v>
      </c>
      <c r="N175" s="30">
        <f t="shared" si="8"/>
        <v>0.10256410256410256</v>
      </c>
      <c r="O175" s="10">
        <f t="shared" si="9"/>
        <v>0</v>
      </c>
      <c r="P175" s="30">
        <f t="shared" si="10"/>
        <v>0</v>
      </c>
      <c r="Q175" s="10">
        <f t="shared" si="11"/>
        <v>9</v>
      </c>
      <c r="R175" s="30">
        <f t="shared" si="12"/>
        <v>0.23076923076923078</v>
      </c>
      <c r="U175" s="29" t="s">
        <v>24164</v>
      </c>
      <c r="W175" s="29" t="str">
        <f t="shared" si="13"/>
        <v>NBBDeclined</v>
      </c>
      <c r="Y175" s="29" t="str">
        <f t="shared" si="14"/>
        <v>MCBDeclined</v>
      </c>
      <c r="AA175" s="29" t="str">
        <f t="shared" si="15"/>
        <v>CNJDeclined</v>
      </c>
      <c r="AC175" s="29" t="str">
        <f t="shared" si="16"/>
        <v>HJMDeclined</v>
      </c>
      <c r="AE175" s="29" t="str">
        <f t="shared" si="17"/>
        <v>JRDeclined</v>
      </c>
      <c r="AG175" s="29" t="str">
        <f t="shared" si="18"/>
        <v>LABDeclined</v>
      </c>
    </row>
    <row r="176" spans="1:33" x14ac:dyDescent="0.2">
      <c r="B176" s="29" t="s">
        <v>20134</v>
      </c>
      <c r="C176" s="10">
        <f t="shared" si="3"/>
        <v>2</v>
      </c>
      <c r="E176" s="10"/>
      <c r="F176" s="12"/>
      <c r="G176" s="10">
        <f t="shared" si="4"/>
        <v>1</v>
      </c>
      <c r="H176" s="30"/>
      <c r="I176" s="10">
        <f t="shared" si="5"/>
        <v>0</v>
      </c>
      <c r="J176" s="30"/>
      <c r="K176" s="10">
        <f t="shared" si="6"/>
        <v>0</v>
      </c>
      <c r="L176" s="30"/>
      <c r="M176" s="10">
        <f t="shared" si="7"/>
        <v>1</v>
      </c>
      <c r="N176" s="30">
        <f t="shared" si="8"/>
        <v>0.5</v>
      </c>
      <c r="O176" s="10">
        <f t="shared" si="9"/>
        <v>0</v>
      </c>
      <c r="P176" s="30">
        <f t="shared" si="10"/>
        <v>0</v>
      </c>
      <c r="Q176" s="10">
        <f t="shared" si="11"/>
        <v>0</v>
      </c>
      <c r="R176" s="30">
        <f t="shared" si="12"/>
        <v>0</v>
      </c>
      <c r="U176" s="29" t="s">
        <v>23936</v>
      </c>
      <c r="W176" s="29" t="str">
        <f t="shared" si="13"/>
        <v>NBBNo Sale</v>
      </c>
      <c r="Y176" s="29" t="str">
        <f t="shared" si="14"/>
        <v>MCBNo Sale</v>
      </c>
      <c r="AA176" s="29" t="str">
        <f t="shared" si="15"/>
        <v>CNJNo Sale</v>
      </c>
      <c r="AC176" s="29" t="str">
        <f t="shared" si="16"/>
        <v>HJMNo Sale</v>
      </c>
      <c r="AE176" s="29" t="str">
        <f t="shared" si="17"/>
        <v>JRNo Sale</v>
      </c>
      <c r="AG176" s="29" t="str">
        <f t="shared" si="18"/>
        <v>LABNo Sale</v>
      </c>
    </row>
    <row r="177" spans="2:33" x14ac:dyDescent="0.2">
      <c r="B177" s="29" t="s">
        <v>20136</v>
      </c>
      <c r="C177" s="10">
        <f t="shared" si="3"/>
        <v>6</v>
      </c>
      <c r="E177" s="10"/>
      <c r="F177" s="12"/>
      <c r="G177" s="10">
        <f t="shared" si="4"/>
        <v>2</v>
      </c>
      <c r="H177" s="30"/>
      <c r="I177" s="10">
        <f t="shared" si="5"/>
        <v>0</v>
      </c>
      <c r="J177" s="30"/>
      <c r="K177" s="10">
        <f t="shared" si="6"/>
        <v>0</v>
      </c>
      <c r="L177" s="30"/>
      <c r="M177" s="10">
        <f t="shared" si="7"/>
        <v>2</v>
      </c>
      <c r="N177" s="30">
        <f t="shared" si="8"/>
        <v>0.33333333333333331</v>
      </c>
      <c r="O177" s="10">
        <f t="shared" si="9"/>
        <v>0</v>
      </c>
      <c r="P177" s="30">
        <f t="shared" si="10"/>
        <v>0</v>
      </c>
      <c r="Q177" s="10">
        <f t="shared" si="11"/>
        <v>2</v>
      </c>
      <c r="R177" s="30">
        <f t="shared" si="12"/>
        <v>0.33333333333333331</v>
      </c>
      <c r="U177" s="29" t="s">
        <v>23937</v>
      </c>
      <c r="W177" s="29" t="str">
        <f t="shared" si="13"/>
        <v>NBBClose-No Info</v>
      </c>
      <c r="Y177" s="29" t="str">
        <f t="shared" si="14"/>
        <v>MCBClose-No Info</v>
      </c>
      <c r="AA177" s="29" t="str">
        <f t="shared" si="15"/>
        <v>CNJClose-No Info</v>
      </c>
      <c r="AC177" s="29" t="str">
        <f t="shared" si="16"/>
        <v>HJMClose-No Info</v>
      </c>
      <c r="AE177" s="29" t="str">
        <f t="shared" si="17"/>
        <v>JRClose-No Info</v>
      </c>
      <c r="AG177" s="29" t="str">
        <f t="shared" si="18"/>
        <v>LABClose-No Info</v>
      </c>
    </row>
    <row r="178" spans="2:33" x14ac:dyDescent="0.2">
      <c r="B178" s="29" t="s">
        <v>24151</v>
      </c>
      <c r="C178" s="10">
        <f t="shared" si="3"/>
        <v>2</v>
      </c>
      <c r="E178" s="10"/>
      <c r="F178" s="12"/>
      <c r="G178" s="10">
        <f t="shared" si="4"/>
        <v>1</v>
      </c>
      <c r="H178" s="30"/>
      <c r="I178" s="10">
        <f t="shared" si="5"/>
        <v>0</v>
      </c>
      <c r="J178" s="30"/>
      <c r="K178" s="10">
        <f t="shared" si="6"/>
        <v>0</v>
      </c>
      <c r="L178" s="30"/>
      <c r="M178" s="10">
        <f t="shared" si="7"/>
        <v>0</v>
      </c>
      <c r="N178" s="30">
        <f t="shared" si="8"/>
        <v>0</v>
      </c>
      <c r="O178" s="10">
        <f t="shared" si="9"/>
        <v>1</v>
      </c>
      <c r="P178" s="30">
        <f t="shared" si="10"/>
        <v>0.5</v>
      </c>
      <c r="Q178" s="10">
        <f t="shared" si="11"/>
        <v>0</v>
      </c>
      <c r="R178" s="30">
        <f t="shared" si="12"/>
        <v>0</v>
      </c>
      <c r="U178" s="29" t="s">
        <v>23938</v>
      </c>
      <c r="W178" s="29" t="str">
        <f t="shared" si="13"/>
        <v>NBBRating</v>
      </c>
      <c r="Y178" s="29" t="str">
        <f t="shared" si="14"/>
        <v>MCBRating</v>
      </c>
      <c r="AA178" s="29" t="str">
        <f t="shared" si="15"/>
        <v>CNJRating</v>
      </c>
      <c r="AC178" s="29" t="str">
        <f t="shared" si="16"/>
        <v>HJMRating</v>
      </c>
      <c r="AE178" s="29" t="str">
        <f t="shared" si="17"/>
        <v>JRRating</v>
      </c>
      <c r="AG178" s="29" t="str">
        <f t="shared" si="18"/>
        <v>LABRating</v>
      </c>
    </row>
    <row r="179" spans="2:33" x14ac:dyDescent="0.2">
      <c r="B179" s="29" t="s">
        <v>24152</v>
      </c>
      <c r="C179" s="10">
        <f t="shared" si="3"/>
        <v>0</v>
      </c>
      <c r="E179" s="10"/>
      <c r="F179" s="12"/>
      <c r="G179" s="10">
        <f t="shared" si="4"/>
        <v>0</v>
      </c>
      <c r="H179" s="30"/>
      <c r="I179" s="10">
        <f t="shared" si="5"/>
        <v>0</v>
      </c>
      <c r="J179" s="30"/>
      <c r="K179" s="10">
        <f t="shared" si="6"/>
        <v>0</v>
      </c>
      <c r="L179" s="30"/>
      <c r="M179" s="10">
        <f t="shared" si="7"/>
        <v>0</v>
      </c>
      <c r="N179" s="30" t="e">
        <f t="shared" si="8"/>
        <v>#DIV/0!</v>
      </c>
      <c r="O179" s="10">
        <f t="shared" si="9"/>
        <v>0</v>
      </c>
      <c r="P179" s="30" t="e">
        <f t="shared" si="10"/>
        <v>#DIV/0!</v>
      </c>
      <c r="Q179" s="10">
        <f t="shared" si="11"/>
        <v>0</v>
      </c>
      <c r="R179" s="30" t="e">
        <f t="shared" si="12"/>
        <v>#DIV/0!</v>
      </c>
      <c r="U179" s="29" t="s">
        <v>23939</v>
      </c>
      <c r="W179" s="29" t="str">
        <f t="shared" si="13"/>
        <v>NBBQuote Issued</v>
      </c>
      <c r="Y179" s="29" t="str">
        <f t="shared" si="14"/>
        <v>MCBQuote Issued</v>
      </c>
      <c r="AA179" s="29" t="str">
        <f t="shared" si="15"/>
        <v>CNJQuote Issued</v>
      </c>
      <c r="AC179" s="29" t="str">
        <f t="shared" si="16"/>
        <v>HJMQuote Issued</v>
      </c>
      <c r="AE179" s="29" t="str">
        <f t="shared" si="17"/>
        <v>JRQuote Issued</v>
      </c>
      <c r="AG179" s="29" t="str">
        <f t="shared" si="18"/>
        <v>LABQuote Issued</v>
      </c>
    </row>
    <row r="180" spans="2:33" x14ac:dyDescent="0.2">
      <c r="B180" s="29" t="s">
        <v>24149</v>
      </c>
      <c r="C180" s="10">
        <f t="shared" si="3"/>
        <v>3</v>
      </c>
      <c r="E180" s="10"/>
      <c r="F180" s="12"/>
      <c r="G180" s="10">
        <f t="shared" si="4"/>
        <v>0</v>
      </c>
      <c r="H180" s="30"/>
      <c r="I180" s="10">
        <f t="shared" si="5"/>
        <v>2</v>
      </c>
      <c r="J180" s="30"/>
      <c r="K180" s="10">
        <f t="shared" si="6"/>
        <v>1</v>
      </c>
      <c r="L180" s="30"/>
      <c r="M180" s="10">
        <f t="shared" si="7"/>
        <v>0</v>
      </c>
      <c r="N180" s="30">
        <f t="shared" si="8"/>
        <v>0</v>
      </c>
      <c r="O180" s="10">
        <f t="shared" si="9"/>
        <v>0</v>
      </c>
      <c r="P180" s="30">
        <f t="shared" si="10"/>
        <v>0</v>
      </c>
      <c r="Q180" s="10">
        <f t="shared" si="11"/>
        <v>0</v>
      </c>
      <c r="R180" s="30">
        <f t="shared" si="12"/>
        <v>0</v>
      </c>
      <c r="U180" s="29" t="s">
        <v>22839</v>
      </c>
      <c r="W180" s="29" t="str">
        <f t="shared" si="13"/>
        <v>NBBRenewal Laspe Replaced</v>
      </c>
      <c r="Y180" s="29" t="str">
        <f t="shared" si="14"/>
        <v>MCBRenewal Laspe Replaced</v>
      </c>
      <c r="AA180" s="29" t="str">
        <f t="shared" si="15"/>
        <v>CNJRenewal Laspe Replaced</v>
      </c>
      <c r="AC180" s="29" t="str">
        <f t="shared" si="16"/>
        <v>HJMRenewal Laspe Replaced</v>
      </c>
      <c r="AE180" s="29" t="str">
        <f t="shared" si="17"/>
        <v>JRRenewal Laspe Replaced</v>
      </c>
      <c r="AG180" s="29" t="str">
        <f t="shared" si="18"/>
        <v>LABRenewal Laspe Replaced</v>
      </c>
    </row>
    <row r="181" spans="2:33" x14ac:dyDescent="0.2">
      <c r="B181" s="29" t="s">
        <v>24160</v>
      </c>
      <c r="C181" s="10">
        <f t="shared" si="3"/>
        <v>2</v>
      </c>
      <c r="E181" s="10"/>
      <c r="F181" s="12"/>
      <c r="G181" s="10">
        <f t="shared" si="4"/>
        <v>0</v>
      </c>
      <c r="H181" s="30"/>
      <c r="I181" s="10">
        <f t="shared" si="5"/>
        <v>0</v>
      </c>
      <c r="J181" s="30"/>
      <c r="K181" s="10">
        <f t="shared" si="6"/>
        <v>1</v>
      </c>
      <c r="L181" s="30"/>
      <c r="M181" s="10">
        <f t="shared" si="7"/>
        <v>0</v>
      </c>
      <c r="N181" s="30">
        <f t="shared" si="8"/>
        <v>0</v>
      </c>
      <c r="O181" s="10">
        <f t="shared" si="9"/>
        <v>0</v>
      </c>
      <c r="P181" s="30">
        <f t="shared" si="10"/>
        <v>0</v>
      </c>
      <c r="Q181" s="10">
        <f t="shared" si="11"/>
        <v>1</v>
      </c>
      <c r="R181" s="30">
        <f t="shared" si="12"/>
        <v>0.5</v>
      </c>
      <c r="U181" s="29" t="s">
        <v>22840</v>
      </c>
      <c r="W181" s="29" t="str">
        <f t="shared" si="13"/>
        <v>NBBcancel</v>
      </c>
      <c r="Y181" s="29" t="str">
        <f t="shared" si="14"/>
        <v>MCBcancel</v>
      </c>
      <c r="AA181" s="29" t="str">
        <f t="shared" si="15"/>
        <v>CNJcancel</v>
      </c>
      <c r="AC181" s="29" t="str">
        <f t="shared" si="16"/>
        <v>HJMcancel</v>
      </c>
      <c r="AE181" s="29" t="str">
        <f t="shared" si="17"/>
        <v>JRcancel</v>
      </c>
      <c r="AG181" s="29" t="str">
        <f t="shared" si="18"/>
        <v>LABcancel</v>
      </c>
    </row>
    <row r="182" spans="2:33" x14ac:dyDescent="0.2">
      <c r="B182" s="29" t="s">
        <v>24150</v>
      </c>
      <c r="C182" s="10">
        <f t="shared" si="3"/>
        <v>1</v>
      </c>
      <c r="E182" s="10"/>
      <c r="F182" s="12"/>
      <c r="G182" s="10">
        <f t="shared" si="4"/>
        <v>0</v>
      </c>
      <c r="H182" s="30"/>
      <c r="I182" s="10">
        <f t="shared" si="5"/>
        <v>1</v>
      </c>
      <c r="J182" s="30"/>
      <c r="K182" s="10">
        <f t="shared" si="6"/>
        <v>0</v>
      </c>
      <c r="L182" s="30"/>
      <c r="M182" s="10">
        <f t="shared" si="7"/>
        <v>0</v>
      </c>
      <c r="N182" s="30">
        <f t="shared" si="8"/>
        <v>0</v>
      </c>
      <c r="O182" s="10">
        <f t="shared" si="9"/>
        <v>0</v>
      </c>
      <c r="P182" s="30">
        <f t="shared" si="10"/>
        <v>0</v>
      </c>
      <c r="Q182" s="10">
        <f t="shared" si="11"/>
        <v>0</v>
      </c>
      <c r="R182" s="30">
        <f t="shared" si="12"/>
        <v>0</v>
      </c>
      <c r="U182" s="29" t="s">
        <v>22841</v>
      </c>
      <c r="W182" s="29" t="str">
        <f t="shared" si="13"/>
        <v>NBBDO NOT RENEW</v>
      </c>
      <c r="Y182" s="29" t="str">
        <f t="shared" si="14"/>
        <v>MCBDO NOT RENEW</v>
      </c>
      <c r="AA182" s="29" t="str">
        <f t="shared" si="15"/>
        <v>CNJDO NOT RENEW</v>
      </c>
      <c r="AC182" s="29" t="str">
        <f t="shared" si="16"/>
        <v>HJMDO NOT RENEW</v>
      </c>
      <c r="AE182" s="29" t="str">
        <f t="shared" si="17"/>
        <v>JRDO NOT RENEW</v>
      </c>
      <c r="AG182" s="29" t="str">
        <f t="shared" si="18"/>
        <v>LABDO NOT RENEW</v>
      </c>
    </row>
    <row r="183" spans="2:33" x14ac:dyDescent="0.2">
      <c r="B183" s="29" t="s">
        <v>24148</v>
      </c>
      <c r="C183" s="10">
        <f t="shared" si="3"/>
        <v>0</v>
      </c>
      <c r="E183" s="10"/>
      <c r="F183" s="12"/>
      <c r="G183" s="10">
        <f t="shared" si="4"/>
        <v>0</v>
      </c>
      <c r="H183" s="30"/>
      <c r="I183" s="10">
        <f t="shared" si="5"/>
        <v>0</v>
      </c>
      <c r="J183" s="30"/>
      <c r="K183" s="10">
        <f t="shared" si="6"/>
        <v>0</v>
      </c>
      <c r="L183" s="30"/>
      <c r="M183" s="10">
        <f t="shared" si="7"/>
        <v>0</v>
      </c>
      <c r="N183" s="30" t="e">
        <f t="shared" si="8"/>
        <v>#DIV/0!</v>
      </c>
      <c r="O183" s="10">
        <f t="shared" si="9"/>
        <v>0</v>
      </c>
      <c r="P183" s="30" t="e">
        <f t="shared" si="10"/>
        <v>#DIV/0!</v>
      </c>
      <c r="Q183" s="10">
        <f t="shared" si="11"/>
        <v>0</v>
      </c>
      <c r="R183" s="30" t="e">
        <f t="shared" si="12"/>
        <v>#DIV/0!</v>
      </c>
      <c r="U183" s="29" t="s">
        <v>22842</v>
      </c>
      <c r="W183" s="29" t="str">
        <f t="shared" si="13"/>
        <v>NBBRenewal Lapse</v>
      </c>
      <c r="Y183" s="29" t="str">
        <f t="shared" si="14"/>
        <v>MCBRenewal Lapse</v>
      </c>
      <c r="AA183" s="29" t="str">
        <f t="shared" si="15"/>
        <v>CNJRenewal Lapse</v>
      </c>
      <c r="AC183" s="29" t="str">
        <f t="shared" si="16"/>
        <v>HJMRenewal Lapse</v>
      </c>
      <c r="AE183" s="29" t="str">
        <f t="shared" si="17"/>
        <v>JRRenewal Lapse</v>
      </c>
      <c r="AG183" s="29" t="str">
        <f t="shared" si="18"/>
        <v>LABRenewal Lapse</v>
      </c>
    </row>
    <row r="184" spans="2:33" x14ac:dyDescent="0.2">
      <c r="B184" s="29" t="s">
        <v>24159</v>
      </c>
      <c r="C184" s="10">
        <f t="shared" si="3"/>
        <v>0</v>
      </c>
      <c r="E184" s="10"/>
      <c r="F184" s="12"/>
      <c r="G184" s="10">
        <f t="shared" si="4"/>
        <v>0</v>
      </c>
      <c r="H184" s="30"/>
      <c r="I184" s="10">
        <f t="shared" si="5"/>
        <v>0</v>
      </c>
      <c r="J184" s="30"/>
      <c r="K184" s="10">
        <f t="shared" si="6"/>
        <v>0</v>
      </c>
      <c r="L184" s="30"/>
      <c r="M184" s="10">
        <f t="shared" si="7"/>
        <v>0</v>
      </c>
      <c r="N184" s="30" t="e">
        <f t="shared" si="8"/>
        <v>#DIV/0!</v>
      </c>
      <c r="O184" s="10">
        <f t="shared" si="9"/>
        <v>0</v>
      </c>
      <c r="P184" s="30" t="e">
        <f t="shared" si="10"/>
        <v>#DIV/0!</v>
      </c>
      <c r="Q184" s="10">
        <f t="shared" si="11"/>
        <v>0</v>
      </c>
      <c r="R184" s="30" t="e">
        <f t="shared" si="12"/>
        <v>#DIV/0!</v>
      </c>
      <c r="U184" s="29" t="s">
        <v>22843</v>
      </c>
      <c r="W184" s="29" t="str">
        <f t="shared" si="13"/>
        <v>NBBIndication</v>
      </c>
      <c r="Y184" s="29" t="str">
        <f t="shared" si="14"/>
        <v>MCBIndication</v>
      </c>
      <c r="AA184" s="29" t="str">
        <f t="shared" si="15"/>
        <v>CNJIndication</v>
      </c>
      <c r="AC184" s="29" t="str">
        <f t="shared" si="16"/>
        <v>HJMIndication</v>
      </c>
      <c r="AE184" s="29" t="str">
        <f t="shared" si="17"/>
        <v>JRIndication</v>
      </c>
      <c r="AG184" s="29" t="str">
        <f t="shared" si="18"/>
        <v>LABIndication</v>
      </c>
    </row>
    <row r="185" spans="2:33" x14ac:dyDescent="0.2">
      <c r="B185" s="29" t="s">
        <v>24154</v>
      </c>
      <c r="C185" s="10">
        <f t="shared" si="3"/>
        <v>0</v>
      </c>
      <c r="E185" s="10"/>
      <c r="F185" s="12"/>
      <c r="G185" s="10">
        <f t="shared" si="4"/>
        <v>0</v>
      </c>
      <c r="H185" s="30"/>
      <c r="I185" s="10">
        <f t="shared" si="5"/>
        <v>0</v>
      </c>
      <c r="J185" s="30"/>
      <c r="K185" s="10">
        <f t="shared" si="6"/>
        <v>0</v>
      </c>
      <c r="L185" s="30"/>
      <c r="M185" s="10">
        <f t="shared" si="7"/>
        <v>0</v>
      </c>
      <c r="N185" s="30" t="e">
        <f t="shared" si="8"/>
        <v>#DIV/0!</v>
      </c>
      <c r="O185" s="10">
        <f t="shared" si="9"/>
        <v>0</v>
      </c>
      <c r="P185" s="30" t="e">
        <f t="shared" si="10"/>
        <v>#DIV/0!</v>
      </c>
      <c r="Q185" s="10">
        <f t="shared" si="11"/>
        <v>0</v>
      </c>
      <c r="R185" s="30" t="e">
        <f t="shared" si="12"/>
        <v>#DIV/0!</v>
      </c>
      <c r="U185" s="29" t="s">
        <v>22844</v>
      </c>
      <c r="W185" s="29" t="str">
        <f t="shared" si="13"/>
        <v>NBBERP or EPP</v>
      </c>
      <c r="Y185" s="29" t="str">
        <f t="shared" si="14"/>
        <v>MCBERP or EPP</v>
      </c>
      <c r="AA185" s="29" t="str">
        <f t="shared" si="15"/>
        <v>CNJERP or EPP</v>
      </c>
      <c r="AC185" s="29" t="str">
        <f t="shared" si="16"/>
        <v>HJMERP or EPP</v>
      </c>
      <c r="AE185" s="29" t="str">
        <f t="shared" si="17"/>
        <v>JRERP or EPP</v>
      </c>
      <c r="AG185" s="29" t="str">
        <f t="shared" si="18"/>
        <v>LABERP or EPP</v>
      </c>
    </row>
    <row r="186" spans="2:33" x14ac:dyDescent="0.2">
      <c r="J186" s="10"/>
      <c r="L186" s="10"/>
    </row>
    <row r="187" spans="2:33" x14ac:dyDescent="0.2">
      <c r="B187" s="24" t="s">
        <v>24161</v>
      </c>
      <c r="C187" s="25">
        <f>SUBTOTAL(9,C174:C186)</f>
        <v>166</v>
      </c>
      <c r="E187" s="25"/>
      <c r="G187" s="25">
        <f>SUBTOTAL(9,G174:G186)</f>
        <v>34</v>
      </c>
      <c r="I187" s="25">
        <f>SUBTOTAL(9,I174:I186)</f>
        <v>24</v>
      </c>
      <c r="J187" s="10"/>
      <c r="K187" s="25">
        <f>SUBTOTAL(9,K174:K186)</f>
        <v>24</v>
      </c>
      <c r="L187" s="10"/>
      <c r="M187" s="25">
        <f>SUBTOTAL(9,M174:M186)</f>
        <v>26</v>
      </c>
      <c r="O187" s="25">
        <f>SUBTOTAL(9,O174:O186)</f>
        <v>26</v>
      </c>
      <c r="Q187" s="25">
        <f>SUBTOTAL(9,Q174:Q186)</f>
        <v>32</v>
      </c>
    </row>
    <row r="188" spans="2:33" x14ac:dyDescent="0.2">
      <c r="J188" s="10"/>
      <c r="K188" s="10"/>
      <c r="L188" s="10"/>
      <c r="M188" s="10"/>
    </row>
    <row r="189" spans="2:33" x14ac:dyDescent="0.2">
      <c r="J189" s="10"/>
      <c r="K189" s="10"/>
      <c r="L189" s="10"/>
      <c r="M189" s="10"/>
    </row>
    <row r="190" spans="2:33" x14ac:dyDescent="0.2">
      <c r="B190" t="s">
        <v>22851</v>
      </c>
      <c r="C190" s="10">
        <f>+C179+C174+C176</f>
        <v>113</v>
      </c>
      <c r="G190" s="10">
        <f>+G179+G174+G176</f>
        <v>5</v>
      </c>
      <c r="I190" s="10">
        <f>+I179+I174+I176</f>
        <v>21</v>
      </c>
      <c r="K190" s="10">
        <f>+K179+K174+K176</f>
        <v>22</v>
      </c>
      <c r="M190" s="10">
        <f>+M179+M174+M176</f>
        <v>20</v>
      </c>
      <c r="O190" s="10">
        <f>+O179+O174+O176</f>
        <v>25</v>
      </c>
      <c r="Q190" s="10">
        <f>+Q179+Q174+Q176</f>
        <v>20</v>
      </c>
    </row>
    <row r="191" spans="2:33" x14ac:dyDescent="0.2">
      <c r="B191" s="31" t="s">
        <v>22852</v>
      </c>
      <c r="C191" s="10">
        <f>+C174</f>
        <v>111</v>
      </c>
      <c r="D191" s="30">
        <f>+C191/C190</f>
        <v>0.98230088495575218</v>
      </c>
      <c r="G191" s="10">
        <f>+G174</f>
        <v>4</v>
      </c>
      <c r="H191" s="30">
        <f>+G191/G190</f>
        <v>0.8</v>
      </c>
      <c r="I191" s="10">
        <f>+I174</f>
        <v>21</v>
      </c>
      <c r="J191" s="30">
        <f>+I191/I190</f>
        <v>1</v>
      </c>
      <c r="K191" s="10">
        <f>+K174</f>
        <v>22</v>
      </c>
      <c r="L191" s="30">
        <f>+K191/K190</f>
        <v>1</v>
      </c>
      <c r="M191" s="10">
        <f>+M174</f>
        <v>19</v>
      </c>
      <c r="N191" s="30">
        <f>+M191/M190</f>
        <v>0.95</v>
      </c>
      <c r="O191" s="10">
        <f>+O174</f>
        <v>25</v>
      </c>
      <c r="P191" s="30">
        <f>+O191/O190</f>
        <v>1</v>
      </c>
      <c r="Q191" s="10">
        <f>+Q174</f>
        <v>20</v>
      </c>
      <c r="R191" s="30">
        <f>+Q191/Q190</f>
        <v>1</v>
      </c>
    </row>
    <row r="192" spans="2:33" x14ac:dyDescent="0.2">
      <c r="J192" s="10"/>
      <c r="K192" s="10"/>
      <c r="L192" s="10"/>
      <c r="M192" s="10"/>
    </row>
    <row r="193" spans="10:13" x14ac:dyDescent="0.2">
      <c r="J193" s="10"/>
      <c r="K193" s="10"/>
      <c r="L193" s="10"/>
      <c r="M193" s="10"/>
    </row>
    <row r="194" spans="10:13" x14ac:dyDescent="0.2">
      <c r="J194" s="10"/>
      <c r="K194" s="10"/>
      <c r="L194" s="10"/>
      <c r="M194" s="10"/>
    </row>
    <row r="195" spans="10:13" x14ac:dyDescent="0.2">
      <c r="J195" s="10"/>
      <c r="K195" s="10"/>
      <c r="L195" s="10"/>
      <c r="M195" s="10"/>
    </row>
    <row r="196" spans="10:13" x14ac:dyDescent="0.2">
      <c r="J196" s="10"/>
      <c r="K196" s="10"/>
      <c r="L196" s="10"/>
      <c r="M196" s="10"/>
    </row>
    <row r="197" spans="10:13" x14ac:dyDescent="0.2">
      <c r="J197" s="10"/>
      <c r="K197" s="10"/>
      <c r="L197" s="10"/>
      <c r="M197" s="10"/>
    </row>
    <row r="198" spans="10:13" x14ac:dyDescent="0.2">
      <c r="J198" s="10"/>
      <c r="K198" s="10"/>
      <c r="L198" s="10"/>
      <c r="M198" s="10"/>
    </row>
  </sheetData>
  <autoFilter ref="A2:M168"/>
  <phoneticPr fontId="1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G243"/>
  <sheetViews>
    <sheetView topLeftCell="D208" zoomScaleNormal="138" zoomScaleSheetLayoutView="156" zoomScalePageLayoutView="138" workbookViewId="0">
      <selection activeCell="E2341" sqref="E2341"/>
    </sheetView>
  </sheetViews>
  <sheetFormatPr defaultColWidth="8.85546875" defaultRowHeight="12.75" outlineLevelRow="1" x14ac:dyDescent="0.2"/>
  <cols>
    <col min="1" max="2" width="12.7109375" customWidth="1"/>
    <col min="3" max="3" width="13.42578125" customWidth="1"/>
    <col min="4" max="4" width="10" customWidth="1"/>
    <col min="5" max="14" width="10.7109375" customWidth="1"/>
  </cols>
  <sheetData>
    <row r="1" spans="1:15" ht="15" customHeight="1" x14ac:dyDescent="0.2">
      <c r="A1" s="2" t="s">
        <v>20117</v>
      </c>
      <c r="B1" s="2" t="s">
        <v>20118</v>
      </c>
    </row>
    <row r="2" spans="1:15" ht="12.75" customHeight="1" x14ac:dyDescent="0.2">
      <c r="A2" s="1" t="s">
        <v>20119</v>
      </c>
      <c r="B2" s="1" t="s">
        <v>20120</v>
      </c>
      <c r="C2" s="1" t="s">
        <v>20121</v>
      </c>
      <c r="D2" s="1" t="s">
        <v>20122</v>
      </c>
      <c r="E2" s="1" t="s">
        <v>20123</v>
      </c>
      <c r="F2" s="1" t="s">
        <v>20124</v>
      </c>
      <c r="G2" s="1" t="s">
        <v>20125</v>
      </c>
      <c r="H2" s="1" t="s">
        <v>20126</v>
      </c>
      <c r="I2" s="1" t="s">
        <v>20127</v>
      </c>
      <c r="J2" s="1" t="s">
        <v>20128</v>
      </c>
      <c r="K2" s="1" t="s">
        <v>20129</v>
      </c>
      <c r="L2" s="1" t="s">
        <v>20130</v>
      </c>
      <c r="M2" s="1" t="s">
        <v>20131</v>
      </c>
    </row>
    <row r="3" spans="1:15" ht="12" customHeight="1" outlineLevel="1" x14ac:dyDescent="0.2">
      <c r="A3" s="12" t="s">
        <v>24153</v>
      </c>
      <c r="B3" s="12">
        <v>17623</v>
      </c>
      <c r="C3" s="12" t="s">
        <v>20135</v>
      </c>
      <c r="D3" s="13">
        <v>40020</v>
      </c>
      <c r="E3" s="13">
        <v>40028</v>
      </c>
      <c r="F3" s="14">
        <v>40028</v>
      </c>
      <c r="G3" s="19">
        <v>40050</v>
      </c>
      <c r="H3" s="19">
        <v>40050</v>
      </c>
      <c r="I3" s="21">
        <v>40081</v>
      </c>
      <c r="J3" s="22">
        <v>22</v>
      </c>
      <c r="K3" s="22">
        <v>0</v>
      </c>
      <c r="L3" s="15">
        <v>22</v>
      </c>
      <c r="M3" s="15">
        <v>31</v>
      </c>
      <c r="O3" t="str">
        <f t="shared" ref="O3:O28" si="0">+A3&amp;C3</f>
        <v>HJMBound &amp; Not Paid</v>
      </c>
    </row>
    <row r="4" spans="1:15" ht="12" customHeight="1" outlineLevel="1" x14ac:dyDescent="0.2">
      <c r="A4" s="12" t="s">
        <v>24155</v>
      </c>
      <c r="B4" s="12">
        <v>17596</v>
      </c>
      <c r="C4" s="12" t="s">
        <v>20135</v>
      </c>
      <c r="D4" s="13">
        <v>40019</v>
      </c>
      <c r="E4" s="13">
        <v>40025</v>
      </c>
      <c r="F4" s="14">
        <v>40028</v>
      </c>
      <c r="G4" s="19">
        <v>40049</v>
      </c>
      <c r="H4" s="19">
        <v>40065</v>
      </c>
      <c r="I4" s="21">
        <v>40071</v>
      </c>
      <c r="J4" s="22">
        <v>21</v>
      </c>
      <c r="K4" s="22">
        <v>16</v>
      </c>
      <c r="L4" s="15">
        <v>37</v>
      </c>
      <c r="M4" s="15">
        <v>6</v>
      </c>
      <c r="O4" t="str">
        <f t="shared" si="0"/>
        <v>JRBound &amp; Not Paid</v>
      </c>
    </row>
    <row r="5" spans="1:15" ht="12" customHeight="1" outlineLevel="1" x14ac:dyDescent="0.2">
      <c r="A5" s="12" t="s">
        <v>24155</v>
      </c>
      <c r="B5" s="12">
        <v>17409</v>
      </c>
      <c r="C5" s="12" t="s">
        <v>20135</v>
      </c>
      <c r="D5" s="13">
        <v>40020</v>
      </c>
      <c r="E5" s="13">
        <v>40028</v>
      </c>
      <c r="F5" s="14">
        <v>40028</v>
      </c>
      <c r="G5" s="19">
        <v>40030</v>
      </c>
      <c r="H5" s="19">
        <v>40031</v>
      </c>
      <c r="I5" s="21">
        <v>40040</v>
      </c>
      <c r="J5" s="22">
        <v>2</v>
      </c>
      <c r="K5" s="22">
        <v>1</v>
      </c>
      <c r="L5" s="15">
        <v>3</v>
      </c>
      <c r="M5" s="15">
        <v>9</v>
      </c>
      <c r="O5" t="str">
        <f t="shared" si="0"/>
        <v>JRBound &amp; Not Paid</v>
      </c>
    </row>
    <row r="6" spans="1:15" ht="12" customHeight="1" outlineLevel="1" x14ac:dyDescent="0.2">
      <c r="A6" s="12" t="s">
        <v>24155</v>
      </c>
      <c r="B6" s="12">
        <v>17442</v>
      </c>
      <c r="C6" s="12" t="s">
        <v>20135</v>
      </c>
      <c r="D6" s="13">
        <v>40022</v>
      </c>
      <c r="E6" s="13">
        <v>40028</v>
      </c>
      <c r="F6" s="14">
        <v>40028</v>
      </c>
      <c r="G6" s="19">
        <v>40038</v>
      </c>
      <c r="H6" s="19">
        <v>40044</v>
      </c>
      <c r="I6" s="21">
        <v>40050</v>
      </c>
      <c r="J6" s="22">
        <v>10</v>
      </c>
      <c r="K6" s="22">
        <v>6</v>
      </c>
      <c r="L6" s="15">
        <v>16</v>
      </c>
      <c r="M6" s="15">
        <v>6</v>
      </c>
      <c r="O6" t="str">
        <f t="shared" si="0"/>
        <v>JRBound &amp; Not Paid</v>
      </c>
    </row>
    <row r="7" spans="1:15" ht="12" customHeight="1" outlineLevel="1" x14ac:dyDescent="0.2">
      <c r="A7" s="12" t="s">
        <v>24155</v>
      </c>
      <c r="B7" s="12">
        <v>17380</v>
      </c>
      <c r="C7" s="12" t="s">
        <v>20135</v>
      </c>
      <c r="D7" s="13">
        <v>40026</v>
      </c>
      <c r="E7" s="13">
        <v>40027</v>
      </c>
      <c r="F7" s="14">
        <v>40028</v>
      </c>
      <c r="G7" s="14">
        <v>40028</v>
      </c>
      <c r="H7" s="14">
        <v>40028</v>
      </c>
      <c r="I7" s="21">
        <v>40029</v>
      </c>
      <c r="J7" s="15">
        <v>0</v>
      </c>
      <c r="K7" s="15">
        <v>0</v>
      </c>
      <c r="L7" s="15">
        <v>0</v>
      </c>
      <c r="M7" s="15">
        <v>1</v>
      </c>
      <c r="O7" t="str">
        <f t="shared" si="0"/>
        <v>JRBound &amp; Not Paid</v>
      </c>
    </row>
    <row r="8" spans="1:15" ht="12" customHeight="1" outlineLevel="1" x14ac:dyDescent="0.2">
      <c r="A8" s="12" t="s">
        <v>24156</v>
      </c>
      <c r="B8" s="12">
        <v>17379</v>
      </c>
      <c r="C8" s="12" t="s">
        <v>20135</v>
      </c>
      <c r="D8" s="13">
        <v>40022</v>
      </c>
      <c r="E8" s="13">
        <v>40028</v>
      </c>
      <c r="F8" s="14">
        <v>40028</v>
      </c>
      <c r="G8" s="19">
        <v>40029</v>
      </c>
      <c r="H8" s="19">
        <v>40029</v>
      </c>
      <c r="I8" s="21">
        <v>40029</v>
      </c>
      <c r="J8" s="22">
        <v>1</v>
      </c>
      <c r="K8" s="22">
        <v>0</v>
      </c>
      <c r="L8" s="15">
        <v>1</v>
      </c>
      <c r="M8" s="15">
        <v>0</v>
      </c>
      <c r="O8" t="str">
        <f t="shared" si="0"/>
        <v>LABBound &amp; Not Paid</v>
      </c>
    </row>
    <row r="9" spans="1:15" ht="12" customHeight="1" outlineLevel="1" x14ac:dyDescent="0.2">
      <c r="A9" s="12" t="s">
        <v>24157</v>
      </c>
      <c r="B9" s="12">
        <v>17644</v>
      </c>
      <c r="C9" s="12" t="s">
        <v>20135</v>
      </c>
      <c r="D9" s="13">
        <v>40066</v>
      </c>
      <c r="E9" s="13">
        <v>40028</v>
      </c>
      <c r="F9" s="14">
        <v>40028</v>
      </c>
      <c r="G9" s="19">
        <v>40037</v>
      </c>
      <c r="H9" s="19">
        <v>40076</v>
      </c>
      <c r="I9" s="21">
        <v>40087</v>
      </c>
      <c r="J9" s="22">
        <v>9</v>
      </c>
      <c r="K9" s="22">
        <v>39</v>
      </c>
      <c r="L9" s="15">
        <v>48</v>
      </c>
      <c r="M9" s="15">
        <v>11</v>
      </c>
      <c r="O9" t="str">
        <f t="shared" si="0"/>
        <v>MCBBound &amp; Not Paid</v>
      </c>
    </row>
    <row r="10" spans="1:15" ht="12" customHeight="1" outlineLevel="1" x14ac:dyDescent="0.2">
      <c r="A10" s="12" t="s">
        <v>24158</v>
      </c>
      <c r="B10" s="12">
        <v>18296</v>
      </c>
      <c r="C10" s="12" t="s">
        <v>20133</v>
      </c>
      <c r="D10" s="17">
        <v>40022</v>
      </c>
      <c r="E10" s="13">
        <v>40025</v>
      </c>
      <c r="F10" s="14">
        <v>40028</v>
      </c>
      <c r="G10" s="8"/>
      <c r="H10" s="8"/>
      <c r="J10" s="10"/>
      <c r="K10" s="10"/>
      <c r="L10" s="15">
        <v>0</v>
      </c>
      <c r="M10" s="15">
        <v>0</v>
      </c>
      <c r="O10" t="str">
        <f t="shared" si="0"/>
        <v>NBBDeclined</v>
      </c>
    </row>
    <row r="11" spans="1:15" ht="12" customHeight="1" outlineLevel="1" x14ac:dyDescent="0.2">
      <c r="A11" s="12" t="s">
        <v>20138</v>
      </c>
      <c r="B11" s="12">
        <v>17619</v>
      </c>
      <c r="C11" s="12" t="s">
        <v>20135</v>
      </c>
      <c r="D11" s="13">
        <v>40017</v>
      </c>
      <c r="E11" s="13">
        <v>40029</v>
      </c>
      <c r="F11" s="14">
        <v>40029</v>
      </c>
      <c r="G11" s="14">
        <v>40059</v>
      </c>
      <c r="H11" s="14">
        <v>40060</v>
      </c>
      <c r="I11" s="21">
        <v>40079</v>
      </c>
      <c r="J11" s="15">
        <v>30</v>
      </c>
      <c r="K11" s="15">
        <v>1</v>
      </c>
      <c r="L11" s="15">
        <v>31</v>
      </c>
      <c r="M11" s="15">
        <v>19</v>
      </c>
      <c r="O11" t="str">
        <f t="shared" si="0"/>
        <v>CNJBound &amp; Not Paid</v>
      </c>
    </row>
    <row r="12" spans="1:15" ht="12" customHeight="1" outlineLevel="1" x14ac:dyDescent="0.2">
      <c r="A12" s="12" t="s">
        <v>24153</v>
      </c>
      <c r="B12" s="12">
        <v>18299</v>
      </c>
      <c r="C12" s="12" t="s">
        <v>20135</v>
      </c>
      <c r="D12" s="13">
        <v>40025</v>
      </c>
      <c r="E12" s="13">
        <v>40028</v>
      </c>
      <c r="F12" s="14">
        <v>40029</v>
      </c>
      <c r="G12" s="19">
        <v>40030</v>
      </c>
      <c r="H12" s="19">
        <v>40045</v>
      </c>
      <c r="J12" s="22">
        <v>1</v>
      </c>
      <c r="K12" s="22">
        <v>15</v>
      </c>
      <c r="L12" s="15">
        <v>16</v>
      </c>
      <c r="M12" s="15">
        <v>0</v>
      </c>
      <c r="O12" t="str">
        <f t="shared" si="0"/>
        <v>HJMBound &amp; Not Paid</v>
      </c>
    </row>
    <row r="13" spans="1:15" ht="12" customHeight="1" outlineLevel="1" x14ac:dyDescent="0.2">
      <c r="A13" s="12" t="s">
        <v>24156</v>
      </c>
      <c r="B13" s="12">
        <v>17387</v>
      </c>
      <c r="C13" s="12" t="s">
        <v>20135</v>
      </c>
      <c r="D13" s="13">
        <v>40028</v>
      </c>
      <c r="E13" s="13">
        <v>40029</v>
      </c>
      <c r="F13" s="14">
        <v>40029</v>
      </c>
      <c r="G13" s="19">
        <v>40030</v>
      </c>
      <c r="H13" s="19">
        <v>40030</v>
      </c>
      <c r="I13" s="21">
        <v>40034</v>
      </c>
      <c r="J13" s="22">
        <v>1</v>
      </c>
      <c r="K13" s="22">
        <v>0</v>
      </c>
      <c r="L13" s="15">
        <v>1</v>
      </c>
      <c r="M13" s="15">
        <v>4</v>
      </c>
      <c r="O13" t="str">
        <f t="shared" si="0"/>
        <v>LABBound &amp; Not Paid</v>
      </c>
    </row>
    <row r="14" spans="1:15" ht="12" customHeight="1" outlineLevel="1" x14ac:dyDescent="0.2">
      <c r="A14" s="12" t="s">
        <v>24157</v>
      </c>
      <c r="B14" s="12">
        <v>17455</v>
      </c>
      <c r="C14" s="12" t="s">
        <v>20135</v>
      </c>
      <c r="D14" s="17">
        <v>40009</v>
      </c>
      <c r="E14" s="13">
        <v>40029</v>
      </c>
      <c r="F14" s="14">
        <v>40029</v>
      </c>
      <c r="G14" s="19">
        <v>40036</v>
      </c>
      <c r="H14" s="19">
        <v>40037</v>
      </c>
      <c r="I14" s="21">
        <v>40054</v>
      </c>
      <c r="J14" s="22">
        <v>7</v>
      </c>
      <c r="K14" s="22">
        <v>1</v>
      </c>
      <c r="L14" s="15">
        <v>8</v>
      </c>
      <c r="M14" s="15">
        <v>17</v>
      </c>
      <c r="O14" t="str">
        <f t="shared" si="0"/>
        <v>MCBBound &amp; Not Paid</v>
      </c>
    </row>
    <row r="15" spans="1:15" ht="12" customHeight="1" outlineLevel="1" x14ac:dyDescent="0.2">
      <c r="A15" s="12" t="s">
        <v>24158</v>
      </c>
      <c r="B15" s="12">
        <v>18300</v>
      </c>
      <c r="C15" s="12" t="s">
        <v>20133</v>
      </c>
      <c r="D15" s="17">
        <v>40001</v>
      </c>
      <c r="E15" s="13">
        <v>40008</v>
      </c>
      <c r="F15" s="14">
        <v>40029</v>
      </c>
      <c r="G15" s="8"/>
      <c r="H15" s="8"/>
      <c r="J15" s="10"/>
      <c r="K15" s="10"/>
      <c r="L15" s="15">
        <v>0</v>
      </c>
      <c r="M15" s="15">
        <v>0</v>
      </c>
      <c r="O15" t="str">
        <f t="shared" si="0"/>
        <v>NBBDeclined</v>
      </c>
    </row>
    <row r="16" spans="1:15" ht="12" customHeight="1" outlineLevel="1" x14ac:dyDescent="0.2">
      <c r="A16" s="12" t="s">
        <v>24158</v>
      </c>
      <c r="B16" s="12">
        <v>18305</v>
      </c>
      <c r="C16" s="12" t="s">
        <v>20133</v>
      </c>
      <c r="D16" s="13">
        <v>39695</v>
      </c>
      <c r="E16" s="13">
        <v>40022</v>
      </c>
      <c r="F16" s="14">
        <v>40029</v>
      </c>
      <c r="G16" s="8"/>
      <c r="H16" s="8"/>
      <c r="J16" s="10"/>
      <c r="K16" s="10"/>
      <c r="L16" s="15">
        <v>0</v>
      </c>
      <c r="M16" s="15">
        <v>0</v>
      </c>
      <c r="O16" t="str">
        <f t="shared" si="0"/>
        <v>NBBDeclined</v>
      </c>
    </row>
    <row r="17" spans="1:15" ht="12" customHeight="1" outlineLevel="1" x14ac:dyDescent="0.2">
      <c r="A17" s="12" t="s">
        <v>24158</v>
      </c>
      <c r="B17" s="12">
        <v>18304</v>
      </c>
      <c r="C17" s="12" t="s">
        <v>20133</v>
      </c>
      <c r="D17" s="13">
        <v>39988</v>
      </c>
      <c r="E17" s="13">
        <v>40021</v>
      </c>
      <c r="F17" s="14">
        <v>40029</v>
      </c>
      <c r="G17" s="8"/>
      <c r="H17" s="8"/>
      <c r="J17" s="10"/>
      <c r="K17" s="10"/>
      <c r="L17" s="15">
        <v>0</v>
      </c>
      <c r="M17" s="15">
        <v>0</v>
      </c>
      <c r="O17" t="str">
        <f t="shared" si="0"/>
        <v>NBBDeclined</v>
      </c>
    </row>
    <row r="18" spans="1:15" ht="12" customHeight="1" outlineLevel="1" x14ac:dyDescent="0.2">
      <c r="A18" s="12" t="s">
        <v>24158</v>
      </c>
      <c r="B18" s="12">
        <v>18303</v>
      </c>
      <c r="C18" s="12" t="s">
        <v>20133</v>
      </c>
      <c r="D18" s="13">
        <v>39975</v>
      </c>
      <c r="E18" s="13">
        <v>40021</v>
      </c>
      <c r="F18" s="14">
        <v>40029</v>
      </c>
      <c r="G18" s="20"/>
      <c r="H18" s="20"/>
      <c r="J18" s="23"/>
      <c r="K18" s="23"/>
      <c r="L18" s="15">
        <v>0</v>
      </c>
      <c r="M18" s="15">
        <v>0</v>
      </c>
      <c r="O18" t="str">
        <f t="shared" si="0"/>
        <v>NBBDeclined</v>
      </c>
    </row>
    <row r="19" spans="1:15" ht="12" customHeight="1" outlineLevel="1" x14ac:dyDescent="0.2">
      <c r="A19" s="12" t="s">
        <v>24158</v>
      </c>
      <c r="B19" s="12">
        <v>18302</v>
      </c>
      <c r="C19" s="12" t="s">
        <v>20133</v>
      </c>
      <c r="D19" s="18"/>
      <c r="E19" s="13">
        <v>40018</v>
      </c>
      <c r="F19" s="14">
        <v>40029</v>
      </c>
      <c r="G19" s="8"/>
      <c r="H19" s="8"/>
      <c r="J19" s="10"/>
      <c r="K19" s="10"/>
      <c r="L19" s="15">
        <v>0</v>
      </c>
      <c r="M19" s="15">
        <v>0</v>
      </c>
      <c r="O19" t="str">
        <f t="shared" si="0"/>
        <v>NBBDeclined</v>
      </c>
    </row>
    <row r="20" spans="1:15" ht="12" customHeight="1" outlineLevel="1" x14ac:dyDescent="0.2">
      <c r="A20" s="12" t="s">
        <v>24158</v>
      </c>
      <c r="B20" s="12">
        <v>18298</v>
      </c>
      <c r="C20" s="12" t="s">
        <v>20135</v>
      </c>
      <c r="D20" s="17">
        <v>40021</v>
      </c>
      <c r="E20" s="13">
        <v>40029</v>
      </c>
      <c r="F20" s="14">
        <v>40029</v>
      </c>
      <c r="G20" s="19">
        <v>40031</v>
      </c>
      <c r="H20" s="19">
        <v>40031</v>
      </c>
      <c r="J20" s="22">
        <v>2</v>
      </c>
      <c r="K20" s="22">
        <v>0</v>
      </c>
      <c r="L20" s="15">
        <v>2</v>
      </c>
      <c r="M20" s="15">
        <v>0</v>
      </c>
      <c r="O20" t="str">
        <f t="shared" si="0"/>
        <v>NBBBound &amp; Not Paid</v>
      </c>
    </row>
    <row r="21" spans="1:15" ht="12" customHeight="1" outlineLevel="1" x14ac:dyDescent="0.2">
      <c r="A21" s="12" t="s">
        <v>24158</v>
      </c>
      <c r="B21" s="12">
        <v>18301</v>
      </c>
      <c r="C21" s="12" t="s">
        <v>20133</v>
      </c>
      <c r="D21" s="13">
        <v>39954</v>
      </c>
      <c r="E21" s="13">
        <v>40018</v>
      </c>
      <c r="F21" s="14">
        <v>40029</v>
      </c>
      <c r="G21" s="8"/>
      <c r="H21" s="8"/>
      <c r="J21" s="10"/>
      <c r="K21" s="10"/>
      <c r="L21" s="15">
        <v>0</v>
      </c>
      <c r="M21" s="15">
        <v>0</v>
      </c>
      <c r="O21" t="str">
        <f t="shared" si="0"/>
        <v>NBBDeclined</v>
      </c>
    </row>
    <row r="22" spans="1:15" ht="12" customHeight="1" outlineLevel="1" x14ac:dyDescent="0.2">
      <c r="A22" s="12" t="s">
        <v>24158</v>
      </c>
      <c r="B22" s="12">
        <v>18297</v>
      </c>
      <c r="C22" s="12" t="s">
        <v>20133</v>
      </c>
      <c r="D22" s="13">
        <v>40009</v>
      </c>
      <c r="E22" s="13">
        <v>40028</v>
      </c>
      <c r="F22" s="14">
        <v>40029</v>
      </c>
      <c r="G22" s="8"/>
      <c r="H22" s="8"/>
      <c r="J22" s="10"/>
      <c r="K22" s="10"/>
      <c r="L22" s="15">
        <v>0</v>
      </c>
      <c r="M22" s="15">
        <v>0</v>
      </c>
      <c r="O22" t="str">
        <f t="shared" si="0"/>
        <v>NBBDeclined</v>
      </c>
    </row>
    <row r="23" spans="1:15" ht="12" customHeight="1" outlineLevel="1" x14ac:dyDescent="0.2">
      <c r="A23" s="12" t="s">
        <v>24153</v>
      </c>
      <c r="B23" s="12">
        <v>18307</v>
      </c>
      <c r="C23" s="12" t="s">
        <v>20135</v>
      </c>
      <c r="D23" s="13">
        <v>40011</v>
      </c>
      <c r="E23" s="13">
        <v>40029</v>
      </c>
      <c r="F23" s="14">
        <v>40030</v>
      </c>
      <c r="G23" s="19">
        <v>40031</v>
      </c>
      <c r="H23" s="19">
        <v>40067</v>
      </c>
      <c r="J23" s="22">
        <v>1</v>
      </c>
      <c r="K23" s="22">
        <v>36</v>
      </c>
      <c r="L23" s="15">
        <v>37</v>
      </c>
      <c r="M23" s="15">
        <v>0</v>
      </c>
      <c r="O23" t="str">
        <f t="shared" si="0"/>
        <v>HJMBound &amp; Not Paid</v>
      </c>
    </row>
    <row r="24" spans="1:15" ht="12" customHeight="1" outlineLevel="1" x14ac:dyDescent="0.2">
      <c r="A24" s="12" t="s">
        <v>24153</v>
      </c>
      <c r="B24" s="12">
        <v>17403</v>
      </c>
      <c r="C24" s="12" t="s">
        <v>20135</v>
      </c>
      <c r="D24" s="13">
        <v>40024</v>
      </c>
      <c r="E24" s="13">
        <v>40030</v>
      </c>
      <c r="F24" s="14">
        <v>40030</v>
      </c>
      <c r="G24" s="14">
        <v>40031</v>
      </c>
      <c r="H24" s="14">
        <v>40031</v>
      </c>
      <c r="I24" s="21">
        <v>40038</v>
      </c>
      <c r="J24" s="15">
        <v>1</v>
      </c>
      <c r="K24" s="15">
        <v>0</v>
      </c>
      <c r="L24" s="15">
        <v>1</v>
      </c>
      <c r="M24" s="15">
        <v>7</v>
      </c>
      <c r="O24" t="str">
        <f t="shared" si="0"/>
        <v>HJMBound &amp; Not Paid</v>
      </c>
    </row>
    <row r="25" spans="1:15" ht="12" customHeight="1" outlineLevel="1" x14ac:dyDescent="0.2">
      <c r="A25" s="12" t="s">
        <v>24155</v>
      </c>
      <c r="B25" s="12">
        <v>17431</v>
      </c>
      <c r="C25" s="12" t="s">
        <v>20135</v>
      </c>
      <c r="D25" s="13">
        <v>40029</v>
      </c>
      <c r="E25" s="13">
        <v>40030</v>
      </c>
      <c r="F25" s="14">
        <v>40030</v>
      </c>
      <c r="G25" s="19">
        <v>40035</v>
      </c>
      <c r="H25" s="19">
        <v>40036</v>
      </c>
      <c r="I25" s="21">
        <v>40046</v>
      </c>
      <c r="J25" s="22">
        <v>5</v>
      </c>
      <c r="K25" s="22">
        <v>1</v>
      </c>
      <c r="L25" s="15">
        <v>6</v>
      </c>
      <c r="M25" s="15">
        <v>10</v>
      </c>
      <c r="O25" t="str">
        <f t="shared" si="0"/>
        <v>JRBound &amp; Not Paid</v>
      </c>
    </row>
    <row r="26" spans="1:15" ht="12" customHeight="1" outlineLevel="1" x14ac:dyDescent="0.2">
      <c r="A26" s="12" t="s">
        <v>24156</v>
      </c>
      <c r="B26" s="12">
        <v>17429</v>
      </c>
      <c r="C26" s="12" t="s">
        <v>20135</v>
      </c>
      <c r="D26" s="17">
        <v>40021</v>
      </c>
      <c r="E26" s="13">
        <v>40029</v>
      </c>
      <c r="F26" s="14">
        <v>40030</v>
      </c>
      <c r="G26" s="19">
        <v>40031</v>
      </c>
      <c r="H26" s="19">
        <v>40037</v>
      </c>
      <c r="I26" s="21">
        <v>40046</v>
      </c>
      <c r="J26" s="22">
        <v>1</v>
      </c>
      <c r="K26" s="22">
        <v>6</v>
      </c>
      <c r="L26" s="15">
        <v>7</v>
      </c>
      <c r="M26" s="15">
        <v>9</v>
      </c>
      <c r="O26" t="str">
        <f t="shared" si="0"/>
        <v>LABBound &amp; Not Paid</v>
      </c>
    </row>
    <row r="27" spans="1:15" ht="12" customHeight="1" outlineLevel="1" x14ac:dyDescent="0.2">
      <c r="A27" s="12" t="s">
        <v>24156</v>
      </c>
      <c r="B27" s="12">
        <v>17538</v>
      </c>
      <c r="C27" s="12" t="s">
        <v>20135</v>
      </c>
      <c r="D27" s="13">
        <v>40029</v>
      </c>
      <c r="E27" s="13">
        <v>40030</v>
      </c>
      <c r="F27" s="14">
        <v>40030</v>
      </c>
      <c r="G27" s="19">
        <v>40032</v>
      </c>
      <c r="H27" s="19">
        <v>40052</v>
      </c>
      <c r="I27" s="21">
        <v>40057</v>
      </c>
      <c r="J27" s="22">
        <v>2</v>
      </c>
      <c r="K27" s="22">
        <v>20</v>
      </c>
      <c r="L27" s="15">
        <v>22</v>
      </c>
      <c r="M27" s="15">
        <v>5</v>
      </c>
      <c r="O27" t="str">
        <f t="shared" si="0"/>
        <v>LABBound &amp; Not Paid</v>
      </c>
    </row>
    <row r="28" spans="1:15" ht="12" customHeight="1" outlineLevel="1" x14ac:dyDescent="0.2">
      <c r="A28" s="12" t="s">
        <v>24156</v>
      </c>
      <c r="B28" s="12">
        <v>18308</v>
      </c>
      <c r="C28" s="12" t="s">
        <v>20136</v>
      </c>
      <c r="D28" s="13">
        <v>40024</v>
      </c>
      <c r="E28" s="13">
        <v>40029</v>
      </c>
      <c r="F28" s="14">
        <v>40030</v>
      </c>
      <c r="G28" s="14">
        <v>40031</v>
      </c>
      <c r="H28" s="14">
        <v>40032</v>
      </c>
      <c r="I28" s="18"/>
      <c r="J28" s="15">
        <v>1</v>
      </c>
      <c r="K28" s="15">
        <v>1</v>
      </c>
      <c r="L28" s="15">
        <v>2</v>
      </c>
      <c r="M28" s="15">
        <v>0</v>
      </c>
      <c r="O28" t="str">
        <f t="shared" si="0"/>
        <v>LABClose-No Info</v>
      </c>
    </row>
    <row r="29" spans="1:15" ht="12" customHeight="1" outlineLevel="1" x14ac:dyDescent="0.2">
      <c r="A29" s="12" t="s">
        <v>24156</v>
      </c>
      <c r="B29" s="12">
        <v>18309</v>
      </c>
      <c r="C29" s="12" t="s">
        <v>20136</v>
      </c>
      <c r="D29" s="13">
        <v>40022</v>
      </c>
      <c r="E29" s="13">
        <v>40030</v>
      </c>
      <c r="F29" s="14">
        <v>40030</v>
      </c>
      <c r="G29" s="19">
        <v>40039</v>
      </c>
      <c r="H29" s="8"/>
      <c r="J29" s="22">
        <v>9</v>
      </c>
      <c r="K29" s="10"/>
      <c r="L29" s="15">
        <v>0</v>
      </c>
      <c r="M29" s="15">
        <v>0</v>
      </c>
      <c r="O29" t="str">
        <f t="shared" ref="O29:O92" si="1">+A29&amp;C29</f>
        <v>LABClose-No Info</v>
      </c>
    </row>
    <row r="30" spans="1:15" ht="12" customHeight="1" outlineLevel="1" x14ac:dyDescent="0.2">
      <c r="A30" s="12" t="s">
        <v>24158</v>
      </c>
      <c r="B30" s="12">
        <v>18306</v>
      </c>
      <c r="C30" s="12" t="s">
        <v>20133</v>
      </c>
      <c r="D30" s="13">
        <v>39996</v>
      </c>
      <c r="E30" s="13">
        <v>40029</v>
      </c>
      <c r="F30" s="14">
        <v>40030</v>
      </c>
      <c r="G30" s="8"/>
      <c r="H30" s="8"/>
      <c r="J30" s="10"/>
      <c r="K30" s="10"/>
      <c r="L30" s="15">
        <v>0</v>
      </c>
      <c r="M30" s="15">
        <v>0</v>
      </c>
      <c r="O30" t="str">
        <f t="shared" si="1"/>
        <v>NBBDeclined</v>
      </c>
    </row>
    <row r="31" spans="1:15" ht="12" customHeight="1" outlineLevel="1" x14ac:dyDescent="0.2">
      <c r="A31" s="12" t="s">
        <v>24155</v>
      </c>
      <c r="B31" s="12">
        <v>17559</v>
      </c>
      <c r="C31" s="12" t="s">
        <v>20135</v>
      </c>
      <c r="D31" s="13">
        <v>40031</v>
      </c>
      <c r="E31" s="13">
        <v>40031</v>
      </c>
      <c r="F31" s="14">
        <v>40031</v>
      </c>
      <c r="G31" s="14">
        <v>40053</v>
      </c>
      <c r="H31" s="14">
        <v>40053</v>
      </c>
      <c r="I31" s="21">
        <v>40061</v>
      </c>
      <c r="J31" s="15">
        <v>22</v>
      </c>
      <c r="K31" s="15">
        <v>0</v>
      </c>
      <c r="L31" s="15">
        <v>22</v>
      </c>
      <c r="M31" s="15">
        <v>8</v>
      </c>
      <c r="O31" t="str">
        <f t="shared" si="1"/>
        <v>JRBound &amp; Not Paid</v>
      </c>
    </row>
    <row r="32" spans="1:15" ht="12" customHeight="1" outlineLevel="1" x14ac:dyDescent="0.2">
      <c r="A32" s="12" t="s">
        <v>24157</v>
      </c>
      <c r="B32" s="12">
        <v>17418</v>
      </c>
      <c r="C32" s="12" t="s">
        <v>20135</v>
      </c>
      <c r="D32" s="13">
        <v>40030</v>
      </c>
      <c r="E32" s="13">
        <v>40030</v>
      </c>
      <c r="F32" s="14">
        <v>40031</v>
      </c>
      <c r="G32" s="19">
        <v>40035</v>
      </c>
      <c r="H32" s="19">
        <v>40035</v>
      </c>
      <c r="I32" s="21">
        <v>40042</v>
      </c>
      <c r="J32" s="22">
        <v>4</v>
      </c>
      <c r="K32" s="22">
        <v>0</v>
      </c>
      <c r="L32" s="15">
        <v>4</v>
      </c>
      <c r="M32" s="15">
        <v>7</v>
      </c>
      <c r="O32" t="str">
        <f t="shared" si="1"/>
        <v>MCBBound &amp; Not Paid</v>
      </c>
    </row>
    <row r="33" spans="1:15" ht="12" customHeight="1" outlineLevel="1" x14ac:dyDescent="0.2">
      <c r="A33" s="12" t="s">
        <v>20138</v>
      </c>
      <c r="B33" s="12">
        <v>17567</v>
      </c>
      <c r="C33" s="12" t="s">
        <v>20135</v>
      </c>
      <c r="D33" s="13">
        <v>40030</v>
      </c>
      <c r="E33" s="13">
        <v>40031</v>
      </c>
      <c r="F33" s="14">
        <v>40032</v>
      </c>
      <c r="G33" s="19">
        <v>40051</v>
      </c>
      <c r="H33" s="19">
        <v>40056</v>
      </c>
      <c r="I33" s="21">
        <v>40064</v>
      </c>
      <c r="J33" s="22">
        <v>19</v>
      </c>
      <c r="K33" s="22">
        <v>5</v>
      </c>
      <c r="L33" s="15">
        <v>24</v>
      </c>
      <c r="M33" s="15">
        <v>8</v>
      </c>
      <c r="O33" t="str">
        <f t="shared" si="1"/>
        <v>CNJBound &amp; Not Paid</v>
      </c>
    </row>
    <row r="34" spans="1:15" ht="12" customHeight="1" outlineLevel="1" x14ac:dyDescent="0.2">
      <c r="A34" s="12" t="s">
        <v>20138</v>
      </c>
      <c r="B34" s="12">
        <v>17460</v>
      </c>
      <c r="C34" s="12" t="s">
        <v>20135</v>
      </c>
      <c r="D34" s="13">
        <v>40030</v>
      </c>
      <c r="E34" s="13">
        <v>40030</v>
      </c>
      <c r="F34" s="14">
        <v>40032</v>
      </c>
      <c r="G34" s="14">
        <v>40039</v>
      </c>
      <c r="H34" s="14">
        <v>40039</v>
      </c>
      <c r="I34" s="21">
        <v>40055</v>
      </c>
      <c r="J34" s="15">
        <v>7</v>
      </c>
      <c r="K34" s="15">
        <v>0</v>
      </c>
      <c r="L34" s="15">
        <v>7</v>
      </c>
      <c r="M34" s="15">
        <v>16</v>
      </c>
      <c r="O34" t="str">
        <f t="shared" si="1"/>
        <v>CNJBound &amp; Not Paid</v>
      </c>
    </row>
    <row r="35" spans="1:15" ht="12" customHeight="1" outlineLevel="1" x14ac:dyDescent="0.2">
      <c r="A35" s="12" t="s">
        <v>20138</v>
      </c>
      <c r="B35" s="12">
        <v>17857</v>
      </c>
      <c r="C35" s="12" t="s">
        <v>24151</v>
      </c>
      <c r="D35" s="13">
        <v>40022</v>
      </c>
      <c r="E35" s="13">
        <v>40032</v>
      </c>
      <c r="F35" s="14">
        <v>40032</v>
      </c>
      <c r="G35" s="19">
        <v>40046</v>
      </c>
      <c r="H35" s="8"/>
      <c r="I35" s="21">
        <v>40118</v>
      </c>
      <c r="J35" s="22">
        <v>14</v>
      </c>
      <c r="K35" s="10"/>
      <c r="L35" s="15">
        <v>0</v>
      </c>
      <c r="M35" s="15">
        <v>0</v>
      </c>
      <c r="O35" t="str">
        <f t="shared" si="1"/>
        <v>CNJRating</v>
      </c>
    </row>
    <row r="36" spans="1:15" ht="12" customHeight="1" outlineLevel="1" x14ac:dyDescent="0.2">
      <c r="A36" s="12" t="s">
        <v>24153</v>
      </c>
      <c r="B36" s="12">
        <v>17591</v>
      </c>
      <c r="C36" s="12" t="s">
        <v>20135</v>
      </c>
      <c r="D36" s="13">
        <v>40031</v>
      </c>
      <c r="E36" s="13">
        <v>40031</v>
      </c>
      <c r="F36" s="14">
        <v>40032</v>
      </c>
      <c r="G36" s="19">
        <v>40047</v>
      </c>
      <c r="H36" s="19">
        <v>40047</v>
      </c>
      <c r="I36" s="21">
        <v>40071</v>
      </c>
      <c r="J36" s="22">
        <v>15</v>
      </c>
      <c r="K36" s="22">
        <v>0</v>
      </c>
      <c r="L36" s="15">
        <v>15</v>
      </c>
      <c r="M36" s="15">
        <v>24</v>
      </c>
      <c r="O36" t="str">
        <f t="shared" si="1"/>
        <v>HJMBound &amp; Not Paid</v>
      </c>
    </row>
    <row r="37" spans="1:15" ht="12" customHeight="1" outlineLevel="1" x14ac:dyDescent="0.2">
      <c r="A37" s="12" t="s">
        <v>24153</v>
      </c>
      <c r="B37" s="12">
        <v>18318</v>
      </c>
      <c r="C37" s="12" t="s">
        <v>20133</v>
      </c>
      <c r="D37" s="18"/>
      <c r="E37" s="13">
        <v>40032</v>
      </c>
      <c r="F37" s="14">
        <v>40032</v>
      </c>
      <c r="G37" s="20"/>
      <c r="H37" s="8"/>
      <c r="J37" s="23"/>
      <c r="K37" s="10"/>
      <c r="L37" s="15">
        <v>0</v>
      </c>
      <c r="M37" s="15">
        <v>0</v>
      </c>
      <c r="O37" t="str">
        <f t="shared" si="1"/>
        <v>HJMDeclined</v>
      </c>
    </row>
    <row r="38" spans="1:15" ht="12" customHeight="1" outlineLevel="1" x14ac:dyDescent="0.2">
      <c r="A38" s="12" t="s">
        <v>24153</v>
      </c>
      <c r="B38" s="12">
        <v>18314</v>
      </c>
      <c r="C38" s="12" t="s">
        <v>20135</v>
      </c>
      <c r="D38" s="13">
        <v>40031</v>
      </c>
      <c r="E38" s="13">
        <v>40031</v>
      </c>
      <c r="F38" s="14">
        <v>40032</v>
      </c>
      <c r="G38" s="19">
        <v>40035</v>
      </c>
      <c r="H38" s="19">
        <v>40035</v>
      </c>
      <c r="J38" s="22">
        <v>3</v>
      </c>
      <c r="K38" s="22">
        <v>0</v>
      </c>
      <c r="L38" s="15">
        <v>3</v>
      </c>
      <c r="M38" s="15">
        <v>0</v>
      </c>
      <c r="O38" t="str">
        <f t="shared" si="1"/>
        <v>HJMBound &amp; Not Paid</v>
      </c>
    </row>
    <row r="39" spans="1:15" ht="12" customHeight="1" outlineLevel="1" x14ac:dyDescent="0.2">
      <c r="A39" s="12" t="s">
        <v>24153</v>
      </c>
      <c r="B39" s="12">
        <v>18312</v>
      </c>
      <c r="C39" s="12" t="s">
        <v>20136</v>
      </c>
      <c r="D39" s="18"/>
      <c r="E39" s="13">
        <v>40031</v>
      </c>
      <c r="F39" s="14">
        <v>40032</v>
      </c>
      <c r="G39" s="14">
        <v>40035</v>
      </c>
      <c r="H39" s="20"/>
      <c r="J39" s="15">
        <v>3</v>
      </c>
      <c r="K39" s="23"/>
      <c r="L39" s="15">
        <v>0</v>
      </c>
      <c r="M39" s="15">
        <v>0</v>
      </c>
      <c r="O39" t="str">
        <f t="shared" si="1"/>
        <v>HJMClose-No Info</v>
      </c>
    </row>
    <row r="40" spans="1:15" ht="12" customHeight="1" outlineLevel="1" x14ac:dyDescent="0.2">
      <c r="A40" s="12" t="s">
        <v>24153</v>
      </c>
      <c r="B40" s="12">
        <v>18310</v>
      </c>
      <c r="C40" s="12" t="s">
        <v>20135</v>
      </c>
      <c r="D40" s="13">
        <v>40025</v>
      </c>
      <c r="E40" s="13">
        <v>40031</v>
      </c>
      <c r="F40" s="14">
        <v>40032</v>
      </c>
      <c r="G40" s="14">
        <v>40038</v>
      </c>
      <c r="H40" s="14">
        <v>40044</v>
      </c>
      <c r="J40" s="15">
        <v>6</v>
      </c>
      <c r="K40" s="15">
        <v>6</v>
      </c>
      <c r="L40" s="15">
        <v>12</v>
      </c>
      <c r="M40" s="15">
        <v>0</v>
      </c>
      <c r="O40" t="str">
        <f t="shared" si="1"/>
        <v>HJMBound &amp; Not Paid</v>
      </c>
    </row>
    <row r="41" spans="1:15" ht="12" customHeight="1" outlineLevel="1" x14ac:dyDescent="0.2">
      <c r="A41" s="12" t="s">
        <v>24156</v>
      </c>
      <c r="B41" s="12">
        <v>17447</v>
      </c>
      <c r="C41" s="12" t="s">
        <v>20135</v>
      </c>
      <c r="D41" s="13">
        <v>40001</v>
      </c>
      <c r="E41" s="13">
        <v>40031</v>
      </c>
      <c r="F41" s="14">
        <v>40032</v>
      </c>
      <c r="G41" s="19">
        <v>40032</v>
      </c>
      <c r="H41" s="19">
        <v>40039</v>
      </c>
      <c r="I41" s="21">
        <v>40050</v>
      </c>
      <c r="J41" s="22">
        <v>0</v>
      </c>
      <c r="K41" s="22">
        <v>7</v>
      </c>
      <c r="L41" s="15">
        <v>7</v>
      </c>
      <c r="M41" s="15">
        <v>11</v>
      </c>
      <c r="O41" t="str">
        <f t="shared" si="1"/>
        <v>LABBound &amp; Not Paid</v>
      </c>
    </row>
    <row r="42" spans="1:15" ht="12" customHeight="1" outlineLevel="1" x14ac:dyDescent="0.2">
      <c r="A42" s="12" t="s">
        <v>24156</v>
      </c>
      <c r="B42" s="12">
        <v>17719</v>
      </c>
      <c r="C42" s="12" t="s">
        <v>20135</v>
      </c>
      <c r="D42" s="17">
        <v>40028</v>
      </c>
      <c r="E42" s="13">
        <v>40031</v>
      </c>
      <c r="F42" s="14">
        <v>40032</v>
      </c>
      <c r="G42" s="19">
        <v>40086</v>
      </c>
      <c r="H42" s="19">
        <v>40086</v>
      </c>
      <c r="I42" s="21">
        <v>40100</v>
      </c>
      <c r="J42" s="22">
        <v>54</v>
      </c>
      <c r="K42" s="22">
        <v>0</v>
      </c>
      <c r="L42" s="15">
        <v>54</v>
      </c>
      <c r="M42" s="15">
        <v>14</v>
      </c>
      <c r="O42" t="str">
        <f t="shared" si="1"/>
        <v>LABBound &amp; Not Paid</v>
      </c>
    </row>
    <row r="43" spans="1:15" ht="12" customHeight="1" outlineLevel="1" x14ac:dyDescent="0.2">
      <c r="A43" s="12" t="s">
        <v>24156</v>
      </c>
      <c r="B43" s="12">
        <v>17390</v>
      </c>
      <c r="C43" s="12" t="s">
        <v>20135</v>
      </c>
      <c r="D43" s="13">
        <v>40028</v>
      </c>
      <c r="E43" s="13">
        <v>40031</v>
      </c>
      <c r="F43" s="14">
        <v>40032</v>
      </c>
      <c r="G43" s="14">
        <v>40032</v>
      </c>
      <c r="H43" s="14">
        <v>40032</v>
      </c>
      <c r="I43" s="21">
        <v>40035</v>
      </c>
      <c r="J43" s="15">
        <v>0</v>
      </c>
      <c r="K43" s="15">
        <v>0</v>
      </c>
      <c r="L43" s="15">
        <v>0</v>
      </c>
      <c r="M43" s="15">
        <v>3</v>
      </c>
      <c r="O43" t="str">
        <f t="shared" si="1"/>
        <v>LABBound &amp; Not Paid</v>
      </c>
    </row>
    <row r="44" spans="1:15" ht="12" customHeight="1" outlineLevel="1" x14ac:dyDescent="0.2">
      <c r="A44" s="12" t="s">
        <v>24156</v>
      </c>
      <c r="B44" s="12">
        <v>18315</v>
      </c>
      <c r="C44" s="12" t="s">
        <v>20135</v>
      </c>
      <c r="D44" s="17">
        <v>40031</v>
      </c>
      <c r="E44" s="13">
        <v>40031</v>
      </c>
      <c r="F44" s="14">
        <v>40032</v>
      </c>
      <c r="G44" s="14">
        <v>40035</v>
      </c>
      <c r="H44" s="14">
        <v>40038</v>
      </c>
      <c r="J44" s="15">
        <v>3</v>
      </c>
      <c r="K44" s="15">
        <v>3</v>
      </c>
      <c r="L44" s="15">
        <v>6</v>
      </c>
      <c r="M44" s="15">
        <v>0</v>
      </c>
      <c r="O44" t="str">
        <f t="shared" si="1"/>
        <v>LABBound &amp; Not Paid</v>
      </c>
    </row>
    <row r="45" spans="1:15" ht="12" customHeight="1" outlineLevel="1" x14ac:dyDescent="0.2">
      <c r="A45" s="12" t="s">
        <v>24156</v>
      </c>
      <c r="B45" s="12">
        <v>18311</v>
      </c>
      <c r="C45" s="12" t="s">
        <v>20135</v>
      </c>
      <c r="D45" s="13">
        <v>40031</v>
      </c>
      <c r="E45" s="13">
        <v>40031</v>
      </c>
      <c r="F45" s="14">
        <v>40032</v>
      </c>
      <c r="G45" s="14">
        <v>40037</v>
      </c>
      <c r="H45" s="14">
        <v>40037</v>
      </c>
      <c r="I45" s="18"/>
      <c r="J45" s="15">
        <v>5</v>
      </c>
      <c r="K45" s="15">
        <v>0</v>
      </c>
      <c r="L45" s="15">
        <v>5</v>
      </c>
      <c r="M45" s="15">
        <v>0</v>
      </c>
      <c r="O45" t="str">
        <f t="shared" si="1"/>
        <v>LABBound &amp; Not Paid</v>
      </c>
    </row>
    <row r="46" spans="1:15" ht="12" customHeight="1" outlineLevel="1" x14ac:dyDescent="0.2">
      <c r="A46" s="12" t="s">
        <v>24157</v>
      </c>
      <c r="B46" s="12">
        <v>17562</v>
      </c>
      <c r="C46" s="12" t="s">
        <v>20135</v>
      </c>
      <c r="D46" s="13">
        <v>40023</v>
      </c>
      <c r="E46" s="13">
        <v>40032</v>
      </c>
      <c r="F46" s="14">
        <v>40032</v>
      </c>
      <c r="G46" s="14">
        <v>40050</v>
      </c>
      <c r="H46" s="14">
        <v>40050</v>
      </c>
      <c r="I46" s="21">
        <v>40062</v>
      </c>
      <c r="J46" s="15">
        <v>18</v>
      </c>
      <c r="K46" s="15">
        <v>0</v>
      </c>
      <c r="L46" s="15">
        <v>18</v>
      </c>
      <c r="M46" s="15">
        <v>12</v>
      </c>
      <c r="O46" t="str">
        <f t="shared" si="1"/>
        <v>MCBBound &amp; Not Paid</v>
      </c>
    </row>
    <row r="47" spans="1:15" ht="12" customHeight="1" outlineLevel="1" x14ac:dyDescent="0.2">
      <c r="A47" s="12" t="s">
        <v>24157</v>
      </c>
      <c r="B47" s="12">
        <v>17584</v>
      </c>
      <c r="C47" s="12" t="s">
        <v>20135</v>
      </c>
      <c r="D47" s="13">
        <v>40029</v>
      </c>
      <c r="E47" s="13">
        <v>40031</v>
      </c>
      <c r="F47" s="14">
        <v>40032</v>
      </c>
      <c r="G47" s="14">
        <v>40037</v>
      </c>
      <c r="H47" s="19">
        <v>40050</v>
      </c>
      <c r="I47" s="21">
        <v>40068</v>
      </c>
      <c r="J47" s="15">
        <v>5</v>
      </c>
      <c r="K47" s="22">
        <v>13</v>
      </c>
      <c r="L47" s="15">
        <v>18</v>
      </c>
      <c r="M47" s="15">
        <v>18</v>
      </c>
      <c r="O47" t="str">
        <f t="shared" si="1"/>
        <v>MCBBound &amp; Not Paid</v>
      </c>
    </row>
    <row r="48" spans="1:15" ht="12" customHeight="1" outlineLevel="1" x14ac:dyDescent="0.2">
      <c r="A48" s="12" t="s">
        <v>24158</v>
      </c>
      <c r="B48" s="12">
        <v>18313</v>
      </c>
      <c r="C48" s="12" t="s">
        <v>20136</v>
      </c>
      <c r="D48" s="13">
        <v>40015</v>
      </c>
      <c r="E48" s="13">
        <v>40031</v>
      </c>
      <c r="F48" s="14">
        <v>40032</v>
      </c>
      <c r="G48" s="20"/>
      <c r="H48" s="20"/>
      <c r="J48" s="23"/>
      <c r="K48" s="23"/>
      <c r="L48" s="15">
        <v>0</v>
      </c>
      <c r="M48" s="15">
        <v>0</v>
      </c>
      <c r="O48" t="str">
        <f t="shared" si="1"/>
        <v>NBBClose-No Info</v>
      </c>
    </row>
    <row r="49" spans="1:15" ht="12" customHeight="1" outlineLevel="1" x14ac:dyDescent="0.2">
      <c r="A49" s="12" t="s">
        <v>24158</v>
      </c>
      <c r="B49" s="12">
        <v>18316</v>
      </c>
      <c r="C49" s="12" t="s">
        <v>20133</v>
      </c>
      <c r="D49" s="13">
        <v>40023</v>
      </c>
      <c r="E49" s="13">
        <v>40031</v>
      </c>
      <c r="F49" s="14">
        <v>40032</v>
      </c>
      <c r="G49" s="20"/>
      <c r="H49" s="20"/>
      <c r="J49" s="23"/>
      <c r="K49" s="23"/>
      <c r="L49" s="15">
        <v>0</v>
      </c>
      <c r="M49" s="15">
        <v>0</v>
      </c>
      <c r="O49" t="str">
        <f t="shared" si="1"/>
        <v>NBBDeclined</v>
      </c>
    </row>
    <row r="50" spans="1:15" ht="12" customHeight="1" outlineLevel="1" x14ac:dyDescent="0.2">
      <c r="A50" s="12" t="s">
        <v>20138</v>
      </c>
      <c r="B50" s="12">
        <v>17568</v>
      </c>
      <c r="C50" s="12" t="s">
        <v>20135</v>
      </c>
      <c r="D50" s="13">
        <v>40010</v>
      </c>
      <c r="E50" s="13">
        <v>40023</v>
      </c>
      <c r="F50" s="14">
        <v>40035</v>
      </c>
      <c r="G50" s="14">
        <v>40044</v>
      </c>
      <c r="H50" s="14">
        <v>40044</v>
      </c>
      <c r="I50" s="21">
        <v>40064</v>
      </c>
      <c r="J50" s="15">
        <v>9</v>
      </c>
      <c r="K50" s="15">
        <v>0</v>
      </c>
      <c r="L50" s="15">
        <v>9</v>
      </c>
      <c r="M50" s="15">
        <v>20</v>
      </c>
      <c r="O50" t="str">
        <f t="shared" si="1"/>
        <v>CNJBound &amp; Not Paid</v>
      </c>
    </row>
    <row r="51" spans="1:15" ht="12" customHeight="1" outlineLevel="1" x14ac:dyDescent="0.2">
      <c r="A51" s="12" t="s">
        <v>20138</v>
      </c>
      <c r="B51" s="12">
        <v>17558</v>
      </c>
      <c r="C51" s="12" t="s">
        <v>20135</v>
      </c>
      <c r="D51" s="13">
        <v>40035</v>
      </c>
      <c r="E51" s="13">
        <v>40024</v>
      </c>
      <c r="F51" s="14">
        <v>40035</v>
      </c>
      <c r="G51" s="14">
        <v>40050</v>
      </c>
      <c r="H51" s="14">
        <v>40053</v>
      </c>
      <c r="I51" s="21">
        <v>40061</v>
      </c>
      <c r="J51" s="15">
        <v>15</v>
      </c>
      <c r="K51" s="15">
        <v>3</v>
      </c>
      <c r="L51" s="15">
        <v>18</v>
      </c>
      <c r="M51" s="15">
        <v>8</v>
      </c>
      <c r="O51" t="str">
        <f t="shared" si="1"/>
        <v>CNJBound &amp; Not Paid</v>
      </c>
    </row>
    <row r="52" spans="1:15" ht="12" customHeight="1" outlineLevel="1" x14ac:dyDescent="0.2">
      <c r="A52" s="12" t="s">
        <v>20138</v>
      </c>
      <c r="B52" s="12">
        <v>17754</v>
      </c>
      <c r="C52" s="12" t="s">
        <v>24152</v>
      </c>
      <c r="D52" s="17">
        <v>40030</v>
      </c>
      <c r="E52" s="13">
        <v>40035</v>
      </c>
      <c r="F52" s="14">
        <v>40035</v>
      </c>
      <c r="G52" s="19">
        <v>40091</v>
      </c>
      <c r="H52" s="19">
        <v>40091</v>
      </c>
      <c r="I52" s="21">
        <v>40112</v>
      </c>
      <c r="J52" s="22">
        <v>56</v>
      </c>
      <c r="K52" s="22">
        <v>0</v>
      </c>
      <c r="L52" s="15">
        <v>56</v>
      </c>
      <c r="M52" s="15">
        <v>21</v>
      </c>
      <c r="O52" t="str">
        <f t="shared" si="1"/>
        <v>CNJQuote Issued</v>
      </c>
    </row>
    <row r="53" spans="1:15" ht="12" customHeight="1" outlineLevel="1" x14ac:dyDescent="0.2">
      <c r="A53" s="12" t="s">
        <v>24155</v>
      </c>
      <c r="B53" s="12">
        <v>17408</v>
      </c>
      <c r="C53" s="12" t="s">
        <v>20135</v>
      </c>
      <c r="D53" s="13">
        <v>40030</v>
      </c>
      <c r="E53" s="13">
        <v>40035</v>
      </c>
      <c r="F53" s="14">
        <v>40035</v>
      </c>
      <c r="G53" s="14">
        <v>40035</v>
      </c>
      <c r="H53" s="14">
        <v>40036</v>
      </c>
      <c r="I53" s="21">
        <v>40040</v>
      </c>
      <c r="J53" s="15">
        <v>0</v>
      </c>
      <c r="K53" s="15">
        <v>1</v>
      </c>
      <c r="L53" s="15">
        <v>1</v>
      </c>
      <c r="M53" s="15">
        <v>4</v>
      </c>
      <c r="O53" t="str">
        <f t="shared" si="1"/>
        <v>JRBound &amp; Not Paid</v>
      </c>
    </row>
    <row r="54" spans="1:15" ht="12" customHeight="1" outlineLevel="1" x14ac:dyDescent="0.2">
      <c r="A54" s="12" t="s">
        <v>24155</v>
      </c>
      <c r="B54" s="12">
        <v>17583</v>
      </c>
      <c r="C54" s="12" t="s">
        <v>20135</v>
      </c>
      <c r="D54" s="17">
        <v>40026</v>
      </c>
      <c r="E54" s="13">
        <v>40029</v>
      </c>
      <c r="F54" s="14">
        <v>40035</v>
      </c>
      <c r="G54" s="19">
        <v>40053</v>
      </c>
      <c r="H54" s="19">
        <v>40057</v>
      </c>
      <c r="I54" s="21">
        <v>40068</v>
      </c>
      <c r="J54" s="22">
        <v>18</v>
      </c>
      <c r="K54" s="22">
        <v>4</v>
      </c>
      <c r="L54" s="15">
        <v>22</v>
      </c>
      <c r="M54" s="15">
        <v>11</v>
      </c>
      <c r="O54" t="str">
        <f t="shared" si="1"/>
        <v>JRBound &amp; Not Paid</v>
      </c>
    </row>
    <row r="55" spans="1:15" ht="12" customHeight="1" outlineLevel="1" x14ac:dyDescent="0.2">
      <c r="A55" s="12" t="s">
        <v>24155</v>
      </c>
      <c r="B55" s="12">
        <v>17438</v>
      </c>
      <c r="C55" s="12" t="s">
        <v>20135</v>
      </c>
      <c r="D55" s="13">
        <v>40032</v>
      </c>
      <c r="E55" s="13">
        <v>40032</v>
      </c>
      <c r="F55" s="14">
        <v>40035</v>
      </c>
      <c r="G55" s="14">
        <v>40037</v>
      </c>
      <c r="H55" s="14">
        <v>40044</v>
      </c>
      <c r="I55" s="21">
        <v>40049</v>
      </c>
      <c r="J55" s="15">
        <v>2</v>
      </c>
      <c r="K55" s="15">
        <v>7</v>
      </c>
      <c r="L55" s="15">
        <v>9</v>
      </c>
      <c r="M55" s="15">
        <v>5</v>
      </c>
      <c r="O55" t="str">
        <f t="shared" si="1"/>
        <v>JRBound &amp; Not Paid</v>
      </c>
    </row>
    <row r="56" spans="1:15" ht="12" customHeight="1" outlineLevel="1" x14ac:dyDescent="0.2">
      <c r="A56" s="12" t="s">
        <v>24156</v>
      </c>
      <c r="B56" s="12">
        <v>18320</v>
      </c>
      <c r="C56" s="12" t="s">
        <v>20136</v>
      </c>
      <c r="D56" s="13">
        <v>40031</v>
      </c>
      <c r="E56" s="13">
        <v>40032</v>
      </c>
      <c r="F56" s="14">
        <v>40035</v>
      </c>
      <c r="G56" s="14">
        <v>40037</v>
      </c>
      <c r="H56" s="14">
        <v>40037</v>
      </c>
      <c r="J56" s="15">
        <v>2</v>
      </c>
      <c r="K56" s="15">
        <v>0</v>
      </c>
      <c r="L56" s="15">
        <v>2</v>
      </c>
      <c r="M56" s="15">
        <v>0</v>
      </c>
      <c r="O56" t="str">
        <f t="shared" si="1"/>
        <v>LABClose-No Info</v>
      </c>
    </row>
    <row r="57" spans="1:15" ht="12" customHeight="1" outlineLevel="1" x14ac:dyDescent="0.2">
      <c r="A57" s="12" t="s">
        <v>24158</v>
      </c>
      <c r="B57" s="12">
        <v>18319</v>
      </c>
      <c r="C57" s="12" t="s">
        <v>20133</v>
      </c>
      <c r="D57" s="13">
        <v>40017</v>
      </c>
      <c r="E57" s="13">
        <v>40032</v>
      </c>
      <c r="F57" s="14">
        <v>40035</v>
      </c>
      <c r="G57" s="20"/>
      <c r="H57" s="20"/>
      <c r="J57" s="23"/>
      <c r="K57" s="23"/>
      <c r="L57" s="15">
        <v>0</v>
      </c>
      <c r="M57" s="15">
        <v>0</v>
      </c>
      <c r="O57" t="str">
        <f t="shared" si="1"/>
        <v>NBBDeclined</v>
      </c>
    </row>
    <row r="58" spans="1:15" ht="12" customHeight="1" outlineLevel="1" x14ac:dyDescent="0.2">
      <c r="A58" s="12" t="s">
        <v>20138</v>
      </c>
      <c r="B58" s="12">
        <v>17590</v>
      </c>
      <c r="C58" s="12" t="s">
        <v>20135</v>
      </c>
      <c r="D58" s="13">
        <v>40025</v>
      </c>
      <c r="E58" s="13">
        <v>40036</v>
      </c>
      <c r="F58" s="14">
        <v>40036</v>
      </c>
      <c r="G58" s="14">
        <v>40056</v>
      </c>
      <c r="H58" s="14">
        <v>40056</v>
      </c>
      <c r="I58" s="21">
        <v>40070</v>
      </c>
      <c r="J58" s="15">
        <v>20</v>
      </c>
      <c r="K58" s="15">
        <v>0</v>
      </c>
      <c r="L58" s="15">
        <v>20</v>
      </c>
      <c r="M58" s="15">
        <v>14</v>
      </c>
      <c r="O58" t="str">
        <f t="shared" si="1"/>
        <v>CNJBound &amp; Not Paid</v>
      </c>
    </row>
    <row r="59" spans="1:15" ht="12" customHeight="1" outlineLevel="1" x14ac:dyDescent="0.2">
      <c r="A59" s="12" t="s">
        <v>20138</v>
      </c>
      <c r="B59" s="12">
        <v>17457</v>
      </c>
      <c r="C59" s="12" t="s">
        <v>20135</v>
      </c>
      <c r="D59" s="13">
        <v>40028</v>
      </c>
      <c r="E59" s="13">
        <v>40035</v>
      </c>
      <c r="F59" s="14">
        <v>40036</v>
      </c>
      <c r="G59" s="14">
        <v>40038</v>
      </c>
      <c r="H59" s="14">
        <v>40039</v>
      </c>
      <c r="I59" s="21">
        <v>40054</v>
      </c>
      <c r="J59" s="15">
        <v>2</v>
      </c>
      <c r="K59" s="15">
        <v>1</v>
      </c>
      <c r="L59" s="15">
        <v>3</v>
      </c>
      <c r="M59" s="15">
        <v>15</v>
      </c>
      <c r="O59" t="str">
        <f t="shared" si="1"/>
        <v>CNJBound &amp; Not Paid</v>
      </c>
    </row>
    <row r="60" spans="1:15" ht="12" customHeight="1" outlineLevel="1" x14ac:dyDescent="0.2">
      <c r="A60" s="12" t="s">
        <v>24153</v>
      </c>
      <c r="B60" s="12">
        <v>17554</v>
      </c>
      <c r="C60" s="12" t="s">
        <v>20135</v>
      </c>
      <c r="D60" s="13">
        <v>40024</v>
      </c>
      <c r="E60" s="13">
        <v>40025</v>
      </c>
      <c r="F60" s="14">
        <v>40036</v>
      </c>
      <c r="G60" s="19">
        <v>40036</v>
      </c>
      <c r="H60" s="19">
        <v>40036</v>
      </c>
      <c r="I60" s="21">
        <v>40061</v>
      </c>
      <c r="J60" s="22">
        <v>0</v>
      </c>
      <c r="K60" s="22">
        <v>0</v>
      </c>
      <c r="L60" s="15">
        <v>0</v>
      </c>
      <c r="M60" s="15">
        <v>25</v>
      </c>
      <c r="O60" t="str">
        <f t="shared" si="1"/>
        <v>HJMBound &amp; Not Paid</v>
      </c>
    </row>
    <row r="61" spans="1:15" ht="12" customHeight="1" outlineLevel="1" x14ac:dyDescent="0.2">
      <c r="A61" s="12" t="s">
        <v>24156</v>
      </c>
      <c r="B61" s="12">
        <v>18321</v>
      </c>
      <c r="C61" s="12" t="s">
        <v>20136</v>
      </c>
      <c r="D61" s="13">
        <v>40035</v>
      </c>
      <c r="E61" s="13">
        <v>40035</v>
      </c>
      <c r="F61" s="14">
        <v>40036</v>
      </c>
      <c r="G61" s="14">
        <v>40037</v>
      </c>
      <c r="H61" s="14">
        <v>40038</v>
      </c>
      <c r="J61" s="15">
        <v>1</v>
      </c>
      <c r="K61" s="15">
        <v>1</v>
      </c>
      <c r="L61" s="15">
        <v>2</v>
      </c>
      <c r="M61" s="15">
        <v>0</v>
      </c>
      <c r="O61" t="str">
        <f t="shared" si="1"/>
        <v>LABClose-No Info</v>
      </c>
    </row>
    <row r="62" spans="1:15" ht="12" customHeight="1" outlineLevel="1" x14ac:dyDescent="0.2">
      <c r="A62" s="12" t="s">
        <v>24157</v>
      </c>
      <c r="B62" s="12">
        <v>17750</v>
      </c>
      <c r="C62" s="12" t="s">
        <v>24152</v>
      </c>
      <c r="D62" s="13">
        <v>40040</v>
      </c>
      <c r="E62" s="13">
        <v>40036</v>
      </c>
      <c r="F62" s="14">
        <v>40036</v>
      </c>
      <c r="G62" s="14">
        <v>40079</v>
      </c>
      <c r="H62" s="14">
        <v>40087</v>
      </c>
      <c r="I62" s="21">
        <v>40111</v>
      </c>
      <c r="J62" s="15">
        <v>43</v>
      </c>
      <c r="K62" s="15">
        <v>8</v>
      </c>
      <c r="L62" s="15">
        <v>51</v>
      </c>
      <c r="M62" s="15">
        <v>24</v>
      </c>
      <c r="O62" t="str">
        <f t="shared" si="1"/>
        <v>MCBQuote Issued</v>
      </c>
    </row>
    <row r="63" spans="1:15" ht="12" customHeight="1" outlineLevel="1" x14ac:dyDescent="0.2">
      <c r="A63" s="12" t="s">
        <v>24157</v>
      </c>
      <c r="B63" s="12">
        <v>17424</v>
      </c>
      <c r="C63" s="12" t="s">
        <v>20135</v>
      </c>
      <c r="D63" s="13">
        <v>40035</v>
      </c>
      <c r="E63" s="13">
        <v>40035</v>
      </c>
      <c r="F63" s="14">
        <v>40036</v>
      </c>
      <c r="G63" s="14">
        <v>40036</v>
      </c>
      <c r="H63" s="14">
        <v>40043</v>
      </c>
      <c r="I63" s="21">
        <v>40044</v>
      </c>
      <c r="J63" s="15">
        <v>0</v>
      </c>
      <c r="K63" s="15">
        <v>7</v>
      </c>
      <c r="L63" s="15">
        <v>7</v>
      </c>
      <c r="M63" s="15">
        <v>1</v>
      </c>
      <c r="O63" t="str">
        <f t="shared" si="1"/>
        <v>MCBBound &amp; Not Paid</v>
      </c>
    </row>
    <row r="64" spans="1:15" ht="12" customHeight="1" outlineLevel="1" x14ac:dyDescent="0.2">
      <c r="A64" s="12" t="s">
        <v>24158</v>
      </c>
      <c r="B64" s="12">
        <v>18323</v>
      </c>
      <c r="C64" s="12" t="s">
        <v>20134</v>
      </c>
      <c r="D64" s="13">
        <v>40032</v>
      </c>
      <c r="E64" s="13">
        <v>40035</v>
      </c>
      <c r="F64" s="14">
        <v>40036</v>
      </c>
      <c r="G64" s="19">
        <v>40055</v>
      </c>
      <c r="H64" s="19">
        <v>40055</v>
      </c>
      <c r="J64" s="22">
        <v>19</v>
      </c>
      <c r="K64" s="22">
        <v>0</v>
      </c>
      <c r="L64" s="15">
        <v>19</v>
      </c>
      <c r="M64" s="15">
        <v>0</v>
      </c>
      <c r="O64" t="str">
        <f t="shared" si="1"/>
        <v>NBBNo Sale</v>
      </c>
    </row>
    <row r="65" spans="1:15" ht="12" customHeight="1" outlineLevel="1" x14ac:dyDescent="0.2">
      <c r="A65" s="12" t="s">
        <v>24158</v>
      </c>
      <c r="B65" s="12">
        <v>18324</v>
      </c>
      <c r="C65" s="12" t="s">
        <v>20133</v>
      </c>
      <c r="D65" s="13">
        <v>40029</v>
      </c>
      <c r="E65" s="13">
        <v>40035</v>
      </c>
      <c r="F65" s="14">
        <v>40036</v>
      </c>
      <c r="G65" s="8"/>
      <c r="H65" s="8"/>
      <c r="J65" s="10"/>
      <c r="K65" s="10"/>
      <c r="L65" s="15">
        <v>0</v>
      </c>
      <c r="M65" s="15">
        <v>0</v>
      </c>
      <c r="O65" t="str">
        <f t="shared" si="1"/>
        <v>NBBDeclined</v>
      </c>
    </row>
    <row r="66" spans="1:15" ht="12" customHeight="1" outlineLevel="1" x14ac:dyDescent="0.2">
      <c r="A66" s="12" t="s">
        <v>24158</v>
      </c>
      <c r="B66" s="12">
        <v>18322</v>
      </c>
      <c r="C66" s="12" t="s">
        <v>20133</v>
      </c>
      <c r="D66" s="13">
        <v>40017</v>
      </c>
      <c r="E66" s="13">
        <v>40035</v>
      </c>
      <c r="F66" s="14">
        <v>40036</v>
      </c>
      <c r="G66" s="20"/>
      <c r="H66" s="20"/>
      <c r="J66" s="23"/>
      <c r="K66" s="23"/>
      <c r="L66" s="15">
        <v>0</v>
      </c>
      <c r="M66" s="15">
        <v>0</v>
      </c>
      <c r="O66" t="str">
        <f t="shared" si="1"/>
        <v>NBBDeclined</v>
      </c>
    </row>
    <row r="67" spans="1:15" ht="12" customHeight="1" outlineLevel="1" x14ac:dyDescent="0.2">
      <c r="A67" s="12" t="s">
        <v>20138</v>
      </c>
      <c r="B67" s="12">
        <v>17609</v>
      </c>
      <c r="C67" s="12" t="s">
        <v>20135</v>
      </c>
      <c r="D67" s="13">
        <v>40031</v>
      </c>
      <c r="E67" s="13">
        <v>40035</v>
      </c>
      <c r="F67" s="14">
        <v>40037</v>
      </c>
      <c r="G67" s="14">
        <v>40058</v>
      </c>
      <c r="H67" s="14">
        <v>40066</v>
      </c>
      <c r="I67" s="16">
        <v>40075</v>
      </c>
      <c r="J67" s="15">
        <v>21</v>
      </c>
      <c r="K67" s="15">
        <v>8</v>
      </c>
      <c r="L67" s="15">
        <v>29</v>
      </c>
      <c r="M67" s="15">
        <v>9</v>
      </c>
      <c r="O67" t="str">
        <f t="shared" si="1"/>
        <v>CNJBound &amp; Not Paid</v>
      </c>
    </row>
    <row r="68" spans="1:15" ht="12" customHeight="1" outlineLevel="1" x14ac:dyDescent="0.2">
      <c r="A68" s="12" t="s">
        <v>20138</v>
      </c>
      <c r="B68" s="12">
        <v>17574</v>
      </c>
      <c r="C68" s="12" t="s">
        <v>20135</v>
      </c>
      <c r="D68" s="13">
        <v>40025</v>
      </c>
      <c r="E68" s="13">
        <v>40035</v>
      </c>
      <c r="F68" s="14">
        <v>40037</v>
      </c>
      <c r="G68" s="19">
        <v>40052</v>
      </c>
      <c r="H68" s="19">
        <v>40052</v>
      </c>
      <c r="I68" s="21">
        <v>40066</v>
      </c>
      <c r="J68" s="22">
        <v>15</v>
      </c>
      <c r="K68" s="22">
        <v>0</v>
      </c>
      <c r="L68" s="15">
        <v>15</v>
      </c>
      <c r="M68" s="15">
        <v>14</v>
      </c>
      <c r="O68" t="str">
        <f t="shared" si="1"/>
        <v>CNJBound &amp; Not Paid</v>
      </c>
    </row>
    <row r="69" spans="1:15" ht="12" customHeight="1" outlineLevel="1" x14ac:dyDescent="0.2">
      <c r="A69" s="12" t="s">
        <v>20138</v>
      </c>
      <c r="B69" s="12">
        <v>17701</v>
      </c>
      <c r="C69" s="12" t="s">
        <v>24152</v>
      </c>
      <c r="D69" s="13">
        <v>40035</v>
      </c>
      <c r="E69" s="13">
        <v>40037</v>
      </c>
      <c r="F69" s="14">
        <v>40037</v>
      </c>
      <c r="G69" s="14">
        <v>40081</v>
      </c>
      <c r="H69" s="14">
        <v>40081</v>
      </c>
      <c r="I69" s="21">
        <v>40095</v>
      </c>
      <c r="J69" s="15">
        <v>44</v>
      </c>
      <c r="K69" s="15">
        <v>0</v>
      </c>
      <c r="L69" s="15">
        <v>44</v>
      </c>
      <c r="M69" s="15">
        <v>14</v>
      </c>
      <c r="O69" t="str">
        <f t="shared" si="1"/>
        <v>CNJQuote Issued</v>
      </c>
    </row>
    <row r="70" spans="1:15" ht="12" customHeight="1" outlineLevel="1" x14ac:dyDescent="0.2">
      <c r="A70" s="12" t="s">
        <v>20138</v>
      </c>
      <c r="B70" s="12">
        <v>17665</v>
      </c>
      <c r="C70" s="12" t="s">
        <v>20135</v>
      </c>
      <c r="D70" s="13">
        <v>40035</v>
      </c>
      <c r="E70" s="13">
        <v>40035</v>
      </c>
      <c r="F70" s="14">
        <v>40037</v>
      </c>
      <c r="G70" s="14">
        <v>40070</v>
      </c>
      <c r="H70" s="14">
        <v>40079</v>
      </c>
      <c r="I70" s="21">
        <v>40087</v>
      </c>
      <c r="J70" s="15">
        <v>33</v>
      </c>
      <c r="K70" s="15">
        <v>9</v>
      </c>
      <c r="L70" s="15">
        <v>42</v>
      </c>
      <c r="M70" s="15">
        <v>8</v>
      </c>
      <c r="O70" t="str">
        <f t="shared" si="1"/>
        <v>CNJBound &amp; Not Paid</v>
      </c>
    </row>
    <row r="71" spans="1:15" ht="21.95" customHeight="1" outlineLevel="1" x14ac:dyDescent="0.2">
      <c r="A71" s="12" t="s">
        <v>20138</v>
      </c>
      <c r="B71" s="12">
        <v>17547</v>
      </c>
      <c r="C71" s="12" t="s">
        <v>24149</v>
      </c>
      <c r="D71" s="13">
        <v>40035</v>
      </c>
      <c r="E71" s="13">
        <v>40036</v>
      </c>
      <c r="F71" s="14">
        <v>40037</v>
      </c>
      <c r="G71" s="14">
        <v>40044</v>
      </c>
      <c r="H71" s="14">
        <v>40044</v>
      </c>
      <c r="I71" s="21">
        <v>40057</v>
      </c>
      <c r="J71" s="15">
        <v>7</v>
      </c>
      <c r="K71" s="15">
        <v>0</v>
      </c>
      <c r="L71" s="15">
        <v>7</v>
      </c>
      <c r="M71" s="15">
        <v>13</v>
      </c>
      <c r="O71" t="str">
        <f t="shared" si="1"/>
        <v>CNJRenewal Laspe Replaced</v>
      </c>
    </row>
    <row r="72" spans="1:15" ht="12" customHeight="1" outlineLevel="1" x14ac:dyDescent="0.2">
      <c r="A72" s="12" t="s">
        <v>24153</v>
      </c>
      <c r="B72" s="12">
        <v>18329</v>
      </c>
      <c r="C72" s="12" t="s">
        <v>20134</v>
      </c>
      <c r="D72" s="13">
        <v>40025</v>
      </c>
      <c r="E72" s="13">
        <v>40037</v>
      </c>
      <c r="F72" s="14">
        <v>40037</v>
      </c>
      <c r="G72" s="14">
        <v>40038</v>
      </c>
      <c r="H72" s="14">
        <v>40038</v>
      </c>
      <c r="J72" s="15">
        <v>1</v>
      </c>
      <c r="K72" s="15">
        <v>0</v>
      </c>
      <c r="L72" s="15">
        <v>1</v>
      </c>
      <c r="M72" s="15">
        <v>0</v>
      </c>
      <c r="O72" t="str">
        <f t="shared" si="1"/>
        <v>HJMNo Sale</v>
      </c>
    </row>
    <row r="73" spans="1:15" ht="12" customHeight="1" outlineLevel="1" x14ac:dyDescent="0.2">
      <c r="A73" s="12" t="s">
        <v>24153</v>
      </c>
      <c r="B73" s="12">
        <v>17448</v>
      </c>
      <c r="C73" s="12" t="s">
        <v>20135</v>
      </c>
      <c r="D73" s="13">
        <v>40030</v>
      </c>
      <c r="E73" s="13">
        <v>40037</v>
      </c>
      <c r="F73" s="14">
        <v>40037</v>
      </c>
      <c r="G73" s="19">
        <v>40037</v>
      </c>
      <c r="H73" s="19">
        <v>40039</v>
      </c>
      <c r="I73" s="21">
        <v>40050</v>
      </c>
      <c r="J73" s="22">
        <v>0</v>
      </c>
      <c r="K73" s="22">
        <v>2</v>
      </c>
      <c r="L73" s="15">
        <v>2</v>
      </c>
      <c r="M73" s="15">
        <v>11</v>
      </c>
      <c r="O73" t="str">
        <f t="shared" si="1"/>
        <v>HJMBound &amp; Not Paid</v>
      </c>
    </row>
    <row r="74" spans="1:15" ht="12" customHeight="1" outlineLevel="1" x14ac:dyDescent="0.2">
      <c r="A74" s="12" t="s">
        <v>24153</v>
      </c>
      <c r="B74" s="12">
        <v>18327</v>
      </c>
      <c r="C74" s="12" t="s">
        <v>24152</v>
      </c>
      <c r="D74" s="18"/>
      <c r="E74" s="13">
        <v>40037</v>
      </c>
      <c r="F74" s="14">
        <v>40037</v>
      </c>
      <c r="G74" s="14">
        <v>40046</v>
      </c>
      <c r="H74" s="14">
        <v>40085</v>
      </c>
      <c r="J74" s="15">
        <v>9</v>
      </c>
      <c r="K74" s="15">
        <v>39</v>
      </c>
      <c r="L74" s="15">
        <v>48</v>
      </c>
      <c r="M74" s="15">
        <v>0</v>
      </c>
      <c r="O74" t="str">
        <f t="shared" si="1"/>
        <v>HJMQuote Issued</v>
      </c>
    </row>
    <row r="75" spans="1:15" ht="12" customHeight="1" outlineLevel="1" x14ac:dyDescent="0.2">
      <c r="A75" s="12" t="s">
        <v>24153</v>
      </c>
      <c r="B75" s="12">
        <v>18328</v>
      </c>
      <c r="C75" s="12" t="s">
        <v>20133</v>
      </c>
      <c r="D75" s="18"/>
      <c r="E75" s="13">
        <v>40037</v>
      </c>
      <c r="F75" s="14">
        <v>40037</v>
      </c>
      <c r="G75" s="8"/>
      <c r="H75" s="8"/>
      <c r="J75" s="10"/>
      <c r="K75" s="10"/>
      <c r="L75" s="15">
        <v>0</v>
      </c>
      <c r="M75" s="15">
        <v>0</v>
      </c>
      <c r="O75" t="str">
        <f t="shared" si="1"/>
        <v>HJMDeclined</v>
      </c>
    </row>
    <row r="76" spans="1:15" ht="12" customHeight="1" outlineLevel="1" x14ac:dyDescent="0.2">
      <c r="A76" s="12" t="s">
        <v>24153</v>
      </c>
      <c r="B76" s="12">
        <v>17543</v>
      </c>
      <c r="C76" s="12" t="s">
        <v>20135</v>
      </c>
      <c r="D76" s="13">
        <v>40009</v>
      </c>
      <c r="E76" s="13">
        <v>40037</v>
      </c>
      <c r="F76" s="14">
        <v>40037</v>
      </c>
      <c r="G76" s="14">
        <v>40042</v>
      </c>
      <c r="H76" s="14">
        <v>40042</v>
      </c>
      <c r="I76" s="21">
        <v>40057</v>
      </c>
      <c r="J76" s="15">
        <v>5</v>
      </c>
      <c r="K76" s="15">
        <v>0</v>
      </c>
      <c r="L76" s="15">
        <v>5</v>
      </c>
      <c r="M76" s="15">
        <v>15</v>
      </c>
      <c r="O76" t="str">
        <f t="shared" si="1"/>
        <v>HJMBound &amp; Not Paid</v>
      </c>
    </row>
    <row r="77" spans="1:15" ht="12" customHeight="1" outlineLevel="1" x14ac:dyDescent="0.2">
      <c r="A77" s="12" t="s">
        <v>24155</v>
      </c>
      <c r="B77" s="12">
        <v>17555</v>
      </c>
      <c r="C77" s="12" t="s">
        <v>20135</v>
      </c>
      <c r="D77" s="13">
        <v>40010</v>
      </c>
      <c r="E77" s="13">
        <v>40035</v>
      </c>
      <c r="F77" s="14">
        <v>40037</v>
      </c>
      <c r="G77" s="19">
        <v>40056</v>
      </c>
      <c r="H77" s="19">
        <v>40056</v>
      </c>
      <c r="I77" s="21">
        <v>40061</v>
      </c>
      <c r="J77" s="22">
        <v>19</v>
      </c>
      <c r="K77" s="22">
        <v>0</v>
      </c>
      <c r="L77" s="15">
        <v>19</v>
      </c>
      <c r="M77" s="15">
        <v>5</v>
      </c>
      <c r="O77" t="str">
        <f t="shared" si="1"/>
        <v>JRBound &amp; Not Paid</v>
      </c>
    </row>
    <row r="78" spans="1:15" ht="12" customHeight="1" outlineLevel="1" x14ac:dyDescent="0.2">
      <c r="A78" s="12" t="s">
        <v>24155</v>
      </c>
      <c r="B78" s="12">
        <v>17579</v>
      </c>
      <c r="C78" s="12" t="s">
        <v>20135</v>
      </c>
      <c r="D78" s="13">
        <v>40031</v>
      </c>
      <c r="E78" s="13">
        <v>40035</v>
      </c>
      <c r="F78" s="14">
        <v>40037</v>
      </c>
      <c r="G78" s="14">
        <v>40059</v>
      </c>
      <c r="H78" s="14">
        <v>40060</v>
      </c>
      <c r="I78" s="21">
        <v>40067</v>
      </c>
      <c r="J78" s="15">
        <v>22</v>
      </c>
      <c r="K78" s="15">
        <v>1</v>
      </c>
      <c r="L78" s="15">
        <v>23</v>
      </c>
      <c r="M78" s="15">
        <v>7</v>
      </c>
      <c r="O78" t="str">
        <f t="shared" si="1"/>
        <v>JRBound &amp; Not Paid</v>
      </c>
    </row>
    <row r="79" spans="1:15" ht="12" customHeight="1" outlineLevel="1" x14ac:dyDescent="0.2">
      <c r="A79" s="12" t="s">
        <v>24156</v>
      </c>
      <c r="B79" s="12">
        <v>17692</v>
      </c>
      <c r="C79" s="12" t="s">
        <v>20135</v>
      </c>
      <c r="D79" s="13">
        <v>40079</v>
      </c>
      <c r="E79" s="13">
        <v>40028</v>
      </c>
      <c r="F79" s="14">
        <v>40037</v>
      </c>
      <c r="G79" s="19">
        <v>40079</v>
      </c>
      <c r="H79" s="19">
        <v>40087</v>
      </c>
      <c r="I79" s="21">
        <v>40093</v>
      </c>
      <c r="J79" s="22">
        <v>42</v>
      </c>
      <c r="K79" s="22">
        <v>8</v>
      </c>
      <c r="L79" s="15">
        <v>50</v>
      </c>
      <c r="M79" s="15">
        <v>6</v>
      </c>
      <c r="O79" t="str">
        <f t="shared" si="1"/>
        <v>LABBound &amp; Not Paid</v>
      </c>
    </row>
    <row r="80" spans="1:15" ht="12" customHeight="1" outlineLevel="1" x14ac:dyDescent="0.2">
      <c r="A80" s="12" t="s">
        <v>24156</v>
      </c>
      <c r="B80" s="12">
        <v>17532</v>
      </c>
      <c r="C80" s="12" t="s">
        <v>20135</v>
      </c>
      <c r="D80" s="13">
        <v>40032</v>
      </c>
      <c r="E80" s="13">
        <v>40034</v>
      </c>
      <c r="F80" s="14">
        <v>40037</v>
      </c>
      <c r="G80" s="19">
        <v>40049</v>
      </c>
      <c r="H80" s="19">
        <v>40049</v>
      </c>
      <c r="I80" s="21">
        <v>40057</v>
      </c>
      <c r="J80" s="22">
        <v>12</v>
      </c>
      <c r="K80" s="22">
        <v>0</v>
      </c>
      <c r="L80" s="15">
        <v>12</v>
      </c>
      <c r="M80" s="15">
        <v>8</v>
      </c>
      <c r="O80" t="str">
        <f t="shared" si="1"/>
        <v>LABBound &amp; Not Paid</v>
      </c>
    </row>
    <row r="81" spans="1:15" ht="12" customHeight="1" outlineLevel="1" x14ac:dyDescent="0.2">
      <c r="A81" s="12" t="s">
        <v>24156</v>
      </c>
      <c r="B81" s="12">
        <v>17628</v>
      </c>
      <c r="C81" s="12" t="s">
        <v>20135</v>
      </c>
      <c r="D81" s="13">
        <v>40008</v>
      </c>
      <c r="E81" s="13">
        <v>40036</v>
      </c>
      <c r="F81" s="14">
        <v>40037</v>
      </c>
      <c r="G81" s="14">
        <v>40065</v>
      </c>
      <c r="H81" s="14">
        <v>40078</v>
      </c>
      <c r="I81" s="21">
        <v>40082</v>
      </c>
      <c r="J81" s="15">
        <v>28</v>
      </c>
      <c r="K81" s="15">
        <v>13</v>
      </c>
      <c r="L81" s="15">
        <v>41</v>
      </c>
      <c r="M81" s="15">
        <v>4</v>
      </c>
      <c r="O81" t="str">
        <f t="shared" si="1"/>
        <v>LABBound &amp; Not Paid</v>
      </c>
    </row>
    <row r="82" spans="1:15" ht="12" customHeight="1" outlineLevel="1" x14ac:dyDescent="0.2">
      <c r="A82" s="12" t="s">
        <v>24156</v>
      </c>
      <c r="B82" s="12">
        <v>18326</v>
      </c>
      <c r="C82" s="12" t="s">
        <v>20135</v>
      </c>
      <c r="D82" s="13">
        <v>40031</v>
      </c>
      <c r="E82" s="13">
        <v>40036</v>
      </c>
      <c r="F82" s="14">
        <v>40037</v>
      </c>
      <c r="G82" s="14">
        <v>40038</v>
      </c>
      <c r="H82" s="14">
        <v>40038</v>
      </c>
      <c r="J82" s="15">
        <v>1</v>
      </c>
      <c r="K82" s="15">
        <v>0</v>
      </c>
      <c r="L82" s="15">
        <v>1</v>
      </c>
      <c r="M82" s="15">
        <v>0</v>
      </c>
      <c r="O82" t="str">
        <f t="shared" si="1"/>
        <v>LABBound &amp; Not Paid</v>
      </c>
    </row>
    <row r="83" spans="1:15" ht="12" customHeight="1" outlineLevel="1" x14ac:dyDescent="0.2">
      <c r="A83" s="12" t="s">
        <v>24156</v>
      </c>
      <c r="B83" s="12">
        <v>17535</v>
      </c>
      <c r="C83" s="12" t="s">
        <v>20135</v>
      </c>
      <c r="D83" s="13">
        <v>40024</v>
      </c>
      <c r="E83" s="13">
        <v>40028</v>
      </c>
      <c r="F83" s="14">
        <v>40037</v>
      </c>
      <c r="G83" s="19">
        <v>40039</v>
      </c>
      <c r="H83" s="19">
        <v>40039</v>
      </c>
      <c r="I83" s="21">
        <v>40057</v>
      </c>
      <c r="J83" s="22">
        <v>2</v>
      </c>
      <c r="K83" s="22">
        <v>0</v>
      </c>
      <c r="L83" s="15">
        <v>2</v>
      </c>
      <c r="M83" s="15">
        <v>18</v>
      </c>
      <c r="O83" t="str">
        <f t="shared" si="1"/>
        <v>LABBound &amp; Not Paid</v>
      </c>
    </row>
    <row r="84" spans="1:15" ht="12" customHeight="1" outlineLevel="1" x14ac:dyDescent="0.2">
      <c r="A84" s="12" t="s">
        <v>24156</v>
      </c>
      <c r="B84" s="12">
        <v>17551</v>
      </c>
      <c r="C84" s="12" t="s">
        <v>20135</v>
      </c>
      <c r="D84" s="13">
        <v>40031</v>
      </c>
      <c r="E84" s="13">
        <v>40036</v>
      </c>
      <c r="F84" s="14">
        <v>40037</v>
      </c>
      <c r="G84" s="19">
        <v>40051</v>
      </c>
      <c r="H84" s="19">
        <v>40051</v>
      </c>
      <c r="I84" s="21">
        <v>40058</v>
      </c>
      <c r="J84" s="22">
        <v>14</v>
      </c>
      <c r="K84" s="22">
        <v>0</v>
      </c>
      <c r="L84" s="15">
        <v>14</v>
      </c>
      <c r="M84" s="15">
        <v>7</v>
      </c>
      <c r="O84" t="str">
        <f t="shared" si="1"/>
        <v>LABBound &amp; Not Paid</v>
      </c>
    </row>
    <row r="85" spans="1:15" ht="12" customHeight="1" outlineLevel="1" x14ac:dyDescent="0.2">
      <c r="A85" s="12" t="s">
        <v>24156</v>
      </c>
      <c r="B85" s="12">
        <v>17612</v>
      </c>
      <c r="C85" s="12" t="s">
        <v>20135</v>
      </c>
      <c r="D85" s="13">
        <v>40003</v>
      </c>
      <c r="E85" s="13">
        <v>40030</v>
      </c>
      <c r="F85" s="14">
        <v>40037</v>
      </c>
      <c r="G85" s="19">
        <v>40060</v>
      </c>
      <c r="H85" s="19">
        <v>40060</v>
      </c>
      <c r="I85" s="21">
        <v>40075</v>
      </c>
      <c r="J85" s="22">
        <v>23</v>
      </c>
      <c r="K85" s="22">
        <v>0</v>
      </c>
      <c r="L85" s="15">
        <v>23</v>
      </c>
      <c r="M85" s="15">
        <v>15</v>
      </c>
      <c r="O85" t="str">
        <f t="shared" si="1"/>
        <v>LABBound &amp; Not Paid</v>
      </c>
    </row>
    <row r="86" spans="1:15" ht="12" customHeight="1" outlineLevel="1" x14ac:dyDescent="0.2">
      <c r="A86" s="12" t="s">
        <v>24156</v>
      </c>
      <c r="B86" s="12">
        <v>17595</v>
      </c>
      <c r="C86" s="12" t="s">
        <v>20135</v>
      </c>
      <c r="D86" s="13">
        <v>40030</v>
      </c>
      <c r="E86" s="13">
        <v>40032</v>
      </c>
      <c r="F86" s="14">
        <v>40037</v>
      </c>
      <c r="G86" s="19">
        <v>40060</v>
      </c>
      <c r="H86" s="19">
        <v>40060</v>
      </c>
      <c r="I86" s="21">
        <v>40071</v>
      </c>
      <c r="J86" s="22">
        <v>23</v>
      </c>
      <c r="K86" s="22">
        <v>0</v>
      </c>
      <c r="L86" s="15">
        <v>23</v>
      </c>
      <c r="M86" s="15">
        <v>11</v>
      </c>
      <c r="O86" t="str">
        <f t="shared" si="1"/>
        <v>LABBound &amp; Not Paid</v>
      </c>
    </row>
    <row r="87" spans="1:15" ht="12" customHeight="1" outlineLevel="1" x14ac:dyDescent="0.2">
      <c r="A87" s="12" t="s">
        <v>24157</v>
      </c>
      <c r="B87" s="12">
        <v>17625</v>
      </c>
      <c r="C87" s="12" t="s">
        <v>20135</v>
      </c>
      <c r="D87" s="13">
        <v>40030</v>
      </c>
      <c r="E87" s="13">
        <v>40035</v>
      </c>
      <c r="F87" s="14">
        <v>40037</v>
      </c>
      <c r="G87" s="19">
        <v>40066</v>
      </c>
      <c r="H87" s="19">
        <v>40067</v>
      </c>
      <c r="I87" s="21">
        <v>40081</v>
      </c>
      <c r="J87" s="22">
        <v>29</v>
      </c>
      <c r="K87" s="22">
        <v>1</v>
      </c>
      <c r="L87" s="15">
        <v>30</v>
      </c>
      <c r="M87" s="15">
        <v>14</v>
      </c>
      <c r="O87" t="str">
        <f t="shared" si="1"/>
        <v>MCBBound &amp; Not Paid</v>
      </c>
    </row>
    <row r="88" spans="1:15" ht="12" customHeight="1" outlineLevel="1" x14ac:dyDescent="0.2">
      <c r="A88" s="12" t="s">
        <v>24157</v>
      </c>
      <c r="B88" s="12">
        <v>17585</v>
      </c>
      <c r="C88" s="12" t="s">
        <v>20135</v>
      </c>
      <c r="D88" s="13">
        <v>40025</v>
      </c>
      <c r="E88" s="13">
        <v>40028</v>
      </c>
      <c r="F88" s="14">
        <v>40037</v>
      </c>
      <c r="G88" s="14">
        <v>40052</v>
      </c>
      <c r="H88" s="14">
        <v>40052</v>
      </c>
      <c r="I88" s="21">
        <v>40069</v>
      </c>
      <c r="J88" s="15">
        <v>15</v>
      </c>
      <c r="K88" s="15">
        <v>0</v>
      </c>
      <c r="L88" s="15">
        <v>15</v>
      </c>
      <c r="M88" s="15">
        <v>17</v>
      </c>
      <c r="O88" t="str">
        <f t="shared" si="1"/>
        <v>MCBBound &amp; Not Paid</v>
      </c>
    </row>
    <row r="89" spans="1:15" ht="12" customHeight="1" outlineLevel="1" x14ac:dyDescent="0.2">
      <c r="A89" s="12" t="s">
        <v>24157</v>
      </c>
      <c r="B89" s="12">
        <v>17552</v>
      </c>
      <c r="C89" s="12" t="s">
        <v>20135</v>
      </c>
      <c r="D89" s="17">
        <v>40028</v>
      </c>
      <c r="E89" s="13">
        <v>40036</v>
      </c>
      <c r="F89" s="14">
        <v>40037</v>
      </c>
      <c r="G89" s="19">
        <v>40043</v>
      </c>
      <c r="H89" s="19">
        <v>40050</v>
      </c>
      <c r="I89" s="21">
        <v>40060</v>
      </c>
      <c r="J89" s="22">
        <v>6</v>
      </c>
      <c r="K89" s="22">
        <v>7</v>
      </c>
      <c r="L89" s="15">
        <v>13</v>
      </c>
      <c r="M89" s="15">
        <v>10</v>
      </c>
      <c r="O89" t="str">
        <f t="shared" si="1"/>
        <v>MCBBound &amp; Not Paid</v>
      </c>
    </row>
    <row r="90" spans="1:15" ht="12" customHeight="1" outlineLevel="1" x14ac:dyDescent="0.2">
      <c r="A90" s="12" t="s">
        <v>24158</v>
      </c>
      <c r="B90" s="12">
        <v>18325</v>
      </c>
      <c r="C90" s="12" t="s">
        <v>20133</v>
      </c>
      <c r="D90" s="18"/>
      <c r="E90" s="13">
        <v>40035</v>
      </c>
      <c r="F90" s="14">
        <v>40037</v>
      </c>
      <c r="G90" s="20"/>
      <c r="H90" s="20"/>
      <c r="J90" s="23"/>
      <c r="K90" s="23"/>
      <c r="L90" s="15">
        <v>0</v>
      </c>
      <c r="M90" s="15">
        <v>0</v>
      </c>
      <c r="O90" t="str">
        <f t="shared" si="1"/>
        <v>NBBDeclined</v>
      </c>
    </row>
    <row r="91" spans="1:15" ht="12" customHeight="1" outlineLevel="1" x14ac:dyDescent="0.2">
      <c r="A91" s="12" t="s">
        <v>24155</v>
      </c>
      <c r="B91" s="12">
        <v>17411</v>
      </c>
      <c r="C91" s="12" t="s">
        <v>20135</v>
      </c>
      <c r="D91" s="13">
        <v>40038</v>
      </c>
      <c r="E91" s="13">
        <v>40038</v>
      </c>
      <c r="F91" s="14">
        <v>40038</v>
      </c>
      <c r="G91" s="14">
        <v>40039</v>
      </c>
      <c r="H91" s="14">
        <v>40039</v>
      </c>
      <c r="I91" s="21">
        <v>40040</v>
      </c>
      <c r="J91" s="15">
        <v>1</v>
      </c>
      <c r="K91" s="15">
        <v>0</v>
      </c>
      <c r="L91" s="15">
        <v>1</v>
      </c>
      <c r="M91" s="15">
        <v>1</v>
      </c>
      <c r="O91" t="str">
        <f t="shared" si="1"/>
        <v>JRBound &amp; Not Paid</v>
      </c>
    </row>
    <row r="92" spans="1:15" ht="12" customHeight="1" outlineLevel="1" x14ac:dyDescent="0.2">
      <c r="A92" s="12" t="s">
        <v>24155</v>
      </c>
      <c r="B92" s="12">
        <v>17611</v>
      </c>
      <c r="C92" s="12" t="s">
        <v>20135</v>
      </c>
      <c r="D92" s="13">
        <v>40029</v>
      </c>
      <c r="E92" s="13">
        <v>40038</v>
      </c>
      <c r="F92" s="14">
        <v>40038</v>
      </c>
      <c r="G92" s="14">
        <v>40064</v>
      </c>
      <c r="H92" s="19">
        <v>40064</v>
      </c>
      <c r="I92" s="21">
        <v>40075</v>
      </c>
      <c r="J92" s="15">
        <v>26</v>
      </c>
      <c r="K92" s="22">
        <v>0</v>
      </c>
      <c r="L92" s="15">
        <v>26</v>
      </c>
      <c r="M92" s="15">
        <v>11</v>
      </c>
      <c r="O92" t="str">
        <f t="shared" si="1"/>
        <v>JRBound &amp; Not Paid</v>
      </c>
    </row>
    <row r="93" spans="1:15" ht="12" customHeight="1" outlineLevel="1" x14ac:dyDescent="0.2">
      <c r="A93" s="12" t="s">
        <v>24157</v>
      </c>
      <c r="B93" s="12">
        <v>17437</v>
      </c>
      <c r="C93" s="12" t="s">
        <v>20135</v>
      </c>
      <c r="D93" s="13">
        <v>40035</v>
      </c>
      <c r="E93" s="13">
        <v>40038</v>
      </c>
      <c r="F93" s="14">
        <v>40038</v>
      </c>
      <c r="G93" s="14">
        <v>40042</v>
      </c>
      <c r="H93" s="19">
        <v>40042</v>
      </c>
      <c r="I93" s="21">
        <v>40048</v>
      </c>
      <c r="J93" s="15">
        <v>4</v>
      </c>
      <c r="K93" s="22">
        <v>0</v>
      </c>
      <c r="L93" s="15">
        <v>4</v>
      </c>
      <c r="M93" s="15">
        <v>6</v>
      </c>
      <c r="O93" t="str">
        <f t="shared" ref="O93:O156" si="2">+A93&amp;C93</f>
        <v>MCBBound &amp; Not Paid</v>
      </c>
    </row>
    <row r="94" spans="1:15" ht="12" customHeight="1" outlineLevel="1" x14ac:dyDescent="0.2">
      <c r="A94" s="12" t="s">
        <v>24157</v>
      </c>
      <c r="B94" s="12">
        <v>17605</v>
      </c>
      <c r="C94" s="12" t="s">
        <v>20135</v>
      </c>
      <c r="D94" s="13">
        <v>40035</v>
      </c>
      <c r="E94" s="13">
        <v>40037</v>
      </c>
      <c r="F94" s="14">
        <v>40038</v>
      </c>
      <c r="G94" s="14">
        <v>40053</v>
      </c>
      <c r="H94" s="14">
        <v>40053</v>
      </c>
      <c r="I94" s="21">
        <v>40074</v>
      </c>
      <c r="J94" s="15">
        <v>15</v>
      </c>
      <c r="K94" s="15">
        <v>0</v>
      </c>
      <c r="L94" s="15">
        <v>15</v>
      </c>
      <c r="M94" s="15">
        <v>21</v>
      </c>
      <c r="O94" t="str">
        <f t="shared" si="2"/>
        <v>MCBBound &amp; Not Paid</v>
      </c>
    </row>
    <row r="95" spans="1:15" ht="12" customHeight="1" outlineLevel="1" x14ac:dyDescent="0.2">
      <c r="A95" s="12" t="s">
        <v>20138</v>
      </c>
      <c r="B95" s="12">
        <v>17652</v>
      </c>
      <c r="C95" s="12" t="s">
        <v>20135</v>
      </c>
      <c r="D95" s="13">
        <v>40037</v>
      </c>
      <c r="E95" s="13">
        <v>40037</v>
      </c>
      <c r="F95" s="14">
        <v>40039</v>
      </c>
      <c r="G95" s="14">
        <v>40071</v>
      </c>
      <c r="H95" s="14">
        <v>40072</v>
      </c>
      <c r="I95" s="21">
        <v>40087</v>
      </c>
      <c r="J95" s="15">
        <v>32</v>
      </c>
      <c r="K95" s="15">
        <v>1</v>
      </c>
      <c r="L95" s="15">
        <v>33</v>
      </c>
      <c r="M95" s="15">
        <v>15</v>
      </c>
      <c r="O95" t="str">
        <f t="shared" si="2"/>
        <v>CNJBound &amp; Not Paid</v>
      </c>
    </row>
    <row r="96" spans="1:15" ht="12" customHeight="1" outlineLevel="1" x14ac:dyDescent="0.2">
      <c r="A96" s="12" t="s">
        <v>24153</v>
      </c>
      <c r="B96" s="12">
        <v>18332</v>
      </c>
      <c r="C96" s="12" t="s">
        <v>20133</v>
      </c>
      <c r="D96" s="18"/>
      <c r="E96" s="13">
        <v>40038</v>
      </c>
      <c r="F96" s="14">
        <v>40039</v>
      </c>
      <c r="G96" s="8"/>
      <c r="H96" s="8"/>
      <c r="J96" s="10"/>
      <c r="K96" s="10"/>
      <c r="L96" s="15">
        <v>0</v>
      </c>
      <c r="M96" s="15">
        <v>0</v>
      </c>
      <c r="O96" t="str">
        <f t="shared" si="2"/>
        <v>HJMDeclined</v>
      </c>
    </row>
    <row r="97" spans="1:15" ht="12" customHeight="1" outlineLevel="1" x14ac:dyDescent="0.2">
      <c r="A97" s="12" t="s">
        <v>24153</v>
      </c>
      <c r="B97" s="12">
        <v>17539</v>
      </c>
      <c r="C97" s="12" t="s">
        <v>20135</v>
      </c>
      <c r="D97" s="17">
        <v>40035</v>
      </c>
      <c r="E97" s="13">
        <v>40037</v>
      </c>
      <c r="F97" s="14">
        <v>40039</v>
      </c>
      <c r="G97" s="19">
        <v>40044</v>
      </c>
      <c r="H97" s="19">
        <v>40045</v>
      </c>
      <c r="I97" s="21">
        <v>40057</v>
      </c>
      <c r="J97" s="22">
        <v>5</v>
      </c>
      <c r="K97" s="22">
        <v>1</v>
      </c>
      <c r="L97" s="15">
        <v>6</v>
      </c>
      <c r="M97" s="15">
        <v>12</v>
      </c>
      <c r="O97" t="str">
        <f t="shared" si="2"/>
        <v>HJMBound &amp; Not Paid</v>
      </c>
    </row>
    <row r="98" spans="1:15" ht="12" customHeight="1" outlineLevel="1" x14ac:dyDescent="0.2">
      <c r="A98" s="12" t="s">
        <v>24153</v>
      </c>
      <c r="B98" s="12">
        <v>18333</v>
      </c>
      <c r="C98" s="12" t="s">
        <v>20133</v>
      </c>
      <c r="D98" s="13">
        <v>39988</v>
      </c>
      <c r="E98" s="13">
        <v>40039</v>
      </c>
      <c r="F98" s="14">
        <v>40039</v>
      </c>
      <c r="G98" s="20"/>
      <c r="H98" s="20"/>
      <c r="J98" s="23"/>
      <c r="K98" s="23"/>
      <c r="L98" s="15">
        <v>0</v>
      </c>
      <c r="M98" s="15">
        <v>0</v>
      </c>
      <c r="O98" t="str">
        <f t="shared" si="2"/>
        <v>HJMDeclined</v>
      </c>
    </row>
    <row r="99" spans="1:15" ht="12" customHeight="1" outlineLevel="1" x14ac:dyDescent="0.2">
      <c r="A99" s="12" t="s">
        <v>24153</v>
      </c>
      <c r="B99" s="12">
        <v>17637</v>
      </c>
      <c r="C99" s="12" t="s">
        <v>20135</v>
      </c>
      <c r="D99" s="13">
        <v>40004</v>
      </c>
      <c r="E99" s="13">
        <v>40039</v>
      </c>
      <c r="F99" s="14">
        <v>40039</v>
      </c>
      <c r="G99" s="14">
        <v>40053</v>
      </c>
      <c r="H99" s="14">
        <v>40071</v>
      </c>
      <c r="I99" s="21">
        <v>40086</v>
      </c>
      <c r="J99" s="15">
        <v>14</v>
      </c>
      <c r="K99" s="15">
        <v>18</v>
      </c>
      <c r="L99" s="15">
        <v>32</v>
      </c>
      <c r="M99" s="15">
        <v>15</v>
      </c>
      <c r="O99" t="str">
        <f t="shared" si="2"/>
        <v>HJMBound &amp; Not Paid</v>
      </c>
    </row>
    <row r="100" spans="1:15" ht="12" customHeight="1" outlineLevel="1" x14ac:dyDescent="0.2">
      <c r="A100" s="12" t="s">
        <v>24153</v>
      </c>
      <c r="B100" s="12">
        <v>18331</v>
      </c>
      <c r="C100" s="12" t="s">
        <v>24152</v>
      </c>
      <c r="D100" s="13">
        <v>40030</v>
      </c>
      <c r="E100" s="13">
        <v>40035</v>
      </c>
      <c r="F100" s="14">
        <v>40039</v>
      </c>
      <c r="G100" s="14">
        <v>40039</v>
      </c>
      <c r="H100" s="14">
        <v>40073</v>
      </c>
      <c r="J100" s="15">
        <v>0</v>
      </c>
      <c r="K100" s="15">
        <v>34</v>
      </c>
      <c r="L100" s="15">
        <v>34</v>
      </c>
      <c r="M100" s="15">
        <v>0</v>
      </c>
      <c r="O100" t="str">
        <f t="shared" si="2"/>
        <v>HJMQuote Issued</v>
      </c>
    </row>
    <row r="101" spans="1:15" ht="12" customHeight="1" outlineLevel="1" x14ac:dyDescent="0.2">
      <c r="A101" s="12" t="s">
        <v>24153</v>
      </c>
      <c r="B101" s="12">
        <v>18330</v>
      </c>
      <c r="C101" s="12" t="s">
        <v>20134</v>
      </c>
      <c r="D101" s="13">
        <v>40037</v>
      </c>
      <c r="E101" s="13">
        <v>40038</v>
      </c>
      <c r="F101" s="14">
        <v>40039</v>
      </c>
      <c r="G101" s="14">
        <v>40039</v>
      </c>
      <c r="H101" s="19">
        <v>40039</v>
      </c>
      <c r="J101" s="15">
        <v>0</v>
      </c>
      <c r="K101" s="22">
        <v>0</v>
      </c>
      <c r="L101" s="15">
        <v>0</v>
      </c>
      <c r="M101" s="15">
        <v>0</v>
      </c>
      <c r="O101" t="str">
        <f t="shared" si="2"/>
        <v>HJMNo Sale</v>
      </c>
    </row>
    <row r="102" spans="1:15" ht="12" customHeight="1" outlineLevel="1" x14ac:dyDescent="0.2">
      <c r="A102" s="12" t="s">
        <v>24153</v>
      </c>
      <c r="B102" s="12">
        <v>18334</v>
      </c>
      <c r="C102" s="12" t="s">
        <v>20133</v>
      </c>
      <c r="D102" s="18"/>
      <c r="E102" s="13">
        <v>40039</v>
      </c>
      <c r="F102" s="14">
        <v>40039</v>
      </c>
      <c r="G102" s="8"/>
      <c r="H102" s="8"/>
      <c r="J102" s="10"/>
      <c r="K102" s="10"/>
      <c r="L102" s="15">
        <v>0</v>
      </c>
      <c r="M102" s="15">
        <v>0</v>
      </c>
      <c r="O102" t="str">
        <f t="shared" si="2"/>
        <v>HJMDeclined</v>
      </c>
    </row>
    <row r="103" spans="1:15" ht="12" customHeight="1" outlineLevel="1" x14ac:dyDescent="0.2">
      <c r="A103" s="12" t="s">
        <v>24153</v>
      </c>
      <c r="B103" s="12">
        <v>18335</v>
      </c>
      <c r="C103" s="12" t="s">
        <v>20133</v>
      </c>
      <c r="D103" s="13">
        <v>40025</v>
      </c>
      <c r="E103" s="13">
        <v>40039</v>
      </c>
      <c r="F103" s="14">
        <v>40039</v>
      </c>
      <c r="G103" s="8"/>
      <c r="H103" s="8"/>
      <c r="J103" s="10"/>
      <c r="K103" s="10"/>
      <c r="L103" s="15">
        <v>0</v>
      </c>
      <c r="M103" s="15">
        <v>0</v>
      </c>
      <c r="O103" t="str">
        <f t="shared" si="2"/>
        <v>HJMDeclined</v>
      </c>
    </row>
    <row r="104" spans="1:15" ht="12" customHeight="1" outlineLevel="1" x14ac:dyDescent="0.2">
      <c r="A104" s="12" t="s">
        <v>24153</v>
      </c>
      <c r="B104" s="12">
        <v>18336</v>
      </c>
      <c r="C104" s="12" t="s">
        <v>20133</v>
      </c>
      <c r="D104" s="13">
        <v>39933</v>
      </c>
      <c r="E104" s="13">
        <v>40039</v>
      </c>
      <c r="F104" s="14">
        <v>40039</v>
      </c>
      <c r="G104" s="19">
        <v>40042</v>
      </c>
      <c r="H104" s="8"/>
      <c r="J104" s="22">
        <v>3</v>
      </c>
      <c r="K104" s="10"/>
      <c r="L104" s="15">
        <v>0</v>
      </c>
      <c r="M104" s="15">
        <v>0</v>
      </c>
      <c r="O104" t="str">
        <f t="shared" si="2"/>
        <v>HJMDeclined</v>
      </c>
    </row>
    <row r="105" spans="1:15" ht="12" customHeight="1" outlineLevel="1" x14ac:dyDescent="0.2">
      <c r="A105" s="12" t="s">
        <v>24155</v>
      </c>
      <c r="B105" s="12">
        <v>17533</v>
      </c>
      <c r="C105" s="12" t="s">
        <v>20135</v>
      </c>
      <c r="D105" s="13">
        <v>40037</v>
      </c>
      <c r="E105" s="13">
        <v>40038</v>
      </c>
      <c r="F105" s="14">
        <v>40039</v>
      </c>
      <c r="G105" s="19">
        <v>40046</v>
      </c>
      <c r="H105" s="19">
        <v>40046</v>
      </c>
      <c r="I105" s="21">
        <v>40057</v>
      </c>
      <c r="J105" s="22">
        <v>7</v>
      </c>
      <c r="K105" s="22">
        <v>0</v>
      </c>
      <c r="L105" s="15">
        <v>7</v>
      </c>
      <c r="M105" s="15">
        <v>11</v>
      </c>
      <c r="O105" t="str">
        <f t="shared" si="2"/>
        <v>JRBound &amp; Not Paid</v>
      </c>
    </row>
    <row r="106" spans="1:15" ht="12" customHeight="1" outlineLevel="1" x14ac:dyDescent="0.2">
      <c r="A106" s="12" t="s">
        <v>24155</v>
      </c>
      <c r="B106" s="12">
        <v>17615</v>
      </c>
      <c r="C106" s="12" t="s">
        <v>20135</v>
      </c>
      <c r="D106" s="13">
        <v>40036</v>
      </c>
      <c r="E106" s="13">
        <v>40038</v>
      </c>
      <c r="F106" s="14">
        <v>40039</v>
      </c>
      <c r="G106" s="14">
        <v>40064</v>
      </c>
      <c r="H106" s="14">
        <v>40067</v>
      </c>
      <c r="I106" s="21">
        <v>40077</v>
      </c>
      <c r="J106" s="15">
        <v>25</v>
      </c>
      <c r="K106" s="15">
        <v>3</v>
      </c>
      <c r="L106" s="15">
        <v>28</v>
      </c>
      <c r="M106" s="15">
        <v>10</v>
      </c>
      <c r="O106" t="str">
        <f t="shared" si="2"/>
        <v>JRBound &amp; Not Paid</v>
      </c>
    </row>
    <row r="107" spans="1:15" ht="12" customHeight="1" outlineLevel="1" x14ac:dyDescent="0.2">
      <c r="A107" s="12" t="s">
        <v>24155</v>
      </c>
      <c r="B107" s="12">
        <v>17550</v>
      </c>
      <c r="C107" s="12" t="s">
        <v>20135</v>
      </c>
      <c r="D107" s="13">
        <v>39997</v>
      </c>
      <c r="E107" s="13">
        <v>40037</v>
      </c>
      <c r="F107" s="14">
        <v>40039</v>
      </c>
      <c r="G107" s="14">
        <v>40046</v>
      </c>
      <c r="H107" s="14">
        <v>40046</v>
      </c>
      <c r="I107" s="21">
        <v>40057</v>
      </c>
      <c r="J107" s="15">
        <v>7</v>
      </c>
      <c r="K107" s="15">
        <v>0</v>
      </c>
      <c r="L107" s="15">
        <v>7</v>
      </c>
      <c r="M107" s="15">
        <v>11</v>
      </c>
      <c r="O107" t="str">
        <f t="shared" si="2"/>
        <v>JRBound &amp; Not Paid</v>
      </c>
    </row>
    <row r="108" spans="1:15" ht="12" customHeight="1" outlineLevel="1" x14ac:dyDescent="0.2">
      <c r="A108" s="12" t="s">
        <v>24156</v>
      </c>
      <c r="B108" s="12">
        <v>17740</v>
      </c>
      <c r="C108" s="12" t="s">
        <v>24152</v>
      </c>
      <c r="D108" s="17">
        <v>40036</v>
      </c>
      <c r="E108" s="13">
        <v>40038</v>
      </c>
      <c r="F108" s="14">
        <v>40039</v>
      </c>
      <c r="G108" s="19">
        <v>40093</v>
      </c>
      <c r="H108" s="19">
        <v>40093</v>
      </c>
      <c r="I108" s="21">
        <v>40107</v>
      </c>
      <c r="J108" s="22">
        <v>54</v>
      </c>
      <c r="K108" s="22">
        <v>0</v>
      </c>
      <c r="L108" s="15">
        <v>54</v>
      </c>
      <c r="M108" s="15">
        <v>14</v>
      </c>
      <c r="O108" t="str">
        <f t="shared" si="2"/>
        <v>LABQuote Issued</v>
      </c>
    </row>
    <row r="109" spans="1:15" ht="12" customHeight="1" outlineLevel="1" x14ac:dyDescent="0.2">
      <c r="A109" s="12" t="s">
        <v>24157</v>
      </c>
      <c r="B109" s="12">
        <v>17649</v>
      </c>
      <c r="C109" s="12" t="s">
        <v>20135</v>
      </c>
      <c r="D109" s="13">
        <v>40035</v>
      </c>
      <c r="E109" s="13">
        <v>40039</v>
      </c>
      <c r="F109" s="14">
        <v>40039</v>
      </c>
      <c r="G109" s="14">
        <v>40046</v>
      </c>
      <c r="H109" s="14">
        <v>40074</v>
      </c>
      <c r="I109" s="21">
        <v>40087</v>
      </c>
      <c r="J109" s="15">
        <v>7</v>
      </c>
      <c r="K109" s="15">
        <v>28</v>
      </c>
      <c r="L109" s="15">
        <v>35</v>
      </c>
      <c r="M109" s="15">
        <v>13</v>
      </c>
      <c r="O109" t="str">
        <f t="shared" si="2"/>
        <v>MCBBound &amp; Not Paid</v>
      </c>
    </row>
    <row r="110" spans="1:15" ht="12" customHeight="1" outlineLevel="1" x14ac:dyDescent="0.2">
      <c r="A110" s="12" t="s">
        <v>24157</v>
      </c>
      <c r="B110" s="12">
        <v>17419</v>
      </c>
      <c r="C110" s="12" t="s">
        <v>20135</v>
      </c>
      <c r="D110" s="13">
        <v>40039</v>
      </c>
      <c r="E110" s="13">
        <v>40039</v>
      </c>
      <c r="F110" s="14">
        <v>40039</v>
      </c>
      <c r="G110" s="19">
        <v>40039</v>
      </c>
      <c r="H110" s="19">
        <v>40041</v>
      </c>
      <c r="I110" s="21">
        <v>40042</v>
      </c>
      <c r="J110" s="22">
        <v>0</v>
      </c>
      <c r="K110" s="22">
        <v>2</v>
      </c>
      <c r="L110" s="15">
        <v>2</v>
      </c>
      <c r="M110" s="15">
        <v>1</v>
      </c>
      <c r="O110" t="str">
        <f t="shared" si="2"/>
        <v>MCBBound &amp; Not Paid</v>
      </c>
    </row>
    <row r="111" spans="1:15" ht="12" customHeight="1" outlineLevel="1" x14ac:dyDescent="0.2">
      <c r="A111" s="12" t="s">
        <v>20138</v>
      </c>
      <c r="B111" s="12">
        <v>17556</v>
      </c>
      <c r="C111" s="12" t="s">
        <v>20135</v>
      </c>
      <c r="D111" s="13">
        <v>40037</v>
      </c>
      <c r="E111" s="13">
        <v>40042</v>
      </c>
      <c r="F111" s="14">
        <v>40042</v>
      </c>
      <c r="G111" s="19">
        <v>40045</v>
      </c>
      <c r="H111" s="19">
        <v>40049</v>
      </c>
      <c r="I111" s="21">
        <v>40061</v>
      </c>
      <c r="J111" s="22">
        <v>3</v>
      </c>
      <c r="K111" s="22">
        <v>4</v>
      </c>
      <c r="L111" s="15">
        <v>7</v>
      </c>
      <c r="M111" s="15">
        <v>12</v>
      </c>
      <c r="O111" t="str">
        <f t="shared" si="2"/>
        <v>CNJBound &amp; Not Paid</v>
      </c>
    </row>
    <row r="112" spans="1:15" ht="12" customHeight="1" outlineLevel="1" x14ac:dyDescent="0.2">
      <c r="A112" s="12" t="s">
        <v>20138</v>
      </c>
      <c r="B112" s="12">
        <v>17614</v>
      </c>
      <c r="C112" s="12" t="s">
        <v>20135</v>
      </c>
      <c r="D112" s="13">
        <v>40035</v>
      </c>
      <c r="E112" s="13">
        <v>40042</v>
      </c>
      <c r="F112" s="14">
        <v>40042</v>
      </c>
      <c r="G112" s="14">
        <v>40060</v>
      </c>
      <c r="H112" s="14">
        <v>40060</v>
      </c>
      <c r="I112" s="21">
        <v>40076</v>
      </c>
      <c r="J112" s="15">
        <v>18</v>
      </c>
      <c r="K112" s="15">
        <v>0</v>
      </c>
      <c r="L112" s="15">
        <v>18</v>
      </c>
      <c r="M112" s="15">
        <v>16</v>
      </c>
      <c r="O112" t="str">
        <f t="shared" si="2"/>
        <v>CNJBound &amp; Not Paid</v>
      </c>
    </row>
    <row r="113" spans="1:15" ht="12" customHeight="1" outlineLevel="1" x14ac:dyDescent="0.2">
      <c r="A113" s="12" t="s">
        <v>24153</v>
      </c>
      <c r="B113" s="12">
        <v>18338</v>
      </c>
      <c r="C113" s="12" t="s">
        <v>20133</v>
      </c>
      <c r="D113" s="13">
        <v>40038</v>
      </c>
      <c r="E113" s="13">
        <v>40039</v>
      </c>
      <c r="F113" s="14">
        <v>40042</v>
      </c>
      <c r="G113" s="8"/>
      <c r="H113" s="8"/>
      <c r="J113" s="10"/>
      <c r="K113" s="10"/>
      <c r="L113" s="15">
        <v>0</v>
      </c>
      <c r="M113" s="15">
        <v>0</v>
      </c>
      <c r="O113" t="str">
        <f t="shared" si="2"/>
        <v>HJMDeclined</v>
      </c>
    </row>
    <row r="114" spans="1:15" ht="12" customHeight="1" outlineLevel="1" x14ac:dyDescent="0.2">
      <c r="A114" s="12" t="s">
        <v>24153</v>
      </c>
      <c r="B114" s="12">
        <v>17582</v>
      </c>
      <c r="C114" s="12" t="s">
        <v>24152</v>
      </c>
      <c r="D114" s="13">
        <v>40039</v>
      </c>
      <c r="E114" s="13">
        <v>40042</v>
      </c>
      <c r="F114" s="14">
        <v>40042</v>
      </c>
      <c r="G114" s="19">
        <v>40047</v>
      </c>
      <c r="H114" s="19">
        <v>40047</v>
      </c>
      <c r="I114" s="21">
        <v>40068</v>
      </c>
      <c r="J114" s="22">
        <v>5</v>
      </c>
      <c r="K114" s="22">
        <v>0</v>
      </c>
      <c r="L114" s="15">
        <v>5</v>
      </c>
      <c r="M114" s="15">
        <v>21</v>
      </c>
      <c r="O114" t="str">
        <f t="shared" si="2"/>
        <v>HJMQuote Issued</v>
      </c>
    </row>
    <row r="115" spans="1:15" ht="12" customHeight="1" outlineLevel="1" x14ac:dyDescent="0.2">
      <c r="A115" s="12" t="s">
        <v>24153</v>
      </c>
      <c r="B115" s="12">
        <v>18337</v>
      </c>
      <c r="C115" s="12" t="s">
        <v>20134</v>
      </c>
      <c r="D115" s="13">
        <v>40038</v>
      </c>
      <c r="E115" s="13">
        <v>40039</v>
      </c>
      <c r="F115" s="14">
        <v>40042</v>
      </c>
      <c r="G115" s="14">
        <v>40043</v>
      </c>
      <c r="H115" s="14">
        <v>40046</v>
      </c>
      <c r="J115" s="15">
        <v>1</v>
      </c>
      <c r="K115" s="15">
        <v>3</v>
      </c>
      <c r="L115" s="15">
        <v>4</v>
      </c>
      <c r="M115" s="15">
        <v>0</v>
      </c>
      <c r="O115" t="str">
        <f t="shared" si="2"/>
        <v>HJMNo Sale</v>
      </c>
    </row>
    <row r="116" spans="1:15" ht="12" customHeight="1" outlineLevel="1" x14ac:dyDescent="0.2">
      <c r="A116" s="12" t="s">
        <v>24153</v>
      </c>
      <c r="B116" s="12">
        <v>18340</v>
      </c>
      <c r="C116" s="12" t="s">
        <v>24152</v>
      </c>
      <c r="D116" s="13">
        <v>40030</v>
      </c>
      <c r="E116" s="13">
        <v>40042</v>
      </c>
      <c r="F116" s="14">
        <v>40042</v>
      </c>
      <c r="G116" s="14">
        <v>40051</v>
      </c>
      <c r="H116" s="19">
        <v>40050</v>
      </c>
      <c r="J116" s="15">
        <v>9</v>
      </c>
      <c r="K116" s="22">
        <v>-1</v>
      </c>
      <c r="L116" s="15">
        <v>8</v>
      </c>
      <c r="M116" s="15">
        <v>0</v>
      </c>
      <c r="O116" t="str">
        <f t="shared" si="2"/>
        <v>HJMQuote Issued</v>
      </c>
    </row>
    <row r="117" spans="1:15" ht="12" customHeight="1" outlineLevel="1" x14ac:dyDescent="0.2">
      <c r="A117" s="12" t="s">
        <v>24153</v>
      </c>
      <c r="B117" s="12">
        <v>18339</v>
      </c>
      <c r="C117" s="12" t="s">
        <v>20133</v>
      </c>
      <c r="D117" s="13">
        <v>40039</v>
      </c>
      <c r="E117" s="13">
        <v>40042</v>
      </c>
      <c r="F117" s="14">
        <v>40042</v>
      </c>
      <c r="G117" s="19">
        <v>40043</v>
      </c>
      <c r="H117" s="8"/>
      <c r="J117" s="22">
        <v>1</v>
      </c>
      <c r="K117" s="10"/>
      <c r="L117" s="15">
        <v>0</v>
      </c>
      <c r="M117" s="15">
        <v>0</v>
      </c>
      <c r="O117" t="str">
        <f t="shared" si="2"/>
        <v>HJMDeclined</v>
      </c>
    </row>
    <row r="118" spans="1:15" ht="12" customHeight="1" outlineLevel="1" x14ac:dyDescent="0.2">
      <c r="A118" s="12" t="s">
        <v>24153</v>
      </c>
      <c r="B118" s="12">
        <v>18341</v>
      </c>
      <c r="C118" s="12" t="s">
        <v>20134</v>
      </c>
      <c r="D118" s="13">
        <v>39982</v>
      </c>
      <c r="E118" s="13">
        <v>40042</v>
      </c>
      <c r="F118" s="14">
        <v>40042</v>
      </c>
      <c r="G118" s="19">
        <v>40045</v>
      </c>
      <c r="H118" s="19">
        <v>40051</v>
      </c>
      <c r="J118" s="22">
        <v>3</v>
      </c>
      <c r="K118" s="22">
        <v>6</v>
      </c>
      <c r="L118" s="15">
        <v>9</v>
      </c>
      <c r="M118" s="15">
        <v>0</v>
      </c>
      <c r="O118" t="str">
        <f t="shared" si="2"/>
        <v>HJMNo Sale</v>
      </c>
    </row>
    <row r="119" spans="1:15" ht="12" customHeight="1" outlineLevel="1" x14ac:dyDescent="0.2">
      <c r="A119" s="12" t="s">
        <v>24155</v>
      </c>
      <c r="B119" s="12">
        <v>17736</v>
      </c>
      <c r="C119" s="12" t="s">
        <v>24152</v>
      </c>
      <c r="D119" s="13">
        <v>40029</v>
      </c>
      <c r="E119" s="13">
        <v>40042</v>
      </c>
      <c r="F119" s="14">
        <v>40042</v>
      </c>
      <c r="G119" s="19">
        <v>40088</v>
      </c>
      <c r="H119" s="19">
        <v>40088</v>
      </c>
      <c r="I119" s="21">
        <v>40105</v>
      </c>
      <c r="J119" s="22">
        <v>46</v>
      </c>
      <c r="K119" s="22">
        <v>0</v>
      </c>
      <c r="L119" s="15">
        <v>46</v>
      </c>
      <c r="M119" s="15">
        <v>17</v>
      </c>
      <c r="O119" t="str">
        <f t="shared" si="2"/>
        <v>JRQuote Issued</v>
      </c>
    </row>
    <row r="120" spans="1:15" ht="12" customHeight="1" outlineLevel="1" x14ac:dyDescent="0.2">
      <c r="A120" s="12" t="s">
        <v>24157</v>
      </c>
      <c r="B120" s="12">
        <v>17534</v>
      </c>
      <c r="C120" s="12" t="s">
        <v>20135</v>
      </c>
      <c r="D120" s="13">
        <v>40031</v>
      </c>
      <c r="E120" s="13">
        <v>40039</v>
      </c>
      <c r="F120" s="14">
        <v>40042</v>
      </c>
      <c r="G120" s="19">
        <v>40044</v>
      </c>
      <c r="H120" s="19">
        <v>40045</v>
      </c>
      <c r="I120" s="21">
        <v>40057</v>
      </c>
      <c r="J120" s="22">
        <v>2</v>
      </c>
      <c r="K120" s="22">
        <v>1</v>
      </c>
      <c r="L120" s="15">
        <v>3</v>
      </c>
      <c r="M120" s="15">
        <v>12</v>
      </c>
      <c r="O120" t="str">
        <f t="shared" si="2"/>
        <v>MCBBound &amp; Not Paid</v>
      </c>
    </row>
    <row r="121" spans="1:15" ht="12" customHeight="1" outlineLevel="1" x14ac:dyDescent="0.2">
      <c r="A121" s="12" t="s">
        <v>24157</v>
      </c>
      <c r="B121" s="12">
        <v>17757</v>
      </c>
      <c r="C121" s="12" t="s">
        <v>24152</v>
      </c>
      <c r="D121" s="13">
        <v>40032</v>
      </c>
      <c r="E121" s="13">
        <v>40042</v>
      </c>
      <c r="F121" s="14">
        <v>40042</v>
      </c>
      <c r="G121" s="19">
        <v>40070</v>
      </c>
      <c r="H121" s="19">
        <v>40070</v>
      </c>
      <c r="I121" s="21">
        <v>40113</v>
      </c>
      <c r="J121" s="22">
        <v>28</v>
      </c>
      <c r="K121" s="22">
        <v>0</v>
      </c>
      <c r="L121" s="15">
        <v>28</v>
      </c>
      <c r="M121" s="15">
        <v>43</v>
      </c>
      <c r="O121" t="str">
        <f t="shared" si="2"/>
        <v>MCBQuote Issued</v>
      </c>
    </row>
    <row r="122" spans="1:15" ht="12" customHeight="1" outlineLevel="1" x14ac:dyDescent="0.2">
      <c r="A122" s="12" t="s">
        <v>20138</v>
      </c>
      <c r="B122" s="12">
        <v>17597</v>
      </c>
      <c r="C122" s="12" t="s">
        <v>20135</v>
      </c>
      <c r="D122" s="13">
        <v>40035</v>
      </c>
      <c r="E122" s="13">
        <v>40043</v>
      </c>
      <c r="F122" s="14">
        <v>40043</v>
      </c>
      <c r="G122" s="19">
        <v>40066</v>
      </c>
      <c r="H122" s="19">
        <v>40066</v>
      </c>
      <c r="I122" s="21">
        <v>40071</v>
      </c>
      <c r="J122" s="22">
        <v>23</v>
      </c>
      <c r="K122" s="22">
        <v>0</v>
      </c>
      <c r="L122" s="15">
        <v>23</v>
      </c>
      <c r="M122" s="15">
        <v>5</v>
      </c>
      <c r="O122" t="str">
        <f t="shared" si="2"/>
        <v>CNJBound &amp; Not Paid</v>
      </c>
    </row>
    <row r="123" spans="1:15" ht="12" customHeight="1" outlineLevel="1" x14ac:dyDescent="0.2">
      <c r="A123" s="12" t="s">
        <v>24153</v>
      </c>
      <c r="B123" s="12">
        <v>18344</v>
      </c>
      <c r="C123" s="12" t="s">
        <v>20135</v>
      </c>
      <c r="D123" s="13">
        <v>40038</v>
      </c>
      <c r="E123" s="13">
        <v>40042</v>
      </c>
      <c r="F123" s="14">
        <v>40043</v>
      </c>
      <c r="G123" s="19">
        <v>40045</v>
      </c>
      <c r="H123" s="19">
        <v>40071</v>
      </c>
      <c r="J123" s="22">
        <v>2</v>
      </c>
      <c r="K123" s="22">
        <v>26</v>
      </c>
      <c r="L123" s="15">
        <v>28</v>
      </c>
      <c r="M123" s="15">
        <v>0</v>
      </c>
      <c r="O123" t="str">
        <f t="shared" si="2"/>
        <v>HJMBound &amp; Not Paid</v>
      </c>
    </row>
    <row r="124" spans="1:15" ht="12" customHeight="1" outlineLevel="1" x14ac:dyDescent="0.2">
      <c r="A124" s="12" t="s">
        <v>24153</v>
      </c>
      <c r="B124" s="12">
        <v>18342</v>
      </c>
      <c r="C124" s="12" t="s">
        <v>20135</v>
      </c>
      <c r="D124" s="13">
        <v>40042</v>
      </c>
      <c r="E124" s="13">
        <v>40042</v>
      </c>
      <c r="F124" s="14">
        <v>40043</v>
      </c>
      <c r="G124" s="19">
        <v>40043</v>
      </c>
      <c r="H124" s="19">
        <v>40049</v>
      </c>
      <c r="J124" s="22">
        <v>0</v>
      </c>
      <c r="K124" s="22">
        <v>6</v>
      </c>
      <c r="L124" s="15">
        <v>6</v>
      </c>
      <c r="M124" s="15">
        <v>0</v>
      </c>
      <c r="O124" t="str">
        <f t="shared" si="2"/>
        <v>HJMBound &amp; Not Paid</v>
      </c>
    </row>
    <row r="125" spans="1:15" ht="12" customHeight="1" outlineLevel="1" x14ac:dyDescent="0.2">
      <c r="A125" s="12" t="s">
        <v>24153</v>
      </c>
      <c r="B125" s="12">
        <v>18345</v>
      </c>
      <c r="C125" s="12" t="s">
        <v>24151</v>
      </c>
      <c r="D125" s="13">
        <v>40042</v>
      </c>
      <c r="E125" s="13">
        <v>40043</v>
      </c>
      <c r="F125" s="14">
        <v>40043</v>
      </c>
      <c r="G125" s="14">
        <v>40045</v>
      </c>
      <c r="H125" s="14">
        <v>40050</v>
      </c>
      <c r="J125" s="15">
        <v>2</v>
      </c>
      <c r="K125" s="15">
        <v>5</v>
      </c>
      <c r="L125" s="15">
        <v>7</v>
      </c>
      <c r="M125" s="15">
        <v>0</v>
      </c>
      <c r="O125" t="str">
        <f t="shared" si="2"/>
        <v>HJMRating</v>
      </c>
    </row>
    <row r="126" spans="1:15" ht="12" customHeight="1" outlineLevel="1" x14ac:dyDescent="0.2">
      <c r="A126" s="12" t="s">
        <v>24153</v>
      </c>
      <c r="B126" s="12">
        <v>18346</v>
      </c>
      <c r="C126" s="12" t="s">
        <v>20133</v>
      </c>
      <c r="D126" s="18"/>
      <c r="E126" s="13">
        <v>40043</v>
      </c>
      <c r="F126" s="14">
        <v>40043</v>
      </c>
      <c r="G126" s="14">
        <v>40043</v>
      </c>
      <c r="H126" s="20"/>
      <c r="J126" s="15">
        <v>0</v>
      </c>
      <c r="K126" s="23"/>
      <c r="L126" s="15">
        <v>0</v>
      </c>
      <c r="M126" s="15">
        <v>0</v>
      </c>
      <c r="O126" t="str">
        <f t="shared" si="2"/>
        <v>HJMDeclined</v>
      </c>
    </row>
    <row r="127" spans="1:15" ht="12" customHeight="1" outlineLevel="1" x14ac:dyDescent="0.2">
      <c r="A127" s="12" t="s">
        <v>24153</v>
      </c>
      <c r="B127" s="12">
        <v>18343</v>
      </c>
      <c r="C127" s="12" t="s">
        <v>20135</v>
      </c>
      <c r="D127" s="13">
        <v>40039</v>
      </c>
      <c r="E127" s="13">
        <v>40042</v>
      </c>
      <c r="F127" s="14">
        <v>40043</v>
      </c>
      <c r="G127" s="19">
        <v>40043</v>
      </c>
      <c r="H127" s="19">
        <v>40043</v>
      </c>
      <c r="J127" s="22">
        <v>0</v>
      </c>
      <c r="K127" s="22">
        <v>0</v>
      </c>
      <c r="L127" s="15">
        <v>0</v>
      </c>
      <c r="M127" s="15">
        <v>0</v>
      </c>
      <c r="O127" t="str">
        <f t="shared" si="2"/>
        <v>HJMBound &amp; Not Paid</v>
      </c>
    </row>
    <row r="128" spans="1:15" ht="12" customHeight="1" outlineLevel="1" x14ac:dyDescent="0.2">
      <c r="A128" s="12" t="s">
        <v>24155</v>
      </c>
      <c r="B128" s="12">
        <v>17645</v>
      </c>
      <c r="C128" s="12" t="s">
        <v>20135</v>
      </c>
      <c r="D128" s="13">
        <v>40039</v>
      </c>
      <c r="E128" s="13">
        <v>40043</v>
      </c>
      <c r="F128" s="14">
        <v>40043</v>
      </c>
      <c r="G128" s="19">
        <v>40073</v>
      </c>
      <c r="H128" s="19">
        <v>40073</v>
      </c>
      <c r="I128" s="21">
        <v>40087</v>
      </c>
      <c r="J128" s="22">
        <v>30</v>
      </c>
      <c r="K128" s="22">
        <v>0</v>
      </c>
      <c r="L128" s="15">
        <v>30</v>
      </c>
      <c r="M128" s="15">
        <v>14</v>
      </c>
      <c r="O128" t="str">
        <f t="shared" si="2"/>
        <v>JRBound &amp; Not Paid</v>
      </c>
    </row>
    <row r="129" spans="1:15" ht="12" customHeight="1" outlineLevel="1" x14ac:dyDescent="0.2">
      <c r="A129" s="12" t="s">
        <v>24155</v>
      </c>
      <c r="B129" s="12">
        <v>17553</v>
      </c>
      <c r="C129" s="12" t="s">
        <v>20135</v>
      </c>
      <c r="D129" s="13">
        <v>40042</v>
      </c>
      <c r="E129" s="13">
        <v>40043</v>
      </c>
      <c r="F129" s="14">
        <v>40043</v>
      </c>
      <c r="G129" s="19">
        <v>40051</v>
      </c>
      <c r="H129" s="19">
        <v>40051</v>
      </c>
      <c r="I129" s="21">
        <v>40060</v>
      </c>
      <c r="J129" s="22">
        <v>8</v>
      </c>
      <c r="K129" s="22">
        <v>0</v>
      </c>
      <c r="L129" s="15">
        <v>8</v>
      </c>
      <c r="M129" s="15">
        <v>9</v>
      </c>
      <c r="O129" t="str">
        <f t="shared" si="2"/>
        <v>JRBound &amp; Not Paid</v>
      </c>
    </row>
    <row r="130" spans="1:15" ht="12" customHeight="1" outlineLevel="1" x14ac:dyDescent="0.2">
      <c r="A130" s="12" t="s">
        <v>24155</v>
      </c>
      <c r="B130" s="12">
        <v>17650</v>
      </c>
      <c r="C130" s="12" t="s">
        <v>20135</v>
      </c>
      <c r="D130" s="13">
        <v>40042</v>
      </c>
      <c r="E130" s="13">
        <v>40043</v>
      </c>
      <c r="F130" s="14">
        <v>40043</v>
      </c>
      <c r="G130" s="19">
        <v>40071</v>
      </c>
      <c r="H130" s="19">
        <v>40073</v>
      </c>
      <c r="I130" s="21">
        <v>40087</v>
      </c>
      <c r="J130" s="22">
        <v>28</v>
      </c>
      <c r="K130" s="22">
        <v>2</v>
      </c>
      <c r="L130" s="15">
        <v>30</v>
      </c>
      <c r="M130" s="15">
        <v>14</v>
      </c>
      <c r="O130" t="str">
        <f t="shared" si="2"/>
        <v>JRBound &amp; Not Paid</v>
      </c>
    </row>
    <row r="131" spans="1:15" ht="12" customHeight="1" outlineLevel="1" x14ac:dyDescent="0.2">
      <c r="A131" s="12" t="s">
        <v>24155</v>
      </c>
      <c r="B131" s="12">
        <v>17577</v>
      </c>
      <c r="C131" s="12" t="s">
        <v>20135</v>
      </c>
      <c r="D131" s="13">
        <v>40042</v>
      </c>
      <c r="E131" s="13">
        <v>40042</v>
      </c>
      <c r="F131" s="14">
        <v>40043</v>
      </c>
      <c r="G131" s="19">
        <v>40056</v>
      </c>
      <c r="H131" s="19">
        <v>40057</v>
      </c>
      <c r="I131" s="21">
        <v>40067</v>
      </c>
      <c r="J131" s="22">
        <v>13</v>
      </c>
      <c r="K131" s="22">
        <v>1</v>
      </c>
      <c r="L131" s="15">
        <v>14</v>
      </c>
      <c r="M131" s="15">
        <v>10</v>
      </c>
      <c r="O131" t="str">
        <f t="shared" si="2"/>
        <v>JRBound &amp; Not Paid</v>
      </c>
    </row>
    <row r="132" spans="1:15" ht="12" customHeight="1" outlineLevel="1" x14ac:dyDescent="0.2">
      <c r="A132" s="12" t="s">
        <v>24157</v>
      </c>
      <c r="B132" s="12">
        <v>17632</v>
      </c>
      <c r="C132" s="12" t="s">
        <v>20135</v>
      </c>
      <c r="D132" s="13">
        <v>40036</v>
      </c>
      <c r="E132" s="13">
        <v>40042</v>
      </c>
      <c r="F132" s="14">
        <v>40043</v>
      </c>
      <c r="G132" s="19">
        <v>40060</v>
      </c>
      <c r="H132" s="19">
        <v>40072</v>
      </c>
      <c r="I132" s="21">
        <v>40085</v>
      </c>
      <c r="J132" s="22">
        <v>17</v>
      </c>
      <c r="K132" s="22">
        <v>12</v>
      </c>
      <c r="L132" s="15">
        <v>29</v>
      </c>
      <c r="M132" s="15">
        <v>13</v>
      </c>
      <c r="O132" t="str">
        <f t="shared" si="2"/>
        <v>MCBBound &amp; Not Paid</v>
      </c>
    </row>
    <row r="133" spans="1:15" ht="12" customHeight="1" outlineLevel="1" x14ac:dyDescent="0.2">
      <c r="A133" s="12" t="s">
        <v>20138</v>
      </c>
      <c r="B133" s="12">
        <v>17646</v>
      </c>
      <c r="C133" s="12" t="s">
        <v>20135</v>
      </c>
      <c r="D133" s="13">
        <v>40042</v>
      </c>
      <c r="E133" s="13">
        <v>40044</v>
      </c>
      <c r="F133" s="14">
        <v>40044</v>
      </c>
      <c r="G133" s="14">
        <v>40071</v>
      </c>
      <c r="H133" s="14">
        <v>40071</v>
      </c>
      <c r="I133" s="21">
        <v>40087</v>
      </c>
      <c r="J133" s="15">
        <v>27</v>
      </c>
      <c r="K133" s="15">
        <v>0</v>
      </c>
      <c r="L133" s="15">
        <v>27</v>
      </c>
      <c r="M133" s="15">
        <v>16</v>
      </c>
      <c r="O133" t="str">
        <f t="shared" si="2"/>
        <v>CNJBound &amp; Not Paid</v>
      </c>
    </row>
    <row r="134" spans="1:15" ht="12" customHeight="1" outlineLevel="1" x14ac:dyDescent="0.2">
      <c r="A134" s="12" t="s">
        <v>20138</v>
      </c>
      <c r="B134" s="12">
        <v>17571</v>
      </c>
      <c r="C134" s="12" t="s">
        <v>20135</v>
      </c>
      <c r="D134" s="13">
        <v>40044</v>
      </c>
      <c r="E134" s="13">
        <v>40044</v>
      </c>
      <c r="F134" s="14">
        <v>40044</v>
      </c>
      <c r="G134" s="19">
        <v>40053</v>
      </c>
      <c r="H134" s="19">
        <v>40053</v>
      </c>
      <c r="I134" s="21">
        <v>40065</v>
      </c>
      <c r="J134" s="22">
        <v>9</v>
      </c>
      <c r="K134" s="22">
        <v>0</v>
      </c>
      <c r="L134" s="15">
        <v>9</v>
      </c>
      <c r="M134" s="15">
        <v>12</v>
      </c>
      <c r="O134" t="str">
        <f t="shared" si="2"/>
        <v>CNJBound &amp; Not Paid</v>
      </c>
    </row>
    <row r="135" spans="1:15" ht="12" customHeight="1" outlineLevel="1" x14ac:dyDescent="0.2">
      <c r="A135" s="12" t="s">
        <v>24153</v>
      </c>
      <c r="B135" s="12">
        <v>18351</v>
      </c>
      <c r="C135" s="12" t="s">
        <v>20133</v>
      </c>
      <c r="D135" s="13">
        <v>40044</v>
      </c>
      <c r="E135" s="13">
        <v>40044</v>
      </c>
      <c r="F135" s="14">
        <v>40044</v>
      </c>
      <c r="G135" s="8"/>
      <c r="H135" s="8"/>
      <c r="J135" s="10"/>
      <c r="K135" s="10"/>
      <c r="L135" s="15">
        <v>0</v>
      </c>
      <c r="M135" s="15">
        <v>0</v>
      </c>
      <c r="O135" t="str">
        <f t="shared" si="2"/>
        <v>HJMDeclined</v>
      </c>
    </row>
    <row r="136" spans="1:15" ht="12" customHeight="1" outlineLevel="1" x14ac:dyDescent="0.2">
      <c r="A136" s="12" t="s">
        <v>24153</v>
      </c>
      <c r="B136" s="12">
        <v>18347</v>
      </c>
      <c r="C136" s="12" t="s">
        <v>20133</v>
      </c>
      <c r="D136" s="18"/>
      <c r="E136" s="13">
        <v>40043</v>
      </c>
      <c r="F136" s="14">
        <v>40044</v>
      </c>
      <c r="G136" s="8"/>
      <c r="H136" s="8"/>
      <c r="J136" s="10"/>
      <c r="K136" s="10"/>
      <c r="L136" s="15">
        <v>0</v>
      </c>
      <c r="M136" s="15">
        <v>0</v>
      </c>
      <c r="O136" t="str">
        <f t="shared" si="2"/>
        <v>HJMDeclined</v>
      </c>
    </row>
    <row r="137" spans="1:15" ht="12" customHeight="1" outlineLevel="1" x14ac:dyDescent="0.2">
      <c r="A137" s="12" t="s">
        <v>24153</v>
      </c>
      <c r="B137" s="12">
        <v>18348</v>
      </c>
      <c r="C137" s="12" t="s">
        <v>20133</v>
      </c>
      <c r="D137" s="17">
        <v>39987</v>
      </c>
      <c r="E137" s="13">
        <v>40043</v>
      </c>
      <c r="F137" s="14">
        <v>40044</v>
      </c>
      <c r="G137" s="20"/>
      <c r="H137" s="8"/>
      <c r="J137" s="23"/>
      <c r="K137" s="10"/>
      <c r="L137" s="15">
        <v>0</v>
      </c>
      <c r="M137" s="15">
        <v>0</v>
      </c>
      <c r="O137" t="str">
        <f t="shared" si="2"/>
        <v>HJMDeclined</v>
      </c>
    </row>
    <row r="138" spans="1:15" ht="12" customHeight="1" outlineLevel="1" x14ac:dyDescent="0.2">
      <c r="A138" s="12" t="s">
        <v>24153</v>
      </c>
      <c r="B138" s="12">
        <v>18352</v>
      </c>
      <c r="C138" s="12" t="s">
        <v>20135</v>
      </c>
      <c r="D138" s="13">
        <v>40044</v>
      </c>
      <c r="E138" s="13">
        <v>40044</v>
      </c>
      <c r="F138" s="14">
        <v>40044</v>
      </c>
      <c r="G138" s="19">
        <v>40046</v>
      </c>
      <c r="H138" s="19">
        <v>40051</v>
      </c>
      <c r="J138" s="22">
        <v>2</v>
      </c>
      <c r="K138" s="22">
        <v>5</v>
      </c>
      <c r="L138" s="15">
        <v>7</v>
      </c>
      <c r="M138" s="15">
        <v>0</v>
      </c>
      <c r="O138" t="str">
        <f t="shared" si="2"/>
        <v>HJMBound &amp; Not Paid</v>
      </c>
    </row>
    <row r="139" spans="1:15" ht="12" customHeight="1" outlineLevel="1" x14ac:dyDescent="0.2">
      <c r="A139" s="12" t="s">
        <v>24153</v>
      </c>
      <c r="B139" s="12">
        <v>18349</v>
      </c>
      <c r="C139" s="12" t="s">
        <v>20133</v>
      </c>
      <c r="D139" s="13">
        <v>40015</v>
      </c>
      <c r="E139" s="13">
        <v>40044</v>
      </c>
      <c r="F139" s="14">
        <v>40044</v>
      </c>
      <c r="G139" s="8"/>
      <c r="H139" s="8"/>
      <c r="J139" s="10"/>
      <c r="K139" s="10"/>
      <c r="L139" s="15">
        <v>0</v>
      </c>
      <c r="M139" s="15">
        <v>0</v>
      </c>
      <c r="O139" t="str">
        <f t="shared" si="2"/>
        <v>HJMDeclined</v>
      </c>
    </row>
    <row r="140" spans="1:15" ht="12" customHeight="1" outlineLevel="1" x14ac:dyDescent="0.2">
      <c r="A140" s="12" t="s">
        <v>24153</v>
      </c>
      <c r="B140" s="12">
        <v>18350</v>
      </c>
      <c r="C140" s="12" t="s">
        <v>20133</v>
      </c>
      <c r="D140" s="17">
        <v>40044</v>
      </c>
      <c r="E140" s="13">
        <v>40044</v>
      </c>
      <c r="F140" s="14">
        <v>40044</v>
      </c>
      <c r="G140" s="19">
        <v>40046</v>
      </c>
      <c r="H140" s="8"/>
      <c r="J140" s="22">
        <v>2</v>
      </c>
      <c r="K140" s="10"/>
      <c r="L140" s="15">
        <v>0</v>
      </c>
      <c r="M140" s="15">
        <v>0</v>
      </c>
      <c r="O140" t="str">
        <f t="shared" si="2"/>
        <v>HJMDeclined</v>
      </c>
    </row>
    <row r="141" spans="1:15" ht="12" customHeight="1" outlineLevel="1" x14ac:dyDescent="0.2">
      <c r="A141" s="12" t="s">
        <v>24155</v>
      </c>
      <c r="B141" s="12">
        <v>17575</v>
      </c>
      <c r="C141" s="12" t="s">
        <v>20135</v>
      </c>
      <c r="D141" s="13">
        <v>40009</v>
      </c>
      <c r="E141" s="13">
        <v>40043</v>
      </c>
      <c r="F141" s="14">
        <v>40044</v>
      </c>
      <c r="G141" s="19">
        <v>40058</v>
      </c>
      <c r="H141" s="19">
        <v>40059</v>
      </c>
      <c r="I141" s="21">
        <v>40067</v>
      </c>
      <c r="J141" s="22">
        <v>14</v>
      </c>
      <c r="K141" s="22">
        <v>1</v>
      </c>
      <c r="L141" s="15">
        <v>15</v>
      </c>
      <c r="M141" s="15">
        <v>8</v>
      </c>
      <c r="O141" t="str">
        <f t="shared" si="2"/>
        <v>JRBound &amp; Not Paid</v>
      </c>
    </row>
    <row r="142" spans="1:15" ht="12" customHeight="1" outlineLevel="1" x14ac:dyDescent="0.2">
      <c r="A142" s="12" t="s">
        <v>24156</v>
      </c>
      <c r="B142" s="12">
        <v>17642</v>
      </c>
      <c r="C142" s="12" t="s">
        <v>20135</v>
      </c>
      <c r="D142" s="13">
        <v>40037</v>
      </c>
      <c r="E142" s="13">
        <v>40044</v>
      </c>
      <c r="F142" s="14">
        <v>40044</v>
      </c>
      <c r="G142" s="19">
        <v>40074</v>
      </c>
      <c r="H142" s="19">
        <v>40074</v>
      </c>
      <c r="I142" s="21">
        <v>40087</v>
      </c>
      <c r="J142" s="22">
        <v>30</v>
      </c>
      <c r="K142" s="22">
        <v>0</v>
      </c>
      <c r="L142" s="15">
        <v>30</v>
      </c>
      <c r="M142" s="15">
        <v>13</v>
      </c>
      <c r="O142" t="str">
        <f t="shared" si="2"/>
        <v>LABBound &amp; Not Paid</v>
      </c>
    </row>
    <row r="143" spans="1:15" ht="12" customHeight="1" outlineLevel="1" x14ac:dyDescent="0.2">
      <c r="A143" s="12" t="s">
        <v>24153</v>
      </c>
      <c r="B143" s="12">
        <v>18356</v>
      </c>
      <c r="C143" s="12" t="s">
        <v>20135</v>
      </c>
      <c r="D143" s="13">
        <v>40044</v>
      </c>
      <c r="E143" s="13">
        <v>40044</v>
      </c>
      <c r="F143" s="14">
        <v>40045</v>
      </c>
      <c r="G143" s="14">
        <v>40045</v>
      </c>
      <c r="H143" s="14">
        <v>40046</v>
      </c>
      <c r="I143" s="21">
        <v>38680</v>
      </c>
      <c r="J143" s="15">
        <v>0</v>
      </c>
      <c r="K143" s="15">
        <v>1</v>
      </c>
      <c r="L143" s="15">
        <v>1</v>
      </c>
      <c r="M143" s="15">
        <v>-1366</v>
      </c>
      <c r="O143" t="str">
        <f t="shared" si="2"/>
        <v>HJMBound &amp; Not Paid</v>
      </c>
    </row>
    <row r="144" spans="1:15" ht="12" customHeight="1" outlineLevel="1" x14ac:dyDescent="0.2">
      <c r="A144" s="12" t="s">
        <v>24153</v>
      </c>
      <c r="B144" s="12">
        <v>18355</v>
      </c>
      <c r="C144" s="12" t="s">
        <v>20133</v>
      </c>
      <c r="D144" s="17">
        <v>40042</v>
      </c>
      <c r="E144" s="13">
        <v>40044</v>
      </c>
      <c r="F144" s="14">
        <v>40045</v>
      </c>
      <c r="G144" s="19">
        <v>40053</v>
      </c>
      <c r="H144" s="8"/>
      <c r="J144" s="22">
        <v>8</v>
      </c>
      <c r="K144" s="10"/>
      <c r="L144" s="15">
        <v>0</v>
      </c>
      <c r="M144" s="15">
        <v>0</v>
      </c>
      <c r="O144" t="str">
        <f t="shared" si="2"/>
        <v>HJMDeclined</v>
      </c>
    </row>
    <row r="145" spans="1:15" ht="12" customHeight="1" outlineLevel="1" x14ac:dyDescent="0.2">
      <c r="A145" s="12" t="s">
        <v>24153</v>
      </c>
      <c r="B145" s="12">
        <v>18357</v>
      </c>
      <c r="C145" s="12" t="s">
        <v>24152</v>
      </c>
      <c r="D145" s="13">
        <v>40044</v>
      </c>
      <c r="E145" s="13">
        <v>40045</v>
      </c>
      <c r="F145" s="14">
        <v>40045</v>
      </c>
      <c r="G145" s="14">
        <v>40049</v>
      </c>
      <c r="H145" s="14">
        <v>40050</v>
      </c>
      <c r="J145" s="15">
        <v>4</v>
      </c>
      <c r="K145" s="15">
        <v>1</v>
      </c>
      <c r="L145" s="15">
        <v>5</v>
      </c>
      <c r="M145" s="15">
        <v>0</v>
      </c>
      <c r="O145" t="str">
        <f t="shared" si="2"/>
        <v>HJMQuote Issued</v>
      </c>
    </row>
    <row r="146" spans="1:15" ht="12" customHeight="1" outlineLevel="1" x14ac:dyDescent="0.2">
      <c r="A146" s="12" t="s">
        <v>24153</v>
      </c>
      <c r="B146" s="12">
        <v>18354</v>
      </c>
      <c r="C146" s="12" t="s">
        <v>20133</v>
      </c>
      <c r="D146" s="17">
        <v>40035</v>
      </c>
      <c r="E146" s="13">
        <v>40044</v>
      </c>
      <c r="F146" s="14">
        <v>40045</v>
      </c>
      <c r="G146" s="8"/>
      <c r="H146" s="8"/>
      <c r="J146" s="10"/>
      <c r="K146" s="10"/>
      <c r="L146" s="15">
        <v>0</v>
      </c>
      <c r="M146" s="15">
        <v>0</v>
      </c>
      <c r="O146" t="str">
        <f t="shared" si="2"/>
        <v>HJMDeclined</v>
      </c>
    </row>
    <row r="147" spans="1:15" ht="12" customHeight="1" outlineLevel="1" x14ac:dyDescent="0.2">
      <c r="A147" s="12" t="s">
        <v>24153</v>
      </c>
      <c r="B147" s="12">
        <v>18353</v>
      </c>
      <c r="C147" s="12" t="s">
        <v>20136</v>
      </c>
      <c r="D147" s="13">
        <v>40043</v>
      </c>
      <c r="E147" s="13">
        <v>40044</v>
      </c>
      <c r="F147" s="14">
        <v>40045</v>
      </c>
      <c r="G147" s="8"/>
      <c r="H147" s="8"/>
      <c r="J147" s="10"/>
      <c r="K147" s="10"/>
      <c r="L147" s="15">
        <v>0</v>
      </c>
      <c r="M147" s="15">
        <v>0</v>
      </c>
      <c r="O147" t="str">
        <f t="shared" si="2"/>
        <v>HJMClose-No Info</v>
      </c>
    </row>
    <row r="148" spans="1:15" ht="12" customHeight="1" outlineLevel="1" x14ac:dyDescent="0.2">
      <c r="A148" s="12" t="s">
        <v>24155</v>
      </c>
      <c r="B148" s="12">
        <v>17764</v>
      </c>
      <c r="C148" s="12" t="s">
        <v>24151</v>
      </c>
      <c r="D148" s="13">
        <v>40044</v>
      </c>
      <c r="E148" s="13">
        <v>40045</v>
      </c>
      <c r="F148" s="14">
        <v>40045</v>
      </c>
      <c r="G148" s="8"/>
      <c r="H148" s="8"/>
      <c r="I148" s="21">
        <v>40115</v>
      </c>
      <c r="J148" s="10"/>
      <c r="K148" s="10"/>
      <c r="L148" s="15">
        <v>0</v>
      </c>
      <c r="M148" s="15">
        <v>0</v>
      </c>
      <c r="O148" t="str">
        <f t="shared" si="2"/>
        <v>JRRating</v>
      </c>
    </row>
    <row r="149" spans="1:15" ht="12" customHeight="1" outlineLevel="1" x14ac:dyDescent="0.2">
      <c r="A149" s="12" t="s">
        <v>24153</v>
      </c>
      <c r="B149" s="12">
        <v>18360</v>
      </c>
      <c r="C149" s="12" t="s">
        <v>20133</v>
      </c>
      <c r="D149" s="18"/>
      <c r="E149" s="13">
        <v>40046</v>
      </c>
      <c r="F149" s="14">
        <v>40046</v>
      </c>
      <c r="G149" s="20"/>
      <c r="H149" s="20"/>
      <c r="J149" s="23"/>
      <c r="K149" s="23"/>
      <c r="L149" s="15">
        <v>0</v>
      </c>
      <c r="M149" s="15">
        <v>0</v>
      </c>
      <c r="O149" t="str">
        <f t="shared" si="2"/>
        <v>HJMDeclined</v>
      </c>
    </row>
    <row r="150" spans="1:15" ht="12" customHeight="1" outlineLevel="1" x14ac:dyDescent="0.2">
      <c r="A150" s="12" t="s">
        <v>24153</v>
      </c>
      <c r="B150" s="12">
        <v>18361</v>
      </c>
      <c r="C150" s="12" t="s">
        <v>20133</v>
      </c>
      <c r="D150" s="13">
        <v>40029</v>
      </c>
      <c r="E150" s="13">
        <v>40046</v>
      </c>
      <c r="F150" s="14">
        <v>40046</v>
      </c>
      <c r="G150" s="8"/>
      <c r="H150" s="8"/>
      <c r="J150" s="10"/>
      <c r="K150" s="10"/>
      <c r="L150" s="15">
        <v>0</v>
      </c>
      <c r="M150" s="15">
        <v>0</v>
      </c>
      <c r="O150" t="str">
        <f t="shared" si="2"/>
        <v>HJMDeclined</v>
      </c>
    </row>
    <row r="151" spans="1:15" ht="12" customHeight="1" outlineLevel="1" x14ac:dyDescent="0.2">
      <c r="A151" s="12" t="s">
        <v>24153</v>
      </c>
      <c r="B151" s="12">
        <v>18362</v>
      </c>
      <c r="C151" s="12" t="s">
        <v>20133</v>
      </c>
      <c r="D151" s="13">
        <v>40045</v>
      </c>
      <c r="E151" s="13">
        <v>40046</v>
      </c>
      <c r="F151" s="14">
        <v>40046</v>
      </c>
      <c r="G151" s="19">
        <v>40049</v>
      </c>
      <c r="H151" s="8"/>
      <c r="J151" s="22">
        <v>3</v>
      </c>
      <c r="K151" s="10"/>
      <c r="L151" s="15">
        <v>0</v>
      </c>
      <c r="M151" s="15">
        <v>0</v>
      </c>
      <c r="O151" t="str">
        <f t="shared" si="2"/>
        <v>HJMDeclined</v>
      </c>
    </row>
    <row r="152" spans="1:15" ht="12" customHeight="1" outlineLevel="1" x14ac:dyDescent="0.2">
      <c r="A152" s="12" t="s">
        <v>24153</v>
      </c>
      <c r="B152" s="12">
        <v>18359</v>
      </c>
      <c r="C152" s="12" t="s">
        <v>20133</v>
      </c>
      <c r="D152" s="13">
        <v>40039</v>
      </c>
      <c r="E152" s="13">
        <v>40046</v>
      </c>
      <c r="F152" s="14">
        <v>40046</v>
      </c>
      <c r="G152" s="8"/>
      <c r="H152" s="8"/>
      <c r="J152" s="10"/>
      <c r="K152" s="10"/>
      <c r="L152" s="15">
        <v>0</v>
      </c>
      <c r="M152" s="15">
        <v>0</v>
      </c>
      <c r="O152" t="str">
        <f t="shared" si="2"/>
        <v>HJMDeclined</v>
      </c>
    </row>
    <row r="153" spans="1:15" ht="12" customHeight="1" outlineLevel="1" x14ac:dyDescent="0.2">
      <c r="A153" s="12" t="s">
        <v>24153</v>
      </c>
      <c r="B153" s="12">
        <v>18358</v>
      </c>
      <c r="C153" s="12" t="s">
        <v>20133</v>
      </c>
      <c r="D153" s="18"/>
      <c r="E153" s="13">
        <v>40045</v>
      </c>
      <c r="F153" s="14">
        <v>40046</v>
      </c>
      <c r="G153" s="8"/>
      <c r="H153" s="8"/>
      <c r="J153" s="10"/>
      <c r="K153" s="10"/>
      <c r="L153" s="15">
        <v>0</v>
      </c>
      <c r="M153" s="15">
        <v>0</v>
      </c>
      <c r="O153" t="str">
        <f t="shared" si="2"/>
        <v>HJMDeclined</v>
      </c>
    </row>
    <row r="154" spans="1:15" ht="12" customHeight="1" outlineLevel="1" x14ac:dyDescent="0.2">
      <c r="A154" s="12" t="s">
        <v>24153</v>
      </c>
      <c r="B154" s="12">
        <v>18363</v>
      </c>
      <c r="C154" s="12" t="s">
        <v>20133</v>
      </c>
      <c r="D154" s="13">
        <v>40023</v>
      </c>
      <c r="E154" s="13">
        <v>40046</v>
      </c>
      <c r="F154" s="14">
        <v>40046</v>
      </c>
      <c r="G154" s="19">
        <v>40046</v>
      </c>
      <c r="H154" s="8"/>
      <c r="J154" s="22">
        <v>0</v>
      </c>
      <c r="K154" s="10"/>
      <c r="L154" s="15">
        <v>0</v>
      </c>
      <c r="M154" s="15">
        <v>0</v>
      </c>
      <c r="O154" t="str">
        <f t="shared" si="2"/>
        <v>HJMDeclined</v>
      </c>
    </row>
    <row r="155" spans="1:15" ht="12" customHeight="1" outlineLevel="1" x14ac:dyDescent="0.2">
      <c r="A155" s="12" t="s">
        <v>24153</v>
      </c>
      <c r="B155" s="12">
        <v>17647</v>
      </c>
      <c r="C155" s="12" t="s">
        <v>20135</v>
      </c>
      <c r="D155" s="13">
        <v>40038</v>
      </c>
      <c r="E155" s="13">
        <v>40045</v>
      </c>
      <c r="F155" s="14">
        <v>40046</v>
      </c>
      <c r="G155" s="19">
        <v>40056</v>
      </c>
      <c r="H155" s="19">
        <v>40079</v>
      </c>
      <c r="I155" s="21">
        <v>40087</v>
      </c>
      <c r="J155" s="22">
        <v>10</v>
      </c>
      <c r="K155" s="22">
        <v>23</v>
      </c>
      <c r="L155" s="15">
        <v>33</v>
      </c>
      <c r="M155" s="15">
        <v>8</v>
      </c>
      <c r="O155" t="str">
        <f t="shared" si="2"/>
        <v>HJMBound &amp; Not Paid</v>
      </c>
    </row>
    <row r="156" spans="1:15" ht="12" customHeight="1" outlineLevel="1" x14ac:dyDescent="0.2">
      <c r="A156" s="12" t="s">
        <v>20138</v>
      </c>
      <c r="B156" s="12">
        <v>17684</v>
      </c>
      <c r="C156" s="12" t="s">
        <v>20135</v>
      </c>
      <c r="D156" s="13">
        <v>40046</v>
      </c>
      <c r="E156" s="13">
        <v>40049</v>
      </c>
      <c r="F156" s="14">
        <v>40049</v>
      </c>
      <c r="G156" s="19">
        <v>40073</v>
      </c>
      <c r="H156" s="19">
        <v>40074</v>
      </c>
      <c r="I156" s="21">
        <v>40092</v>
      </c>
      <c r="J156" s="22">
        <v>24</v>
      </c>
      <c r="K156" s="22">
        <v>1</v>
      </c>
      <c r="L156" s="15">
        <v>25</v>
      </c>
      <c r="M156" s="15">
        <v>18</v>
      </c>
      <c r="O156" t="str">
        <f t="shared" si="2"/>
        <v>CNJBound &amp; Not Paid</v>
      </c>
    </row>
    <row r="157" spans="1:15" ht="12" customHeight="1" outlineLevel="1" x14ac:dyDescent="0.2">
      <c r="A157" s="12" t="s">
        <v>20138</v>
      </c>
      <c r="B157" s="12">
        <v>17685</v>
      </c>
      <c r="C157" s="12" t="s">
        <v>20135</v>
      </c>
      <c r="D157" s="13">
        <v>40046</v>
      </c>
      <c r="E157" s="13">
        <v>40049</v>
      </c>
      <c r="F157" s="14">
        <v>40049</v>
      </c>
      <c r="G157" s="19">
        <v>40077</v>
      </c>
      <c r="H157" s="19">
        <v>40077</v>
      </c>
      <c r="I157" s="21">
        <v>40092</v>
      </c>
      <c r="J157" s="22">
        <v>28</v>
      </c>
      <c r="K157" s="22">
        <v>0</v>
      </c>
      <c r="L157" s="15">
        <v>28</v>
      </c>
      <c r="M157" s="15">
        <v>15</v>
      </c>
      <c r="O157" t="str">
        <f t="shared" ref="O157:O213" si="3">+A157&amp;C157</f>
        <v>CNJBound &amp; Not Paid</v>
      </c>
    </row>
    <row r="158" spans="1:15" ht="12" customHeight="1" outlineLevel="1" x14ac:dyDescent="0.2">
      <c r="A158" s="12" t="s">
        <v>20138</v>
      </c>
      <c r="B158" s="12">
        <v>17691</v>
      </c>
      <c r="C158" s="12" t="s">
        <v>20135</v>
      </c>
      <c r="D158" s="13">
        <v>40045</v>
      </c>
      <c r="E158" s="13">
        <v>40049</v>
      </c>
      <c r="F158" s="14">
        <v>40049</v>
      </c>
      <c r="G158" s="19">
        <v>40079</v>
      </c>
      <c r="H158" s="19">
        <v>40079</v>
      </c>
      <c r="I158" s="21">
        <v>40093</v>
      </c>
      <c r="J158" s="22">
        <v>30</v>
      </c>
      <c r="K158" s="22">
        <v>0</v>
      </c>
      <c r="L158" s="15">
        <v>30</v>
      </c>
      <c r="M158" s="15">
        <v>14</v>
      </c>
      <c r="O158" t="str">
        <f t="shared" si="3"/>
        <v>CNJBound &amp; Not Paid</v>
      </c>
    </row>
    <row r="159" spans="1:15" ht="12" customHeight="1" outlineLevel="1" x14ac:dyDescent="0.2">
      <c r="A159" s="12" t="s">
        <v>20138</v>
      </c>
      <c r="B159" s="12">
        <v>17578</v>
      </c>
      <c r="C159" s="12" t="s">
        <v>20135</v>
      </c>
      <c r="D159" s="13">
        <v>40038</v>
      </c>
      <c r="E159" s="13">
        <v>40049</v>
      </c>
      <c r="F159" s="14">
        <v>40049</v>
      </c>
      <c r="G159" s="19">
        <v>40056</v>
      </c>
      <c r="H159" s="19">
        <v>40056</v>
      </c>
      <c r="I159" s="21">
        <v>40067</v>
      </c>
      <c r="J159" s="22">
        <v>7</v>
      </c>
      <c r="K159" s="22">
        <v>0</v>
      </c>
      <c r="L159" s="15">
        <v>7</v>
      </c>
      <c r="M159" s="15">
        <v>11</v>
      </c>
      <c r="O159" t="str">
        <f t="shared" si="3"/>
        <v>CNJBound &amp; Not Paid</v>
      </c>
    </row>
    <row r="160" spans="1:15" ht="12" customHeight="1" outlineLevel="1" x14ac:dyDescent="0.2">
      <c r="A160" s="12" t="s">
        <v>24153</v>
      </c>
      <c r="B160" s="12">
        <v>17653</v>
      </c>
      <c r="C160" s="12" t="s">
        <v>20135</v>
      </c>
      <c r="D160" s="13">
        <v>40037</v>
      </c>
      <c r="E160" s="13">
        <v>40047</v>
      </c>
      <c r="F160" s="14">
        <v>40049</v>
      </c>
      <c r="G160" s="14">
        <v>40056</v>
      </c>
      <c r="H160" s="14">
        <v>40077</v>
      </c>
      <c r="I160" s="21">
        <v>40087</v>
      </c>
      <c r="J160" s="15">
        <v>7</v>
      </c>
      <c r="K160" s="15">
        <v>21</v>
      </c>
      <c r="L160" s="15">
        <v>28</v>
      </c>
      <c r="M160" s="15">
        <v>10</v>
      </c>
      <c r="O160" t="str">
        <f t="shared" si="3"/>
        <v>HJMBound &amp; Not Paid</v>
      </c>
    </row>
    <row r="161" spans="1:15" ht="12" customHeight="1" outlineLevel="1" x14ac:dyDescent="0.2">
      <c r="A161" s="12" t="s">
        <v>24153</v>
      </c>
      <c r="B161" s="12">
        <v>17560</v>
      </c>
      <c r="C161" s="12" t="s">
        <v>20135</v>
      </c>
      <c r="D161" s="13">
        <v>40049</v>
      </c>
      <c r="E161" s="13">
        <v>40049</v>
      </c>
      <c r="F161" s="14">
        <v>40049</v>
      </c>
      <c r="G161" s="19">
        <v>40050</v>
      </c>
      <c r="H161" s="19">
        <v>40050</v>
      </c>
      <c r="I161" s="21">
        <v>40062</v>
      </c>
      <c r="J161" s="22">
        <v>1</v>
      </c>
      <c r="K161" s="22">
        <v>0</v>
      </c>
      <c r="L161" s="15">
        <v>1</v>
      </c>
      <c r="M161" s="15">
        <v>12</v>
      </c>
      <c r="O161" t="str">
        <f t="shared" si="3"/>
        <v>HJMBound &amp; Not Paid</v>
      </c>
    </row>
    <row r="162" spans="1:15" ht="12" customHeight="1" outlineLevel="1" x14ac:dyDescent="0.2">
      <c r="A162" s="12" t="s">
        <v>24155</v>
      </c>
      <c r="B162" s="12">
        <v>17723</v>
      </c>
      <c r="C162" s="12" t="s">
        <v>24152</v>
      </c>
      <c r="D162" s="13">
        <v>40043</v>
      </c>
      <c r="E162" s="13">
        <v>40046</v>
      </c>
      <c r="F162" s="14">
        <v>40049</v>
      </c>
      <c r="G162" s="14">
        <v>40088</v>
      </c>
      <c r="H162" s="14">
        <v>40088</v>
      </c>
      <c r="I162" s="21">
        <v>40101</v>
      </c>
      <c r="J162" s="15">
        <v>39</v>
      </c>
      <c r="K162" s="15">
        <v>0</v>
      </c>
      <c r="L162" s="15">
        <v>39</v>
      </c>
      <c r="M162" s="15">
        <v>13</v>
      </c>
      <c r="O162" t="str">
        <f t="shared" si="3"/>
        <v>JRQuote Issued</v>
      </c>
    </row>
    <row r="163" spans="1:15" ht="12" customHeight="1" outlineLevel="1" x14ac:dyDescent="0.2">
      <c r="A163" s="12" t="s">
        <v>24155</v>
      </c>
      <c r="B163" s="12">
        <v>17453</v>
      </c>
      <c r="C163" s="12" t="s">
        <v>20135</v>
      </c>
      <c r="D163" s="17">
        <v>40047</v>
      </c>
      <c r="E163" s="13">
        <v>40049</v>
      </c>
      <c r="F163" s="14">
        <v>40049</v>
      </c>
      <c r="G163" s="19">
        <v>40050</v>
      </c>
      <c r="H163" s="19">
        <v>40050</v>
      </c>
      <c r="I163" s="21">
        <v>40054</v>
      </c>
      <c r="J163" s="22">
        <v>1</v>
      </c>
      <c r="K163" s="22">
        <v>0</v>
      </c>
      <c r="L163" s="15">
        <v>1</v>
      </c>
      <c r="M163" s="15">
        <v>4</v>
      </c>
      <c r="O163" t="str">
        <f t="shared" si="3"/>
        <v>JRBound &amp; Not Paid</v>
      </c>
    </row>
    <row r="164" spans="1:15" ht="12" customHeight="1" outlineLevel="1" x14ac:dyDescent="0.2">
      <c r="A164" s="12" t="s">
        <v>24156</v>
      </c>
      <c r="B164" s="12">
        <v>18365</v>
      </c>
      <c r="C164" s="12" t="s">
        <v>20133</v>
      </c>
      <c r="D164" s="13">
        <v>40045</v>
      </c>
      <c r="E164" s="13">
        <v>40048</v>
      </c>
      <c r="F164" s="14">
        <v>40049</v>
      </c>
      <c r="G164" s="20"/>
      <c r="H164" s="20"/>
      <c r="J164" s="23"/>
      <c r="K164" s="23"/>
      <c r="L164" s="15">
        <v>0</v>
      </c>
      <c r="M164" s="15">
        <v>0</v>
      </c>
      <c r="O164" t="str">
        <f t="shared" si="3"/>
        <v>LABDeclined</v>
      </c>
    </row>
    <row r="165" spans="1:15" ht="12" customHeight="1" outlineLevel="1" x14ac:dyDescent="0.2">
      <c r="A165" s="12" t="s">
        <v>24156</v>
      </c>
      <c r="B165" s="12">
        <v>18364</v>
      </c>
      <c r="C165" s="12" t="s">
        <v>20133</v>
      </c>
      <c r="D165" s="17">
        <v>40009</v>
      </c>
      <c r="E165" s="13">
        <v>40045</v>
      </c>
      <c r="F165" s="14">
        <v>40049</v>
      </c>
      <c r="G165" s="8"/>
      <c r="H165" s="8"/>
      <c r="J165" s="10"/>
      <c r="K165" s="10"/>
      <c r="L165" s="15">
        <v>0</v>
      </c>
      <c r="M165" s="15">
        <v>0</v>
      </c>
      <c r="O165" t="str">
        <f t="shared" si="3"/>
        <v>LABDeclined</v>
      </c>
    </row>
    <row r="166" spans="1:15" ht="12" customHeight="1" outlineLevel="1" x14ac:dyDescent="0.2">
      <c r="A166" s="12" t="s">
        <v>24156</v>
      </c>
      <c r="B166" s="12">
        <v>17610</v>
      </c>
      <c r="C166" s="12" t="s">
        <v>20135</v>
      </c>
      <c r="D166" s="13">
        <v>40046</v>
      </c>
      <c r="E166" s="13">
        <v>40049</v>
      </c>
      <c r="F166" s="14">
        <v>40049</v>
      </c>
      <c r="G166" s="14">
        <v>40060</v>
      </c>
      <c r="H166" s="14">
        <v>40060</v>
      </c>
      <c r="I166" s="21">
        <v>40075</v>
      </c>
      <c r="J166" s="15">
        <v>11</v>
      </c>
      <c r="K166" s="15">
        <v>0</v>
      </c>
      <c r="L166" s="15">
        <v>11</v>
      </c>
      <c r="M166" s="15">
        <v>15</v>
      </c>
      <c r="O166" t="str">
        <f t="shared" si="3"/>
        <v>LABBound &amp; Not Paid</v>
      </c>
    </row>
    <row r="167" spans="1:15" ht="12" customHeight="1" outlineLevel="1" x14ac:dyDescent="0.2">
      <c r="A167" s="12" t="s">
        <v>24156</v>
      </c>
      <c r="B167" s="12">
        <v>18366</v>
      </c>
      <c r="C167" s="12" t="s">
        <v>20133</v>
      </c>
      <c r="D167" s="13">
        <v>40031</v>
      </c>
      <c r="E167" s="13">
        <v>40046</v>
      </c>
      <c r="F167" s="14">
        <v>40049</v>
      </c>
      <c r="G167" s="8"/>
      <c r="H167" s="8"/>
      <c r="J167" s="10"/>
      <c r="K167" s="10"/>
      <c r="L167" s="15">
        <v>0</v>
      </c>
      <c r="M167" s="15">
        <v>0</v>
      </c>
      <c r="O167" t="str">
        <f t="shared" si="3"/>
        <v>LABDeclined</v>
      </c>
    </row>
    <row r="168" spans="1:15" ht="12" customHeight="1" outlineLevel="1" x14ac:dyDescent="0.2">
      <c r="A168" s="12" t="s">
        <v>24156</v>
      </c>
      <c r="B168" s="12">
        <v>18367</v>
      </c>
      <c r="C168" s="12" t="s">
        <v>20133</v>
      </c>
      <c r="D168" s="13">
        <v>40039</v>
      </c>
      <c r="E168" s="13">
        <v>40046</v>
      </c>
      <c r="F168" s="14">
        <v>40049</v>
      </c>
      <c r="G168" s="20"/>
      <c r="H168" s="20"/>
      <c r="J168" s="23"/>
      <c r="K168" s="23"/>
      <c r="L168" s="15">
        <v>0</v>
      </c>
      <c r="M168" s="15">
        <v>0</v>
      </c>
      <c r="O168" t="str">
        <f t="shared" si="3"/>
        <v>LABDeclined</v>
      </c>
    </row>
    <row r="169" spans="1:15" ht="12" customHeight="1" outlineLevel="1" x14ac:dyDescent="0.2">
      <c r="A169" s="12" t="s">
        <v>24157</v>
      </c>
      <c r="B169" s="12">
        <v>17656</v>
      </c>
      <c r="C169" s="12" t="s">
        <v>20135</v>
      </c>
      <c r="D169" s="17">
        <v>40031</v>
      </c>
      <c r="E169" s="13">
        <v>40049</v>
      </c>
      <c r="F169" s="14">
        <v>40049</v>
      </c>
      <c r="G169" s="19">
        <v>40074</v>
      </c>
      <c r="H169" s="19">
        <v>40074</v>
      </c>
      <c r="I169" s="21">
        <v>40087</v>
      </c>
      <c r="J169" s="22">
        <v>25</v>
      </c>
      <c r="K169" s="22">
        <v>0</v>
      </c>
      <c r="L169" s="15">
        <v>25</v>
      </c>
      <c r="M169" s="15">
        <v>13</v>
      </c>
      <c r="O169" t="str">
        <f t="shared" si="3"/>
        <v>MCBBound &amp; Not Paid</v>
      </c>
    </row>
    <row r="170" spans="1:15" ht="12" customHeight="1" outlineLevel="1" x14ac:dyDescent="0.2">
      <c r="A170" s="12" t="s">
        <v>24157</v>
      </c>
      <c r="B170" s="12">
        <v>17930</v>
      </c>
      <c r="C170" s="12" t="s">
        <v>24151</v>
      </c>
      <c r="D170" s="13">
        <v>40046</v>
      </c>
      <c r="E170" s="13">
        <v>40049</v>
      </c>
      <c r="F170" s="14">
        <v>40049</v>
      </c>
      <c r="G170" s="8"/>
      <c r="H170" s="8"/>
      <c r="I170" s="21">
        <v>40133</v>
      </c>
      <c r="J170" s="10"/>
      <c r="K170" s="10"/>
      <c r="L170" s="15">
        <v>0</v>
      </c>
      <c r="M170" s="15">
        <v>0</v>
      </c>
      <c r="O170" t="str">
        <f t="shared" si="3"/>
        <v>MCBRating</v>
      </c>
    </row>
    <row r="171" spans="1:15" ht="12" customHeight="1" outlineLevel="1" x14ac:dyDescent="0.2">
      <c r="A171" s="12" t="s">
        <v>24153</v>
      </c>
      <c r="B171" s="12">
        <v>18238</v>
      </c>
      <c r="C171" s="12" t="s">
        <v>20133</v>
      </c>
      <c r="D171" s="13">
        <v>39997</v>
      </c>
      <c r="E171" s="13">
        <v>40050</v>
      </c>
      <c r="F171" s="14">
        <v>40050</v>
      </c>
      <c r="G171" s="19">
        <v>40000</v>
      </c>
      <c r="H171" s="8"/>
      <c r="J171" s="22">
        <v>-50</v>
      </c>
      <c r="K171" s="10"/>
      <c r="L171" s="15">
        <v>0</v>
      </c>
      <c r="M171" s="15">
        <v>0</v>
      </c>
      <c r="O171" t="str">
        <f t="shared" si="3"/>
        <v>HJMDeclined</v>
      </c>
    </row>
    <row r="172" spans="1:15" ht="12" customHeight="1" outlineLevel="1" x14ac:dyDescent="0.2">
      <c r="A172" s="12" t="s">
        <v>24153</v>
      </c>
      <c r="B172" s="12">
        <v>17458</v>
      </c>
      <c r="C172" s="12" t="s">
        <v>20135</v>
      </c>
      <c r="D172" s="13">
        <v>40018</v>
      </c>
      <c r="E172" s="13">
        <v>40049</v>
      </c>
      <c r="F172" s="14">
        <v>40050</v>
      </c>
      <c r="G172" s="14">
        <v>40050</v>
      </c>
      <c r="H172" s="14">
        <v>40050</v>
      </c>
      <c r="I172" s="21">
        <v>40055</v>
      </c>
      <c r="J172" s="15">
        <v>0</v>
      </c>
      <c r="K172" s="15">
        <v>0</v>
      </c>
      <c r="L172" s="15">
        <v>0</v>
      </c>
      <c r="M172" s="15">
        <v>5</v>
      </c>
      <c r="O172" t="str">
        <f t="shared" si="3"/>
        <v>HJMBound &amp; Not Paid</v>
      </c>
    </row>
    <row r="173" spans="1:15" ht="12" customHeight="1" outlineLevel="1" x14ac:dyDescent="0.2">
      <c r="A173" s="12" t="s">
        <v>24155</v>
      </c>
      <c r="B173" s="12">
        <v>17564</v>
      </c>
      <c r="C173" s="12" t="s">
        <v>20135</v>
      </c>
      <c r="D173" s="13">
        <v>40052</v>
      </c>
      <c r="E173" s="13">
        <v>40038</v>
      </c>
      <c r="F173" s="14">
        <v>40050</v>
      </c>
      <c r="G173" s="14">
        <v>40053</v>
      </c>
      <c r="H173" s="14">
        <v>40053</v>
      </c>
      <c r="I173" s="21">
        <v>40063</v>
      </c>
      <c r="J173" s="15">
        <v>3</v>
      </c>
      <c r="K173" s="15">
        <v>0</v>
      </c>
      <c r="L173" s="15">
        <v>3</v>
      </c>
      <c r="M173" s="15">
        <v>10</v>
      </c>
      <c r="O173" t="str">
        <f t="shared" si="3"/>
        <v>JRBound &amp; Not Paid</v>
      </c>
    </row>
    <row r="174" spans="1:15" ht="12" customHeight="1" outlineLevel="1" x14ac:dyDescent="0.2">
      <c r="A174" s="12" t="s">
        <v>24156</v>
      </c>
      <c r="B174" s="12">
        <v>17766</v>
      </c>
      <c r="C174" s="12" t="s">
        <v>24151</v>
      </c>
      <c r="D174" s="17">
        <v>40049</v>
      </c>
      <c r="E174" s="13">
        <v>40050</v>
      </c>
      <c r="F174" s="14">
        <v>40050</v>
      </c>
      <c r="G174" s="20"/>
      <c r="H174" s="20"/>
      <c r="I174" s="21">
        <v>40116</v>
      </c>
      <c r="J174" s="23"/>
      <c r="K174" s="23"/>
      <c r="L174" s="15">
        <v>0</v>
      </c>
      <c r="M174" s="15">
        <v>0</v>
      </c>
      <c r="O174" t="str">
        <f t="shared" si="3"/>
        <v>LABRating</v>
      </c>
    </row>
    <row r="175" spans="1:15" ht="12" customHeight="1" outlineLevel="1" x14ac:dyDescent="0.2">
      <c r="A175" s="12" t="s">
        <v>24156</v>
      </c>
      <c r="B175" s="12">
        <v>18522</v>
      </c>
      <c r="C175" s="12" t="s">
        <v>20133</v>
      </c>
      <c r="D175" s="13">
        <v>40045</v>
      </c>
      <c r="E175" s="13">
        <v>40049</v>
      </c>
      <c r="F175" s="14">
        <v>40050</v>
      </c>
      <c r="G175" s="8"/>
      <c r="H175" s="8"/>
      <c r="J175" s="10"/>
      <c r="K175" s="10"/>
      <c r="L175" s="15">
        <v>0</v>
      </c>
      <c r="M175" s="15">
        <v>0</v>
      </c>
      <c r="O175" t="str">
        <f t="shared" si="3"/>
        <v>LABDeclined</v>
      </c>
    </row>
    <row r="176" spans="1:15" ht="12" customHeight="1" outlineLevel="1" x14ac:dyDescent="0.2">
      <c r="A176" s="12" t="s">
        <v>24156</v>
      </c>
      <c r="B176" s="12">
        <v>18523</v>
      </c>
      <c r="C176" s="12" t="s">
        <v>20133</v>
      </c>
      <c r="D176" s="13">
        <v>40024</v>
      </c>
      <c r="E176" s="13">
        <v>40050</v>
      </c>
      <c r="F176" s="14">
        <v>40050</v>
      </c>
      <c r="G176" s="8"/>
      <c r="H176" s="8"/>
      <c r="J176" s="10"/>
      <c r="K176" s="10"/>
      <c r="L176" s="15">
        <v>0</v>
      </c>
      <c r="M176" s="15">
        <v>0</v>
      </c>
      <c r="O176" t="str">
        <f t="shared" si="3"/>
        <v>LABDeclined</v>
      </c>
    </row>
    <row r="177" spans="1:15" ht="12" customHeight="1" outlineLevel="1" x14ac:dyDescent="0.2">
      <c r="A177" s="12" t="s">
        <v>24156</v>
      </c>
      <c r="B177" s="12">
        <v>18524</v>
      </c>
      <c r="C177" s="12" t="s">
        <v>20133</v>
      </c>
      <c r="D177" s="18"/>
      <c r="E177" s="13">
        <v>40050</v>
      </c>
      <c r="F177" s="14">
        <v>40050</v>
      </c>
      <c r="G177" s="8"/>
      <c r="H177" s="8"/>
      <c r="J177" s="10"/>
      <c r="K177" s="10"/>
      <c r="L177" s="15">
        <v>0</v>
      </c>
      <c r="M177" s="15">
        <v>0</v>
      </c>
      <c r="O177" t="str">
        <f t="shared" si="3"/>
        <v>LABDeclined</v>
      </c>
    </row>
    <row r="178" spans="1:15" ht="12" customHeight="1" outlineLevel="1" x14ac:dyDescent="0.2">
      <c r="A178" s="12" t="s">
        <v>24156</v>
      </c>
      <c r="B178" s="12">
        <v>18525</v>
      </c>
      <c r="C178" s="12" t="s">
        <v>20135</v>
      </c>
      <c r="D178" s="13">
        <v>40056</v>
      </c>
      <c r="E178" s="13">
        <v>40050</v>
      </c>
      <c r="F178" s="14">
        <v>40050</v>
      </c>
      <c r="G178" s="19">
        <v>40067</v>
      </c>
      <c r="H178" s="19">
        <v>40072</v>
      </c>
      <c r="J178" s="22">
        <v>17</v>
      </c>
      <c r="K178" s="22">
        <v>5</v>
      </c>
      <c r="L178" s="15">
        <v>22</v>
      </c>
      <c r="M178" s="15">
        <v>0</v>
      </c>
      <c r="O178" t="str">
        <f t="shared" si="3"/>
        <v>LABBound &amp; Not Paid</v>
      </c>
    </row>
    <row r="179" spans="1:15" ht="12" customHeight="1" outlineLevel="1" x14ac:dyDescent="0.2">
      <c r="A179" s="12" t="s">
        <v>24157</v>
      </c>
      <c r="B179" s="12">
        <v>17772</v>
      </c>
      <c r="C179" s="12" t="s">
        <v>20135</v>
      </c>
      <c r="D179" s="13">
        <v>40049</v>
      </c>
      <c r="E179" s="13">
        <v>40049</v>
      </c>
      <c r="F179" s="14">
        <v>40050</v>
      </c>
      <c r="G179" s="19">
        <v>40088</v>
      </c>
      <c r="H179" s="19">
        <v>40088</v>
      </c>
      <c r="I179" s="21">
        <v>40117</v>
      </c>
      <c r="J179" s="22">
        <v>38</v>
      </c>
      <c r="K179" s="22">
        <v>0</v>
      </c>
      <c r="L179" s="15">
        <v>38</v>
      </c>
      <c r="M179" s="15">
        <v>29</v>
      </c>
      <c r="O179" t="str">
        <f t="shared" si="3"/>
        <v>MCBBound &amp; Not Paid</v>
      </c>
    </row>
    <row r="180" spans="1:15" ht="12" customHeight="1" outlineLevel="1" x14ac:dyDescent="0.2">
      <c r="A180" s="12" t="s">
        <v>24157</v>
      </c>
      <c r="B180" s="12">
        <v>17549</v>
      </c>
      <c r="C180" s="12" t="s">
        <v>20135</v>
      </c>
      <c r="D180" s="13">
        <v>40050</v>
      </c>
      <c r="E180" s="13">
        <v>40050</v>
      </c>
      <c r="F180" s="14">
        <v>40050</v>
      </c>
      <c r="G180" s="19">
        <v>40051</v>
      </c>
      <c r="H180" s="19">
        <v>40051</v>
      </c>
      <c r="I180" s="21">
        <v>40057</v>
      </c>
      <c r="J180" s="22">
        <v>1</v>
      </c>
      <c r="K180" s="22">
        <v>0</v>
      </c>
      <c r="L180" s="15">
        <v>1</v>
      </c>
      <c r="M180" s="15">
        <v>6</v>
      </c>
      <c r="O180" t="str">
        <f t="shared" si="3"/>
        <v>MCBBound &amp; Not Paid</v>
      </c>
    </row>
    <row r="181" spans="1:15" ht="12" customHeight="1" outlineLevel="1" x14ac:dyDescent="0.2">
      <c r="A181" s="12" t="s">
        <v>24157</v>
      </c>
      <c r="B181" s="12">
        <v>17462</v>
      </c>
      <c r="C181" s="12" t="s">
        <v>20135</v>
      </c>
      <c r="D181" s="13">
        <v>40050</v>
      </c>
      <c r="E181" s="13">
        <v>40050</v>
      </c>
      <c r="F181" s="14">
        <v>40050</v>
      </c>
      <c r="G181" s="14">
        <v>40050</v>
      </c>
      <c r="H181" s="14">
        <v>40051</v>
      </c>
      <c r="I181" s="21">
        <v>40056</v>
      </c>
      <c r="J181" s="15">
        <v>0</v>
      </c>
      <c r="K181" s="15">
        <v>1</v>
      </c>
      <c r="L181" s="15">
        <v>1</v>
      </c>
      <c r="M181" s="15">
        <v>5</v>
      </c>
      <c r="O181" t="str">
        <f t="shared" si="3"/>
        <v>MCBBound &amp; Not Paid</v>
      </c>
    </row>
    <row r="182" spans="1:15" ht="12" customHeight="1" outlineLevel="1" x14ac:dyDescent="0.2">
      <c r="A182" s="12" t="s">
        <v>24153</v>
      </c>
      <c r="B182" s="12">
        <v>17570</v>
      </c>
      <c r="C182" s="12" t="s">
        <v>20135</v>
      </c>
      <c r="D182" s="13">
        <v>40049</v>
      </c>
      <c r="E182" s="13">
        <v>40051</v>
      </c>
      <c r="F182" s="14">
        <v>40051</v>
      </c>
      <c r="G182" s="19">
        <v>40047</v>
      </c>
      <c r="H182" s="19">
        <v>40052</v>
      </c>
      <c r="I182" s="21">
        <v>40064</v>
      </c>
      <c r="J182" s="22">
        <v>-4</v>
      </c>
      <c r="K182" s="22">
        <v>5</v>
      </c>
      <c r="L182" s="15">
        <v>1</v>
      </c>
      <c r="M182" s="15">
        <v>12</v>
      </c>
      <c r="O182" t="str">
        <f t="shared" si="3"/>
        <v>HJMBound &amp; Not Paid</v>
      </c>
    </row>
    <row r="183" spans="1:15" ht="12" customHeight="1" outlineLevel="1" x14ac:dyDescent="0.2">
      <c r="A183" s="12" t="s">
        <v>24153</v>
      </c>
      <c r="B183" s="12">
        <v>18223</v>
      </c>
      <c r="C183" s="12" t="s">
        <v>20136</v>
      </c>
      <c r="D183" s="13">
        <v>39987</v>
      </c>
      <c r="E183" s="13">
        <v>40050</v>
      </c>
      <c r="F183" s="14">
        <v>40051</v>
      </c>
      <c r="G183" s="19">
        <v>39995</v>
      </c>
      <c r="H183" s="8"/>
      <c r="J183" s="22">
        <v>-56</v>
      </c>
      <c r="K183" s="10"/>
      <c r="L183" s="15">
        <v>0</v>
      </c>
      <c r="M183" s="15">
        <v>0</v>
      </c>
      <c r="O183" t="str">
        <f t="shared" si="3"/>
        <v>HJMClose-No Info</v>
      </c>
    </row>
    <row r="184" spans="1:15" ht="12" customHeight="1" outlineLevel="1" x14ac:dyDescent="0.2">
      <c r="A184" s="12" t="s">
        <v>24156</v>
      </c>
      <c r="B184" s="12">
        <v>18529</v>
      </c>
      <c r="C184" s="12" t="s">
        <v>20133</v>
      </c>
      <c r="D184" s="13">
        <v>40018</v>
      </c>
      <c r="E184" s="13">
        <v>40051</v>
      </c>
      <c r="F184" s="14">
        <v>40051</v>
      </c>
      <c r="G184" s="8"/>
      <c r="H184" s="8"/>
      <c r="J184" s="10"/>
      <c r="K184" s="10"/>
      <c r="L184" s="15">
        <v>0</v>
      </c>
      <c r="M184" s="15">
        <v>0</v>
      </c>
      <c r="O184" t="str">
        <f t="shared" si="3"/>
        <v>LABDeclined</v>
      </c>
    </row>
    <row r="185" spans="1:15" ht="12" customHeight="1" outlineLevel="1" x14ac:dyDescent="0.2">
      <c r="A185" s="12" t="s">
        <v>24156</v>
      </c>
      <c r="B185" s="12">
        <v>18526</v>
      </c>
      <c r="C185" s="12" t="s">
        <v>20133</v>
      </c>
      <c r="D185" s="13">
        <v>40031</v>
      </c>
      <c r="E185" s="13">
        <v>40050</v>
      </c>
      <c r="F185" s="14">
        <v>40051</v>
      </c>
      <c r="G185" s="20"/>
      <c r="H185" s="20"/>
      <c r="J185" s="23"/>
      <c r="K185" s="23"/>
      <c r="L185" s="15">
        <v>0</v>
      </c>
      <c r="M185" s="15">
        <v>0</v>
      </c>
      <c r="O185" t="str">
        <f t="shared" si="3"/>
        <v>LABDeclined</v>
      </c>
    </row>
    <row r="186" spans="1:15" ht="12" customHeight="1" outlineLevel="1" x14ac:dyDescent="0.2">
      <c r="A186" s="12" t="s">
        <v>24156</v>
      </c>
      <c r="B186" s="12">
        <v>18527</v>
      </c>
      <c r="C186" s="12" t="s">
        <v>24152</v>
      </c>
      <c r="D186" s="13">
        <v>40050</v>
      </c>
      <c r="E186" s="13">
        <v>40050</v>
      </c>
      <c r="F186" s="14">
        <v>40051</v>
      </c>
      <c r="G186" s="19">
        <v>40056</v>
      </c>
      <c r="H186" s="19">
        <v>40095</v>
      </c>
      <c r="J186" s="22">
        <v>5</v>
      </c>
      <c r="K186" s="22">
        <v>39</v>
      </c>
      <c r="L186" s="15">
        <v>44</v>
      </c>
      <c r="M186" s="15">
        <v>0</v>
      </c>
      <c r="O186" t="str">
        <f t="shared" si="3"/>
        <v>LABQuote Issued</v>
      </c>
    </row>
    <row r="187" spans="1:15" ht="12" customHeight="1" outlineLevel="1" x14ac:dyDescent="0.2">
      <c r="A187" s="12" t="s">
        <v>24156</v>
      </c>
      <c r="B187" s="12">
        <v>18528</v>
      </c>
      <c r="C187" s="12" t="s">
        <v>20133</v>
      </c>
      <c r="D187" s="13">
        <v>40037</v>
      </c>
      <c r="E187" s="13">
        <v>40050</v>
      </c>
      <c r="F187" s="14">
        <v>40051</v>
      </c>
      <c r="G187" s="8"/>
      <c r="H187" s="8"/>
      <c r="J187" s="10"/>
      <c r="K187" s="10"/>
      <c r="L187" s="15">
        <v>0</v>
      </c>
      <c r="M187" s="15">
        <v>0</v>
      </c>
      <c r="O187" t="str">
        <f t="shared" si="3"/>
        <v>LABDeclined</v>
      </c>
    </row>
    <row r="188" spans="1:15" ht="12" customHeight="1" outlineLevel="1" x14ac:dyDescent="0.2">
      <c r="A188" s="12" t="s">
        <v>24156</v>
      </c>
      <c r="B188" s="12">
        <v>17721</v>
      </c>
      <c r="C188" s="12" t="s">
        <v>20135</v>
      </c>
      <c r="D188" s="13">
        <v>40044</v>
      </c>
      <c r="E188" s="13">
        <v>40051</v>
      </c>
      <c r="F188" s="14">
        <v>40051</v>
      </c>
      <c r="G188" s="19">
        <v>40087</v>
      </c>
      <c r="H188" s="19">
        <v>40087</v>
      </c>
      <c r="I188" s="21">
        <v>40101</v>
      </c>
      <c r="J188" s="22">
        <v>36</v>
      </c>
      <c r="K188" s="22">
        <v>0</v>
      </c>
      <c r="L188" s="15">
        <v>36</v>
      </c>
      <c r="M188" s="15">
        <v>14</v>
      </c>
      <c r="O188" t="str">
        <f t="shared" si="3"/>
        <v>LABBound &amp; Not Paid</v>
      </c>
    </row>
    <row r="189" spans="1:15" ht="12" customHeight="1" outlineLevel="1" x14ac:dyDescent="0.2">
      <c r="A189" s="12" t="s">
        <v>24157</v>
      </c>
      <c r="B189" s="12">
        <v>17572</v>
      </c>
      <c r="C189" s="12" t="s">
        <v>20135</v>
      </c>
      <c r="D189" s="13">
        <v>40038</v>
      </c>
      <c r="E189" s="13">
        <v>40051</v>
      </c>
      <c r="F189" s="14">
        <v>40051</v>
      </c>
      <c r="G189" s="19">
        <v>40053</v>
      </c>
      <c r="H189" s="19">
        <v>40057</v>
      </c>
      <c r="I189" s="16">
        <v>40065</v>
      </c>
      <c r="J189" s="22">
        <v>2</v>
      </c>
      <c r="K189" s="22">
        <v>4</v>
      </c>
      <c r="L189" s="15">
        <v>6</v>
      </c>
      <c r="M189" s="15">
        <v>8</v>
      </c>
      <c r="O189" t="str">
        <f t="shared" si="3"/>
        <v>MCBBound &amp; Not Paid</v>
      </c>
    </row>
    <row r="190" spans="1:15" ht="12" customHeight="1" outlineLevel="1" x14ac:dyDescent="0.2">
      <c r="A190" s="12" t="s">
        <v>24158</v>
      </c>
      <c r="B190" s="12">
        <v>18530</v>
      </c>
      <c r="C190" s="12" t="s">
        <v>20133</v>
      </c>
      <c r="D190" s="13">
        <v>39721</v>
      </c>
      <c r="E190" s="13">
        <v>40051</v>
      </c>
      <c r="F190" s="14">
        <v>40051</v>
      </c>
      <c r="G190" s="8"/>
      <c r="H190" s="8"/>
      <c r="J190" s="10"/>
      <c r="K190" s="10"/>
      <c r="L190" s="15">
        <v>0</v>
      </c>
      <c r="M190" s="15">
        <v>0</v>
      </c>
      <c r="O190" t="str">
        <f t="shared" si="3"/>
        <v>NBBDeclined</v>
      </c>
    </row>
    <row r="191" spans="1:15" ht="12" customHeight="1" outlineLevel="1" x14ac:dyDescent="0.2">
      <c r="A191" s="12" t="s">
        <v>24153</v>
      </c>
      <c r="B191" s="12">
        <v>18531</v>
      </c>
      <c r="C191" s="12" t="s">
        <v>20136</v>
      </c>
      <c r="D191" s="13">
        <v>39960</v>
      </c>
      <c r="E191" s="13">
        <v>40051</v>
      </c>
      <c r="F191" s="14">
        <v>40052</v>
      </c>
      <c r="G191" s="19">
        <v>40056</v>
      </c>
      <c r="H191" s="8"/>
      <c r="I191" s="21">
        <v>39168</v>
      </c>
      <c r="J191" s="22">
        <v>4</v>
      </c>
      <c r="K191" s="10"/>
      <c r="L191" s="15">
        <v>0</v>
      </c>
      <c r="M191" s="15">
        <v>0</v>
      </c>
      <c r="O191" t="str">
        <f t="shared" si="3"/>
        <v>HJMClose-No Info</v>
      </c>
    </row>
    <row r="192" spans="1:15" ht="12" customHeight="1" outlineLevel="1" x14ac:dyDescent="0.2">
      <c r="A192" s="12" t="s">
        <v>24153</v>
      </c>
      <c r="B192" s="12">
        <v>17749</v>
      </c>
      <c r="C192" s="12" t="s">
        <v>20135</v>
      </c>
      <c r="D192" s="13">
        <v>40050</v>
      </c>
      <c r="E192" s="13">
        <v>40051</v>
      </c>
      <c r="F192" s="14">
        <v>40052</v>
      </c>
      <c r="G192" s="14">
        <v>40056</v>
      </c>
      <c r="H192" s="14">
        <v>40078</v>
      </c>
      <c r="I192" s="21">
        <v>40110</v>
      </c>
      <c r="J192" s="15">
        <v>4</v>
      </c>
      <c r="K192" s="15">
        <v>22</v>
      </c>
      <c r="L192" s="15">
        <v>26</v>
      </c>
      <c r="M192" s="15">
        <v>32</v>
      </c>
      <c r="O192" t="str">
        <f t="shared" si="3"/>
        <v>HJMBound &amp; Not Paid</v>
      </c>
    </row>
    <row r="193" spans="1:15" ht="12" customHeight="1" outlineLevel="1" x14ac:dyDescent="0.2">
      <c r="A193" s="12" t="s">
        <v>24156</v>
      </c>
      <c r="B193" s="12">
        <v>18533</v>
      </c>
      <c r="C193" s="12" t="s">
        <v>20135</v>
      </c>
      <c r="D193" s="13">
        <v>40045</v>
      </c>
      <c r="E193" s="13">
        <v>40051</v>
      </c>
      <c r="F193" s="14">
        <v>40052</v>
      </c>
      <c r="G193" s="19">
        <v>40058</v>
      </c>
      <c r="H193" s="19">
        <v>40059</v>
      </c>
      <c r="J193" s="22">
        <v>6</v>
      </c>
      <c r="K193" s="22">
        <v>1</v>
      </c>
      <c r="L193" s="15">
        <v>7</v>
      </c>
      <c r="M193" s="15">
        <v>0</v>
      </c>
      <c r="O193" t="str">
        <f t="shared" si="3"/>
        <v>LABBound &amp; Not Paid</v>
      </c>
    </row>
    <row r="194" spans="1:15" ht="12" customHeight="1" outlineLevel="1" x14ac:dyDescent="0.2">
      <c r="A194" s="12" t="s">
        <v>24156</v>
      </c>
      <c r="B194" s="12">
        <v>18532</v>
      </c>
      <c r="C194" s="12" t="s">
        <v>20133</v>
      </c>
      <c r="D194" s="13">
        <v>40008</v>
      </c>
      <c r="E194" s="13">
        <v>40051</v>
      </c>
      <c r="F194" s="14">
        <v>40052</v>
      </c>
      <c r="G194" s="8"/>
      <c r="H194" s="8"/>
      <c r="I194" s="21">
        <v>38899</v>
      </c>
      <c r="J194" s="10"/>
      <c r="K194" s="10"/>
      <c r="L194" s="15">
        <v>0</v>
      </c>
      <c r="M194" s="15">
        <v>0</v>
      </c>
      <c r="O194" t="str">
        <f t="shared" si="3"/>
        <v>LABDeclined</v>
      </c>
    </row>
    <row r="195" spans="1:15" ht="12" customHeight="1" outlineLevel="1" x14ac:dyDescent="0.2">
      <c r="A195" s="12" t="s">
        <v>24156</v>
      </c>
      <c r="B195" s="12">
        <v>17852</v>
      </c>
      <c r="C195" s="12" t="s">
        <v>24151</v>
      </c>
      <c r="D195" s="13">
        <v>40046</v>
      </c>
      <c r="E195" s="13">
        <v>40051</v>
      </c>
      <c r="F195" s="14">
        <v>40052</v>
      </c>
      <c r="G195" s="8"/>
      <c r="H195" s="8"/>
      <c r="I195" s="21">
        <v>40118</v>
      </c>
      <c r="J195" s="10"/>
      <c r="K195" s="10"/>
      <c r="L195" s="15">
        <v>0</v>
      </c>
      <c r="M195" s="15">
        <v>0</v>
      </c>
      <c r="O195" t="str">
        <f t="shared" si="3"/>
        <v>LABRating</v>
      </c>
    </row>
    <row r="196" spans="1:15" ht="12" customHeight="1" outlineLevel="1" x14ac:dyDescent="0.2">
      <c r="A196" s="12" t="s">
        <v>20138</v>
      </c>
      <c r="B196" s="12">
        <v>17709</v>
      </c>
      <c r="C196" s="12" t="s">
        <v>20135</v>
      </c>
      <c r="D196" s="13">
        <v>40049</v>
      </c>
      <c r="E196" s="13">
        <v>40053</v>
      </c>
      <c r="F196" s="14">
        <v>40053</v>
      </c>
      <c r="G196" s="19">
        <v>40072</v>
      </c>
      <c r="H196" s="19">
        <v>40072</v>
      </c>
      <c r="I196" s="21">
        <v>40097</v>
      </c>
      <c r="J196" s="22">
        <v>19</v>
      </c>
      <c r="K196" s="22">
        <v>0</v>
      </c>
      <c r="L196" s="15">
        <v>19</v>
      </c>
      <c r="M196" s="15">
        <v>25</v>
      </c>
      <c r="O196" t="str">
        <f t="shared" si="3"/>
        <v>CNJBound &amp; Not Paid</v>
      </c>
    </row>
    <row r="197" spans="1:15" ht="12" customHeight="1" outlineLevel="1" x14ac:dyDescent="0.2">
      <c r="A197" s="12" t="s">
        <v>24156</v>
      </c>
      <c r="B197" s="12">
        <v>17540</v>
      </c>
      <c r="C197" s="12" t="s">
        <v>20135</v>
      </c>
      <c r="D197" s="13">
        <v>40052</v>
      </c>
      <c r="E197" s="13">
        <v>40053</v>
      </c>
      <c r="F197" s="14">
        <v>40053</v>
      </c>
      <c r="G197" s="19">
        <v>40053</v>
      </c>
      <c r="H197" s="19">
        <v>40053</v>
      </c>
      <c r="I197" s="21">
        <v>40057</v>
      </c>
      <c r="J197" s="22">
        <v>0</v>
      </c>
      <c r="K197" s="22">
        <v>0</v>
      </c>
      <c r="L197" s="15">
        <v>0</v>
      </c>
      <c r="M197" s="15">
        <v>4</v>
      </c>
      <c r="O197" t="str">
        <f t="shared" si="3"/>
        <v>LABBound &amp; Not Paid</v>
      </c>
    </row>
    <row r="198" spans="1:15" ht="12" customHeight="1" outlineLevel="1" x14ac:dyDescent="0.2">
      <c r="A198" s="12" t="s">
        <v>24156</v>
      </c>
      <c r="B198" s="12">
        <v>18535</v>
      </c>
      <c r="C198" s="12" t="s">
        <v>20133</v>
      </c>
      <c r="D198" s="17">
        <v>40050</v>
      </c>
      <c r="E198" s="13">
        <v>40053</v>
      </c>
      <c r="F198" s="14">
        <v>40053</v>
      </c>
      <c r="G198" s="8"/>
      <c r="H198" s="8"/>
      <c r="J198" s="10"/>
      <c r="K198" s="10"/>
      <c r="L198" s="15">
        <v>0</v>
      </c>
      <c r="M198" s="15">
        <v>0</v>
      </c>
      <c r="O198" t="str">
        <f t="shared" si="3"/>
        <v>LABDeclined</v>
      </c>
    </row>
    <row r="199" spans="1:15" ht="12" customHeight="1" outlineLevel="1" x14ac:dyDescent="0.2">
      <c r="A199" s="12" t="s">
        <v>24156</v>
      </c>
      <c r="B199" s="12">
        <v>18534</v>
      </c>
      <c r="C199" s="12" t="s">
        <v>20133</v>
      </c>
      <c r="D199" s="13">
        <v>40044</v>
      </c>
      <c r="E199" s="13">
        <v>40053</v>
      </c>
      <c r="F199" s="14">
        <v>40053</v>
      </c>
      <c r="G199" s="8"/>
      <c r="H199" s="8"/>
      <c r="J199" s="10"/>
      <c r="K199" s="10"/>
      <c r="L199" s="15">
        <v>0</v>
      </c>
      <c r="M199" s="15">
        <v>0</v>
      </c>
      <c r="O199" t="str">
        <f t="shared" si="3"/>
        <v>LABDeclined</v>
      </c>
    </row>
    <row r="200" spans="1:15" ht="12" customHeight="1" outlineLevel="1" x14ac:dyDescent="0.2">
      <c r="A200" s="12" t="s">
        <v>24156</v>
      </c>
      <c r="B200" s="12">
        <v>17739</v>
      </c>
      <c r="C200" s="12" t="s">
        <v>24152</v>
      </c>
      <c r="D200" s="13">
        <v>40049</v>
      </c>
      <c r="E200" s="13">
        <v>40053</v>
      </c>
      <c r="F200" s="14">
        <v>40053</v>
      </c>
      <c r="G200" s="19">
        <v>40093</v>
      </c>
      <c r="H200" s="19">
        <v>40093</v>
      </c>
      <c r="I200" s="16">
        <v>40107</v>
      </c>
      <c r="J200" s="22">
        <v>40</v>
      </c>
      <c r="K200" s="22">
        <v>0</v>
      </c>
      <c r="L200" s="15">
        <v>40</v>
      </c>
      <c r="M200" s="15">
        <v>14</v>
      </c>
      <c r="O200" t="str">
        <f t="shared" si="3"/>
        <v>LABQuote Issued</v>
      </c>
    </row>
    <row r="201" spans="1:15" ht="12" customHeight="1" outlineLevel="1" x14ac:dyDescent="0.2">
      <c r="A201" s="12" t="s">
        <v>24156</v>
      </c>
      <c r="B201" s="12">
        <v>17587</v>
      </c>
      <c r="C201" s="12" t="s">
        <v>20135</v>
      </c>
      <c r="D201" s="17">
        <v>40049</v>
      </c>
      <c r="E201" s="13">
        <v>40052</v>
      </c>
      <c r="F201" s="14">
        <v>40053</v>
      </c>
      <c r="G201" s="19">
        <v>40059</v>
      </c>
      <c r="H201" s="19">
        <v>40059</v>
      </c>
      <c r="I201" s="21">
        <v>40069</v>
      </c>
      <c r="J201" s="22">
        <v>6</v>
      </c>
      <c r="K201" s="22">
        <v>0</v>
      </c>
      <c r="L201" s="15">
        <v>6</v>
      </c>
      <c r="M201" s="15">
        <v>10</v>
      </c>
      <c r="O201" t="str">
        <f t="shared" si="3"/>
        <v>LABBound &amp; Not Paid</v>
      </c>
    </row>
    <row r="202" spans="1:15" ht="12" customHeight="1" outlineLevel="1" x14ac:dyDescent="0.2">
      <c r="A202" s="12" t="s">
        <v>24156</v>
      </c>
      <c r="B202" s="12">
        <v>18536</v>
      </c>
      <c r="C202" s="12" t="s">
        <v>20135</v>
      </c>
      <c r="D202" s="17">
        <v>40038</v>
      </c>
      <c r="E202" s="13">
        <v>40053</v>
      </c>
      <c r="F202" s="14">
        <v>40053</v>
      </c>
      <c r="G202" s="19">
        <v>40059</v>
      </c>
      <c r="H202" s="19">
        <v>40084</v>
      </c>
      <c r="J202" s="22">
        <v>6</v>
      </c>
      <c r="K202" s="22">
        <v>25</v>
      </c>
      <c r="L202" s="15">
        <v>31</v>
      </c>
      <c r="M202" s="15">
        <v>0</v>
      </c>
      <c r="O202" t="str">
        <f t="shared" si="3"/>
        <v>LABBound &amp; Not Paid</v>
      </c>
    </row>
    <row r="203" spans="1:15" ht="12" customHeight="1" outlineLevel="1" x14ac:dyDescent="0.2">
      <c r="A203" s="12" t="s">
        <v>24156</v>
      </c>
      <c r="B203" s="12">
        <v>17696</v>
      </c>
      <c r="C203" s="12" t="s">
        <v>20135</v>
      </c>
      <c r="D203" s="13">
        <v>40049</v>
      </c>
      <c r="E203" s="13">
        <v>40052</v>
      </c>
      <c r="F203" s="14">
        <v>40053</v>
      </c>
      <c r="G203" s="14">
        <v>40079</v>
      </c>
      <c r="H203" s="14">
        <v>40081</v>
      </c>
      <c r="I203" s="21">
        <v>40094</v>
      </c>
      <c r="J203" s="15">
        <v>26</v>
      </c>
      <c r="K203" s="15">
        <v>2</v>
      </c>
      <c r="L203" s="15">
        <v>28</v>
      </c>
      <c r="M203" s="15">
        <v>13</v>
      </c>
      <c r="O203" t="str">
        <f t="shared" si="3"/>
        <v>LABBound &amp; Not Paid</v>
      </c>
    </row>
    <row r="204" spans="1:15" ht="12" customHeight="1" outlineLevel="1" x14ac:dyDescent="0.2">
      <c r="A204" s="12" t="s">
        <v>24157</v>
      </c>
      <c r="B204" s="12">
        <v>17576</v>
      </c>
      <c r="C204" s="12" t="s">
        <v>20135</v>
      </c>
      <c r="D204" s="13">
        <v>40050</v>
      </c>
      <c r="E204" s="13">
        <v>40052</v>
      </c>
      <c r="F204" s="14">
        <v>40053</v>
      </c>
      <c r="G204" s="14">
        <v>40057</v>
      </c>
      <c r="H204" s="19">
        <v>40057</v>
      </c>
      <c r="I204" s="21">
        <v>40067</v>
      </c>
      <c r="J204" s="15">
        <v>4</v>
      </c>
      <c r="K204" s="22">
        <v>0</v>
      </c>
      <c r="L204" s="15">
        <v>4</v>
      </c>
      <c r="M204" s="15">
        <v>10</v>
      </c>
      <c r="O204" t="str">
        <f t="shared" si="3"/>
        <v>MCBBound &amp; Not Paid</v>
      </c>
    </row>
    <row r="205" spans="1:15" ht="12" customHeight="1" outlineLevel="1" x14ac:dyDescent="0.2">
      <c r="A205" s="12" t="s">
        <v>24157</v>
      </c>
      <c r="B205" s="12">
        <v>17608</v>
      </c>
      <c r="C205" s="12" t="s">
        <v>20135</v>
      </c>
      <c r="D205" s="13">
        <v>40045</v>
      </c>
      <c r="E205" s="13">
        <v>40052</v>
      </c>
      <c r="F205" s="14">
        <v>40053</v>
      </c>
      <c r="G205" s="19">
        <v>40058</v>
      </c>
      <c r="H205" s="19">
        <v>40067</v>
      </c>
      <c r="I205" s="21">
        <v>40075</v>
      </c>
      <c r="J205" s="22">
        <v>5</v>
      </c>
      <c r="K205" s="22">
        <v>9</v>
      </c>
      <c r="L205" s="15">
        <v>14</v>
      </c>
      <c r="M205" s="15">
        <v>8</v>
      </c>
      <c r="O205" t="str">
        <f t="shared" si="3"/>
        <v>MCBBound &amp; Not Paid</v>
      </c>
    </row>
    <row r="206" spans="1:15" ht="12" customHeight="1" outlineLevel="1" x14ac:dyDescent="0.2">
      <c r="A206" s="12" t="s">
        <v>24158</v>
      </c>
      <c r="B206" s="12">
        <v>18537</v>
      </c>
      <c r="C206" s="12" t="s">
        <v>20133</v>
      </c>
      <c r="D206" s="13">
        <v>40051</v>
      </c>
      <c r="E206" s="13">
        <v>40052</v>
      </c>
      <c r="F206" s="14">
        <v>40053</v>
      </c>
      <c r="G206" s="20"/>
      <c r="H206" s="20"/>
      <c r="J206" s="23"/>
      <c r="K206" s="23"/>
      <c r="L206" s="15">
        <v>0</v>
      </c>
      <c r="M206" s="15">
        <v>0</v>
      </c>
      <c r="O206" t="str">
        <f t="shared" si="3"/>
        <v>NBBDeclined</v>
      </c>
    </row>
    <row r="207" spans="1:15" ht="12" customHeight="1" outlineLevel="1" x14ac:dyDescent="0.2">
      <c r="A207" s="12" t="s">
        <v>24153</v>
      </c>
      <c r="B207" s="12">
        <v>17629</v>
      </c>
      <c r="C207" s="12" t="s">
        <v>20135</v>
      </c>
      <c r="D207" s="13">
        <v>40049</v>
      </c>
      <c r="E207" s="13">
        <v>40056</v>
      </c>
      <c r="F207" s="14">
        <v>40056</v>
      </c>
      <c r="G207" s="19">
        <v>40077</v>
      </c>
      <c r="H207" s="19">
        <v>40074</v>
      </c>
      <c r="I207" s="21">
        <v>40082</v>
      </c>
      <c r="J207" s="22">
        <v>21</v>
      </c>
      <c r="K207" s="22">
        <v>-3</v>
      </c>
      <c r="L207" s="15">
        <v>18</v>
      </c>
      <c r="M207" s="15">
        <v>8</v>
      </c>
      <c r="O207" t="str">
        <f t="shared" si="3"/>
        <v>HJMBound &amp; Not Paid</v>
      </c>
    </row>
    <row r="208" spans="1:15" ht="12" customHeight="1" outlineLevel="1" x14ac:dyDescent="0.2">
      <c r="A208" s="12" t="s">
        <v>24153</v>
      </c>
      <c r="B208" s="12">
        <v>17729</v>
      </c>
      <c r="C208" s="12" t="s">
        <v>24152</v>
      </c>
      <c r="D208" s="13">
        <v>40045</v>
      </c>
      <c r="E208" s="13">
        <v>40056</v>
      </c>
      <c r="F208" s="14">
        <v>40056</v>
      </c>
      <c r="G208" s="19">
        <v>40056</v>
      </c>
      <c r="H208" s="19">
        <v>40080</v>
      </c>
      <c r="I208" s="21">
        <v>40103</v>
      </c>
      <c r="J208" s="22">
        <v>0</v>
      </c>
      <c r="K208" s="22">
        <v>24</v>
      </c>
      <c r="L208" s="15">
        <v>24</v>
      </c>
      <c r="M208" s="15">
        <v>23</v>
      </c>
      <c r="O208" t="str">
        <f t="shared" si="3"/>
        <v>HJMQuote Issued</v>
      </c>
    </row>
    <row r="209" spans="1:33" ht="12" customHeight="1" outlineLevel="1" x14ac:dyDescent="0.2">
      <c r="A209" s="12" t="s">
        <v>24155</v>
      </c>
      <c r="B209" s="12">
        <v>17621</v>
      </c>
      <c r="C209" s="12" t="s">
        <v>20135</v>
      </c>
      <c r="D209" s="13">
        <v>40053</v>
      </c>
      <c r="E209" s="13">
        <v>40056</v>
      </c>
      <c r="F209" s="14">
        <v>40056</v>
      </c>
      <c r="G209" s="14">
        <v>40071</v>
      </c>
      <c r="H209" s="14">
        <v>40071</v>
      </c>
      <c r="I209" s="21">
        <v>40080</v>
      </c>
      <c r="J209" s="15">
        <v>15</v>
      </c>
      <c r="K209" s="15">
        <v>0</v>
      </c>
      <c r="L209" s="15">
        <v>15</v>
      </c>
      <c r="M209" s="15">
        <v>9</v>
      </c>
      <c r="O209" t="str">
        <f t="shared" si="3"/>
        <v>JRBound &amp; Not Paid</v>
      </c>
    </row>
    <row r="210" spans="1:33" ht="12" customHeight="1" outlineLevel="1" x14ac:dyDescent="0.2">
      <c r="A210" s="12" t="s">
        <v>24156</v>
      </c>
      <c r="B210" s="12">
        <v>17950</v>
      </c>
      <c r="C210" s="12" t="s">
        <v>24151</v>
      </c>
      <c r="D210" s="13">
        <v>40052</v>
      </c>
      <c r="E210" s="13">
        <v>40056</v>
      </c>
      <c r="F210" s="14">
        <v>40056</v>
      </c>
      <c r="G210" s="20"/>
      <c r="H210" s="20"/>
      <c r="I210" s="21">
        <v>40136</v>
      </c>
      <c r="J210" s="23"/>
      <c r="K210" s="23"/>
      <c r="L210" s="15">
        <v>0</v>
      </c>
      <c r="M210" s="15">
        <v>0</v>
      </c>
      <c r="O210" t="str">
        <f t="shared" si="3"/>
        <v>LABRating</v>
      </c>
    </row>
    <row r="211" spans="1:33" ht="12" customHeight="1" outlineLevel="1" x14ac:dyDescent="0.2">
      <c r="A211" s="12" t="s">
        <v>24156</v>
      </c>
      <c r="B211" s="12">
        <v>18538</v>
      </c>
      <c r="C211" s="12" t="s">
        <v>20135</v>
      </c>
      <c r="D211" s="13">
        <v>40042</v>
      </c>
      <c r="E211" s="13">
        <v>40056</v>
      </c>
      <c r="F211" s="14">
        <v>40056</v>
      </c>
      <c r="G211" s="19">
        <v>40060</v>
      </c>
      <c r="H211" s="19">
        <v>40073</v>
      </c>
      <c r="J211" s="22">
        <v>4</v>
      </c>
      <c r="K211" s="22">
        <v>13</v>
      </c>
      <c r="L211" s="15">
        <v>17</v>
      </c>
      <c r="M211" s="15">
        <v>0</v>
      </c>
      <c r="O211" t="str">
        <f t="shared" si="3"/>
        <v>LABBound &amp; Not Paid</v>
      </c>
    </row>
    <row r="212" spans="1:33" ht="12" customHeight="1" outlineLevel="1" x14ac:dyDescent="0.2">
      <c r="A212" s="12" t="s">
        <v>24156</v>
      </c>
      <c r="B212" s="12">
        <v>18539</v>
      </c>
      <c r="C212" s="12" t="s">
        <v>20133</v>
      </c>
      <c r="D212" s="13">
        <v>40053</v>
      </c>
      <c r="E212" s="13">
        <v>40056</v>
      </c>
      <c r="F212" s="14">
        <v>40056</v>
      </c>
      <c r="G212" s="8"/>
      <c r="H212" s="8"/>
      <c r="J212" s="10"/>
      <c r="K212" s="10"/>
      <c r="L212" s="15">
        <v>0</v>
      </c>
      <c r="M212" s="15">
        <v>0</v>
      </c>
      <c r="O212" t="str">
        <f t="shared" si="3"/>
        <v>LABDeclined</v>
      </c>
    </row>
    <row r="213" spans="1:33" ht="12" customHeight="1" outlineLevel="1" x14ac:dyDescent="0.2">
      <c r="A213" s="12" t="s">
        <v>24157</v>
      </c>
      <c r="B213" s="12">
        <v>17690</v>
      </c>
      <c r="C213" s="12" t="s">
        <v>20135</v>
      </c>
      <c r="D213" s="13">
        <v>40052</v>
      </c>
      <c r="E213" s="13">
        <v>40056</v>
      </c>
      <c r="F213" s="14">
        <v>40056</v>
      </c>
      <c r="G213" s="19">
        <v>40070</v>
      </c>
      <c r="H213" s="19">
        <v>40071</v>
      </c>
      <c r="I213" s="21">
        <v>40093</v>
      </c>
      <c r="J213" s="22">
        <v>14</v>
      </c>
      <c r="K213" s="22">
        <v>1</v>
      </c>
      <c r="L213" s="15">
        <v>15</v>
      </c>
      <c r="M213" s="15">
        <v>22</v>
      </c>
      <c r="O213" t="str">
        <f t="shared" si="3"/>
        <v>MCBBound &amp; Not Paid</v>
      </c>
    </row>
    <row r="214" spans="1:33" x14ac:dyDescent="0.2">
      <c r="J214" s="10"/>
      <c r="K214" s="10"/>
      <c r="L214" s="10"/>
      <c r="M214" s="10"/>
    </row>
    <row r="215" spans="1:33" x14ac:dyDescent="0.2">
      <c r="J215" s="10"/>
      <c r="K215" s="10"/>
      <c r="L215" s="10"/>
      <c r="M215" s="10"/>
    </row>
    <row r="216" spans="1:33" x14ac:dyDescent="0.2">
      <c r="J216" s="10"/>
      <c r="K216" s="10"/>
      <c r="L216" s="10"/>
      <c r="M216" s="10"/>
    </row>
    <row r="217" spans="1:33" x14ac:dyDescent="0.2">
      <c r="C217" s="27" t="s">
        <v>24161</v>
      </c>
      <c r="E217" s="27"/>
      <c r="G217" s="27" t="s">
        <v>22845</v>
      </c>
      <c r="I217" s="27" t="s">
        <v>22846</v>
      </c>
      <c r="J217" s="10"/>
      <c r="K217" s="27" t="s">
        <v>22847</v>
      </c>
      <c r="L217" s="10"/>
      <c r="M217" s="27" t="s">
        <v>22848</v>
      </c>
      <c r="O217" s="27" t="s">
        <v>22849</v>
      </c>
      <c r="Q217" s="27" t="s">
        <v>22850</v>
      </c>
    </row>
    <row r="218" spans="1:33" x14ac:dyDescent="0.2">
      <c r="J218" s="10"/>
      <c r="L218" s="10"/>
    </row>
    <row r="219" spans="1:33" x14ac:dyDescent="0.2">
      <c r="B219" s="29" t="s">
        <v>20135</v>
      </c>
      <c r="C219" s="10">
        <f t="shared" ref="C219:C230" si="4">COUNTIF($C$3:$C$213,B219)</f>
        <v>120</v>
      </c>
      <c r="E219" s="10"/>
      <c r="F219" s="12"/>
      <c r="G219" s="10">
        <f t="shared" ref="G219:G230" si="5">COUNTIF($O$3:$O$213,W219)</f>
        <v>1</v>
      </c>
      <c r="H219" s="30"/>
      <c r="I219" s="10">
        <f t="shared" ref="I219:I230" si="6">COUNTIF($O$3:$O$213,Y219)</f>
        <v>23</v>
      </c>
      <c r="J219" s="30"/>
      <c r="K219" s="10">
        <f t="shared" ref="K219:K230" si="7">COUNTIF($O$3:$O$213,AA219)</f>
        <v>21</v>
      </c>
      <c r="L219" s="30"/>
      <c r="M219" s="10">
        <f t="shared" ref="M219:M230" si="8">COUNTIF($O$3:$O$213,AC219)</f>
        <v>24</v>
      </c>
      <c r="N219" s="30">
        <f t="shared" ref="N219:N230" si="9">+M219/$C219</f>
        <v>0.2</v>
      </c>
      <c r="O219" s="10">
        <f t="shared" ref="O219:O230" si="10">COUNTIF($O$3:$O$213,AE219)</f>
        <v>24</v>
      </c>
      <c r="P219" s="30">
        <f t="shared" ref="P219:P230" si="11">+O219/$C219</f>
        <v>0.2</v>
      </c>
      <c r="Q219" s="10">
        <f t="shared" ref="Q219:Q230" si="12">COUNTIF($O$3:$O$213,AG219)</f>
        <v>27</v>
      </c>
      <c r="R219" s="30">
        <f t="shared" ref="R219:R230" si="13">+Q219/$C219</f>
        <v>0.22500000000000001</v>
      </c>
      <c r="U219" s="29" t="s">
        <v>24163</v>
      </c>
      <c r="W219" s="29" t="str">
        <f t="shared" ref="W219:W230" si="14">+"NBB"&amp;B219</f>
        <v>NBBBound &amp; Not Paid</v>
      </c>
      <c r="Y219" s="29" t="str">
        <f t="shared" ref="Y219:Y230" si="15">+"MCB"&amp;$B219</f>
        <v>MCBBound &amp; Not Paid</v>
      </c>
      <c r="AA219" s="29" t="str">
        <f t="shared" ref="AA219:AA230" si="16">+"CNJ"&amp;$B219</f>
        <v>CNJBound &amp; Not Paid</v>
      </c>
      <c r="AC219" s="29" t="str">
        <f t="shared" ref="AC219:AC230" si="17">+"HJM"&amp;$B219</f>
        <v>HJMBound &amp; Not Paid</v>
      </c>
      <c r="AE219" s="29" t="str">
        <f t="shared" ref="AE219:AE230" si="18">+"JR"&amp;$B219</f>
        <v>JRBound &amp; Not Paid</v>
      </c>
      <c r="AG219" s="29" t="str">
        <f t="shared" ref="AG219:AG230" si="19">+"LAB"&amp;$B219</f>
        <v>LABBound &amp; Not Paid</v>
      </c>
    </row>
    <row r="220" spans="1:33" x14ac:dyDescent="0.2">
      <c r="B220" s="29" t="s">
        <v>20133</v>
      </c>
      <c r="C220" s="10">
        <f t="shared" si="4"/>
        <v>54</v>
      </c>
      <c r="E220" s="10"/>
      <c r="F220" s="12"/>
      <c r="G220" s="10">
        <f t="shared" si="5"/>
        <v>16</v>
      </c>
      <c r="H220" s="30"/>
      <c r="I220" s="10">
        <f t="shared" si="6"/>
        <v>0</v>
      </c>
      <c r="J220" s="30"/>
      <c r="K220" s="10">
        <f t="shared" si="7"/>
        <v>0</v>
      </c>
      <c r="L220" s="30"/>
      <c r="M220" s="10">
        <f t="shared" si="8"/>
        <v>24</v>
      </c>
      <c r="N220" s="30">
        <f t="shared" si="9"/>
        <v>0.44444444444444442</v>
      </c>
      <c r="O220" s="10">
        <f t="shared" si="10"/>
        <v>0</v>
      </c>
      <c r="P220" s="30">
        <f t="shared" si="11"/>
        <v>0</v>
      </c>
      <c r="Q220" s="10">
        <f t="shared" si="12"/>
        <v>14</v>
      </c>
      <c r="R220" s="30">
        <f t="shared" si="13"/>
        <v>0.25925925925925924</v>
      </c>
      <c r="U220" s="29" t="s">
        <v>24164</v>
      </c>
      <c r="W220" s="29" t="str">
        <f t="shared" si="14"/>
        <v>NBBDeclined</v>
      </c>
      <c r="Y220" s="29" t="str">
        <f t="shared" si="15"/>
        <v>MCBDeclined</v>
      </c>
      <c r="AA220" s="29" t="str">
        <f t="shared" si="16"/>
        <v>CNJDeclined</v>
      </c>
      <c r="AC220" s="29" t="str">
        <f t="shared" si="17"/>
        <v>HJMDeclined</v>
      </c>
      <c r="AE220" s="29" t="str">
        <f t="shared" si="18"/>
        <v>JRDeclined</v>
      </c>
      <c r="AG220" s="29" t="str">
        <f t="shared" si="19"/>
        <v>LABDeclined</v>
      </c>
    </row>
    <row r="221" spans="1:33" x14ac:dyDescent="0.2">
      <c r="B221" s="29" t="s">
        <v>20134</v>
      </c>
      <c r="C221" s="10">
        <f t="shared" si="4"/>
        <v>5</v>
      </c>
      <c r="E221" s="10"/>
      <c r="F221" s="12"/>
      <c r="G221" s="10">
        <f t="shared" si="5"/>
        <v>1</v>
      </c>
      <c r="H221" s="30"/>
      <c r="I221" s="10">
        <f t="shared" si="6"/>
        <v>0</v>
      </c>
      <c r="J221" s="30"/>
      <c r="K221" s="10">
        <f t="shared" si="7"/>
        <v>0</v>
      </c>
      <c r="L221" s="30"/>
      <c r="M221" s="10">
        <f t="shared" si="8"/>
        <v>4</v>
      </c>
      <c r="N221" s="30">
        <f t="shared" si="9"/>
        <v>0.8</v>
      </c>
      <c r="O221" s="10">
        <f t="shared" si="10"/>
        <v>0</v>
      </c>
      <c r="P221" s="30">
        <f t="shared" si="11"/>
        <v>0</v>
      </c>
      <c r="Q221" s="10">
        <f t="shared" si="12"/>
        <v>0</v>
      </c>
      <c r="R221" s="30">
        <f t="shared" si="13"/>
        <v>0</v>
      </c>
      <c r="U221" s="29" t="s">
        <v>23936</v>
      </c>
      <c r="W221" s="29" t="str">
        <f t="shared" si="14"/>
        <v>NBBNo Sale</v>
      </c>
      <c r="Y221" s="29" t="str">
        <f t="shared" si="15"/>
        <v>MCBNo Sale</v>
      </c>
      <c r="AA221" s="29" t="str">
        <f t="shared" si="16"/>
        <v>CNJNo Sale</v>
      </c>
      <c r="AC221" s="29" t="str">
        <f t="shared" si="17"/>
        <v>HJMNo Sale</v>
      </c>
      <c r="AE221" s="29" t="str">
        <f t="shared" si="18"/>
        <v>JRNo Sale</v>
      </c>
      <c r="AG221" s="29" t="str">
        <f t="shared" si="19"/>
        <v>LABNo Sale</v>
      </c>
    </row>
    <row r="222" spans="1:33" x14ac:dyDescent="0.2">
      <c r="B222" s="29" t="s">
        <v>20136</v>
      </c>
      <c r="C222" s="10">
        <f t="shared" si="4"/>
        <v>9</v>
      </c>
      <c r="E222" s="10"/>
      <c r="F222" s="12"/>
      <c r="G222" s="10">
        <f t="shared" si="5"/>
        <v>1</v>
      </c>
      <c r="H222" s="30"/>
      <c r="I222" s="10">
        <f t="shared" si="6"/>
        <v>0</v>
      </c>
      <c r="J222" s="30"/>
      <c r="K222" s="10">
        <f t="shared" si="7"/>
        <v>0</v>
      </c>
      <c r="L222" s="30"/>
      <c r="M222" s="10">
        <f t="shared" si="8"/>
        <v>4</v>
      </c>
      <c r="N222" s="30">
        <f t="shared" si="9"/>
        <v>0.44444444444444442</v>
      </c>
      <c r="O222" s="10">
        <f t="shared" si="10"/>
        <v>0</v>
      </c>
      <c r="P222" s="30">
        <f t="shared" si="11"/>
        <v>0</v>
      </c>
      <c r="Q222" s="10">
        <f t="shared" si="12"/>
        <v>4</v>
      </c>
      <c r="R222" s="30">
        <f t="shared" si="13"/>
        <v>0.44444444444444442</v>
      </c>
      <c r="U222" s="29" t="s">
        <v>23937</v>
      </c>
      <c r="W222" s="29" t="str">
        <f t="shared" si="14"/>
        <v>NBBClose-No Info</v>
      </c>
      <c r="Y222" s="29" t="str">
        <f t="shared" si="15"/>
        <v>MCBClose-No Info</v>
      </c>
      <c r="AA222" s="29" t="str">
        <f t="shared" si="16"/>
        <v>CNJClose-No Info</v>
      </c>
      <c r="AC222" s="29" t="str">
        <f t="shared" si="17"/>
        <v>HJMClose-No Info</v>
      </c>
      <c r="AE222" s="29" t="str">
        <f t="shared" si="18"/>
        <v>JRClose-No Info</v>
      </c>
      <c r="AG222" s="29" t="str">
        <f t="shared" si="19"/>
        <v>LABClose-No Info</v>
      </c>
    </row>
    <row r="223" spans="1:33" x14ac:dyDescent="0.2">
      <c r="B223" s="29" t="s">
        <v>24151</v>
      </c>
      <c r="C223" s="10">
        <f t="shared" si="4"/>
        <v>7</v>
      </c>
      <c r="E223" s="10"/>
      <c r="F223" s="12"/>
      <c r="G223" s="10">
        <f t="shared" si="5"/>
        <v>0</v>
      </c>
      <c r="H223" s="30"/>
      <c r="I223" s="10">
        <f t="shared" si="6"/>
        <v>1</v>
      </c>
      <c r="J223" s="30"/>
      <c r="K223" s="10">
        <f t="shared" si="7"/>
        <v>1</v>
      </c>
      <c r="L223" s="30"/>
      <c r="M223" s="10">
        <f t="shared" si="8"/>
        <v>1</v>
      </c>
      <c r="N223" s="30">
        <f t="shared" si="9"/>
        <v>0.14285714285714285</v>
      </c>
      <c r="O223" s="10">
        <f t="shared" si="10"/>
        <v>1</v>
      </c>
      <c r="P223" s="30">
        <f t="shared" si="11"/>
        <v>0.14285714285714285</v>
      </c>
      <c r="Q223" s="10">
        <f t="shared" si="12"/>
        <v>3</v>
      </c>
      <c r="R223" s="30">
        <f t="shared" si="13"/>
        <v>0.42857142857142855</v>
      </c>
      <c r="U223" s="29" t="s">
        <v>23938</v>
      </c>
      <c r="W223" s="29" t="str">
        <f t="shared" si="14"/>
        <v>NBBRating</v>
      </c>
      <c r="Y223" s="29" t="str">
        <f t="shared" si="15"/>
        <v>MCBRating</v>
      </c>
      <c r="AA223" s="29" t="str">
        <f t="shared" si="16"/>
        <v>CNJRating</v>
      </c>
      <c r="AC223" s="29" t="str">
        <f t="shared" si="17"/>
        <v>HJMRating</v>
      </c>
      <c r="AE223" s="29" t="str">
        <f t="shared" si="18"/>
        <v>JRRating</v>
      </c>
      <c r="AG223" s="29" t="str">
        <f t="shared" si="19"/>
        <v>LABRating</v>
      </c>
    </row>
    <row r="224" spans="1:33" x14ac:dyDescent="0.2">
      <c r="B224" s="29" t="s">
        <v>24152</v>
      </c>
      <c r="C224" s="10">
        <f t="shared" si="4"/>
        <v>15</v>
      </c>
      <c r="E224" s="10"/>
      <c r="F224" s="12"/>
      <c r="G224" s="10">
        <f t="shared" si="5"/>
        <v>0</v>
      </c>
      <c r="H224" s="30"/>
      <c r="I224" s="10">
        <f t="shared" si="6"/>
        <v>2</v>
      </c>
      <c r="J224" s="30"/>
      <c r="K224" s="10">
        <f t="shared" si="7"/>
        <v>2</v>
      </c>
      <c r="L224" s="30"/>
      <c r="M224" s="10">
        <f t="shared" si="8"/>
        <v>6</v>
      </c>
      <c r="N224" s="30">
        <f t="shared" si="9"/>
        <v>0.4</v>
      </c>
      <c r="O224" s="10">
        <f t="shared" si="10"/>
        <v>2</v>
      </c>
      <c r="P224" s="30">
        <f t="shared" si="11"/>
        <v>0.13333333333333333</v>
      </c>
      <c r="Q224" s="10">
        <f t="shared" si="12"/>
        <v>3</v>
      </c>
      <c r="R224" s="30">
        <f t="shared" si="13"/>
        <v>0.2</v>
      </c>
      <c r="U224" s="29" t="s">
        <v>23939</v>
      </c>
      <c r="W224" s="29" t="str">
        <f t="shared" si="14"/>
        <v>NBBQuote Issued</v>
      </c>
      <c r="Y224" s="29" t="str">
        <f t="shared" si="15"/>
        <v>MCBQuote Issued</v>
      </c>
      <c r="AA224" s="29" t="str">
        <f t="shared" si="16"/>
        <v>CNJQuote Issued</v>
      </c>
      <c r="AC224" s="29" t="str">
        <f t="shared" si="17"/>
        <v>HJMQuote Issued</v>
      </c>
      <c r="AE224" s="29" t="str">
        <f t="shared" si="18"/>
        <v>JRQuote Issued</v>
      </c>
      <c r="AG224" s="29" t="str">
        <f t="shared" si="19"/>
        <v>LABQuote Issued</v>
      </c>
    </row>
    <row r="225" spans="2:33" x14ac:dyDescent="0.2">
      <c r="B225" s="29" t="s">
        <v>24149</v>
      </c>
      <c r="C225" s="10">
        <f t="shared" si="4"/>
        <v>1</v>
      </c>
      <c r="E225" s="10"/>
      <c r="F225" s="12"/>
      <c r="G225" s="10">
        <f t="shared" si="5"/>
        <v>0</v>
      </c>
      <c r="H225" s="30"/>
      <c r="I225" s="10">
        <f t="shared" si="6"/>
        <v>0</v>
      </c>
      <c r="J225" s="30"/>
      <c r="K225" s="10">
        <f t="shared" si="7"/>
        <v>1</v>
      </c>
      <c r="L225" s="30"/>
      <c r="M225" s="10">
        <f t="shared" si="8"/>
        <v>0</v>
      </c>
      <c r="N225" s="30">
        <f t="shared" si="9"/>
        <v>0</v>
      </c>
      <c r="O225" s="10">
        <f t="shared" si="10"/>
        <v>0</v>
      </c>
      <c r="P225" s="30">
        <f t="shared" si="11"/>
        <v>0</v>
      </c>
      <c r="Q225" s="10">
        <f t="shared" si="12"/>
        <v>0</v>
      </c>
      <c r="R225" s="30">
        <f t="shared" si="13"/>
        <v>0</v>
      </c>
      <c r="U225" s="29" t="s">
        <v>22839</v>
      </c>
      <c r="W225" s="29" t="str">
        <f t="shared" si="14"/>
        <v>NBBRenewal Laspe Replaced</v>
      </c>
      <c r="Y225" s="29" t="str">
        <f t="shared" si="15"/>
        <v>MCBRenewal Laspe Replaced</v>
      </c>
      <c r="AA225" s="29" t="str">
        <f t="shared" si="16"/>
        <v>CNJRenewal Laspe Replaced</v>
      </c>
      <c r="AC225" s="29" t="str">
        <f t="shared" si="17"/>
        <v>HJMRenewal Laspe Replaced</v>
      </c>
      <c r="AE225" s="29" t="str">
        <f t="shared" si="18"/>
        <v>JRRenewal Laspe Replaced</v>
      </c>
      <c r="AG225" s="29" t="str">
        <f t="shared" si="19"/>
        <v>LABRenewal Laspe Replaced</v>
      </c>
    </row>
    <row r="226" spans="2:33" x14ac:dyDescent="0.2">
      <c r="B226" s="29" t="s">
        <v>24160</v>
      </c>
      <c r="C226" s="10">
        <f t="shared" si="4"/>
        <v>0</v>
      </c>
      <c r="E226" s="10"/>
      <c r="F226" s="12"/>
      <c r="G226" s="10">
        <f t="shared" si="5"/>
        <v>0</v>
      </c>
      <c r="H226" s="30"/>
      <c r="I226" s="10">
        <f t="shared" si="6"/>
        <v>0</v>
      </c>
      <c r="J226" s="30"/>
      <c r="K226" s="10">
        <f t="shared" si="7"/>
        <v>0</v>
      </c>
      <c r="L226" s="30"/>
      <c r="M226" s="10">
        <f t="shared" si="8"/>
        <v>0</v>
      </c>
      <c r="N226" s="30" t="e">
        <f t="shared" si="9"/>
        <v>#DIV/0!</v>
      </c>
      <c r="O226" s="10">
        <f t="shared" si="10"/>
        <v>0</v>
      </c>
      <c r="P226" s="30" t="e">
        <f t="shared" si="11"/>
        <v>#DIV/0!</v>
      </c>
      <c r="Q226" s="10">
        <f t="shared" si="12"/>
        <v>0</v>
      </c>
      <c r="R226" s="30" t="e">
        <f t="shared" si="13"/>
        <v>#DIV/0!</v>
      </c>
      <c r="U226" s="29" t="s">
        <v>22840</v>
      </c>
      <c r="W226" s="29" t="str">
        <f t="shared" si="14"/>
        <v>NBBcancel</v>
      </c>
      <c r="Y226" s="29" t="str">
        <f t="shared" si="15"/>
        <v>MCBcancel</v>
      </c>
      <c r="AA226" s="29" t="str">
        <f t="shared" si="16"/>
        <v>CNJcancel</v>
      </c>
      <c r="AC226" s="29" t="str">
        <f t="shared" si="17"/>
        <v>HJMcancel</v>
      </c>
      <c r="AE226" s="29" t="str">
        <f t="shared" si="18"/>
        <v>JRcancel</v>
      </c>
      <c r="AG226" s="29" t="str">
        <f t="shared" si="19"/>
        <v>LABcancel</v>
      </c>
    </row>
    <row r="227" spans="2:33" x14ac:dyDescent="0.2">
      <c r="B227" s="29" t="s">
        <v>24150</v>
      </c>
      <c r="C227" s="10">
        <f t="shared" si="4"/>
        <v>0</v>
      </c>
      <c r="E227" s="10"/>
      <c r="F227" s="12"/>
      <c r="G227" s="10">
        <f t="shared" si="5"/>
        <v>0</v>
      </c>
      <c r="H227" s="30"/>
      <c r="I227" s="10">
        <f t="shared" si="6"/>
        <v>0</v>
      </c>
      <c r="J227" s="30"/>
      <c r="K227" s="10">
        <f t="shared" si="7"/>
        <v>0</v>
      </c>
      <c r="L227" s="30"/>
      <c r="M227" s="10">
        <f t="shared" si="8"/>
        <v>0</v>
      </c>
      <c r="N227" s="30" t="e">
        <f t="shared" si="9"/>
        <v>#DIV/0!</v>
      </c>
      <c r="O227" s="10">
        <f t="shared" si="10"/>
        <v>0</v>
      </c>
      <c r="P227" s="30" t="e">
        <f t="shared" si="11"/>
        <v>#DIV/0!</v>
      </c>
      <c r="Q227" s="10">
        <f t="shared" si="12"/>
        <v>0</v>
      </c>
      <c r="R227" s="30" t="e">
        <f t="shared" si="13"/>
        <v>#DIV/0!</v>
      </c>
      <c r="U227" s="29" t="s">
        <v>22841</v>
      </c>
      <c r="W227" s="29" t="str">
        <f t="shared" si="14"/>
        <v>NBBDO NOT RENEW</v>
      </c>
      <c r="Y227" s="29" t="str">
        <f t="shared" si="15"/>
        <v>MCBDO NOT RENEW</v>
      </c>
      <c r="AA227" s="29" t="str">
        <f t="shared" si="16"/>
        <v>CNJDO NOT RENEW</v>
      </c>
      <c r="AC227" s="29" t="str">
        <f t="shared" si="17"/>
        <v>HJMDO NOT RENEW</v>
      </c>
      <c r="AE227" s="29" t="str">
        <f t="shared" si="18"/>
        <v>JRDO NOT RENEW</v>
      </c>
      <c r="AG227" s="29" t="str">
        <f t="shared" si="19"/>
        <v>LABDO NOT RENEW</v>
      </c>
    </row>
    <row r="228" spans="2:33" x14ac:dyDescent="0.2">
      <c r="B228" s="29" t="s">
        <v>24148</v>
      </c>
      <c r="C228" s="10">
        <f t="shared" si="4"/>
        <v>0</v>
      </c>
      <c r="E228" s="10"/>
      <c r="F228" s="12"/>
      <c r="G228" s="10">
        <f t="shared" si="5"/>
        <v>0</v>
      </c>
      <c r="H228" s="30"/>
      <c r="I228" s="10">
        <f t="shared" si="6"/>
        <v>0</v>
      </c>
      <c r="J228" s="30"/>
      <c r="K228" s="10">
        <f t="shared" si="7"/>
        <v>0</v>
      </c>
      <c r="L228" s="30"/>
      <c r="M228" s="10">
        <f t="shared" si="8"/>
        <v>0</v>
      </c>
      <c r="N228" s="30" t="e">
        <f t="shared" si="9"/>
        <v>#DIV/0!</v>
      </c>
      <c r="O228" s="10">
        <f t="shared" si="10"/>
        <v>0</v>
      </c>
      <c r="P228" s="30" t="e">
        <f t="shared" si="11"/>
        <v>#DIV/0!</v>
      </c>
      <c r="Q228" s="10">
        <f t="shared" si="12"/>
        <v>0</v>
      </c>
      <c r="R228" s="30" t="e">
        <f t="shared" si="13"/>
        <v>#DIV/0!</v>
      </c>
      <c r="U228" s="29" t="s">
        <v>22842</v>
      </c>
      <c r="W228" s="29" t="str">
        <f t="shared" si="14"/>
        <v>NBBRenewal Lapse</v>
      </c>
      <c r="Y228" s="29" t="str">
        <f t="shared" si="15"/>
        <v>MCBRenewal Lapse</v>
      </c>
      <c r="AA228" s="29" t="str">
        <f t="shared" si="16"/>
        <v>CNJRenewal Lapse</v>
      </c>
      <c r="AC228" s="29" t="str">
        <f t="shared" si="17"/>
        <v>HJMRenewal Lapse</v>
      </c>
      <c r="AE228" s="29" t="str">
        <f t="shared" si="18"/>
        <v>JRRenewal Lapse</v>
      </c>
      <c r="AG228" s="29" t="str">
        <f t="shared" si="19"/>
        <v>LABRenewal Lapse</v>
      </c>
    </row>
    <row r="229" spans="2:33" x14ac:dyDescent="0.2">
      <c r="B229" s="29" t="s">
        <v>24159</v>
      </c>
      <c r="C229" s="10">
        <f t="shared" si="4"/>
        <v>0</v>
      </c>
      <c r="E229" s="10"/>
      <c r="F229" s="12"/>
      <c r="G229" s="10">
        <f t="shared" si="5"/>
        <v>0</v>
      </c>
      <c r="H229" s="30"/>
      <c r="I229" s="10">
        <f t="shared" si="6"/>
        <v>0</v>
      </c>
      <c r="J229" s="30"/>
      <c r="K229" s="10">
        <f t="shared" si="7"/>
        <v>0</v>
      </c>
      <c r="L229" s="30"/>
      <c r="M229" s="10">
        <f t="shared" si="8"/>
        <v>0</v>
      </c>
      <c r="N229" s="30" t="e">
        <f t="shared" si="9"/>
        <v>#DIV/0!</v>
      </c>
      <c r="O229" s="10">
        <f t="shared" si="10"/>
        <v>0</v>
      </c>
      <c r="P229" s="30" t="e">
        <f t="shared" si="11"/>
        <v>#DIV/0!</v>
      </c>
      <c r="Q229" s="10">
        <f t="shared" si="12"/>
        <v>0</v>
      </c>
      <c r="R229" s="30" t="e">
        <f t="shared" si="13"/>
        <v>#DIV/0!</v>
      </c>
      <c r="U229" s="29" t="s">
        <v>22843</v>
      </c>
      <c r="W229" s="29" t="str">
        <f t="shared" si="14"/>
        <v>NBBIndication</v>
      </c>
      <c r="Y229" s="29" t="str">
        <f t="shared" si="15"/>
        <v>MCBIndication</v>
      </c>
      <c r="AA229" s="29" t="str">
        <f t="shared" si="16"/>
        <v>CNJIndication</v>
      </c>
      <c r="AC229" s="29" t="str">
        <f t="shared" si="17"/>
        <v>HJMIndication</v>
      </c>
      <c r="AE229" s="29" t="str">
        <f t="shared" si="18"/>
        <v>JRIndication</v>
      </c>
      <c r="AG229" s="29" t="str">
        <f t="shared" si="19"/>
        <v>LABIndication</v>
      </c>
    </row>
    <row r="230" spans="2:33" x14ac:dyDescent="0.2">
      <c r="B230" s="29" t="s">
        <v>24154</v>
      </c>
      <c r="C230" s="10">
        <f t="shared" si="4"/>
        <v>0</v>
      </c>
      <c r="E230" s="10"/>
      <c r="F230" s="12"/>
      <c r="G230" s="10">
        <f t="shared" si="5"/>
        <v>0</v>
      </c>
      <c r="H230" s="30"/>
      <c r="I230" s="10">
        <f t="shared" si="6"/>
        <v>0</v>
      </c>
      <c r="J230" s="30"/>
      <c r="K230" s="10">
        <f t="shared" si="7"/>
        <v>0</v>
      </c>
      <c r="L230" s="30"/>
      <c r="M230" s="10">
        <f t="shared" si="8"/>
        <v>0</v>
      </c>
      <c r="N230" s="30" t="e">
        <f t="shared" si="9"/>
        <v>#DIV/0!</v>
      </c>
      <c r="O230" s="10">
        <f t="shared" si="10"/>
        <v>0</v>
      </c>
      <c r="P230" s="30" t="e">
        <f t="shared" si="11"/>
        <v>#DIV/0!</v>
      </c>
      <c r="Q230" s="10">
        <f t="shared" si="12"/>
        <v>0</v>
      </c>
      <c r="R230" s="30" t="e">
        <f t="shared" si="13"/>
        <v>#DIV/0!</v>
      </c>
      <c r="U230" s="29" t="s">
        <v>22844</v>
      </c>
      <c r="W230" s="29" t="str">
        <f t="shared" si="14"/>
        <v>NBBERP or EPP</v>
      </c>
      <c r="Y230" s="29" t="str">
        <f t="shared" si="15"/>
        <v>MCBERP or EPP</v>
      </c>
      <c r="AA230" s="29" t="str">
        <f t="shared" si="16"/>
        <v>CNJERP or EPP</v>
      </c>
      <c r="AC230" s="29" t="str">
        <f t="shared" si="17"/>
        <v>HJMERP or EPP</v>
      </c>
      <c r="AE230" s="29" t="str">
        <f t="shared" si="18"/>
        <v>JRERP or EPP</v>
      </c>
      <c r="AG230" s="29" t="str">
        <f t="shared" si="19"/>
        <v>LABERP or EPP</v>
      </c>
    </row>
    <row r="231" spans="2:33" x14ac:dyDescent="0.2">
      <c r="J231" s="10"/>
      <c r="L231" s="10"/>
    </row>
    <row r="232" spans="2:33" x14ac:dyDescent="0.2">
      <c r="B232" s="24" t="s">
        <v>24161</v>
      </c>
      <c r="C232" s="25">
        <f>SUBTOTAL(9,C219:C231)</f>
        <v>211</v>
      </c>
      <c r="E232" s="25"/>
      <c r="G232" s="25">
        <f>SUBTOTAL(9,G219:G231)</f>
        <v>19</v>
      </c>
      <c r="I232" s="25">
        <f>SUBTOTAL(9,I219:I231)</f>
        <v>26</v>
      </c>
      <c r="J232" s="10"/>
      <c r="K232" s="25">
        <f>SUBTOTAL(9,K219:K231)</f>
        <v>25</v>
      </c>
      <c r="L232" s="10"/>
      <c r="M232" s="25">
        <f>SUBTOTAL(9,M219:M231)</f>
        <v>63</v>
      </c>
      <c r="O232" s="25">
        <f>SUBTOTAL(9,O219:O231)</f>
        <v>27</v>
      </c>
      <c r="Q232" s="25">
        <f>SUBTOTAL(9,Q219:Q231)</f>
        <v>51</v>
      </c>
    </row>
    <row r="233" spans="2:33" x14ac:dyDescent="0.2">
      <c r="J233" s="10"/>
      <c r="K233" s="10"/>
      <c r="L233" s="10"/>
      <c r="M233" s="10"/>
    </row>
    <row r="234" spans="2:33" x14ac:dyDescent="0.2">
      <c r="J234" s="10"/>
      <c r="K234" s="10"/>
      <c r="L234" s="10"/>
      <c r="M234" s="10"/>
    </row>
    <row r="235" spans="2:33" x14ac:dyDescent="0.2">
      <c r="B235" t="s">
        <v>22851</v>
      </c>
      <c r="C235" s="10">
        <f>+C224+C219+C221</f>
        <v>140</v>
      </c>
      <c r="G235" s="10">
        <f>+G224+G219+G221</f>
        <v>2</v>
      </c>
      <c r="I235" s="10">
        <f>+I224+I219+I221</f>
        <v>25</v>
      </c>
      <c r="K235" s="10">
        <f>+K224+K219+K221</f>
        <v>23</v>
      </c>
      <c r="M235" s="10">
        <f>+M224+M219+M221</f>
        <v>34</v>
      </c>
      <c r="O235" s="10">
        <f>+O224+O219+O221</f>
        <v>26</v>
      </c>
      <c r="Q235" s="10">
        <f>+Q224+Q219+Q221</f>
        <v>30</v>
      </c>
    </row>
    <row r="236" spans="2:33" x14ac:dyDescent="0.2">
      <c r="B236" s="31" t="s">
        <v>22852</v>
      </c>
      <c r="C236" s="10">
        <f>+C219</f>
        <v>120</v>
      </c>
      <c r="D236" s="30">
        <f>+C236/C235</f>
        <v>0.8571428571428571</v>
      </c>
      <c r="G236" s="10">
        <f>+G219</f>
        <v>1</v>
      </c>
      <c r="H236" s="30">
        <f>+G236/G235</f>
        <v>0.5</v>
      </c>
      <c r="I236" s="10">
        <f>+I219</f>
        <v>23</v>
      </c>
      <c r="J236" s="30">
        <f>+I236/I235</f>
        <v>0.92</v>
      </c>
      <c r="K236" s="10">
        <f>+K219</f>
        <v>21</v>
      </c>
      <c r="L236" s="30">
        <f>+K236/K235</f>
        <v>0.91304347826086951</v>
      </c>
      <c r="M236" s="10">
        <f>+M219</f>
        <v>24</v>
      </c>
      <c r="N236" s="30">
        <f>+M236/M235</f>
        <v>0.70588235294117652</v>
      </c>
      <c r="O236" s="10">
        <f>+O219</f>
        <v>24</v>
      </c>
      <c r="P236" s="30">
        <f>+O236/O235</f>
        <v>0.92307692307692313</v>
      </c>
      <c r="Q236" s="10">
        <f>+Q219</f>
        <v>27</v>
      </c>
      <c r="R236" s="30">
        <f>+Q236/Q235</f>
        <v>0.9</v>
      </c>
    </row>
    <row r="237" spans="2:33" x14ac:dyDescent="0.2">
      <c r="J237" s="10"/>
      <c r="K237" s="10"/>
      <c r="L237" s="10"/>
      <c r="M237" s="10"/>
    </row>
    <row r="238" spans="2:33" x14ac:dyDescent="0.2">
      <c r="J238" s="10"/>
      <c r="K238" s="10"/>
      <c r="L238" s="10"/>
      <c r="M238" s="10"/>
    </row>
    <row r="239" spans="2:33" x14ac:dyDescent="0.2">
      <c r="J239" s="10"/>
      <c r="K239" s="10"/>
      <c r="L239" s="10"/>
      <c r="M239" s="10"/>
    </row>
    <row r="240" spans="2:33" x14ac:dyDescent="0.2">
      <c r="J240" s="10"/>
      <c r="K240" s="10"/>
      <c r="L240" s="10"/>
      <c r="M240" s="10"/>
    </row>
    <row r="241" spans="10:13" x14ac:dyDescent="0.2">
      <c r="J241" s="10"/>
      <c r="K241" s="10"/>
      <c r="L241" s="10"/>
      <c r="M241" s="10"/>
    </row>
    <row r="242" spans="10:13" x14ac:dyDescent="0.2">
      <c r="J242" s="10"/>
      <c r="K242" s="10"/>
      <c r="L242" s="10"/>
      <c r="M242" s="10"/>
    </row>
    <row r="243" spans="10:13" x14ac:dyDescent="0.2">
      <c r="J243" s="10"/>
      <c r="K243" s="10"/>
      <c r="L243" s="10"/>
      <c r="M243" s="10"/>
    </row>
  </sheetData>
  <autoFilter ref="A2:M213"/>
  <phoneticPr fontId="1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G637"/>
  <sheetViews>
    <sheetView zoomScaleNormal="138" zoomScaleSheetLayoutView="156" zoomScalePageLayoutView="138" workbookViewId="0">
      <selection activeCell="E2341" sqref="E2341"/>
    </sheetView>
  </sheetViews>
  <sheetFormatPr defaultColWidth="8.85546875" defaultRowHeight="12.75" outlineLevelRow="1" x14ac:dyDescent="0.2"/>
  <cols>
    <col min="1" max="2" width="12.7109375" customWidth="1"/>
    <col min="3" max="3" width="13.42578125" customWidth="1"/>
    <col min="4" max="4" width="10" customWidth="1"/>
    <col min="5" max="14" width="10.7109375" customWidth="1"/>
  </cols>
  <sheetData>
    <row r="1" spans="1:15" ht="15" customHeight="1" x14ac:dyDescent="0.2">
      <c r="A1" s="2" t="s">
        <v>20117</v>
      </c>
      <c r="B1" s="2" t="s">
        <v>20118</v>
      </c>
    </row>
    <row r="2" spans="1:15" ht="12.75" customHeight="1" x14ac:dyDescent="0.2">
      <c r="A2" s="1" t="s">
        <v>20119</v>
      </c>
      <c r="B2" s="1" t="s">
        <v>20120</v>
      </c>
      <c r="C2" s="1" t="s">
        <v>20121</v>
      </c>
      <c r="D2" s="1" t="s">
        <v>20122</v>
      </c>
      <c r="E2" s="1" t="s">
        <v>20123</v>
      </c>
      <c r="F2" s="1" t="s">
        <v>20124</v>
      </c>
      <c r="G2" s="1" t="s">
        <v>20125</v>
      </c>
      <c r="H2" s="1" t="s">
        <v>20126</v>
      </c>
      <c r="I2" s="1" t="s">
        <v>20127</v>
      </c>
      <c r="J2" s="1" t="s">
        <v>20128</v>
      </c>
      <c r="K2" s="1" t="s">
        <v>20129</v>
      </c>
      <c r="L2" s="1" t="s">
        <v>20130</v>
      </c>
      <c r="M2" s="1" t="s">
        <v>20131</v>
      </c>
    </row>
    <row r="3" spans="1:15" ht="12" customHeight="1" outlineLevel="1" x14ac:dyDescent="0.2">
      <c r="A3" s="12" t="s">
        <v>24153</v>
      </c>
      <c r="B3" s="12">
        <v>17476</v>
      </c>
      <c r="C3" s="12" t="s">
        <v>20135</v>
      </c>
      <c r="D3" s="13">
        <v>39892</v>
      </c>
      <c r="E3" s="13">
        <v>39995</v>
      </c>
      <c r="F3" s="14">
        <v>39995</v>
      </c>
      <c r="G3" s="14">
        <v>39995</v>
      </c>
      <c r="H3" s="14">
        <v>39995</v>
      </c>
      <c r="I3" s="18"/>
      <c r="J3" s="15">
        <v>0</v>
      </c>
      <c r="K3" s="15">
        <v>0</v>
      </c>
      <c r="L3" s="15">
        <v>0</v>
      </c>
      <c r="M3" s="15">
        <v>0</v>
      </c>
      <c r="O3" t="str">
        <f t="shared" ref="O3:O47" si="0">+A3&amp;C3</f>
        <v>HJMBound &amp; Not Paid</v>
      </c>
    </row>
    <row r="4" spans="1:15" ht="12" customHeight="1" outlineLevel="1" x14ac:dyDescent="0.2">
      <c r="A4" s="12" t="s">
        <v>24153</v>
      </c>
      <c r="B4" s="12">
        <v>18233</v>
      </c>
      <c r="C4" s="12" t="s">
        <v>20133</v>
      </c>
      <c r="D4" s="13">
        <v>39982</v>
      </c>
      <c r="E4" s="13">
        <v>39994</v>
      </c>
      <c r="F4" s="14">
        <v>39995</v>
      </c>
      <c r="G4" s="20"/>
      <c r="H4" s="20"/>
      <c r="I4" s="18"/>
      <c r="J4" s="23"/>
      <c r="K4" s="23"/>
      <c r="L4" s="15">
        <v>0</v>
      </c>
      <c r="M4" s="15">
        <v>0</v>
      </c>
      <c r="O4" t="str">
        <f t="shared" si="0"/>
        <v>HJMDeclined</v>
      </c>
    </row>
    <row r="5" spans="1:15" ht="12" customHeight="1" outlineLevel="1" x14ac:dyDescent="0.2">
      <c r="A5" s="12" t="s">
        <v>24153</v>
      </c>
      <c r="B5" s="12">
        <v>17270</v>
      </c>
      <c r="C5" s="12" t="s">
        <v>20135</v>
      </c>
      <c r="D5" s="13">
        <v>39988</v>
      </c>
      <c r="E5" s="13">
        <v>39994</v>
      </c>
      <c r="F5" s="14">
        <v>39995</v>
      </c>
      <c r="G5" s="14">
        <v>40000</v>
      </c>
      <c r="H5" s="14">
        <v>40000</v>
      </c>
      <c r="I5" s="16">
        <v>40014</v>
      </c>
      <c r="J5" s="15">
        <v>5</v>
      </c>
      <c r="K5" s="15">
        <v>0</v>
      </c>
      <c r="L5" s="15">
        <v>5</v>
      </c>
      <c r="M5" s="15">
        <v>14</v>
      </c>
      <c r="O5" t="str">
        <f t="shared" si="0"/>
        <v>HJMBound &amp; Not Paid</v>
      </c>
    </row>
    <row r="6" spans="1:15" ht="12" customHeight="1" outlineLevel="1" x14ac:dyDescent="0.2">
      <c r="A6" s="12" t="s">
        <v>24156</v>
      </c>
      <c r="B6" s="12">
        <v>18234</v>
      </c>
      <c r="C6" s="12" t="s">
        <v>20133</v>
      </c>
      <c r="D6" s="13">
        <v>39990</v>
      </c>
      <c r="E6" s="13">
        <v>39994</v>
      </c>
      <c r="F6" s="14">
        <v>39995</v>
      </c>
      <c r="G6" s="20"/>
      <c r="H6" s="20"/>
      <c r="I6" s="18"/>
      <c r="J6" s="23"/>
      <c r="K6" s="23"/>
      <c r="L6" s="15">
        <v>0</v>
      </c>
      <c r="M6" s="15">
        <v>0</v>
      </c>
      <c r="O6" t="str">
        <f t="shared" si="0"/>
        <v>LABDeclined</v>
      </c>
    </row>
    <row r="7" spans="1:15" ht="12" customHeight="1" outlineLevel="1" x14ac:dyDescent="0.2">
      <c r="A7" s="12" t="s">
        <v>20138</v>
      </c>
      <c r="B7" s="12">
        <v>17210</v>
      </c>
      <c r="C7" s="12" t="s">
        <v>20135</v>
      </c>
      <c r="D7" s="13">
        <v>39995</v>
      </c>
      <c r="E7" s="13">
        <v>39995</v>
      </c>
      <c r="F7" s="14">
        <v>39996</v>
      </c>
      <c r="G7" s="14">
        <v>39996</v>
      </c>
      <c r="H7" s="14">
        <v>39996</v>
      </c>
      <c r="I7" s="16">
        <v>40001</v>
      </c>
      <c r="J7" s="15">
        <v>0</v>
      </c>
      <c r="K7" s="15">
        <v>0</v>
      </c>
      <c r="L7" s="15">
        <v>0</v>
      </c>
      <c r="M7" s="15">
        <v>5</v>
      </c>
      <c r="O7" t="str">
        <f t="shared" si="0"/>
        <v>CNJBound &amp; Not Paid</v>
      </c>
    </row>
    <row r="8" spans="1:15" ht="12" customHeight="1" outlineLevel="1" x14ac:dyDescent="0.2">
      <c r="A8" s="12" t="s">
        <v>20138</v>
      </c>
      <c r="B8" s="12">
        <v>17272</v>
      </c>
      <c r="C8" s="12" t="s">
        <v>20135</v>
      </c>
      <c r="D8" s="13">
        <v>39995</v>
      </c>
      <c r="E8" s="13">
        <v>39996</v>
      </c>
      <c r="F8" s="14">
        <v>39996</v>
      </c>
      <c r="G8" s="14">
        <v>40000</v>
      </c>
      <c r="H8" s="14">
        <v>40000</v>
      </c>
      <c r="I8" s="16">
        <v>40014</v>
      </c>
      <c r="J8" s="15">
        <v>4</v>
      </c>
      <c r="K8" s="15">
        <v>0</v>
      </c>
      <c r="L8" s="15">
        <v>4</v>
      </c>
      <c r="M8" s="15">
        <v>14</v>
      </c>
      <c r="O8" t="str">
        <f t="shared" si="0"/>
        <v>CNJBound &amp; Not Paid</v>
      </c>
    </row>
    <row r="9" spans="1:15" ht="12" customHeight="1" outlineLevel="1" x14ac:dyDescent="0.2">
      <c r="A9" s="12" t="s">
        <v>24153</v>
      </c>
      <c r="B9" s="12">
        <v>17230</v>
      </c>
      <c r="C9" s="12" t="s">
        <v>20135</v>
      </c>
      <c r="D9" s="13">
        <v>39993</v>
      </c>
      <c r="E9" s="13">
        <v>39996</v>
      </c>
      <c r="F9" s="14">
        <v>39996</v>
      </c>
      <c r="G9" s="14">
        <v>40000</v>
      </c>
      <c r="H9" s="14">
        <v>40000</v>
      </c>
      <c r="I9" s="16">
        <v>40006</v>
      </c>
      <c r="J9" s="15">
        <v>4</v>
      </c>
      <c r="K9" s="15">
        <v>0</v>
      </c>
      <c r="L9" s="15">
        <v>4</v>
      </c>
      <c r="M9" s="15">
        <v>6</v>
      </c>
      <c r="O9" t="str">
        <f t="shared" si="0"/>
        <v>HJMBound &amp; Not Paid</v>
      </c>
    </row>
    <row r="10" spans="1:15" ht="12" customHeight="1" outlineLevel="1" x14ac:dyDescent="0.2">
      <c r="A10" s="12" t="s">
        <v>24153</v>
      </c>
      <c r="B10" s="12">
        <v>18236</v>
      </c>
      <c r="C10" s="12" t="s">
        <v>20133</v>
      </c>
      <c r="D10" s="13">
        <v>39986</v>
      </c>
      <c r="E10" s="13">
        <v>39995</v>
      </c>
      <c r="F10" s="14">
        <v>39996</v>
      </c>
      <c r="G10" s="20"/>
      <c r="H10" s="20"/>
      <c r="I10" s="18"/>
      <c r="J10" s="23"/>
      <c r="K10" s="23"/>
      <c r="L10" s="15">
        <v>0</v>
      </c>
      <c r="M10" s="15">
        <v>0</v>
      </c>
      <c r="O10" t="str">
        <f t="shared" si="0"/>
        <v>HJMDeclined</v>
      </c>
    </row>
    <row r="11" spans="1:15" ht="12" customHeight="1" outlineLevel="1" x14ac:dyDescent="0.2">
      <c r="A11" s="12" t="s">
        <v>24153</v>
      </c>
      <c r="B11" s="12">
        <v>17274</v>
      </c>
      <c r="C11" s="12" t="s">
        <v>20135</v>
      </c>
      <c r="D11" s="13">
        <v>39994</v>
      </c>
      <c r="E11" s="13">
        <v>39996</v>
      </c>
      <c r="F11" s="14">
        <v>39996</v>
      </c>
      <c r="G11" s="14">
        <v>40002</v>
      </c>
      <c r="H11" s="14">
        <v>40002</v>
      </c>
      <c r="I11" s="16">
        <v>40015</v>
      </c>
      <c r="J11" s="15">
        <v>6</v>
      </c>
      <c r="K11" s="15">
        <v>0</v>
      </c>
      <c r="L11" s="15">
        <v>6</v>
      </c>
      <c r="M11" s="15">
        <v>13</v>
      </c>
      <c r="O11" t="str">
        <f t="shared" si="0"/>
        <v>HJMBound &amp; Not Paid</v>
      </c>
    </row>
    <row r="12" spans="1:15" ht="12" customHeight="1" outlineLevel="1" x14ac:dyDescent="0.2">
      <c r="A12" s="12" t="s">
        <v>24156</v>
      </c>
      <c r="B12" s="12">
        <v>18237</v>
      </c>
      <c r="C12" s="12" t="s">
        <v>20136</v>
      </c>
      <c r="D12" s="13">
        <v>39989</v>
      </c>
      <c r="E12" s="13">
        <v>39996</v>
      </c>
      <c r="F12" s="14">
        <v>39996</v>
      </c>
      <c r="G12" s="14">
        <v>40000</v>
      </c>
      <c r="H12" s="14">
        <v>40010</v>
      </c>
      <c r="I12" s="18"/>
      <c r="J12" s="15">
        <v>4</v>
      </c>
      <c r="K12" s="15">
        <v>10</v>
      </c>
      <c r="L12" s="15">
        <v>14</v>
      </c>
      <c r="M12" s="15">
        <v>0</v>
      </c>
      <c r="O12" t="str">
        <f t="shared" si="0"/>
        <v>LABClose-No Info</v>
      </c>
    </row>
    <row r="13" spans="1:15" ht="12" customHeight="1" outlineLevel="1" x14ac:dyDescent="0.2">
      <c r="A13" s="12" t="s">
        <v>24156</v>
      </c>
      <c r="B13" s="12">
        <v>18235</v>
      </c>
      <c r="C13" s="12" t="s">
        <v>20133</v>
      </c>
      <c r="D13" s="13">
        <v>39731</v>
      </c>
      <c r="E13" s="13">
        <v>39996</v>
      </c>
      <c r="F13" s="14">
        <v>39996</v>
      </c>
      <c r="G13" s="20"/>
      <c r="H13" s="20"/>
      <c r="I13" s="18"/>
      <c r="J13" s="23"/>
      <c r="K13" s="23"/>
      <c r="L13" s="15">
        <v>0</v>
      </c>
      <c r="M13" s="15">
        <v>0</v>
      </c>
      <c r="O13" t="str">
        <f t="shared" si="0"/>
        <v>LABDeclined</v>
      </c>
    </row>
    <row r="14" spans="1:15" ht="21.95" customHeight="1" outlineLevel="1" x14ac:dyDescent="0.2">
      <c r="A14" s="12" t="s">
        <v>20138</v>
      </c>
      <c r="B14" s="12">
        <v>17354</v>
      </c>
      <c r="C14" s="12" t="s">
        <v>24149</v>
      </c>
      <c r="D14" s="13">
        <v>39994</v>
      </c>
      <c r="E14" s="13">
        <v>39995</v>
      </c>
      <c r="F14" s="14">
        <v>40000</v>
      </c>
      <c r="G14" s="14">
        <v>40015</v>
      </c>
      <c r="H14" s="14">
        <v>40017</v>
      </c>
      <c r="I14" s="16">
        <v>40026</v>
      </c>
      <c r="J14" s="15">
        <v>15</v>
      </c>
      <c r="K14" s="15">
        <v>2</v>
      </c>
      <c r="L14" s="15">
        <v>17</v>
      </c>
      <c r="M14" s="15">
        <v>9</v>
      </c>
      <c r="O14" t="str">
        <f t="shared" si="0"/>
        <v>CNJRenewal Laspe Replaced</v>
      </c>
    </row>
    <row r="15" spans="1:15" ht="12" customHeight="1" outlineLevel="1" x14ac:dyDescent="0.2">
      <c r="A15" s="12" t="s">
        <v>20138</v>
      </c>
      <c r="B15" s="12">
        <v>17396</v>
      </c>
      <c r="C15" s="12" t="s">
        <v>20135</v>
      </c>
      <c r="D15" s="13">
        <v>39989</v>
      </c>
      <c r="E15" s="13">
        <v>39994</v>
      </c>
      <c r="F15" s="14">
        <v>40000</v>
      </c>
      <c r="G15" s="14">
        <v>40008</v>
      </c>
      <c r="H15" s="14">
        <v>40008</v>
      </c>
      <c r="I15" s="16">
        <v>40036</v>
      </c>
      <c r="J15" s="15">
        <v>8</v>
      </c>
      <c r="K15" s="15">
        <v>0</v>
      </c>
      <c r="L15" s="15">
        <v>8</v>
      </c>
      <c r="M15" s="15">
        <v>28</v>
      </c>
      <c r="O15" t="str">
        <f t="shared" si="0"/>
        <v>CNJBound &amp; Not Paid</v>
      </c>
    </row>
    <row r="16" spans="1:15" ht="12" customHeight="1" outlineLevel="1" x14ac:dyDescent="0.2">
      <c r="A16" s="12" t="s">
        <v>20138</v>
      </c>
      <c r="B16" s="12">
        <v>17536</v>
      </c>
      <c r="C16" s="12" t="s">
        <v>20135</v>
      </c>
      <c r="D16" s="13">
        <v>39987</v>
      </c>
      <c r="E16" s="13">
        <v>39993</v>
      </c>
      <c r="F16" s="14">
        <v>40000</v>
      </c>
      <c r="G16" s="14">
        <v>40043</v>
      </c>
      <c r="H16" s="14">
        <v>40044</v>
      </c>
      <c r="I16" s="16">
        <v>40057</v>
      </c>
      <c r="J16" s="15">
        <v>43</v>
      </c>
      <c r="K16" s="15">
        <v>1</v>
      </c>
      <c r="L16" s="15">
        <v>44</v>
      </c>
      <c r="M16" s="15">
        <v>13</v>
      </c>
      <c r="O16" t="str">
        <f t="shared" si="0"/>
        <v>CNJBound &amp; Not Paid</v>
      </c>
    </row>
    <row r="17" spans="1:15" ht="12" customHeight="1" outlineLevel="1" x14ac:dyDescent="0.2">
      <c r="A17" s="12" t="s">
        <v>20138</v>
      </c>
      <c r="B17" s="12">
        <v>17436</v>
      </c>
      <c r="C17" s="12" t="s">
        <v>20135</v>
      </c>
      <c r="D17" s="13">
        <v>39994</v>
      </c>
      <c r="E17" s="13">
        <v>39996</v>
      </c>
      <c r="F17" s="14">
        <v>40000</v>
      </c>
      <c r="G17" s="14">
        <v>40030</v>
      </c>
      <c r="H17" s="14">
        <v>40030</v>
      </c>
      <c r="I17" s="16">
        <v>40048</v>
      </c>
      <c r="J17" s="15">
        <v>30</v>
      </c>
      <c r="K17" s="15">
        <v>0</v>
      </c>
      <c r="L17" s="15">
        <v>30</v>
      </c>
      <c r="M17" s="15">
        <v>18</v>
      </c>
      <c r="O17" t="str">
        <f t="shared" si="0"/>
        <v>CNJBound &amp; Not Paid</v>
      </c>
    </row>
    <row r="18" spans="1:15" ht="12" customHeight="1" outlineLevel="1" x14ac:dyDescent="0.2">
      <c r="A18" s="12" t="s">
        <v>20138</v>
      </c>
      <c r="B18" s="12">
        <v>17276</v>
      </c>
      <c r="C18" s="12" t="s">
        <v>20135</v>
      </c>
      <c r="D18" s="13">
        <v>39994</v>
      </c>
      <c r="E18" s="13">
        <v>39996</v>
      </c>
      <c r="F18" s="14">
        <v>40000</v>
      </c>
      <c r="G18" s="14">
        <v>40002</v>
      </c>
      <c r="H18" s="14">
        <v>40003</v>
      </c>
      <c r="I18" s="16">
        <v>40016</v>
      </c>
      <c r="J18" s="15">
        <v>2</v>
      </c>
      <c r="K18" s="15">
        <v>1</v>
      </c>
      <c r="L18" s="15">
        <v>3</v>
      </c>
      <c r="M18" s="15">
        <v>13</v>
      </c>
      <c r="O18" t="str">
        <f t="shared" si="0"/>
        <v>CNJBound &amp; Not Paid</v>
      </c>
    </row>
    <row r="19" spans="1:15" ht="12" customHeight="1" outlineLevel="1" x14ac:dyDescent="0.2">
      <c r="A19" s="12" t="s">
        <v>20138</v>
      </c>
      <c r="B19" s="12">
        <v>17384</v>
      </c>
      <c r="C19" s="12" t="s">
        <v>20135</v>
      </c>
      <c r="D19" s="13">
        <v>39993</v>
      </c>
      <c r="E19" s="13">
        <v>39996</v>
      </c>
      <c r="F19" s="14">
        <v>40000</v>
      </c>
      <c r="G19" s="14">
        <v>40008</v>
      </c>
      <c r="H19" s="14">
        <v>40008</v>
      </c>
      <c r="I19" s="16">
        <v>40032</v>
      </c>
      <c r="J19" s="15">
        <v>8</v>
      </c>
      <c r="K19" s="15">
        <v>0</v>
      </c>
      <c r="L19" s="15">
        <v>8</v>
      </c>
      <c r="M19" s="15">
        <v>24</v>
      </c>
      <c r="O19" t="str">
        <f t="shared" si="0"/>
        <v>CNJBound &amp; Not Paid</v>
      </c>
    </row>
    <row r="20" spans="1:15" ht="12" customHeight="1" outlineLevel="1" x14ac:dyDescent="0.2">
      <c r="A20" s="12" t="s">
        <v>24153</v>
      </c>
      <c r="B20" s="12">
        <v>17267</v>
      </c>
      <c r="C20" s="12" t="s">
        <v>20135</v>
      </c>
      <c r="D20" s="13">
        <v>39993</v>
      </c>
      <c r="E20" s="13">
        <v>40000</v>
      </c>
      <c r="F20" s="14">
        <v>40000</v>
      </c>
      <c r="G20" s="14">
        <v>40000</v>
      </c>
      <c r="H20" s="14">
        <v>40000</v>
      </c>
      <c r="I20" s="16">
        <v>40014</v>
      </c>
      <c r="J20" s="15">
        <v>0</v>
      </c>
      <c r="K20" s="15">
        <v>0</v>
      </c>
      <c r="L20" s="15">
        <v>0</v>
      </c>
      <c r="M20" s="15">
        <v>14</v>
      </c>
      <c r="O20" t="str">
        <f t="shared" si="0"/>
        <v>HJMBound &amp; Not Paid</v>
      </c>
    </row>
    <row r="21" spans="1:15" ht="12" customHeight="1" outlineLevel="1" x14ac:dyDescent="0.2">
      <c r="A21" s="12" t="s">
        <v>24153</v>
      </c>
      <c r="B21" s="12">
        <v>17263</v>
      </c>
      <c r="C21" s="12" t="s">
        <v>20135</v>
      </c>
      <c r="D21" s="13">
        <v>39994</v>
      </c>
      <c r="E21" s="13">
        <v>40000</v>
      </c>
      <c r="F21" s="14">
        <v>40000</v>
      </c>
      <c r="G21" s="14">
        <v>40001</v>
      </c>
      <c r="H21" s="14">
        <v>40008</v>
      </c>
      <c r="I21" s="16">
        <v>40013</v>
      </c>
      <c r="J21" s="15">
        <v>1</v>
      </c>
      <c r="K21" s="15">
        <v>7</v>
      </c>
      <c r="L21" s="15">
        <v>8</v>
      </c>
      <c r="M21" s="15">
        <v>5</v>
      </c>
      <c r="O21" t="str">
        <f t="shared" si="0"/>
        <v>HJMBound &amp; Not Paid</v>
      </c>
    </row>
    <row r="22" spans="1:15" ht="12" customHeight="1" outlineLevel="1" x14ac:dyDescent="0.2">
      <c r="A22" s="12" t="s">
        <v>24153</v>
      </c>
      <c r="B22" s="12">
        <v>17563</v>
      </c>
      <c r="C22" s="12" t="s">
        <v>20135</v>
      </c>
      <c r="D22" s="13">
        <v>39993</v>
      </c>
      <c r="E22" s="13">
        <v>39996</v>
      </c>
      <c r="F22" s="14">
        <v>40000</v>
      </c>
      <c r="G22" s="14">
        <v>40029</v>
      </c>
      <c r="H22" s="14">
        <v>40029</v>
      </c>
      <c r="I22" s="16">
        <v>40062</v>
      </c>
      <c r="J22" s="15">
        <v>29</v>
      </c>
      <c r="K22" s="15">
        <v>0</v>
      </c>
      <c r="L22" s="15">
        <v>29</v>
      </c>
      <c r="M22" s="15">
        <v>33</v>
      </c>
      <c r="O22" t="str">
        <f t="shared" si="0"/>
        <v>HJMBound &amp; Not Paid</v>
      </c>
    </row>
    <row r="23" spans="1:15" ht="12" customHeight="1" outlineLevel="1" x14ac:dyDescent="0.2">
      <c r="A23" s="12" t="s">
        <v>24155</v>
      </c>
      <c r="B23" s="12">
        <v>17370</v>
      </c>
      <c r="C23" s="12" t="s">
        <v>20135</v>
      </c>
      <c r="D23" s="13">
        <v>39993</v>
      </c>
      <c r="E23" s="13">
        <v>39995</v>
      </c>
      <c r="F23" s="14">
        <v>40000</v>
      </c>
      <c r="G23" s="14">
        <v>40004</v>
      </c>
      <c r="H23" s="14">
        <v>40004</v>
      </c>
      <c r="I23" s="16">
        <v>40026</v>
      </c>
      <c r="J23" s="15">
        <v>4</v>
      </c>
      <c r="K23" s="15">
        <v>0</v>
      </c>
      <c r="L23" s="15">
        <v>4</v>
      </c>
      <c r="M23" s="15">
        <v>22</v>
      </c>
      <c r="O23" t="str">
        <f t="shared" si="0"/>
        <v>JRBound &amp; Not Paid</v>
      </c>
    </row>
    <row r="24" spans="1:15" ht="12" customHeight="1" outlineLevel="1" x14ac:dyDescent="0.2">
      <c r="A24" s="12" t="s">
        <v>24156</v>
      </c>
      <c r="B24" s="12">
        <v>18239</v>
      </c>
      <c r="C24" s="12" t="s">
        <v>20135</v>
      </c>
      <c r="D24" s="13">
        <v>39982</v>
      </c>
      <c r="E24" s="13">
        <v>39995</v>
      </c>
      <c r="F24" s="14">
        <v>40000</v>
      </c>
      <c r="G24" s="14">
        <v>40004</v>
      </c>
      <c r="H24" s="14">
        <v>40010</v>
      </c>
      <c r="I24" s="18"/>
      <c r="J24" s="15">
        <v>4</v>
      </c>
      <c r="K24" s="15">
        <v>6</v>
      </c>
      <c r="L24" s="15">
        <v>10</v>
      </c>
      <c r="M24" s="15">
        <v>0</v>
      </c>
      <c r="O24" t="str">
        <f t="shared" si="0"/>
        <v>LABBound &amp; Not Paid</v>
      </c>
    </row>
    <row r="25" spans="1:15" ht="12" customHeight="1" outlineLevel="1" x14ac:dyDescent="0.2">
      <c r="A25" s="12" t="s">
        <v>24156</v>
      </c>
      <c r="B25" s="12">
        <v>17388</v>
      </c>
      <c r="C25" s="12" t="s">
        <v>20135</v>
      </c>
      <c r="D25" s="13">
        <v>39986</v>
      </c>
      <c r="E25" s="13">
        <v>39994</v>
      </c>
      <c r="F25" s="14">
        <v>40000</v>
      </c>
      <c r="G25" s="14">
        <v>40011</v>
      </c>
      <c r="H25" s="14">
        <v>40015</v>
      </c>
      <c r="I25" s="16">
        <v>40034</v>
      </c>
      <c r="J25" s="15">
        <v>11</v>
      </c>
      <c r="K25" s="15">
        <v>4</v>
      </c>
      <c r="L25" s="15">
        <v>15</v>
      </c>
      <c r="M25" s="15">
        <v>19</v>
      </c>
      <c r="O25" t="str">
        <f t="shared" si="0"/>
        <v>LABBound &amp; Not Paid</v>
      </c>
    </row>
    <row r="26" spans="1:15" ht="12" customHeight="1" outlineLevel="1" x14ac:dyDescent="0.2">
      <c r="A26" s="12" t="s">
        <v>24157</v>
      </c>
      <c r="B26" s="12">
        <v>17624</v>
      </c>
      <c r="C26" s="12" t="s">
        <v>24150</v>
      </c>
      <c r="D26" s="13">
        <v>39995</v>
      </c>
      <c r="E26" s="13">
        <v>39996</v>
      </c>
      <c r="F26" s="14">
        <v>40000</v>
      </c>
      <c r="G26" s="20"/>
      <c r="H26" s="20"/>
      <c r="I26" s="16">
        <v>40081</v>
      </c>
      <c r="J26" s="23"/>
      <c r="K26" s="23"/>
      <c r="L26" s="15">
        <v>0</v>
      </c>
      <c r="M26" s="15">
        <v>0</v>
      </c>
      <c r="O26" t="str">
        <f t="shared" si="0"/>
        <v>MCBDO NOT RENEW</v>
      </c>
    </row>
    <row r="27" spans="1:15" ht="12" customHeight="1" outlineLevel="1" x14ac:dyDescent="0.2">
      <c r="A27" s="12" t="s">
        <v>24157</v>
      </c>
      <c r="B27" s="12">
        <v>17359</v>
      </c>
      <c r="C27" s="12" t="s">
        <v>20135</v>
      </c>
      <c r="D27" s="13">
        <v>39988</v>
      </c>
      <c r="E27" s="13">
        <v>39993</v>
      </c>
      <c r="F27" s="14">
        <v>40000</v>
      </c>
      <c r="G27" s="14">
        <v>40003</v>
      </c>
      <c r="H27" s="14">
        <v>40010</v>
      </c>
      <c r="I27" s="16">
        <v>40026</v>
      </c>
      <c r="J27" s="15">
        <v>3</v>
      </c>
      <c r="K27" s="15">
        <v>7</v>
      </c>
      <c r="L27" s="15">
        <v>10</v>
      </c>
      <c r="M27" s="15">
        <v>16</v>
      </c>
      <c r="O27" t="str">
        <f t="shared" si="0"/>
        <v>MCBBound &amp; Not Paid</v>
      </c>
    </row>
    <row r="28" spans="1:15" ht="12" customHeight="1" outlineLevel="1" x14ac:dyDescent="0.2">
      <c r="A28" s="12" t="s">
        <v>24157</v>
      </c>
      <c r="B28" s="12">
        <v>17617</v>
      </c>
      <c r="C28" s="12" t="s">
        <v>20135</v>
      </c>
      <c r="D28" s="13">
        <v>39993</v>
      </c>
      <c r="E28" s="13">
        <v>39996</v>
      </c>
      <c r="F28" s="14">
        <v>40000</v>
      </c>
      <c r="G28" s="14">
        <v>40064</v>
      </c>
      <c r="H28" s="14">
        <v>40064</v>
      </c>
      <c r="I28" s="16">
        <v>40078</v>
      </c>
      <c r="J28" s="15">
        <v>64</v>
      </c>
      <c r="K28" s="15">
        <v>0</v>
      </c>
      <c r="L28" s="15">
        <v>64</v>
      </c>
      <c r="M28" s="15">
        <v>14</v>
      </c>
      <c r="O28" t="str">
        <f t="shared" si="0"/>
        <v>MCBBound &amp; Not Paid</v>
      </c>
    </row>
    <row r="29" spans="1:15" ht="12" customHeight="1" outlineLevel="1" x14ac:dyDescent="0.2">
      <c r="A29" s="12" t="s">
        <v>24158</v>
      </c>
      <c r="B29" s="12">
        <v>18240</v>
      </c>
      <c r="C29" s="12" t="s">
        <v>20133</v>
      </c>
      <c r="D29" s="13">
        <v>39992</v>
      </c>
      <c r="E29" s="13">
        <v>40000</v>
      </c>
      <c r="F29" s="14">
        <v>40000</v>
      </c>
      <c r="G29" s="20"/>
      <c r="H29" s="20"/>
      <c r="I29" s="18"/>
      <c r="J29" s="23"/>
      <c r="K29" s="23"/>
      <c r="L29" s="15">
        <v>0</v>
      </c>
      <c r="M29" s="15">
        <v>0</v>
      </c>
      <c r="O29" t="str">
        <f t="shared" si="0"/>
        <v>NBBDeclined</v>
      </c>
    </row>
    <row r="30" spans="1:15" ht="12" customHeight="1" outlineLevel="1" x14ac:dyDescent="0.2">
      <c r="A30" s="12" t="s">
        <v>20138</v>
      </c>
      <c r="B30" s="12">
        <v>17295</v>
      </c>
      <c r="C30" s="12" t="s">
        <v>20135</v>
      </c>
      <c r="D30" s="13">
        <v>39972</v>
      </c>
      <c r="E30" s="13">
        <v>40000</v>
      </c>
      <c r="F30" s="14">
        <v>40001</v>
      </c>
      <c r="G30" s="14">
        <v>40003</v>
      </c>
      <c r="H30" s="14">
        <v>40004</v>
      </c>
      <c r="I30" s="16">
        <v>40020</v>
      </c>
      <c r="J30" s="15">
        <v>2</v>
      </c>
      <c r="K30" s="15">
        <v>1</v>
      </c>
      <c r="L30" s="15">
        <v>3</v>
      </c>
      <c r="M30" s="15">
        <v>16</v>
      </c>
      <c r="O30" t="str">
        <f t="shared" si="0"/>
        <v>CNJBound &amp; Not Paid</v>
      </c>
    </row>
    <row r="31" spans="1:15" ht="12" customHeight="1" outlineLevel="1" x14ac:dyDescent="0.2">
      <c r="A31" s="12" t="s">
        <v>24153</v>
      </c>
      <c r="B31" s="12">
        <v>18241</v>
      </c>
      <c r="C31" s="12" t="s">
        <v>20136</v>
      </c>
      <c r="D31" s="13">
        <v>39783</v>
      </c>
      <c r="E31" s="13">
        <v>40000</v>
      </c>
      <c r="F31" s="14">
        <v>40001</v>
      </c>
      <c r="G31" s="14">
        <v>40001</v>
      </c>
      <c r="H31" s="20"/>
      <c r="I31" s="18"/>
      <c r="J31" s="15">
        <v>0</v>
      </c>
      <c r="K31" s="23"/>
      <c r="L31" s="15">
        <v>0</v>
      </c>
      <c r="M31" s="15">
        <v>0</v>
      </c>
      <c r="O31" t="str">
        <f t="shared" si="0"/>
        <v>HJMClose-No Info</v>
      </c>
    </row>
    <row r="32" spans="1:15" ht="12" customHeight="1" outlineLevel="1" x14ac:dyDescent="0.2">
      <c r="A32" s="12" t="s">
        <v>24155</v>
      </c>
      <c r="B32" s="12">
        <v>17237</v>
      </c>
      <c r="C32" s="12" t="s">
        <v>20135</v>
      </c>
      <c r="D32" s="13">
        <v>39996</v>
      </c>
      <c r="E32" s="13">
        <v>40000</v>
      </c>
      <c r="F32" s="14">
        <v>40001</v>
      </c>
      <c r="G32" s="14">
        <v>40001</v>
      </c>
      <c r="H32" s="14">
        <v>40002</v>
      </c>
      <c r="I32" s="16">
        <v>40007</v>
      </c>
      <c r="J32" s="15">
        <v>0</v>
      </c>
      <c r="K32" s="15">
        <v>1</v>
      </c>
      <c r="L32" s="15">
        <v>1</v>
      </c>
      <c r="M32" s="15">
        <v>5</v>
      </c>
      <c r="O32" t="str">
        <f t="shared" si="0"/>
        <v>JRBound &amp; Not Paid</v>
      </c>
    </row>
    <row r="33" spans="1:15" ht="12" customHeight="1" outlineLevel="1" x14ac:dyDescent="0.2">
      <c r="A33" s="12" t="s">
        <v>24155</v>
      </c>
      <c r="B33" s="12">
        <v>17375</v>
      </c>
      <c r="C33" s="12" t="s">
        <v>20135</v>
      </c>
      <c r="D33" s="13">
        <v>40000</v>
      </c>
      <c r="E33" s="13">
        <v>40000</v>
      </c>
      <c r="F33" s="14">
        <v>40001</v>
      </c>
      <c r="G33" s="14">
        <v>40017</v>
      </c>
      <c r="H33" s="14">
        <v>40017</v>
      </c>
      <c r="I33" s="16">
        <v>40028</v>
      </c>
      <c r="J33" s="15">
        <v>16</v>
      </c>
      <c r="K33" s="15">
        <v>0</v>
      </c>
      <c r="L33" s="15">
        <v>16</v>
      </c>
      <c r="M33" s="15">
        <v>11</v>
      </c>
      <c r="O33" t="str">
        <f t="shared" si="0"/>
        <v>JRBound &amp; Not Paid</v>
      </c>
    </row>
    <row r="34" spans="1:15" ht="12" customHeight="1" outlineLevel="1" x14ac:dyDescent="0.2">
      <c r="A34" s="12" t="s">
        <v>24157</v>
      </c>
      <c r="B34" s="12">
        <v>17258</v>
      </c>
      <c r="C34" s="12" t="s">
        <v>20135</v>
      </c>
      <c r="D34" s="13">
        <v>40000</v>
      </c>
      <c r="E34" s="13">
        <v>40001</v>
      </c>
      <c r="F34" s="14">
        <v>40001</v>
      </c>
      <c r="G34" s="14">
        <v>40001</v>
      </c>
      <c r="H34" s="14">
        <v>40003</v>
      </c>
      <c r="I34" s="16">
        <v>40012</v>
      </c>
      <c r="J34" s="15">
        <v>0</v>
      </c>
      <c r="K34" s="15">
        <v>2</v>
      </c>
      <c r="L34" s="15">
        <v>2</v>
      </c>
      <c r="M34" s="15">
        <v>9</v>
      </c>
      <c r="O34" t="str">
        <f t="shared" si="0"/>
        <v>MCBBound &amp; Not Paid</v>
      </c>
    </row>
    <row r="35" spans="1:15" ht="12" customHeight="1" outlineLevel="1" x14ac:dyDescent="0.2">
      <c r="A35" s="12" t="s">
        <v>24158</v>
      </c>
      <c r="B35" s="12">
        <v>18242</v>
      </c>
      <c r="C35" s="12" t="s">
        <v>20133</v>
      </c>
      <c r="D35" s="13">
        <v>39972</v>
      </c>
      <c r="E35" s="13">
        <v>40000</v>
      </c>
      <c r="F35" s="14">
        <v>40001</v>
      </c>
      <c r="G35" s="20"/>
      <c r="H35" s="20"/>
      <c r="I35" s="18"/>
      <c r="J35" s="23"/>
      <c r="K35" s="23"/>
      <c r="L35" s="15">
        <v>0</v>
      </c>
      <c r="M35" s="15">
        <v>0</v>
      </c>
      <c r="O35" t="str">
        <f t="shared" si="0"/>
        <v>NBBDeclined</v>
      </c>
    </row>
    <row r="36" spans="1:15" ht="12" customHeight="1" outlineLevel="1" x14ac:dyDescent="0.2">
      <c r="A36" s="12" t="s">
        <v>24158</v>
      </c>
      <c r="B36" s="12">
        <v>18243</v>
      </c>
      <c r="C36" s="12" t="s">
        <v>20133</v>
      </c>
      <c r="D36" s="13">
        <v>39945</v>
      </c>
      <c r="E36" s="13">
        <v>40001</v>
      </c>
      <c r="F36" s="14">
        <v>40001</v>
      </c>
      <c r="G36" s="20"/>
      <c r="H36" s="20"/>
      <c r="I36" s="18"/>
      <c r="J36" s="23"/>
      <c r="K36" s="23"/>
      <c r="L36" s="15">
        <v>0</v>
      </c>
      <c r="M36" s="15">
        <v>0</v>
      </c>
      <c r="O36" t="str">
        <f t="shared" si="0"/>
        <v>NBBDeclined</v>
      </c>
    </row>
    <row r="37" spans="1:15" ht="12" customHeight="1" outlineLevel="1" x14ac:dyDescent="0.2">
      <c r="A37" s="12" t="s">
        <v>24158</v>
      </c>
      <c r="B37" s="12">
        <v>18244</v>
      </c>
      <c r="C37" s="12" t="s">
        <v>20133</v>
      </c>
      <c r="D37" s="13">
        <v>40000</v>
      </c>
      <c r="E37" s="13">
        <v>40001</v>
      </c>
      <c r="F37" s="14">
        <v>40001</v>
      </c>
      <c r="G37" s="20"/>
      <c r="H37" s="20"/>
      <c r="I37" s="18"/>
      <c r="J37" s="23"/>
      <c r="K37" s="23"/>
      <c r="L37" s="15">
        <v>0</v>
      </c>
      <c r="M37" s="15">
        <v>0</v>
      </c>
      <c r="O37" t="str">
        <f t="shared" si="0"/>
        <v>NBBDeclined</v>
      </c>
    </row>
    <row r="38" spans="1:15" ht="12" customHeight="1" outlineLevel="1" x14ac:dyDescent="0.2">
      <c r="A38" s="12" t="s">
        <v>20138</v>
      </c>
      <c r="B38" s="12">
        <v>17421</v>
      </c>
      <c r="C38" s="12" t="s">
        <v>20135</v>
      </c>
      <c r="D38" s="13">
        <v>40000</v>
      </c>
      <c r="E38" s="13">
        <v>40002</v>
      </c>
      <c r="F38" s="14">
        <v>40002</v>
      </c>
      <c r="G38" s="14">
        <v>40024</v>
      </c>
      <c r="H38" s="14">
        <v>40030</v>
      </c>
      <c r="I38" s="16">
        <v>40043</v>
      </c>
      <c r="J38" s="15">
        <v>22</v>
      </c>
      <c r="K38" s="15">
        <v>6</v>
      </c>
      <c r="L38" s="15">
        <v>28</v>
      </c>
      <c r="M38" s="15">
        <v>13</v>
      </c>
      <c r="O38" t="str">
        <f t="shared" si="0"/>
        <v>CNJBound &amp; Not Paid</v>
      </c>
    </row>
    <row r="39" spans="1:15" ht="12" customHeight="1" outlineLevel="1" x14ac:dyDescent="0.2">
      <c r="A39" s="12" t="s">
        <v>20138</v>
      </c>
      <c r="B39" s="12">
        <v>17589</v>
      </c>
      <c r="C39" s="12" t="s">
        <v>20135</v>
      </c>
      <c r="D39" s="13">
        <v>40002</v>
      </c>
      <c r="E39" s="13">
        <v>40002</v>
      </c>
      <c r="F39" s="14">
        <v>40002</v>
      </c>
      <c r="G39" s="14">
        <v>40052</v>
      </c>
      <c r="H39" s="14">
        <v>40052</v>
      </c>
      <c r="I39" s="16">
        <v>40070</v>
      </c>
      <c r="J39" s="15">
        <v>50</v>
      </c>
      <c r="K39" s="15">
        <v>0</v>
      </c>
      <c r="L39" s="15">
        <v>50</v>
      </c>
      <c r="M39" s="15">
        <v>18</v>
      </c>
      <c r="O39" t="str">
        <f t="shared" si="0"/>
        <v>CNJBound &amp; Not Paid</v>
      </c>
    </row>
    <row r="40" spans="1:15" ht="12" customHeight="1" outlineLevel="1" x14ac:dyDescent="0.2">
      <c r="A40" s="12" t="s">
        <v>20138</v>
      </c>
      <c r="B40" s="12">
        <v>17364</v>
      </c>
      <c r="C40" s="12" t="s">
        <v>20135</v>
      </c>
      <c r="D40" s="13">
        <v>39979</v>
      </c>
      <c r="E40" s="13">
        <v>40001</v>
      </c>
      <c r="F40" s="14">
        <v>40002</v>
      </c>
      <c r="G40" s="14">
        <v>40007</v>
      </c>
      <c r="H40" s="14">
        <v>40016</v>
      </c>
      <c r="I40" s="16">
        <v>40026</v>
      </c>
      <c r="J40" s="15">
        <v>5</v>
      </c>
      <c r="K40" s="15">
        <v>9</v>
      </c>
      <c r="L40" s="15">
        <v>14</v>
      </c>
      <c r="M40" s="15">
        <v>10</v>
      </c>
      <c r="O40" t="str">
        <f t="shared" si="0"/>
        <v>CNJBound &amp; Not Paid</v>
      </c>
    </row>
    <row r="41" spans="1:15" ht="12" customHeight="1" outlineLevel="1" x14ac:dyDescent="0.2">
      <c r="A41" s="12" t="s">
        <v>20138</v>
      </c>
      <c r="B41" s="12">
        <v>17432</v>
      </c>
      <c r="C41" s="12" t="s">
        <v>20135</v>
      </c>
      <c r="D41" s="13">
        <v>39996</v>
      </c>
      <c r="E41" s="13">
        <v>40000</v>
      </c>
      <c r="F41" s="14">
        <v>40002</v>
      </c>
      <c r="G41" s="14">
        <v>40023</v>
      </c>
      <c r="H41" s="14">
        <v>40023</v>
      </c>
      <c r="I41" s="16">
        <v>40046</v>
      </c>
      <c r="J41" s="15">
        <v>21</v>
      </c>
      <c r="K41" s="15">
        <v>0</v>
      </c>
      <c r="L41" s="15">
        <v>21</v>
      </c>
      <c r="M41" s="15">
        <v>23</v>
      </c>
      <c r="O41" t="str">
        <f t="shared" si="0"/>
        <v>CNJBound &amp; Not Paid</v>
      </c>
    </row>
    <row r="42" spans="1:15" ht="12" customHeight="1" outlineLevel="1" x14ac:dyDescent="0.2">
      <c r="A42" s="12" t="s">
        <v>24153</v>
      </c>
      <c r="B42" s="12">
        <v>18246</v>
      </c>
      <c r="C42" s="12" t="s">
        <v>20133</v>
      </c>
      <c r="D42" s="13">
        <v>40001</v>
      </c>
      <c r="E42" s="13">
        <v>40001</v>
      </c>
      <c r="F42" s="14">
        <v>40002</v>
      </c>
      <c r="G42" s="14">
        <v>40002</v>
      </c>
      <c r="H42" s="20"/>
      <c r="I42" s="16">
        <v>39335</v>
      </c>
      <c r="J42" s="15">
        <v>0</v>
      </c>
      <c r="K42" s="23"/>
      <c r="L42" s="15">
        <v>0</v>
      </c>
      <c r="M42" s="15">
        <v>0</v>
      </c>
      <c r="O42" t="str">
        <f t="shared" si="0"/>
        <v>HJMDeclined</v>
      </c>
    </row>
    <row r="43" spans="1:15" ht="12" customHeight="1" outlineLevel="1" x14ac:dyDescent="0.2">
      <c r="A43" s="12" t="s">
        <v>24153</v>
      </c>
      <c r="B43" s="12">
        <v>17426</v>
      </c>
      <c r="C43" s="12" t="s">
        <v>20135</v>
      </c>
      <c r="D43" s="13">
        <v>39975</v>
      </c>
      <c r="E43" s="13">
        <v>40002</v>
      </c>
      <c r="F43" s="14">
        <v>40002</v>
      </c>
      <c r="G43" s="14">
        <v>40008</v>
      </c>
      <c r="H43" s="14">
        <v>40008</v>
      </c>
      <c r="I43" s="16">
        <v>40045</v>
      </c>
      <c r="J43" s="15">
        <v>6</v>
      </c>
      <c r="K43" s="15">
        <v>0</v>
      </c>
      <c r="L43" s="15">
        <v>6</v>
      </c>
      <c r="M43" s="15">
        <v>37</v>
      </c>
      <c r="O43" t="str">
        <f t="shared" si="0"/>
        <v>HJMBound &amp; Not Paid</v>
      </c>
    </row>
    <row r="44" spans="1:15" ht="12" customHeight="1" outlineLevel="1" x14ac:dyDescent="0.2">
      <c r="A44" s="12" t="s">
        <v>24155</v>
      </c>
      <c r="B44" s="12">
        <v>17433</v>
      </c>
      <c r="C44" s="12" t="s">
        <v>20135</v>
      </c>
      <c r="D44" s="13">
        <v>40000</v>
      </c>
      <c r="E44" s="13">
        <v>40001</v>
      </c>
      <c r="F44" s="14">
        <v>40002</v>
      </c>
      <c r="G44" s="14">
        <v>40024</v>
      </c>
      <c r="H44" s="14">
        <v>40036</v>
      </c>
      <c r="I44" s="16">
        <v>40046</v>
      </c>
      <c r="J44" s="15">
        <v>22</v>
      </c>
      <c r="K44" s="15">
        <v>12</v>
      </c>
      <c r="L44" s="15">
        <v>34</v>
      </c>
      <c r="M44" s="15">
        <v>10</v>
      </c>
      <c r="O44" t="str">
        <f t="shared" si="0"/>
        <v>JRBound &amp; Not Paid</v>
      </c>
    </row>
    <row r="45" spans="1:15" ht="12" customHeight="1" outlineLevel="1" x14ac:dyDescent="0.2">
      <c r="A45" s="12" t="s">
        <v>24156</v>
      </c>
      <c r="B45" s="12">
        <v>17444</v>
      </c>
      <c r="C45" s="12" t="s">
        <v>20135</v>
      </c>
      <c r="D45" s="13">
        <v>39987</v>
      </c>
      <c r="E45" s="13">
        <v>39996</v>
      </c>
      <c r="F45" s="14">
        <v>40002</v>
      </c>
      <c r="G45" s="14">
        <v>40011</v>
      </c>
      <c r="H45" s="14">
        <v>40021</v>
      </c>
      <c r="I45" s="16">
        <v>40050</v>
      </c>
      <c r="J45" s="15">
        <v>9</v>
      </c>
      <c r="K45" s="15">
        <v>10</v>
      </c>
      <c r="L45" s="15">
        <v>19</v>
      </c>
      <c r="M45" s="15">
        <v>29</v>
      </c>
      <c r="O45" t="str">
        <f t="shared" si="0"/>
        <v>LABBound &amp; Not Paid</v>
      </c>
    </row>
    <row r="46" spans="1:15" ht="12" customHeight="1" outlineLevel="1" x14ac:dyDescent="0.2">
      <c r="A46" s="12" t="s">
        <v>24156</v>
      </c>
      <c r="B46" s="12">
        <v>17261</v>
      </c>
      <c r="C46" s="12" t="s">
        <v>20135</v>
      </c>
      <c r="D46" s="13">
        <v>40001</v>
      </c>
      <c r="E46" s="13">
        <v>40002</v>
      </c>
      <c r="F46" s="14">
        <v>40002</v>
      </c>
      <c r="G46" s="14">
        <v>40002</v>
      </c>
      <c r="H46" s="14">
        <v>40002</v>
      </c>
      <c r="I46" s="16">
        <v>40013</v>
      </c>
      <c r="J46" s="15">
        <v>0</v>
      </c>
      <c r="K46" s="15">
        <v>0</v>
      </c>
      <c r="L46" s="15">
        <v>0</v>
      </c>
      <c r="M46" s="15">
        <v>11</v>
      </c>
      <c r="O46" t="str">
        <f t="shared" si="0"/>
        <v>LABBound &amp; Not Paid</v>
      </c>
    </row>
    <row r="47" spans="1:15" ht="12" customHeight="1" outlineLevel="1" x14ac:dyDescent="0.2">
      <c r="A47" s="12" t="s">
        <v>24156</v>
      </c>
      <c r="B47" s="12">
        <v>18245</v>
      </c>
      <c r="C47" s="12" t="s">
        <v>20135</v>
      </c>
      <c r="D47" s="13">
        <v>39988</v>
      </c>
      <c r="E47" s="13">
        <v>40001</v>
      </c>
      <c r="F47" s="14">
        <v>40002</v>
      </c>
      <c r="G47" s="14">
        <v>40007</v>
      </c>
      <c r="H47" s="14">
        <v>40011</v>
      </c>
      <c r="I47" s="18"/>
      <c r="J47" s="15">
        <v>5</v>
      </c>
      <c r="K47" s="15">
        <v>4</v>
      </c>
      <c r="L47" s="15">
        <v>9</v>
      </c>
      <c r="M47" s="15">
        <v>0</v>
      </c>
      <c r="O47" t="str">
        <f t="shared" si="0"/>
        <v>LABBound &amp; Not Paid</v>
      </c>
    </row>
    <row r="48" spans="1:15" ht="12" customHeight="1" outlineLevel="1" x14ac:dyDescent="0.2">
      <c r="A48" s="12" t="s">
        <v>24157</v>
      </c>
      <c r="B48" s="12">
        <v>17365</v>
      </c>
      <c r="C48" s="12" t="s">
        <v>20135</v>
      </c>
      <c r="D48" s="13">
        <v>39995</v>
      </c>
      <c r="E48" s="13">
        <v>40002</v>
      </c>
      <c r="F48" s="14">
        <v>40002</v>
      </c>
      <c r="G48" s="14">
        <v>40008</v>
      </c>
      <c r="H48" s="14">
        <v>40016</v>
      </c>
      <c r="I48" s="16">
        <v>40026</v>
      </c>
      <c r="J48" s="15">
        <v>6</v>
      </c>
      <c r="K48" s="15">
        <v>8</v>
      </c>
      <c r="L48" s="15">
        <v>14</v>
      </c>
      <c r="M48" s="15">
        <v>10</v>
      </c>
      <c r="O48" t="str">
        <f t="shared" ref="O48:O111" si="1">+A48&amp;C48</f>
        <v>MCBBound &amp; Not Paid</v>
      </c>
    </row>
    <row r="49" spans="1:15" ht="12" customHeight="1" outlineLevel="1" x14ac:dyDescent="0.2">
      <c r="A49" s="12" t="s">
        <v>24157</v>
      </c>
      <c r="B49" s="12">
        <v>17233</v>
      </c>
      <c r="C49" s="12" t="s">
        <v>20135</v>
      </c>
      <c r="D49" s="13">
        <v>40002</v>
      </c>
      <c r="E49" s="13">
        <v>40002</v>
      </c>
      <c r="F49" s="14">
        <v>40002</v>
      </c>
      <c r="G49" s="14">
        <v>40003</v>
      </c>
      <c r="H49" s="14">
        <v>40003</v>
      </c>
      <c r="I49" s="16">
        <v>40006</v>
      </c>
      <c r="J49" s="15">
        <v>1</v>
      </c>
      <c r="K49" s="15">
        <v>0</v>
      </c>
      <c r="L49" s="15">
        <v>1</v>
      </c>
      <c r="M49" s="15">
        <v>3</v>
      </c>
      <c r="O49" t="str">
        <f t="shared" si="1"/>
        <v>MCBBound &amp; Not Paid</v>
      </c>
    </row>
    <row r="50" spans="1:15" ht="12" customHeight="1" outlineLevel="1" x14ac:dyDescent="0.2">
      <c r="A50" s="12" t="s">
        <v>24158</v>
      </c>
      <c r="B50" s="12">
        <v>18247</v>
      </c>
      <c r="C50" s="12" t="s">
        <v>20133</v>
      </c>
      <c r="D50" s="18"/>
      <c r="E50" s="13">
        <v>40002</v>
      </c>
      <c r="F50" s="14">
        <v>40002</v>
      </c>
      <c r="G50" s="20"/>
      <c r="H50" s="20"/>
      <c r="I50" s="18"/>
      <c r="J50" s="23"/>
      <c r="K50" s="23"/>
      <c r="L50" s="15">
        <v>0</v>
      </c>
      <c r="M50" s="15">
        <v>0</v>
      </c>
      <c r="O50" t="str">
        <f t="shared" si="1"/>
        <v>NBBDeclined</v>
      </c>
    </row>
    <row r="51" spans="1:15" ht="12" customHeight="1" outlineLevel="1" x14ac:dyDescent="0.2">
      <c r="A51" s="12" t="s">
        <v>20138</v>
      </c>
      <c r="B51" s="12">
        <v>17422</v>
      </c>
      <c r="C51" s="12" t="s">
        <v>20135</v>
      </c>
      <c r="D51" s="13">
        <v>40000</v>
      </c>
      <c r="E51" s="13">
        <v>40003</v>
      </c>
      <c r="F51" s="14">
        <v>40003</v>
      </c>
      <c r="G51" s="14">
        <v>40022</v>
      </c>
      <c r="H51" s="14">
        <v>40024</v>
      </c>
      <c r="I51" s="16">
        <v>40043</v>
      </c>
      <c r="J51" s="15">
        <v>19</v>
      </c>
      <c r="K51" s="15">
        <v>2</v>
      </c>
      <c r="L51" s="15">
        <v>21</v>
      </c>
      <c r="M51" s="15">
        <v>19</v>
      </c>
      <c r="O51" t="str">
        <f t="shared" si="1"/>
        <v>CNJBound &amp; Not Paid</v>
      </c>
    </row>
    <row r="52" spans="1:15" ht="12" customHeight="1" outlineLevel="1" x14ac:dyDescent="0.2">
      <c r="A52" s="12" t="s">
        <v>24153</v>
      </c>
      <c r="B52" s="12">
        <v>18248</v>
      </c>
      <c r="C52" s="12" t="s">
        <v>20135</v>
      </c>
      <c r="D52" s="13">
        <v>39927</v>
      </c>
      <c r="E52" s="13">
        <v>40002</v>
      </c>
      <c r="F52" s="14">
        <v>40003</v>
      </c>
      <c r="G52" s="14">
        <v>40007</v>
      </c>
      <c r="H52" s="14">
        <v>40007</v>
      </c>
      <c r="I52" s="18"/>
      <c r="J52" s="15">
        <v>4</v>
      </c>
      <c r="K52" s="15">
        <v>0</v>
      </c>
      <c r="L52" s="15">
        <v>4</v>
      </c>
      <c r="M52" s="15">
        <v>0</v>
      </c>
      <c r="O52" t="str">
        <f t="shared" si="1"/>
        <v>HJMBound &amp; Not Paid</v>
      </c>
    </row>
    <row r="53" spans="1:15" ht="12" customHeight="1" outlineLevel="1" x14ac:dyDescent="0.2">
      <c r="A53" s="12" t="s">
        <v>24155</v>
      </c>
      <c r="B53" s="12">
        <v>17369</v>
      </c>
      <c r="C53" s="12" t="s">
        <v>20135</v>
      </c>
      <c r="D53" s="13">
        <v>39975</v>
      </c>
      <c r="E53" s="13">
        <v>40002</v>
      </c>
      <c r="F53" s="14">
        <v>40003</v>
      </c>
      <c r="G53" s="14">
        <v>40007</v>
      </c>
      <c r="H53" s="14">
        <v>40010</v>
      </c>
      <c r="I53" s="16">
        <v>40026</v>
      </c>
      <c r="J53" s="15">
        <v>4</v>
      </c>
      <c r="K53" s="15">
        <v>3</v>
      </c>
      <c r="L53" s="15">
        <v>7</v>
      </c>
      <c r="M53" s="15">
        <v>16</v>
      </c>
      <c r="O53" t="str">
        <f t="shared" si="1"/>
        <v>JRBound &amp; Not Paid</v>
      </c>
    </row>
    <row r="54" spans="1:15" ht="12" customHeight="1" outlineLevel="1" x14ac:dyDescent="0.2">
      <c r="A54" s="12" t="s">
        <v>24155</v>
      </c>
      <c r="B54" s="12">
        <v>17569</v>
      </c>
      <c r="C54" s="12" t="s">
        <v>20135</v>
      </c>
      <c r="D54" s="13">
        <v>40002</v>
      </c>
      <c r="E54" s="13">
        <v>40003</v>
      </c>
      <c r="F54" s="14">
        <v>40003</v>
      </c>
      <c r="G54" s="14">
        <v>40045</v>
      </c>
      <c r="H54" s="14">
        <v>40045</v>
      </c>
      <c r="I54" s="16">
        <v>40064</v>
      </c>
      <c r="J54" s="15">
        <v>42</v>
      </c>
      <c r="K54" s="15">
        <v>0</v>
      </c>
      <c r="L54" s="15">
        <v>42</v>
      </c>
      <c r="M54" s="15">
        <v>19</v>
      </c>
      <c r="O54" t="str">
        <f t="shared" si="1"/>
        <v>JRBound &amp; Not Paid</v>
      </c>
    </row>
    <row r="55" spans="1:15" ht="12" customHeight="1" outlineLevel="1" x14ac:dyDescent="0.2">
      <c r="A55" s="12" t="s">
        <v>24156</v>
      </c>
      <c r="B55" s="12">
        <v>17395</v>
      </c>
      <c r="C55" s="12" t="s">
        <v>20135</v>
      </c>
      <c r="D55" s="13">
        <v>40001</v>
      </c>
      <c r="E55" s="13">
        <v>40002</v>
      </c>
      <c r="F55" s="14">
        <v>40003</v>
      </c>
      <c r="G55" s="14">
        <v>40011</v>
      </c>
      <c r="H55" s="14">
        <v>40015</v>
      </c>
      <c r="I55" s="16">
        <v>40036</v>
      </c>
      <c r="J55" s="15">
        <v>8</v>
      </c>
      <c r="K55" s="15">
        <v>4</v>
      </c>
      <c r="L55" s="15">
        <v>12</v>
      </c>
      <c r="M55" s="15">
        <v>21</v>
      </c>
      <c r="O55" t="str">
        <f t="shared" si="1"/>
        <v>LABBound &amp; Not Paid</v>
      </c>
    </row>
    <row r="56" spans="1:15" ht="12" customHeight="1" outlineLevel="1" x14ac:dyDescent="0.2">
      <c r="A56" s="12" t="s">
        <v>24156</v>
      </c>
      <c r="B56" s="12">
        <v>17284</v>
      </c>
      <c r="C56" s="12" t="s">
        <v>20135</v>
      </c>
      <c r="D56" s="13">
        <v>40000</v>
      </c>
      <c r="E56" s="13">
        <v>40002</v>
      </c>
      <c r="F56" s="14">
        <v>40003</v>
      </c>
      <c r="G56" s="14">
        <v>40004</v>
      </c>
      <c r="H56" s="14">
        <v>40009</v>
      </c>
      <c r="I56" s="16">
        <v>40018</v>
      </c>
      <c r="J56" s="15">
        <v>1</v>
      </c>
      <c r="K56" s="15">
        <v>5</v>
      </c>
      <c r="L56" s="15">
        <v>6</v>
      </c>
      <c r="M56" s="15">
        <v>9</v>
      </c>
      <c r="O56" t="str">
        <f t="shared" si="1"/>
        <v>LABBound &amp; Not Paid</v>
      </c>
    </row>
    <row r="57" spans="1:15" ht="12" customHeight="1" outlineLevel="1" x14ac:dyDescent="0.2">
      <c r="A57" s="12" t="s">
        <v>24157</v>
      </c>
      <c r="B57" s="12">
        <v>17391</v>
      </c>
      <c r="C57" s="12" t="s">
        <v>20135</v>
      </c>
      <c r="D57" s="13">
        <v>40000</v>
      </c>
      <c r="E57" s="13">
        <v>40003</v>
      </c>
      <c r="F57" s="14">
        <v>40003</v>
      </c>
      <c r="G57" s="14">
        <v>40008</v>
      </c>
      <c r="H57" s="14">
        <v>40011</v>
      </c>
      <c r="I57" s="16">
        <v>40035</v>
      </c>
      <c r="J57" s="15">
        <v>5</v>
      </c>
      <c r="K57" s="15">
        <v>3</v>
      </c>
      <c r="L57" s="15">
        <v>8</v>
      </c>
      <c r="M57" s="15">
        <v>24</v>
      </c>
      <c r="O57" t="str">
        <f t="shared" si="1"/>
        <v>MCBBound &amp; Not Paid</v>
      </c>
    </row>
    <row r="58" spans="1:15" ht="12" customHeight="1" outlineLevel="1" x14ac:dyDescent="0.2">
      <c r="A58" s="12" t="s">
        <v>24158</v>
      </c>
      <c r="B58" s="12">
        <v>18249</v>
      </c>
      <c r="C58" s="12" t="s">
        <v>20133</v>
      </c>
      <c r="D58" s="13">
        <v>39986</v>
      </c>
      <c r="E58" s="13">
        <v>40002</v>
      </c>
      <c r="F58" s="14">
        <v>40003</v>
      </c>
      <c r="G58" s="20"/>
      <c r="H58" s="20"/>
      <c r="I58" s="18"/>
      <c r="J58" s="23"/>
      <c r="K58" s="23"/>
      <c r="L58" s="15">
        <v>0</v>
      </c>
      <c r="M58" s="15">
        <v>0</v>
      </c>
      <c r="O58" t="str">
        <f t="shared" si="1"/>
        <v>NBBDeclined</v>
      </c>
    </row>
    <row r="59" spans="1:15" ht="12" customHeight="1" outlineLevel="1" x14ac:dyDescent="0.2">
      <c r="A59" s="12" t="s">
        <v>24153</v>
      </c>
      <c r="B59" s="12">
        <v>17377</v>
      </c>
      <c r="C59" s="12" t="s">
        <v>20135</v>
      </c>
      <c r="D59" s="13">
        <v>39993</v>
      </c>
      <c r="E59" s="13">
        <v>40004</v>
      </c>
      <c r="F59" s="14">
        <v>40004</v>
      </c>
      <c r="G59" s="14">
        <v>40008</v>
      </c>
      <c r="H59" s="14">
        <v>40008</v>
      </c>
      <c r="I59" s="16">
        <v>40028</v>
      </c>
      <c r="J59" s="15">
        <v>4</v>
      </c>
      <c r="K59" s="15">
        <v>0</v>
      </c>
      <c r="L59" s="15">
        <v>4</v>
      </c>
      <c r="M59" s="15">
        <v>20</v>
      </c>
      <c r="O59" t="str">
        <f t="shared" si="1"/>
        <v>HJMBound &amp; Not Paid</v>
      </c>
    </row>
    <row r="60" spans="1:15" ht="12" customHeight="1" outlineLevel="1" x14ac:dyDescent="0.2">
      <c r="A60" s="12" t="s">
        <v>24153</v>
      </c>
      <c r="B60" s="12">
        <v>17225</v>
      </c>
      <c r="C60" s="12" t="s">
        <v>20135</v>
      </c>
      <c r="D60" s="13">
        <v>40003</v>
      </c>
      <c r="E60" s="13">
        <v>40004</v>
      </c>
      <c r="F60" s="14">
        <v>40004</v>
      </c>
      <c r="G60" s="14">
        <v>40004</v>
      </c>
      <c r="H60" s="14">
        <v>40004</v>
      </c>
      <c r="I60" s="16">
        <v>40005</v>
      </c>
      <c r="J60" s="15">
        <v>0</v>
      </c>
      <c r="K60" s="15">
        <v>0</v>
      </c>
      <c r="L60" s="15">
        <v>0</v>
      </c>
      <c r="M60" s="15">
        <v>1</v>
      </c>
      <c r="O60" t="str">
        <f t="shared" si="1"/>
        <v>HJMBound &amp; Not Paid</v>
      </c>
    </row>
    <row r="61" spans="1:15" ht="12" customHeight="1" outlineLevel="1" x14ac:dyDescent="0.2">
      <c r="A61" s="12" t="s">
        <v>24153</v>
      </c>
      <c r="B61" s="12">
        <v>18253</v>
      </c>
      <c r="C61" s="12" t="s">
        <v>20133</v>
      </c>
      <c r="D61" s="13">
        <v>39982</v>
      </c>
      <c r="E61" s="13">
        <v>40003</v>
      </c>
      <c r="F61" s="14">
        <v>40004</v>
      </c>
      <c r="G61" s="20"/>
      <c r="H61" s="20"/>
      <c r="I61" s="18"/>
      <c r="J61" s="23"/>
      <c r="K61" s="23"/>
      <c r="L61" s="15">
        <v>0</v>
      </c>
      <c r="M61" s="15">
        <v>0</v>
      </c>
      <c r="O61" t="str">
        <f t="shared" si="1"/>
        <v>HJMDeclined</v>
      </c>
    </row>
    <row r="62" spans="1:15" ht="12" customHeight="1" outlineLevel="1" x14ac:dyDescent="0.2">
      <c r="A62" s="12" t="s">
        <v>24155</v>
      </c>
      <c r="B62" s="12">
        <v>17313</v>
      </c>
      <c r="C62" s="12" t="s">
        <v>20135</v>
      </c>
      <c r="D62" s="13">
        <v>40003</v>
      </c>
      <c r="E62" s="13">
        <v>40004</v>
      </c>
      <c r="F62" s="14">
        <v>40004</v>
      </c>
      <c r="G62" s="14">
        <v>40007</v>
      </c>
      <c r="H62" s="14">
        <v>40008</v>
      </c>
      <c r="I62" s="16">
        <v>40025</v>
      </c>
      <c r="J62" s="15">
        <v>3</v>
      </c>
      <c r="K62" s="15">
        <v>1</v>
      </c>
      <c r="L62" s="15">
        <v>4</v>
      </c>
      <c r="M62" s="15">
        <v>17</v>
      </c>
      <c r="O62" t="str">
        <f t="shared" si="1"/>
        <v>JRBound &amp; Not Paid</v>
      </c>
    </row>
    <row r="63" spans="1:15" ht="12" customHeight="1" outlineLevel="1" x14ac:dyDescent="0.2">
      <c r="A63" s="12" t="s">
        <v>24155</v>
      </c>
      <c r="B63" s="12">
        <v>17353</v>
      </c>
      <c r="C63" s="12" t="s">
        <v>20135</v>
      </c>
      <c r="D63" s="13">
        <v>40001</v>
      </c>
      <c r="E63" s="13">
        <v>40003</v>
      </c>
      <c r="F63" s="14">
        <v>40004</v>
      </c>
      <c r="G63" s="14">
        <v>40007</v>
      </c>
      <c r="H63" s="14">
        <v>40008</v>
      </c>
      <c r="I63" s="16">
        <v>40026</v>
      </c>
      <c r="J63" s="15">
        <v>3</v>
      </c>
      <c r="K63" s="15">
        <v>1</v>
      </c>
      <c r="L63" s="15">
        <v>4</v>
      </c>
      <c r="M63" s="15">
        <v>18</v>
      </c>
      <c r="O63" t="str">
        <f t="shared" si="1"/>
        <v>JRBound &amp; Not Paid</v>
      </c>
    </row>
    <row r="64" spans="1:15" ht="12" customHeight="1" outlineLevel="1" x14ac:dyDescent="0.2">
      <c r="A64" s="12" t="s">
        <v>24156</v>
      </c>
      <c r="B64" s="12">
        <v>18254</v>
      </c>
      <c r="C64" s="12" t="s">
        <v>20136</v>
      </c>
      <c r="D64" s="13">
        <v>40002</v>
      </c>
      <c r="E64" s="13">
        <v>40004</v>
      </c>
      <c r="F64" s="14">
        <v>40004</v>
      </c>
      <c r="G64" s="20"/>
      <c r="H64" s="20"/>
      <c r="I64" s="18"/>
      <c r="J64" s="23"/>
      <c r="K64" s="23"/>
      <c r="L64" s="15">
        <v>0</v>
      </c>
      <c r="M64" s="15">
        <v>0</v>
      </c>
      <c r="O64" t="str">
        <f t="shared" si="1"/>
        <v>LABClose-No Info</v>
      </c>
    </row>
    <row r="65" spans="1:15" ht="12" customHeight="1" outlineLevel="1" x14ac:dyDescent="0.2">
      <c r="A65" s="12" t="s">
        <v>24156</v>
      </c>
      <c r="B65" s="12">
        <v>18251</v>
      </c>
      <c r="C65" s="12" t="s">
        <v>20133</v>
      </c>
      <c r="D65" s="13">
        <v>39987</v>
      </c>
      <c r="E65" s="13">
        <v>40004</v>
      </c>
      <c r="F65" s="14">
        <v>40004</v>
      </c>
      <c r="G65" s="20"/>
      <c r="H65" s="20"/>
      <c r="I65" s="18"/>
      <c r="J65" s="23"/>
      <c r="K65" s="23"/>
      <c r="L65" s="15">
        <v>0</v>
      </c>
      <c r="M65" s="15">
        <v>0</v>
      </c>
      <c r="O65" t="str">
        <f t="shared" si="1"/>
        <v>LABDeclined</v>
      </c>
    </row>
    <row r="66" spans="1:15" ht="12" customHeight="1" outlineLevel="1" x14ac:dyDescent="0.2">
      <c r="A66" s="12" t="s">
        <v>24157</v>
      </c>
      <c r="B66" s="12">
        <v>18250</v>
      </c>
      <c r="C66" s="12" t="s">
        <v>20135</v>
      </c>
      <c r="D66" s="13">
        <v>40000</v>
      </c>
      <c r="E66" s="13">
        <v>40001</v>
      </c>
      <c r="F66" s="14">
        <v>40004</v>
      </c>
      <c r="G66" s="14">
        <v>40002</v>
      </c>
      <c r="H66" s="14">
        <v>40004</v>
      </c>
      <c r="I66" s="18"/>
      <c r="J66" s="15">
        <v>-2</v>
      </c>
      <c r="K66" s="15">
        <v>2</v>
      </c>
      <c r="L66" s="15">
        <v>0</v>
      </c>
      <c r="M66" s="15">
        <v>0</v>
      </c>
      <c r="O66" t="str">
        <f t="shared" si="1"/>
        <v>MCBBound &amp; Not Paid</v>
      </c>
    </row>
    <row r="67" spans="1:15" ht="21.95" customHeight="1" outlineLevel="1" x14ac:dyDescent="0.2">
      <c r="A67" s="12" t="s">
        <v>24157</v>
      </c>
      <c r="B67" s="12">
        <v>17548</v>
      </c>
      <c r="C67" s="12" t="s">
        <v>24149</v>
      </c>
      <c r="D67" s="13">
        <v>39996</v>
      </c>
      <c r="E67" s="13">
        <v>40004</v>
      </c>
      <c r="F67" s="14">
        <v>40004</v>
      </c>
      <c r="G67" s="14">
        <v>40024</v>
      </c>
      <c r="H67" s="14">
        <v>40050</v>
      </c>
      <c r="I67" s="16">
        <v>40057</v>
      </c>
      <c r="J67" s="15">
        <v>20</v>
      </c>
      <c r="K67" s="15">
        <v>26</v>
      </c>
      <c r="L67" s="15">
        <v>46</v>
      </c>
      <c r="M67" s="15">
        <v>7</v>
      </c>
      <c r="O67" t="str">
        <f t="shared" si="1"/>
        <v>MCBRenewal Laspe Replaced</v>
      </c>
    </row>
    <row r="68" spans="1:15" ht="12" customHeight="1" outlineLevel="1" x14ac:dyDescent="0.2">
      <c r="A68" s="12" t="s">
        <v>24158</v>
      </c>
      <c r="B68" s="12">
        <v>18252</v>
      </c>
      <c r="C68" s="12" t="s">
        <v>20133</v>
      </c>
      <c r="D68" s="13">
        <v>40002</v>
      </c>
      <c r="E68" s="13">
        <v>40004</v>
      </c>
      <c r="F68" s="14">
        <v>40004</v>
      </c>
      <c r="G68" s="20"/>
      <c r="H68" s="20"/>
      <c r="I68" s="18"/>
      <c r="J68" s="23"/>
      <c r="K68" s="23"/>
      <c r="L68" s="15">
        <v>0</v>
      </c>
      <c r="M68" s="15">
        <v>0</v>
      </c>
      <c r="O68" t="str">
        <f t="shared" si="1"/>
        <v>NBBDeclined</v>
      </c>
    </row>
    <row r="69" spans="1:15" ht="12" customHeight="1" outlineLevel="1" x14ac:dyDescent="0.2">
      <c r="A69" s="12" t="s">
        <v>24158</v>
      </c>
      <c r="B69" s="12">
        <v>18259</v>
      </c>
      <c r="C69" s="12" t="s">
        <v>20134</v>
      </c>
      <c r="D69" s="18"/>
      <c r="E69" s="13">
        <v>40004</v>
      </c>
      <c r="F69" s="14">
        <v>40004</v>
      </c>
      <c r="G69" s="14">
        <v>40007</v>
      </c>
      <c r="H69" s="14">
        <v>40018</v>
      </c>
      <c r="I69" s="18"/>
      <c r="J69" s="15">
        <v>3</v>
      </c>
      <c r="K69" s="15">
        <v>11</v>
      </c>
      <c r="L69" s="15">
        <v>14</v>
      </c>
      <c r="M69" s="15">
        <v>0</v>
      </c>
      <c r="O69" t="str">
        <f t="shared" si="1"/>
        <v>NBBNo Sale</v>
      </c>
    </row>
    <row r="70" spans="1:15" ht="12" customHeight="1" outlineLevel="1" x14ac:dyDescent="0.2">
      <c r="A70" s="12" t="s">
        <v>24158</v>
      </c>
      <c r="B70" s="12">
        <v>18256</v>
      </c>
      <c r="C70" s="12" t="s">
        <v>20133</v>
      </c>
      <c r="D70" s="13">
        <v>39959</v>
      </c>
      <c r="E70" s="13">
        <v>40003</v>
      </c>
      <c r="F70" s="14">
        <v>40004</v>
      </c>
      <c r="G70" s="8"/>
      <c r="H70" s="8"/>
      <c r="I70" s="18"/>
      <c r="J70" s="10"/>
      <c r="K70" s="10"/>
      <c r="L70" s="15">
        <v>0</v>
      </c>
      <c r="M70" s="15">
        <v>0</v>
      </c>
      <c r="O70" t="str">
        <f t="shared" si="1"/>
        <v>NBBDeclined</v>
      </c>
    </row>
    <row r="71" spans="1:15" ht="12" customHeight="1" outlineLevel="1" x14ac:dyDescent="0.2">
      <c r="A71" s="12" t="s">
        <v>24158</v>
      </c>
      <c r="B71" s="12">
        <v>18258</v>
      </c>
      <c r="C71" s="12" t="s">
        <v>20133</v>
      </c>
      <c r="D71" s="13">
        <v>39866</v>
      </c>
      <c r="E71" s="13">
        <v>40001</v>
      </c>
      <c r="F71" s="14">
        <v>40004</v>
      </c>
      <c r="G71" s="20"/>
      <c r="H71" s="20"/>
      <c r="I71" s="18"/>
      <c r="J71" s="23"/>
      <c r="K71" s="23"/>
      <c r="L71" s="15">
        <v>0</v>
      </c>
      <c r="M71" s="15">
        <v>0</v>
      </c>
      <c r="O71" t="str">
        <f t="shared" si="1"/>
        <v>NBBDeclined</v>
      </c>
    </row>
    <row r="72" spans="1:15" ht="12" customHeight="1" outlineLevel="1" x14ac:dyDescent="0.2">
      <c r="A72" s="12" t="s">
        <v>24158</v>
      </c>
      <c r="B72" s="12">
        <v>18255</v>
      </c>
      <c r="C72" s="12" t="s">
        <v>20133</v>
      </c>
      <c r="D72" s="13">
        <v>39975</v>
      </c>
      <c r="E72" s="13">
        <v>40003</v>
      </c>
      <c r="F72" s="14">
        <v>40004</v>
      </c>
      <c r="G72" s="20"/>
      <c r="H72" s="20"/>
      <c r="I72" s="18"/>
      <c r="J72" s="23"/>
      <c r="K72" s="23"/>
      <c r="L72" s="15">
        <v>0</v>
      </c>
      <c r="M72" s="15">
        <v>0</v>
      </c>
      <c r="O72" t="str">
        <f t="shared" si="1"/>
        <v>NBBDeclined</v>
      </c>
    </row>
    <row r="73" spans="1:15" ht="12" customHeight="1" outlineLevel="1" x14ac:dyDescent="0.2">
      <c r="A73" s="12" t="s">
        <v>24158</v>
      </c>
      <c r="B73" s="12">
        <v>18257</v>
      </c>
      <c r="C73" s="12" t="s">
        <v>20133</v>
      </c>
      <c r="D73" s="13">
        <v>39995</v>
      </c>
      <c r="E73" s="13">
        <v>40003</v>
      </c>
      <c r="F73" s="14">
        <v>40004</v>
      </c>
      <c r="G73" s="20"/>
      <c r="H73" s="20"/>
      <c r="I73" s="18"/>
      <c r="J73" s="23"/>
      <c r="K73" s="23"/>
      <c r="L73" s="15">
        <v>0</v>
      </c>
      <c r="M73" s="15">
        <v>0</v>
      </c>
      <c r="O73" t="str">
        <f t="shared" si="1"/>
        <v>NBBDeclined</v>
      </c>
    </row>
    <row r="74" spans="1:15" ht="12" customHeight="1" outlineLevel="1" x14ac:dyDescent="0.2">
      <c r="A74" s="12" t="s">
        <v>24155</v>
      </c>
      <c r="B74" s="12">
        <v>17351</v>
      </c>
      <c r="C74" s="12" t="s">
        <v>20135</v>
      </c>
      <c r="D74" s="13">
        <v>40006</v>
      </c>
      <c r="E74" s="13">
        <v>40007</v>
      </c>
      <c r="F74" s="14">
        <v>40007</v>
      </c>
      <c r="G74" s="14">
        <v>40014</v>
      </c>
      <c r="H74" s="14">
        <v>40014</v>
      </c>
      <c r="I74" s="16">
        <v>40026</v>
      </c>
      <c r="J74" s="15">
        <v>7</v>
      </c>
      <c r="K74" s="15">
        <v>0</v>
      </c>
      <c r="L74" s="15">
        <v>7</v>
      </c>
      <c r="M74" s="15">
        <v>12</v>
      </c>
      <c r="O74" t="str">
        <f t="shared" si="1"/>
        <v>JRBound &amp; Not Paid</v>
      </c>
    </row>
    <row r="75" spans="1:15" ht="12" customHeight="1" outlineLevel="1" x14ac:dyDescent="0.2">
      <c r="A75" s="12" t="s">
        <v>24156</v>
      </c>
      <c r="B75" s="12">
        <v>18261</v>
      </c>
      <c r="C75" s="12" t="s">
        <v>20135</v>
      </c>
      <c r="D75" s="13">
        <v>40003</v>
      </c>
      <c r="E75" s="13">
        <v>40007</v>
      </c>
      <c r="F75" s="14">
        <v>40007</v>
      </c>
      <c r="G75" s="14">
        <v>40010</v>
      </c>
      <c r="H75" s="14">
        <v>40010</v>
      </c>
      <c r="I75" s="18"/>
      <c r="J75" s="15">
        <v>3</v>
      </c>
      <c r="K75" s="15">
        <v>0</v>
      </c>
      <c r="L75" s="15">
        <v>3</v>
      </c>
      <c r="M75" s="15">
        <v>0</v>
      </c>
      <c r="O75" t="str">
        <f t="shared" si="1"/>
        <v>LABBound &amp; Not Paid</v>
      </c>
    </row>
    <row r="76" spans="1:15" ht="12" customHeight="1" outlineLevel="1" x14ac:dyDescent="0.2">
      <c r="A76" s="12" t="s">
        <v>24157</v>
      </c>
      <c r="B76" s="12">
        <v>17382</v>
      </c>
      <c r="C76" s="12" t="s">
        <v>20135</v>
      </c>
      <c r="D76" s="13">
        <v>40000</v>
      </c>
      <c r="E76" s="13">
        <v>40007</v>
      </c>
      <c r="F76" s="14">
        <v>40007</v>
      </c>
      <c r="G76" s="14">
        <v>40018</v>
      </c>
      <c r="H76" s="14">
        <v>40018</v>
      </c>
      <c r="I76" s="16">
        <v>40031</v>
      </c>
      <c r="J76" s="15">
        <v>11</v>
      </c>
      <c r="K76" s="15">
        <v>0</v>
      </c>
      <c r="L76" s="15">
        <v>11</v>
      </c>
      <c r="M76" s="15">
        <v>13</v>
      </c>
      <c r="O76" t="str">
        <f t="shared" si="1"/>
        <v>MCBBound &amp; Not Paid</v>
      </c>
    </row>
    <row r="77" spans="1:15" ht="12" customHeight="1" outlineLevel="1" x14ac:dyDescent="0.2">
      <c r="A77" s="12" t="s">
        <v>24157</v>
      </c>
      <c r="B77" s="12">
        <v>17557</v>
      </c>
      <c r="C77" s="12" t="s">
        <v>20135</v>
      </c>
      <c r="D77" s="13">
        <v>40001</v>
      </c>
      <c r="E77" s="13">
        <v>40007</v>
      </c>
      <c r="F77" s="14">
        <v>40007</v>
      </c>
      <c r="G77" s="14">
        <v>40010</v>
      </c>
      <c r="H77" s="14">
        <v>40010</v>
      </c>
      <c r="I77" s="21">
        <v>40061</v>
      </c>
      <c r="J77" s="15">
        <v>3</v>
      </c>
      <c r="K77" s="15">
        <v>0</v>
      </c>
      <c r="L77" s="15">
        <v>3</v>
      </c>
      <c r="M77" s="15">
        <v>51</v>
      </c>
      <c r="O77" t="str">
        <f t="shared" si="1"/>
        <v>MCBBound &amp; Not Paid</v>
      </c>
    </row>
    <row r="78" spans="1:15" ht="12" customHeight="1" outlineLevel="1" x14ac:dyDescent="0.2">
      <c r="A78" s="12" t="s">
        <v>24158</v>
      </c>
      <c r="B78" s="12">
        <v>18260</v>
      </c>
      <c r="C78" s="12" t="s">
        <v>20135</v>
      </c>
      <c r="D78" s="13">
        <v>40007</v>
      </c>
      <c r="E78" s="13">
        <v>40007</v>
      </c>
      <c r="F78" s="14">
        <v>40007</v>
      </c>
      <c r="G78" s="14">
        <v>40010</v>
      </c>
      <c r="H78" s="14">
        <v>40010</v>
      </c>
      <c r="I78" s="18"/>
      <c r="J78" s="15">
        <v>3</v>
      </c>
      <c r="K78" s="15">
        <v>0</v>
      </c>
      <c r="L78" s="15">
        <v>3</v>
      </c>
      <c r="M78" s="15">
        <v>0</v>
      </c>
      <c r="O78" t="str">
        <f t="shared" si="1"/>
        <v>NBBBound &amp; Not Paid</v>
      </c>
    </row>
    <row r="79" spans="1:15" ht="12" customHeight="1" outlineLevel="1" x14ac:dyDescent="0.2">
      <c r="A79" s="12" t="s">
        <v>24155</v>
      </c>
      <c r="B79" s="12">
        <v>17454</v>
      </c>
      <c r="C79" s="12" t="s">
        <v>20135</v>
      </c>
      <c r="D79" s="13">
        <v>39980</v>
      </c>
      <c r="E79" s="13">
        <v>40007</v>
      </c>
      <c r="F79" s="14">
        <v>40008</v>
      </c>
      <c r="G79" s="14">
        <v>40039</v>
      </c>
      <c r="H79" s="14">
        <v>40043</v>
      </c>
      <c r="I79" s="16">
        <v>40054</v>
      </c>
      <c r="J79" s="15">
        <v>31</v>
      </c>
      <c r="K79" s="15">
        <v>4</v>
      </c>
      <c r="L79" s="15">
        <v>35</v>
      </c>
      <c r="M79" s="15">
        <v>11</v>
      </c>
      <c r="O79" t="str">
        <f t="shared" si="1"/>
        <v>JRBound &amp; Not Paid</v>
      </c>
    </row>
    <row r="80" spans="1:15" ht="12" customHeight="1" outlineLevel="1" x14ac:dyDescent="0.2">
      <c r="A80" s="12" t="s">
        <v>24157</v>
      </c>
      <c r="B80" s="12">
        <v>17306</v>
      </c>
      <c r="C80" s="12" t="s">
        <v>20135</v>
      </c>
      <c r="D80" s="13">
        <v>39989</v>
      </c>
      <c r="E80" s="13">
        <v>40008</v>
      </c>
      <c r="F80" s="14">
        <v>40008</v>
      </c>
      <c r="G80" s="14">
        <v>40009</v>
      </c>
      <c r="H80" s="14">
        <v>40010</v>
      </c>
      <c r="I80" s="16">
        <v>40024</v>
      </c>
      <c r="J80" s="15">
        <v>1</v>
      </c>
      <c r="K80" s="15">
        <v>1</v>
      </c>
      <c r="L80" s="15">
        <v>2</v>
      </c>
      <c r="M80" s="15">
        <v>14</v>
      </c>
      <c r="O80" t="str">
        <f t="shared" si="1"/>
        <v>MCBBound &amp; Not Paid</v>
      </c>
    </row>
    <row r="81" spans="1:15" ht="12" customHeight="1" outlineLevel="1" x14ac:dyDescent="0.2">
      <c r="A81" s="12" t="s">
        <v>24157</v>
      </c>
      <c r="B81" s="12">
        <v>17664</v>
      </c>
      <c r="C81" s="12" t="s">
        <v>20135</v>
      </c>
      <c r="D81" s="13">
        <v>40007</v>
      </c>
      <c r="E81" s="13">
        <v>40008</v>
      </c>
      <c r="F81" s="14">
        <v>40008</v>
      </c>
      <c r="G81" s="14">
        <v>40073</v>
      </c>
      <c r="H81" s="14">
        <v>40073</v>
      </c>
      <c r="I81" s="16">
        <v>40087</v>
      </c>
      <c r="J81" s="15">
        <v>65</v>
      </c>
      <c r="K81" s="15">
        <v>0</v>
      </c>
      <c r="L81" s="15">
        <v>65</v>
      </c>
      <c r="M81" s="15">
        <v>14</v>
      </c>
      <c r="O81" t="str">
        <f t="shared" si="1"/>
        <v>MCBBound &amp; Not Paid</v>
      </c>
    </row>
    <row r="82" spans="1:15" ht="12" customHeight="1" outlineLevel="1" x14ac:dyDescent="0.2">
      <c r="A82" s="12" t="s">
        <v>24158</v>
      </c>
      <c r="B82" s="12">
        <v>18262</v>
      </c>
      <c r="C82" s="12" t="s">
        <v>20133</v>
      </c>
      <c r="D82" s="13">
        <v>40007</v>
      </c>
      <c r="E82" s="13">
        <v>40007</v>
      </c>
      <c r="F82" s="14">
        <v>40008</v>
      </c>
      <c r="G82" s="20"/>
      <c r="H82" s="20"/>
      <c r="I82" s="18"/>
      <c r="J82" s="23"/>
      <c r="K82" s="23"/>
      <c r="L82" s="15">
        <v>0</v>
      </c>
      <c r="M82" s="15">
        <v>0</v>
      </c>
      <c r="O82" t="str">
        <f t="shared" si="1"/>
        <v>NBBDeclined</v>
      </c>
    </row>
    <row r="83" spans="1:15" ht="12" customHeight="1" outlineLevel="1" x14ac:dyDescent="0.2">
      <c r="A83" s="12" t="s">
        <v>24158</v>
      </c>
      <c r="B83" s="12">
        <v>18263</v>
      </c>
      <c r="C83" s="12" t="s">
        <v>20133</v>
      </c>
      <c r="D83" s="13">
        <v>40000</v>
      </c>
      <c r="E83" s="13">
        <v>40007</v>
      </c>
      <c r="F83" s="14">
        <v>40008</v>
      </c>
      <c r="G83" s="20"/>
      <c r="H83" s="20"/>
      <c r="I83" s="18"/>
      <c r="J83" s="23"/>
      <c r="K83" s="23"/>
      <c r="L83" s="15">
        <v>0</v>
      </c>
      <c r="M83" s="15">
        <v>0</v>
      </c>
      <c r="O83" t="str">
        <f t="shared" si="1"/>
        <v>NBBDeclined</v>
      </c>
    </row>
    <row r="84" spans="1:15" ht="12" customHeight="1" outlineLevel="1" x14ac:dyDescent="0.2">
      <c r="A84" s="12" t="s">
        <v>24158</v>
      </c>
      <c r="B84" s="12">
        <v>18264</v>
      </c>
      <c r="C84" s="12" t="s">
        <v>20136</v>
      </c>
      <c r="D84" s="13">
        <v>39986</v>
      </c>
      <c r="E84" s="13">
        <v>40007</v>
      </c>
      <c r="F84" s="14">
        <v>40008</v>
      </c>
      <c r="G84" s="20"/>
      <c r="H84" s="20"/>
      <c r="I84" s="18"/>
      <c r="J84" s="23"/>
      <c r="K84" s="23"/>
      <c r="L84" s="15">
        <v>0</v>
      </c>
      <c r="M84" s="15">
        <v>0</v>
      </c>
      <c r="O84" t="str">
        <f t="shared" si="1"/>
        <v>NBBClose-No Info</v>
      </c>
    </row>
    <row r="85" spans="1:15" ht="12" customHeight="1" outlineLevel="1" x14ac:dyDescent="0.2">
      <c r="A85" s="12" t="s">
        <v>24158</v>
      </c>
      <c r="B85" s="12">
        <v>18265</v>
      </c>
      <c r="C85" s="12" t="s">
        <v>20133</v>
      </c>
      <c r="D85" s="13">
        <v>39988</v>
      </c>
      <c r="E85" s="13">
        <v>40008</v>
      </c>
      <c r="F85" s="14">
        <v>40008</v>
      </c>
      <c r="G85" s="20"/>
      <c r="H85" s="20"/>
      <c r="I85" s="18"/>
      <c r="J85" s="23"/>
      <c r="K85" s="23"/>
      <c r="L85" s="15">
        <v>0</v>
      </c>
      <c r="M85" s="15">
        <v>0</v>
      </c>
      <c r="O85" t="str">
        <f t="shared" si="1"/>
        <v>NBBDeclined</v>
      </c>
    </row>
    <row r="86" spans="1:15" ht="12" customHeight="1" outlineLevel="1" x14ac:dyDescent="0.2">
      <c r="A86" s="12" t="s">
        <v>24158</v>
      </c>
      <c r="B86" s="12">
        <v>18266</v>
      </c>
      <c r="C86" s="12" t="s">
        <v>20135</v>
      </c>
      <c r="D86" s="13">
        <v>40007</v>
      </c>
      <c r="E86" s="13">
        <v>40008</v>
      </c>
      <c r="F86" s="14">
        <v>40008</v>
      </c>
      <c r="G86" s="14">
        <v>40023</v>
      </c>
      <c r="H86" s="14">
        <v>40023</v>
      </c>
      <c r="I86" s="18"/>
      <c r="J86" s="15">
        <v>15</v>
      </c>
      <c r="K86" s="15">
        <v>0</v>
      </c>
      <c r="L86" s="15">
        <v>15</v>
      </c>
      <c r="M86" s="15">
        <v>0</v>
      </c>
      <c r="O86" t="str">
        <f t="shared" si="1"/>
        <v>NBBBound &amp; Not Paid</v>
      </c>
    </row>
    <row r="87" spans="1:15" ht="12" customHeight="1" outlineLevel="1" x14ac:dyDescent="0.2">
      <c r="A87" s="12" t="s">
        <v>20138</v>
      </c>
      <c r="B87" s="12">
        <v>17410</v>
      </c>
      <c r="C87" s="12" t="s">
        <v>20135</v>
      </c>
      <c r="D87" s="13">
        <v>39997</v>
      </c>
      <c r="E87" s="13">
        <v>40001</v>
      </c>
      <c r="F87" s="14">
        <v>40009</v>
      </c>
      <c r="G87" s="14">
        <v>40021</v>
      </c>
      <c r="H87" s="14">
        <v>40022</v>
      </c>
      <c r="I87" s="16">
        <v>40040</v>
      </c>
      <c r="J87" s="15">
        <v>12</v>
      </c>
      <c r="K87" s="15">
        <v>1</v>
      </c>
      <c r="L87" s="15">
        <v>13</v>
      </c>
      <c r="M87" s="15">
        <v>18</v>
      </c>
      <c r="O87" t="str">
        <f t="shared" si="1"/>
        <v>CNJBound &amp; Not Paid</v>
      </c>
    </row>
    <row r="88" spans="1:15" ht="12" customHeight="1" outlineLevel="1" x14ac:dyDescent="0.2">
      <c r="A88" s="12" t="s">
        <v>24155</v>
      </c>
      <c r="B88" s="12">
        <v>17300</v>
      </c>
      <c r="C88" s="12" t="s">
        <v>20135</v>
      </c>
      <c r="D88" s="13">
        <v>40002</v>
      </c>
      <c r="E88" s="13">
        <v>40009</v>
      </c>
      <c r="F88" s="14">
        <v>40009</v>
      </c>
      <c r="G88" s="14">
        <v>40010</v>
      </c>
      <c r="H88" s="14">
        <v>40010</v>
      </c>
      <c r="I88" s="16">
        <v>40021</v>
      </c>
      <c r="J88" s="15">
        <v>1</v>
      </c>
      <c r="K88" s="15">
        <v>0</v>
      </c>
      <c r="L88" s="15">
        <v>1</v>
      </c>
      <c r="M88" s="15">
        <v>11</v>
      </c>
      <c r="O88" t="str">
        <f t="shared" si="1"/>
        <v>JRBound &amp; Not Paid</v>
      </c>
    </row>
    <row r="89" spans="1:15" ht="12" customHeight="1" outlineLevel="1" x14ac:dyDescent="0.2">
      <c r="A89" s="12" t="s">
        <v>24155</v>
      </c>
      <c r="B89" s="12">
        <v>17282</v>
      </c>
      <c r="C89" s="12" t="s">
        <v>20135</v>
      </c>
      <c r="D89" s="13">
        <v>40009</v>
      </c>
      <c r="E89" s="13">
        <v>40009</v>
      </c>
      <c r="F89" s="14">
        <v>40009</v>
      </c>
      <c r="G89" s="14">
        <v>40011</v>
      </c>
      <c r="H89" s="14">
        <v>40011</v>
      </c>
      <c r="I89" s="16">
        <v>40018</v>
      </c>
      <c r="J89" s="15">
        <v>2</v>
      </c>
      <c r="K89" s="15">
        <v>0</v>
      </c>
      <c r="L89" s="15">
        <v>2</v>
      </c>
      <c r="M89" s="15">
        <v>7</v>
      </c>
      <c r="O89" t="str">
        <f t="shared" si="1"/>
        <v>JRBound &amp; Not Paid</v>
      </c>
    </row>
    <row r="90" spans="1:15" ht="12" customHeight="1" outlineLevel="1" x14ac:dyDescent="0.2">
      <c r="A90" s="12" t="s">
        <v>24156</v>
      </c>
      <c r="B90" s="12">
        <v>17400</v>
      </c>
      <c r="C90" s="12" t="s">
        <v>20135</v>
      </c>
      <c r="D90" s="13">
        <v>40010</v>
      </c>
      <c r="E90" s="13">
        <v>40011</v>
      </c>
      <c r="F90" s="14">
        <v>40011</v>
      </c>
      <c r="G90" s="14">
        <v>40014</v>
      </c>
      <c r="H90" s="14">
        <v>40016</v>
      </c>
      <c r="I90" s="16">
        <v>40037</v>
      </c>
      <c r="J90" s="15">
        <v>3</v>
      </c>
      <c r="K90" s="15">
        <v>2</v>
      </c>
      <c r="L90" s="15">
        <v>5</v>
      </c>
      <c r="M90" s="15">
        <v>21</v>
      </c>
      <c r="O90" t="str">
        <f t="shared" si="1"/>
        <v>LABBound &amp; Not Paid</v>
      </c>
    </row>
    <row r="91" spans="1:15" ht="12" customHeight="1" outlineLevel="1" x14ac:dyDescent="0.2">
      <c r="A91" s="12" t="s">
        <v>24156</v>
      </c>
      <c r="B91" s="12">
        <v>18267</v>
      </c>
      <c r="C91" s="12" t="s">
        <v>20137</v>
      </c>
      <c r="D91" s="13">
        <v>40009</v>
      </c>
      <c r="E91" s="13">
        <v>40009</v>
      </c>
      <c r="F91" s="14">
        <v>40011</v>
      </c>
      <c r="G91" s="14">
        <v>40014</v>
      </c>
      <c r="H91" s="14">
        <v>40014</v>
      </c>
      <c r="I91" s="18"/>
      <c r="J91" s="15">
        <v>3</v>
      </c>
      <c r="K91" s="15">
        <v>0</v>
      </c>
      <c r="L91" s="15">
        <v>3</v>
      </c>
      <c r="M91" s="15">
        <v>0</v>
      </c>
      <c r="O91" t="str">
        <f t="shared" si="1"/>
        <v>LABCancel</v>
      </c>
    </row>
    <row r="92" spans="1:15" ht="12" customHeight="1" outlineLevel="1" x14ac:dyDescent="0.2">
      <c r="A92" s="12" t="s">
        <v>24158</v>
      </c>
      <c r="B92" s="12">
        <v>18268</v>
      </c>
      <c r="C92" s="12" t="s">
        <v>20135</v>
      </c>
      <c r="D92" s="13">
        <v>40009</v>
      </c>
      <c r="E92" s="13">
        <v>40011</v>
      </c>
      <c r="F92" s="14">
        <v>40011</v>
      </c>
      <c r="G92" s="14">
        <v>40015</v>
      </c>
      <c r="H92" s="14">
        <v>40015</v>
      </c>
      <c r="I92" s="18"/>
      <c r="J92" s="15">
        <v>4</v>
      </c>
      <c r="K92" s="15">
        <v>0</v>
      </c>
      <c r="L92" s="15">
        <v>4</v>
      </c>
      <c r="M92" s="15">
        <v>0</v>
      </c>
      <c r="O92" t="str">
        <f t="shared" si="1"/>
        <v>NBBBound &amp; Not Paid</v>
      </c>
    </row>
    <row r="93" spans="1:15" ht="12" customHeight="1" outlineLevel="1" x14ac:dyDescent="0.2">
      <c r="A93" s="12" t="s">
        <v>24158</v>
      </c>
      <c r="B93" s="12">
        <v>18270</v>
      </c>
      <c r="C93" s="12" t="s">
        <v>20133</v>
      </c>
      <c r="D93" s="13">
        <v>40003</v>
      </c>
      <c r="E93" s="13">
        <v>40009</v>
      </c>
      <c r="F93" s="14">
        <v>40011</v>
      </c>
      <c r="G93" s="20"/>
      <c r="H93" s="20"/>
      <c r="I93" s="18"/>
      <c r="J93" s="23"/>
      <c r="K93" s="23"/>
      <c r="L93" s="15">
        <v>0</v>
      </c>
      <c r="M93" s="15">
        <v>0</v>
      </c>
      <c r="O93" t="str">
        <f t="shared" si="1"/>
        <v>NBBDeclined</v>
      </c>
    </row>
    <row r="94" spans="1:15" ht="12" customHeight="1" outlineLevel="1" x14ac:dyDescent="0.2">
      <c r="A94" s="12" t="s">
        <v>24158</v>
      </c>
      <c r="B94" s="12">
        <v>18269</v>
      </c>
      <c r="C94" s="12" t="s">
        <v>20133</v>
      </c>
      <c r="D94" s="18"/>
      <c r="E94" s="13">
        <v>40009</v>
      </c>
      <c r="F94" s="14">
        <v>40011</v>
      </c>
      <c r="G94" s="20"/>
      <c r="H94" s="20"/>
      <c r="I94" s="18"/>
      <c r="J94" s="23"/>
      <c r="K94" s="23"/>
      <c r="L94" s="15">
        <v>0</v>
      </c>
      <c r="M94" s="15">
        <v>0</v>
      </c>
      <c r="O94" t="str">
        <f t="shared" si="1"/>
        <v>NBBDeclined</v>
      </c>
    </row>
    <row r="95" spans="1:15" ht="12" customHeight="1" outlineLevel="1" x14ac:dyDescent="0.2">
      <c r="A95" s="12" t="s">
        <v>20138</v>
      </c>
      <c r="B95" s="12">
        <v>17389</v>
      </c>
      <c r="C95" s="12" t="s">
        <v>20135</v>
      </c>
      <c r="D95" s="13">
        <v>40003</v>
      </c>
      <c r="E95" s="13">
        <v>40011</v>
      </c>
      <c r="F95" s="14">
        <v>40014</v>
      </c>
      <c r="G95" s="14">
        <v>40017</v>
      </c>
      <c r="H95" s="14">
        <v>40018</v>
      </c>
      <c r="I95" s="16">
        <v>40034</v>
      </c>
      <c r="J95" s="15">
        <v>3</v>
      </c>
      <c r="K95" s="15">
        <v>1</v>
      </c>
      <c r="L95" s="15">
        <v>4</v>
      </c>
      <c r="M95" s="15">
        <v>16</v>
      </c>
      <c r="O95" t="str">
        <f t="shared" si="1"/>
        <v>CNJBound &amp; Not Paid</v>
      </c>
    </row>
    <row r="96" spans="1:15" ht="12" customHeight="1" outlineLevel="1" x14ac:dyDescent="0.2">
      <c r="A96" s="12" t="s">
        <v>20138</v>
      </c>
      <c r="B96" s="12">
        <v>17305</v>
      </c>
      <c r="C96" s="12" t="s">
        <v>20135</v>
      </c>
      <c r="D96" s="13">
        <v>40011</v>
      </c>
      <c r="E96" s="13">
        <v>40014</v>
      </c>
      <c r="F96" s="14">
        <v>40014</v>
      </c>
      <c r="G96" s="14">
        <v>40015</v>
      </c>
      <c r="H96" s="14">
        <v>40015</v>
      </c>
      <c r="I96" s="16">
        <v>40023</v>
      </c>
      <c r="J96" s="15">
        <v>1</v>
      </c>
      <c r="K96" s="15">
        <v>0</v>
      </c>
      <c r="L96" s="15">
        <v>1</v>
      </c>
      <c r="M96" s="15">
        <v>8</v>
      </c>
      <c r="O96" t="str">
        <f t="shared" si="1"/>
        <v>CNJBound &amp; Not Paid</v>
      </c>
    </row>
    <row r="97" spans="1:15" ht="12" customHeight="1" outlineLevel="1" x14ac:dyDescent="0.2">
      <c r="A97" s="12" t="s">
        <v>24155</v>
      </c>
      <c r="B97" s="12">
        <v>17356</v>
      </c>
      <c r="C97" s="12" t="s">
        <v>20135</v>
      </c>
      <c r="D97" s="13">
        <v>40001</v>
      </c>
      <c r="E97" s="13">
        <v>40009</v>
      </c>
      <c r="F97" s="14">
        <v>40014</v>
      </c>
      <c r="G97" s="14">
        <v>40014</v>
      </c>
      <c r="H97" s="14">
        <v>40015</v>
      </c>
      <c r="I97" s="16">
        <v>40026</v>
      </c>
      <c r="J97" s="15">
        <v>0</v>
      </c>
      <c r="K97" s="15">
        <v>1</v>
      </c>
      <c r="L97" s="15">
        <v>1</v>
      </c>
      <c r="M97" s="15">
        <v>11</v>
      </c>
      <c r="O97" t="str">
        <f t="shared" si="1"/>
        <v>JRBound &amp; Not Paid</v>
      </c>
    </row>
    <row r="98" spans="1:15" ht="12" customHeight="1" outlineLevel="1" x14ac:dyDescent="0.2">
      <c r="A98" s="12" t="s">
        <v>24155</v>
      </c>
      <c r="B98" s="12">
        <v>17393</v>
      </c>
      <c r="C98" s="12" t="s">
        <v>20135</v>
      </c>
      <c r="D98" s="13">
        <v>40008</v>
      </c>
      <c r="E98" s="13">
        <v>40009</v>
      </c>
      <c r="F98" s="14">
        <v>40014</v>
      </c>
      <c r="G98" s="14">
        <v>40018</v>
      </c>
      <c r="H98" s="14">
        <v>40030</v>
      </c>
      <c r="I98" s="16">
        <v>40035</v>
      </c>
      <c r="J98" s="15">
        <v>4</v>
      </c>
      <c r="K98" s="15">
        <v>12</v>
      </c>
      <c r="L98" s="15">
        <v>16</v>
      </c>
      <c r="M98" s="15">
        <v>5</v>
      </c>
      <c r="O98" t="str">
        <f t="shared" si="1"/>
        <v>JRBound &amp; Not Paid</v>
      </c>
    </row>
    <row r="99" spans="1:15" ht="12" customHeight="1" outlineLevel="1" x14ac:dyDescent="0.2">
      <c r="A99" s="12" t="s">
        <v>24155</v>
      </c>
      <c r="B99" s="12">
        <v>17461</v>
      </c>
      <c r="C99" s="12" t="s">
        <v>20135</v>
      </c>
      <c r="D99" s="13">
        <v>40004</v>
      </c>
      <c r="E99" s="13">
        <v>40009</v>
      </c>
      <c r="F99" s="14">
        <v>40014</v>
      </c>
      <c r="G99" s="14">
        <v>40037</v>
      </c>
      <c r="H99" s="14">
        <v>40037</v>
      </c>
      <c r="I99" s="16">
        <v>40055</v>
      </c>
      <c r="J99" s="15">
        <v>23</v>
      </c>
      <c r="K99" s="15">
        <v>0</v>
      </c>
      <c r="L99" s="15">
        <v>23</v>
      </c>
      <c r="M99" s="15">
        <v>18</v>
      </c>
      <c r="O99" t="str">
        <f t="shared" si="1"/>
        <v>JRBound &amp; Not Paid</v>
      </c>
    </row>
    <row r="100" spans="1:15" ht="12" customHeight="1" outlineLevel="1" x14ac:dyDescent="0.2">
      <c r="A100" s="12" t="s">
        <v>24156</v>
      </c>
      <c r="B100" s="12">
        <v>18272</v>
      </c>
      <c r="C100" s="12" t="s">
        <v>20133</v>
      </c>
      <c r="D100" s="13">
        <v>39996</v>
      </c>
      <c r="E100" s="13">
        <v>40009</v>
      </c>
      <c r="F100" s="14">
        <v>40014</v>
      </c>
      <c r="G100" s="20"/>
      <c r="H100" s="20"/>
      <c r="I100" s="18"/>
      <c r="J100" s="23"/>
      <c r="K100" s="23"/>
      <c r="L100" s="15">
        <v>0</v>
      </c>
      <c r="M100" s="15">
        <v>0</v>
      </c>
      <c r="O100" t="str">
        <f t="shared" si="1"/>
        <v>LABDeclined</v>
      </c>
    </row>
    <row r="101" spans="1:15" ht="12" customHeight="1" outlineLevel="1" x14ac:dyDescent="0.2">
      <c r="A101" s="12" t="s">
        <v>24156</v>
      </c>
      <c r="B101" s="12">
        <v>18275</v>
      </c>
      <c r="C101" s="12" t="s">
        <v>20135</v>
      </c>
      <c r="D101" s="13">
        <v>40011</v>
      </c>
      <c r="E101" s="13">
        <v>40014</v>
      </c>
      <c r="F101" s="14">
        <v>40014</v>
      </c>
      <c r="G101" s="14">
        <v>40015</v>
      </c>
      <c r="H101" s="14">
        <v>40015</v>
      </c>
      <c r="I101" s="18"/>
      <c r="J101" s="15">
        <v>1</v>
      </c>
      <c r="K101" s="15">
        <v>0</v>
      </c>
      <c r="L101" s="15">
        <v>1</v>
      </c>
      <c r="M101" s="15">
        <v>0</v>
      </c>
      <c r="O101" t="str">
        <f t="shared" si="1"/>
        <v>LABBound &amp; Not Paid</v>
      </c>
    </row>
    <row r="102" spans="1:15" ht="12" customHeight="1" outlineLevel="1" x14ac:dyDescent="0.2">
      <c r="A102" s="12" t="s">
        <v>24157</v>
      </c>
      <c r="B102" s="12">
        <v>17372</v>
      </c>
      <c r="C102" s="12" t="s">
        <v>20135</v>
      </c>
      <c r="D102" s="13">
        <v>40009</v>
      </c>
      <c r="E102" s="13">
        <v>40010</v>
      </c>
      <c r="F102" s="14">
        <v>40014</v>
      </c>
      <c r="G102" s="14">
        <v>40017</v>
      </c>
      <c r="H102" s="14">
        <v>40017</v>
      </c>
      <c r="I102" s="16">
        <v>40027</v>
      </c>
      <c r="J102" s="15">
        <v>3</v>
      </c>
      <c r="K102" s="15">
        <v>0</v>
      </c>
      <c r="L102" s="15">
        <v>3</v>
      </c>
      <c r="M102" s="15">
        <v>10</v>
      </c>
      <c r="O102" t="str">
        <f t="shared" si="1"/>
        <v>MCBBound &amp; Not Paid</v>
      </c>
    </row>
    <row r="103" spans="1:15" ht="12" customHeight="1" outlineLevel="1" x14ac:dyDescent="0.2">
      <c r="A103" s="12" t="s">
        <v>24158</v>
      </c>
      <c r="B103" s="12">
        <v>18273</v>
      </c>
      <c r="C103" s="12" t="s">
        <v>20133</v>
      </c>
      <c r="D103" s="13">
        <v>39990</v>
      </c>
      <c r="E103" s="13">
        <v>40011</v>
      </c>
      <c r="F103" s="14">
        <v>40014</v>
      </c>
      <c r="G103" s="20"/>
      <c r="H103" s="20"/>
      <c r="I103" s="18"/>
      <c r="J103" s="23"/>
      <c r="K103" s="23"/>
      <c r="L103" s="15">
        <v>0</v>
      </c>
      <c r="M103" s="15">
        <v>0</v>
      </c>
      <c r="O103" t="str">
        <f t="shared" si="1"/>
        <v>NBBDeclined</v>
      </c>
    </row>
    <row r="104" spans="1:15" ht="12" customHeight="1" outlineLevel="1" x14ac:dyDescent="0.2">
      <c r="A104" s="12" t="s">
        <v>24158</v>
      </c>
      <c r="B104" s="12">
        <v>18271</v>
      </c>
      <c r="C104" s="12" t="s">
        <v>20133</v>
      </c>
      <c r="D104" s="13">
        <v>39989</v>
      </c>
      <c r="E104" s="13">
        <v>40009</v>
      </c>
      <c r="F104" s="14">
        <v>40014</v>
      </c>
      <c r="G104" s="20"/>
      <c r="H104" s="20"/>
      <c r="I104" s="18"/>
      <c r="J104" s="23"/>
      <c r="K104" s="23"/>
      <c r="L104" s="15">
        <v>0</v>
      </c>
      <c r="M104" s="15">
        <v>0</v>
      </c>
      <c r="O104" t="str">
        <f t="shared" si="1"/>
        <v>NBBDeclined</v>
      </c>
    </row>
    <row r="105" spans="1:15" ht="12" customHeight="1" outlineLevel="1" x14ac:dyDescent="0.2">
      <c r="A105" s="12" t="s">
        <v>24158</v>
      </c>
      <c r="B105" s="12">
        <v>18274</v>
      </c>
      <c r="C105" s="12" t="s">
        <v>20133</v>
      </c>
      <c r="D105" s="13">
        <v>39804</v>
      </c>
      <c r="E105" s="13">
        <v>40011</v>
      </c>
      <c r="F105" s="14">
        <v>40014</v>
      </c>
      <c r="G105" s="20"/>
      <c r="H105" s="20"/>
      <c r="I105" s="18"/>
      <c r="J105" s="23"/>
      <c r="K105" s="23"/>
      <c r="L105" s="15">
        <v>0</v>
      </c>
      <c r="M105" s="15">
        <v>0</v>
      </c>
      <c r="O105" t="str">
        <f t="shared" si="1"/>
        <v>NBBDeclined</v>
      </c>
    </row>
    <row r="106" spans="1:15" ht="12" customHeight="1" outlineLevel="1" x14ac:dyDescent="0.2">
      <c r="A106" s="12" t="s">
        <v>20138</v>
      </c>
      <c r="B106" s="12">
        <v>17604</v>
      </c>
      <c r="C106" s="12" t="s">
        <v>20135</v>
      </c>
      <c r="D106" s="13">
        <v>40012</v>
      </c>
      <c r="E106" s="13">
        <v>40015</v>
      </c>
      <c r="F106" s="14">
        <v>40015</v>
      </c>
      <c r="G106" s="14">
        <v>40057</v>
      </c>
      <c r="H106" s="14">
        <v>40058</v>
      </c>
      <c r="I106" s="16">
        <v>40074</v>
      </c>
      <c r="J106" s="15">
        <v>42</v>
      </c>
      <c r="K106" s="15">
        <v>1</v>
      </c>
      <c r="L106" s="15">
        <v>43</v>
      </c>
      <c r="M106" s="15">
        <v>16</v>
      </c>
      <c r="O106" t="str">
        <f t="shared" si="1"/>
        <v>CNJBound &amp; Not Paid</v>
      </c>
    </row>
    <row r="107" spans="1:15" ht="12" customHeight="1" outlineLevel="1" x14ac:dyDescent="0.2">
      <c r="A107" s="12" t="s">
        <v>20138</v>
      </c>
      <c r="B107" s="12">
        <v>17416</v>
      </c>
      <c r="C107" s="12" t="s">
        <v>20135</v>
      </c>
      <c r="D107" s="13">
        <v>40015</v>
      </c>
      <c r="E107" s="13">
        <v>40015</v>
      </c>
      <c r="F107" s="14">
        <v>40015</v>
      </c>
      <c r="G107" s="14">
        <v>40022</v>
      </c>
      <c r="H107" s="14">
        <v>40022</v>
      </c>
      <c r="I107" s="16">
        <v>40042</v>
      </c>
      <c r="J107" s="15">
        <v>7</v>
      </c>
      <c r="K107" s="15">
        <v>0</v>
      </c>
      <c r="L107" s="15">
        <v>7</v>
      </c>
      <c r="M107" s="15">
        <v>20</v>
      </c>
      <c r="O107" t="str">
        <f t="shared" si="1"/>
        <v>CNJBound &amp; Not Paid</v>
      </c>
    </row>
    <row r="108" spans="1:15" ht="12" customHeight="1" outlineLevel="1" x14ac:dyDescent="0.2">
      <c r="A108" s="12" t="s">
        <v>24153</v>
      </c>
      <c r="B108" s="12">
        <v>17607</v>
      </c>
      <c r="C108" s="12" t="s">
        <v>20135</v>
      </c>
      <c r="D108" s="13">
        <v>39997</v>
      </c>
      <c r="E108" s="13">
        <v>40009</v>
      </c>
      <c r="F108" s="14">
        <v>40015</v>
      </c>
      <c r="G108" s="14">
        <v>40037</v>
      </c>
      <c r="H108" s="14">
        <v>40046</v>
      </c>
      <c r="I108" s="16">
        <v>40075</v>
      </c>
      <c r="J108" s="15">
        <v>22</v>
      </c>
      <c r="K108" s="15">
        <v>9</v>
      </c>
      <c r="L108" s="15">
        <v>31</v>
      </c>
      <c r="M108" s="15">
        <v>29</v>
      </c>
      <c r="O108" t="str">
        <f t="shared" si="1"/>
        <v>HJMBound &amp; Not Paid</v>
      </c>
    </row>
    <row r="109" spans="1:15" ht="12" customHeight="1" outlineLevel="1" x14ac:dyDescent="0.2">
      <c r="A109" s="12" t="s">
        <v>24153</v>
      </c>
      <c r="B109" s="12">
        <v>17586</v>
      </c>
      <c r="C109" s="12" t="s">
        <v>20135</v>
      </c>
      <c r="D109" s="13">
        <v>40009</v>
      </c>
      <c r="E109" s="13">
        <v>40011</v>
      </c>
      <c r="F109" s="14">
        <v>40015</v>
      </c>
      <c r="G109" s="14">
        <v>40029</v>
      </c>
      <c r="H109" s="14">
        <v>40029</v>
      </c>
      <c r="I109" s="16">
        <v>40069</v>
      </c>
      <c r="J109" s="15">
        <v>14</v>
      </c>
      <c r="K109" s="15">
        <v>0</v>
      </c>
      <c r="L109" s="15">
        <v>14</v>
      </c>
      <c r="M109" s="15">
        <v>40</v>
      </c>
      <c r="O109" t="str">
        <f t="shared" si="1"/>
        <v>HJMBound &amp; Not Paid</v>
      </c>
    </row>
    <row r="110" spans="1:15" ht="12" customHeight="1" outlineLevel="1" x14ac:dyDescent="0.2">
      <c r="A110" s="12" t="s">
        <v>24155</v>
      </c>
      <c r="B110" s="12">
        <v>17544</v>
      </c>
      <c r="C110" s="12" t="s">
        <v>20135</v>
      </c>
      <c r="D110" s="13">
        <v>40004</v>
      </c>
      <c r="E110" s="13">
        <v>40011</v>
      </c>
      <c r="F110" s="14">
        <v>40015</v>
      </c>
      <c r="G110" s="14">
        <v>40045</v>
      </c>
      <c r="H110" s="14">
        <v>40050</v>
      </c>
      <c r="I110" s="16">
        <v>40057</v>
      </c>
      <c r="J110" s="15">
        <v>30</v>
      </c>
      <c r="K110" s="15">
        <v>5</v>
      </c>
      <c r="L110" s="15">
        <v>35</v>
      </c>
      <c r="M110" s="15">
        <v>7</v>
      </c>
      <c r="O110" t="str">
        <f t="shared" si="1"/>
        <v>JRBound &amp; Not Paid</v>
      </c>
    </row>
    <row r="111" spans="1:15" ht="12" customHeight="1" outlineLevel="1" x14ac:dyDescent="0.2">
      <c r="A111" s="12" t="s">
        <v>24155</v>
      </c>
      <c r="B111" s="12">
        <v>17407</v>
      </c>
      <c r="C111" s="12" t="s">
        <v>20135</v>
      </c>
      <c r="D111" s="13">
        <v>40004</v>
      </c>
      <c r="E111" s="13">
        <v>40015</v>
      </c>
      <c r="F111" s="14">
        <v>40015</v>
      </c>
      <c r="G111" s="14">
        <v>40019</v>
      </c>
      <c r="H111" s="14">
        <v>40022</v>
      </c>
      <c r="I111" s="16">
        <v>40039</v>
      </c>
      <c r="J111" s="15">
        <v>4</v>
      </c>
      <c r="K111" s="15">
        <v>3</v>
      </c>
      <c r="L111" s="15">
        <v>7</v>
      </c>
      <c r="M111" s="15">
        <v>17</v>
      </c>
      <c r="O111" t="str">
        <f t="shared" si="1"/>
        <v>JRBound &amp; Not Paid</v>
      </c>
    </row>
    <row r="112" spans="1:15" ht="12" customHeight="1" outlineLevel="1" x14ac:dyDescent="0.2">
      <c r="A112" s="12" t="s">
        <v>24155</v>
      </c>
      <c r="B112" s="12">
        <v>17394</v>
      </c>
      <c r="C112" s="12" t="s">
        <v>20135</v>
      </c>
      <c r="D112" s="13">
        <v>40008</v>
      </c>
      <c r="E112" s="13">
        <v>40011</v>
      </c>
      <c r="F112" s="14">
        <v>40015</v>
      </c>
      <c r="G112" s="19">
        <v>40019</v>
      </c>
      <c r="H112" s="19">
        <v>40019</v>
      </c>
      <c r="I112" s="16">
        <v>40036</v>
      </c>
      <c r="J112" s="22">
        <v>4</v>
      </c>
      <c r="K112" s="22">
        <v>0</v>
      </c>
      <c r="L112" s="15">
        <v>4</v>
      </c>
      <c r="M112" s="15">
        <v>17</v>
      </c>
      <c r="O112" t="str">
        <f t="shared" ref="O112:O175" si="2">+A112&amp;C112</f>
        <v>JRBound &amp; Not Paid</v>
      </c>
    </row>
    <row r="113" spans="1:15" ht="12" customHeight="1" outlineLevel="1" x14ac:dyDescent="0.2">
      <c r="A113" s="12" t="s">
        <v>24155</v>
      </c>
      <c r="B113" s="12">
        <v>17654</v>
      </c>
      <c r="C113" s="12" t="s">
        <v>20135</v>
      </c>
      <c r="D113" s="13">
        <v>40008</v>
      </c>
      <c r="E113" s="13">
        <v>40009</v>
      </c>
      <c r="F113" s="14">
        <v>40015</v>
      </c>
      <c r="G113" s="14">
        <v>40070</v>
      </c>
      <c r="H113" s="14">
        <v>40070</v>
      </c>
      <c r="I113" s="16">
        <v>40087</v>
      </c>
      <c r="J113" s="15">
        <v>55</v>
      </c>
      <c r="K113" s="15">
        <v>0</v>
      </c>
      <c r="L113" s="15">
        <v>55</v>
      </c>
      <c r="M113" s="15">
        <v>17</v>
      </c>
      <c r="O113" t="str">
        <f t="shared" si="2"/>
        <v>JRBound &amp; Not Paid</v>
      </c>
    </row>
    <row r="114" spans="1:15" ht="12" customHeight="1" outlineLevel="1" x14ac:dyDescent="0.2">
      <c r="A114" s="12" t="s">
        <v>24156</v>
      </c>
      <c r="B114" s="12">
        <v>17594</v>
      </c>
      <c r="C114" s="12" t="s">
        <v>20135</v>
      </c>
      <c r="D114" s="13">
        <v>39996</v>
      </c>
      <c r="E114" s="13">
        <v>40009</v>
      </c>
      <c r="F114" s="14">
        <v>40015</v>
      </c>
      <c r="G114" s="14">
        <v>40018</v>
      </c>
      <c r="H114" s="14">
        <v>40039</v>
      </c>
      <c r="I114" s="16">
        <v>40071</v>
      </c>
      <c r="J114" s="15">
        <v>3</v>
      </c>
      <c r="K114" s="15">
        <v>21</v>
      </c>
      <c r="L114" s="15">
        <v>24</v>
      </c>
      <c r="M114" s="15">
        <v>32</v>
      </c>
      <c r="O114" t="str">
        <f t="shared" si="2"/>
        <v>LABBound &amp; Not Paid</v>
      </c>
    </row>
    <row r="115" spans="1:15" ht="12" customHeight="1" outlineLevel="1" x14ac:dyDescent="0.2">
      <c r="A115" s="12" t="s">
        <v>24157</v>
      </c>
      <c r="B115" s="12">
        <v>17381</v>
      </c>
      <c r="C115" s="12" t="s">
        <v>20135</v>
      </c>
      <c r="D115" s="13">
        <v>39961</v>
      </c>
      <c r="E115" s="13">
        <v>40014</v>
      </c>
      <c r="F115" s="14">
        <v>40015</v>
      </c>
      <c r="G115" s="14">
        <v>40017</v>
      </c>
      <c r="H115" s="14">
        <v>40017</v>
      </c>
      <c r="I115" s="16">
        <v>40030</v>
      </c>
      <c r="J115" s="15">
        <v>2</v>
      </c>
      <c r="K115" s="15">
        <v>0</v>
      </c>
      <c r="L115" s="15">
        <v>2</v>
      </c>
      <c r="M115" s="15">
        <v>13</v>
      </c>
      <c r="O115" t="str">
        <f t="shared" si="2"/>
        <v>MCBBound &amp; Not Paid</v>
      </c>
    </row>
    <row r="116" spans="1:15" ht="12" customHeight="1" outlineLevel="1" x14ac:dyDescent="0.2">
      <c r="A116" s="12" t="s">
        <v>24158</v>
      </c>
      <c r="B116" s="12">
        <v>17291</v>
      </c>
      <c r="C116" s="12" t="s">
        <v>24151</v>
      </c>
      <c r="D116" s="13">
        <v>40011</v>
      </c>
      <c r="E116" s="13">
        <v>40015</v>
      </c>
      <c r="F116" s="14">
        <v>40015</v>
      </c>
      <c r="G116" s="14">
        <v>39982</v>
      </c>
      <c r="H116" s="20"/>
      <c r="I116" s="16">
        <v>40019</v>
      </c>
      <c r="J116" s="15">
        <v>-33</v>
      </c>
      <c r="K116" s="23"/>
      <c r="L116" s="15">
        <v>0</v>
      </c>
      <c r="M116" s="15">
        <v>0</v>
      </c>
      <c r="O116" t="str">
        <f t="shared" si="2"/>
        <v>NBBRating</v>
      </c>
    </row>
    <row r="117" spans="1:15" ht="12" customHeight="1" outlineLevel="1" x14ac:dyDescent="0.2">
      <c r="A117" s="12" t="s">
        <v>24158</v>
      </c>
      <c r="B117" s="12">
        <v>18276</v>
      </c>
      <c r="C117" s="12" t="s">
        <v>20133</v>
      </c>
      <c r="D117" s="13">
        <v>40001</v>
      </c>
      <c r="E117" s="13">
        <v>40014</v>
      </c>
      <c r="F117" s="14">
        <v>40015</v>
      </c>
      <c r="G117" s="20"/>
      <c r="H117" s="20"/>
      <c r="I117" s="18"/>
      <c r="J117" s="23"/>
      <c r="K117" s="23"/>
      <c r="L117" s="15">
        <v>0</v>
      </c>
      <c r="M117" s="15">
        <v>0</v>
      </c>
      <c r="O117" t="str">
        <f t="shared" si="2"/>
        <v>NBBDeclined</v>
      </c>
    </row>
    <row r="118" spans="1:15" ht="12" customHeight="1" outlineLevel="1" x14ac:dyDescent="0.2">
      <c r="A118" s="12" t="s">
        <v>24155</v>
      </c>
      <c r="B118" s="12">
        <v>17415</v>
      </c>
      <c r="C118" s="12" t="s">
        <v>20135</v>
      </c>
      <c r="D118" s="13">
        <v>40011</v>
      </c>
      <c r="E118" s="13">
        <v>40016</v>
      </c>
      <c r="F118" s="14">
        <v>40016</v>
      </c>
      <c r="G118" s="14">
        <v>40028</v>
      </c>
      <c r="H118" s="14">
        <v>40028</v>
      </c>
      <c r="I118" s="16">
        <v>40041</v>
      </c>
      <c r="J118" s="15">
        <v>12</v>
      </c>
      <c r="K118" s="15">
        <v>0</v>
      </c>
      <c r="L118" s="15">
        <v>12</v>
      </c>
      <c r="M118" s="15">
        <v>13</v>
      </c>
      <c r="O118" t="str">
        <f t="shared" si="2"/>
        <v>JRBound &amp; Not Paid</v>
      </c>
    </row>
    <row r="119" spans="1:15" ht="12" customHeight="1" outlineLevel="1" x14ac:dyDescent="0.2">
      <c r="A119" s="12" t="s">
        <v>24156</v>
      </c>
      <c r="B119" s="12">
        <v>18277</v>
      </c>
      <c r="C119" s="12" t="s">
        <v>20133</v>
      </c>
      <c r="D119" s="13">
        <v>40001</v>
      </c>
      <c r="E119" s="13">
        <v>40015</v>
      </c>
      <c r="F119" s="14">
        <v>40016</v>
      </c>
      <c r="G119" s="20"/>
      <c r="H119" s="20"/>
      <c r="I119" s="18"/>
      <c r="J119" s="23"/>
      <c r="K119" s="23"/>
      <c r="L119" s="15">
        <v>0</v>
      </c>
      <c r="M119" s="15">
        <v>0</v>
      </c>
      <c r="O119" t="str">
        <f t="shared" si="2"/>
        <v>LABDeclined</v>
      </c>
    </row>
    <row r="120" spans="1:15" ht="12" customHeight="1" outlineLevel="1" x14ac:dyDescent="0.2">
      <c r="A120" s="12" t="s">
        <v>24156</v>
      </c>
      <c r="B120" s="12">
        <v>18279</v>
      </c>
      <c r="C120" s="12" t="s">
        <v>20135</v>
      </c>
      <c r="D120" s="13">
        <v>40015</v>
      </c>
      <c r="E120" s="13">
        <v>40015</v>
      </c>
      <c r="F120" s="14">
        <v>40016</v>
      </c>
      <c r="G120" s="14">
        <v>40017</v>
      </c>
      <c r="H120" s="14">
        <v>40017</v>
      </c>
      <c r="I120" s="18"/>
      <c r="J120" s="15">
        <v>1</v>
      </c>
      <c r="K120" s="15">
        <v>0</v>
      </c>
      <c r="L120" s="15">
        <v>1</v>
      </c>
      <c r="M120" s="15">
        <v>0</v>
      </c>
      <c r="O120" t="str">
        <f t="shared" si="2"/>
        <v>LABBound &amp; Not Paid</v>
      </c>
    </row>
    <row r="121" spans="1:15" ht="12" customHeight="1" outlineLevel="1" x14ac:dyDescent="0.2">
      <c r="A121" s="12" t="s">
        <v>24156</v>
      </c>
      <c r="B121" s="12">
        <v>18281</v>
      </c>
      <c r="C121" s="12" t="s">
        <v>20133</v>
      </c>
      <c r="D121" s="18"/>
      <c r="E121" s="13">
        <v>40016</v>
      </c>
      <c r="F121" s="14">
        <v>40016</v>
      </c>
      <c r="G121" s="20"/>
      <c r="H121" s="20"/>
      <c r="I121" s="18"/>
      <c r="J121" s="23"/>
      <c r="K121" s="23"/>
      <c r="L121" s="15">
        <v>0</v>
      </c>
      <c r="M121" s="15">
        <v>0</v>
      </c>
      <c r="O121" t="str">
        <f t="shared" si="2"/>
        <v>LABDeclined</v>
      </c>
    </row>
    <row r="122" spans="1:15" ht="12" customHeight="1" outlineLevel="1" x14ac:dyDescent="0.2">
      <c r="A122" s="12" t="s">
        <v>24157</v>
      </c>
      <c r="B122" s="12">
        <v>17423</v>
      </c>
      <c r="C122" s="12" t="s">
        <v>20135</v>
      </c>
      <c r="D122" s="13">
        <v>40015</v>
      </c>
      <c r="E122" s="13">
        <v>40016</v>
      </c>
      <c r="F122" s="14">
        <v>40016</v>
      </c>
      <c r="G122" s="14">
        <v>40028</v>
      </c>
      <c r="H122" s="14">
        <v>40028</v>
      </c>
      <c r="I122" s="16">
        <v>40044</v>
      </c>
      <c r="J122" s="15">
        <v>12</v>
      </c>
      <c r="K122" s="15">
        <v>0</v>
      </c>
      <c r="L122" s="15">
        <v>12</v>
      </c>
      <c r="M122" s="15">
        <v>16</v>
      </c>
      <c r="O122" t="str">
        <f t="shared" si="2"/>
        <v>MCBBound &amp; Not Paid</v>
      </c>
    </row>
    <row r="123" spans="1:15" ht="12" customHeight="1" outlineLevel="1" x14ac:dyDescent="0.2">
      <c r="A123" s="12" t="s">
        <v>24157</v>
      </c>
      <c r="B123" s="12">
        <v>17378</v>
      </c>
      <c r="C123" s="12" t="s">
        <v>20135</v>
      </c>
      <c r="D123" s="13">
        <v>40011</v>
      </c>
      <c r="E123" s="13">
        <v>40016</v>
      </c>
      <c r="F123" s="14">
        <v>40016</v>
      </c>
      <c r="G123" s="19">
        <v>40016</v>
      </c>
      <c r="H123" s="19">
        <v>40022</v>
      </c>
      <c r="I123" s="16">
        <v>40029</v>
      </c>
      <c r="J123" s="22">
        <v>0</v>
      </c>
      <c r="K123" s="22">
        <v>6</v>
      </c>
      <c r="L123" s="15">
        <v>6</v>
      </c>
      <c r="M123" s="15">
        <v>7</v>
      </c>
      <c r="O123" t="str">
        <f t="shared" si="2"/>
        <v>MCBBound &amp; Not Paid</v>
      </c>
    </row>
    <row r="124" spans="1:15" ht="12" customHeight="1" outlineLevel="1" x14ac:dyDescent="0.2">
      <c r="A124" s="12" t="s">
        <v>24158</v>
      </c>
      <c r="B124" s="12">
        <v>18278</v>
      </c>
      <c r="C124" s="12" t="s">
        <v>20135</v>
      </c>
      <c r="D124" s="13">
        <v>40014</v>
      </c>
      <c r="E124" s="13">
        <v>40015</v>
      </c>
      <c r="F124" s="14">
        <v>40016</v>
      </c>
      <c r="G124" s="14">
        <v>40017</v>
      </c>
      <c r="H124" s="14">
        <v>40017</v>
      </c>
      <c r="I124" s="18"/>
      <c r="J124" s="15">
        <v>1</v>
      </c>
      <c r="K124" s="15">
        <v>0</v>
      </c>
      <c r="L124" s="15">
        <v>1</v>
      </c>
      <c r="M124" s="15">
        <v>0</v>
      </c>
      <c r="O124" t="str">
        <f t="shared" si="2"/>
        <v>NBBBound &amp; Not Paid</v>
      </c>
    </row>
    <row r="125" spans="1:15" ht="12" customHeight="1" outlineLevel="1" x14ac:dyDescent="0.2">
      <c r="A125" s="12" t="s">
        <v>24158</v>
      </c>
      <c r="B125" s="12">
        <v>18280</v>
      </c>
      <c r="C125" s="12" t="s">
        <v>20133</v>
      </c>
      <c r="D125" s="13">
        <v>39981</v>
      </c>
      <c r="E125" s="13">
        <v>40015</v>
      </c>
      <c r="F125" s="14">
        <v>40016</v>
      </c>
      <c r="G125" s="20"/>
      <c r="H125" s="20"/>
      <c r="I125" s="18"/>
      <c r="J125" s="23"/>
      <c r="K125" s="23"/>
      <c r="L125" s="15">
        <v>0</v>
      </c>
      <c r="M125" s="15">
        <v>0</v>
      </c>
      <c r="O125" t="str">
        <f t="shared" si="2"/>
        <v>NBBDeclined</v>
      </c>
    </row>
    <row r="126" spans="1:15" ht="12" customHeight="1" outlineLevel="1" x14ac:dyDescent="0.2">
      <c r="A126" s="12" t="s">
        <v>20138</v>
      </c>
      <c r="B126" s="12">
        <v>17314</v>
      </c>
      <c r="C126" s="12" t="s">
        <v>20135</v>
      </c>
      <c r="D126" s="13">
        <v>40016</v>
      </c>
      <c r="E126" s="13">
        <v>40017</v>
      </c>
      <c r="F126" s="14">
        <v>40017</v>
      </c>
      <c r="G126" s="14">
        <v>40018</v>
      </c>
      <c r="H126" s="14">
        <v>40021</v>
      </c>
      <c r="I126" s="16">
        <v>40025</v>
      </c>
      <c r="J126" s="15">
        <v>1</v>
      </c>
      <c r="K126" s="15">
        <v>3</v>
      </c>
      <c r="L126" s="15">
        <v>4</v>
      </c>
      <c r="M126" s="15">
        <v>4</v>
      </c>
      <c r="O126" t="str">
        <f t="shared" si="2"/>
        <v>CNJBound &amp; Not Paid</v>
      </c>
    </row>
    <row r="127" spans="1:15" ht="12" customHeight="1" outlineLevel="1" x14ac:dyDescent="0.2">
      <c r="A127" s="12" t="s">
        <v>24153</v>
      </c>
      <c r="B127" s="12">
        <v>17602</v>
      </c>
      <c r="C127" s="12" t="s">
        <v>20135</v>
      </c>
      <c r="D127" s="13">
        <v>40015</v>
      </c>
      <c r="E127" s="13">
        <v>40016</v>
      </c>
      <c r="F127" s="14">
        <v>40017</v>
      </c>
      <c r="G127" s="14">
        <v>40047</v>
      </c>
      <c r="H127" s="14">
        <v>40047</v>
      </c>
      <c r="I127" s="16">
        <v>40073</v>
      </c>
      <c r="J127" s="15">
        <v>30</v>
      </c>
      <c r="K127" s="15">
        <v>0</v>
      </c>
      <c r="L127" s="15">
        <v>30</v>
      </c>
      <c r="M127" s="15">
        <v>26</v>
      </c>
      <c r="O127" t="str">
        <f t="shared" si="2"/>
        <v>HJMBound &amp; Not Paid</v>
      </c>
    </row>
    <row r="128" spans="1:15" ht="12" customHeight="1" outlineLevel="1" x14ac:dyDescent="0.2">
      <c r="A128" s="12" t="s">
        <v>24153</v>
      </c>
      <c r="B128" s="12">
        <v>17420</v>
      </c>
      <c r="C128" s="12" t="s">
        <v>20135</v>
      </c>
      <c r="D128" s="13">
        <v>39996</v>
      </c>
      <c r="E128" s="13">
        <v>40017</v>
      </c>
      <c r="F128" s="14">
        <v>40017</v>
      </c>
      <c r="G128" s="14">
        <v>40028</v>
      </c>
      <c r="H128" s="14">
        <v>40028</v>
      </c>
      <c r="I128" s="16">
        <v>40043</v>
      </c>
      <c r="J128" s="15">
        <v>11</v>
      </c>
      <c r="K128" s="15">
        <v>0</v>
      </c>
      <c r="L128" s="15">
        <v>11</v>
      </c>
      <c r="M128" s="15">
        <v>15</v>
      </c>
      <c r="O128" t="str">
        <f t="shared" si="2"/>
        <v>HJMBound &amp; Not Paid</v>
      </c>
    </row>
    <row r="129" spans="1:15" ht="12" customHeight="1" outlineLevel="1" x14ac:dyDescent="0.2">
      <c r="A129" s="12" t="s">
        <v>24153</v>
      </c>
      <c r="B129" s="12">
        <v>17600</v>
      </c>
      <c r="C129" s="12" t="s">
        <v>20135</v>
      </c>
      <c r="D129" s="13">
        <v>40007</v>
      </c>
      <c r="E129" s="13">
        <v>40016</v>
      </c>
      <c r="F129" s="14">
        <v>40017</v>
      </c>
      <c r="G129" s="14">
        <v>40050</v>
      </c>
      <c r="H129" s="14">
        <v>40058</v>
      </c>
      <c r="I129" s="16">
        <v>40072</v>
      </c>
      <c r="J129" s="15">
        <v>33</v>
      </c>
      <c r="K129" s="15">
        <v>8</v>
      </c>
      <c r="L129" s="15">
        <v>41</v>
      </c>
      <c r="M129" s="15">
        <v>14</v>
      </c>
      <c r="O129" t="str">
        <f t="shared" si="2"/>
        <v>HJMBound &amp; Not Paid</v>
      </c>
    </row>
    <row r="130" spans="1:15" ht="12" customHeight="1" outlineLevel="1" x14ac:dyDescent="0.2">
      <c r="A130" s="12" t="s">
        <v>24153</v>
      </c>
      <c r="B130" s="12">
        <v>17428</v>
      </c>
      <c r="C130" s="12" t="s">
        <v>20135</v>
      </c>
      <c r="D130" s="13">
        <v>40008</v>
      </c>
      <c r="E130" s="13">
        <v>40017</v>
      </c>
      <c r="F130" s="14">
        <v>40017</v>
      </c>
      <c r="G130" s="14">
        <v>40031</v>
      </c>
      <c r="H130" s="14">
        <v>40032</v>
      </c>
      <c r="I130" s="16">
        <v>40045</v>
      </c>
      <c r="J130" s="15">
        <v>14</v>
      </c>
      <c r="K130" s="15">
        <v>1</v>
      </c>
      <c r="L130" s="15">
        <v>15</v>
      </c>
      <c r="M130" s="15">
        <v>13</v>
      </c>
      <c r="O130" t="str">
        <f t="shared" si="2"/>
        <v>HJMBound &amp; Not Paid</v>
      </c>
    </row>
    <row r="131" spans="1:15" ht="12" customHeight="1" outlineLevel="1" x14ac:dyDescent="0.2">
      <c r="A131" s="12" t="s">
        <v>24155</v>
      </c>
      <c r="B131" s="12">
        <v>17588</v>
      </c>
      <c r="C131" s="12" t="s">
        <v>20135</v>
      </c>
      <c r="D131" s="13">
        <v>40015</v>
      </c>
      <c r="E131" s="13">
        <v>40016</v>
      </c>
      <c r="F131" s="14">
        <v>40017</v>
      </c>
      <c r="G131" s="14">
        <v>40053</v>
      </c>
      <c r="H131" s="14">
        <v>40053</v>
      </c>
      <c r="I131" s="16">
        <v>40069</v>
      </c>
      <c r="J131" s="15">
        <v>36</v>
      </c>
      <c r="K131" s="15">
        <v>0</v>
      </c>
      <c r="L131" s="15">
        <v>36</v>
      </c>
      <c r="M131" s="15">
        <v>16</v>
      </c>
      <c r="O131" t="str">
        <f t="shared" si="2"/>
        <v>JRBound &amp; Not Paid</v>
      </c>
    </row>
    <row r="132" spans="1:15" ht="12" customHeight="1" outlineLevel="1" x14ac:dyDescent="0.2">
      <c r="A132" s="12" t="s">
        <v>24156</v>
      </c>
      <c r="B132" s="12">
        <v>17662</v>
      </c>
      <c r="C132" s="12" t="s">
        <v>20135</v>
      </c>
      <c r="D132" s="13">
        <v>40002</v>
      </c>
      <c r="E132" s="13">
        <v>40010</v>
      </c>
      <c r="F132" s="14">
        <v>40017</v>
      </c>
      <c r="G132" s="14">
        <v>40077</v>
      </c>
      <c r="H132" s="14">
        <v>40078</v>
      </c>
      <c r="I132" s="16">
        <v>40087</v>
      </c>
      <c r="J132" s="15">
        <v>60</v>
      </c>
      <c r="K132" s="15">
        <v>1</v>
      </c>
      <c r="L132" s="15">
        <v>61</v>
      </c>
      <c r="M132" s="15">
        <v>9</v>
      </c>
      <c r="O132" t="str">
        <f t="shared" si="2"/>
        <v>LABBound &amp; Not Paid</v>
      </c>
    </row>
    <row r="133" spans="1:15" ht="12" customHeight="1" outlineLevel="1" x14ac:dyDescent="0.2">
      <c r="A133" s="12" t="s">
        <v>24157</v>
      </c>
      <c r="B133" s="12">
        <v>17613</v>
      </c>
      <c r="C133" s="12" t="s">
        <v>20135</v>
      </c>
      <c r="D133" s="13">
        <v>40014</v>
      </c>
      <c r="E133" s="13">
        <v>40017</v>
      </c>
      <c r="F133" s="14">
        <v>40017</v>
      </c>
      <c r="G133" s="14">
        <v>40051</v>
      </c>
      <c r="H133" s="14">
        <v>40051</v>
      </c>
      <c r="I133" s="16">
        <v>40076</v>
      </c>
      <c r="J133" s="15">
        <v>34</v>
      </c>
      <c r="K133" s="15">
        <v>0</v>
      </c>
      <c r="L133" s="15">
        <v>34</v>
      </c>
      <c r="M133" s="15">
        <v>25</v>
      </c>
      <c r="O133" t="str">
        <f t="shared" si="2"/>
        <v>MCBBound &amp; Not Paid</v>
      </c>
    </row>
    <row r="134" spans="1:15" ht="12" customHeight="1" outlineLevel="1" x14ac:dyDescent="0.2">
      <c r="A134" s="12" t="s">
        <v>24157</v>
      </c>
      <c r="B134" s="12">
        <v>17285</v>
      </c>
      <c r="C134" s="12" t="s">
        <v>20135</v>
      </c>
      <c r="D134" s="13">
        <v>40016</v>
      </c>
      <c r="E134" s="13">
        <v>40017</v>
      </c>
      <c r="F134" s="14">
        <v>40017</v>
      </c>
      <c r="G134" s="14">
        <v>40017</v>
      </c>
      <c r="H134" s="14">
        <v>40018</v>
      </c>
      <c r="I134" s="16">
        <v>40019</v>
      </c>
      <c r="J134" s="15">
        <v>0</v>
      </c>
      <c r="K134" s="15">
        <v>1</v>
      </c>
      <c r="L134" s="15">
        <v>1</v>
      </c>
      <c r="M134" s="15">
        <v>1</v>
      </c>
      <c r="O134" t="str">
        <f t="shared" si="2"/>
        <v>MCBBound &amp; Not Paid</v>
      </c>
    </row>
    <row r="135" spans="1:15" ht="12" customHeight="1" outlineLevel="1" x14ac:dyDescent="0.2">
      <c r="A135" s="12" t="s">
        <v>24155</v>
      </c>
      <c r="B135" s="12">
        <v>17542</v>
      </c>
      <c r="C135" s="12" t="s">
        <v>20135</v>
      </c>
      <c r="D135" s="13">
        <v>40002</v>
      </c>
      <c r="E135" s="13">
        <v>40018</v>
      </c>
      <c r="F135" s="14">
        <v>40018</v>
      </c>
      <c r="G135" s="14">
        <v>40045</v>
      </c>
      <c r="H135" s="14">
        <v>40045</v>
      </c>
      <c r="I135" s="16">
        <v>40057</v>
      </c>
      <c r="J135" s="15">
        <v>27</v>
      </c>
      <c r="K135" s="15">
        <v>0</v>
      </c>
      <c r="L135" s="15">
        <v>27</v>
      </c>
      <c r="M135" s="15">
        <v>12</v>
      </c>
      <c r="O135" t="str">
        <f t="shared" si="2"/>
        <v>JRBound &amp; Not Paid</v>
      </c>
    </row>
    <row r="136" spans="1:15" ht="12" customHeight="1" outlineLevel="1" x14ac:dyDescent="0.2">
      <c r="A136" s="12" t="s">
        <v>24156</v>
      </c>
      <c r="B136" s="12">
        <v>17374</v>
      </c>
      <c r="C136" s="12" t="s">
        <v>20135</v>
      </c>
      <c r="D136" s="13">
        <v>40009</v>
      </c>
      <c r="E136" s="13">
        <v>40018</v>
      </c>
      <c r="F136" s="14">
        <v>40018</v>
      </c>
      <c r="G136" s="19">
        <v>40018</v>
      </c>
      <c r="H136" s="19">
        <v>40024</v>
      </c>
      <c r="I136" s="16">
        <v>40027</v>
      </c>
      <c r="J136" s="22">
        <v>0</v>
      </c>
      <c r="K136" s="22">
        <v>6</v>
      </c>
      <c r="L136" s="15">
        <v>6</v>
      </c>
      <c r="M136" s="15">
        <v>3</v>
      </c>
      <c r="O136" t="str">
        <f t="shared" si="2"/>
        <v>LABBound &amp; Not Paid</v>
      </c>
    </row>
    <row r="137" spans="1:15" ht="12" customHeight="1" outlineLevel="1" x14ac:dyDescent="0.2">
      <c r="A137" s="12" t="s">
        <v>24156</v>
      </c>
      <c r="B137" s="12">
        <v>17566</v>
      </c>
      <c r="C137" s="12" t="s">
        <v>20135</v>
      </c>
      <c r="D137" s="13">
        <v>40016</v>
      </c>
      <c r="E137" s="13">
        <v>40018</v>
      </c>
      <c r="F137" s="14">
        <v>40018</v>
      </c>
      <c r="G137" s="14">
        <v>40028</v>
      </c>
      <c r="H137" s="14">
        <v>40035</v>
      </c>
      <c r="I137" s="16">
        <v>40064</v>
      </c>
      <c r="J137" s="15">
        <v>10</v>
      </c>
      <c r="K137" s="15">
        <v>7</v>
      </c>
      <c r="L137" s="15">
        <v>17</v>
      </c>
      <c r="M137" s="15">
        <v>29</v>
      </c>
      <c r="O137" t="str">
        <f t="shared" si="2"/>
        <v>LABBound &amp; Not Paid</v>
      </c>
    </row>
    <row r="138" spans="1:15" ht="12" customHeight="1" outlineLevel="1" x14ac:dyDescent="0.2">
      <c r="A138" s="12" t="s">
        <v>24156</v>
      </c>
      <c r="B138" s="12">
        <v>18282</v>
      </c>
      <c r="C138" s="12" t="s">
        <v>20135</v>
      </c>
      <c r="D138" s="13">
        <v>40014</v>
      </c>
      <c r="E138" s="13">
        <v>40017</v>
      </c>
      <c r="F138" s="14">
        <v>40018</v>
      </c>
      <c r="G138" s="19">
        <v>40052</v>
      </c>
      <c r="H138" s="19">
        <v>40053</v>
      </c>
      <c r="I138" s="18"/>
      <c r="J138" s="22">
        <v>34</v>
      </c>
      <c r="K138" s="22">
        <v>1</v>
      </c>
      <c r="L138" s="15">
        <v>35</v>
      </c>
      <c r="M138" s="15">
        <v>0</v>
      </c>
      <c r="O138" t="str">
        <f t="shared" si="2"/>
        <v>LABBound &amp; Not Paid</v>
      </c>
    </row>
    <row r="139" spans="1:15" ht="12" customHeight="1" outlineLevel="1" x14ac:dyDescent="0.2">
      <c r="A139" s="12" t="s">
        <v>24156</v>
      </c>
      <c r="B139" s="12">
        <v>18283</v>
      </c>
      <c r="C139" s="12" t="s">
        <v>20133</v>
      </c>
      <c r="D139" s="13">
        <v>40017</v>
      </c>
      <c r="E139" s="13">
        <v>40018</v>
      </c>
      <c r="F139" s="14">
        <v>40018</v>
      </c>
      <c r="G139" s="14">
        <v>40021</v>
      </c>
      <c r="H139" s="20"/>
      <c r="J139" s="15">
        <v>3</v>
      </c>
      <c r="K139" s="23"/>
      <c r="L139" s="15">
        <v>0</v>
      </c>
      <c r="M139" s="15">
        <v>0</v>
      </c>
      <c r="O139" t="str">
        <f t="shared" si="2"/>
        <v>LABDeclined</v>
      </c>
    </row>
    <row r="140" spans="1:15" ht="12" customHeight="1" outlineLevel="1" x14ac:dyDescent="0.2">
      <c r="A140" s="12" t="s">
        <v>24157</v>
      </c>
      <c r="B140" s="12">
        <v>17363</v>
      </c>
      <c r="C140" s="12" t="s">
        <v>20135</v>
      </c>
      <c r="D140" s="13">
        <v>40015</v>
      </c>
      <c r="E140" s="13">
        <v>40018</v>
      </c>
      <c r="F140" s="14">
        <v>40018</v>
      </c>
      <c r="G140" s="19">
        <v>40021</v>
      </c>
      <c r="H140" s="19">
        <v>40021</v>
      </c>
      <c r="I140" s="21">
        <v>40026</v>
      </c>
      <c r="J140" s="22">
        <v>3</v>
      </c>
      <c r="K140" s="22">
        <v>0</v>
      </c>
      <c r="L140" s="15">
        <v>3</v>
      </c>
      <c r="M140" s="15">
        <v>5</v>
      </c>
      <c r="O140" t="str">
        <f t="shared" si="2"/>
        <v>MCBBound &amp; Not Paid</v>
      </c>
    </row>
    <row r="141" spans="1:15" ht="21.95" customHeight="1" outlineLevel="1" x14ac:dyDescent="0.2">
      <c r="A141" s="12" t="s">
        <v>24157</v>
      </c>
      <c r="B141" s="12">
        <v>17385</v>
      </c>
      <c r="C141" s="12" t="s">
        <v>24149</v>
      </c>
      <c r="D141" s="13">
        <v>39996</v>
      </c>
      <c r="E141" s="13">
        <v>40021</v>
      </c>
      <c r="F141" s="14">
        <v>40021</v>
      </c>
      <c r="G141" s="19">
        <v>40023</v>
      </c>
      <c r="H141" s="19">
        <v>40023</v>
      </c>
      <c r="I141" s="21">
        <v>40032</v>
      </c>
      <c r="J141" s="22">
        <v>2</v>
      </c>
      <c r="K141" s="22">
        <v>0</v>
      </c>
      <c r="L141" s="15">
        <v>2</v>
      </c>
      <c r="M141" s="15">
        <v>9</v>
      </c>
      <c r="O141" t="str">
        <f t="shared" si="2"/>
        <v>MCBRenewal Laspe Replaced</v>
      </c>
    </row>
    <row r="142" spans="1:15" ht="12" customHeight="1" outlineLevel="1" x14ac:dyDescent="0.2">
      <c r="A142" s="12" t="s">
        <v>24157</v>
      </c>
      <c r="B142" s="12">
        <v>17451</v>
      </c>
      <c r="C142" s="12" t="s">
        <v>20135</v>
      </c>
      <c r="D142" s="13">
        <v>40008</v>
      </c>
      <c r="E142" s="13">
        <v>40021</v>
      </c>
      <c r="F142" s="14">
        <v>40021</v>
      </c>
      <c r="G142" s="19">
        <v>40029</v>
      </c>
      <c r="H142" s="19">
        <v>40031</v>
      </c>
      <c r="I142" s="21">
        <v>40052</v>
      </c>
      <c r="J142" s="22">
        <v>8</v>
      </c>
      <c r="K142" s="22">
        <v>2</v>
      </c>
      <c r="L142" s="15">
        <v>10</v>
      </c>
      <c r="M142" s="15">
        <v>21</v>
      </c>
      <c r="O142" t="str">
        <f t="shared" si="2"/>
        <v>MCBBound &amp; Not Paid</v>
      </c>
    </row>
    <row r="143" spans="1:15" ht="12" customHeight="1" outlineLevel="1" x14ac:dyDescent="0.2">
      <c r="A143" s="12" t="s">
        <v>24158</v>
      </c>
      <c r="B143" s="12">
        <v>18284</v>
      </c>
      <c r="C143" s="12" t="s">
        <v>20133</v>
      </c>
      <c r="D143" s="18"/>
      <c r="E143" s="13">
        <v>40019</v>
      </c>
      <c r="F143" s="14">
        <v>40021</v>
      </c>
      <c r="G143" s="8"/>
      <c r="H143" s="8"/>
      <c r="J143" s="10"/>
      <c r="K143" s="10"/>
      <c r="L143" s="15">
        <v>0</v>
      </c>
      <c r="M143" s="15">
        <v>0</v>
      </c>
      <c r="O143" t="str">
        <f t="shared" si="2"/>
        <v>NBBDeclined</v>
      </c>
    </row>
    <row r="144" spans="1:15" ht="12" customHeight="1" outlineLevel="1" x14ac:dyDescent="0.2">
      <c r="A144" s="12" t="s">
        <v>24155</v>
      </c>
      <c r="B144" s="12">
        <v>17397</v>
      </c>
      <c r="C144" s="12" t="s">
        <v>20135</v>
      </c>
      <c r="D144" s="13">
        <v>40008</v>
      </c>
      <c r="E144" s="13">
        <v>40022</v>
      </c>
      <c r="F144" s="14">
        <v>40022</v>
      </c>
      <c r="G144" s="14">
        <v>40023</v>
      </c>
      <c r="H144" s="14">
        <v>40023</v>
      </c>
      <c r="I144" s="21">
        <v>40036</v>
      </c>
      <c r="J144" s="15">
        <v>1</v>
      </c>
      <c r="K144" s="15">
        <v>0</v>
      </c>
      <c r="L144" s="15">
        <v>1</v>
      </c>
      <c r="M144" s="15">
        <v>13</v>
      </c>
      <c r="O144" t="str">
        <f t="shared" si="2"/>
        <v>JRBound &amp; Not Paid</v>
      </c>
    </row>
    <row r="145" spans="1:15" ht="12" customHeight="1" outlineLevel="1" x14ac:dyDescent="0.2">
      <c r="A145" s="12" t="s">
        <v>24156</v>
      </c>
      <c r="B145" s="12">
        <v>18286</v>
      </c>
      <c r="C145" s="12" t="s">
        <v>20133</v>
      </c>
      <c r="D145" s="13">
        <v>40024</v>
      </c>
      <c r="E145" s="13">
        <v>40022</v>
      </c>
      <c r="F145" s="14">
        <v>40022</v>
      </c>
      <c r="G145" s="20"/>
      <c r="H145" s="8"/>
      <c r="J145" s="23"/>
      <c r="K145" s="10"/>
      <c r="L145" s="15">
        <v>0</v>
      </c>
      <c r="M145" s="15">
        <v>0</v>
      </c>
      <c r="O145" t="str">
        <f t="shared" si="2"/>
        <v>LABDeclined</v>
      </c>
    </row>
    <row r="146" spans="1:15" ht="12" customHeight="1" outlineLevel="1" x14ac:dyDescent="0.2">
      <c r="A146" s="12" t="s">
        <v>24158</v>
      </c>
      <c r="B146" s="12">
        <v>18285</v>
      </c>
      <c r="C146" s="12" t="s">
        <v>20133</v>
      </c>
      <c r="D146" s="13">
        <v>40014</v>
      </c>
      <c r="E146" s="13">
        <v>40018</v>
      </c>
      <c r="F146" s="14">
        <v>40022</v>
      </c>
      <c r="G146" s="8"/>
      <c r="H146" s="8"/>
      <c r="J146" s="10"/>
      <c r="K146" s="10"/>
      <c r="L146" s="15">
        <v>0</v>
      </c>
      <c r="M146" s="15">
        <v>0</v>
      </c>
      <c r="O146" t="str">
        <f t="shared" si="2"/>
        <v>NBBDeclined</v>
      </c>
    </row>
    <row r="147" spans="1:15" ht="12" customHeight="1" outlineLevel="1" x14ac:dyDescent="0.2">
      <c r="A147" s="12" t="s">
        <v>24158</v>
      </c>
      <c r="B147" s="12">
        <v>18287</v>
      </c>
      <c r="C147" s="12" t="s">
        <v>20133</v>
      </c>
      <c r="D147" s="13">
        <v>39932</v>
      </c>
      <c r="E147" s="13">
        <v>40022</v>
      </c>
      <c r="F147" s="14">
        <v>40022</v>
      </c>
      <c r="G147" s="20"/>
      <c r="H147" s="8"/>
      <c r="J147" s="23"/>
      <c r="K147" s="10"/>
      <c r="L147" s="15">
        <v>0</v>
      </c>
      <c r="M147" s="15">
        <v>0</v>
      </c>
      <c r="O147" t="str">
        <f t="shared" si="2"/>
        <v>NBBDeclined</v>
      </c>
    </row>
    <row r="148" spans="1:15" ht="12" customHeight="1" outlineLevel="1" x14ac:dyDescent="0.2">
      <c r="A148" s="12" t="s">
        <v>20138</v>
      </c>
      <c r="B148" s="12">
        <v>17622</v>
      </c>
      <c r="C148" s="12" t="s">
        <v>20135</v>
      </c>
      <c r="D148" s="13">
        <v>40022</v>
      </c>
      <c r="E148" s="13">
        <v>40023</v>
      </c>
      <c r="F148" s="14">
        <v>40023</v>
      </c>
      <c r="G148" s="19">
        <v>40064</v>
      </c>
      <c r="H148" s="19">
        <v>40065</v>
      </c>
      <c r="I148" s="21">
        <v>40081</v>
      </c>
      <c r="J148" s="22">
        <v>41</v>
      </c>
      <c r="K148" s="22">
        <v>1</v>
      </c>
      <c r="L148" s="15">
        <v>42</v>
      </c>
      <c r="M148" s="15">
        <v>16</v>
      </c>
      <c r="O148" t="str">
        <f t="shared" si="2"/>
        <v>CNJBound &amp; Not Paid</v>
      </c>
    </row>
    <row r="149" spans="1:15" ht="12" customHeight="1" outlineLevel="1" x14ac:dyDescent="0.2">
      <c r="A149" s="12" t="s">
        <v>20138</v>
      </c>
      <c r="B149" s="12">
        <v>18549</v>
      </c>
      <c r="C149" s="12" t="s">
        <v>20135</v>
      </c>
      <c r="D149" s="13">
        <v>40016</v>
      </c>
      <c r="E149" s="13">
        <v>40023</v>
      </c>
      <c r="F149" s="14">
        <v>40023</v>
      </c>
      <c r="G149" s="19">
        <v>40043</v>
      </c>
      <c r="H149" s="19">
        <v>40059</v>
      </c>
      <c r="J149" s="22">
        <v>20</v>
      </c>
      <c r="K149" s="22">
        <v>16</v>
      </c>
      <c r="L149" s="15">
        <v>36</v>
      </c>
      <c r="M149" s="15">
        <v>0</v>
      </c>
      <c r="O149" t="str">
        <f t="shared" si="2"/>
        <v>CNJBound &amp; Not Paid</v>
      </c>
    </row>
    <row r="150" spans="1:15" ht="12" customHeight="1" outlineLevel="1" x14ac:dyDescent="0.2">
      <c r="A150" s="12" t="s">
        <v>20138</v>
      </c>
      <c r="B150" s="12">
        <v>17593</v>
      </c>
      <c r="C150" s="12" t="s">
        <v>20137</v>
      </c>
      <c r="D150" s="13">
        <v>40016</v>
      </c>
      <c r="E150" s="13">
        <v>40023</v>
      </c>
      <c r="F150" s="14">
        <v>40023</v>
      </c>
      <c r="G150" s="14">
        <v>40043</v>
      </c>
      <c r="H150" s="14">
        <v>40049</v>
      </c>
      <c r="I150" s="21">
        <v>40071</v>
      </c>
      <c r="J150" s="15">
        <v>20</v>
      </c>
      <c r="K150" s="15">
        <v>6</v>
      </c>
      <c r="L150" s="15">
        <v>26</v>
      </c>
      <c r="M150" s="15">
        <v>22</v>
      </c>
      <c r="O150" t="str">
        <f t="shared" si="2"/>
        <v>CNJCancel</v>
      </c>
    </row>
    <row r="151" spans="1:15" ht="12" customHeight="1" outlineLevel="1" x14ac:dyDescent="0.2">
      <c r="A151" s="12" t="s">
        <v>24155</v>
      </c>
      <c r="B151" s="12">
        <v>17446</v>
      </c>
      <c r="C151" s="12" t="s">
        <v>20135</v>
      </c>
      <c r="D151" s="13">
        <v>40021</v>
      </c>
      <c r="E151" s="13">
        <v>40022</v>
      </c>
      <c r="F151" s="14">
        <v>40023</v>
      </c>
      <c r="G151" s="19">
        <v>40042</v>
      </c>
      <c r="H151" s="19">
        <v>40043</v>
      </c>
      <c r="I151" s="21">
        <v>40050</v>
      </c>
      <c r="J151" s="22">
        <v>19</v>
      </c>
      <c r="K151" s="22">
        <v>1</v>
      </c>
      <c r="L151" s="15">
        <v>20</v>
      </c>
      <c r="M151" s="15">
        <v>7</v>
      </c>
      <c r="O151" t="str">
        <f t="shared" si="2"/>
        <v>JRBound &amp; Not Paid</v>
      </c>
    </row>
    <row r="152" spans="1:15" ht="12" customHeight="1" outlineLevel="1" x14ac:dyDescent="0.2">
      <c r="A152" s="12" t="s">
        <v>24155</v>
      </c>
      <c r="B152" s="12">
        <v>17768</v>
      </c>
      <c r="C152" s="12" t="s">
        <v>24151</v>
      </c>
      <c r="D152" s="13">
        <v>40021</v>
      </c>
      <c r="E152" s="13">
        <v>40022</v>
      </c>
      <c r="F152" s="14">
        <v>40023</v>
      </c>
      <c r="G152" s="8"/>
      <c r="H152" s="8"/>
      <c r="I152" s="21">
        <v>40117</v>
      </c>
      <c r="J152" s="10"/>
      <c r="K152" s="10"/>
      <c r="L152" s="15">
        <v>0</v>
      </c>
      <c r="M152" s="15">
        <v>0</v>
      </c>
      <c r="O152" t="str">
        <f t="shared" si="2"/>
        <v>JRRating</v>
      </c>
    </row>
    <row r="153" spans="1:15" ht="12" customHeight="1" outlineLevel="1" x14ac:dyDescent="0.2">
      <c r="A153" s="12" t="s">
        <v>24156</v>
      </c>
      <c r="B153" s="12">
        <v>18288</v>
      </c>
      <c r="C153" s="12" t="s">
        <v>20135</v>
      </c>
      <c r="D153" s="13">
        <v>40017</v>
      </c>
      <c r="E153" s="13">
        <v>40022</v>
      </c>
      <c r="F153" s="14">
        <v>40023</v>
      </c>
      <c r="G153" s="14">
        <v>40023</v>
      </c>
      <c r="H153" s="14">
        <v>40029</v>
      </c>
      <c r="J153" s="15">
        <v>0</v>
      </c>
      <c r="K153" s="15">
        <v>6</v>
      </c>
      <c r="L153" s="15">
        <v>6</v>
      </c>
      <c r="M153" s="15">
        <v>0</v>
      </c>
      <c r="O153" t="str">
        <f t="shared" si="2"/>
        <v>LABBound &amp; Not Paid</v>
      </c>
    </row>
    <row r="154" spans="1:15" ht="12" customHeight="1" outlineLevel="1" x14ac:dyDescent="0.2">
      <c r="A154" s="12" t="s">
        <v>24156</v>
      </c>
      <c r="B154" s="12">
        <v>18289</v>
      </c>
      <c r="C154" s="12" t="s">
        <v>20133</v>
      </c>
      <c r="D154" s="18"/>
      <c r="E154" s="13">
        <v>40023</v>
      </c>
      <c r="F154" s="14">
        <v>40023</v>
      </c>
      <c r="G154" s="8"/>
      <c r="H154" s="8"/>
      <c r="J154" s="10"/>
      <c r="K154" s="10"/>
      <c r="L154" s="15">
        <v>0</v>
      </c>
      <c r="M154" s="15">
        <v>0</v>
      </c>
      <c r="O154" t="str">
        <f t="shared" si="2"/>
        <v>LABDeclined</v>
      </c>
    </row>
    <row r="155" spans="1:15" ht="12" customHeight="1" outlineLevel="1" x14ac:dyDescent="0.2">
      <c r="A155" s="12" t="s">
        <v>24156</v>
      </c>
      <c r="B155" s="12">
        <v>17545</v>
      </c>
      <c r="C155" s="12" t="s">
        <v>20135</v>
      </c>
      <c r="D155" s="13">
        <v>40010</v>
      </c>
      <c r="E155" s="13">
        <v>40021</v>
      </c>
      <c r="F155" s="14">
        <v>40023</v>
      </c>
      <c r="G155" s="14">
        <v>40029</v>
      </c>
      <c r="H155" s="14">
        <v>40036</v>
      </c>
      <c r="I155" s="21">
        <v>40057</v>
      </c>
      <c r="J155" s="15">
        <v>6</v>
      </c>
      <c r="K155" s="15">
        <v>7</v>
      </c>
      <c r="L155" s="15">
        <v>13</v>
      </c>
      <c r="M155" s="15">
        <v>21</v>
      </c>
      <c r="O155" t="str">
        <f t="shared" si="2"/>
        <v>LABBound &amp; Not Paid</v>
      </c>
    </row>
    <row r="156" spans="1:15" ht="12" customHeight="1" outlineLevel="1" x14ac:dyDescent="0.2">
      <c r="A156" s="12" t="s">
        <v>24156</v>
      </c>
      <c r="B156" s="12">
        <v>17402</v>
      </c>
      <c r="C156" s="12" t="s">
        <v>20135</v>
      </c>
      <c r="D156" s="13">
        <v>40018</v>
      </c>
      <c r="E156" s="13">
        <v>40023</v>
      </c>
      <c r="F156" s="14">
        <v>40023</v>
      </c>
      <c r="G156" s="19">
        <v>40024</v>
      </c>
      <c r="H156" s="19">
        <v>40024</v>
      </c>
      <c r="I156" s="21">
        <v>40037</v>
      </c>
      <c r="J156" s="22">
        <v>1</v>
      </c>
      <c r="K156" s="22">
        <v>0</v>
      </c>
      <c r="L156" s="15">
        <v>1</v>
      </c>
      <c r="M156" s="15">
        <v>13</v>
      </c>
      <c r="O156" t="str">
        <f t="shared" si="2"/>
        <v>LABBound &amp; Not Paid</v>
      </c>
    </row>
    <row r="157" spans="1:15" ht="12" customHeight="1" outlineLevel="1" x14ac:dyDescent="0.2">
      <c r="A157" s="12" t="s">
        <v>20138</v>
      </c>
      <c r="B157" s="12">
        <v>17417</v>
      </c>
      <c r="C157" s="12" t="s">
        <v>20135</v>
      </c>
      <c r="D157" s="13">
        <v>40020</v>
      </c>
      <c r="E157" s="13">
        <v>40023</v>
      </c>
      <c r="F157" s="14">
        <v>40024</v>
      </c>
      <c r="G157" s="19">
        <v>40028</v>
      </c>
      <c r="H157" s="19">
        <v>40029</v>
      </c>
      <c r="I157" s="21">
        <v>40042</v>
      </c>
      <c r="J157" s="22">
        <v>4</v>
      </c>
      <c r="K157" s="22">
        <v>1</v>
      </c>
      <c r="L157" s="15">
        <v>5</v>
      </c>
      <c r="M157" s="15">
        <v>13</v>
      </c>
      <c r="O157" t="str">
        <f t="shared" si="2"/>
        <v>CNJBound &amp; Not Paid</v>
      </c>
    </row>
    <row r="158" spans="1:15" ht="12" customHeight="1" outlineLevel="1" x14ac:dyDescent="0.2">
      <c r="A158" s="12" t="s">
        <v>24153</v>
      </c>
      <c r="B158" s="12">
        <v>18290</v>
      </c>
      <c r="C158" s="12" t="s">
        <v>20135</v>
      </c>
      <c r="D158" s="13">
        <v>39995</v>
      </c>
      <c r="E158" s="13">
        <v>40023</v>
      </c>
      <c r="F158" s="14">
        <v>40024</v>
      </c>
      <c r="G158" s="14">
        <v>40028</v>
      </c>
      <c r="H158" s="14">
        <v>40029</v>
      </c>
      <c r="J158" s="15">
        <v>4</v>
      </c>
      <c r="K158" s="15">
        <v>1</v>
      </c>
      <c r="L158" s="15">
        <v>5</v>
      </c>
      <c r="M158" s="15">
        <v>0</v>
      </c>
      <c r="O158" t="str">
        <f t="shared" si="2"/>
        <v>HJMBound &amp; Not Paid</v>
      </c>
    </row>
    <row r="159" spans="1:15" ht="12" customHeight="1" outlineLevel="1" x14ac:dyDescent="0.2">
      <c r="A159" s="12" t="s">
        <v>24153</v>
      </c>
      <c r="B159" s="12">
        <v>18292</v>
      </c>
      <c r="C159" s="12" t="s">
        <v>20136</v>
      </c>
      <c r="D159" s="13">
        <v>40022</v>
      </c>
      <c r="E159" s="13">
        <v>40023</v>
      </c>
      <c r="F159" s="14">
        <v>40024</v>
      </c>
      <c r="G159" s="19">
        <v>40030</v>
      </c>
      <c r="H159" s="8"/>
      <c r="J159" s="22">
        <v>6</v>
      </c>
      <c r="K159" s="10"/>
      <c r="L159" s="15">
        <v>0</v>
      </c>
      <c r="M159" s="15">
        <v>0</v>
      </c>
      <c r="O159" t="str">
        <f t="shared" si="2"/>
        <v>HJMClose-No Info</v>
      </c>
    </row>
    <row r="160" spans="1:15" ht="12" customHeight="1" outlineLevel="1" x14ac:dyDescent="0.2">
      <c r="A160" s="12" t="s">
        <v>24153</v>
      </c>
      <c r="B160" s="12">
        <v>18293</v>
      </c>
      <c r="C160" s="12" t="s">
        <v>20134</v>
      </c>
      <c r="D160" s="13">
        <v>40011</v>
      </c>
      <c r="E160" s="13">
        <v>40023</v>
      </c>
      <c r="F160" s="14">
        <v>40024</v>
      </c>
      <c r="G160" s="19">
        <v>40028</v>
      </c>
      <c r="H160" s="19">
        <v>40029</v>
      </c>
      <c r="I160" s="18"/>
      <c r="J160" s="22">
        <v>4</v>
      </c>
      <c r="K160" s="22">
        <v>1</v>
      </c>
      <c r="L160" s="15">
        <v>5</v>
      </c>
      <c r="M160" s="15">
        <v>0</v>
      </c>
      <c r="O160" t="str">
        <f t="shared" si="2"/>
        <v>HJMNo Sale</v>
      </c>
    </row>
    <row r="161" spans="1:15" ht="12" customHeight="1" outlineLevel="1" x14ac:dyDescent="0.2">
      <c r="A161" s="12" t="s">
        <v>24156</v>
      </c>
      <c r="B161" s="12">
        <v>17427</v>
      </c>
      <c r="C161" s="12" t="s">
        <v>20135</v>
      </c>
      <c r="D161" s="13">
        <v>40021</v>
      </c>
      <c r="E161" s="13">
        <v>40024</v>
      </c>
      <c r="F161" s="14">
        <v>40024</v>
      </c>
      <c r="G161" s="19">
        <v>40024</v>
      </c>
      <c r="H161" s="19">
        <v>40025</v>
      </c>
      <c r="I161" s="21">
        <v>40045</v>
      </c>
      <c r="J161" s="22">
        <v>0</v>
      </c>
      <c r="K161" s="22">
        <v>1</v>
      </c>
      <c r="L161" s="15">
        <v>1</v>
      </c>
      <c r="M161" s="15">
        <v>20</v>
      </c>
      <c r="O161" t="str">
        <f t="shared" si="2"/>
        <v>LABBound &amp; Not Paid</v>
      </c>
    </row>
    <row r="162" spans="1:15" ht="12" customHeight="1" outlineLevel="1" x14ac:dyDescent="0.2">
      <c r="A162" s="12" t="s">
        <v>24158</v>
      </c>
      <c r="B162" s="12">
        <v>18291</v>
      </c>
      <c r="C162" s="12" t="s">
        <v>20136</v>
      </c>
      <c r="D162" s="13">
        <v>40024</v>
      </c>
      <c r="E162" s="13">
        <v>40024</v>
      </c>
      <c r="F162" s="14">
        <v>40024</v>
      </c>
      <c r="G162" s="8"/>
      <c r="H162" s="8"/>
      <c r="J162" s="10"/>
      <c r="K162" s="10"/>
      <c r="L162" s="15">
        <v>0</v>
      </c>
      <c r="M162" s="15">
        <v>0</v>
      </c>
      <c r="O162" t="str">
        <f t="shared" si="2"/>
        <v>NBBClose-No Info</v>
      </c>
    </row>
    <row r="163" spans="1:15" ht="12" customHeight="1" outlineLevel="1" x14ac:dyDescent="0.2">
      <c r="A163" s="12" t="s">
        <v>24158</v>
      </c>
      <c r="B163" s="12">
        <v>18294</v>
      </c>
      <c r="C163" s="12" t="s">
        <v>20133</v>
      </c>
      <c r="D163" s="13">
        <v>40007</v>
      </c>
      <c r="E163" s="13">
        <v>40024</v>
      </c>
      <c r="F163" s="14">
        <v>40024</v>
      </c>
      <c r="G163" s="20"/>
      <c r="H163" s="20"/>
      <c r="J163" s="23"/>
      <c r="K163" s="23"/>
      <c r="L163" s="15">
        <v>0</v>
      </c>
      <c r="M163" s="15">
        <v>0</v>
      </c>
      <c r="O163" t="str">
        <f t="shared" si="2"/>
        <v>NBBDeclined</v>
      </c>
    </row>
    <row r="164" spans="1:15" ht="12" customHeight="1" outlineLevel="1" x14ac:dyDescent="0.2">
      <c r="A164" s="12" t="s">
        <v>24153</v>
      </c>
      <c r="B164" s="12">
        <v>17459</v>
      </c>
      <c r="C164" s="12" t="s">
        <v>20135</v>
      </c>
      <c r="D164" s="13">
        <v>39973</v>
      </c>
      <c r="E164" s="13">
        <v>40024</v>
      </c>
      <c r="F164" s="14">
        <v>40025</v>
      </c>
      <c r="G164" s="14">
        <v>40029</v>
      </c>
      <c r="H164" s="14">
        <v>40032</v>
      </c>
      <c r="I164" s="21">
        <v>40055</v>
      </c>
      <c r="J164" s="15">
        <v>4</v>
      </c>
      <c r="K164" s="15">
        <v>3</v>
      </c>
      <c r="L164" s="15">
        <v>7</v>
      </c>
      <c r="M164" s="15">
        <v>23</v>
      </c>
      <c r="O164" t="str">
        <f t="shared" si="2"/>
        <v>HJMBound &amp; Not Paid</v>
      </c>
    </row>
    <row r="165" spans="1:15" ht="12" customHeight="1" outlineLevel="1" x14ac:dyDescent="0.2">
      <c r="A165" s="12" t="s">
        <v>24155</v>
      </c>
      <c r="B165" s="12">
        <v>17722</v>
      </c>
      <c r="C165" s="12" t="s">
        <v>20135</v>
      </c>
      <c r="D165" s="13">
        <v>40018</v>
      </c>
      <c r="E165" s="13">
        <v>40025</v>
      </c>
      <c r="F165" s="14">
        <v>40025</v>
      </c>
      <c r="G165" s="19">
        <v>40077</v>
      </c>
      <c r="H165" s="19">
        <v>40085</v>
      </c>
      <c r="I165" s="21">
        <v>40101</v>
      </c>
      <c r="J165" s="22">
        <v>52</v>
      </c>
      <c r="K165" s="22">
        <v>8</v>
      </c>
      <c r="L165" s="15">
        <v>60</v>
      </c>
      <c r="M165" s="15">
        <v>16</v>
      </c>
      <c r="O165" t="str">
        <f t="shared" si="2"/>
        <v>JRBound &amp; Not Paid</v>
      </c>
    </row>
    <row r="166" spans="1:15" ht="12" customHeight="1" outlineLevel="1" x14ac:dyDescent="0.2">
      <c r="A166" s="12" t="s">
        <v>24157</v>
      </c>
      <c r="B166" s="12">
        <v>17413</v>
      </c>
      <c r="C166" s="12" t="s">
        <v>20135</v>
      </c>
      <c r="D166" s="13">
        <v>40023</v>
      </c>
      <c r="E166" s="13">
        <v>40024</v>
      </c>
      <c r="F166" s="14">
        <v>40025</v>
      </c>
      <c r="G166" s="19">
        <v>40028</v>
      </c>
      <c r="H166" s="19">
        <v>40035</v>
      </c>
      <c r="I166" s="21">
        <v>40040</v>
      </c>
      <c r="J166" s="22">
        <v>3</v>
      </c>
      <c r="K166" s="22">
        <v>7</v>
      </c>
      <c r="L166" s="15">
        <v>10</v>
      </c>
      <c r="M166" s="15">
        <v>5</v>
      </c>
      <c r="O166" t="str">
        <f t="shared" si="2"/>
        <v>MCBBound &amp; Not Paid</v>
      </c>
    </row>
    <row r="167" spans="1:15" ht="12" customHeight="1" outlineLevel="1" x14ac:dyDescent="0.2">
      <c r="A167" s="12" t="s">
        <v>24157</v>
      </c>
      <c r="B167" s="12">
        <v>17405</v>
      </c>
      <c r="C167" s="12" t="s">
        <v>20135</v>
      </c>
      <c r="D167" s="13">
        <v>39995</v>
      </c>
      <c r="E167" s="13">
        <v>40024</v>
      </c>
      <c r="F167" s="14">
        <v>40025</v>
      </c>
      <c r="G167" s="19">
        <v>40028</v>
      </c>
      <c r="H167" s="19">
        <v>40038</v>
      </c>
      <c r="I167" s="21">
        <v>40039</v>
      </c>
      <c r="J167" s="22">
        <v>3</v>
      </c>
      <c r="K167" s="22">
        <v>10</v>
      </c>
      <c r="L167" s="15">
        <v>13</v>
      </c>
      <c r="M167" s="15">
        <v>1</v>
      </c>
      <c r="O167" t="str">
        <f t="shared" si="2"/>
        <v>MCBBound &amp; Not Paid</v>
      </c>
    </row>
    <row r="168" spans="1:15" ht="12" customHeight="1" outlineLevel="1" x14ac:dyDescent="0.2">
      <c r="A168" s="12" t="s">
        <v>24158</v>
      </c>
      <c r="B168" s="12">
        <v>18295</v>
      </c>
      <c r="C168" s="12" t="s">
        <v>20133</v>
      </c>
      <c r="D168" s="13">
        <v>40021</v>
      </c>
      <c r="E168" s="13">
        <v>40025</v>
      </c>
      <c r="F168" s="14">
        <v>40025</v>
      </c>
      <c r="G168" s="8"/>
      <c r="H168" s="8"/>
      <c r="J168" s="10"/>
      <c r="K168" s="10"/>
      <c r="L168" s="15">
        <v>0</v>
      </c>
      <c r="M168" s="15">
        <v>0</v>
      </c>
      <c r="O168" t="str">
        <f t="shared" si="2"/>
        <v>NBBDeclined</v>
      </c>
    </row>
    <row r="169" spans="1:15" ht="12" customHeight="1" outlineLevel="1" x14ac:dyDescent="0.2">
      <c r="A169" s="12" t="s">
        <v>24153</v>
      </c>
      <c r="B169" s="12">
        <v>17623</v>
      </c>
      <c r="C169" s="12" t="s">
        <v>20135</v>
      </c>
      <c r="D169" s="13">
        <v>40020</v>
      </c>
      <c r="E169" s="13">
        <v>40028</v>
      </c>
      <c r="F169" s="14">
        <v>40028</v>
      </c>
      <c r="G169" s="19">
        <v>40050</v>
      </c>
      <c r="H169" s="19">
        <v>40050</v>
      </c>
      <c r="I169" s="21">
        <v>40081</v>
      </c>
      <c r="J169" s="22">
        <v>22</v>
      </c>
      <c r="K169" s="22">
        <v>0</v>
      </c>
      <c r="L169" s="15">
        <v>22</v>
      </c>
      <c r="M169" s="15">
        <v>31</v>
      </c>
      <c r="O169" t="str">
        <f t="shared" si="2"/>
        <v>HJMBound &amp; Not Paid</v>
      </c>
    </row>
    <row r="170" spans="1:15" ht="12" customHeight="1" outlineLevel="1" x14ac:dyDescent="0.2">
      <c r="A170" s="12" t="s">
        <v>24155</v>
      </c>
      <c r="B170" s="12">
        <v>17596</v>
      </c>
      <c r="C170" s="12" t="s">
        <v>20135</v>
      </c>
      <c r="D170" s="13">
        <v>40019</v>
      </c>
      <c r="E170" s="13">
        <v>40025</v>
      </c>
      <c r="F170" s="14">
        <v>40028</v>
      </c>
      <c r="G170" s="19">
        <v>40049</v>
      </c>
      <c r="H170" s="19">
        <v>40065</v>
      </c>
      <c r="I170" s="21">
        <v>40071</v>
      </c>
      <c r="J170" s="22">
        <v>21</v>
      </c>
      <c r="K170" s="22">
        <v>16</v>
      </c>
      <c r="L170" s="15">
        <v>37</v>
      </c>
      <c r="M170" s="15">
        <v>6</v>
      </c>
      <c r="O170" t="str">
        <f t="shared" si="2"/>
        <v>JRBound &amp; Not Paid</v>
      </c>
    </row>
    <row r="171" spans="1:15" ht="12" customHeight="1" outlineLevel="1" x14ac:dyDescent="0.2">
      <c r="A171" s="12" t="s">
        <v>24155</v>
      </c>
      <c r="B171" s="12">
        <v>17409</v>
      </c>
      <c r="C171" s="12" t="s">
        <v>20135</v>
      </c>
      <c r="D171" s="13">
        <v>40020</v>
      </c>
      <c r="E171" s="13">
        <v>40028</v>
      </c>
      <c r="F171" s="14">
        <v>40028</v>
      </c>
      <c r="G171" s="19">
        <v>40030</v>
      </c>
      <c r="H171" s="19">
        <v>40031</v>
      </c>
      <c r="I171" s="21">
        <v>40040</v>
      </c>
      <c r="J171" s="22">
        <v>2</v>
      </c>
      <c r="K171" s="22">
        <v>1</v>
      </c>
      <c r="L171" s="15">
        <v>3</v>
      </c>
      <c r="M171" s="15">
        <v>9</v>
      </c>
      <c r="O171" t="str">
        <f t="shared" si="2"/>
        <v>JRBound &amp; Not Paid</v>
      </c>
    </row>
    <row r="172" spans="1:15" ht="12" customHeight="1" outlineLevel="1" x14ac:dyDescent="0.2">
      <c r="A172" s="12" t="s">
        <v>24155</v>
      </c>
      <c r="B172" s="12">
        <v>17442</v>
      </c>
      <c r="C172" s="12" t="s">
        <v>20135</v>
      </c>
      <c r="D172" s="13">
        <v>40022</v>
      </c>
      <c r="E172" s="13">
        <v>40028</v>
      </c>
      <c r="F172" s="14">
        <v>40028</v>
      </c>
      <c r="G172" s="19">
        <v>40038</v>
      </c>
      <c r="H172" s="19">
        <v>40044</v>
      </c>
      <c r="I172" s="21">
        <v>40050</v>
      </c>
      <c r="J172" s="22">
        <v>10</v>
      </c>
      <c r="K172" s="22">
        <v>6</v>
      </c>
      <c r="L172" s="15">
        <v>16</v>
      </c>
      <c r="M172" s="15">
        <v>6</v>
      </c>
      <c r="O172" t="str">
        <f t="shared" si="2"/>
        <v>JRBound &amp; Not Paid</v>
      </c>
    </row>
    <row r="173" spans="1:15" ht="12" customHeight="1" outlineLevel="1" x14ac:dyDescent="0.2">
      <c r="A173" s="12" t="s">
        <v>24155</v>
      </c>
      <c r="B173" s="12">
        <v>17380</v>
      </c>
      <c r="C173" s="12" t="s">
        <v>20135</v>
      </c>
      <c r="D173" s="13">
        <v>40026</v>
      </c>
      <c r="E173" s="13">
        <v>40027</v>
      </c>
      <c r="F173" s="14">
        <v>40028</v>
      </c>
      <c r="G173" s="14">
        <v>40028</v>
      </c>
      <c r="H173" s="14">
        <v>40028</v>
      </c>
      <c r="I173" s="21">
        <v>40029</v>
      </c>
      <c r="J173" s="15">
        <v>0</v>
      </c>
      <c r="K173" s="15">
        <v>0</v>
      </c>
      <c r="L173" s="15">
        <v>0</v>
      </c>
      <c r="M173" s="15">
        <v>1</v>
      </c>
      <c r="O173" t="str">
        <f t="shared" si="2"/>
        <v>JRBound &amp; Not Paid</v>
      </c>
    </row>
    <row r="174" spans="1:15" ht="12" customHeight="1" outlineLevel="1" x14ac:dyDescent="0.2">
      <c r="A174" s="12" t="s">
        <v>24156</v>
      </c>
      <c r="B174" s="12">
        <v>17379</v>
      </c>
      <c r="C174" s="12" t="s">
        <v>20135</v>
      </c>
      <c r="D174" s="13">
        <v>40022</v>
      </c>
      <c r="E174" s="13">
        <v>40028</v>
      </c>
      <c r="F174" s="14">
        <v>40028</v>
      </c>
      <c r="G174" s="19">
        <v>40029</v>
      </c>
      <c r="H174" s="19">
        <v>40029</v>
      </c>
      <c r="I174" s="21">
        <v>40029</v>
      </c>
      <c r="J174" s="22">
        <v>1</v>
      </c>
      <c r="K174" s="22">
        <v>0</v>
      </c>
      <c r="L174" s="15">
        <v>1</v>
      </c>
      <c r="M174" s="15">
        <v>0</v>
      </c>
      <c r="O174" t="str">
        <f t="shared" si="2"/>
        <v>LABBound &amp; Not Paid</v>
      </c>
    </row>
    <row r="175" spans="1:15" ht="12" customHeight="1" outlineLevel="1" x14ac:dyDescent="0.2">
      <c r="A175" s="12" t="s">
        <v>24157</v>
      </c>
      <c r="B175" s="12">
        <v>17644</v>
      </c>
      <c r="C175" s="12" t="s">
        <v>20135</v>
      </c>
      <c r="D175" s="13">
        <v>40066</v>
      </c>
      <c r="E175" s="13">
        <v>40028</v>
      </c>
      <c r="F175" s="14">
        <v>40028</v>
      </c>
      <c r="G175" s="19">
        <v>40037</v>
      </c>
      <c r="H175" s="19">
        <v>40076</v>
      </c>
      <c r="I175" s="21">
        <v>40087</v>
      </c>
      <c r="J175" s="22">
        <v>9</v>
      </c>
      <c r="K175" s="22">
        <v>39</v>
      </c>
      <c r="L175" s="15">
        <v>48</v>
      </c>
      <c r="M175" s="15">
        <v>11</v>
      </c>
      <c r="O175" t="str">
        <f t="shared" si="2"/>
        <v>MCBBound &amp; Not Paid</v>
      </c>
    </row>
    <row r="176" spans="1:15" ht="12" customHeight="1" outlineLevel="1" x14ac:dyDescent="0.2">
      <c r="A176" s="12" t="s">
        <v>24158</v>
      </c>
      <c r="B176" s="12">
        <v>18296</v>
      </c>
      <c r="C176" s="12" t="s">
        <v>20133</v>
      </c>
      <c r="D176" s="17">
        <v>40022</v>
      </c>
      <c r="E176" s="13">
        <v>40025</v>
      </c>
      <c r="F176" s="14">
        <v>40028</v>
      </c>
      <c r="G176" s="8"/>
      <c r="H176" s="8"/>
      <c r="J176" s="10"/>
      <c r="K176" s="10"/>
      <c r="L176" s="15">
        <v>0</v>
      </c>
      <c r="M176" s="15">
        <v>0</v>
      </c>
      <c r="O176" t="str">
        <f t="shared" ref="O176:O239" si="3">+A176&amp;C176</f>
        <v>NBBDeclined</v>
      </c>
    </row>
    <row r="177" spans="1:15" ht="12" customHeight="1" outlineLevel="1" x14ac:dyDescent="0.2">
      <c r="A177" s="12" t="s">
        <v>20138</v>
      </c>
      <c r="B177" s="12">
        <v>17619</v>
      </c>
      <c r="C177" s="12" t="s">
        <v>20135</v>
      </c>
      <c r="D177" s="13">
        <v>40017</v>
      </c>
      <c r="E177" s="13">
        <v>40029</v>
      </c>
      <c r="F177" s="14">
        <v>40029</v>
      </c>
      <c r="G177" s="14">
        <v>40059</v>
      </c>
      <c r="H177" s="14">
        <v>40060</v>
      </c>
      <c r="I177" s="21">
        <v>40079</v>
      </c>
      <c r="J177" s="15">
        <v>30</v>
      </c>
      <c r="K177" s="15">
        <v>1</v>
      </c>
      <c r="L177" s="15">
        <v>31</v>
      </c>
      <c r="M177" s="15">
        <v>19</v>
      </c>
      <c r="O177" t="str">
        <f t="shared" si="3"/>
        <v>CNJBound &amp; Not Paid</v>
      </c>
    </row>
    <row r="178" spans="1:15" ht="12" customHeight="1" outlineLevel="1" x14ac:dyDescent="0.2">
      <c r="A178" s="12" t="s">
        <v>24153</v>
      </c>
      <c r="B178" s="12">
        <v>18299</v>
      </c>
      <c r="C178" s="12" t="s">
        <v>20135</v>
      </c>
      <c r="D178" s="13">
        <v>40025</v>
      </c>
      <c r="E178" s="13">
        <v>40028</v>
      </c>
      <c r="F178" s="14">
        <v>40029</v>
      </c>
      <c r="G178" s="19">
        <v>40030</v>
      </c>
      <c r="H178" s="19">
        <v>40045</v>
      </c>
      <c r="J178" s="22">
        <v>1</v>
      </c>
      <c r="K178" s="22">
        <v>15</v>
      </c>
      <c r="L178" s="15">
        <v>16</v>
      </c>
      <c r="M178" s="15">
        <v>0</v>
      </c>
      <c r="O178" t="str">
        <f t="shared" si="3"/>
        <v>HJMBound &amp; Not Paid</v>
      </c>
    </row>
    <row r="179" spans="1:15" ht="12" customHeight="1" outlineLevel="1" x14ac:dyDescent="0.2">
      <c r="A179" s="12" t="s">
        <v>24156</v>
      </c>
      <c r="B179" s="12">
        <v>17387</v>
      </c>
      <c r="C179" s="12" t="s">
        <v>20135</v>
      </c>
      <c r="D179" s="13">
        <v>40028</v>
      </c>
      <c r="E179" s="13">
        <v>40029</v>
      </c>
      <c r="F179" s="14">
        <v>40029</v>
      </c>
      <c r="G179" s="19">
        <v>40030</v>
      </c>
      <c r="H179" s="19">
        <v>40030</v>
      </c>
      <c r="I179" s="21">
        <v>40034</v>
      </c>
      <c r="J179" s="22">
        <v>1</v>
      </c>
      <c r="K179" s="22">
        <v>0</v>
      </c>
      <c r="L179" s="15">
        <v>1</v>
      </c>
      <c r="M179" s="15">
        <v>4</v>
      </c>
      <c r="O179" t="str">
        <f t="shared" si="3"/>
        <v>LABBound &amp; Not Paid</v>
      </c>
    </row>
    <row r="180" spans="1:15" ht="12" customHeight="1" outlineLevel="1" x14ac:dyDescent="0.2">
      <c r="A180" s="12" t="s">
        <v>24157</v>
      </c>
      <c r="B180" s="12">
        <v>17455</v>
      </c>
      <c r="C180" s="12" t="s">
        <v>20135</v>
      </c>
      <c r="D180" s="17">
        <v>40009</v>
      </c>
      <c r="E180" s="13">
        <v>40029</v>
      </c>
      <c r="F180" s="14">
        <v>40029</v>
      </c>
      <c r="G180" s="19">
        <v>40036</v>
      </c>
      <c r="H180" s="19">
        <v>40037</v>
      </c>
      <c r="I180" s="21">
        <v>40054</v>
      </c>
      <c r="J180" s="22">
        <v>7</v>
      </c>
      <c r="K180" s="22">
        <v>1</v>
      </c>
      <c r="L180" s="15">
        <v>8</v>
      </c>
      <c r="M180" s="15">
        <v>17</v>
      </c>
      <c r="O180" t="str">
        <f t="shared" si="3"/>
        <v>MCBBound &amp; Not Paid</v>
      </c>
    </row>
    <row r="181" spans="1:15" ht="12" customHeight="1" outlineLevel="1" x14ac:dyDescent="0.2">
      <c r="A181" s="12" t="s">
        <v>24158</v>
      </c>
      <c r="B181" s="12">
        <v>18300</v>
      </c>
      <c r="C181" s="12" t="s">
        <v>20133</v>
      </c>
      <c r="D181" s="17">
        <v>40001</v>
      </c>
      <c r="E181" s="13">
        <v>40008</v>
      </c>
      <c r="F181" s="14">
        <v>40029</v>
      </c>
      <c r="G181" s="8"/>
      <c r="H181" s="8"/>
      <c r="J181" s="10"/>
      <c r="K181" s="10"/>
      <c r="L181" s="15">
        <v>0</v>
      </c>
      <c r="M181" s="15">
        <v>0</v>
      </c>
      <c r="O181" t="str">
        <f t="shared" si="3"/>
        <v>NBBDeclined</v>
      </c>
    </row>
    <row r="182" spans="1:15" ht="12" customHeight="1" outlineLevel="1" x14ac:dyDescent="0.2">
      <c r="A182" s="12" t="s">
        <v>24158</v>
      </c>
      <c r="B182" s="12">
        <v>18305</v>
      </c>
      <c r="C182" s="12" t="s">
        <v>20133</v>
      </c>
      <c r="D182" s="13">
        <v>39695</v>
      </c>
      <c r="E182" s="13">
        <v>40022</v>
      </c>
      <c r="F182" s="14">
        <v>40029</v>
      </c>
      <c r="G182" s="8"/>
      <c r="H182" s="8"/>
      <c r="J182" s="10"/>
      <c r="K182" s="10"/>
      <c r="L182" s="15">
        <v>0</v>
      </c>
      <c r="M182" s="15">
        <v>0</v>
      </c>
      <c r="O182" t="str">
        <f t="shared" si="3"/>
        <v>NBBDeclined</v>
      </c>
    </row>
    <row r="183" spans="1:15" ht="12" customHeight="1" outlineLevel="1" x14ac:dyDescent="0.2">
      <c r="A183" s="12" t="s">
        <v>24158</v>
      </c>
      <c r="B183" s="12">
        <v>18304</v>
      </c>
      <c r="C183" s="12" t="s">
        <v>20133</v>
      </c>
      <c r="D183" s="13">
        <v>39988</v>
      </c>
      <c r="E183" s="13">
        <v>40021</v>
      </c>
      <c r="F183" s="14">
        <v>40029</v>
      </c>
      <c r="G183" s="8"/>
      <c r="H183" s="8"/>
      <c r="J183" s="10"/>
      <c r="K183" s="10"/>
      <c r="L183" s="15">
        <v>0</v>
      </c>
      <c r="M183" s="15">
        <v>0</v>
      </c>
      <c r="O183" t="str">
        <f t="shared" si="3"/>
        <v>NBBDeclined</v>
      </c>
    </row>
    <row r="184" spans="1:15" ht="12" customHeight="1" outlineLevel="1" x14ac:dyDescent="0.2">
      <c r="A184" s="12" t="s">
        <v>24158</v>
      </c>
      <c r="B184" s="12">
        <v>18303</v>
      </c>
      <c r="C184" s="12" t="s">
        <v>20133</v>
      </c>
      <c r="D184" s="13">
        <v>39975</v>
      </c>
      <c r="E184" s="13">
        <v>40021</v>
      </c>
      <c r="F184" s="14">
        <v>40029</v>
      </c>
      <c r="G184" s="20"/>
      <c r="H184" s="20"/>
      <c r="J184" s="23"/>
      <c r="K184" s="23"/>
      <c r="L184" s="15">
        <v>0</v>
      </c>
      <c r="M184" s="15">
        <v>0</v>
      </c>
      <c r="O184" t="str">
        <f t="shared" si="3"/>
        <v>NBBDeclined</v>
      </c>
    </row>
    <row r="185" spans="1:15" ht="12" customHeight="1" outlineLevel="1" x14ac:dyDescent="0.2">
      <c r="A185" s="12" t="s">
        <v>24158</v>
      </c>
      <c r="B185" s="12">
        <v>18302</v>
      </c>
      <c r="C185" s="12" t="s">
        <v>20133</v>
      </c>
      <c r="D185" s="18"/>
      <c r="E185" s="13">
        <v>40018</v>
      </c>
      <c r="F185" s="14">
        <v>40029</v>
      </c>
      <c r="G185" s="8"/>
      <c r="H185" s="8"/>
      <c r="J185" s="10"/>
      <c r="K185" s="10"/>
      <c r="L185" s="15">
        <v>0</v>
      </c>
      <c r="M185" s="15">
        <v>0</v>
      </c>
      <c r="O185" t="str">
        <f t="shared" si="3"/>
        <v>NBBDeclined</v>
      </c>
    </row>
    <row r="186" spans="1:15" ht="12" customHeight="1" outlineLevel="1" x14ac:dyDescent="0.2">
      <c r="A186" s="12" t="s">
        <v>24158</v>
      </c>
      <c r="B186" s="12">
        <v>18298</v>
      </c>
      <c r="C186" s="12" t="s">
        <v>20135</v>
      </c>
      <c r="D186" s="17">
        <v>40021</v>
      </c>
      <c r="E186" s="13">
        <v>40029</v>
      </c>
      <c r="F186" s="14">
        <v>40029</v>
      </c>
      <c r="G186" s="19">
        <v>40031</v>
      </c>
      <c r="H186" s="19">
        <v>40031</v>
      </c>
      <c r="J186" s="22">
        <v>2</v>
      </c>
      <c r="K186" s="22">
        <v>0</v>
      </c>
      <c r="L186" s="15">
        <v>2</v>
      </c>
      <c r="M186" s="15">
        <v>0</v>
      </c>
      <c r="O186" t="str">
        <f t="shared" si="3"/>
        <v>NBBBound &amp; Not Paid</v>
      </c>
    </row>
    <row r="187" spans="1:15" ht="12" customHeight="1" outlineLevel="1" x14ac:dyDescent="0.2">
      <c r="A187" s="12" t="s">
        <v>24158</v>
      </c>
      <c r="B187" s="12">
        <v>18301</v>
      </c>
      <c r="C187" s="12" t="s">
        <v>20133</v>
      </c>
      <c r="D187" s="13">
        <v>39954</v>
      </c>
      <c r="E187" s="13">
        <v>40018</v>
      </c>
      <c r="F187" s="14">
        <v>40029</v>
      </c>
      <c r="G187" s="8"/>
      <c r="H187" s="8"/>
      <c r="J187" s="10"/>
      <c r="K187" s="10"/>
      <c r="L187" s="15">
        <v>0</v>
      </c>
      <c r="M187" s="15">
        <v>0</v>
      </c>
      <c r="O187" t="str">
        <f t="shared" si="3"/>
        <v>NBBDeclined</v>
      </c>
    </row>
    <row r="188" spans="1:15" ht="12" customHeight="1" outlineLevel="1" x14ac:dyDescent="0.2">
      <c r="A188" s="12" t="s">
        <v>24158</v>
      </c>
      <c r="B188" s="12">
        <v>18297</v>
      </c>
      <c r="C188" s="12" t="s">
        <v>20133</v>
      </c>
      <c r="D188" s="13">
        <v>40009</v>
      </c>
      <c r="E188" s="13">
        <v>40028</v>
      </c>
      <c r="F188" s="14">
        <v>40029</v>
      </c>
      <c r="G188" s="8"/>
      <c r="H188" s="8"/>
      <c r="J188" s="10"/>
      <c r="K188" s="10"/>
      <c r="L188" s="15">
        <v>0</v>
      </c>
      <c r="M188" s="15">
        <v>0</v>
      </c>
      <c r="O188" t="str">
        <f t="shared" si="3"/>
        <v>NBBDeclined</v>
      </c>
    </row>
    <row r="189" spans="1:15" ht="12" customHeight="1" outlineLevel="1" x14ac:dyDescent="0.2">
      <c r="A189" s="12" t="s">
        <v>24153</v>
      </c>
      <c r="B189" s="12">
        <v>18307</v>
      </c>
      <c r="C189" s="12" t="s">
        <v>20135</v>
      </c>
      <c r="D189" s="13">
        <v>40011</v>
      </c>
      <c r="E189" s="13">
        <v>40029</v>
      </c>
      <c r="F189" s="14">
        <v>40030</v>
      </c>
      <c r="G189" s="19">
        <v>40031</v>
      </c>
      <c r="H189" s="19">
        <v>40067</v>
      </c>
      <c r="J189" s="22">
        <v>1</v>
      </c>
      <c r="K189" s="22">
        <v>36</v>
      </c>
      <c r="L189" s="15">
        <v>37</v>
      </c>
      <c r="M189" s="15">
        <v>0</v>
      </c>
      <c r="O189" t="str">
        <f t="shared" si="3"/>
        <v>HJMBound &amp; Not Paid</v>
      </c>
    </row>
    <row r="190" spans="1:15" ht="12" customHeight="1" outlineLevel="1" x14ac:dyDescent="0.2">
      <c r="A190" s="12" t="s">
        <v>24153</v>
      </c>
      <c r="B190" s="12">
        <v>17403</v>
      </c>
      <c r="C190" s="12" t="s">
        <v>20135</v>
      </c>
      <c r="D190" s="13">
        <v>40024</v>
      </c>
      <c r="E190" s="13">
        <v>40030</v>
      </c>
      <c r="F190" s="14">
        <v>40030</v>
      </c>
      <c r="G190" s="14">
        <v>40031</v>
      </c>
      <c r="H190" s="14">
        <v>40031</v>
      </c>
      <c r="I190" s="21">
        <v>40038</v>
      </c>
      <c r="J190" s="15">
        <v>1</v>
      </c>
      <c r="K190" s="15">
        <v>0</v>
      </c>
      <c r="L190" s="15">
        <v>1</v>
      </c>
      <c r="M190" s="15">
        <v>7</v>
      </c>
      <c r="O190" t="str">
        <f t="shared" si="3"/>
        <v>HJMBound &amp; Not Paid</v>
      </c>
    </row>
    <row r="191" spans="1:15" ht="12" customHeight="1" outlineLevel="1" x14ac:dyDescent="0.2">
      <c r="A191" s="12" t="s">
        <v>24155</v>
      </c>
      <c r="B191" s="12">
        <v>17431</v>
      </c>
      <c r="C191" s="12" t="s">
        <v>20135</v>
      </c>
      <c r="D191" s="13">
        <v>40029</v>
      </c>
      <c r="E191" s="13">
        <v>40030</v>
      </c>
      <c r="F191" s="14">
        <v>40030</v>
      </c>
      <c r="G191" s="19">
        <v>40035</v>
      </c>
      <c r="H191" s="19">
        <v>40036</v>
      </c>
      <c r="I191" s="21">
        <v>40046</v>
      </c>
      <c r="J191" s="22">
        <v>5</v>
      </c>
      <c r="K191" s="22">
        <v>1</v>
      </c>
      <c r="L191" s="15">
        <v>6</v>
      </c>
      <c r="M191" s="15">
        <v>10</v>
      </c>
      <c r="O191" t="str">
        <f t="shared" si="3"/>
        <v>JRBound &amp; Not Paid</v>
      </c>
    </row>
    <row r="192" spans="1:15" ht="12" customHeight="1" outlineLevel="1" x14ac:dyDescent="0.2">
      <c r="A192" s="12" t="s">
        <v>24156</v>
      </c>
      <c r="B192" s="12">
        <v>17429</v>
      </c>
      <c r="C192" s="12" t="s">
        <v>20135</v>
      </c>
      <c r="D192" s="17">
        <v>40021</v>
      </c>
      <c r="E192" s="13">
        <v>40029</v>
      </c>
      <c r="F192" s="14">
        <v>40030</v>
      </c>
      <c r="G192" s="19">
        <v>40031</v>
      </c>
      <c r="H192" s="19">
        <v>40037</v>
      </c>
      <c r="I192" s="21">
        <v>40046</v>
      </c>
      <c r="J192" s="22">
        <v>1</v>
      </c>
      <c r="K192" s="22">
        <v>6</v>
      </c>
      <c r="L192" s="15">
        <v>7</v>
      </c>
      <c r="M192" s="15">
        <v>9</v>
      </c>
      <c r="O192" t="str">
        <f t="shared" si="3"/>
        <v>LABBound &amp; Not Paid</v>
      </c>
    </row>
    <row r="193" spans="1:15" ht="12" customHeight="1" outlineLevel="1" x14ac:dyDescent="0.2">
      <c r="A193" s="12" t="s">
        <v>24156</v>
      </c>
      <c r="B193" s="12">
        <v>17538</v>
      </c>
      <c r="C193" s="12" t="s">
        <v>20135</v>
      </c>
      <c r="D193" s="13">
        <v>40029</v>
      </c>
      <c r="E193" s="13">
        <v>40030</v>
      </c>
      <c r="F193" s="14">
        <v>40030</v>
      </c>
      <c r="G193" s="19">
        <v>40032</v>
      </c>
      <c r="H193" s="19">
        <v>40052</v>
      </c>
      <c r="I193" s="21">
        <v>40057</v>
      </c>
      <c r="J193" s="22">
        <v>2</v>
      </c>
      <c r="K193" s="22">
        <v>20</v>
      </c>
      <c r="L193" s="15">
        <v>22</v>
      </c>
      <c r="M193" s="15">
        <v>5</v>
      </c>
      <c r="O193" t="str">
        <f t="shared" si="3"/>
        <v>LABBound &amp; Not Paid</v>
      </c>
    </row>
    <row r="194" spans="1:15" ht="12" customHeight="1" outlineLevel="1" x14ac:dyDescent="0.2">
      <c r="A194" s="12" t="s">
        <v>24156</v>
      </c>
      <c r="B194" s="12">
        <v>18308</v>
      </c>
      <c r="C194" s="12" t="s">
        <v>20136</v>
      </c>
      <c r="D194" s="13">
        <v>40024</v>
      </c>
      <c r="E194" s="13">
        <v>40029</v>
      </c>
      <c r="F194" s="14">
        <v>40030</v>
      </c>
      <c r="G194" s="14">
        <v>40031</v>
      </c>
      <c r="H194" s="14">
        <v>40032</v>
      </c>
      <c r="I194" s="18"/>
      <c r="J194" s="15">
        <v>1</v>
      </c>
      <c r="K194" s="15">
        <v>1</v>
      </c>
      <c r="L194" s="15">
        <v>2</v>
      </c>
      <c r="M194" s="15">
        <v>0</v>
      </c>
      <c r="O194" t="str">
        <f t="shared" si="3"/>
        <v>LABClose-No Info</v>
      </c>
    </row>
    <row r="195" spans="1:15" ht="12" customHeight="1" outlineLevel="1" x14ac:dyDescent="0.2">
      <c r="A195" s="12" t="s">
        <v>24156</v>
      </c>
      <c r="B195" s="12">
        <v>18309</v>
      </c>
      <c r="C195" s="12" t="s">
        <v>20136</v>
      </c>
      <c r="D195" s="13">
        <v>40022</v>
      </c>
      <c r="E195" s="13">
        <v>40030</v>
      </c>
      <c r="F195" s="14">
        <v>40030</v>
      </c>
      <c r="G195" s="19">
        <v>40039</v>
      </c>
      <c r="H195" s="8"/>
      <c r="J195" s="22">
        <v>9</v>
      </c>
      <c r="K195" s="10"/>
      <c r="L195" s="15">
        <v>0</v>
      </c>
      <c r="M195" s="15">
        <v>0</v>
      </c>
      <c r="O195" t="str">
        <f t="shared" si="3"/>
        <v>LABClose-No Info</v>
      </c>
    </row>
    <row r="196" spans="1:15" ht="12" customHeight="1" outlineLevel="1" x14ac:dyDescent="0.2">
      <c r="A196" s="12" t="s">
        <v>24158</v>
      </c>
      <c r="B196" s="12">
        <v>18306</v>
      </c>
      <c r="C196" s="12" t="s">
        <v>20133</v>
      </c>
      <c r="D196" s="13">
        <v>39996</v>
      </c>
      <c r="E196" s="13">
        <v>40029</v>
      </c>
      <c r="F196" s="14">
        <v>40030</v>
      </c>
      <c r="G196" s="8"/>
      <c r="H196" s="8"/>
      <c r="J196" s="10"/>
      <c r="K196" s="10"/>
      <c r="L196" s="15">
        <v>0</v>
      </c>
      <c r="M196" s="15">
        <v>0</v>
      </c>
      <c r="O196" t="str">
        <f t="shared" si="3"/>
        <v>NBBDeclined</v>
      </c>
    </row>
    <row r="197" spans="1:15" ht="12" customHeight="1" outlineLevel="1" x14ac:dyDescent="0.2">
      <c r="A197" s="12" t="s">
        <v>24155</v>
      </c>
      <c r="B197" s="12">
        <v>17559</v>
      </c>
      <c r="C197" s="12" t="s">
        <v>20135</v>
      </c>
      <c r="D197" s="13">
        <v>40031</v>
      </c>
      <c r="E197" s="13">
        <v>40031</v>
      </c>
      <c r="F197" s="14">
        <v>40031</v>
      </c>
      <c r="G197" s="14">
        <v>40053</v>
      </c>
      <c r="H197" s="14">
        <v>40053</v>
      </c>
      <c r="I197" s="21">
        <v>40061</v>
      </c>
      <c r="J197" s="15">
        <v>22</v>
      </c>
      <c r="K197" s="15">
        <v>0</v>
      </c>
      <c r="L197" s="15">
        <v>22</v>
      </c>
      <c r="M197" s="15">
        <v>8</v>
      </c>
      <c r="O197" t="str">
        <f t="shared" si="3"/>
        <v>JRBound &amp; Not Paid</v>
      </c>
    </row>
    <row r="198" spans="1:15" ht="12" customHeight="1" outlineLevel="1" x14ac:dyDescent="0.2">
      <c r="A198" s="12" t="s">
        <v>24157</v>
      </c>
      <c r="B198" s="12">
        <v>17418</v>
      </c>
      <c r="C198" s="12" t="s">
        <v>20135</v>
      </c>
      <c r="D198" s="13">
        <v>40030</v>
      </c>
      <c r="E198" s="13">
        <v>40030</v>
      </c>
      <c r="F198" s="14">
        <v>40031</v>
      </c>
      <c r="G198" s="19">
        <v>40035</v>
      </c>
      <c r="H198" s="19">
        <v>40035</v>
      </c>
      <c r="I198" s="21">
        <v>40042</v>
      </c>
      <c r="J198" s="22">
        <v>4</v>
      </c>
      <c r="K198" s="22">
        <v>0</v>
      </c>
      <c r="L198" s="15">
        <v>4</v>
      </c>
      <c r="M198" s="15">
        <v>7</v>
      </c>
      <c r="O198" t="str">
        <f t="shared" si="3"/>
        <v>MCBBound &amp; Not Paid</v>
      </c>
    </row>
    <row r="199" spans="1:15" ht="12" customHeight="1" outlineLevel="1" x14ac:dyDescent="0.2">
      <c r="A199" s="12" t="s">
        <v>20138</v>
      </c>
      <c r="B199" s="12">
        <v>17567</v>
      </c>
      <c r="C199" s="12" t="s">
        <v>20135</v>
      </c>
      <c r="D199" s="13">
        <v>40030</v>
      </c>
      <c r="E199" s="13">
        <v>40031</v>
      </c>
      <c r="F199" s="14">
        <v>40032</v>
      </c>
      <c r="G199" s="19">
        <v>40051</v>
      </c>
      <c r="H199" s="19">
        <v>40056</v>
      </c>
      <c r="I199" s="21">
        <v>40064</v>
      </c>
      <c r="J199" s="22">
        <v>19</v>
      </c>
      <c r="K199" s="22">
        <v>5</v>
      </c>
      <c r="L199" s="15">
        <v>24</v>
      </c>
      <c r="M199" s="15">
        <v>8</v>
      </c>
      <c r="O199" t="str">
        <f t="shared" si="3"/>
        <v>CNJBound &amp; Not Paid</v>
      </c>
    </row>
    <row r="200" spans="1:15" ht="12" customHeight="1" outlineLevel="1" x14ac:dyDescent="0.2">
      <c r="A200" s="12" t="s">
        <v>20138</v>
      </c>
      <c r="B200" s="12">
        <v>17460</v>
      </c>
      <c r="C200" s="12" t="s">
        <v>20135</v>
      </c>
      <c r="D200" s="13">
        <v>40030</v>
      </c>
      <c r="E200" s="13">
        <v>40030</v>
      </c>
      <c r="F200" s="14">
        <v>40032</v>
      </c>
      <c r="G200" s="14">
        <v>40039</v>
      </c>
      <c r="H200" s="14">
        <v>40039</v>
      </c>
      <c r="I200" s="21">
        <v>40055</v>
      </c>
      <c r="J200" s="15">
        <v>7</v>
      </c>
      <c r="K200" s="15">
        <v>0</v>
      </c>
      <c r="L200" s="15">
        <v>7</v>
      </c>
      <c r="M200" s="15">
        <v>16</v>
      </c>
      <c r="O200" t="str">
        <f t="shared" si="3"/>
        <v>CNJBound &amp; Not Paid</v>
      </c>
    </row>
    <row r="201" spans="1:15" ht="12" customHeight="1" outlineLevel="1" x14ac:dyDescent="0.2">
      <c r="A201" s="12" t="s">
        <v>20138</v>
      </c>
      <c r="B201" s="12">
        <v>17857</v>
      </c>
      <c r="C201" s="12" t="s">
        <v>24151</v>
      </c>
      <c r="D201" s="13">
        <v>40022</v>
      </c>
      <c r="E201" s="13">
        <v>40032</v>
      </c>
      <c r="F201" s="14">
        <v>40032</v>
      </c>
      <c r="G201" s="19">
        <v>40046</v>
      </c>
      <c r="H201" s="8"/>
      <c r="I201" s="21">
        <v>40118</v>
      </c>
      <c r="J201" s="22">
        <v>14</v>
      </c>
      <c r="K201" s="10"/>
      <c r="L201" s="15">
        <v>0</v>
      </c>
      <c r="M201" s="15">
        <v>0</v>
      </c>
      <c r="O201" t="str">
        <f t="shared" si="3"/>
        <v>CNJRating</v>
      </c>
    </row>
    <row r="202" spans="1:15" ht="12" customHeight="1" outlineLevel="1" x14ac:dyDescent="0.2">
      <c r="A202" s="12" t="s">
        <v>24153</v>
      </c>
      <c r="B202" s="12">
        <v>17591</v>
      </c>
      <c r="C202" s="12" t="s">
        <v>20135</v>
      </c>
      <c r="D202" s="13">
        <v>40031</v>
      </c>
      <c r="E202" s="13">
        <v>40031</v>
      </c>
      <c r="F202" s="14">
        <v>40032</v>
      </c>
      <c r="G202" s="19">
        <v>40047</v>
      </c>
      <c r="H202" s="19">
        <v>40047</v>
      </c>
      <c r="I202" s="21">
        <v>40071</v>
      </c>
      <c r="J202" s="22">
        <v>15</v>
      </c>
      <c r="K202" s="22">
        <v>0</v>
      </c>
      <c r="L202" s="15">
        <v>15</v>
      </c>
      <c r="M202" s="15">
        <v>24</v>
      </c>
      <c r="O202" t="str">
        <f t="shared" si="3"/>
        <v>HJMBound &amp; Not Paid</v>
      </c>
    </row>
    <row r="203" spans="1:15" ht="12" customHeight="1" outlineLevel="1" x14ac:dyDescent="0.2">
      <c r="A203" s="12" t="s">
        <v>24153</v>
      </c>
      <c r="B203" s="12">
        <v>18318</v>
      </c>
      <c r="C203" s="12" t="s">
        <v>20133</v>
      </c>
      <c r="D203" s="18"/>
      <c r="E203" s="13">
        <v>40032</v>
      </c>
      <c r="F203" s="14">
        <v>40032</v>
      </c>
      <c r="G203" s="20"/>
      <c r="H203" s="8"/>
      <c r="J203" s="23"/>
      <c r="K203" s="10"/>
      <c r="L203" s="15">
        <v>0</v>
      </c>
      <c r="M203" s="15">
        <v>0</v>
      </c>
      <c r="O203" t="str">
        <f t="shared" si="3"/>
        <v>HJMDeclined</v>
      </c>
    </row>
    <row r="204" spans="1:15" ht="12" customHeight="1" outlineLevel="1" x14ac:dyDescent="0.2">
      <c r="A204" s="12" t="s">
        <v>24153</v>
      </c>
      <c r="B204" s="12">
        <v>18314</v>
      </c>
      <c r="C204" s="12" t="s">
        <v>20135</v>
      </c>
      <c r="D204" s="13">
        <v>40031</v>
      </c>
      <c r="E204" s="13">
        <v>40031</v>
      </c>
      <c r="F204" s="14">
        <v>40032</v>
      </c>
      <c r="G204" s="19">
        <v>40035</v>
      </c>
      <c r="H204" s="19">
        <v>40035</v>
      </c>
      <c r="J204" s="22">
        <v>3</v>
      </c>
      <c r="K204" s="22">
        <v>0</v>
      </c>
      <c r="L204" s="15">
        <v>3</v>
      </c>
      <c r="M204" s="15">
        <v>0</v>
      </c>
      <c r="O204" t="str">
        <f t="shared" si="3"/>
        <v>HJMBound &amp; Not Paid</v>
      </c>
    </row>
    <row r="205" spans="1:15" ht="12" customHeight="1" outlineLevel="1" x14ac:dyDescent="0.2">
      <c r="A205" s="12" t="s">
        <v>24153</v>
      </c>
      <c r="B205" s="12">
        <v>18312</v>
      </c>
      <c r="C205" s="12" t="s">
        <v>20136</v>
      </c>
      <c r="D205" s="18"/>
      <c r="E205" s="13">
        <v>40031</v>
      </c>
      <c r="F205" s="14">
        <v>40032</v>
      </c>
      <c r="G205" s="14">
        <v>40035</v>
      </c>
      <c r="H205" s="20"/>
      <c r="J205" s="15">
        <v>3</v>
      </c>
      <c r="K205" s="23"/>
      <c r="L205" s="15">
        <v>0</v>
      </c>
      <c r="M205" s="15">
        <v>0</v>
      </c>
      <c r="O205" t="str">
        <f t="shared" si="3"/>
        <v>HJMClose-No Info</v>
      </c>
    </row>
    <row r="206" spans="1:15" ht="12" customHeight="1" outlineLevel="1" x14ac:dyDescent="0.2">
      <c r="A206" s="12" t="s">
        <v>24153</v>
      </c>
      <c r="B206" s="12">
        <v>18310</v>
      </c>
      <c r="C206" s="12" t="s">
        <v>20135</v>
      </c>
      <c r="D206" s="13">
        <v>40025</v>
      </c>
      <c r="E206" s="13">
        <v>40031</v>
      </c>
      <c r="F206" s="14">
        <v>40032</v>
      </c>
      <c r="G206" s="14">
        <v>40038</v>
      </c>
      <c r="H206" s="14">
        <v>40044</v>
      </c>
      <c r="J206" s="15">
        <v>6</v>
      </c>
      <c r="K206" s="15">
        <v>6</v>
      </c>
      <c r="L206" s="15">
        <v>12</v>
      </c>
      <c r="M206" s="15">
        <v>0</v>
      </c>
      <c r="O206" t="str">
        <f t="shared" si="3"/>
        <v>HJMBound &amp; Not Paid</v>
      </c>
    </row>
    <row r="207" spans="1:15" ht="12" customHeight="1" outlineLevel="1" x14ac:dyDescent="0.2">
      <c r="A207" s="12" t="s">
        <v>24156</v>
      </c>
      <c r="B207" s="12">
        <v>17447</v>
      </c>
      <c r="C207" s="12" t="s">
        <v>20135</v>
      </c>
      <c r="D207" s="13">
        <v>40001</v>
      </c>
      <c r="E207" s="13">
        <v>40031</v>
      </c>
      <c r="F207" s="14">
        <v>40032</v>
      </c>
      <c r="G207" s="19">
        <v>40032</v>
      </c>
      <c r="H207" s="19">
        <v>40039</v>
      </c>
      <c r="I207" s="21">
        <v>40050</v>
      </c>
      <c r="J207" s="22">
        <v>0</v>
      </c>
      <c r="K207" s="22">
        <v>7</v>
      </c>
      <c r="L207" s="15">
        <v>7</v>
      </c>
      <c r="M207" s="15">
        <v>11</v>
      </c>
      <c r="O207" t="str">
        <f t="shared" si="3"/>
        <v>LABBound &amp; Not Paid</v>
      </c>
    </row>
    <row r="208" spans="1:15" ht="12" customHeight="1" outlineLevel="1" x14ac:dyDescent="0.2">
      <c r="A208" s="12" t="s">
        <v>24156</v>
      </c>
      <c r="B208" s="12">
        <v>17719</v>
      </c>
      <c r="C208" s="12" t="s">
        <v>20135</v>
      </c>
      <c r="D208" s="17">
        <v>40028</v>
      </c>
      <c r="E208" s="13">
        <v>40031</v>
      </c>
      <c r="F208" s="14">
        <v>40032</v>
      </c>
      <c r="G208" s="19">
        <v>40086</v>
      </c>
      <c r="H208" s="19">
        <v>40086</v>
      </c>
      <c r="I208" s="21">
        <v>40100</v>
      </c>
      <c r="J208" s="22">
        <v>54</v>
      </c>
      <c r="K208" s="22">
        <v>0</v>
      </c>
      <c r="L208" s="15">
        <v>54</v>
      </c>
      <c r="M208" s="15">
        <v>14</v>
      </c>
      <c r="O208" t="str">
        <f t="shared" si="3"/>
        <v>LABBound &amp; Not Paid</v>
      </c>
    </row>
    <row r="209" spans="1:15" ht="12" customHeight="1" outlineLevel="1" x14ac:dyDescent="0.2">
      <c r="A209" s="12" t="s">
        <v>24156</v>
      </c>
      <c r="B209" s="12">
        <v>17390</v>
      </c>
      <c r="C209" s="12" t="s">
        <v>20135</v>
      </c>
      <c r="D209" s="13">
        <v>40028</v>
      </c>
      <c r="E209" s="13">
        <v>40031</v>
      </c>
      <c r="F209" s="14">
        <v>40032</v>
      </c>
      <c r="G209" s="14">
        <v>40032</v>
      </c>
      <c r="H209" s="14">
        <v>40032</v>
      </c>
      <c r="I209" s="21">
        <v>40035</v>
      </c>
      <c r="J209" s="15">
        <v>0</v>
      </c>
      <c r="K209" s="15">
        <v>0</v>
      </c>
      <c r="L209" s="15">
        <v>0</v>
      </c>
      <c r="M209" s="15">
        <v>3</v>
      </c>
      <c r="O209" t="str">
        <f t="shared" si="3"/>
        <v>LABBound &amp; Not Paid</v>
      </c>
    </row>
    <row r="210" spans="1:15" ht="12" customHeight="1" outlineLevel="1" x14ac:dyDescent="0.2">
      <c r="A210" s="12" t="s">
        <v>24156</v>
      </c>
      <c r="B210" s="12">
        <v>18315</v>
      </c>
      <c r="C210" s="12" t="s">
        <v>20135</v>
      </c>
      <c r="D210" s="17">
        <v>40031</v>
      </c>
      <c r="E210" s="13">
        <v>40031</v>
      </c>
      <c r="F210" s="14">
        <v>40032</v>
      </c>
      <c r="G210" s="14">
        <v>40035</v>
      </c>
      <c r="H210" s="14">
        <v>40038</v>
      </c>
      <c r="J210" s="15">
        <v>3</v>
      </c>
      <c r="K210" s="15">
        <v>3</v>
      </c>
      <c r="L210" s="15">
        <v>6</v>
      </c>
      <c r="M210" s="15">
        <v>0</v>
      </c>
      <c r="O210" t="str">
        <f t="shared" si="3"/>
        <v>LABBound &amp; Not Paid</v>
      </c>
    </row>
    <row r="211" spans="1:15" ht="12" customHeight="1" outlineLevel="1" x14ac:dyDescent="0.2">
      <c r="A211" s="12" t="s">
        <v>24156</v>
      </c>
      <c r="B211" s="12">
        <v>18311</v>
      </c>
      <c r="C211" s="12" t="s">
        <v>20135</v>
      </c>
      <c r="D211" s="13">
        <v>40031</v>
      </c>
      <c r="E211" s="13">
        <v>40031</v>
      </c>
      <c r="F211" s="14">
        <v>40032</v>
      </c>
      <c r="G211" s="14">
        <v>40037</v>
      </c>
      <c r="H211" s="14">
        <v>40037</v>
      </c>
      <c r="I211" s="18"/>
      <c r="J211" s="15">
        <v>5</v>
      </c>
      <c r="K211" s="15">
        <v>0</v>
      </c>
      <c r="L211" s="15">
        <v>5</v>
      </c>
      <c r="M211" s="15">
        <v>0</v>
      </c>
      <c r="O211" t="str">
        <f t="shared" si="3"/>
        <v>LABBound &amp; Not Paid</v>
      </c>
    </row>
    <row r="212" spans="1:15" ht="12" customHeight="1" outlineLevel="1" x14ac:dyDescent="0.2">
      <c r="A212" s="12" t="s">
        <v>24157</v>
      </c>
      <c r="B212" s="12">
        <v>17562</v>
      </c>
      <c r="C212" s="12" t="s">
        <v>20135</v>
      </c>
      <c r="D212" s="13">
        <v>40023</v>
      </c>
      <c r="E212" s="13">
        <v>40032</v>
      </c>
      <c r="F212" s="14">
        <v>40032</v>
      </c>
      <c r="G212" s="14">
        <v>40050</v>
      </c>
      <c r="H212" s="14">
        <v>40050</v>
      </c>
      <c r="I212" s="21">
        <v>40062</v>
      </c>
      <c r="J212" s="15">
        <v>18</v>
      </c>
      <c r="K212" s="15">
        <v>0</v>
      </c>
      <c r="L212" s="15">
        <v>18</v>
      </c>
      <c r="M212" s="15">
        <v>12</v>
      </c>
      <c r="O212" t="str">
        <f t="shared" si="3"/>
        <v>MCBBound &amp; Not Paid</v>
      </c>
    </row>
    <row r="213" spans="1:15" ht="12" customHeight="1" outlineLevel="1" x14ac:dyDescent="0.2">
      <c r="A213" s="12" t="s">
        <v>24157</v>
      </c>
      <c r="B213" s="12">
        <v>17584</v>
      </c>
      <c r="C213" s="12" t="s">
        <v>20135</v>
      </c>
      <c r="D213" s="13">
        <v>40029</v>
      </c>
      <c r="E213" s="13">
        <v>40031</v>
      </c>
      <c r="F213" s="14">
        <v>40032</v>
      </c>
      <c r="G213" s="14">
        <v>40037</v>
      </c>
      <c r="H213" s="19">
        <v>40050</v>
      </c>
      <c r="I213" s="21">
        <v>40068</v>
      </c>
      <c r="J213" s="15">
        <v>5</v>
      </c>
      <c r="K213" s="22">
        <v>13</v>
      </c>
      <c r="L213" s="15">
        <v>18</v>
      </c>
      <c r="M213" s="15">
        <v>18</v>
      </c>
      <c r="O213" t="str">
        <f t="shared" si="3"/>
        <v>MCBBound &amp; Not Paid</v>
      </c>
    </row>
    <row r="214" spans="1:15" ht="12" customHeight="1" outlineLevel="1" x14ac:dyDescent="0.2">
      <c r="A214" s="12" t="s">
        <v>24158</v>
      </c>
      <c r="B214" s="12">
        <v>18313</v>
      </c>
      <c r="C214" s="12" t="s">
        <v>20136</v>
      </c>
      <c r="D214" s="13">
        <v>40015</v>
      </c>
      <c r="E214" s="13">
        <v>40031</v>
      </c>
      <c r="F214" s="14">
        <v>40032</v>
      </c>
      <c r="G214" s="20"/>
      <c r="H214" s="20"/>
      <c r="J214" s="23"/>
      <c r="K214" s="23"/>
      <c r="L214" s="15">
        <v>0</v>
      </c>
      <c r="M214" s="15">
        <v>0</v>
      </c>
      <c r="O214" t="str">
        <f t="shared" si="3"/>
        <v>NBBClose-No Info</v>
      </c>
    </row>
    <row r="215" spans="1:15" ht="12" customHeight="1" outlineLevel="1" x14ac:dyDescent="0.2">
      <c r="A215" s="12" t="s">
        <v>24158</v>
      </c>
      <c r="B215" s="12">
        <v>18316</v>
      </c>
      <c r="C215" s="12" t="s">
        <v>20133</v>
      </c>
      <c r="D215" s="13">
        <v>40023</v>
      </c>
      <c r="E215" s="13">
        <v>40031</v>
      </c>
      <c r="F215" s="14">
        <v>40032</v>
      </c>
      <c r="G215" s="20"/>
      <c r="H215" s="20"/>
      <c r="J215" s="23"/>
      <c r="K215" s="23"/>
      <c r="L215" s="15">
        <v>0</v>
      </c>
      <c r="M215" s="15">
        <v>0</v>
      </c>
      <c r="O215" t="str">
        <f t="shared" si="3"/>
        <v>NBBDeclined</v>
      </c>
    </row>
    <row r="216" spans="1:15" ht="12" customHeight="1" outlineLevel="1" x14ac:dyDescent="0.2">
      <c r="A216" s="12" t="s">
        <v>20138</v>
      </c>
      <c r="B216" s="12">
        <v>17568</v>
      </c>
      <c r="C216" s="12" t="s">
        <v>20135</v>
      </c>
      <c r="D216" s="13">
        <v>40010</v>
      </c>
      <c r="E216" s="13">
        <v>40023</v>
      </c>
      <c r="F216" s="14">
        <v>40035</v>
      </c>
      <c r="G216" s="14">
        <v>40044</v>
      </c>
      <c r="H216" s="14">
        <v>40044</v>
      </c>
      <c r="I216" s="21">
        <v>40064</v>
      </c>
      <c r="J216" s="15">
        <v>9</v>
      </c>
      <c r="K216" s="15">
        <v>0</v>
      </c>
      <c r="L216" s="15">
        <v>9</v>
      </c>
      <c r="M216" s="15">
        <v>20</v>
      </c>
      <c r="O216" t="str">
        <f t="shared" si="3"/>
        <v>CNJBound &amp; Not Paid</v>
      </c>
    </row>
    <row r="217" spans="1:15" ht="12" customHeight="1" outlineLevel="1" x14ac:dyDescent="0.2">
      <c r="A217" s="12" t="s">
        <v>20138</v>
      </c>
      <c r="B217" s="12">
        <v>17558</v>
      </c>
      <c r="C217" s="12" t="s">
        <v>20135</v>
      </c>
      <c r="D217" s="13">
        <v>40035</v>
      </c>
      <c r="E217" s="13">
        <v>40024</v>
      </c>
      <c r="F217" s="14">
        <v>40035</v>
      </c>
      <c r="G217" s="14">
        <v>40050</v>
      </c>
      <c r="H217" s="14">
        <v>40053</v>
      </c>
      <c r="I217" s="21">
        <v>40061</v>
      </c>
      <c r="J217" s="15">
        <v>15</v>
      </c>
      <c r="K217" s="15">
        <v>3</v>
      </c>
      <c r="L217" s="15">
        <v>18</v>
      </c>
      <c r="M217" s="15">
        <v>8</v>
      </c>
      <c r="O217" t="str">
        <f t="shared" si="3"/>
        <v>CNJBound &amp; Not Paid</v>
      </c>
    </row>
    <row r="218" spans="1:15" ht="12" customHeight="1" outlineLevel="1" x14ac:dyDescent="0.2">
      <c r="A218" s="12" t="s">
        <v>20138</v>
      </c>
      <c r="B218" s="12">
        <v>17754</v>
      </c>
      <c r="C218" s="12" t="s">
        <v>24152</v>
      </c>
      <c r="D218" s="17">
        <v>40030</v>
      </c>
      <c r="E218" s="13">
        <v>40035</v>
      </c>
      <c r="F218" s="14">
        <v>40035</v>
      </c>
      <c r="G218" s="19">
        <v>40091</v>
      </c>
      <c r="H218" s="19">
        <v>40091</v>
      </c>
      <c r="I218" s="21">
        <v>40112</v>
      </c>
      <c r="J218" s="22">
        <v>56</v>
      </c>
      <c r="K218" s="22">
        <v>0</v>
      </c>
      <c r="L218" s="15">
        <v>56</v>
      </c>
      <c r="M218" s="15">
        <v>21</v>
      </c>
      <c r="O218" t="str">
        <f t="shared" si="3"/>
        <v>CNJQuote Issued</v>
      </c>
    </row>
    <row r="219" spans="1:15" ht="12" customHeight="1" outlineLevel="1" x14ac:dyDescent="0.2">
      <c r="A219" s="12" t="s">
        <v>24155</v>
      </c>
      <c r="B219" s="12">
        <v>17408</v>
      </c>
      <c r="C219" s="12" t="s">
        <v>20135</v>
      </c>
      <c r="D219" s="13">
        <v>40030</v>
      </c>
      <c r="E219" s="13">
        <v>40035</v>
      </c>
      <c r="F219" s="14">
        <v>40035</v>
      </c>
      <c r="G219" s="14">
        <v>40035</v>
      </c>
      <c r="H219" s="14">
        <v>40036</v>
      </c>
      <c r="I219" s="21">
        <v>40040</v>
      </c>
      <c r="J219" s="15">
        <v>0</v>
      </c>
      <c r="K219" s="15">
        <v>1</v>
      </c>
      <c r="L219" s="15">
        <v>1</v>
      </c>
      <c r="M219" s="15">
        <v>4</v>
      </c>
      <c r="O219" t="str">
        <f t="shared" si="3"/>
        <v>JRBound &amp; Not Paid</v>
      </c>
    </row>
    <row r="220" spans="1:15" ht="12" customHeight="1" outlineLevel="1" x14ac:dyDescent="0.2">
      <c r="A220" s="12" t="s">
        <v>24155</v>
      </c>
      <c r="B220" s="12">
        <v>17583</v>
      </c>
      <c r="C220" s="12" t="s">
        <v>20135</v>
      </c>
      <c r="D220" s="17">
        <v>40026</v>
      </c>
      <c r="E220" s="13">
        <v>40029</v>
      </c>
      <c r="F220" s="14">
        <v>40035</v>
      </c>
      <c r="G220" s="19">
        <v>40053</v>
      </c>
      <c r="H220" s="19">
        <v>40057</v>
      </c>
      <c r="I220" s="21">
        <v>40068</v>
      </c>
      <c r="J220" s="22">
        <v>18</v>
      </c>
      <c r="K220" s="22">
        <v>4</v>
      </c>
      <c r="L220" s="15">
        <v>22</v>
      </c>
      <c r="M220" s="15">
        <v>11</v>
      </c>
      <c r="O220" t="str">
        <f t="shared" si="3"/>
        <v>JRBound &amp; Not Paid</v>
      </c>
    </row>
    <row r="221" spans="1:15" ht="12" customHeight="1" outlineLevel="1" x14ac:dyDescent="0.2">
      <c r="A221" s="12" t="s">
        <v>24155</v>
      </c>
      <c r="B221" s="12">
        <v>17438</v>
      </c>
      <c r="C221" s="12" t="s">
        <v>20135</v>
      </c>
      <c r="D221" s="13">
        <v>40032</v>
      </c>
      <c r="E221" s="13">
        <v>40032</v>
      </c>
      <c r="F221" s="14">
        <v>40035</v>
      </c>
      <c r="G221" s="14">
        <v>40037</v>
      </c>
      <c r="H221" s="14">
        <v>40044</v>
      </c>
      <c r="I221" s="21">
        <v>40049</v>
      </c>
      <c r="J221" s="15">
        <v>2</v>
      </c>
      <c r="K221" s="15">
        <v>7</v>
      </c>
      <c r="L221" s="15">
        <v>9</v>
      </c>
      <c r="M221" s="15">
        <v>5</v>
      </c>
      <c r="O221" t="str">
        <f t="shared" si="3"/>
        <v>JRBound &amp; Not Paid</v>
      </c>
    </row>
    <row r="222" spans="1:15" ht="12" customHeight="1" outlineLevel="1" x14ac:dyDescent="0.2">
      <c r="A222" s="12" t="s">
        <v>24156</v>
      </c>
      <c r="B222" s="12">
        <v>18320</v>
      </c>
      <c r="C222" s="12" t="s">
        <v>20136</v>
      </c>
      <c r="D222" s="13">
        <v>40031</v>
      </c>
      <c r="E222" s="13">
        <v>40032</v>
      </c>
      <c r="F222" s="14">
        <v>40035</v>
      </c>
      <c r="G222" s="14">
        <v>40037</v>
      </c>
      <c r="H222" s="14">
        <v>40037</v>
      </c>
      <c r="J222" s="15">
        <v>2</v>
      </c>
      <c r="K222" s="15">
        <v>0</v>
      </c>
      <c r="L222" s="15">
        <v>2</v>
      </c>
      <c r="M222" s="15">
        <v>0</v>
      </c>
      <c r="O222" t="str">
        <f t="shared" si="3"/>
        <v>LABClose-No Info</v>
      </c>
    </row>
    <row r="223" spans="1:15" ht="12" customHeight="1" outlineLevel="1" x14ac:dyDescent="0.2">
      <c r="A223" s="12" t="s">
        <v>24158</v>
      </c>
      <c r="B223" s="12">
        <v>18319</v>
      </c>
      <c r="C223" s="12" t="s">
        <v>20133</v>
      </c>
      <c r="D223" s="13">
        <v>40017</v>
      </c>
      <c r="E223" s="13">
        <v>40032</v>
      </c>
      <c r="F223" s="14">
        <v>40035</v>
      </c>
      <c r="G223" s="20"/>
      <c r="H223" s="20"/>
      <c r="J223" s="23"/>
      <c r="K223" s="23"/>
      <c r="L223" s="15">
        <v>0</v>
      </c>
      <c r="M223" s="15">
        <v>0</v>
      </c>
      <c r="O223" t="str">
        <f t="shared" si="3"/>
        <v>NBBDeclined</v>
      </c>
    </row>
    <row r="224" spans="1:15" ht="12" customHeight="1" outlineLevel="1" x14ac:dyDescent="0.2">
      <c r="A224" s="12" t="s">
        <v>20138</v>
      </c>
      <c r="B224" s="12">
        <v>17590</v>
      </c>
      <c r="C224" s="12" t="s">
        <v>20135</v>
      </c>
      <c r="D224" s="13">
        <v>40025</v>
      </c>
      <c r="E224" s="13">
        <v>40036</v>
      </c>
      <c r="F224" s="14">
        <v>40036</v>
      </c>
      <c r="G224" s="14">
        <v>40056</v>
      </c>
      <c r="H224" s="14">
        <v>40056</v>
      </c>
      <c r="I224" s="21">
        <v>40070</v>
      </c>
      <c r="J224" s="15">
        <v>20</v>
      </c>
      <c r="K224" s="15">
        <v>0</v>
      </c>
      <c r="L224" s="15">
        <v>20</v>
      </c>
      <c r="M224" s="15">
        <v>14</v>
      </c>
      <c r="O224" t="str">
        <f t="shared" si="3"/>
        <v>CNJBound &amp; Not Paid</v>
      </c>
    </row>
    <row r="225" spans="1:15" ht="12" customHeight="1" outlineLevel="1" x14ac:dyDescent="0.2">
      <c r="A225" s="12" t="s">
        <v>20138</v>
      </c>
      <c r="B225" s="12">
        <v>17457</v>
      </c>
      <c r="C225" s="12" t="s">
        <v>20135</v>
      </c>
      <c r="D225" s="13">
        <v>40028</v>
      </c>
      <c r="E225" s="13">
        <v>40035</v>
      </c>
      <c r="F225" s="14">
        <v>40036</v>
      </c>
      <c r="G225" s="14">
        <v>40038</v>
      </c>
      <c r="H225" s="14">
        <v>40039</v>
      </c>
      <c r="I225" s="21">
        <v>40054</v>
      </c>
      <c r="J225" s="15">
        <v>2</v>
      </c>
      <c r="K225" s="15">
        <v>1</v>
      </c>
      <c r="L225" s="15">
        <v>3</v>
      </c>
      <c r="M225" s="15">
        <v>15</v>
      </c>
      <c r="O225" t="str">
        <f t="shared" si="3"/>
        <v>CNJBound &amp; Not Paid</v>
      </c>
    </row>
    <row r="226" spans="1:15" ht="12" customHeight="1" outlineLevel="1" x14ac:dyDescent="0.2">
      <c r="A226" s="12" t="s">
        <v>24153</v>
      </c>
      <c r="B226" s="12">
        <v>17554</v>
      </c>
      <c r="C226" s="12" t="s">
        <v>20135</v>
      </c>
      <c r="D226" s="13">
        <v>40024</v>
      </c>
      <c r="E226" s="13">
        <v>40025</v>
      </c>
      <c r="F226" s="14">
        <v>40036</v>
      </c>
      <c r="G226" s="19">
        <v>40036</v>
      </c>
      <c r="H226" s="19">
        <v>40036</v>
      </c>
      <c r="I226" s="21">
        <v>40061</v>
      </c>
      <c r="J226" s="22">
        <v>0</v>
      </c>
      <c r="K226" s="22">
        <v>0</v>
      </c>
      <c r="L226" s="15">
        <v>0</v>
      </c>
      <c r="M226" s="15">
        <v>25</v>
      </c>
      <c r="O226" t="str">
        <f t="shared" si="3"/>
        <v>HJMBound &amp; Not Paid</v>
      </c>
    </row>
    <row r="227" spans="1:15" ht="12" customHeight="1" outlineLevel="1" x14ac:dyDescent="0.2">
      <c r="A227" s="12" t="s">
        <v>24156</v>
      </c>
      <c r="B227" s="12">
        <v>18321</v>
      </c>
      <c r="C227" s="12" t="s">
        <v>20136</v>
      </c>
      <c r="D227" s="13">
        <v>40035</v>
      </c>
      <c r="E227" s="13">
        <v>40035</v>
      </c>
      <c r="F227" s="14">
        <v>40036</v>
      </c>
      <c r="G227" s="14">
        <v>40037</v>
      </c>
      <c r="H227" s="14">
        <v>40038</v>
      </c>
      <c r="J227" s="15">
        <v>1</v>
      </c>
      <c r="K227" s="15">
        <v>1</v>
      </c>
      <c r="L227" s="15">
        <v>2</v>
      </c>
      <c r="M227" s="15">
        <v>0</v>
      </c>
      <c r="O227" t="str">
        <f t="shared" si="3"/>
        <v>LABClose-No Info</v>
      </c>
    </row>
    <row r="228" spans="1:15" ht="12" customHeight="1" outlineLevel="1" x14ac:dyDescent="0.2">
      <c r="A228" s="12" t="s">
        <v>24157</v>
      </c>
      <c r="B228" s="12">
        <v>17750</v>
      </c>
      <c r="C228" s="12" t="s">
        <v>24152</v>
      </c>
      <c r="D228" s="13">
        <v>40040</v>
      </c>
      <c r="E228" s="13">
        <v>40036</v>
      </c>
      <c r="F228" s="14">
        <v>40036</v>
      </c>
      <c r="G228" s="14">
        <v>40079</v>
      </c>
      <c r="H228" s="14">
        <v>40087</v>
      </c>
      <c r="I228" s="21">
        <v>40111</v>
      </c>
      <c r="J228" s="15">
        <v>43</v>
      </c>
      <c r="K228" s="15">
        <v>8</v>
      </c>
      <c r="L228" s="15">
        <v>51</v>
      </c>
      <c r="M228" s="15">
        <v>24</v>
      </c>
      <c r="O228" t="str">
        <f t="shared" si="3"/>
        <v>MCBQuote Issued</v>
      </c>
    </row>
    <row r="229" spans="1:15" ht="12" customHeight="1" outlineLevel="1" x14ac:dyDescent="0.2">
      <c r="A229" s="12" t="s">
        <v>24157</v>
      </c>
      <c r="B229" s="12">
        <v>17424</v>
      </c>
      <c r="C229" s="12" t="s">
        <v>20135</v>
      </c>
      <c r="D229" s="13">
        <v>40035</v>
      </c>
      <c r="E229" s="13">
        <v>40035</v>
      </c>
      <c r="F229" s="14">
        <v>40036</v>
      </c>
      <c r="G229" s="14">
        <v>40036</v>
      </c>
      <c r="H229" s="14">
        <v>40043</v>
      </c>
      <c r="I229" s="21">
        <v>40044</v>
      </c>
      <c r="J229" s="15">
        <v>0</v>
      </c>
      <c r="K229" s="15">
        <v>7</v>
      </c>
      <c r="L229" s="15">
        <v>7</v>
      </c>
      <c r="M229" s="15">
        <v>1</v>
      </c>
      <c r="O229" t="str">
        <f t="shared" si="3"/>
        <v>MCBBound &amp; Not Paid</v>
      </c>
    </row>
    <row r="230" spans="1:15" ht="12" customHeight="1" outlineLevel="1" x14ac:dyDescent="0.2">
      <c r="A230" s="12" t="s">
        <v>24158</v>
      </c>
      <c r="B230" s="12">
        <v>18323</v>
      </c>
      <c r="C230" s="12" t="s">
        <v>20134</v>
      </c>
      <c r="D230" s="13">
        <v>40032</v>
      </c>
      <c r="E230" s="13">
        <v>40035</v>
      </c>
      <c r="F230" s="14">
        <v>40036</v>
      </c>
      <c r="G230" s="19">
        <v>40055</v>
      </c>
      <c r="H230" s="19">
        <v>40055</v>
      </c>
      <c r="J230" s="22">
        <v>19</v>
      </c>
      <c r="K230" s="22">
        <v>0</v>
      </c>
      <c r="L230" s="15">
        <v>19</v>
      </c>
      <c r="M230" s="15">
        <v>0</v>
      </c>
      <c r="O230" t="str">
        <f t="shared" si="3"/>
        <v>NBBNo Sale</v>
      </c>
    </row>
    <row r="231" spans="1:15" ht="12" customHeight="1" outlineLevel="1" x14ac:dyDescent="0.2">
      <c r="A231" s="12" t="s">
        <v>24158</v>
      </c>
      <c r="B231" s="12">
        <v>18324</v>
      </c>
      <c r="C231" s="12" t="s">
        <v>20133</v>
      </c>
      <c r="D231" s="13">
        <v>40029</v>
      </c>
      <c r="E231" s="13">
        <v>40035</v>
      </c>
      <c r="F231" s="14">
        <v>40036</v>
      </c>
      <c r="G231" s="8"/>
      <c r="H231" s="8"/>
      <c r="J231" s="10"/>
      <c r="K231" s="10"/>
      <c r="L231" s="15">
        <v>0</v>
      </c>
      <c r="M231" s="15">
        <v>0</v>
      </c>
      <c r="O231" t="str">
        <f t="shared" si="3"/>
        <v>NBBDeclined</v>
      </c>
    </row>
    <row r="232" spans="1:15" ht="12" customHeight="1" outlineLevel="1" x14ac:dyDescent="0.2">
      <c r="A232" s="12" t="s">
        <v>24158</v>
      </c>
      <c r="B232" s="12">
        <v>18322</v>
      </c>
      <c r="C232" s="12" t="s">
        <v>20133</v>
      </c>
      <c r="D232" s="13">
        <v>40017</v>
      </c>
      <c r="E232" s="13">
        <v>40035</v>
      </c>
      <c r="F232" s="14">
        <v>40036</v>
      </c>
      <c r="G232" s="20"/>
      <c r="H232" s="20"/>
      <c r="J232" s="23"/>
      <c r="K232" s="23"/>
      <c r="L232" s="15">
        <v>0</v>
      </c>
      <c r="M232" s="15">
        <v>0</v>
      </c>
      <c r="O232" t="str">
        <f t="shared" si="3"/>
        <v>NBBDeclined</v>
      </c>
    </row>
    <row r="233" spans="1:15" ht="12" customHeight="1" outlineLevel="1" x14ac:dyDescent="0.2">
      <c r="A233" s="12" t="s">
        <v>20138</v>
      </c>
      <c r="B233" s="12">
        <v>17609</v>
      </c>
      <c r="C233" s="12" t="s">
        <v>20135</v>
      </c>
      <c r="D233" s="13">
        <v>40031</v>
      </c>
      <c r="E233" s="13">
        <v>40035</v>
      </c>
      <c r="F233" s="14">
        <v>40037</v>
      </c>
      <c r="G233" s="14">
        <v>40058</v>
      </c>
      <c r="H233" s="14">
        <v>40066</v>
      </c>
      <c r="I233" s="16">
        <v>40075</v>
      </c>
      <c r="J233" s="15">
        <v>21</v>
      </c>
      <c r="K233" s="15">
        <v>8</v>
      </c>
      <c r="L233" s="15">
        <v>29</v>
      </c>
      <c r="M233" s="15">
        <v>9</v>
      </c>
      <c r="O233" t="str">
        <f t="shared" si="3"/>
        <v>CNJBound &amp; Not Paid</v>
      </c>
    </row>
    <row r="234" spans="1:15" ht="12" customHeight="1" outlineLevel="1" x14ac:dyDescent="0.2">
      <c r="A234" s="12" t="s">
        <v>20138</v>
      </c>
      <c r="B234" s="12">
        <v>17574</v>
      </c>
      <c r="C234" s="12" t="s">
        <v>20135</v>
      </c>
      <c r="D234" s="13">
        <v>40025</v>
      </c>
      <c r="E234" s="13">
        <v>40035</v>
      </c>
      <c r="F234" s="14">
        <v>40037</v>
      </c>
      <c r="G234" s="19">
        <v>40052</v>
      </c>
      <c r="H234" s="19">
        <v>40052</v>
      </c>
      <c r="I234" s="21">
        <v>40066</v>
      </c>
      <c r="J234" s="22">
        <v>15</v>
      </c>
      <c r="K234" s="22">
        <v>0</v>
      </c>
      <c r="L234" s="15">
        <v>15</v>
      </c>
      <c r="M234" s="15">
        <v>14</v>
      </c>
      <c r="O234" t="str">
        <f t="shared" si="3"/>
        <v>CNJBound &amp; Not Paid</v>
      </c>
    </row>
    <row r="235" spans="1:15" ht="12" customHeight="1" outlineLevel="1" x14ac:dyDescent="0.2">
      <c r="A235" s="12" t="s">
        <v>20138</v>
      </c>
      <c r="B235" s="12">
        <v>17701</v>
      </c>
      <c r="C235" s="12" t="s">
        <v>24152</v>
      </c>
      <c r="D235" s="13">
        <v>40035</v>
      </c>
      <c r="E235" s="13">
        <v>40037</v>
      </c>
      <c r="F235" s="14">
        <v>40037</v>
      </c>
      <c r="G235" s="14">
        <v>40081</v>
      </c>
      <c r="H235" s="14">
        <v>40081</v>
      </c>
      <c r="I235" s="21">
        <v>40095</v>
      </c>
      <c r="J235" s="15">
        <v>44</v>
      </c>
      <c r="K235" s="15">
        <v>0</v>
      </c>
      <c r="L235" s="15">
        <v>44</v>
      </c>
      <c r="M235" s="15">
        <v>14</v>
      </c>
      <c r="O235" t="str">
        <f t="shared" si="3"/>
        <v>CNJQuote Issued</v>
      </c>
    </row>
    <row r="236" spans="1:15" ht="12" customHeight="1" outlineLevel="1" x14ac:dyDescent="0.2">
      <c r="A236" s="12" t="s">
        <v>20138</v>
      </c>
      <c r="B236" s="12">
        <v>17665</v>
      </c>
      <c r="C236" s="12" t="s">
        <v>20135</v>
      </c>
      <c r="D236" s="13">
        <v>40035</v>
      </c>
      <c r="E236" s="13">
        <v>40035</v>
      </c>
      <c r="F236" s="14">
        <v>40037</v>
      </c>
      <c r="G236" s="14">
        <v>40070</v>
      </c>
      <c r="H236" s="14">
        <v>40079</v>
      </c>
      <c r="I236" s="21">
        <v>40087</v>
      </c>
      <c r="J236" s="15">
        <v>33</v>
      </c>
      <c r="K236" s="15">
        <v>9</v>
      </c>
      <c r="L236" s="15">
        <v>42</v>
      </c>
      <c r="M236" s="15">
        <v>8</v>
      </c>
      <c r="O236" t="str">
        <f t="shared" si="3"/>
        <v>CNJBound &amp; Not Paid</v>
      </c>
    </row>
    <row r="237" spans="1:15" ht="21.95" customHeight="1" outlineLevel="1" x14ac:dyDescent="0.2">
      <c r="A237" s="12" t="s">
        <v>20138</v>
      </c>
      <c r="B237" s="12">
        <v>17547</v>
      </c>
      <c r="C237" s="12" t="s">
        <v>24149</v>
      </c>
      <c r="D237" s="13">
        <v>40035</v>
      </c>
      <c r="E237" s="13">
        <v>40036</v>
      </c>
      <c r="F237" s="14">
        <v>40037</v>
      </c>
      <c r="G237" s="14">
        <v>40044</v>
      </c>
      <c r="H237" s="14">
        <v>40044</v>
      </c>
      <c r="I237" s="21">
        <v>40057</v>
      </c>
      <c r="J237" s="15">
        <v>7</v>
      </c>
      <c r="K237" s="15">
        <v>0</v>
      </c>
      <c r="L237" s="15">
        <v>7</v>
      </c>
      <c r="M237" s="15">
        <v>13</v>
      </c>
      <c r="O237" t="str">
        <f t="shared" si="3"/>
        <v>CNJRenewal Laspe Replaced</v>
      </c>
    </row>
    <row r="238" spans="1:15" ht="12" customHeight="1" outlineLevel="1" x14ac:dyDescent="0.2">
      <c r="A238" s="12" t="s">
        <v>24153</v>
      </c>
      <c r="B238" s="12">
        <v>18329</v>
      </c>
      <c r="C238" s="12" t="s">
        <v>20134</v>
      </c>
      <c r="D238" s="13">
        <v>40025</v>
      </c>
      <c r="E238" s="13">
        <v>40037</v>
      </c>
      <c r="F238" s="14">
        <v>40037</v>
      </c>
      <c r="G238" s="14">
        <v>40038</v>
      </c>
      <c r="H238" s="14">
        <v>40038</v>
      </c>
      <c r="J238" s="15">
        <v>1</v>
      </c>
      <c r="K238" s="15">
        <v>0</v>
      </c>
      <c r="L238" s="15">
        <v>1</v>
      </c>
      <c r="M238" s="15">
        <v>0</v>
      </c>
      <c r="O238" t="str">
        <f t="shared" si="3"/>
        <v>HJMNo Sale</v>
      </c>
    </row>
    <row r="239" spans="1:15" ht="12" customHeight="1" outlineLevel="1" x14ac:dyDescent="0.2">
      <c r="A239" s="12" t="s">
        <v>24153</v>
      </c>
      <c r="B239" s="12">
        <v>17448</v>
      </c>
      <c r="C239" s="12" t="s">
        <v>20135</v>
      </c>
      <c r="D239" s="13">
        <v>40030</v>
      </c>
      <c r="E239" s="13">
        <v>40037</v>
      </c>
      <c r="F239" s="14">
        <v>40037</v>
      </c>
      <c r="G239" s="19">
        <v>40037</v>
      </c>
      <c r="H239" s="19">
        <v>40039</v>
      </c>
      <c r="I239" s="21">
        <v>40050</v>
      </c>
      <c r="J239" s="22">
        <v>0</v>
      </c>
      <c r="K239" s="22">
        <v>2</v>
      </c>
      <c r="L239" s="15">
        <v>2</v>
      </c>
      <c r="M239" s="15">
        <v>11</v>
      </c>
      <c r="O239" t="str">
        <f t="shared" si="3"/>
        <v>HJMBound &amp; Not Paid</v>
      </c>
    </row>
    <row r="240" spans="1:15" ht="12" customHeight="1" outlineLevel="1" x14ac:dyDescent="0.2">
      <c r="A240" s="12" t="s">
        <v>24153</v>
      </c>
      <c r="B240" s="12">
        <v>18327</v>
      </c>
      <c r="C240" s="12" t="s">
        <v>24152</v>
      </c>
      <c r="D240" s="18"/>
      <c r="E240" s="13">
        <v>40037</v>
      </c>
      <c r="F240" s="14">
        <v>40037</v>
      </c>
      <c r="G240" s="14">
        <v>40046</v>
      </c>
      <c r="H240" s="14">
        <v>40085</v>
      </c>
      <c r="J240" s="15">
        <v>9</v>
      </c>
      <c r="K240" s="15">
        <v>39</v>
      </c>
      <c r="L240" s="15">
        <v>48</v>
      </c>
      <c r="M240" s="15">
        <v>0</v>
      </c>
      <c r="O240" t="str">
        <f t="shared" ref="O240:O303" si="4">+A240&amp;C240</f>
        <v>HJMQuote Issued</v>
      </c>
    </row>
    <row r="241" spans="1:15" ht="12" customHeight="1" outlineLevel="1" x14ac:dyDescent="0.2">
      <c r="A241" s="12" t="s">
        <v>24153</v>
      </c>
      <c r="B241" s="12">
        <v>18328</v>
      </c>
      <c r="C241" s="12" t="s">
        <v>20133</v>
      </c>
      <c r="D241" s="18"/>
      <c r="E241" s="13">
        <v>40037</v>
      </c>
      <c r="F241" s="14">
        <v>40037</v>
      </c>
      <c r="G241" s="8"/>
      <c r="H241" s="8"/>
      <c r="J241" s="10"/>
      <c r="K241" s="10"/>
      <c r="L241" s="15">
        <v>0</v>
      </c>
      <c r="M241" s="15">
        <v>0</v>
      </c>
      <c r="O241" t="str">
        <f t="shared" si="4"/>
        <v>HJMDeclined</v>
      </c>
    </row>
    <row r="242" spans="1:15" ht="12" customHeight="1" outlineLevel="1" x14ac:dyDescent="0.2">
      <c r="A242" s="12" t="s">
        <v>24153</v>
      </c>
      <c r="B242" s="12">
        <v>17543</v>
      </c>
      <c r="C242" s="12" t="s">
        <v>20135</v>
      </c>
      <c r="D242" s="13">
        <v>40009</v>
      </c>
      <c r="E242" s="13">
        <v>40037</v>
      </c>
      <c r="F242" s="14">
        <v>40037</v>
      </c>
      <c r="G242" s="14">
        <v>40042</v>
      </c>
      <c r="H242" s="14">
        <v>40042</v>
      </c>
      <c r="I242" s="21">
        <v>40057</v>
      </c>
      <c r="J242" s="15">
        <v>5</v>
      </c>
      <c r="K242" s="15">
        <v>0</v>
      </c>
      <c r="L242" s="15">
        <v>5</v>
      </c>
      <c r="M242" s="15">
        <v>15</v>
      </c>
      <c r="O242" t="str">
        <f t="shared" si="4"/>
        <v>HJMBound &amp; Not Paid</v>
      </c>
    </row>
    <row r="243" spans="1:15" ht="12" customHeight="1" outlineLevel="1" x14ac:dyDescent="0.2">
      <c r="A243" s="12" t="s">
        <v>24155</v>
      </c>
      <c r="B243" s="12">
        <v>17555</v>
      </c>
      <c r="C243" s="12" t="s">
        <v>20135</v>
      </c>
      <c r="D243" s="13">
        <v>40010</v>
      </c>
      <c r="E243" s="13">
        <v>40035</v>
      </c>
      <c r="F243" s="14">
        <v>40037</v>
      </c>
      <c r="G243" s="19">
        <v>40056</v>
      </c>
      <c r="H243" s="19">
        <v>40056</v>
      </c>
      <c r="I243" s="21">
        <v>40061</v>
      </c>
      <c r="J243" s="22">
        <v>19</v>
      </c>
      <c r="K243" s="22">
        <v>0</v>
      </c>
      <c r="L243" s="15">
        <v>19</v>
      </c>
      <c r="M243" s="15">
        <v>5</v>
      </c>
      <c r="O243" t="str">
        <f t="shared" si="4"/>
        <v>JRBound &amp; Not Paid</v>
      </c>
    </row>
    <row r="244" spans="1:15" ht="12" customHeight="1" outlineLevel="1" x14ac:dyDescent="0.2">
      <c r="A244" s="12" t="s">
        <v>24155</v>
      </c>
      <c r="B244" s="12">
        <v>17579</v>
      </c>
      <c r="C244" s="12" t="s">
        <v>20135</v>
      </c>
      <c r="D244" s="13">
        <v>40031</v>
      </c>
      <c r="E244" s="13">
        <v>40035</v>
      </c>
      <c r="F244" s="14">
        <v>40037</v>
      </c>
      <c r="G244" s="14">
        <v>40059</v>
      </c>
      <c r="H244" s="14">
        <v>40060</v>
      </c>
      <c r="I244" s="21">
        <v>40067</v>
      </c>
      <c r="J244" s="15">
        <v>22</v>
      </c>
      <c r="K244" s="15">
        <v>1</v>
      </c>
      <c r="L244" s="15">
        <v>23</v>
      </c>
      <c r="M244" s="15">
        <v>7</v>
      </c>
      <c r="O244" t="str">
        <f t="shared" si="4"/>
        <v>JRBound &amp; Not Paid</v>
      </c>
    </row>
    <row r="245" spans="1:15" ht="12" customHeight="1" outlineLevel="1" x14ac:dyDescent="0.2">
      <c r="A245" s="12" t="s">
        <v>24156</v>
      </c>
      <c r="B245" s="12">
        <v>17692</v>
      </c>
      <c r="C245" s="12" t="s">
        <v>20135</v>
      </c>
      <c r="D245" s="13">
        <v>40079</v>
      </c>
      <c r="E245" s="13">
        <v>40028</v>
      </c>
      <c r="F245" s="14">
        <v>40037</v>
      </c>
      <c r="G245" s="19">
        <v>40079</v>
      </c>
      <c r="H245" s="19">
        <v>40087</v>
      </c>
      <c r="I245" s="21">
        <v>40093</v>
      </c>
      <c r="J245" s="22">
        <v>42</v>
      </c>
      <c r="K245" s="22">
        <v>8</v>
      </c>
      <c r="L245" s="15">
        <v>50</v>
      </c>
      <c r="M245" s="15">
        <v>6</v>
      </c>
      <c r="O245" t="str">
        <f t="shared" si="4"/>
        <v>LABBound &amp; Not Paid</v>
      </c>
    </row>
    <row r="246" spans="1:15" ht="12" customHeight="1" outlineLevel="1" x14ac:dyDescent="0.2">
      <c r="A246" s="12" t="s">
        <v>24156</v>
      </c>
      <c r="B246" s="12">
        <v>17532</v>
      </c>
      <c r="C246" s="12" t="s">
        <v>20135</v>
      </c>
      <c r="D246" s="13">
        <v>40032</v>
      </c>
      <c r="E246" s="13">
        <v>40034</v>
      </c>
      <c r="F246" s="14">
        <v>40037</v>
      </c>
      <c r="G246" s="19">
        <v>40049</v>
      </c>
      <c r="H246" s="19">
        <v>40049</v>
      </c>
      <c r="I246" s="21">
        <v>40057</v>
      </c>
      <c r="J246" s="22">
        <v>12</v>
      </c>
      <c r="K246" s="22">
        <v>0</v>
      </c>
      <c r="L246" s="15">
        <v>12</v>
      </c>
      <c r="M246" s="15">
        <v>8</v>
      </c>
      <c r="O246" t="str">
        <f t="shared" si="4"/>
        <v>LABBound &amp; Not Paid</v>
      </c>
    </row>
    <row r="247" spans="1:15" ht="12" customHeight="1" outlineLevel="1" x14ac:dyDescent="0.2">
      <c r="A247" s="12" t="s">
        <v>24156</v>
      </c>
      <c r="B247" s="12">
        <v>17628</v>
      </c>
      <c r="C247" s="12" t="s">
        <v>20135</v>
      </c>
      <c r="D247" s="13">
        <v>40008</v>
      </c>
      <c r="E247" s="13">
        <v>40036</v>
      </c>
      <c r="F247" s="14">
        <v>40037</v>
      </c>
      <c r="G247" s="14">
        <v>40065</v>
      </c>
      <c r="H247" s="14">
        <v>40078</v>
      </c>
      <c r="I247" s="21">
        <v>40082</v>
      </c>
      <c r="J247" s="15">
        <v>28</v>
      </c>
      <c r="K247" s="15">
        <v>13</v>
      </c>
      <c r="L247" s="15">
        <v>41</v>
      </c>
      <c r="M247" s="15">
        <v>4</v>
      </c>
      <c r="O247" t="str">
        <f t="shared" si="4"/>
        <v>LABBound &amp; Not Paid</v>
      </c>
    </row>
    <row r="248" spans="1:15" ht="12" customHeight="1" outlineLevel="1" x14ac:dyDescent="0.2">
      <c r="A248" s="12" t="s">
        <v>24156</v>
      </c>
      <c r="B248" s="12">
        <v>18326</v>
      </c>
      <c r="C248" s="12" t="s">
        <v>20135</v>
      </c>
      <c r="D248" s="13">
        <v>40031</v>
      </c>
      <c r="E248" s="13">
        <v>40036</v>
      </c>
      <c r="F248" s="14">
        <v>40037</v>
      </c>
      <c r="G248" s="14">
        <v>40038</v>
      </c>
      <c r="H248" s="14">
        <v>40038</v>
      </c>
      <c r="J248" s="15">
        <v>1</v>
      </c>
      <c r="K248" s="15">
        <v>0</v>
      </c>
      <c r="L248" s="15">
        <v>1</v>
      </c>
      <c r="M248" s="15">
        <v>0</v>
      </c>
      <c r="O248" t="str">
        <f t="shared" si="4"/>
        <v>LABBound &amp; Not Paid</v>
      </c>
    </row>
    <row r="249" spans="1:15" ht="12" customHeight="1" outlineLevel="1" x14ac:dyDescent="0.2">
      <c r="A249" s="12" t="s">
        <v>24156</v>
      </c>
      <c r="B249" s="12">
        <v>17535</v>
      </c>
      <c r="C249" s="12" t="s">
        <v>20135</v>
      </c>
      <c r="D249" s="13">
        <v>40024</v>
      </c>
      <c r="E249" s="13">
        <v>40028</v>
      </c>
      <c r="F249" s="14">
        <v>40037</v>
      </c>
      <c r="G249" s="19">
        <v>40039</v>
      </c>
      <c r="H249" s="19">
        <v>40039</v>
      </c>
      <c r="I249" s="21">
        <v>40057</v>
      </c>
      <c r="J249" s="22">
        <v>2</v>
      </c>
      <c r="K249" s="22">
        <v>0</v>
      </c>
      <c r="L249" s="15">
        <v>2</v>
      </c>
      <c r="M249" s="15">
        <v>18</v>
      </c>
      <c r="O249" t="str">
        <f t="shared" si="4"/>
        <v>LABBound &amp; Not Paid</v>
      </c>
    </row>
    <row r="250" spans="1:15" ht="12" customHeight="1" outlineLevel="1" x14ac:dyDescent="0.2">
      <c r="A250" s="12" t="s">
        <v>24156</v>
      </c>
      <c r="B250" s="12">
        <v>17551</v>
      </c>
      <c r="C250" s="12" t="s">
        <v>20135</v>
      </c>
      <c r="D250" s="13">
        <v>40031</v>
      </c>
      <c r="E250" s="13">
        <v>40036</v>
      </c>
      <c r="F250" s="14">
        <v>40037</v>
      </c>
      <c r="G250" s="19">
        <v>40051</v>
      </c>
      <c r="H250" s="19">
        <v>40051</v>
      </c>
      <c r="I250" s="21">
        <v>40058</v>
      </c>
      <c r="J250" s="22">
        <v>14</v>
      </c>
      <c r="K250" s="22">
        <v>0</v>
      </c>
      <c r="L250" s="15">
        <v>14</v>
      </c>
      <c r="M250" s="15">
        <v>7</v>
      </c>
      <c r="O250" t="str">
        <f t="shared" si="4"/>
        <v>LABBound &amp; Not Paid</v>
      </c>
    </row>
    <row r="251" spans="1:15" ht="12" customHeight="1" outlineLevel="1" x14ac:dyDescent="0.2">
      <c r="A251" s="12" t="s">
        <v>24156</v>
      </c>
      <c r="B251" s="12">
        <v>17612</v>
      </c>
      <c r="C251" s="12" t="s">
        <v>20135</v>
      </c>
      <c r="D251" s="13">
        <v>40003</v>
      </c>
      <c r="E251" s="13">
        <v>40030</v>
      </c>
      <c r="F251" s="14">
        <v>40037</v>
      </c>
      <c r="G251" s="19">
        <v>40060</v>
      </c>
      <c r="H251" s="19">
        <v>40060</v>
      </c>
      <c r="I251" s="21">
        <v>40075</v>
      </c>
      <c r="J251" s="22">
        <v>23</v>
      </c>
      <c r="K251" s="22">
        <v>0</v>
      </c>
      <c r="L251" s="15">
        <v>23</v>
      </c>
      <c r="M251" s="15">
        <v>15</v>
      </c>
      <c r="O251" t="str">
        <f t="shared" si="4"/>
        <v>LABBound &amp; Not Paid</v>
      </c>
    </row>
    <row r="252" spans="1:15" ht="12" customHeight="1" outlineLevel="1" x14ac:dyDescent="0.2">
      <c r="A252" s="12" t="s">
        <v>24156</v>
      </c>
      <c r="B252" s="12">
        <v>17595</v>
      </c>
      <c r="C252" s="12" t="s">
        <v>20135</v>
      </c>
      <c r="D252" s="13">
        <v>40030</v>
      </c>
      <c r="E252" s="13">
        <v>40032</v>
      </c>
      <c r="F252" s="14">
        <v>40037</v>
      </c>
      <c r="G252" s="19">
        <v>40060</v>
      </c>
      <c r="H252" s="19">
        <v>40060</v>
      </c>
      <c r="I252" s="21">
        <v>40071</v>
      </c>
      <c r="J252" s="22">
        <v>23</v>
      </c>
      <c r="K252" s="22">
        <v>0</v>
      </c>
      <c r="L252" s="15">
        <v>23</v>
      </c>
      <c r="M252" s="15">
        <v>11</v>
      </c>
      <c r="O252" t="str">
        <f t="shared" si="4"/>
        <v>LABBound &amp; Not Paid</v>
      </c>
    </row>
    <row r="253" spans="1:15" ht="12" customHeight="1" outlineLevel="1" x14ac:dyDescent="0.2">
      <c r="A253" s="12" t="s">
        <v>24157</v>
      </c>
      <c r="B253" s="12">
        <v>17625</v>
      </c>
      <c r="C253" s="12" t="s">
        <v>20135</v>
      </c>
      <c r="D253" s="13">
        <v>40030</v>
      </c>
      <c r="E253" s="13">
        <v>40035</v>
      </c>
      <c r="F253" s="14">
        <v>40037</v>
      </c>
      <c r="G253" s="19">
        <v>40066</v>
      </c>
      <c r="H253" s="19">
        <v>40067</v>
      </c>
      <c r="I253" s="21">
        <v>40081</v>
      </c>
      <c r="J253" s="22">
        <v>29</v>
      </c>
      <c r="K253" s="22">
        <v>1</v>
      </c>
      <c r="L253" s="15">
        <v>30</v>
      </c>
      <c r="M253" s="15">
        <v>14</v>
      </c>
      <c r="O253" t="str">
        <f t="shared" si="4"/>
        <v>MCBBound &amp; Not Paid</v>
      </c>
    </row>
    <row r="254" spans="1:15" ht="12" customHeight="1" outlineLevel="1" x14ac:dyDescent="0.2">
      <c r="A254" s="12" t="s">
        <v>24157</v>
      </c>
      <c r="B254" s="12">
        <v>17585</v>
      </c>
      <c r="C254" s="12" t="s">
        <v>20135</v>
      </c>
      <c r="D254" s="13">
        <v>40025</v>
      </c>
      <c r="E254" s="13">
        <v>40028</v>
      </c>
      <c r="F254" s="14">
        <v>40037</v>
      </c>
      <c r="G254" s="14">
        <v>40052</v>
      </c>
      <c r="H254" s="14">
        <v>40052</v>
      </c>
      <c r="I254" s="21">
        <v>40069</v>
      </c>
      <c r="J254" s="15">
        <v>15</v>
      </c>
      <c r="K254" s="15">
        <v>0</v>
      </c>
      <c r="L254" s="15">
        <v>15</v>
      </c>
      <c r="M254" s="15">
        <v>17</v>
      </c>
      <c r="O254" t="str">
        <f t="shared" si="4"/>
        <v>MCBBound &amp; Not Paid</v>
      </c>
    </row>
    <row r="255" spans="1:15" ht="12" customHeight="1" outlineLevel="1" x14ac:dyDescent="0.2">
      <c r="A255" s="12" t="s">
        <v>24157</v>
      </c>
      <c r="B255" s="12">
        <v>17552</v>
      </c>
      <c r="C255" s="12" t="s">
        <v>20135</v>
      </c>
      <c r="D255" s="17">
        <v>40028</v>
      </c>
      <c r="E255" s="13">
        <v>40036</v>
      </c>
      <c r="F255" s="14">
        <v>40037</v>
      </c>
      <c r="G255" s="19">
        <v>40043</v>
      </c>
      <c r="H255" s="19">
        <v>40050</v>
      </c>
      <c r="I255" s="21">
        <v>40060</v>
      </c>
      <c r="J255" s="22">
        <v>6</v>
      </c>
      <c r="K255" s="22">
        <v>7</v>
      </c>
      <c r="L255" s="15">
        <v>13</v>
      </c>
      <c r="M255" s="15">
        <v>10</v>
      </c>
      <c r="O255" t="str">
        <f t="shared" si="4"/>
        <v>MCBBound &amp; Not Paid</v>
      </c>
    </row>
    <row r="256" spans="1:15" ht="12" customHeight="1" outlineLevel="1" x14ac:dyDescent="0.2">
      <c r="A256" s="12" t="s">
        <v>24158</v>
      </c>
      <c r="B256" s="12">
        <v>18325</v>
      </c>
      <c r="C256" s="12" t="s">
        <v>20133</v>
      </c>
      <c r="D256" s="18"/>
      <c r="E256" s="13">
        <v>40035</v>
      </c>
      <c r="F256" s="14">
        <v>40037</v>
      </c>
      <c r="G256" s="20"/>
      <c r="H256" s="20"/>
      <c r="J256" s="23"/>
      <c r="K256" s="23"/>
      <c r="L256" s="15">
        <v>0</v>
      </c>
      <c r="M256" s="15">
        <v>0</v>
      </c>
      <c r="O256" t="str">
        <f t="shared" si="4"/>
        <v>NBBDeclined</v>
      </c>
    </row>
    <row r="257" spans="1:15" ht="12" customHeight="1" outlineLevel="1" x14ac:dyDescent="0.2">
      <c r="A257" s="12" t="s">
        <v>24155</v>
      </c>
      <c r="B257" s="12">
        <v>17411</v>
      </c>
      <c r="C257" s="12" t="s">
        <v>20135</v>
      </c>
      <c r="D257" s="13">
        <v>40038</v>
      </c>
      <c r="E257" s="13">
        <v>40038</v>
      </c>
      <c r="F257" s="14">
        <v>40038</v>
      </c>
      <c r="G257" s="14">
        <v>40039</v>
      </c>
      <c r="H257" s="14">
        <v>40039</v>
      </c>
      <c r="I257" s="21">
        <v>40040</v>
      </c>
      <c r="J257" s="15">
        <v>1</v>
      </c>
      <c r="K257" s="15">
        <v>0</v>
      </c>
      <c r="L257" s="15">
        <v>1</v>
      </c>
      <c r="M257" s="15">
        <v>1</v>
      </c>
      <c r="O257" t="str">
        <f t="shared" si="4"/>
        <v>JRBound &amp; Not Paid</v>
      </c>
    </row>
    <row r="258" spans="1:15" ht="12" customHeight="1" outlineLevel="1" x14ac:dyDescent="0.2">
      <c r="A258" s="12" t="s">
        <v>24155</v>
      </c>
      <c r="B258" s="12">
        <v>17611</v>
      </c>
      <c r="C258" s="12" t="s">
        <v>20135</v>
      </c>
      <c r="D258" s="13">
        <v>40029</v>
      </c>
      <c r="E258" s="13">
        <v>40038</v>
      </c>
      <c r="F258" s="14">
        <v>40038</v>
      </c>
      <c r="G258" s="14">
        <v>40064</v>
      </c>
      <c r="H258" s="19">
        <v>40064</v>
      </c>
      <c r="I258" s="21">
        <v>40075</v>
      </c>
      <c r="J258" s="15">
        <v>26</v>
      </c>
      <c r="K258" s="22">
        <v>0</v>
      </c>
      <c r="L258" s="15">
        <v>26</v>
      </c>
      <c r="M258" s="15">
        <v>11</v>
      </c>
      <c r="O258" t="str">
        <f t="shared" si="4"/>
        <v>JRBound &amp; Not Paid</v>
      </c>
    </row>
    <row r="259" spans="1:15" ht="12" customHeight="1" outlineLevel="1" x14ac:dyDescent="0.2">
      <c r="A259" s="12" t="s">
        <v>24157</v>
      </c>
      <c r="B259" s="12">
        <v>17437</v>
      </c>
      <c r="C259" s="12" t="s">
        <v>20135</v>
      </c>
      <c r="D259" s="13">
        <v>40035</v>
      </c>
      <c r="E259" s="13">
        <v>40038</v>
      </c>
      <c r="F259" s="14">
        <v>40038</v>
      </c>
      <c r="G259" s="14">
        <v>40042</v>
      </c>
      <c r="H259" s="19">
        <v>40042</v>
      </c>
      <c r="I259" s="21">
        <v>40048</v>
      </c>
      <c r="J259" s="15">
        <v>4</v>
      </c>
      <c r="K259" s="22">
        <v>0</v>
      </c>
      <c r="L259" s="15">
        <v>4</v>
      </c>
      <c r="M259" s="15">
        <v>6</v>
      </c>
      <c r="O259" t="str">
        <f t="shared" si="4"/>
        <v>MCBBound &amp; Not Paid</v>
      </c>
    </row>
    <row r="260" spans="1:15" ht="12" customHeight="1" outlineLevel="1" x14ac:dyDescent="0.2">
      <c r="A260" s="12" t="s">
        <v>24157</v>
      </c>
      <c r="B260" s="12">
        <v>17605</v>
      </c>
      <c r="C260" s="12" t="s">
        <v>20135</v>
      </c>
      <c r="D260" s="13">
        <v>40035</v>
      </c>
      <c r="E260" s="13">
        <v>40037</v>
      </c>
      <c r="F260" s="14">
        <v>40038</v>
      </c>
      <c r="G260" s="14">
        <v>40053</v>
      </c>
      <c r="H260" s="14">
        <v>40053</v>
      </c>
      <c r="I260" s="21">
        <v>40074</v>
      </c>
      <c r="J260" s="15">
        <v>15</v>
      </c>
      <c r="K260" s="15">
        <v>0</v>
      </c>
      <c r="L260" s="15">
        <v>15</v>
      </c>
      <c r="M260" s="15">
        <v>21</v>
      </c>
      <c r="O260" t="str">
        <f t="shared" si="4"/>
        <v>MCBBound &amp; Not Paid</v>
      </c>
    </row>
    <row r="261" spans="1:15" ht="12" customHeight="1" outlineLevel="1" x14ac:dyDescent="0.2">
      <c r="A261" s="12" t="s">
        <v>20138</v>
      </c>
      <c r="B261" s="12">
        <v>17652</v>
      </c>
      <c r="C261" s="12" t="s">
        <v>20135</v>
      </c>
      <c r="D261" s="13">
        <v>40037</v>
      </c>
      <c r="E261" s="13">
        <v>40037</v>
      </c>
      <c r="F261" s="14">
        <v>40039</v>
      </c>
      <c r="G261" s="14">
        <v>40071</v>
      </c>
      <c r="H261" s="14">
        <v>40072</v>
      </c>
      <c r="I261" s="21">
        <v>40087</v>
      </c>
      <c r="J261" s="15">
        <v>32</v>
      </c>
      <c r="K261" s="15">
        <v>1</v>
      </c>
      <c r="L261" s="15">
        <v>33</v>
      </c>
      <c r="M261" s="15">
        <v>15</v>
      </c>
      <c r="O261" t="str">
        <f t="shared" si="4"/>
        <v>CNJBound &amp; Not Paid</v>
      </c>
    </row>
    <row r="262" spans="1:15" ht="12" customHeight="1" outlineLevel="1" x14ac:dyDescent="0.2">
      <c r="A262" s="12" t="s">
        <v>24153</v>
      </c>
      <c r="B262" s="12">
        <v>18332</v>
      </c>
      <c r="C262" s="12" t="s">
        <v>20133</v>
      </c>
      <c r="D262" s="18"/>
      <c r="E262" s="13">
        <v>40038</v>
      </c>
      <c r="F262" s="14">
        <v>40039</v>
      </c>
      <c r="G262" s="8"/>
      <c r="H262" s="8"/>
      <c r="J262" s="10"/>
      <c r="K262" s="10"/>
      <c r="L262" s="15">
        <v>0</v>
      </c>
      <c r="M262" s="15">
        <v>0</v>
      </c>
      <c r="O262" t="str">
        <f t="shared" si="4"/>
        <v>HJMDeclined</v>
      </c>
    </row>
    <row r="263" spans="1:15" ht="12" customHeight="1" outlineLevel="1" x14ac:dyDescent="0.2">
      <c r="A263" s="12" t="s">
        <v>24153</v>
      </c>
      <c r="B263" s="12">
        <v>17539</v>
      </c>
      <c r="C263" s="12" t="s">
        <v>20135</v>
      </c>
      <c r="D263" s="17">
        <v>40035</v>
      </c>
      <c r="E263" s="13">
        <v>40037</v>
      </c>
      <c r="F263" s="14">
        <v>40039</v>
      </c>
      <c r="G263" s="19">
        <v>40044</v>
      </c>
      <c r="H263" s="19">
        <v>40045</v>
      </c>
      <c r="I263" s="21">
        <v>40057</v>
      </c>
      <c r="J263" s="22">
        <v>5</v>
      </c>
      <c r="K263" s="22">
        <v>1</v>
      </c>
      <c r="L263" s="15">
        <v>6</v>
      </c>
      <c r="M263" s="15">
        <v>12</v>
      </c>
      <c r="O263" t="str">
        <f t="shared" si="4"/>
        <v>HJMBound &amp; Not Paid</v>
      </c>
    </row>
    <row r="264" spans="1:15" ht="12" customHeight="1" outlineLevel="1" x14ac:dyDescent="0.2">
      <c r="A264" s="12" t="s">
        <v>24153</v>
      </c>
      <c r="B264" s="12">
        <v>18333</v>
      </c>
      <c r="C264" s="12" t="s">
        <v>20133</v>
      </c>
      <c r="D264" s="13">
        <v>39988</v>
      </c>
      <c r="E264" s="13">
        <v>40039</v>
      </c>
      <c r="F264" s="14">
        <v>40039</v>
      </c>
      <c r="G264" s="20"/>
      <c r="H264" s="20"/>
      <c r="J264" s="23"/>
      <c r="K264" s="23"/>
      <c r="L264" s="15">
        <v>0</v>
      </c>
      <c r="M264" s="15">
        <v>0</v>
      </c>
      <c r="O264" t="str">
        <f t="shared" si="4"/>
        <v>HJMDeclined</v>
      </c>
    </row>
    <row r="265" spans="1:15" ht="12" customHeight="1" outlineLevel="1" x14ac:dyDescent="0.2">
      <c r="A265" s="12" t="s">
        <v>24153</v>
      </c>
      <c r="B265" s="12">
        <v>17637</v>
      </c>
      <c r="C265" s="12" t="s">
        <v>20135</v>
      </c>
      <c r="D265" s="13">
        <v>40004</v>
      </c>
      <c r="E265" s="13">
        <v>40039</v>
      </c>
      <c r="F265" s="14">
        <v>40039</v>
      </c>
      <c r="G265" s="14">
        <v>40053</v>
      </c>
      <c r="H265" s="14">
        <v>40071</v>
      </c>
      <c r="I265" s="21">
        <v>40086</v>
      </c>
      <c r="J265" s="15">
        <v>14</v>
      </c>
      <c r="K265" s="15">
        <v>18</v>
      </c>
      <c r="L265" s="15">
        <v>32</v>
      </c>
      <c r="M265" s="15">
        <v>15</v>
      </c>
      <c r="O265" t="str">
        <f t="shared" si="4"/>
        <v>HJMBound &amp; Not Paid</v>
      </c>
    </row>
    <row r="266" spans="1:15" ht="12" customHeight="1" outlineLevel="1" x14ac:dyDescent="0.2">
      <c r="A266" s="12" t="s">
        <v>24153</v>
      </c>
      <c r="B266" s="12">
        <v>18331</v>
      </c>
      <c r="C266" s="12" t="s">
        <v>24152</v>
      </c>
      <c r="D266" s="13">
        <v>40030</v>
      </c>
      <c r="E266" s="13">
        <v>40035</v>
      </c>
      <c r="F266" s="14">
        <v>40039</v>
      </c>
      <c r="G266" s="14">
        <v>40039</v>
      </c>
      <c r="H266" s="14">
        <v>40073</v>
      </c>
      <c r="J266" s="15">
        <v>0</v>
      </c>
      <c r="K266" s="15">
        <v>34</v>
      </c>
      <c r="L266" s="15">
        <v>34</v>
      </c>
      <c r="M266" s="15">
        <v>0</v>
      </c>
      <c r="O266" t="str">
        <f t="shared" si="4"/>
        <v>HJMQuote Issued</v>
      </c>
    </row>
    <row r="267" spans="1:15" ht="12" customHeight="1" outlineLevel="1" x14ac:dyDescent="0.2">
      <c r="A267" s="12" t="s">
        <v>24153</v>
      </c>
      <c r="B267" s="12">
        <v>18330</v>
      </c>
      <c r="C267" s="12" t="s">
        <v>20134</v>
      </c>
      <c r="D267" s="13">
        <v>40037</v>
      </c>
      <c r="E267" s="13">
        <v>40038</v>
      </c>
      <c r="F267" s="14">
        <v>40039</v>
      </c>
      <c r="G267" s="14">
        <v>40039</v>
      </c>
      <c r="H267" s="19">
        <v>40039</v>
      </c>
      <c r="J267" s="15">
        <v>0</v>
      </c>
      <c r="K267" s="22">
        <v>0</v>
      </c>
      <c r="L267" s="15">
        <v>0</v>
      </c>
      <c r="M267" s="15">
        <v>0</v>
      </c>
      <c r="O267" t="str">
        <f t="shared" si="4"/>
        <v>HJMNo Sale</v>
      </c>
    </row>
    <row r="268" spans="1:15" ht="12" customHeight="1" outlineLevel="1" x14ac:dyDescent="0.2">
      <c r="A268" s="12" t="s">
        <v>24153</v>
      </c>
      <c r="B268" s="12">
        <v>18334</v>
      </c>
      <c r="C268" s="12" t="s">
        <v>20133</v>
      </c>
      <c r="D268" s="18"/>
      <c r="E268" s="13">
        <v>40039</v>
      </c>
      <c r="F268" s="14">
        <v>40039</v>
      </c>
      <c r="G268" s="8"/>
      <c r="H268" s="8"/>
      <c r="J268" s="10"/>
      <c r="K268" s="10"/>
      <c r="L268" s="15">
        <v>0</v>
      </c>
      <c r="M268" s="15">
        <v>0</v>
      </c>
      <c r="O268" t="str">
        <f t="shared" si="4"/>
        <v>HJMDeclined</v>
      </c>
    </row>
    <row r="269" spans="1:15" ht="12" customHeight="1" outlineLevel="1" x14ac:dyDescent="0.2">
      <c r="A269" s="12" t="s">
        <v>24153</v>
      </c>
      <c r="B269" s="12">
        <v>18335</v>
      </c>
      <c r="C269" s="12" t="s">
        <v>20133</v>
      </c>
      <c r="D269" s="13">
        <v>40025</v>
      </c>
      <c r="E269" s="13">
        <v>40039</v>
      </c>
      <c r="F269" s="14">
        <v>40039</v>
      </c>
      <c r="G269" s="8"/>
      <c r="H269" s="8"/>
      <c r="J269" s="10"/>
      <c r="K269" s="10"/>
      <c r="L269" s="15">
        <v>0</v>
      </c>
      <c r="M269" s="15">
        <v>0</v>
      </c>
      <c r="O269" t="str">
        <f t="shared" si="4"/>
        <v>HJMDeclined</v>
      </c>
    </row>
    <row r="270" spans="1:15" ht="12" customHeight="1" outlineLevel="1" x14ac:dyDescent="0.2">
      <c r="A270" s="12" t="s">
        <v>24153</v>
      </c>
      <c r="B270" s="12">
        <v>18336</v>
      </c>
      <c r="C270" s="12" t="s">
        <v>20133</v>
      </c>
      <c r="D270" s="13">
        <v>39933</v>
      </c>
      <c r="E270" s="13">
        <v>40039</v>
      </c>
      <c r="F270" s="14">
        <v>40039</v>
      </c>
      <c r="G270" s="19">
        <v>40042</v>
      </c>
      <c r="H270" s="8"/>
      <c r="J270" s="22">
        <v>3</v>
      </c>
      <c r="K270" s="10"/>
      <c r="L270" s="15">
        <v>0</v>
      </c>
      <c r="M270" s="15">
        <v>0</v>
      </c>
      <c r="O270" t="str">
        <f t="shared" si="4"/>
        <v>HJMDeclined</v>
      </c>
    </row>
    <row r="271" spans="1:15" ht="12" customHeight="1" outlineLevel="1" x14ac:dyDescent="0.2">
      <c r="A271" s="12" t="s">
        <v>24155</v>
      </c>
      <c r="B271" s="12">
        <v>17533</v>
      </c>
      <c r="C271" s="12" t="s">
        <v>20135</v>
      </c>
      <c r="D271" s="13">
        <v>40037</v>
      </c>
      <c r="E271" s="13">
        <v>40038</v>
      </c>
      <c r="F271" s="14">
        <v>40039</v>
      </c>
      <c r="G271" s="19">
        <v>40046</v>
      </c>
      <c r="H271" s="19">
        <v>40046</v>
      </c>
      <c r="I271" s="21">
        <v>40057</v>
      </c>
      <c r="J271" s="22">
        <v>7</v>
      </c>
      <c r="K271" s="22">
        <v>0</v>
      </c>
      <c r="L271" s="15">
        <v>7</v>
      </c>
      <c r="M271" s="15">
        <v>11</v>
      </c>
      <c r="O271" t="str">
        <f t="shared" si="4"/>
        <v>JRBound &amp; Not Paid</v>
      </c>
    </row>
    <row r="272" spans="1:15" ht="12" customHeight="1" outlineLevel="1" x14ac:dyDescent="0.2">
      <c r="A272" s="12" t="s">
        <v>24155</v>
      </c>
      <c r="B272" s="12">
        <v>17615</v>
      </c>
      <c r="C272" s="12" t="s">
        <v>20135</v>
      </c>
      <c r="D272" s="13">
        <v>40036</v>
      </c>
      <c r="E272" s="13">
        <v>40038</v>
      </c>
      <c r="F272" s="14">
        <v>40039</v>
      </c>
      <c r="G272" s="14">
        <v>40064</v>
      </c>
      <c r="H272" s="14">
        <v>40067</v>
      </c>
      <c r="I272" s="21">
        <v>40077</v>
      </c>
      <c r="J272" s="15">
        <v>25</v>
      </c>
      <c r="K272" s="15">
        <v>3</v>
      </c>
      <c r="L272" s="15">
        <v>28</v>
      </c>
      <c r="M272" s="15">
        <v>10</v>
      </c>
      <c r="O272" t="str">
        <f t="shared" si="4"/>
        <v>JRBound &amp; Not Paid</v>
      </c>
    </row>
    <row r="273" spans="1:15" ht="12" customHeight="1" outlineLevel="1" x14ac:dyDescent="0.2">
      <c r="A273" s="12" t="s">
        <v>24155</v>
      </c>
      <c r="B273" s="12">
        <v>17550</v>
      </c>
      <c r="C273" s="12" t="s">
        <v>20135</v>
      </c>
      <c r="D273" s="13">
        <v>39997</v>
      </c>
      <c r="E273" s="13">
        <v>40037</v>
      </c>
      <c r="F273" s="14">
        <v>40039</v>
      </c>
      <c r="G273" s="14">
        <v>40046</v>
      </c>
      <c r="H273" s="14">
        <v>40046</v>
      </c>
      <c r="I273" s="21">
        <v>40057</v>
      </c>
      <c r="J273" s="15">
        <v>7</v>
      </c>
      <c r="K273" s="15">
        <v>0</v>
      </c>
      <c r="L273" s="15">
        <v>7</v>
      </c>
      <c r="M273" s="15">
        <v>11</v>
      </c>
      <c r="O273" t="str">
        <f t="shared" si="4"/>
        <v>JRBound &amp; Not Paid</v>
      </c>
    </row>
    <row r="274" spans="1:15" ht="12" customHeight="1" outlineLevel="1" x14ac:dyDescent="0.2">
      <c r="A274" s="12" t="s">
        <v>24156</v>
      </c>
      <c r="B274" s="12">
        <v>17740</v>
      </c>
      <c r="C274" s="12" t="s">
        <v>24152</v>
      </c>
      <c r="D274" s="17">
        <v>40036</v>
      </c>
      <c r="E274" s="13">
        <v>40038</v>
      </c>
      <c r="F274" s="14">
        <v>40039</v>
      </c>
      <c r="G274" s="19">
        <v>40093</v>
      </c>
      <c r="H274" s="19">
        <v>40093</v>
      </c>
      <c r="I274" s="21">
        <v>40107</v>
      </c>
      <c r="J274" s="22">
        <v>54</v>
      </c>
      <c r="K274" s="22">
        <v>0</v>
      </c>
      <c r="L274" s="15">
        <v>54</v>
      </c>
      <c r="M274" s="15">
        <v>14</v>
      </c>
      <c r="O274" t="str">
        <f t="shared" si="4"/>
        <v>LABQuote Issued</v>
      </c>
    </row>
    <row r="275" spans="1:15" ht="12" customHeight="1" outlineLevel="1" x14ac:dyDescent="0.2">
      <c r="A275" s="12" t="s">
        <v>24157</v>
      </c>
      <c r="B275" s="12">
        <v>17649</v>
      </c>
      <c r="C275" s="12" t="s">
        <v>20135</v>
      </c>
      <c r="D275" s="13">
        <v>40035</v>
      </c>
      <c r="E275" s="13">
        <v>40039</v>
      </c>
      <c r="F275" s="14">
        <v>40039</v>
      </c>
      <c r="G275" s="14">
        <v>40046</v>
      </c>
      <c r="H275" s="14">
        <v>40074</v>
      </c>
      <c r="I275" s="21">
        <v>40087</v>
      </c>
      <c r="J275" s="15">
        <v>7</v>
      </c>
      <c r="K275" s="15">
        <v>28</v>
      </c>
      <c r="L275" s="15">
        <v>35</v>
      </c>
      <c r="M275" s="15">
        <v>13</v>
      </c>
      <c r="O275" t="str">
        <f t="shared" si="4"/>
        <v>MCBBound &amp; Not Paid</v>
      </c>
    </row>
    <row r="276" spans="1:15" ht="12" customHeight="1" outlineLevel="1" x14ac:dyDescent="0.2">
      <c r="A276" s="12" t="s">
        <v>24157</v>
      </c>
      <c r="B276" s="12">
        <v>17419</v>
      </c>
      <c r="C276" s="12" t="s">
        <v>20135</v>
      </c>
      <c r="D276" s="13">
        <v>40039</v>
      </c>
      <c r="E276" s="13">
        <v>40039</v>
      </c>
      <c r="F276" s="14">
        <v>40039</v>
      </c>
      <c r="G276" s="19">
        <v>40039</v>
      </c>
      <c r="H276" s="19">
        <v>40041</v>
      </c>
      <c r="I276" s="21">
        <v>40042</v>
      </c>
      <c r="J276" s="22">
        <v>0</v>
      </c>
      <c r="K276" s="22">
        <v>2</v>
      </c>
      <c r="L276" s="15">
        <v>2</v>
      </c>
      <c r="M276" s="15">
        <v>1</v>
      </c>
      <c r="O276" t="str">
        <f t="shared" si="4"/>
        <v>MCBBound &amp; Not Paid</v>
      </c>
    </row>
    <row r="277" spans="1:15" ht="12" customHeight="1" outlineLevel="1" x14ac:dyDescent="0.2">
      <c r="A277" s="12" t="s">
        <v>20138</v>
      </c>
      <c r="B277" s="12">
        <v>17556</v>
      </c>
      <c r="C277" s="12" t="s">
        <v>20135</v>
      </c>
      <c r="D277" s="13">
        <v>40037</v>
      </c>
      <c r="E277" s="13">
        <v>40042</v>
      </c>
      <c r="F277" s="14">
        <v>40042</v>
      </c>
      <c r="G277" s="19">
        <v>40045</v>
      </c>
      <c r="H277" s="19">
        <v>40049</v>
      </c>
      <c r="I277" s="21">
        <v>40061</v>
      </c>
      <c r="J277" s="22">
        <v>3</v>
      </c>
      <c r="K277" s="22">
        <v>4</v>
      </c>
      <c r="L277" s="15">
        <v>7</v>
      </c>
      <c r="M277" s="15">
        <v>12</v>
      </c>
      <c r="O277" t="str">
        <f t="shared" si="4"/>
        <v>CNJBound &amp; Not Paid</v>
      </c>
    </row>
    <row r="278" spans="1:15" ht="12" customHeight="1" outlineLevel="1" x14ac:dyDescent="0.2">
      <c r="A278" s="12" t="s">
        <v>20138</v>
      </c>
      <c r="B278" s="12">
        <v>17614</v>
      </c>
      <c r="C278" s="12" t="s">
        <v>20135</v>
      </c>
      <c r="D278" s="13">
        <v>40035</v>
      </c>
      <c r="E278" s="13">
        <v>40042</v>
      </c>
      <c r="F278" s="14">
        <v>40042</v>
      </c>
      <c r="G278" s="14">
        <v>40060</v>
      </c>
      <c r="H278" s="14">
        <v>40060</v>
      </c>
      <c r="I278" s="21">
        <v>40076</v>
      </c>
      <c r="J278" s="15">
        <v>18</v>
      </c>
      <c r="K278" s="15">
        <v>0</v>
      </c>
      <c r="L278" s="15">
        <v>18</v>
      </c>
      <c r="M278" s="15">
        <v>16</v>
      </c>
      <c r="O278" t="str">
        <f t="shared" si="4"/>
        <v>CNJBound &amp; Not Paid</v>
      </c>
    </row>
    <row r="279" spans="1:15" ht="12" customHeight="1" outlineLevel="1" x14ac:dyDescent="0.2">
      <c r="A279" s="12" t="s">
        <v>24153</v>
      </c>
      <c r="B279" s="12">
        <v>18338</v>
      </c>
      <c r="C279" s="12" t="s">
        <v>20133</v>
      </c>
      <c r="D279" s="13">
        <v>40038</v>
      </c>
      <c r="E279" s="13">
        <v>40039</v>
      </c>
      <c r="F279" s="14">
        <v>40042</v>
      </c>
      <c r="G279" s="8"/>
      <c r="H279" s="8"/>
      <c r="J279" s="10"/>
      <c r="K279" s="10"/>
      <c r="L279" s="15">
        <v>0</v>
      </c>
      <c r="M279" s="15">
        <v>0</v>
      </c>
      <c r="O279" t="str">
        <f t="shared" si="4"/>
        <v>HJMDeclined</v>
      </c>
    </row>
    <row r="280" spans="1:15" ht="12" customHeight="1" outlineLevel="1" x14ac:dyDescent="0.2">
      <c r="A280" s="12" t="s">
        <v>24153</v>
      </c>
      <c r="B280" s="12">
        <v>17582</v>
      </c>
      <c r="C280" s="12" t="s">
        <v>24152</v>
      </c>
      <c r="D280" s="13">
        <v>40039</v>
      </c>
      <c r="E280" s="13">
        <v>40042</v>
      </c>
      <c r="F280" s="14">
        <v>40042</v>
      </c>
      <c r="G280" s="19">
        <v>40047</v>
      </c>
      <c r="H280" s="19">
        <v>40047</v>
      </c>
      <c r="I280" s="21">
        <v>40068</v>
      </c>
      <c r="J280" s="22">
        <v>5</v>
      </c>
      <c r="K280" s="22">
        <v>0</v>
      </c>
      <c r="L280" s="15">
        <v>5</v>
      </c>
      <c r="M280" s="15">
        <v>21</v>
      </c>
      <c r="O280" t="str">
        <f t="shared" si="4"/>
        <v>HJMQuote Issued</v>
      </c>
    </row>
    <row r="281" spans="1:15" ht="12" customHeight="1" outlineLevel="1" x14ac:dyDescent="0.2">
      <c r="A281" s="12" t="s">
        <v>24153</v>
      </c>
      <c r="B281" s="12">
        <v>18337</v>
      </c>
      <c r="C281" s="12" t="s">
        <v>20134</v>
      </c>
      <c r="D281" s="13">
        <v>40038</v>
      </c>
      <c r="E281" s="13">
        <v>40039</v>
      </c>
      <c r="F281" s="14">
        <v>40042</v>
      </c>
      <c r="G281" s="14">
        <v>40043</v>
      </c>
      <c r="H281" s="14">
        <v>40046</v>
      </c>
      <c r="J281" s="15">
        <v>1</v>
      </c>
      <c r="K281" s="15">
        <v>3</v>
      </c>
      <c r="L281" s="15">
        <v>4</v>
      </c>
      <c r="M281" s="15">
        <v>0</v>
      </c>
      <c r="O281" t="str">
        <f t="shared" si="4"/>
        <v>HJMNo Sale</v>
      </c>
    </row>
    <row r="282" spans="1:15" ht="12" customHeight="1" outlineLevel="1" x14ac:dyDescent="0.2">
      <c r="A282" s="12" t="s">
        <v>24153</v>
      </c>
      <c r="B282" s="12">
        <v>18340</v>
      </c>
      <c r="C282" s="12" t="s">
        <v>24152</v>
      </c>
      <c r="D282" s="13">
        <v>40030</v>
      </c>
      <c r="E282" s="13">
        <v>40042</v>
      </c>
      <c r="F282" s="14">
        <v>40042</v>
      </c>
      <c r="G282" s="14">
        <v>40051</v>
      </c>
      <c r="H282" s="19">
        <v>40050</v>
      </c>
      <c r="J282" s="15">
        <v>9</v>
      </c>
      <c r="K282" s="22">
        <v>-1</v>
      </c>
      <c r="L282" s="15">
        <v>8</v>
      </c>
      <c r="M282" s="15">
        <v>0</v>
      </c>
      <c r="O282" t="str">
        <f t="shared" si="4"/>
        <v>HJMQuote Issued</v>
      </c>
    </row>
    <row r="283" spans="1:15" ht="12" customHeight="1" outlineLevel="1" x14ac:dyDescent="0.2">
      <c r="A283" s="12" t="s">
        <v>24153</v>
      </c>
      <c r="B283" s="12">
        <v>18339</v>
      </c>
      <c r="C283" s="12" t="s">
        <v>20133</v>
      </c>
      <c r="D283" s="13">
        <v>40039</v>
      </c>
      <c r="E283" s="13">
        <v>40042</v>
      </c>
      <c r="F283" s="14">
        <v>40042</v>
      </c>
      <c r="G283" s="19">
        <v>40043</v>
      </c>
      <c r="H283" s="8"/>
      <c r="J283" s="22">
        <v>1</v>
      </c>
      <c r="K283" s="10"/>
      <c r="L283" s="15">
        <v>0</v>
      </c>
      <c r="M283" s="15">
        <v>0</v>
      </c>
      <c r="O283" t="str">
        <f t="shared" si="4"/>
        <v>HJMDeclined</v>
      </c>
    </row>
    <row r="284" spans="1:15" ht="12" customHeight="1" outlineLevel="1" x14ac:dyDescent="0.2">
      <c r="A284" s="12" t="s">
        <v>24153</v>
      </c>
      <c r="B284" s="12">
        <v>18341</v>
      </c>
      <c r="C284" s="12" t="s">
        <v>20134</v>
      </c>
      <c r="D284" s="13">
        <v>39982</v>
      </c>
      <c r="E284" s="13">
        <v>40042</v>
      </c>
      <c r="F284" s="14">
        <v>40042</v>
      </c>
      <c r="G284" s="19">
        <v>40045</v>
      </c>
      <c r="H284" s="19">
        <v>40051</v>
      </c>
      <c r="J284" s="22">
        <v>3</v>
      </c>
      <c r="K284" s="22">
        <v>6</v>
      </c>
      <c r="L284" s="15">
        <v>9</v>
      </c>
      <c r="M284" s="15">
        <v>0</v>
      </c>
      <c r="O284" t="str">
        <f t="shared" si="4"/>
        <v>HJMNo Sale</v>
      </c>
    </row>
    <row r="285" spans="1:15" ht="12" customHeight="1" outlineLevel="1" x14ac:dyDescent="0.2">
      <c r="A285" s="12" t="s">
        <v>24155</v>
      </c>
      <c r="B285" s="12">
        <v>17736</v>
      </c>
      <c r="C285" s="12" t="s">
        <v>24152</v>
      </c>
      <c r="D285" s="13">
        <v>40029</v>
      </c>
      <c r="E285" s="13">
        <v>40042</v>
      </c>
      <c r="F285" s="14">
        <v>40042</v>
      </c>
      <c r="G285" s="19">
        <v>40088</v>
      </c>
      <c r="H285" s="19">
        <v>40088</v>
      </c>
      <c r="I285" s="21">
        <v>40105</v>
      </c>
      <c r="J285" s="22">
        <v>46</v>
      </c>
      <c r="K285" s="22">
        <v>0</v>
      </c>
      <c r="L285" s="15">
        <v>46</v>
      </c>
      <c r="M285" s="15">
        <v>17</v>
      </c>
      <c r="O285" t="str">
        <f t="shared" si="4"/>
        <v>JRQuote Issued</v>
      </c>
    </row>
    <row r="286" spans="1:15" ht="12" customHeight="1" outlineLevel="1" x14ac:dyDescent="0.2">
      <c r="A286" s="12" t="s">
        <v>24157</v>
      </c>
      <c r="B286" s="12">
        <v>17534</v>
      </c>
      <c r="C286" s="12" t="s">
        <v>20135</v>
      </c>
      <c r="D286" s="13">
        <v>40031</v>
      </c>
      <c r="E286" s="13">
        <v>40039</v>
      </c>
      <c r="F286" s="14">
        <v>40042</v>
      </c>
      <c r="G286" s="19">
        <v>40044</v>
      </c>
      <c r="H286" s="19">
        <v>40045</v>
      </c>
      <c r="I286" s="21">
        <v>40057</v>
      </c>
      <c r="J286" s="22">
        <v>2</v>
      </c>
      <c r="K286" s="22">
        <v>1</v>
      </c>
      <c r="L286" s="15">
        <v>3</v>
      </c>
      <c r="M286" s="15">
        <v>12</v>
      </c>
      <c r="O286" t="str">
        <f t="shared" si="4"/>
        <v>MCBBound &amp; Not Paid</v>
      </c>
    </row>
    <row r="287" spans="1:15" ht="12" customHeight="1" outlineLevel="1" x14ac:dyDescent="0.2">
      <c r="A287" s="12" t="s">
        <v>24157</v>
      </c>
      <c r="B287" s="12">
        <v>17757</v>
      </c>
      <c r="C287" s="12" t="s">
        <v>24152</v>
      </c>
      <c r="D287" s="13">
        <v>40032</v>
      </c>
      <c r="E287" s="13">
        <v>40042</v>
      </c>
      <c r="F287" s="14">
        <v>40042</v>
      </c>
      <c r="G287" s="19">
        <v>40070</v>
      </c>
      <c r="H287" s="19">
        <v>40070</v>
      </c>
      <c r="I287" s="21">
        <v>40113</v>
      </c>
      <c r="J287" s="22">
        <v>28</v>
      </c>
      <c r="K287" s="22">
        <v>0</v>
      </c>
      <c r="L287" s="15">
        <v>28</v>
      </c>
      <c r="M287" s="15">
        <v>43</v>
      </c>
      <c r="O287" t="str">
        <f t="shared" si="4"/>
        <v>MCBQuote Issued</v>
      </c>
    </row>
    <row r="288" spans="1:15" ht="12" customHeight="1" outlineLevel="1" x14ac:dyDescent="0.2">
      <c r="A288" s="12" t="s">
        <v>20138</v>
      </c>
      <c r="B288" s="12">
        <v>17597</v>
      </c>
      <c r="C288" s="12" t="s">
        <v>20135</v>
      </c>
      <c r="D288" s="13">
        <v>40035</v>
      </c>
      <c r="E288" s="13">
        <v>40043</v>
      </c>
      <c r="F288" s="14">
        <v>40043</v>
      </c>
      <c r="G288" s="19">
        <v>40066</v>
      </c>
      <c r="H288" s="19">
        <v>40066</v>
      </c>
      <c r="I288" s="21">
        <v>40071</v>
      </c>
      <c r="J288" s="22">
        <v>23</v>
      </c>
      <c r="K288" s="22">
        <v>0</v>
      </c>
      <c r="L288" s="15">
        <v>23</v>
      </c>
      <c r="M288" s="15">
        <v>5</v>
      </c>
      <c r="O288" t="str">
        <f t="shared" si="4"/>
        <v>CNJBound &amp; Not Paid</v>
      </c>
    </row>
    <row r="289" spans="1:15" ht="12" customHeight="1" outlineLevel="1" x14ac:dyDescent="0.2">
      <c r="A289" s="12" t="s">
        <v>24153</v>
      </c>
      <c r="B289" s="12">
        <v>18344</v>
      </c>
      <c r="C289" s="12" t="s">
        <v>20135</v>
      </c>
      <c r="D289" s="13">
        <v>40038</v>
      </c>
      <c r="E289" s="13">
        <v>40042</v>
      </c>
      <c r="F289" s="14">
        <v>40043</v>
      </c>
      <c r="G289" s="19">
        <v>40045</v>
      </c>
      <c r="H289" s="19">
        <v>40071</v>
      </c>
      <c r="J289" s="22">
        <v>2</v>
      </c>
      <c r="K289" s="22">
        <v>26</v>
      </c>
      <c r="L289" s="15">
        <v>28</v>
      </c>
      <c r="M289" s="15">
        <v>0</v>
      </c>
      <c r="O289" t="str">
        <f t="shared" si="4"/>
        <v>HJMBound &amp; Not Paid</v>
      </c>
    </row>
    <row r="290" spans="1:15" ht="12" customHeight="1" outlineLevel="1" x14ac:dyDescent="0.2">
      <c r="A290" s="12" t="s">
        <v>24153</v>
      </c>
      <c r="B290" s="12">
        <v>18342</v>
      </c>
      <c r="C290" s="12" t="s">
        <v>20135</v>
      </c>
      <c r="D290" s="13">
        <v>40042</v>
      </c>
      <c r="E290" s="13">
        <v>40042</v>
      </c>
      <c r="F290" s="14">
        <v>40043</v>
      </c>
      <c r="G290" s="19">
        <v>40043</v>
      </c>
      <c r="H290" s="19">
        <v>40049</v>
      </c>
      <c r="J290" s="22">
        <v>0</v>
      </c>
      <c r="K290" s="22">
        <v>6</v>
      </c>
      <c r="L290" s="15">
        <v>6</v>
      </c>
      <c r="M290" s="15">
        <v>0</v>
      </c>
      <c r="O290" t="str">
        <f t="shared" si="4"/>
        <v>HJMBound &amp; Not Paid</v>
      </c>
    </row>
    <row r="291" spans="1:15" ht="12" customHeight="1" outlineLevel="1" x14ac:dyDescent="0.2">
      <c r="A291" s="12" t="s">
        <v>24153</v>
      </c>
      <c r="B291" s="12">
        <v>18345</v>
      </c>
      <c r="C291" s="12" t="s">
        <v>24151</v>
      </c>
      <c r="D291" s="13">
        <v>40042</v>
      </c>
      <c r="E291" s="13">
        <v>40043</v>
      </c>
      <c r="F291" s="14">
        <v>40043</v>
      </c>
      <c r="G291" s="14">
        <v>40045</v>
      </c>
      <c r="H291" s="14">
        <v>40050</v>
      </c>
      <c r="J291" s="15">
        <v>2</v>
      </c>
      <c r="K291" s="15">
        <v>5</v>
      </c>
      <c r="L291" s="15">
        <v>7</v>
      </c>
      <c r="M291" s="15">
        <v>0</v>
      </c>
      <c r="O291" t="str">
        <f t="shared" si="4"/>
        <v>HJMRating</v>
      </c>
    </row>
    <row r="292" spans="1:15" ht="12" customHeight="1" outlineLevel="1" x14ac:dyDescent="0.2">
      <c r="A292" s="12" t="s">
        <v>24153</v>
      </c>
      <c r="B292" s="12">
        <v>18346</v>
      </c>
      <c r="C292" s="12" t="s">
        <v>20133</v>
      </c>
      <c r="D292" s="18"/>
      <c r="E292" s="13">
        <v>40043</v>
      </c>
      <c r="F292" s="14">
        <v>40043</v>
      </c>
      <c r="G292" s="14">
        <v>40043</v>
      </c>
      <c r="H292" s="20"/>
      <c r="J292" s="15">
        <v>0</v>
      </c>
      <c r="K292" s="23"/>
      <c r="L292" s="15">
        <v>0</v>
      </c>
      <c r="M292" s="15">
        <v>0</v>
      </c>
      <c r="O292" t="str">
        <f t="shared" si="4"/>
        <v>HJMDeclined</v>
      </c>
    </row>
    <row r="293" spans="1:15" ht="12" customHeight="1" outlineLevel="1" x14ac:dyDescent="0.2">
      <c r="A293" s="12" t="s">
        <v>24153</v>
      </c>
      <c r="B293" s="12">
        <v>18343</v>
      </c>
      <c r="C293" s="12" t="s">
        <v>20135</v>
      </c>
      <c r="D293" s="13">
        <v>40039</v>
      </c>
      <c r="E293" s="13">
        <v>40042</v>
      </c>
      <c r="F293" s="14">
        <v>40043</v>
      </c>
      <c r="G293" s="19">
        <v>40043</v>
      </c>
      <c r="H293" s="19">
        <v>40043</v>
      </c>
      <c r="J293" s="22">
        <v>0</v>
      </c>
      <c r="K293" s="22">
        <v>0</v>
      </c>
      <c r="L293" s="15">
        <v>0</v>
      </c>
      <c r="M293" s="15">
        <v>0</v>
      </c>
      <c r="O293" t="str">
        <f t="shared" si="4"/>
        <v>HJMBound &amp; Not Paid</v>
      </c>
    </row>
    <row r="294" spans="1:15" ht="12" customHeight="1" outlineLevel="1" x14ac:dyDescent="0.2">
      <c r="A294" s="12" t="s">
        <v>24155</v>
      </c>
      <c r="B294" s="12">
        <v>17645</v>
      </c>
      <c r="C294" s="12" t="s">
        <v>20135</v>
      </c>
      <c r="D294" s="13">
        <v>40039</v>
      </c>
      <c r="E294" s="13">
        <v>40043</v>
      </c>
      <c r="F294" s="14">
        <v>40043</v>
      </c>
      <c r="G294" s="19">
        <v>40073</v>
      </c>
      <c r="H294" s="19">
        <v>40073</v>
      </c>
      <c r="I294" s="21">
        <v>40087</v>
      </c>
      <c r="J294" s="22">
        <v>30</v>
      </c>
      <c r="K294" s="22">
        <v>0</v>
      </c>
      <c r="L294" s="15">
        <v>30</v>
      </c>
      <c r="M294" s="15">
        <v>14</v>
      </c>
      <c r="O294" t="str">
        <f t="shared" si="4"/>
        <v>JRBound &amp; Not Paid</v>
      </c>
    </row>
    <row r="295" spans="1:15" ht="12" customHeight="1" outlineLevel="1" x14ac:dyDescent="0.2">
      <c r="A295" s="12" t="s">
        <v>24155</v>
      </c>
      <c r="B295" s="12">
        <v>17553</v>
      </c>
      <c r="C295" s="12" t="s">
        <v>20135</v>
      </c>
      <c r="D295" s="13">
        <v>40042</v>
      </c>
      <c r="E295" s="13">
        <v>40043</v>
      </c>
      <c r="F295" s="14">
        <v>40043</v>
      </c>
      <c r="G295" s="19">
        <v>40051</v>
      </c>
      <c r="H295" s="19">
        <v>40051</v>
      </c>
      <c r="I295" s="21">
        <v>40060</v>
      </c>
      <c r="J295" s="22">
        <v>8</v>
      </c>
      <c r="K295" s="22">
        <v>0</v>
      </c>
      <c r="L295" s="15">
        <v>8</v>
      </c>
      <c r="M295" s="15">
        <v>9</v>
      </c>
      <c r="O295" t="str">
        <f t="shared" si="4"/>
        <v>JRBound &amp; Not Paid</v>
      </c>
    </row>
    <row r="296" spans="1:15" ht="12" customHeight="1" outlineLevel="1" x14ac:dyDescent="0.2">
      <c r="A296" s="12" t="s">
        <v>24155</v>
      </c>
      <c r="B296" s="12">
        <v>17650</v>
      </c>
      <c r="C296" s="12" t="s">
        <v>20135</v>
      </c>
      <c r="D296" s="13">
        <v>40042</v>
      </c>
      <c r="E296" s="13">
        <v>40043</v>
      </c>
      <c r="F296" s="14">
        <v>40043</v>
      </c>
      <c r="G296" s="19">
        <v>40071</v>
      </c>
      <c r="H296" s="19">
        <v>40073</v>
      </c>
      <c r="I296" s="21">
        <v>40087</v>
      </c>
      <c r="J296" s="22">
        <v>28</v>
      </c>
      <c r="K296" s="22">
        <v>2</v>
      </c>
      <c r="L296" s="15">
        <v>30</v>
      </c>
      <c r="M296" s="15">
        <v>14</v>
      </c>
      <c r="O296" t="str">
        <f t="shared" si="4"/>
        <v>JRBound &amp; Not Paid</v>
      </c>
    </row>
    <row r="297" spans="1:15" ht="12" customHeight="1" outlineLevel="1" x14ac:dyDescent="0.2">
      <c r="A297" s="12" t="s">
        <v>24155</v>
      </c>
      <c r="B297" s="12">
        <v>17577</v>
      </c>
      <c r="C297" s="12" t="s">
        <v>20135</v>
      </c>
      <c r="D297" s="13">
        <v>40042</v>
      </c>
      <c r="E297" s="13">
        <v>40042</v>
      </c>
      <c r="F297" s="14">
        <v>40043</v>
      </c>
      <c r="G297" s="19">
        <v>40056</v>
      </c>
      <c r="H297" s="19">
        <v>40057</v>
      </c>
      <c r="I297" s="21">
        <v>40067</v>
      </c>
      <c r="J297" s="22">
        <v>13</v>
      </c>
      <c r="K297" s="22">
        <v>1</v>
      </c>
      <c r="L297" s="15">
        <v>14</v>
      </c>
      <c r="M297" s="15">
        <v>10</v>
      </c>
      <c r="O297" t="str">
        <f t="shared" si="4"/>
        <v>JRBound &amp; Not Paid</v>
      </c>
    </row>
    <row r="298" spans="1:15" ht="12" customHeight="1" outlineLevel="1" x14ac:dyDescent="0.2">
      <c r="A298" s="12" t="s">
        <v>24157</v>
      </c>
      <c r="B298" s="12">
        <v>17632</v>
      </c>
      <c r="C298" s="12" t="s">
        <v>20135</v>
      </c>
      <c r="D298" s="13">
        <v>40036</v>
      </c>
      <c r="E298" s="13">
        <v>40042</v>
      </c>
      <c r="F298" s="14">
        <v>40043</v>
      </c>
      <c r="G298" s="19">
        <v>40060</v>
      </c>
      <c r="H298" s="19">
        <v>40072</v>
      </c>
      <c r="I298" s="21">
        <v>40085</v>
      </c>
      <c r="J298" s="22">
        <v>17</v>
      </c>
      <c r="K298" s="22">
        <v>12</v>
      </c>
      <c r="L298" s="15">
        <v>29</v>
      </c>
      <c r="M298" s="15">
        <v>13</v>
      </c>
      <c r="O298" t="str">
        <f t="shared" si="4"/>
        <v>MCBBound &amp; Not Paid</v>
      </c>
    </row>
    <row r="299" spans="1:15" ht="12" customHeight="1" outlineLevel="1" x14ac:dyDescent="0.2">
      <c r="A299" s="12" t="s">
        <v>20138</v>
      </c>
      <c r="B299" s="12">
        <v>17646</v>
      </c>
      <c r="C299" s="12" t="s">
        <v>20135</v>
      </c>
      <c r="D299" s="13">
        <v>40042</v>
      </c>
      <c r="E299" s="13">
        <v>40044</v>
      </c>
      <c r="F299" s="14">
        <v>40044</v>
      </c>
      <c r="G299" s="14">
        <v>40071</v>
      </c>
      <c r="H299" s="14">
        <v>40071</v>
      </c>
      <c r="I299" s="21">
        <v>40087</v>
      </c>
      <c r="J299" s="15">
        <v>27</v>
      </c>
      <c r="K299" s="15">
        <v>0</v>
      </c>
      <c r="L299" s="15">
        <v>27</v>
      </c>
      <c r="M299" s="15">
        <v>16</v>
      </c>
      <c r="O299" t="str">
        <f t="shared" si="4"/>
        <v>CNJBound &amp; Not Paid</v>
      </c>
    </row>
    <row r="300" spans="1:15" ht="12" customHeight="1" outlineLevel="1" x14ac:dyDescent="0.2">
      <c r="A300" s="12" t="s">
        <v>20138</v>
      </c>
      <c r="B300" s="12">
        <v>17571</v>
      </c>
      <c r="C300" s="12" t="s">
        <v>20135</v>
      </c>
      <c r="D300" s="13">
        <v>40044</v>
      </c>
      <c r="E300" s="13">
        <v>40044</v>
      </c>
      <c r="F300" s="14">
        <v>40044</v>
      </c>
      <c r="G300" s="19">
        <v>40053</v>
      </c>
      <c r="H300" s="19">
        <v>40053</v>
      </c>
      <c r="I300" s="21">
        <v>40065</v>
      </c>
      <c r="J300" s="22">
        <v>9</v>
      </c>
      <c r="K300" s="22">
        <v>0</v>
      </c>
      <c r="L300" s="15">
        <v>9</v>
      </c>
      <c r="M300" s="15">
        <v>12</v>
      </c>
      <c r="O300" t="str">
        <f t="shared" si="4"/>
        <v>CNJBound &amp; Not Paid</v>
      </c>
    </row>
    <row r="301" spans="1:15" ht="12" customHeight="1" outlineLevel="1" x14ac:dyDescent="0.2">
      <c r="A301" s="12" t="s">
        <v>24153</v>
      </c>
      <c r="B301" s="12">
        <v>18351</v>
      </c>
      <c r="C301" s="12" t="s">
        <v>20133</v>
      </c>
      <c r="D301" s="13">
        <v>40044</v>
      </c>
      <c r="E301" s="13">
        <v>40044</v>
      </c>
      <c r="F301" s="14">
        <v>40044</v>
      </c>
      <c r="G301" s="8"/>
      <c r="H301" s="8"/>
      <c r="J301" s="10"/>
      <c r="K301" s="10"/>
      <c r="L301" s="15">
        <v>0</v>
      </c>
      <c r="M301" s="15">
        <v>0</v>
      </c>
      <c r="O301" t="str">
        <f t="shared" si="4"/>
        <v>HJMDeclined</v>
      </c>
    </row>
    <row r="302" spans="1:15" ht="12" customHeight="1" outlineLevel="1" x14ac:dyDescent="0.2">
      <c r="A302" s="12" t="s">
        <v>24153</v>
      </c>
      <c r="B302" s="12">
        <v>18347</v>
      </c>
      <c r="C302" s="12" t="s">
        <v>20133</v>
      </c>
      <c r="D302" s="18"/>
      <c r="E302" s="13">
        <v>40043</v>
      </c>
      <c r="F302" s="14">
        <v>40044</v>
      </c>
      <c r="G302" s="8"/>
      <c r="H302" s="8"/>
      <c r="J302" s="10"/>
      <c r="K302" s="10"/>
      <c r="L302" s="15">
        <v>0</v>
      </c>
      <c r="M302" s="15">
        <v>0</v>
      </c>
      <c r="O302" t="str">
        <f t="shared" si="4"/>
        <v>HJMDeclined</v>
      </c>
    </row>
    <row r="303" spans="1:15" ht="12" customHeight="1" outlineLevel="1" x14ac:dyDescent="0.2">
      <c r="A303" s="12" t="s">
        <v>24153</v>
      </c>
      <c r="B303" s="12">
        <v>18348</v>
      </c>
      <c r="C303" s="12" t="s">
        <v>20133</v>
      </c>
      <c r="D303" s="17">
        <v>39987</v>
      </c>
      <c r="E303" s="13">
        <v>40043</v>
      </c>
      <c r="F303" s="14">
        <v>40044</v>
      </c>
      <c r="G303" s="20"/>
      <c r="H303" s="8"/>
      <c r="J303" s="23"/>
      <c r="K303" s="10"/>
      <c r="L303" s="15">
        <v>0</v>
      </c>
      <c r="M303" s="15">
        <v>0</v>
      </c>
      <c r="O303" t="str">
        <f t="shared" si="4"/>
        <v>HJMDeclined</v>
      </c>
    </row>
    <row r="304" spans="1:15" ht="12" customHeight="1" outlineLevel="1" x14ac:dyDescent="0.2">
      <c r="A304" s="12" t="s">
        <v>24153</v>
      </c>
      <c r="B304" s="12">
        <v>18352</v>
      </c>
      <c r="C304" s="12" t="s">
        <v>20135</v>
      </c>
      <c r="D304" s="13">
        <v>40044</v>
      </c>
      <c r="E304" s="13">
        <v>40044</v>
      </c>
      <c r="F304" s="14">
        <v>40044</v>
      </c>
      <c r="G304" s="19">
        <v>40046</v>
      </c>
      <c r="H304" s="19">
        <v>40051</v>
      </c>
      <c r="J304" s="22">
        <v>2</v>
      </c>
      <c r="K304" s="22">
        <v>5</v>
      </c>
      <c r="L304" s="15">
        <v>7</v>
      </c>
      <c r="M304" s="15">
        <v>0</v>
      </c>
      <c r="O304" t="str">
        <f t="shared" ref="O304:O367" si="5">+A304&amp;C304</f>
        <v>HJMBound &amp; Not Paid</v>
      </c>
    </row>
    <row r="305" spans="1:15" ht="12" customHeight="1" outlineLevel="1" x14ac:dyDescent="0.2">
      <c r="A305" s="12" t="s">
        <v>24153</v>
      </c>
      <c r="B305" s="12">
        <v>18349</v>
      </c>
      <c r="C305" s="12" t="s">
        <v>20133</v>
      </c>
      <c r="D305" s="13">
        <v>40015</v>
      </c>
      <c r="E305" s="13">
        <v>40044</v>
      </c>
      <c r="F305" s="14">
        <v>40044</v>
      </c>
      <c r="G305" s="8"/>
      <c r="H305" s="8"/>
      <c r="J305" s="10"/>
      <c r="K305" s="10"/>
      <c r="L305" s="15">
        <v>0</v>
      </c>
      <c r="M305" s="15">
        <v>0</v>
      </c>
      <c r="O305" t="str">
        <f t="shared" si="5"/>
        <v>HJMDeclined</v>
      </c>
    </row>
    <row r="306" spans="1:15" ht="12" customHeight="1" outlineLevel="1" x14ac:dyDescent="0.2">
      <c r="A306" s="12" t="s">
        <v>24153</v>
      </c>
      <c r="B306" s="12">
        <v>18350</v>
      </c>
      <c r="C306" s="12" t="s">
        <v>20133</v>
      </c>
      <c r="D306" s="17">
        <v>40044</v>
      </c>
      <c r="E306" s="13">
        <v>40044</v>
      </c>
      <c r="F306" s="14">
        <v>40044</v>
      </c>
      <c r="G306" s="19">
        <v>40046</v>
      </c>
      <c r="H306" s="8"/>
      <c r="J306" s="22">
        <v>2</v>
      </c>
      <c r="K306" s="10"/>
      <c r="L306" s="15">
        <v>0</v>
      </c>
      <c r="M306" s="15">
        <v>0</v>
      </c>
      <c r="O306" t="str">
        <f t="shared" si="5"/>
        <v>HJMDeclined</v>
      </c>
    </row>
    <row r="307" spans="1:15" ht="12" customHeight="1" outlineLevel="1" x14ac:dyDescent="0.2">
      <c r="A307" s="12" t="s">
        <v>24155</v>
      </c>
      <c r="B307" s="12">
        <v>17575</v>
      </c>
      <c r="C307" s="12" t="s">
        <v>20135</v>
      </c>
      <c r="D307" s="13">
        <v>40009</v>
      </c>
      <c r="E307" s="13">
        <v>40043</v>
      </c>
      <c r="F307" s="14">
        <v>40044</v>
      </c>
      <c r="G307" s="19">
        <v>40058</v>
      </c>
      <c r="H307" s="19">
        <v>40059</v>
      </c>
      <c r="I307" s="21">
        <v>40067</v>
      </c>
      <c r="J307" s="22">
        <v>14</v>
      </c>
      <c r="K307" s="22">
        <v>1</v>
      </c>
      <c r="L307" s="15">
        <v>15</v>
      </c>
      <c r="M307" s="15">
        <v>8</v>
      </c>
      <c r="O307" t="str">
        <f t="shared" si="5"/>
        <v>JRBound &amp; Not Paid</v>
      </c>
    </row>
    <row r="308" spans="1:15" ht="12" customHeight="1" outlineLevel="1" x14ac:dyDescent="0.2">
      <c r="A308" s="12" t="s">
        <v>24156</v>
      </c>
      <c r="B308" s="12">
        <v>17642</v>
      </c>
      <c r="C308" s="12" t="s">
        <v>20135</v>
      </c>
      <c r="D308" s="13">
        <v>40037</v>
      </c>
      <c r="E308" s="13">
        <v>40044</v>
      </c>
      <c r="F308" s="14">
        <v>40044</v>
      </c>
      <c r="G308" s="19">
        <v>40074</v>
      </c>
      <c r="H308" s="19">
        <v>40074</v>
      </c>
      <c r="I308" s="21">
        <v>40087</v>
      </c>
      <c r="J308" s="22">
        <v>30</v>
      </c>
      <c r="K308" s="22">
        <v>0</v>
      </c>
      <c r="L308" s="15">
        <v>30</v>
      </c>
      <c r="M308" s="15">
        <v>13</v>
      </c>
      <c r="O308" t="str">
        <f t="shared" si="5"/>
        <v>LABBound &amp; Not Paid</v>
      </c>
    </row>
    <row r="309" spans="1:15" ht="12" customHeight="1" outlineLevel="1" x14ac:dyDescent="0.2">
      <c r="A309" s="12" t="s">
        <v>24153</v>
      </c>
      <c r="B309" s="12">
        <v>18356</v>
      </c>
      <c r="C309" s="12" t="s">
        <v>20135</v>
      </c>
      <c r="D309" s="13">
        <v>40044</v>
      </c>
      <c r="E309" s="13">
        <v>40044</v>
      </c>
      <c r="F309" s="14">
        <v>40045</v>
      </c>
      <c r="G309" s="14">
        <v>40045</v>
      </c>
      <c r="H309" s="14">
        <v>40046</v>
      </c>
      <c r="I309" s="21">
        <v>38680</v>
      </c>
      <c r="J309" s="15">
        <v>0</v>
      </c>
      <c r="K309" s="15">
        <v>1</v>
      </c>
      <c r="L309" s="15">
        <v>1</v>
      </c>
      <c r="M309" s="15">
        <v>-1366</v>
      </c>
      <c r="O309" t="str">
        <f t="shared" si="5"/>
        <v>HJMBound &amp; Not Paid</v>
      </c>
    </row>
    <row r="310" spans="1:15" ht="12" customHeight="1" outlineLevel="1" x14ac:dyDescent="0.2">
      <c r="A310" s="12" t="s">
        <v>24153</v>
      </c>
      <c r="B310" s="12">
        <v>18355</v>
      </c>
      <c r="C310" s="12" t="s">
        <v>20133</v>
      </c>
      <c r="D310" s="17">
        <v>40042</v>
      </c>
      <c r="E310" s="13">
        <v>40044</v>
      </c>
      <c r="F310" s="14">
        <v>40045</v>
      </c>
      <c r="G310" s="19">
        <v>40053</v>
      </c>
      <c r="H310" s="8"/>
      <c r="J310" s="22">
        <v>8</v>
      </c>
      <c r="K310" s="10"/>
      <c r="L310" s="15">
        <v>0</v>
      </c>
      <c r="M310" s="15">
        <v>0</v>
      </c>
      <c r="O310" t="str">
        <f t="shared" si="5"/>
        <v>HJMDeclined</v>
      </c>
    </row>
    <row r="311" spans="1:15" ht="12" customHeight="1" outlineLevel="1" x14ac:dyDescent="0.2">
      <c r="A311" s="12" t="s">
        <v>24153</v>
      </c>
      <c r="B311" s="12">
        <v>18357</v>
      </c>
      <c r="C311" s="12" t="s">
        <v>24152</v>
      </c>
      <c r="D311" s="13">
        <v>40044</v>
      </c>
      <c r="E311" s="13">
        <v>40045</v>
      </c>
      <c r="F311" s="14">
        <v>40045</v>
      </c>
      <c r="G311" s="14">
        <v>40049</v>
      </c>
      <c r="H311" s="14">
        <v>40050</v>
      </c>
      <c r="J311" s="15">
        <v>4</v>
      </c>
      <c r="K311" s="15">
        <v>1</v>
      </c>
      <c r="L311" s="15">
        <v>5</v>
      </c>
      <c r="M311" s="15">
        <v>0</v>
      </c>
      <c r="O311" t="str">
        <f t="shared" si="5"/>
        <v>HJMQuote Issued</v>
      </c>
    </row>
    <row r="312" spans="1:15" ht="12" customHeight="1" outlineLevel="1" x14ac:dyDescent="0.2">
      <c r="A312" s="12" t="s">
        <v>24153</v>
      </c>
      <c r="B312" s="12">
        <v>18354</v>
      </c>
      <c r="C312" s="12" t="s">
        <v>20133</v>
      </c>
      <c r="D312" s="17">
        <v>40035</v>
      </c>
      <c r="E312" s="13">
        <v>40044</v>
      </c>
      <c r="F312" s="14">
        <v>40045</v>
      </c>
      <c r="G312" s="8"/>
      <c r="H312" s="8"/>
      <c r="J312" s="10"/>
      <c r="K312" s="10"/>
      <c r="L312" s="15">
        <v>0</v>
      </c>
      <c r="M312" s="15">
        <v>0</v>
      </c>
      <c r="O312" t="str">
        <f t="shared" si="5"/>
        <v>HJMDeclined</v>
      </c>
    </row>
    <row r="313" spans="1:15" ht="12" customHeight="1" outlineLevel="1" x14ac:dyDescent="0.2">
      <c r="A313" s="12" t="s">
        <v>24153</v>
      </c>
      <c r="B313" s="12">
        <v>18353</v>
      </c>
      <c r="C313" s="12" t="s">
        <v>20136</v>
      </c>
      <c r="D313" s="13">
        <v>40043</v>
      </c>
      <c r="E313" s="13">
        <v>40044</v>
      </c>
      <c r="F313" s="14">
        <v>40045</v>
      </c>
      <c r="G313" s="8"/>
      <c r="H313" s="8"/>
      <c r="J313" s="10"/>
      <c r="K313" s="10"/>
      <c r="L313" s="15">
        <v>0</v>
      </c>
      <c r="M313" s="15">
        <v>0</v>
      </c>
      <c r="O313" t="str">
        <f t="shared" si="5"/>
        <v>HJMClose-No Info</v>
      </c>
    </row>
    <row r="314" spans="1:15" ht="12" customHeight="1" outlineLevel="1" x14ac:dyDescent="0.2">
      <c r="A314" s="12" t="s">
        <v>24155</v>
      </c>
      <c r="B314" s="12">
        <v>17764</v>
      </c>
      <c r="C314" s="12" t="s">
        <v>24151</v>
      </c>
      <c r="D314" s="13">
        <v>40044</v>
      </c>
      <c r="E314" s="13">
        <v>40045</v>
      </c>
      <c r="F314" s="14">
        <v>40045</v>
      </c>
      <c r="G314" s="8"/>
      <c r="H314" s="8"/>
      <c r="I314" s="21">
        <v>40115</v>
      </c>
      <c r="J314" s="10"/>
      <c r="K314" s="10"/>
      <c r="L314" s="15">
        <v>0</v>
      </c>
      <c r="M314" s="15">
        <v>0</v>
      </c>
      <c r="O314" t="str">
        <f t="shared" si="5"/>
        <v>JRRating</v>
      </c>
    </row>
    <row r="315" spans="1:15" ht="12" customHeight="1" outlineLevel="1" x14ac:dyDescent="0.2">
      <c r="A315" s="12" t="s">
        <v>24153</v>
      </c>
      <c r="B315" s="12">
        <v>18360</v>
      </c>
      <c r="C315" s="12" t="s">
        <v>20133</v>
      </c>
      <c r="D315" s="18"/>
      <c r="E315" s="13">
        <v>40046</v>
      </c>
      <c r="F315" s="14">
        <v>40046</v>
      </c>
      <c r="G315" s="20"/>
      <c r="H315" s="20"/>
      <c r="J315" s="23"/>
      <c r="K315" s="23"/>
      <c r="L315" s="15">
        <v>0</v>
      </c>
      <c r="M315" s="15">
        <v>0</v>
      </c>
      <c r="O315" t="str">
        <f t="shared" si="5"/>
        <v>HJMDeclined</v>
      </c>
    </row>
    <row r="316" spans="1:15" ht="12" customHeight="1" outlineLevel="1" x14ac:dyDescent="0.2">
      <c r="A316" s="12" t="s">
        <v>24153</v>
      </c>
      <c r="B316" s="12">
        <v>18361</v>
      </c>
      <c r="C316" s="12" t="s">
        <v>20133</v>
      </c>
      <c r="D316" s="13">
        <v>40029</v>
      </c>
      <c r="E316" s="13">
        <v>40046</v>
      </c>
      <c r="F316" s="14">
        <v>40046</v>
      </c>
      <c r="G316" s="8"/>
      <c r="H316" s="8"/>
      <c r="J316" s="10"/>
      <c r="K316" s="10"/>
      <c r="L316" s="15">
        <v>0</v>
      </c>
      <c r="M316" s="15">
        <v>0</v>
      </c>
      <c r="O316" t="str">
        <f t="shared" si="5"/>
        <v>HJMDeclined</v>
      </c>
    </row>
    <row r="317" spans="1:15" ht="12" customHeight="1" outlineLevel="1" x14ac:dyDescent="0.2">
      <c r="A317" s="12" t="s">
        <v>24153</v>
      </c>
      <c r="B317" s="12">
        <v>18362</v>
      </c>
      <c r="C317" s="12" t="s">
        <v>20133</v>
      </c>
      <c r="D317" s="13">
        <v>40045</v>
      </c>
      <c r="E317" s="13">
        <v>40046</v>
      </c>
      <c r="F317" s="14">
        <v>40046</v>
      </c>
      <c r="G317" s="19">
        <v>40049</v>
      </c>
      <c r="H317" s="8"/>
      <c r="J317" s="22">
        <v>3</v>
      </c>
      <c r="K317" s="10"/>
      <c r="L317" s="15">
        <v>0</v>
      </c>
      <c r="M317" s="15">
        <v>0</v>
      </c>
      <c r="O317" t="str">
        <f t="shared" si="5"/>
        <v>HJMDeclined</v>
      </c>
    </row>
    <row r="318" spans="1:15" ht="12" customHeight="1" outlineLevel="1" x14ac:dyDescent="0.2">
      <c r="A318" s="12" t="s">
        <v>24153</v>
      </c>
      <c r="B318" s="12">
        <v>18359</v>
      </c>
      <c r="C318" s="12" t="s">
        <v>20133</v>
      </c>
      <c r="D318" s="13">
        <v>40039</v>
      </c>
      <c r="E318" s="13">
        <v>40046</v>
      </c>
      <c r="F318" s="14">
        <v>40046</v>
      </c>
      <c r="G318" s="8"/>
      <c r="H318" s="8"/>
      <c r="J318" s="10"/>
      <c r="K318" s="10"/>
      <c r="L318" s="15">
        <v>0</v>
      </c>
      <c r="M318" s="15">
        <v>0</v>
      </c>
      <c r="O318" t="str">
        <f t="shared" si="5"/>
        <v>HJMDeclined</v>
      </c>
    </row>
    <row r="319" spans="1:15" ht="12" customHeight="1" outlineLevel="1" x14ac:dyDescent="0.2">
      <c r="A319" s="12" t="s">
        <v>24153</v>
      </c>
      <c r="B319" s="12">
        <v>18358</v>
      </c>
      <c r="C319" s="12" t="s">
        <v>20133</v>
      </c>
      <c r="D319" s="18"/>
      <c r="E319" s="13">
        <v>40045</v>
      </c>
      <c r="F319" s="14">
        <v>40046</v>
      </c>
      <c r="G319" s="8"/>
      <c r="H319" s="8"/>
      <c r="J319" s="10"/>
      <c r="K319" s="10"/>
      <c r="L319" s="15">
        <v>0</v>
      </c>
      <c r="M319" s="15">
        <v>0</v>
      </c>
      <c r="O319" t="str">
        <f t="shared" si="5"/>
        <v>HJMDeclined</v>
      </c>
    </row>
    <row r="320" spans="1:15" ht="12" customHeight="1" outlineLevel="1" x14ac:dyDescent="0.2">
      <c r="A320" s="12" t="s">
        <v>24153</v>
      </c>
      <c r="B320" s="12">
        <v>18363</v>
      </c>
      <c r="C320" s="12" t="s">
        <v>20133</v>
      </c>
      <c r="D320" s="13">
        <v>40023</v>
      </c>
      <c r="E320" s="13">
        <v>40046</v>
      </c>
      <c r="F320" s="14">
        <v>40046</v>
      </c>
      <c r="G320" s="19">
        <v>40046</v>
      </c>
      <c r="H320" s="8"/>
      <c r="J320" s="22">
        <v>0</v>
      </c>
      <c r="K320" s="10"/>
      <c r="L320" s="15">
        <v>0</v>
      </c>
      <c r="M320" s="15">
        <v>0</v>
      </c>
      <c r="O320" t="str">
        <f t="shared" si="5"/>
        <v>HJMDeclined</v>
      </c>
    </row>
    <row r="321" spans="1:15" ht="12" customHeight="1" outlineLevel="1" x14ac:dyDescent="0.2">
      <c r="A321" s="12" t="s">
        <v>24153</v>
      </c>
      <c r="B321" s="12">
        <v>17647</v>
      </c>
      <c r="C321" s="12" t="s">
        <v>20135</v>
      </c>
      <c r="D321" s="13">
        <v>40038</v>
      </c>
      <c r="E321" s="13">
        <v>40045</v>
      </c>
      <c r="F321" s="14">
        <v>40046</v>
      </c>
      <c r="G321" s="19">
        <v>40056</v>
      </c>
      <c r="H321" s="19">
        <v>40079</v>
      </c>
      <c r="I321" s="21">
        <v>40087</v>
      </c>
      <c r="J321" s="22">
        <v>10</v>
      </c>
      <c r="K321" s="22">
        <v>23</v>
      </c>
      <c r="L321" s="15">
        <v>33</v>
      </c>
      <c r="M321" s="15">
        <v>8</v>
      </c>
      <c r="O321" t="str">
        <f t="shared" si="5"/>
        <v>HJMBound &amp; Not Paid</v>
      </c>
    </row>
    <row r="322" spans="1:15" ht="12" customHeight="1" outlineLevel="1" x14ac:dyDescent="0.2">
      <c r="A322" s="12" t="s">
        <v>20138</v>
      </c>
      <c r="B322" s="12">
        <v>17684</v>
      </c>
      <c r="C322" s="12" t="s">
        <v>20135</v>
      </c>
      <c r="D322" s="13">
        <v>40046</v>
      </c>
      <c r="E322" s="13">
        <v>40049</v>
      </c>
      <c r="F322" s="14">
        <v>40049</v>
      </c>
      <c r="G322" s="19">
        <v>40073</v>
      </c>
      <c r="H322" s="19">
        <v>40074</v>
      </c>
      <c r="I322" s="21">
        <v>40092</v>
      </c>
      <c r="J322" s="22">
        <v>24</v>
      </c>
      <c r="K322" s="22">
        <v>1</v>
      </c>
      <c r="L322" s="15">
        <v>25</v>
      </c>
      <c r="M322" s="15">
        <v>18</v>
      </c>
      <c r="O322" t="str">
        <f t="shared" si="5"/>
        <v>CNJBound &amp; Not Paid</v>
      </c>
    </row>
    <row r="323" spans="1:15" ht="12" customHeight="1" outlineLevel="1" x14ac:dyDescent="0.2">
      <c r="A323" s="12" t="s">
        <v>20138</v>
      </c>
      <c r="B323" s="12">
        <v>17685</v>
      </c>
      <c r="C323" s="12" t="s">
        <v>20135</v>
      </c>
      <c r="D323" s="13">
        <v>40046</v>
      </c>
      <c r="E323" s="13">
        <v>40049</v>
      </c>
      <c r="F323" s="14">
        <v>40049</v>
      </c>
      <c r="G323" s="19">
        <v>40077</v>
      </c>
      <c r="H323" s="19">
        <v>40077</v>
      </c>
      <c r="I323" s="21">
        <v>40092</v>
      </c>
      <c r="J323" s="22">
        <v>28</v>
      </c>
      <c r="K323" s="22">
        <v>0</v>
      </c>
      <c r="L323" s="15">
        <v>28</v>
      </c>
      <c r="M323" s="15">
        <v>15</v>
      </c>
      <c r="O323" t="str">
        <f t="shared" si="5"/>
        <v>CNJBound &amp; Not Paid</v>
      </c>
    </row>
    <row r="324" spans="1:15" ht="12" customHeight="1" outlineLevel="1" x14ac:dyDescent="0.2">
      <c r="A324" s="12" t="s">
        <v>20138</v>
      </c>
      <c r="B324" s="12">
        <v>17691</v>
      </c>
      <c r="C324" s="12" t="s">
        <v>20135</v>
      </c>
      <c r="D324" s="13">
        <v>40045</v>
      </c>
      <c r="E324" s="13">
        <v>40049</v>
      </c>
      <c r="F324" s="14">
        <v>40049</v>
      </c>
      <c r="G324" s="19">
        <v>40079</v>
      </c>
      <c r="H324" s="19">
        <v>40079</v>
      </c>
      <c r="I324" s="21">
        <v>40093</v>
      </c>
      <c r="J324" s="22">
        <v>30</v>
      </c>
      <c r="K324" s="22">
        <v>0</v>
      </c>
      <c r="L324" s="15">
        <v>30</v>
      </c>
      <c r="M324" s="15">
        <v>14</v>
      </c>
      <c r="O324" t="str">
        <f t="shared" si="5"/>
        <v>CNJBound &amp; Not Paid</v>
      </c>
    </row>
    <row r="325" spans="1:15" ht="12" customHeight="1" outlineLevel="1" x14ac:dyDescent="0.2">
      <c r="A325" s="12" t="s">
        <v>20138</v>
      </c>
      <c r="B325" s="12">
        <v>17578</v>
      </c>
      <c r="C325" s="12" t="s">
        <v>20135</v>
      </c>
      <c r="D325" s="13">
        <v>40038</v>
      </c>
      <c r="E325" s="13">
        <v>40049</v>
      </c>
      <c r="F325" s="14">
        <v>40049</v>
      </c>
      <c r="G325" s="19">
        <v>40056</v>
      </c>
      <c r="H325" s="19">
        <v>40056</v>
      </c>
      <c r="I325" s="21">
        <v>40067</v>
      </c>
      <c r="J325" s="22">
        <v>7</v>
      </c>
      <c r="K325" s="22">
        <v>0</v>
      </c>
      <c r="L325" s="15">
        <v>7</v>
      </c>
      <c r="M325" s="15">
        <v>11</v>
      </c>
      <c r="O325" t="str">
        <f t="shared" si="5"/>
        <v>CNJBound &amp; Not Paid</v>
      </c>
    </row>
    <row r="326" spans="1:15" ht="12" customHeight="1" outlineLevel="1" x14ac:dyDescent="0.2">
      <c r="A326" s="12" t="s">
        <v>24153</v>
      </c>
      <c r="B326" s="12">
        <v>17653</v>
      </c>
      <c r="C326" s="12" t="s">
        <v>20135</v>
      </c>
      <c r="D326" s="13">
        <v>40037</v>
      </c>
      <c r="E326" s="13">
        <v>40047</v>
      </c>
      <c r="F326" s="14">
        <v>40049</v>
      </c>
      <c r="G326" s="14">
        <v>40056</v>
      </c>
      <c r="H326" s="14">
        <v>40077</v>
      </c>
      <c r="I326" s="21">
        <v>40087</v>
      </c>
      <c r="J326" s="15">
        <v>7</v>
      </c>
      <c r="K326" s="15">
        <v>21</v>
      </c>
      <c r="L326" s="15">
        <v>28</v>
      </c>
      <c r="M326" s="15">
        <v>10</v>
      </c>
      <c r="O326" t="str">
        <f t="shared" si="5"/>
        <v>HJMBound &amp; Not Paid</v>
      </c>
    </row>
    <row r="327" spans="1:15" ht="12" customHeight="1" outlineLevel="1" x14ac:dyDescent="0.2">
      <c r="A327" s="12" t="s">
        <v>24153</v>
      </c>
      <c r="B327" s="12">
        <v>17560</v>
      </c>
      <c r="C327" s="12" t="s">
        <v>20135</v>
      </c>
      <c r="D327" s="13">
        <v>40049</v>
      </c>
      <c r="E327" s="13">
        <v>40049</v>
      </c>
      <c r="F327" s="14">
        <v>40049</v>
      </c>
      <c r="G327" s="19">
        <v>40050</v>
      </c>
      <c r="H327" s="19">
        <v>40050</v>
      </c>
      <c r="I327" s="21">
        <v>40062</v>
      </c>
      <c r="J327" s="22">
        <v>1</v>
      </c>
      <c r="K327" s="22">
        <v>0</v>
      </c>
      <c r="L327" s="15">
        <v>1</v>
      </c>
      <c r="M327" s="15">
        <v>12</v>
      </c>
      <c r="O327" t="str">
        <f t="shared" si="5"/>
        <v>HJMBound &amp; Not Paid</v>
      </c>
    </row>
    <row r="328" spans="1:15" ht="12" customHeight="1" outlineLevel="1" x14ac:dyDescent="0.2">
      <c r="A328" s="12" t="s">
        <v>24155</v>
      </c>
      <c r="B328" s="12">
        <v>17723</v>
      </c>
      <c r="C328" s="12" t="s">
        <v>24152</v>
      </c>
      <c r="D328" s="13">
        <v>40043</v>
      </c>
      <c r="E328" s="13">
        <v>40046</v>
      </c>
      <c r="F328" s="14">
        <v>40049</v>
      </c>
      <c r="G328" s="14">
        <v>40088</v>
      </c>
      <c r="H328" s="14">
        <v>40088</v>
      </c>
      <c r="I328" s="21">
        <v>40101</v>
      </c>
      <c r="J328" s="15">
        <v>39</v>
      </c>
      <c r="K328" s="15">
        <v>0</v>
      </c>
      <c r="L328" s="15">
        <v>39</v>
      </c>
      <c r="M328" s="15">
        <v>13</v>
      </c>
      <c r="O328" t="str">
        <f t="shared" si="5"/>
        <v>JRQuote Issued</v>
      </c>
    </row>
    <row r="329" spans="1:15" ht="12" customHeight="1" outlineLevel="1" x14ac:dyDescent="0.2">
      <c r="A329" s="12" t="s">
        <v>24155</v>
      </c>
      <c r="B329" s="12">
        <v>17453</v>
      </c>
      <c r="C329" s="12" t="s">
        <v>20135</v>
      </c>
      <c r="D329" s="17">
        <v>40047</v>
      </c>
      <c r="E329" s="13">
        <v>40049</v>
      </c>
      <c r="F329" s="14">
        <v>40049</v>
      </c>
      <c r="G329" s="19">
        <v>40050</v>
      </c>
      <c r="H329" s="19">
        <v>40050</v>
      </c>
      <c r="I329" s="21">
        <v>40054</v>
      </c>
      <c r="J329" s="22">
        <v>1</v>
      </c>
      <c r="K329" s="22">
        <v>0</v>
      </c>
      <c r="L329" s="15">
        <v>1</v>
      </c>
      <c r="M329" s="15">
        <v>4</v>
      </c>
      <c r="O329" t="str">
        <f t="shared" si="5"/>
        <v>JRBound &amp; Not Paid</v>
      </c>
    </row>
    <row r="330" spans="1:15" ht="12" customHeight="1" outlineLevel="1" x14ac:dyDescent="0.2">
      <c r="A330" s="12" t="s">
        <v>24156</v>
      </c>
      <c r="B330" s="12">
        <v>18365</v>
      </c>
      <c r="C330" s="12" t="s">
        <v>20133</v>
      </c>
      <c r="D330" s="13">
        <v>40045</v>
      </c>
      <c r="E330" s="13">
        <v>40048</v>
      </c>
      <c r="F330" s="14">
        <v>40049</v>
      </c>
      <c r="G330" s="20"/>
      <c r="H330" s="20"/>
      <c r="J330" s="23"/>
      <c r="K330" s="23"/>
      <c r="L330" s="15">
        <v>0</v>
      </c>
      <c r="M330" s="15">
        <v>0</v>
      </c>
      <c r="O330" t="str">
        <f t="shared" si="5"/>
        <v>LABDeclined</v>
      </c>
    </row>
    <row r="331" spans="1:15" ht="12" customHeight="1" outlineLevel="1" x14ac:dyDescent="0.2">
      <c r="A331" s="12" t="s">
        <v>24156</v>
      </c>
      <c r="B331" s="12">
        <v>18364</v>
      </c>
      <c r="C331" s="12" t="s">
        <v>20133</v>
      </c>
      <c r="D331" s="17">
        <v>40009</v>
      </c>
      <c r="E331" s="13">
        <v>40045</v>
      </c>
      <c r="F331" s="14">
        <v>40049</v>
      </c>
      <c r="G331" s="8"/>
      <c r="H331" s="8"/>
      <c r="J331" s="10"/>
      <c r="K331" s="10"/>
      <c r="L331" s="15">
        <v>0</v>
      </c>
      <c r="M331" s="15">
        <v>0</v>
      </c>
      <c r="O331" t="str">
        <f t="shared" si="5"/>
        <v>LABDeclined</v>
      </c>
    </row>
    <row r="332" spans="1:15" ht="12" customHeight="1" outlineLevel="1" x14ac:dyDescent="0.2">
      <c r="A332" s="12" t="s">
        <v>24156</v>
      </c>
      <c r="B332" s="12">
        <v>17610</v>
      </c>
      <c r="C332" s="12" t="s">
        <v>20135</v>
      </c>
      <c r="D332" s="13">
        <v>40046</v>
      </c>
      <c r="E332" s="13">
        <v>40049</v>
      </c>
      <c r="F332" s="14">
        <v>40049</v>
      </c>
      <c r="G332" s="14">
        <v>40060</v>
      </c>
      <c r="H332" s="14">
        <v>40060</v>
      </c>
      <c r="I332" s="21">
        <v>40075</v>
      </c>
      <c r="J332" s="15">
        <v>11</v>
      </c>
      <c r="K332" s="15">
        <v>0</v>
      </c>
      <c r="L332" s="15">
        <v>11</v>
      </c>
      <c r="M332" s="15">
        <v>15</v>
      </c>
      <c r="O332" t="str">
        <f t="shared" si="5"/>
        <v>LABBound &amp; Not Paid</v>
      </c>
    </row>
    <row r="333" spans="1:15" ht="12" customHeight="1" outlineLevel="1" x14ac:dyDescent="0.2">
      <c r="A333" s="12" t="s">
        <v>24156</v>
      </c>
      <c r="B333" s="12">
        <v>18366</v>
      </c>
      <c r="C333" s="12" t="s">
        <v>20133</v>
      </c>
      <c r="D333" s="13">
        <v>40031</v>
      </c>
      <c r="E333" s="13">
        <v>40046</v>
      </c>
      <c r="F333" s="14">
        <v>40049</v>
      </c>
      <c r="G333" s="8"/>
      <c r="H333" s="8"/>
      <c r="J333" s="10"/>
      <c r="K333" s="10"/>
      <c r="L333" s="15">
        <v>0</v>
      </c>
      <c r="M333" s="15">
        <v>0</v>
      </c>
      <c r="O333" t="str">
        <f t="shared" si="5"/>
        <v>LABDeclined</v>
      </c>
    </row>
    <row r="334" spans="1:15" ht="12" customHeight="1" outlineLevel="1" x14ac:dyDescent="0.2">
      <c r="A334" s="12" t="s">
        <v>24156</v>
      </c>
      <c r="B334" s="12">
        <v>18367</v>
      </c>
      <c r="C334" s="12" t="s">
        <v>20133</v>
      </c>
      <c r="D334" s="13">
        <v>40039</v>
      </c>
      <c r="E334" s="13">
        <v>40046</v>
      </c>
      <c r="F334" s="14">
        <v>40049</v>
      </c>
      <c r="G334" s="20"/>
      <c r="H334" s="20"/>
      <c r="J334" s="23"/>
      <c r="K334" s="23"/>
      <c r="L334" s="15">
        <v>0</v>
      </c>
      <c r="M334" s="15">
        <v>0</v>
      </c>
      <c r="O334" t="str">
        <f t="shared" si="5"/>
        <v>LABDeclined</v>
      </c>
    </row>
    <row r="335" spans="1:15" ht="12" customHeight="1" outlineLevel="1" x14ac:dyDescent="0.2">
      <c r="A335" s="12" t="s">
        <v>24157</v>
      </c>
      <c r="B335" s="12">
        <v>17656</v>
      </c>
      <c r="C335" s="12" t="s">
        <v>20135</v>
      </c>
      <c r="D335" s="17">
        <v>40031</v>
      </c>
      <c r="E335" s="13">
        <v>40049</v>
      </c>
      <c r="F335" s="14">
        <v>40049</v>
      </c>
      <c r="G335" s="19">
        <v>40074</v>
      </c>
      <c r="H335" s="19">
        <v>40074</v>
      </c>
      <c r="I335" s="21">
        <v>40087</v>
      </c>
      <c r="J335" s="22">
        <v>25</v>
      </c>
      <c r="K335" s="22">
        <v>0</v>
      </c>
      <c r="L335" s="15">
        <v>25</v>
      </c>
      <c r="M335" s="15">
        <v>13</v>
      </c>
      <c r="O335" t="str">
        <f t="shared" si="5"/>
        <v>MCBBound &amp; Not Paid</v>
      </c>
    </row>
    <row r="336" spans="1:15" ht="12" customHeight="1" outlineLevel="1" x14ac:dyDescent="0.2">
      <c r="A336" s="12" t="s">
        <v>24157</v>
      </c>
      <c r="B336" s="12">
        <v>17930</v>
      </c>
      <c r="C336" s="12" t="s">
        <v>24151</v>
      </c>
      <c r="D336" s="13">
        <v>40046</v>
      </c>
      <c r="E336" s="13">
        <v>40049</v>
      </c>
      <c r="F336" s="14">
        <v>40049</v>
      </c>
      <c r="G336" s="8"/>
      <c r="H336" s="8"/>
      <c r="I336" s="21">
        <v>40133</v>
      </c>
      <c r="J336" s="10"/>
      <c r="K336" s="10"/>
      <c r="L336" s="15">
        <v>0</v>
      </c>
      <c r="M336" s="15">
        <v>0</v>
      </c>
      <c r="O336" t="str">
        <f t="shared" si="5"/>
        <v>MCBRating</v>
      </c>
    </row>
    <row r="337" spans="1:15" ht="12" customHeight="1" outlineLevel="1" x14ac:dyDescent="0.2">
      <c r="A337" s="12" t="s">
        <v>24153</v>
      </c>
      <c r="B337" s="12">
        <v>18238</v>
      </c>
      <c r="C337" s="12" t="s">
        <v>20133</v>
      </c>
      <c r="D337" s="13">
        <v>39997</v>
      </c>
      <c r="E337" s="13">
        <v>40050</v>
      </c>
      <c r="F337" s="14">
        <v>40050</v>
      </c>
      <c r="G337" s="19">
        <v>40000</v>
      </c>
      <c r="H337" s="8"/>
      <c r="J337" s="22">
        <v>-50</v>
      </c>
      <c r="K337" s="10"/>
      <c r="L337" s="15">
        <v>0</v>
      </c>
      <c r="M337" s="15">
        <v>0</v>
      </c>
      <c r="O337" t="str">
        <f t="shared" si="5"/>
        <v>HJMDeclined</v>
      </c>
    </row>
    <row r="338" spans="1:15" ht="12" customHeight="1" outlineLevel="1" x14ac:dyDescent="0.2">
      <c r="A338" s="12" t="s">
        <v>24153</v>
      </c>
      <c r="B338" s="12">
        <v>17458</v>
      </c>
      <c r="C338" s="12" t="s">
        <v>20135</v>
      </c>
      <c r="D338" s="13">
        <v>40018</v>
      </c>
      <c r="E338" s="13">
        <v>40049</v>
      </c>
      <c r="F338" s="14">
        <v>40050</v>
      </c>
      <c r="G338" s="14">
        <v>40050</v>
      </c>
      <c r="H338" s="14">
        <v>40050</v>
      </c>
      <c r="I338" s="21">
        <v>40055</v>
      </c>
      <c r="J338" s="15">
        <v>0</v>
      </c>
      <c r="K338" s="15">
        <v>0</v>
      </c>
      <c r="L338" s="15">
        <v>0</v>
      </c>
      <c r="M338" s="15">
        <v>5</v>
      </c>
      <c r="O338" t="str">
        <f t="shared" si="5"/>
        <v>HJMBound &amp; Not Paid</v>
      </c>
    </row>
    <row r="339" spans="1:15" ht="12" customHeight="1" outlineLevel="1" x14ac:dyDescent="0.2">
      <c r="A339" s="12" t="s">
        <v>24155</v>
      </c>
      <c r="B339" s="12">
        <v>17564</v>
      </c>
      <c r="C339" s="12" t="s">
        <v>20135</v>
      </c>
      <c r="D339" s="13">
        <v>40052</v>
      </c>
      <c r="E339" s="13">
        <v>40038</v>
      </c>
      <c r="F339" s="14">
        <v>40050</v>
      </c>
      <c r="G339" s="14">
        <v>40053</v>
      </c>
      <c r="H339" s="14">
        <v>40053</v>
      </c>
      <c r="I339" s="21">
        <v>40063</v>
      </c>
      <c r="J339" s="15">
        <v>3</v>
      </c>
      <c r="K339" s="15">
        <v>0</v>
      </c>
      <c r="L339" s="15">
        <v>3</v>
      </c>
      <c r="M339" s="15">
        <v>10</v>
      </c>
      <c r="O339" t="str">
        <f t="shared" si="5"/>
        <v>JRBound &amp; Not Paid</v>
      </c>
    </row>
    <row r="340" spans="1:15" ht="12" customHeight="1" outlineLevel="1" x14ac:dyDescent="0.2">
      <c r="A340" s="12" t="s">
        <v>24156</v>
      </c>
      <c r="B340" s="12">
        <v>17766</v>
      </c>
      <c r="C340" s="12" t="s">
        <v>24151</v>
      </c>
      <c r="D340" s="17">
        <v>40049</v>
      </c>
      <c r="E340" s="13">
        <v>40050</v>
      </c>
      <c r="F340" s="14">
        <v>40050</v>
      </c>
      <c r="G340" s="20"/>
      <c r="H340" s="20"/>
      <c r="I340" s="21">
        <v>40116</v>
      </c>
      <c r="J340" s="23"/>
      <c r="K340" s="23"/>
      <c r="L340" s="15">
        <v>0</v>
      </c>
      <c r="M340" s="15">
        <v>0</v>
      </c>
      <c r="O340" t="str">
        <f t="shared" si="5"/>
        <v>LABRating</v>
      </c>
    </row>
    <row r="341" spans="1:15" ht="12" customHeight="1" outlineLevel="1" x14ac:dyDescent="0.2">
      <c r="A341" s="12" t="s">
        <v>24156</v>
      </c>
      <c r="B341" s="12">
        <v>18522</v>
      </c>
      <c r="C341" s="12" t="s">
        <v>20133</v>
      </c>
      <c r="D341" s="13">
        <v>40045</v>
      </c>
      <c r="E341" s="13">
        <v>40049</v>
      </c>
      <c r="F341" s="14">
        <v>40050</v>
      </c>
      <c r="G341" s="8"/>
      <c r="H341" s="8"/>
      <c r="J341" s="10"/>
      <c r="K341" s="10"/>
      <c r="L341" s="15">
        <v>0</v>
      </c>
      <c r="M341" s="15">
        <v>0</v>
      </c>
      <c r="O341" t="str">
        <f t="shared" si="5"/>
        <v>LABDeclined</v>
      </c>
    </row>
    <row r="342" spans="1:15" ht="12" customHeight="1" outlineLevel="1" x14ac:dyDescent="0.2">
      <c r="A342" s="12" t="s">
        <v>24156</v>
      </c>
      <c r="B342" s="12">
        <v>18523</v>
      </c>
      <c r="C342" s="12" t="s">
        <v>20133</v>
      </c>
      <c r="D342" s="13">
        <v>40024</v>
      </c>
      <c r="E342" s="13">
        <v>40050</v>
      </c>
      <c r="F342" s="14">
        <v>40050</v>
      </c>
      <c r="G342" s="8"/>
      <c r="H342" s="8"/>
      <c r="J342" s="10"/>
      <c r="K342" s="10"/>
      <c r="L342" s="15">
        <v>0</v>
      </c>
      <c r="M342" s="15">
        <v>0</v>
      </c>
      <c r="O342" t="str">
        <f t="shared" si="5"/>
        <v>LABDeclined</v>
      </c>
    </row>
    <row r="343" spans="1:15" ht="12" customHeight="1" outlineLevel="1" x14ac:dyDescent="0.2">
      <c r="A343" s="12" t="s">
        <v>24156</v>
      </c>
      <c r="B343" s="12">
        <v>18524</v>
      </c>
      <c r="C343" s="12" t="s">
        <v>20133</v>
      </c>
      <c r="D343" s="18"/>
      <c r="E343" s="13">
        <v>40050</v>
      </c>
      <c r="F343" s="14">
        <v>40050</v>
      </c>
      <c r="G343" s="8"/>
      <c r="H343" s="8"/>
      <c r="J343" s="10"/>
      <c r="K343" s="10"/>
      <c r="L343" s="15">
        <v>0</v>
      </c>
      <c r="M343" s="15">
        <v>0</v>
      </c>
      <c r="O343" t="str">
        <f t="shared" si="5"/>
        <v>LABDeclined</v>
      </c>
    </row>
    <row r="344" spans="1:15" ht="12" customHeight="1" outlineLevel="1" x14ac:dyDescent="0.2">
      <c r="A344" s="12" t="s">
        <v>24156</v>
      </c>
      <c r="B344" s="12">
        <v>18525</v>
      </c>
      <c r="C344" s="12" t="s">
        <v>20135</v>
      </c>
      <c r="D344" s="13">
        <v>40056</v>
      </c>
      <c r="E344" s="13">
        <v>40050</v>
      </c>
      <c r="F344" s="14">
        <v>40050</v>
      </c>
      <c r="G344" s="19">
        <v>40067</v>
      </c>
      <c r="H344" s="19">
        <v>40072</v>
      </c>
      <c r="J344" s="22">
        <v>17</v>
      </c>
      <c r="K344" s="22">
        <v>5</v>
      </c>
      <c r="L344" s="15">
        <v>22</v>
      </c>
      <c r="M344" s="15">
        <v>0</v>
      </c>
      <c r="O344" t="str">
        <f t="shared" si="5"/>
        <v>LABBound &amp; Not Paid</v>
      </c>
    </row>
    <row r="345" spans="1:15" ht="12" customHeight="1" outlineLevel="1" x14ac:dyDescent="0.2">
      <c r="A345" s="12" t="s">
        <v>24157</v>
      </c>
      <c r="B345" s="12">
        <v>17772</v>
      </c>
      <c r="C345" s="12" t="s">
        <v>20135</v>
      </c>
      <c r="D345" s="13">
        <v>40049</v>
      </c>
      <c r="E345" s="13">
        <v>40049</v>
      </c>
      <c r="F345" s="14">
        <v>40050</v>
      </c>
      <c r="G345" s="19">
        <v>40088</v>
      </c>
      <c r="H345" s="19">
        <v>40088</v>
      </c>
      <c r="I345" s="21">
        <v>40117</v>
      </c>
      <c r="J345" s="22">
        <v>38</v>
      </c>
      <c r="K345" s="22">
        <v>0</v>
      </c>
      <c r="L345" s="15">
        <v>38</v>
      </c>
      <c r="M345" s="15">
        <v>29</v>
      </c>
      <c r="O345" t="str">
        <f t="shared" si="5"/>
        <v>MCBBound &amp; Not Paid</v>
      </c>
    </row>
    <row r="346" spans="1:15" ht="12" customHeight="1" outlineLevel="1" x14ac:dyDescent="0.2">
      <c r="A346" s="12" t="s">
        <v>24157</v>
      </c>
      <c r="B346" s="12">
        <v>17549</v>
      </c>
      <c r="C346" s="12" t="s">
        <v>20135</v>
      </c>
      <c r="D346" s="13">
        <v>40050</v>
      </c>
      <c r="E346" s="13">
        <v>40050</v>
      </c>
      <c r="F346" s="14">
        <v>40050</v>
      </c>
      <c r="G346" s="19">
        <v>40051</v>
      </c>
      <c r="H346" s="19">
        <v>40051</v>
      </c>
      <c r="I346" s="21">
        <v>40057</v>
      </c>
      <c r="J346" s="22">
        <v>1</v>
      </c>
      <c r="K346" s="22">
        <v>0</v>
      </c>
      <c r="L346" s="15">
        <v>1</v>
      </c>
      <c r="M346" s="15">
        <v>6</v>
      </c>
      <c r="O346" t="str">
        <f t="shared" si="5"/>
        <v>MCBBound &amp; Not Paid</v>
      </c>
    </row>
    <row r="347" spans="1:15" ht="12" customHeight="1" outlineLevel="1" x14ac:dyDescent="0.2">
      <c r="A347" s="12" t="s">
        <v>24157</v>
      </c>
      <c r="B347" s="12">
        <v>17462</v>
      </c>
      <c r="C347" s="12" t="s">
        <v>20135</v>
      </c>
      <c r="D347" s="13">
        <v>40050</v>
      </c>
      <c r="E347" s="13">
        <v>40050</v>
      </c>
      <c r="F347" s="14">
        <v>40050</v>
      </c>
      <c r="G347" s="14">
        <v>40050</v>
      </c>
      <c r="H347" s="14">
        <v>40051</v>
      </c>
      <c r="I347" s="21">
        <v>40056</v>
      </c>
      <c r="J347" s="15">
        <v>0</v>
      </c>
      <c r="K347" s="15">
        <v>1</v>
      </c>
      <c r="L347" s="15">
        <v>1</v>
      </c>
      <c r="M347" s="15">
        <v>5</v>
      </c>
      <c r="O347" t="str">
        <f t="shared" si="5"/>
        <v>MCBBound &amp; Not Paid</v>
      </c>
    </row>
    <row r="348" spans="1:15" ht="12" customHeight="1" outlineLevel="1" x14ac:dyDescent="0.2">
      <c r="A348" s="12" t="s">
        <v>24153</v>
      </c>
      <c r="B348" s="12">
        <v>17570</v>
      </c>
      <c r="C348" s="12" t="s">
        <v>20135</v>
      </c>
      <c r="D348" s="13">
        <v>40049</v>
      </c>
      <c r="E348" s="13">
        <v>40051</v>
      </c>
      <c r="F348" s="14">
        <v>40051</v>
      </c>
      <c r="G348" s="19">
        <v>40047</v>
      </c>
      <c r="H348" s="19">
        <v>40052</v>
      </c>
      <c r="I348" s="21">
        <v>40064</v>
      </c>
      <c r="J348" s="22">
        <v>-4</v>
      </c>
      <c r="K348" s="22">
        <v>5</v>
      </c>
      <c r="L348" s="15">
        <v>1</v>
      </c>
      <c r="M348" s="15">
        <v>12</v>
      </c>
      <c r="O348" t="str">
        <f t="shared" si="5"/>
        <v>HJMBound &amp; Not Paid</v>
      </c>
    </row>
    <row r="349" spans="1:15" ht="12" customHeight="1" outlineLevel="1" x14ac:dyDescent="0.2">
      <c r="A349" s="12" t="s">
        <v>24153</v>
      </c>
      <c r="B349" s="12">
        <v>18223</v>
      </c>
      <c r="C349" s="12" t="s">
        <v>20136</v>
      </c>
      <c r="D349" s="13">
        <v>39987</v>
      </c>
      <c r="E349" s="13">
        <v>40050</v>
      </c>
      <c r="F349" s="14">
        <v>40051</v>
      </c>
      <c r="G349" s="19">
        <v>39995</v>
      </c>
      <c r="H349" s="8"/>
      <c r="J349" s="22">
        <v>-56</v>
      </c>
      <c r="K349" s="10"/>
      <c r="L349" s="15">
        <v>0</v>
      </c>
      <c r="M349" s="15">
        <v>0</v>
      </c>
      <c r="O349" t="str">
        <f t="shared" si="5"/>
        <v>HJMClose-No Info</v>
      </c>
    </row>
    <row r="350" spans="1:15" ht="12" customHeight="1" outlineLevel="1" x14ac:dyDescent="0.2">
      <c r="A350" s="12" t="s">
        <v>24156</v>
      </c>
      <c r="B350" s="12">
        <v>18529</v>
      </c>
      <c r="C350" s="12" t="s">
        <v>20133</v>
      </c>
      <c r="D350" s="13">
        <v>40018</v>
      </c>
      <c r="E350" s="13">
        <v>40051</v>
      </c>
      <c r="F350" s="14">
        <v>40051</v>
      </c>
      <c r="G350" s="8"/>
      <c r="H350" s="8"/>
      <c r="J350" s="10"/>
      <c r="K350" s="10"/>
      <c r="L350" s="15">
        <v>0</v>
      </c>
      <c r="M350" s="15">
        <v>0</v>
      </c>
      <c r="O350" t="str">
        <f t="shared" si="5"/>
        <v>LABDeclined</v>
      </c>
    </row>
    <row r="351" spans="1:15" ht="12" customHeight="1" outlineLevel="1" x14ac:dyDescent="0.2">
      <c r="A351" s="12" t="s">
        <v>24156</v>
      </c>
      <c r="B351" s="12">
        <v>18526</v>
      </c>
      <c r="C351" s="12" t="s">
        <v>20133</v>
      </c>
      <c r="D351" s="13">
        <v>40031</v>
      </c>
      <c r="E351" s="13">
        <v>40050</v>
      </c>
      <c r="F351" s="14">
        <v>40051</v>
      </c>
      <c r="G351" s="20"/>
      <c r="H351" s="20"/>
      <c r="J351" s="23"/>
      <c r="K351" s="23"/>
      <c r="L351" s="15">
        <v>0</v>
      </c>
      <c r="M351" s="15">
        <v>0</v>
      </c>
      <c r="O351" t="str">
        <f t="shared" si="5"/>
        <v>LABDeclined</v>
      </c>
    </row>
    <row r="352" spans="1:15" ht="12" customHeight="1" outlineLevel="1" x14ac:dyDescent="0.2">
      <c r="A352" s="12" t="s">
        <v>24156</v>
      </c>
      <c r="B352" s="12">
        <v>18527</v>
      </c>
      <c r="C352" s="12" t="s">
        <v>24152</v>
      </c>
      <c r="D352" s="13">
        <v>40050</v>
      </c>
      <c r="E352" s="13">
        <v>40050</v>
      </c>
      <c r="F352" s="14">
        <v>40051</v>
      </c>
      <c r="G352" s="19">
        <v>40056</v>
      </c>
      <c r="H352" s="19">
        <v>40095</v>
      </c>
      <c r="J352" s="22">
        <v>5</v>
      </c>
      <c r="K352" s="22">
        <v>39</v>
      </c>
      <c r="L352" s="15">
        <v>44</v>
      </c>
      <c r="M352" s="15">
        <v>0</v>
      </c>
      <c r="O352" t="str">
        <f t="shared" si="5"/>
        <v>LABQuote Issued</v>
      </c>
    </row>
    <row r="353" spans="1:15" ht="12" customHeight="1" outlineLevel="1" x14ac:dyDescent="0.2">
      <c r="A353" s="12" t="s">
        <v>24156</v>
      </c>
      <c r="B353" s="12">
        <v>18528</v>
      </c>
      <c r="C353" s="12" t="s">
        <v>20133</v>
      </c>
      <c r="D353" s="13">
        <v>40037</v>
      </c>
      <c r="E353" s="13">
        <v>40050</v>
      </c>
      <c r="F353" s="14">
        <v>40051</v>
      </c>
      <c r="G353" s="8"/>
      <c r="H353" s="8"/>
      <c r="J353" s="10"/>
      <c r="K353" s="10"/>
      <c r="L353" s="15">
        <v>0</v>
      </c>
      <c r="M353" s="15">
        <v>0</v>
      </c>
      <c r="O353" t="str">
        <f t="shared" si="5"/>
        <v>LABDeclined</v>
      </c>
    </row>
    <row r="354" spans="1:15" ht="12" customHeight="1" outlineLevel="1" x14ac:dyDescent="0.2">
      <c r="A354" s="12" t="s">
        <v>24156</v>
      </c>
      <c r="B354" s="12">
        <v>17721</v>
      </c>
      <c r="C354" s="12" t="s">
        <v>20135</v>
      </c>
      <c r="D354" s="13">
        <v>40044</v>
      </c>
      <c r="E354" s="13">
        <v>40051</v>
      </c>
      <c r="F354" s="14">
        <v>40051</v>
      </c>
      <c r="G354" s="19">
        <v>40087</v>
      </c>
      <c r="H354" s="19">
        <v>40087</v>
      </c>
      <c r="I354" s="21">
        <v>40101</v>
      </c>
      <c r="J354" s="22">
        <v>36</v>
      </c>
      <c r="K354" s="22">
        <v>0</v>
      </c>
      <c r="L354" s="15">
        <v>36</v>
      </c>
      <c r="M354" s="15">
        <v>14</v>
      </c>
      <c r="O354" t="str">
        <f t="shared" si="5"/>
        <v>LABBound &amp; Not Paid</v>
      </c>
    </row>
    <row r="355" spans="1:15" ht="12" customHeight="1" outlineLevel="1" x14ac:dyDescent="0.2">
      <c r="A355" s="12" t="s">
        <v>24157</v>
      </c>
      <c r="B355" s="12">
        <v>17572</v>
      </c>
      <c r="C355" s="12" t="s">
        <v>20135</v>
      </c>
      <c r="D355" s="13">
        <v>40038</v>
      </c>
      <c r="E355" s="13">
        <v>40051</v>
      </c>
      <c r="F355" s="14">
        <v>40051</v>
      </c>
      <c r="G355" s="19">
        <v>40053</v>
      </c>
      <c r="H355" s="19">
        <v>40057</v>
      </c>
      <c r="I355" s="16">
        <v>40065</v>
      </c>
      <c r="J355" s="22">
        <v>2</v>
      </c>
      <c r="K355" s="22">
        <v>4</v>
      </c>
      <c r="L355" s="15">
        <v>6</v>
      </c>
      <c r="M355" s="15">
        <v>8</v>
      </c>
      <c r="O355" t="str">
        <f t="shared" si="5"/>
        <v>MCBBound &amp; Not Paid</v>
      </c>
    </row>
    <row r="356" spans="1:15" ht="12" customHeight="1" outlineLevel="1" x14ac:dyDescent="0.2">
      <c r="A356" s="12" t="s">
        <v>24158</v>
      </c>
      <c r="B356" s="12">
        <v>18530</v>
      </c>
      <c r="C356" s="12" t="s">
        <v>20133</v>
      </c>
      <c r="D356" s="13">
        <v>39721</v>
      </c>
      <c r="E356" s="13">
        <v>40051</v>
      </c>
      <c r="F356" s="14">
        <v>40051</v>
      </c>
      <c r="G356" s="8"/>
      <c r="H356" s="8"/>
      <c r="J356" s="10"/>
      <c r="K356" s="10"/>
      <c r="L356" s="15">
        <v>0</v>
      </c>
      <c r="M356" s="15">
        <v>0</v>
      </c>
      <c r="O356" t="str">
        <f t="shared" si="5"/>
        <v>NBBDeclined</v>
      </c>
    </row>
    <row r="357" spans="1:15" ht="12" customHeight="1" outlineLevel="1" x14ac:dyDescent="0.2">
      <c r="A357" s="12" t="s">
        <v>24153</v>
      </c>
      <c r="B357" s="12">
        <v>18531</v>
      </c>
      <c r="C357" s="12" t="s">
        <v>20136</v>
      </c>
      <c r="D357" s="13">
        <v>39960</v>
      </c>
      <c r="E357" s="13">
        <v>40051</v>
      </c>
      <c r="F357" s="14">
        <v>40052</v>
      </c>
      <c r="G357" s="19">
        <v>40056</v>
      </c>
      <c r="H357" s="8"/>
      <c r="I357" s="21">
        <v>39168</v>
      </c>
      <c r="J357" s="22">
        <v>4</v>
      </c>
      <c r="K357" s="10"/>
      <c r="L357" s="15">
        <v>0</v>
      </c>
      <c r="M357" s="15">
        <v>0</v>
      </c>
      <c r="O357" t="str">
        <f t="shared" si="5"/>
        <v>HJMClose-No Info</v>
      </c>
    </row>
    <row r="358" spans="1:15" ht="12" customHeight="1" outlineLevel="1" x14ac:dyDescent="0.2">
      <c r="A358" s="12" t="s">
        <v>24153</v>
      </c>
      <c r="B358" s="12">
        <v>17749</v>
      </c>
      <c r="C358" s="12" t="s">
        <v>20135</v>
      </c>
      <c r="D358" s="13">
        <v>40050</v>
      </c>
      <c r="E358" s="13">
        <v>40051</v>
      </c>
      <c r="F358" s="14">
        <v>40052</v>
      </c>
      <c r="G358" s="14">
        <v>40056</v>
      </c>
      <c r="H358" s="14">
        <v>40078</v>
      </c>
      <c r="I358" s="21">
        <v>40110</v>
      </c>
      <c r="J358" s="15">
        <v>4</v>
      </c>
      <c r="K358" s="15">
        <v>22</v>
      </c>
      <c r="L358" s="15">
        <v>26</v>
      </c>
      <c r="M358" s="15">
        <v>32</v>
      </c>
      <c r="O358" t="str">
        <f t="shared" si="5"/>
        <v>HJMBound &amp; Not Paid</v>
      </c>
    </row>
    <row r="359" spans="1:15" ht="12" customHeight="1" outlineLevel="1" x14ac:dyDescent="0.2">
      <c r="A359" s="12" t="s">
        <v>24156</v>
      </c>
      <c r="B359" s="12">
        <v>18533</v>
      </c>
      <c r="C359" s="12" t="s">
        <v>20135</v>
      </c>
      <c r="D359" s="13">
        <v>40045</v>
      </c>
      <c r="E359" s="13">
        <v>40051</v>
      </c>
      <c r="F359" s="14">
        <v>40052</v>
      </c>
      <c r="G359" s="19">
        <v>40058</v>
      </c>
      <c r="H359" s="19">
        <v>40059</v>
      </c>
      <c r="J359" s="22">
        <v>6</v>
      </c>
      <c r="K359" s="22">
        <v>1</v>
      </c>
      <c r="L359" s="15">
        <v>7</v>
      </c>
      <c r="M359" s="15">
        <v>0</v>
      </c>
      <c r="O359" t="str">
        <f t="shared" si="5"/>
        <v>LABBound &amp; Not Paid</v>
      </c>
    </row>
    <row r="360" spans="1:15" ht="12" customHeight="1" outlineLevel="1" x14ac:dyDescent="0.2">
      <c r="A360" s="12" t="s">
        <v>24156</v>
      </c>
      <c r="B360" s="12">
        <v>18532</v>
      </c>
      <c r="C360" s="12" t="s">
        <v>20133</v>
      </c>
      <c r="D360" s="13">
        <v>40008</v>
      </c>
      <c r="E360" s="13">
        <v>40051</v>
      </c>
      <c r="F360" s="14">
        <v>40052</v>
      </c>
      <c r="G360" s="8"/>
      <c r="H360" s="8"/>
      <c r="I360" s="21">
        <v>38899</v>
      </c>
      <c r="J360" s="10"/>
      <c r="K360" s="10"/>
      <c r="L360" s="15">
        <v>0</v>
      </c>
      <c r="M360" s="15">
        <v>0</v>
      </c>
      <c r="O360" t="str">
        <f t="shared" si="5"/>
        <v>LABDeclined</v>
      </c>
    </row>
    <row r="361" spans="1:15" ht="12" customHeight="1" outlineLevel="1" x14ac:dyDescent="0.2">
      <c r="A361" s="12" t="s">
        <v>24156</v>
      </c>
      <c r="B361" s="12">
        <v>17852</v>
      </c>
      <c r="C361" s="12" t="s">
        <v>24151</v>
      </c>
      <c r="D361" s="13">
        <v>40046</v>
      </c>
      <c r="E361" s="13">
        <v>40051</v>
      </c>
      <c r="F361" s="14">
        <v>40052</v>
      </c>
      <c r="G361" s="8"/>
      <c r="H361" s="8"/>
      <c r="I361" s="21">
        <v>40118</v>
      </c>
      <c r="J361" s="10"/>
      <c r="K361" s="10"/>
      <c r="L361" s="15">
        <v>0</v>
      </c>
      <c r="M361" s="15">
        <v>0</v>
      </c>
      <c r="O361" t="str">
        <f t="shared" si="5"/>
        <v>LABRating</v>
      </c>
    </row>
    <row r="362" spans="1:15" ht="12" customHeight="1" outlineLevel="1" x14ac:dyDescent="0.2">
      <c r="A362" s="12" t="s">
        <v>20138</v>
      </c>
      <c r="B362" s="12">
        <v>17709</v>
      </c>
      <c r="C362" s="12" t="s">
        <v>20135</v>
      </c>
      <c r="D362" s="13">
        <v>40049</v>
      </c>
      <c r="E362" s="13">
        <v>40053</v>
      </c>
      <c r="F362" s="14">
        <v>40053</v>
      </c>
      <c r="G362" s="19">
        <v>40072</v>
      </c>
      <c r="H362" s="19">
        <v>40072</v>
      </c>
      <c r="I362" s="21">
        <v>40097</v>
      </c>
      <c r="J362" s="22">
        <v>19</v>
      </c>
      <c r="K362" s="22">
        <v>0</v>
      </c>
      <c r="L362" s="15">
        <v>19</v>
      </c>
      <c r="M362" s="15">
        <v>25</v>
      </c>
      <c r="O362" t="str">
        <f t="shared" si="5"/>
        <v>CNJBound &amp; Not Paid</v>
      </c>
    </row>
    <row r="363" spans="1:15" ht="12" customHeight="1" outlineLevel="1" x14ac:dyDescent="0.2">
      <c r="A363" s="12" t="s">
        <v>24156</v>
      </c>
      <c r="B363" s="12">
        <v>17540</v>
      </c>
      <c r="C363" s="12" t="s">
        <v>20135</v>
      </c>
      <c r="D363" s="13">
        <v>40052</v>
      </c>
      <c r="E363" s="13">
        <v>40053</v>
      </c>
      <c r="F363" s="14">
        <v>40053</v>
      </c>
      <c r="G363" s="19">
        <v>40053</v>
      </c>
      <c r="H363" s="19">
        <v>40053</v>
      </c>
      <c r="I363" s="21">
        <v>40057</v>
      </c>
      <c r="J363" s="22">
        <v>0</v>
      </c>
      <c r="K363" s="22">
        <v>0</v>
      </c>
      <c r="L363" s="15">
        <v>0</v>
      </c>
      <c r="M363" s="15">
        <v>4</v>
      </c>
      <c r="O363" t="str">
        <f t="shared" si="5"/>
        <v>LABBound &amp; Not Paid</v>
      </c>
    </row>
    <row r="364" spans="1:15" ht="12" customHeight="1" outlineLevel="1" x14ac:dyDescent="0.2">
      <c r="A364" s="12" t="s">
        <v>24156</v>
      </c>
      <c r="B364" s="12">
        <v>18535</v>
      </c>
      <c r="C364" s="12" t="s">
        <v>20133</v>
      </c>
      <c r="D364" s="17">
        <v>40050</v>
      </c>
      <c r="E364" s="13">
        <v>40053</v>
      </c>
      <c r="F364" s="14">
        <v>40053</v>
      </c>
      <c r="G364" s="8"/>
      <c r="H364" s="8"/>
      <c r="J364" s="10"/>
      <c r="K364" s="10"/>
      <c r="L364" s="15">
        <v>0</v>
      </c>
      <c r="M364" s="15">
        <v>0</v>
      </c>
      <c r="O364" t="str">
        <f t="shared" si="5"/>
        <v>LABDeclined</v>
      </c>
    </row>
    <row r="365" spans="1:15" ht="12" customHeight="1" outlineLevel="1" x14ac:dyDescent="0.2">
      <c r="A365" s="12" t="s">
        <v>24156</v>
      </c>
      <c r="B365" s="12">
        <v>18534</v>
      </c>
      <c r="C365" s="12" t="s">
        <v>20133</v>
      </c>
      <c r="D365" s="13">
        <v>40044</v>
      </c>
      <c r="E365" s="13">
        <v>40053</v>
      </c>
      <c r="F365" s="14">
        <v>40053</v>
      </c>
      <c r="G365" s="8"/>
      <c r="H365" s="8"/>
      <c r="J365" s="10"/>
      <c r="K365" s="10"/>
      <c r="L365" s="15">
        <v>0</v>
      </c>
      <c r="M365" s="15">
        <v>0</v>
      </c>
      <c r="O365" t="str">
        <f t="shared" si="5"/>
        <v>LABDeclined</v>
      </c>
    </row>
    <row r="366" spans="1:15" ht="12" customHeight="1" outlineLevel="1" x14ac:dyDescent="0.2">
      <c r="A366" s="12" t="s">
        <v>24156</v>
      </c>
      <c r="B366" s="12">
        <v>17739</v>
      </c>
      <c r="C366" s="12" t="s">
        <v>24152</v>
      </c>
      <c r="D366" s="13">
        <v>40049</v>
      </c>
      <c r="E366" s="13">
        <v>40053</v>
      </c>
      <c r="F366" s="14">
        <v>40053</v>
      </c>
      <c r="G366" s="19">
        <v>40093</v>
      </c>
      <c r="H366" s="19">
        <v>40093</v>
      </c>
      <c r="I366" s="16">
        <v>40107</v>
      </c>
      <c r="J366" s="22">
        <v>40</v>
      </c>
      <c r="K366" s="22">
        <v>0</v>
      </c>
      <c r="L366" s="15">
        <v>40</v>
      </c>
      <c r="M366" s="15">
        <v>14</v>
      </c>
      <c r="O366" t="str">
        <f t="shared" si="5"/>
        <v>LABQuote Issued</v>
      </c>
    </row>
    <row r="367" spans="1:15" ht="12" customHeight="1" outlineLevel="1" x14ac:dyDescent="0.2">
      <c r="A367" s="12" t="s">
        <v>24156</v>
      </c>
      <c r="B367" s="12">
        <v>17587</v>
      </c>
      <c r="C367" s="12" t="s">
        <v>20135</v>
      </c>
      <c r="D367" s="17">
        <v>40049</v>
      </c>
      <c r="E367" s="13">
        <v>40052</v>
      </c>
      <c r="F367" s="14">
        <v>40053</v>
      </c>
      <c r="G367" s="19">
        <v>40059</v>
      </c>
      <c r="H367" s="19">
        <v>40059</v>
      </c>
      <c r="I367" s="21">
        <v>40069</v>
      </c>
      <c r="J367" s="22">
        <v>6</v>
      </c>
      <c r="K367" s="22">
        <v>0</v>
      </c>
      <c r="L367" s="15">
        <v>6</v>
      </c>
      <c r="M367" s="15">
        <v>10</v>
      </c>
      <c r="O367" t="str">
        <f t="shared" si="5"/>
        <v>LABBound &amp; Not Paid</v>
      </c>
    </row>
    <row r="368" spans="1:15" ht="12" customHeight="1" outlineLevel="1" x14ac:dyDescent="0.2">
      <c r="A368" s="12" t="s">
        <v>24156</v>
      </c>
      <c r="B368" s="12">
        <v>18536</v>
      </c>
      <c r="C368" s="12" t="s">
        <v>20135</v>
      </c>
      <c r="D368" s="17">
        <v>40038</v>
      </c>
      <c r="E368" s="13">
        <v>40053</v>
      </c>
      <c r="F368" s="14">
        <v>40053</v>
      </c>
      <c r="G368" s="19">
        <v>40059</v>
      </c>
      <c r="H368" s="19">
        <v>40084</v>
      </c>
      <c r="J368" s="22">
        <v>6</v>
      </c>
      <c r="K368" s="22">
        <v>25</v>
      </c>
      <c r="L368" s="15">
        <v>31</v>
      </c>
      <c r="M368" s="15">
        <v>0</v>
      </c>
      <c r="O368" t="str">
        <f t="shared" ref="O368:O431" si="6">+A368&amp;C368</f>
        <v>LABBound &amp; Not Paid</v>
      </c>
    </row>
    <row r="369" spans="1:15" ht="12" customHeight="1" outlineLevel="1" x14ac:dyDescent="0.2">
      <c r="A369" s="12" t="s">
        <v>24156</v>
      </c>
      <c r="B369" s="12">
        <v>17696</v>
      </c>
      <c r="C369" s="12" t="s">
        <v>20135</v>
      </c>
      <c r="D369" s="13">
        <v>40049</v>
      </c>
      <c r="E369" s="13">
        <v>40052</v>
      </c>
      <c r="F369" s="14">
        <v>40053</v>
      </c>
      <c r="G369" s="14">
        <v>40079</v>
      </c>
      <c r="H369" s="14">
        <v>40081</v>
      </c>
      <c r="I369" s="21">
        <v>40094</v>
      </c>
      <c r="J369" s="15">
        <v>26</v>
      </c>
      <c r="K369" s="15">
        <v>2</v>
      </c>
      <c r="L369" s="15">
        <v>28</v>
      </c>
      <c r="M369" s="15">
        <v>13</v>
      </c>
      <c r="O369" t="str">
        <f t="shared" si="6"/>
        <v>LABBound &amp; Not Paid</v>
      </c>
    </row>
    <row r="370" spans="1:15" ht="12" customHeight="1" outlineLevel="1" x14ac:dyDescent="0.2">
      <c r="A370" s="12" t="s">
        <v>24157</v>
      </c>
      <c r="B370" s="12">
        <v>17576</v>
      </c>
      <c r="C370" s="12" t="s">
        <v>20135</v>
      </c>
      <c r="D370" s="13">
        <v>40050</v>
      </c>
      <c r="E370" s="13">
        <v>40052</v>
      </c>
      <c r="F370" s="14">
        <v>40053</v>
      </c>
      <c r="G370" s="14">
        <v>40057</v>
      </c>
      <c r="H370" s="19">
        <v>40057</v>
      </c>
      <c r="I370" s="21">
        <v>40067</v>
      </c>
      <c r="J370" s="15">
        <v>4</v>
      </c>
      <c r="K370" s="22">
        <v>0</v>
      </c>
      <c r="L370" s="15">
        <v>4</v>
      </c>
      <c r="M370" s="15">
        <v>10</v>
      </c>
      <c r="O370" t="str">
        <f t="shared" si="6"/>
        <v>MCBBound &amp; Not Paid</v>
      </c>
    </row>
    <row r="371" spans="1:15" ht="12" customHeight="1" outlineLevel="1" x14ac:dyDescent="0.2">
      <c r="A371" s="12" t="s">
        <v>24157</v>
      </c>
      <c r="B371" s="12">
        <v>17608</v>
      </c>
      <c r="C371" s="12" t="s">
        <v>20135</v>
      </c>
      <c r="D371" s="13">
        <v>40045</v>
      </c>
      <c r="E371" s="13">
        <v>40052</v>
      </c>
      <c r="F371" s="14">
        <v>40053</v>
      </c>
      <c r="G371" s="19">
        <v>40058</v>
      </c>
      <c r="H371" s="19">
        <v>40067</v>
      </c>
      <c r="I371" s="21">
        <v>40075</v>
      </c>
      <c r="J371" s="22">
        <v>5</v>
      </c>
      <c r="K371" s="22">
        <v>9</v>
      </c>
      <c r="L371" s="15">
        <v>14</v>
      </c>
      <c r="M371" s="15">
        <v>8</v>
      </c>
      <c r="O371" t="str">
        <f t="shared" si="6"/>
        <v>MCBBound &amp; Not Paid</v>
      </c>
    </row>
    <row r="372" spans="1:15" ht="12" customHeight="1" outlineLevel="1" x14ac:dyDescent="0.2">
      <c r="A372" s="12" t="s">
        <v>24158</v>
      </c>
      <c r="B372" s="12">
        <v>18537</v>
      </c>
      <c r="C372" s="12" t="s">
        <v>20133</v>
      </c>
      <c r="D372" s="13">
        <v>40051</v>
      </c>
      <c r="E372" s="13">
        <v>40052</v>
      </c>
      <c r="F372" s="14">
        <v>40053</v>
      </c>
      <c r="G372" s="20"/>
      <c r="H372" s="20"/>
      <c r="J372" s="23"/>
      <c r="K372" s="23"/>
      <c r="L372" s="15">
        <v>0</v>
      </c>
      <c r="M372" s="15">
        <v>0</v>
      </c>
      <c r="O372" t="str">
        <f t="shared" si="6"/>
        <v>NBBDeclined</v>
      </c>
    </row>
    <row r="373" spans="1:15" ht="12" customHeight="1" outlineLevel="1" x14ac:dyDescent="0.2">
      <c r="A373" s="12" t="s">
        <v>24153</v>
      </c>
      <c r="B373" s="12">
        <v>17629</v>
      </c>
      <c r="C373" s="12" t="s">
        <v>20135</v>
      </c>
      <c r="D373" s="13">
        <v>40049</v>
      </c>
      <c r="E373" s="13">
        <v>40056</v>
      </c>
      <c r="F373" s="14">
        <v>40056</v>
      </c>
      <c r="G373" s="19">
        <v>40077</v>
      </c>
      <c r="H373" s="19">
        <v>40074</v>
      </c>
      <c r="I373" s="21">
        <v>40082</v>
      </c>
      <c r="J373" s="22">
        <v>21</v>
      </c>
      <c r="K373" s="22">
        <v>-3</v>
      </c>
      <c r="L373" s="15">
        <v>18</v>
      </c>
      <c r="M373" s="15">
        <v>8</v>
      </c>
      <c r="O373" t="str">
        <f t="shared" si="6"/>
        <v>HJMBound &amp; Not Paid</v>
      </c>
    </row>
    <row r="374" spans="1:15" ht="12" customHeight="1" outlineLevel="1" x14ac:dyDescent="0.2">
      <c r="A374" s="12" t="s">
        <v>24153</v>
      </c>
      <c r="B374" s="12">
        <v>17729</v>
      </c>
      <c r="C374" s="12" t="s">
        <v>24152</v>
      </c>
      <c r="D374" s="13">
        <v>40045</v>
      </c>
      <c r="E374" s="13">
        <v>40056</v>
      </c>
      <c r="F374" s="14">
        <v>40056</v>
      </c>
      <c r="G374" s="19">
        <v>40056</v>
      </c>
      <c r="H374" s="19">
        <v>40080</v>
      </c>
      <c r="I374" s="21">
        <v>40103</v>
      </c>
      <c r="J374" s="22">
        <v>0</v>
      </c>
      <c r="K374" s="22">
        <v>24</v>
      </c>
      <c r="L374" s="15">
        <v>24</v>
      </c>
      <c r="M374" s="15">
        <v>23</v>
      </c>
      <c r="O374" t="str">
        <f t="shared" si="6"/>
        <v>HJMQuote Issued</v>
      </c>
    </row>
    <row r="375" spans="1:15" ht="12" customHeight="1" outlineLevel="1" x14ac:dyDescent="0.2">
      <c r="A375" s="12" t="s">
        <v>24155</v>
      </c>
      <c r="B375" s="12">
        <v>17621</v>
      </c>
      <c r="C375" s="12" t="s">
        <v>20135</v>
      </c>
      <c r="D375" s="13">
        <v>40053</v>
      </c>
      <c r="E375" s="13">
        <v>40056</v>
      </c>
      <c r="F375" s="14">
        <v>40056</v>
      </c>
      <c r="G375" s="14">
        <v>40071</v>
      </c>
      <c r="H375" s="14">
        <v>40071</v>
      </c>
      <c r="I375" s="21">
        <v>40080</v>
      </c>
      <c r="J375" s="15">
        <v>15</v>
      </c>
      <c r="K375" s="15">
        <v>0</v>
      </c>
      <c r="L375" s="15">
        <v>15</v>
      </c>
      <c r="M375" s="15">
        <v>9</v>
      </c>
      <c r="O375" t="str">
        <f t="shared" si="6"/>
        <v>JRBound &amp; Not Paid</v>
      </c>
    </row>
    <row r="376" spans="1:15" ht="12" customHeight="1" outlineLevel="1" x14ac:dyDescent="0.2">
      <c r="A376" s="12" t="s">
        <v>24156</v>
      </c>
      <c r="B376" s="12">
        <v>17950</v>
      </c>
      <c r="C376" s="12" t="s">
        <v>24151</v>
      </c>
      <c r="D376" s="13">
        <v>40052</v>
      </c>
      <c r="E376" s="13">
        <v>40056</v>
      </c>
      <c r="F376" s="14">
        <v>40056</v>
      </c>
      <c r="G376" s="20"/>
      <c r="H376" s="20"/>
      <c r="I376" s="21">
        <v>40136</v>
      </c>
      <c r="J376" s="23"/>
      <c r="K376" s="23"/>
      <c r="L376" s="15">
        <v>0</v>
      </c>
      <c r="M376" s="15">
        <v>0</v>
      </c>
      <c r="O376" t="str">
        <f t="shared" si="6"/>
        <v>LABRating</v>
      </c>
    </row>
    <row r="377" spans="1:15" ht="12" customHeight="1" outlineLevel="1" x14ac:dyDescent="0.2">
      <c r="A377" s="12" t="s">
        <v>24156</v>
      </c>
      <c r="B377" s="12">
        <v>18538</v>
      </c>
      <c r="C377" s="12" t="s">
        <v>20135</v>
      </c>
      <c r="D377" s="13">
        <v>40042</v>
      </c>
      <c r="E377" s="13">
        <v>40056</v>
      </c>
      <c r="F377" s="14">
        <v>40056</v>
      </c>
      <c r="G377" s="19">
        <v>40060</v>
      </c>
      <c r="H377" s="19">
        <v>40073</v>
      </c>
      <c r="J377" s="22">
        <v>4</v>
      </c>
      <c r="K377" s="22">
        <v>13</v>
      </c>
      <c r="L377" s="15">
        <v>17</v>
      </c>
      <c r="M377" s="15">
        <v>0</v>
      </c>
      <c r="O377" t="str">
        <f t="shared" si="6"/>
        <v>LABBound &amp; Not Paid</v>
      </c>
    </row>
    <row r="378" spans="1:15" ht="12" customHeight="1" outlineLevel="1" x14ac:dyDescent="0.2">
      <c r="A378" s="12" t="s">
        <v>24156</v>
      </c>
      <c r="B378" s="12">
        <v>18539</v>
      </c>
      <c r="C378" s="12" t="s">
        <v>20133</v>
      </c>
      <c r="D378" s="13">
        <v>40053</v>
      </c>
      <c r="E378" s="13">
        <v>40056</v>
      </c>
      <c r="F378" s="14">
        <v>40056</v>
      </c>
      <c r="G378" s="8"/>
      <c r="H378" s="8"/>
      <c r="J378" s="10"/>
      <c r="K378" s="10"/>
      <c r="L378" s="15">
        <v>0</v>
      </c>
      <c r="M378" s="15">
        <v>0</v>
      </c>
      <c r="O378" t="str">
        <f t="shared" si="6"/>
        <v>LABDeclined</v>
      </c>
    </row>
    <row r="379" spans="1:15" ht="12" customHeight="1" outlineLevel="1" x14ac:dyDescent="0.2">
      <c r="A379" s="12" t="s">
        <v>24157</v>
      </c>
      <c r="B379" s="12">
        <v>17690</v>
      </c>
      <c r="C379" s="12" t="s">
        <v>20135</v>
      </c>
      <c r="D379" s="13">
        <v>40052</v>
      </c>
      <c r="E379" s="13">
        <v>40056</v>
      </c>
      <c r="F379" s="14">
        <v>40056</v>
      </c>
      <c r="G379" s="19">
        <v>40070</v>
      </c>
      <c r="H379" s="19">
        <v>40071</v>
      </c>
      <c r="I379" s="21">
        <v>40093</v>
      </c>
      <c r="J379" s="22">
        <v>14</v>
      </c>
      <c r="K379" s="22">
        <v>1</v>
      </c>
      <c r="L379" s="15">
        <v>15</v>
      </c>
      <c r="M379" s="15">
        <v>22</v>
      </c>
      <c r="O379" t="str">
        <f t="shared" si="6"/>
        <v>MCBBound &amp; Not Paid</v>
      </c>
    </row>
    <row r="380" spans="1:15" ht="12" customHeight="1" outlineLevel="1" x14ac:dyDescent="0.2">
      <c r="A380" s="12" t="s">
        <v>20138</v>
      </c>
      <c r="B380" s="12">
        <v>17850</v>
      </c>
      <c r="C380" s="12" t="s">
        <v>24151</v>
      </c>
      <c r="D380" s="13">
        <v>40052</v>
      </c>
      <c r="E380" s="13">
        <v>40057</v>
      </c>
      <c r="F380" s="14">
        <v>40057</v>
      </c>
      <c r="G380" s="8"/>
      <c r="H380" s="8"/>
      <c r="I380" s="21">
        <v>40118</v>
      </c>
      <c r="J380" s="10"/>
      <c r="K380" s="10"/>
      <c r="L380" s="15">
        <v>0</v>
      </c>
      <c r="M380" s="15">
        <v>0</v>
      </c>
      <c r="O380" t="str">
        <f t="shared" si="6"/>
        <v>CNJRating</v>
      </c>
    </row>
    <row r="381" spans="1:15" ht="12" customHeight="1" outlineLevel="1" x14ac:dyDescent="0.2">
      <c r="A381" s="12" t="s">
        <v>24155</v>
      </c>
      <c r="B381" s="12">
        <v>17689</v>
      </c>
      <c r="C381" s="12" t="s">
        <v>20135</v>
      </c>
      <c r="D381" s="13">
        <v>40047</v>
      </c>
      <c r="E381" s="13">
        <v>40057</v>
      </c>
      <c r="F381" s="14">
        <v>40057</v>
      </c>
      <c r="G381" s="19">
        <v>40077</v>
      </c>
      <c r="H381" s="19">
        <v>40077</v>
      </c>
      <c r="I381" s="21">
        <v>40093</v>
      </c>
      <c r="J381" s="22">
        <v>20</v>
      </c>
      <c r="K381" s="22">
        <v>0</v>
      </c>
      <c r="L381" s="15">
        <v>20</v>
      </c>
      <c r="M381" s="15">
        <v>16</v>
      </c>
      <c r="O381" t="str">
        <f t="shared" si="6"/>
        <v>JRBound &amp; Not Paid</v>
      </c>
    </row>
    <row r="382" spans="1:15" ht="12" customHeight="1" outlineLevel="1" x14ac:dyDescent="0.2">
      <c r="A382" s="12" t="s">
        <v>24156</v>
      </c>
      <c r="B382" s="12">
        <v>18540</v>
      </c>
      <c r="C382" s="12" t="s">
        <v>20133</v>
      </c>
      <c r="D382" s="13">
        <v>40056</v>
      </c>
      <c r="E382" s="13">
        <v>40056</v>
      </c>
      <c r="F382" s="14">
        <v>40057</v>
      </c>
      <c r="G382" s="8"/>
      <c r="H382" s="8"/>
      <c r="J382" s="10"/>
      <c r="K382" s="10"/>
      <c r="L382" s="15">
        <v>0</v>
      </c>
      <c r="M382" s="15">
        <v>0</v>
      </c>
      <c r="O382" t="str">
        <f t="shared" si="6"/>
        <v>LABDeclined</v>
      </c>
    </row>
    <row r="383" spans="1:15" ht="12" customHeight="1" outlineLevel="1" x14ac:dyDescent="0.2">
      <c r="A383" s="12" t="s">
        <v>24153</v>
      </c>
      <c r="B383" s="12">
        <v>18543</v>
      </c>
      <c r="C383" s="12" t="s">
        <v>20136</v>
      </c>
      <c r="D383" s="13">
        <v>40036</v>
      </c>
      <c r="E383" s="13">
        <v>40058</v>
      </c>
      <c r="F383" s="14">
        <v>40058</v>
      </c>
      <c r="G383" s="14">
        <v>40067</v>
      </c>
      <c r="H383" s="20"/>
      <c r="J383" s="15">
        <v>9</v>
      </c>
      <c r="K383" s="23"/>
      <c r="L383" s="15">
        <v>0</v>
      </c>
      <c r="M383" s="15">
        <v>0</v>
      </c>
      <c r="O383" t="str">
        <f t="shared" si="6"/>
        <v>HJMClose-No Info</v>
      </c>
    </row>
    <row r="384" spans="1:15" ht="12" customHeight="1" outlineLevel="1" x14ac:dyDescent="0.2">
      <c r="A384" s="12" t="s">
        <v>24153</v>
      </c>
      <c r="B384" s="12">
        <v>18541</v>
      </c>
      <c r="C384" s="12" t="s">
        <v>24152</v>
      </c>
      <c r="D384" s="13">
        <v>40091</v>
      </c>
      <c r="E384" s="13">
        <v>40057</v>
      </c>
      <c r="F384" s="14">
        <v>40058</v>
      </c>
      <c r="G384" s="19">
        <v>40059</v>
      </c>
      <c r="H384" s="19">
        <v>40070</v>
      </c>
      <c r="J384" s="22">
        <v>1</v>
      </c>
      <c r="K384" s="22">
        <v>11</v>
      </c>
      <c r="L384" s="15">
        <v>12</v>
      </c>
      <c r="M384" s="15">
        <v>0</v>
      </c>
      <c r="O384" t="str">
        <f t="shared" si="6"/>
        <v>HJMQuote Issued</v>
      </c>
    </row>
    <row r="385" spans="1:15" ht="12" customHeight="1" outlineLevel="1" x14ac:dyDescent="0.2">
      <c r="A385" s="12" t="s">
        <v>24153</v>
      </c>
      <c r="B385" s="12">
        <v>18542</v>
      </c>
      <c r="C385" s="12" t="s">
        <v>20135</v>
      </c>
      <c r="D385" s="13">
        <v>40043</v>
      </c>
      <c r="E385" s="13">
        <v>40058</v>
      </c>
      <c r="F385" s="14">
        <v>40058</v>
      </c>
      <c r="G385" s="19">
        <v>40059</v>
      </c>
      <c r="H385" s="19">
        <v>40072</v>
      </c>
      <c r="J385" s="22">
        <v>1</v>
      </c>
      <c r="K385" s="22">
        <v>13</v>
      </c>
      <c r="L385" s="15">
        <v>14</v>
      </c>
      <c r="M385" s="15">
        <v>0</v>
      </c>
      <c r="O385" t="str">
        <f t="shared" si="6"/>
        <v>HJMBound &amp; Not Paid</v>
      </c>
    </row>
    <row r="386" spans="1:15" ht="12" customHeight="1" outlineLevel="1" x14ac:dyDescent="0.2">
      <c r="A386" s="12" t="s">
        <v>24155</v>
      </c>
      <c r="B386" s="12">
        <v>17734</v>
      </c>
      <c r="C386" s="12" t="s">
        <v>24152</v>
      </c>
      <c r="D386" s="13">
        <v>40056</v>
      </c>
      <c r="E386" s="13">
        <v>40057</v>
      </c>
      <c r="F386" s="14">
        <v>40058</v>
      </c>
      <c r="G386" s="19">
        <v>40092</v>
      </c>
      <c r="H386" s="19">
        <v>40092</v>
      </c>
      <c r="I386" s="16">
        <v>40104</v>
      </c>
      <c r="J386" s="22">
        <v>34</v>
      </c>
      <c r="K386" s="22">
        <v>0</v>
      </c>
      <c r="L386" s="15">
        <v>34</v>
      </c>
      <c r="M386" s="15">
        <v>12</v>
      </c>
      <c r="O386" t="str">
        <f t="shared" si="6"/>
        <v>JRQuote Issued</v>
      </c>
    </row>
    <row r="387" spans="1:15" ht="12" customHeight="1" outlineLevel="1" x14ac:dyDescent="0.2">
      <c r="A387" s="12" t="s">
        <v>24156</v>
      </c>
      <c r="B387" s="12">
        <v>18545</v>
      </c>
      <c r="C387" s="12" t="s">
        <v>20133</v>
      </c>
      <c r="D387" s="17">
        <v>40052</v>
      </c>
      <c r="E387" s="13">
        <v>40058</v>
      </c>
      <c r="F387" s="14">
        <v>40058</v>
      </c>
      <c r="G387" s="8"/>
      <c r="H387" s="8"/>
      <c r="J387" s="10"/>
      <c r="K387" s="10"/>
      <c r="L387" s="15">
        <v>0</v>
      </c>
      <c r="M387" s="15">
        <v>0</v>
      </c>
      <c r="O387" t="str">
        <f t="shared" si="6"/>
        <v>LABDeclined</v>
      </c>
    </row>
    <row r="388" spans="1:15" ht="12" customHeight="1" outlineLevel="1" x14ac:dyDescent="0.2">
      <c r="A388" s="12" t="s">
        <v>24156</v>
      </c>
      <c r="B388" s="12">
        <v>18546</v>
      </c>
      <c r="C388" s="12" t="s">
        <v>20133</v>
      </c>
      <c r="D388" s="13">
        <v>40057</v>
      </c>
      <c r="E388" s="13">
        <v>40058</v>
      </c>
      <c r="F388" s="14">
        <v>40058</v>
      </c>
      <c r="G388" s="8"/>
      <c r="H388" s="8"/>
      <c r="J388" s="10"/>
      <c r="K388" s="10"/>
      <c r="L388" s="15">
        <v>0</v>
      </c>
      <c r="M388" s="15">
        <v>0</v>
      </c>
      <c r="O388" t="str">
        <f t="shared" si="6"/>
        <v>LABDeclined</v>
      </c>
    </row>
    <row r="389" spans="1:15" ht="12" customHeight="1" outlineLevel="1" x14ac:dyDescent="0.2">
      <c r="A389" s="12" t="s">
        <v>24156</v>
      </c>
      <c r="B389" s="12">
        <v>18544</v>
      </c>
      <c r="C389" s="12" t="s">
        <v>20133</v>
      </c>
      <c r="D389" s="13">
        <v>40056</v>
      </c>
      <c r="E389" s="13">
        <v>40058</v>
      </c>
      <c r="F389" s="14">
        <v>40058</v>
      </c>
      <c r="G389" s="8"/>
      <c r="H389" s="8"/>
      <c r="J389" s="10"/>
      <c r="K389" s="10"/>
      <c r="L389" s="15">
        <v>0</v>
      </c>
      <c r="M389" s="15">
        <v>0</v>
      </c>
      <c r="O389" t="str">
        <f t="shared" si="6"/>
        <v>LABDeclined</v>
      </c>
    </row>
    <row r="390" spans="1:15" ht="12" customHeight="1" outlineLevel="1" x14ac:dyDescent="0.2">
      <c r="A390" s="12" t="s">
        <v>24157</v>
      </c>
      <c r="B390" s="12">
        <v>17565</v>
      </c>
      <c r="C390" s="12" t="s">
        <v>20135</v>
      </c>
      <c r="D390" s="13">
        <v>40056</v>
      </c>
      <c r="E390" s="13">
        <v>40056</v>
      </c>
      <c r="F390" s="14">
        <v>40058</v>
      </c>
      <c r="G390" s="14">
        <v>40058</v>
      </c>
      <c r="H390" s="19">
        <v>40059</v>
      </c>
      <c r="I390" s="21">
        <v>40063</v>
      </c>
      <c r="J390" s="15">
        <v>0</v>
      </c>
      <c r="K390" s="22">
        <v>1</v>
      </c>
      <c r="L390" s="15">
        <v>1</v>
      </c>
      <c r="M390" s="15">
        <v>4</v>
      </c>
      <c r="O390" t="str">
        <f t="shared" si="6"/>
        <v>MCBBound &amp; Not Paid</v>
      </c>
    </row>
    <row r="391" spans="1:15" ht="12" customHeight="1" outlineLevel="1" x14ac:dyDescent="0.2">
      <c r="A391" s="12" t="s">
        <v>20138</v>
      </c>
      <c r="B391" s="12">
        <v>17714</v>
      </c>
      <c r="C391" s="12" t="s">
        <v>20135</v>
      </c>
      <c r="D391" s="17">
        <v>40050</v>
      </c>
      <c r="E391" s="13">
        <v>40058</v>
      </c>
      <c r="F391" s="14">
        <v>40059</v>
      </c>
      <c r="G391" s="19">
        <v>40085</v>
      </c>
      <c r="H391" s="19">
        <v>40085</v>
      </c>
      <c r="I391" s="21">
        <v>40099</v>
      </c>
      <c r="J391" s="22">
        <v>26</v>
      </c>
      <c r="K391" s="22">
        <v>0</v>
      </c>
      <c r="L391" s="15">
        <v>26</v>
      </c>
      <c r="M391" s="15">
        <v>14</v>
      </c>
      <c r="O391" t="str">
        <f t="shared" si="6"/>
        <v>CNJBound &amp; Not Paid</v>
      </c>
    </row>
    <row r="392" spans="1:15" ht="12" customHeight="1" outlineLevel="1" x14ac:dyDescent="0.2">
      <c r="A392" s="12" t="s">
        <v>20138</v>
      </c>
      <c r="B392" s="12">
        <v>17767</v>
      </c>
      <c r="C392" s="12" t="s">
        <v>24151</v>
      </c>
      <c r="D392" s="17">
        <v>40053</v>
      </c>
      <c r="E392" s="13">
        <v>40057</v>
      </c>
      <c r="F392" s="14">
        <v>40059</v>
      </c>
      <c r="G392" s="19">
        <v>40094</v>
      </c>
      <c r="H392" s="8"/>
      <c r="I392" s="21">
        <v>40116</v>
      </c>
      <c r="J392" s="22">
        <v>35</v>
      </c>
      <c r="K392" s="10"/>
      <c r="L392" s="15">
        <v>0</v>
      </c>
      <c r="M392" s="15">
        <v>0</v>
      </c>
      <c r="O392" t="str">
        <f t="shared" si="6"/>
        <v>CNJRating</v>
      </c>
    </row>
    <row r="393" spans="1:15" ht="12" customHeight="1" outlineLevel="1" x14ac:dyDescent="0.2">
      <c r="A393" s="12" t="s">
        <v>20138</v>
      </c>
      <c r="B393" s="12">
        <v>17633</v>
      </c>
      <c r="C393" s="12" t="s">
        <v>20135</v>
      </c>
      <c r="D393" s="13">
        <v>40053</v>
      </c>
      <c r="E393" s="13">
        <v>40057</v>
      </c>
      <c r="F393" s="14">
        <v>40059</v>
      </c>
      <c r="G393" s="19">
        <v>40065</v>
      </c>
      <c r="H393" s="19">
        <v>40065</v>
      </c>
      <c r="I393" s="21">
        <v>40085</v>
      </c>
      <c r="J393" s="22">
        <v>6</v>
      </c>
      <c r="K393" s="22">
        <v>0</v>
      </c>
      <c r="L393" s="15">
        <v>6</v>
      </c>
      <c r="M393" s="15">
        <v>20</v>
      </c>
      <c r="O393" t="str">
        <f t="shared" si="6"/>
        <v>CNJBound &amp; Not Paid</v>
      </c>
    </row>
    <row r="394" spans="1:15" ht="12" customHeight="1" outlineLevel="1" x14ac:dyDescent="0.2">
      <c r="A394" s="12" t="s">
        <v>20138</v>
      </c>
      <c r="B394" s="12">
        <v>17639</v>
      </c>
      <c r="C394" s="12" t="s">
        <v>20135</v>
      </c>
      <c r="D394" s="13">
        <v>40051</v>
      </c>
      <c r="E394" s="13">
        <v>40059</v>
      </c>
      <c r="F394" s="14">
        <v>40059</v>
      </c>
      <c r="G394" s="14">
        <v>40066</v>
      </c>
      <c r="H394" s="14">
        <v>40067</v>
      </c>
      <c r="I394" s="21">
        <v>40086</v>
      </c>
      <c r="J394" s="15">
        <v>7</v>
      </c>
      <c r="K394" s="15">
        <v>1</v>
      </c>
      <c r="L394" s="15">
        <v>8</v>
      </c>
      <c r="M394" s="15">
        <v>19</v>
      </c>
      <c r="O394" t="str">
        <f t="shared" si="6"/>
        <v>CNJBound &amp; Not Paid</v>
      </c>
    </row>
    <row r="395" spans="1:15" ht="12" customHeight="1" outlineLevel="1" x14ac:dyDescent="0.2">
      <c r="A395" s="12" t="s">
        <v>24155</v>
      </c>
      <c r="B395" s="12">
        <v>17915</v>
      </c>
      <c r="C395" s="12" t="s">
        <v>24151</v>
      </c>
      <c r="D395" s="13">
        <v>40044</v>
      </c>
      <c r="E395" s="13">
        <v>40059</v>
      </c>
      <c r="F395" s="14">
        <v>40059</v>
      </c>
      <c r="G395" s="8"/>
      <c r="H395" s="8"/>
      <c r="I395" s="21">
        <v>40131</v>
      </c>
      <c r="J395" s="10"/>
      <c r="K395" s="10"/>
      <c r="L395" s="15">
        <v>0</v>
      </c>
      <c r="M395" s="15">
        <v>0</v>
      </c>
      <c r="O395" t="str">
        <f t="shared" si="6"/>
        <v>JRRating</v>
      </c>
    </row>
    <row r="396" spans="1:15" ht="12" customHeight="1" outlineLevel="1" x14ac:dyDescent="0.2">
      <c r="A396" s="12" t="s">
        <v>24156</v>
      </c>
      <c r="B396" s="12">
        <v>17720</v>
      </c>
      <c r="C396" s="12" t="s">
        <v>20135</v>
      </c>
      <c r="D396" s="13">
        <v>40056</v>
      </c>
      <c r="E396" s="13">
        <v>40059</v>
      </c>
      <c r="F396" s="14">
        <v>40059</v>
      </c>
      <c r="G396" s="14">
        <v>40087</v>
      </c>
      <c r="H396" s="14">
        <v>40087</v>
      </c>
      <c r="I396" s="21">
        <v>40100</v>
      </c>
      <c r="J396" s="15">
        <v>28</v>
      </c>
      <c r="K396" s="15">
        <v>0</v>
      </c>
      <c r="L396" s="15">
        <v>28</v>
      </c>
      <c r="M396" s="15">
        <v>13</v>
      </c>
      <c r="O396" t="str">
        <f t="shared" si="6"/>
        <v>LABBound &amp; Not Paid</v>
      </c>
    </row>
    <row r="397" spans="1:15" ht="12" customHeight="1" outlineLevel="1" x14ac:dyDescent="0.2">
      <c r="A397" s="12" t="s">
        <v>24156</v>
      </c>
      <c r="B397" s="12">
        <v>18548</v>
      </c>
      <c r="C397" s="12" t="s">
        <v>20133</v>
      </c>
      <c r="D397" s="13">
        <v>39975</v>
      </c>
      <c r="E397" s="13">
        <v>40059</v>
      </c>
      <c r="F397" s="14">
        <v>40059</v>
      </c>
      <c r="G397" s="8"/>
      <c r="H397" s="8"/>
      <c r="J397" s="10"/>
      <c r="K397" s="10"/>
      <c r="L397" s="15">
        <v>0</v>
      </c>
      <c r="M397" s="15">
        <v>0</v>
      </c>
      <c r="O397" t="str">
        <f t="shared" si="6"/>
        <v>LABDeclined</v>
      </c>
    </row>
    <row r="398" spans="1:15" ht="12" customHeight="1" outlineLevel="1" x14ac:dyDescent="0.2">
      <c r="A398" s="12" t="s">
        <v>24156</v>
      </c>
      <c r="B398" s="12">
        <v>17963</v>
      </c>
      <c r="C398" s="12" t="s">
        <v>24151</v>
      </c>
      <c r="D398" s="13">
        <v>40050</v>
      </c>
      <c r="E398" s="13">
        <v>40058</v>
      </c>
      <c r="F398" s="14">
        <v>40059</v>
      </c>
      <c r="G398" s="8"/>
      <c r="H398" s="8"/>
      <c r="I398" s="21">
        <v>40142</v>
      </c>
      <c r="J398" s="10"/>
      <c r="K398" s="10"/>
      <c r="L398" s="15">
        <v>0</v>
      </c>
      <c r="M398" s="15">
        <v>0</v>
      </c>
      <c r="O398" t="str">
        <f t="shared" si="6"/>
        <v>LABRating</v>
      </c>
    </row>
    <row r="399" spans="1:15" ht="12" customHeight="1" outlineLevel="1" x14ac:dyDescent="0.2">
      <c r="A399" s="12" t="s">
        <v>24156</v>
      </c>
      <c r="B399" s="12">
        <v>18547</v>
      </c>
      <c r="C399" s="12" t="s">
        <v>24152</v>
      </c>
      <c r="D399" s="13">
        <v>40059</v>
      </c>
      <c r="E399" s="13">
        <v>40059</v>
      </c>
      <c r="F399" s="14">
        <v>40059</v>
      </c>
      <c r="G399" s="19">
        <v>40060</v>
      </c>
      <c r="H399" s="19">
        <v>40079</v>
      </c>
      <c r="J399" s="22">
        <v>1</v>
      </c>
      <c r="K399" s="22">
        <v>19</v>
      </c>
      <c r="L399" s="15">
        <v>20</v>
      </c>
      <c r="M399" s="15">
        <v>0</v>
      </c>
      <c r="O399" t="str">
        <f t="shared" si="6"/>
        <v>LABQuote Issued</v>
      </c>
    </row>
    <row r="400" spans="1:15" ht="12" customHeight="1" outlineLevel="1" x14ac:dyDescent="0.2">
      <c r="A400" s="12" t="s">
        <v>24156</v>
      </c>
      <c r="B400" s="12">
        <v>17606</v>
      </c>
      <c r="C400" s="12" t="s">
        <v>20135</v>
      </c>
      <c r="D400" s="13">
        <v>40060</v>
      </c>
      <c r="E400" s="13">
        <v>40060</v>
      </c>
      <c r="F400" s="14">
        <v>40060</v>
      </c>
      <c r="G400" s="14">
        <v>40064</v>
      </c>
      <c r="H400" s="19">
        <v>40074</v>
      </c>
      <c r="I400" s="21">
        <v>40075</v>
      </c>
      <c r="J400" s="15">
        <v>4</v>
      </c>
      <c r="K400" s="22">
        <v>10</v>
      </c>
      <c r="L400" s="15">
        <v>14</v>
      </c>
      <c r="M400" s="15">
        <v>1</v>
      </c>
      <c r="O400" t="str">
        <f t="shared" si="6"/>
        <v>LABBound &amp; Not Paid</v>
      </c>
    </row>
    <row r="401" spans="1:15" ht="12" customHeight="1" outlineLevel="1" x14ac:dyDescent="0.2">
      <c r="A401" s="12" t="s">
        <v>24156</v>
      </c>
      <c r="B401" s="12">
        <v>18551</v>
      </c>
      <c r="C401" s="12" t="s">
        <v>20133</v>
      </c>
      <c r="D401" s="13">
        <v>40059</v>
      </c>
      <c r="E401" s="13">
        <v>40060</v>
      </c>
      <c r="F401" s="14">
        <v>40060</v>
      </c>
      <c r="G401" s="8"/>
      <c r="H401" s="8"/>
      <c r="J401" s="10"/>
      <c r="K401" s="10"/>
      <c r="L401" s="15">
        <v>0</v>
      </c>
      <c r="M401" s="15">
        <v>0</v>
      </c>
      <c r="O401" t="str">
        <f t="shared" si="6"/>
        <v>LABDeclined</v>
      </c>
    </row>
    <row r="402" spans="1:15" ht="12" customHeight="1" outlineLevel="1" x14ac:dyDescent="0.2">
      <c r="A402" s="12" t="s">
        <v>24157</v>
      </c>
      <c r="B402" s="12">
        <v>17712</v>
      </c>
      <c r="C402" s="12" t="s">
        <v>20135</v>
      </c>
      <c r="D402" s="13">
        <v>40056</v>
      </c>
      <c r="E402" s="13">
        <v>40059</v>
      </c>
      <c r="F402" s="14">
        <v>40060</v>
      </c>
      <c r="G402" s="19">
        <v>40078</v>
      </c>
      <c r="H402" s="19">
        <v>40081</v>
      </c>
      <c r="I402" s="21">
        <v>40098</v>
      </c>
      <c r="J402" s="22">
        <v>18</v>
      </c>
      <c r="K402" s="22">
        <v>3</v>
      </c>
      <c r="L402" s="15">
        <v>21</v>
      </c>
      <c r="M402" s="15">
        <v>17</v>
      </c>
      <c r="O402" t="str">
        <f t="shared" si="6"/>
        <v>MCBBound &amp; Not Paid</v>
      </c>
    </row>
    <row r="403" spans="1:15" ht="12" customHeight="1" outlineLevel="1" x14ac:dyDescent="0.2">
      <c r="A403" s="12" t="s">
        <v>24158</v>
      </c>
      <c r="B403" s="12">
        <v>18550</v>
      </c>
      <c r="C403" s="12" t="s">
        <v>20133</v>
      </c>
      <c r="D403" s="13">
        <v>40037</v>
      </c>
      <c r="E403" s="13">
        <v>40060</v>
      </c>
      <c r="F403" s="14">
        <v>40060</v>
      </c>
      <c r="G403" s="20"/>
      <c r="H403" s="20"/>
      <c r="I403" s="18"/>
      <c r="J403" s="23"/>
      <c r="K403" s="23"/>
      <c r="L403" s="15">
        <v>0</v>
      </c>
      <c r="M403" s="15">
        <v>0</v>
      </c>
      <c r="O403" t="str">
        <f t="shared" si="6"/>
        <v>NBBDeclined</v>
      </c>
    </row>
    <row r="404" spans="1:15" ht="12" customHeight="1" outlineLevel="1" x14ac:dyDescent="0.2">
      <c r="A404" s="12" t="s">
        <v>24153</v>
      </c>
      <c r="B404" s="12">
        <v>18559</v>
      </c>
      <c r="C404" s="12" t="s">
        <v>20136</v>
      </c>
      <c r="D404" s="17">
        <v>40043</v>
      </c>
      <c r="E404" s="13">
        <v>40064</v>
      </c>
      <c r="F404" s="14">
        <v>40064</v>
      </c>
      <c r="G404" s="19">
        <v>40066</v>
      </c>
      <c r="H404" s="8"/>
      <c r="J404" s="22">
        <v>2</v>
      </c>
      <c r="K404" s="10"/>
      <c r="L404" s="15">
        <v>0</v>
      </c>
      <c r="M404" s="15">
        <v>0</v>
      </c>
      <c r="O404" t="str">
        <f t="shared" si="6"/>
        <v>HJMClose-No Info</v>
      </c>
    </row>
    <row r="405" spans="1:15" ht="12" customHeight="1" outlineLevel="1" x14ac:dyDescent="0.2">
      <c r="A405" s="12" t="s">
        <v>24153</v>
      </c>
      <c r="B405" s="12">
        <v>18560</v>
      </c>
      <c r="C405" s="12" t="s">
        <v>20136</v>
      </c>
      <c r="D405" s="13">
        <v>40017</v>
      </c>
      <c r="E405" s="13">
        <v>40064</v>
      </c>
      <c r="F405" s="14">
        <v>40064</v>
      </c>
      <c r="G405" s="20"/>
      <c r="H405" s="20"/>
      <c r="J405" s="23"/>
      <c r="K405" s="23"/>
      <c r="L405" s="15">
        <v>0</v>
      </c>
      <c r="M405" s="15">
        <v>0</v>
      </c>
      <c r="O405" t="str">
        <f t="shared" si="6"/>
        <v>HJMClose-No Info</v>
      </c>
    </row>
    <row r="406" spans="1:15" ht="12" customHeight="1" outlineLevel="1" x14ac:dyDescent="0.2">
      <c r="A406" s="12" t="s">
        <v>24153</v>
      </c>
      <c r="B406" s="12">
        <v>18553</v>
      </c>
      <c r="C406" s="12" t="s">
        <v>20133</v>
      </c>
      <c r="D406" s="13">
        <v>40057</v>
      </c>
      <c r="E406" s="13">
        <v>40060</v>
      </c>
      <c r="F406" s="14">
        <v>40064</v>
      </c>
      <c r="G406" s="14">
        <v>40073</v>
      </c>
      <c r="H406" s="20"/>
      <c r="J406" s="15">
        <v>9</v>
      </c>
      <c r="K406" s="23"/>
      <c r="L406" s="15">
        <v>0</v>
      </c>
      <c r="M406" s="15">
        <v>0</v>
      </c>
      <c r="O406" t="str">
        <f t="shared" si="6"/>
        <v>HJMDeclined</v>
      </c>
    </row>
    <row r="407" spans="1:15" ht="12" customHeight="1" outlineLevel="1" x14ac:dyDescent="0.2">
      <c r="A407" s="12" t="s">
        <v>24153</v>
      </c>
      <c r="B407" s="12">
        <v>18555</v>
      </c>
      <c r="C407" s="12" t="s">
        <v>24152</v>
      </c>
      <c r="D407" s="13">
        <v>40058</v>
      </c>
      <c r="E407" s="13">
        <v>40060</v>
      </c>
      <c r="F407" s="14">
        <v>40064</v>
      </c>
      <c r="G407" s="19">
        <v>40074</v>
      </c>
      <c r="H407" s="19">
        <v>40082</v>
      </c>
      <c r="J407" s="22">
        <v>10</v>
      </c>
      <c r="K407" s="22">
        <v>8</v>
      </c>
      <c r="L407" s="15">
        <v>18</v>
      </c>
      <c r="M407" s="15">
        <v>0</v>
      </c>
      <c r="O407" t="str">
        <f t="shared" si="6"/>
        <v>HJMQuote Issued</v>
      </c>
    </row>
    <row r="408" spans="1:15" ht="12" customHeight="1" outlineLevel="1" x14ac:dyDescent="0.2">
      <c r="A408" s="12" t="s">
        <v>24156</v>
      </c>
      <c r="B408" s="12">
        <v>18552</v>
      </c>
      <c r="C408" s="12" t="s">
        <v>24152</v>
      </c>
      <c r="D408" s="13">
        <v>40058</v>
      </c>
      <c r="E408" s="13">
        <v>40060</v>
      </c>
      <c r="F408" s="14">
        <v>40064</v>
      </c>
      <c r="G408" s="19">
        <v>40078</v>
      </c>
      <c r="H408" s="19">
        <v>40079</v>
      </c>
      <c r="J408" s="22">
        <v>14</v>
      </c>
      <c r="K408" s="22">
        <v>1</v>
      </c>
      <c r="L408" s="15">
        <v>15</v>
      </c>
      <c r="M408" s="15">
        <v>0</v>
      </c>
      <c r="O408" t="str">
        <f t="shared" si="6"/>
        <v>LABQuote Issued</v>
      </c>
    </row>
    <row r="409" spans="1:15" ht="12" customHeight="1" outlineLevel="1" x14ac:dyDescent="0.2">
      <c r="A409" s="12" t="s">
        <v>24156</v>
      </c>
      <c r="B409" s="12">
        <v>18554</v>
      </c>
      <c r="C409" s="12" t="s">
        <v>20135</v>
      </c>
      <c r="D409" s="13">
        <v>40059</v>
      </c>
      <c r="E409" s="13">
        <v>40060</v>
      </c>
      <c r="F409" s="14">
        <v>40064</v>
      </c>
      <c r="G409" s="19">
        <v>40066</v>
      </c>
      <c r="H409" s="19">
        <v>40067</v>
      </c>
      <c r="J409" s="22">
        <v>2</v>
      </c>
      <c r="K409" s="22">
        <v>1</v>
      </c>
      <c r="L409" s="15">
        <v>3</v>
      </c>
      <c r="M409" s="15">
        <v>0</v>
      </c>
      <c r="O409" t="str">
        <f t="shared" si="6"/>
        <v>LABBound &amp; Not Paid</v>
      </c>
    </row>
    <row r="410" spans="1:15" ht="12" customHeight="1" outlineLevel="1" x14ac:dyDescent="0.2">
      <c r="A410" s="12" t="s">
        <v>24156</v>
      </c>
      <c r="B410" s="12">
        <v>18557</v>
      </c>
      <c r="C410" s="12" t="s">
        <v>20133</v>
      </c>
      <c r="D410" s="13">
        <v>40060</v>
      </c>
      <c r="E410" s="13">
        <v>40060</v>
      </c>
      <c r="F410" s="14">
        <v>40064</v>
      </c>
      <c r="G410" s="14">
        <v>40081</v>
      </c>
      <c r="H410" s="20"/>
      <c r="J410" s="15">
        <v>17</v>
      </c>
      <c r="K410" s="23"/>
      <c r="L410" s="15">
        <v>0</v>
      </c>
      <c r="M410" s="15">
        <v>0</v>
      </c>
      <c r="O410" t="str">
        <f t="shared" si="6"/>
        <v>LABDeclined</v>
      </c>
    </row>
    <row r="411" spans="1:15" ht="12" customHeight="1" outlineLevel="1" x14ac:dyDescent="0.2">
      <c r="A411" s="12" t="s">
        <v>24156</v>
      </c>
      <c r="B411" s="12">
        <v>18561</v>
      </c>
      <c r="C411" s="12" t="s">
        <v>20136</v>
      </c>
      <c r="E411" s="13">
        <v>40064</v>
      </c>
      <c r="F411" s="14">
        <v>40064</v>
      </c>
      <c r="G411" s="8"/>
      <c r="H411" s="8"/>
      <c r="J411" s="10"/>
      <c r="K411" s="10"/>
      <c r="L411" s="15">
        <v>0</v>
      </c>
      <c r="M411" s="15">
        <v>0</v>
      </c>
      <c r="O411" t="str">
        <f t="shared" si="6"/>
        <v>LABClose-No Info</v>
      </c>
    </row>
    <row r="412" spans="1:15" ht="12" customHeight="1" outlineLevel="1" x14ac:dyDescent="0.2">
      <c r="A412" s="12" t="s">
        <v>24156</v>
      </c>
      <c r="B412" s="12">
        <v>18558</v>
      </c>
      <c r="C412" s="12" t="s">
        <v>20133</v>
      </c>
      <c r="D412" s="13">
        <v>40061</v>
      </c>
      <c r="E412" s="13">
        <v>40064</v>
      </c>
      <c r="F412" s="14">
        <v>40064</v>
      </c>
      <c r="G412" s="20"/>
      <c r="H412" s="20"/>
      <c r="J412" s="23"/>
      <c r="K412" s="23"/>
      <c r="L412" s="15">
        <v>0</v>
      </c>
      <c r="M412" s="15">
        <v>0</v>
      </c>
      <c r="O412" t="str">
        <f t="shared" si="6"/>
        <v>LABDeclined</v>
      </c>
    </row>
    <row r="413" spans="1:15" ht="12" customHeight="1" outlineLevel="1" x14ac:dyDescent="0.2">
      <c r="A413" s="12" t="s">
        <v>24158</v>
      </c>
      <c r="B413" s="12">
        <v>18556</v>
      </c>
      <c r="C413" s="12" t="s">
        <v>20133</v>
      </c>
      <c r="D413" s="13">
        <v>40057</v>
      </c>
      <c r="E413" s="13">
        <v>40060</v>
      </c>
      <c r="F413" s="14">
        <v>40064</v>
      </c>
      <c r="G413" s="8"/>
      <c r="H413" s="8"/>
      <c r="J413" s="10"/>
      <c r="K413" s="10"/>
      <c r="L413" s="15">
        <v>0</v>
      </c>
      <c r="M413" s="15">
        <v>0</v>
      </c>
      <c r="O413" t="str">
        <f t="shared" si="6"/>
        <v>NBBDeclined</v>
      </c>
    </row>
    <row r="414" spans="1:15" ht="12" customHeight="1" outlineLevel="1" x14ac:dyDescent="0.2">
      <c r="A414" s="12" t="s">
        <v>24158</v>
      </c>
      <c r="B414" s="12">
        <v>17598</v>
      </c>
      <c r="C414" s="12" t="s">
        <v>24152</v>
      </c>
      <c r="D414" s="13">
        <v>40060</v>
      </c>
      <c r="E414" s="13">
        <v>40060</v>
      </c>
      <c r="F414" s="14">
        <v>40064</v>
      </c>
      <c r="G414" s="19">
        <v>40066</v>
      </c>
      <c r="H414" s="19">
        <v>40067</v>
      </c>
      <c r="I414" s="21">
        <v>40071</v>
      </c>
      <c r="J414" s="22">
        <v>2</v>
      </c>
      <c r="K414" s="22">
        <v>1</v>
      </c>
      <c r="L414" s="15">
        <v>3</v>
      </c>
      <c r="M414" s="15">
        <v>4</v>
      </c>
      <c r="O414" t="str">
        <f t="shared" si="6"/>
        <v>NBBQuote Issued</v>
      </c>
    </row>
    <row r="415" spans="1:15" ht="12" customHeight="1" outlineLevel="1" x14ac:dyDescent="0.2">
      <c r="A415" s="12" t="s">
        <v>20138</v>
      </c>
      <c r="B415" s="12">
        <v>17592</v>
      </c>
      <c r="C415" s="12" t="s">
        <v>20135</v>
      </c>
      <c r="D415" s="13">
        <v>40058</v>
      </c>
      <c r="E415" s="13">
        <v>40064</v>
      </c>
      <c r="F415" s="14">
        <v>40065</v>
      </c>
      <c r="G415" s="19">
        <v>40066</v>
      </c>
      <c r="H415" s="19">
        <v>40070</v>
      </c>
      <c r="I415" s="21">
        <v>40071</v>
      </c>
      <c r="J415" s="22">
        <v>1</v>
      </c>
      <c r="K415" s="22">
        <v>4</v>
      </c>
      <c r="L415" s="15">
        <v>5</v>
      </c>
      <c r="M415" s="15">
        <v>1</v>
      </c>
      <c r="O415" t="str">
        <f t="shared" si="6"/>
        <v>CNJBound &amp; Not Paid</v>
      </c>
    </row>
    <row r="416" spans="1:15" ht="12" customHeight="1" outlineLevel="1" x14ac:dyDescent="0.2">
      <c r="A416" s="12" t="s">
        <v>24153</v>
      </c>
      <c r="B416" s="12">
        <v>18562</v>
      </c>
      <c r="C416" s="12" t="s">
        <v>20133</v>
      </c>
      <c r="D416" s="17">
        <v>40056</v>
      </c>
      <c r="E416" s="13">
        <v>40064</v>
      </c>
      <c r="F416" s="14">
        <v>40065</v>
      </c>
      <c r="G416" s="8"/>
      <c r="H416" s="8"/>
      <c r="J416" s="10"/>
      <c r="K416" s="10"/>
      <c r="L416" s="15">
        <v>0</v>
      </c>
      <c r="M416" s="15">
        <v>0</v>
      </c>
      <c r="O416" t="str">
        <f t="shared" si="6"/>
        <v>HJMDeclined</v>
      </c>
    </row>
    <row r="417" spans="1:15" ht="12" customHeight="1" outlineLevel="1" x14ac:dyDescent="0.2">
      <c r="A417" s="12" t="s">
        <v>24153</v>
      </c>
      <c r="B417" s="12">
        <v>18563</v>
      </c>
      <c r="C417" s="12" t="s">
        <v>24152</v>
      </c>
      <c r="D417" s="13">
        <v>39975</v>
      </c>
      <c r="E417" s="13">
        <v>40064</v>
      </c>
      <c r="F417" s="14">
        <v>40065</v>
      </c>
      <c r="G417" s="19">
        <v>40066</v>
      </c>
      <c r="H417" s="19">
        <v>40065</v>
      </c>
      <c r="J417" s="22">
        <v>1</v>
      </c>
      <c r="K417" s="22">
        <v>-1</v>
      </c>
      <c r="L417" s="15">
        <v>0</v>
      </c>
      <c r="M417" s="15">
        <v>0</v>
      </c>
      <c r="O417" t="str">
        <f t="shared" si="6"/>
        <v>HJMQuote Issued</v>
      </c>
    </row>
    <row r="418" spans="1:15" ht="12" customHeight="1" outlineLevel="1" x14ac:dyDescent="0.2">
      <c r="A418" s="12" t="s">
        <v>24153</v>
      </c>
      <c r="B418" s="12">
        <v>18564</v>
      </c>
      <c r="C418" s="12" t="s">
        <v>20133</v>
      </c>
      <c r="D418" s="13">
        <v>40064</v>
      </c>
      <c r="E418" s="13">
        <v>40064</v>
      </c>
      <c r="F418" s="14">
        <v>40065</v>
      </c>
      <c r="G418" s="8"/>
      <c r="H418" s="8"/>
      <c r="J418" s="10"/>
      <c r="K418" s="10"/>
      <c r="L418" s="15">
        <v>0</v>
      </c>
      <c r="M418" s="15">
        <v>0</v>
      </c>
      <c r="O418" t="str">
        <f t="shared" si="6"/>
        <v>HJMDeclined</v>
      </c>
    </row>
    <row r="419" spans="1:15" ht="12" customHeight="1" outlineLevel="1" x14ac:dyDescent="0.2">
      <c r="A419" s="12" t="s">
        <v>24155</v>
      </c>
      <c r="B419" s="12">
        <v>17601</v>
      </c>
      <c r="C419" s="12" t="s">
        <v>20135</v>
      </c>
      <c r="D419" s="13">
        <v>40060</v>
      </c>
      <c r="E419" s="13">
        <v>40065</v>
      </c>
      <c r="F419" s="14">
        <v>40065</v>
      </c>
      <c r="G419" s="19">
        <v>40066</v>
      </c>
      <c r="H419" s="19">
        <v>40071</v>
      </c>
      <c r="I419" s="21">
        <v>40073</v>
      </c>
      <c r="J419" s="22">
        <v>1</v>
      </c>
      <c r="K419" s="22">
        <v>5</v>
      </c>
      <c r="L419" s="15">
        <v>6</v>
      </c>
      <c r="M419" s="15">
        <v>2</v>
      </c>
      <c r="O419" t="str">
        <f t="shared" si="6"/>
        <v>JRBound &amp; Not Paid</v>
      </c>
    </row>
    <row r="420" spans="1:15" ht="12" customHeight="1" outlineLevel="1" x14ac:dyDescent="0.2">
      <c r="A420" s="12" t="s">
        <v>24156</v>
      </c>
      <c r="B420" s="12">
        <v>18565</v>
      </c>
      <c r="C420" s="12" t="s">
        <v>24152</v>
      </c>
      <c r="D420" s="13">
        <v>40065</v>
      </c>
      <c r="E420" s="13">
        <v>40064</v>
      </c>
      <c r="F420" s="14">
        <v>40065</v>
      </c>
      <c r="G420" s="19">
        <v>40066</v>
      </c>
      <c r="H420" s="19">
        <v>40080</v>
      </c>
      <c r="J420" s="22">
        <v>1</v>
      </c>
      <c r="K420" s="22">
        <v>14</v>
      </c>
      <c r="L420" s="15">
        <v>15</v>
      </c>
      <c r="M420" s="15">
        <v>0</v>
      </c>
      <c r="O420" t="str">
        <f t="shared" si="6"/>
        <v>LABQuote Issued</v>
      </c>
    </row>
    <row r="421" spans="1:15" ht="12" customHeight="1" outlineLevel="1" x14ac:dyDescent="0.2">
      <c r="A421" s="12" t="s">
        <v>24156</v>
      </c>
      <c r="B421" s="12">
        <v>18567</v>
      </c>
      <c r="C421" s="12" t="s">
        <v>20133</v>
      </c>
      <c r="D421" s="13">
        <v>40045</v>
      </c>
      <c r="E421" s="13">
        <v>40065</v>
      </c>
      <c r="F421" s="14">
        <v>40065</v>
      </c>
      <c r="G421" s="8"/>
      <c r="H421" s="8"/>
      <c r="J421" s="10"/>
      <c r="K421" s="10"/>
      <c r="L421" s="15">
        <v>0</v>
      </c>
      <c r="M421" s="15">
        <v>0</v>
      </c>
      <c r="O421" t="str">
        <f t="shared" si="6"/>
        <v>LABDeclined</v>
      </c>
    </row>
    <row r="422" spans="1:15" ht="12" customHeight="1" outlineLevel="1" x14ac:dyDescent="0.2">
      <c r="A422" s="12" t="s">
        <v>24156</v>
      </c>
      <c r="B422" s="12">
        <v>18568</v>
      </c>
      <c r="C422" s="12" t="s">
        <v>20135</v>
      </c>
      <c r="D422" s="13">
        <v>40064</v>
      </c>
      <c r="E422" s="13">
        <v>40065</v>
      </c>
      <c r="F422" s="14">
        <v>40065</v>
      </c>
      <c r="G422" s="19">
        <v>40067</v>
      </c>
      <c r="H422" s="19">
        <v>40073</v>
      </c>
      <c r="J422" s="22">
        <v>2</v>
      </c>
      <c r="K422" s="22">
        <v>6</v>
      </c>
      <c r="L422" s="15">
        <v>8</v>
      </c>
      <c r="M422" s="15">
        <v>0</v>
      </c>
      <c r="O422" t="str">
        <f t="shared" si="6"/>
        <v>LABBound &amp; Not Paid</v>
      </c>
    </row>
    <row r="423" spans="1:15" ht="12" customHeight="1" outlineLevel="1" x14ac:dyDescent="0.2">
      <c r="A423" s="12" t="s">
        <v>24158</v>
      </c>
      <c r="B423" s="12">
        <v>18566</v>
      </c>
      <c r="C423" s="12" t="s">
        <v>20133</v>
      </c>
      <c r="D423" s="18"/>
      <c r="E423" s="13">
        <v>40065</v>
      </c>
      <c r="F423" s="14">
        <v>40065</v>
      </c>
      <c r="G423" s="19">
        <v>40074</v>
      </c>
      <c r="H423" s="8"/>
      <c r="J423" s="22">
        <v>9</v>
      </c>
      <c r="K423" s="10"/>
      <c r="L423" s="15">
        <v>0</v>
      </c>
      <c r="M423" s="15">
        <v>0</v>
      </c>
      <c r="O423" t="str">
        <f t="shared" si="6"/>
        <v>NBBDeclined</v>
      </c>
    </row>
    <row r="424" spans="1:15" ht="12" customHeight="1" outlineLevel="1" x14ac:dyDescent="0.2">
      <c r="A424" s="12" t="s">
        <v>20138</v>
      </c>
      <c r="B424" s="12">
        <v>17976</v>
      </c>
      <c r="C424" s="12" t="s">
        <v>24151</v>
      </c>
      <c r="D424" s="13">
        <v>40054</v>
      </c>
      <c r="E424" s="13">
        <v>40064</v>
      </c>
      <c r="F424" s="14">
        <v>40066</v>
      </c>
      <c r="G424" s="20"/>
      <c r="H424" s="20"/>
      <c r="I424" s="21">
        <v>40146</v>
      </c>
      <c r="J424" s="23"/>
      <c r="K424" s="23"/>
      <c r="L424" s="15">
        <v>0</v>
      </c>
      <c r="M424" s="15">
        <v>0</v>
      </c>
      <c r="O424" t="str">
        <f t="shared" si="6"/>
        <v>CNJRating</v>
      </c>
    </row>
    <row r="425" spans="1:15" ht="12" customHeight="1" outlineLevel="1" x14ac:dyDescent="0.2">
      <c r="A425" s="12" t="s">
        <v>24153</v>
      </c>
      <c r="B425" s="12">
        <v>18573</v>
      </c>
      <c r="C425" s="12" t="s">
        <v>20135</v>
      </c>
      <c r="D425" s="13">
        <v>40064</v>
      </c>
      <c r="E425" s="13">
        <v>40065</v>
      </c>
      <c r="F425" s="14">
        <v>40066</v>
      </c>
      <c r="G425" s="19">
        <v>40072</v>
      </c>
      <c r="H425" s="19">
        <v>40072</v>
      </c>
      <c r="J425" s="22">
        <v>6</v>
      </c>
      <c r="K425" s="22">
        <v>0</v>
      </c>
      <c r="L425" s="15">
        <v>6</v>
      </c>
      <c r="M425" s="15">
        <v>0</v>
      </c>
      <c r="O425" t="str">
        <f t="shared" si="6"/>
        <v>HJMBound &amp; Not Paid</v>
      </c>
    </row>
    <row r="426" spans="1:15" ht="12" customHeight="1" outlineLevel="1" x14ac:dyDescent="0.2">
      <c r="A426" s="12" t="s">
        <v>24153</v>
      </c>
      <c r="B426" s="12">
        <v>17630</v>
      </c>
      <c r="C426" s="12" t="s">
        <v>20135</v>
      </c>
      <c r="D426" s="13">
        <v>40060</v>
      </c>
      <c r="E426" s="13">
        <v>40065</v>
      </c>
      <c r="F426" s="14">
        <v>40066</v>
      </c>
      <c r="G426" s="19">
        <v>40074</v>
      </c>
      <c r="H426" s="19">
        <v>40077</v>
      </c>
      <c r="I426" s="21">
        <v>40084</v>
      </c>
      <c r="J426" s="22">
        <v>8</v>
      </c>
      <c r="K426" s="22">
        <v>3</v>
      </c>
      <c r="L426" s="15">
        <v>11</v>
      </c>
      <c r="M426" s="15">
        <v>7</v>
      </c>
      <c r="O426" t="str">
        <f t="shared" si="6"/>
        <v>HJMBound &amp; Not Paid</v>
      </c>
    </row>
    <row r="427" spans="1:15" ht="12" customHeight="1" outlineLevel="1" x14ac:dyDescent="0.2">
      <c r="A427" s="12" t="s">
        <v>24156</v>
      </c>
      <c r="B427" s="12">
        <v>18571</v>
      </c>
      <c r="C427" s="12" t="s">
        <v>20133</v>
      </c>
      <c r="D427" s="13">
        <v>40058</v>
      </c>
      <c r="E427" s="13">
        <v>40065</v>
      </c>
      <c r="F427" s="14">
        <v>40066</v>
      </c>
      <c r="G427" s="19">
        <v>40073</v>
      </c>
      <c r="H427" s="8"/>
      <c r="J427" s="22">
        <v>7</v>
      </c>
      <c r="K427" s="10"/>
      <c r="L427" s="15">
        <v>0</v>
      </c>
      <c r="M427" s="15">
        <v>0</v>
      </c>
      <c r="O427" t="str">
        <f t="shared" si="6"/>
        <v>LABDeclined</v>
      </c>
    </row>
    <row r="428" spans="1:15" ht="12" customHeight="1" outlineLevel="1" x14ac:dyDescent="0.2">
      <c r="A428" s="12" t="s">
        <v>24156</v>
      </c>
      <c r="B428" s="12">
        <v>18569</v>
      </c>
      <c r="C428" s="12" t="s">
        <v>20133</v>
      </c>
      <c r="D428" s="13">
        <v>40053</v>
      </c>
      <c r="E428" s="13">
        <v>40066</v>
      </c>
      <c r="F428" s="14">
        <v>40066</v>
      </c>
      <c r="G428" s="20"/>
      <c r="H428" s="20"/>
      <c r="J428" s="23"/>
      <c r="K428" s="23"/>
      <c r="L428" s="15">
        <v>0</v>
      </c>
      <c r="M428" s="15">
        <v>0</v>
      </c>
      <c r="O428" t="str">
        <f t="shared" si="6"/>
        <v>LABDeclined</v>
      </c>
    </row>
    <row r="429" spans="1:15" ht="12" customHeight="1" outlineLevel="1" x14ac:dyDescent="0.2">
      <c r="A429" s="12" t="s">
        <v>24157</v>
      </c>
      <c r="B429" s="12">
        <v>17686</v>
      </c>
      <c r="C429" s="12" t="s">
        <v>20135</v>
      </c>
      <c r="D429" s="13">
        <v>40059</v>
      </c>
      <c r="E429" s="13">
        <v>40064</v>
      </c>
      <c r="F429" s="14">
        <v>40066</v>
      </c>
      <c r="G429" s="19">
        <v>40077</v>
      </c>
      <c r="H429" s="19">
        <v>40083</v>
      </c>
      <c r="I429" s="21">
        <v>40092</v>
      </c>
      <c r="J429" s="22">
        <v>11</v>
      </c>
      <c r="K429" s="22">
        <v>6</v>
      </c>
      <c r="L429" s="15">
        <v>17</v>
      </c>
      <c r="M429" s="15">
        <v>9</v>
      </c>
      <c r="O429" t="str">
        <f t="shared" si="6"/>
        <v>MCBBound &amp; Not Paid</v>
      </c>
    </row>
    <row r="430" spans="1:15" ht="12" customHeight="1" outlineLevel="1" x14ac:dyDescent="0.2">
      <c r="A430" s="12" t="s">
        <v>24158</v>
      </c>
      <c r="B430" s="12">
        <v>18572</v>
      </c>
      <c r="C430" s="12" t="s">
        <v>20133</v>
      </c>
      <c r="D430" s="18"/>
      <c r="E430" s="13">
        <v>40065</v>
      </c>
      <c r="F430" s="14">
        <v>40066</v>
      </c>
      <c r="G430" s="20"/>
      <c r="H430" s="20"/>
      <c r="J430" s="23"/>
      <c r="K430" s="23"/>
      <c r="L430" s="15">
        <v>0</v>
      </c>
      <c r="M430" s="15">
        <v>0</v>
      </c>
      <c r="O430" t="str">
        <f t="shared" si="6"/>
        <v>NBBDeclined</v>
      </c>
    </row>
    <row r="431" spans="1:15" ht="12" customHeight="1" outlineLevel="1" x14ac:dyDescent="0.2">
      <c r="A431" s="12" t="s">
        <v>24158</v>
      </c>
      <c r="B431" s="12">
        <v>18570</v>
      </c>
      <c r="C431" s="12" t="s">
        <v>20133</v>
      </c>
      <c r="D431" s="13">
        <v>40046</v>
      </c>
      <c r="E431" s="13">
        <v>40065</v>
      </c>
      <c r="F431" s="14">
        <v>40066</v>
      </c>
      <c r="G431" s="8"/>
      <c r="H431" s="8"/>
      <c r="J431" s="10"/>
      <c r="K431" s="10"/>
      <c r="L431" s="15">
        <v>0</v>
      </c>
      <c r="M431" s="15">
        <v>0</v>
      </c>
      <c r="O431" t="str">
        <f t="shared" si="6"/>
        <v>NBBDeclined</v>
      </c>
    </row>
    <row r="432" spans="1:15" ht="12" customHeight="1" outlineLevel="1" x14ac:dyDescent="0.2">
      <c r="A432" s="12" t="s">
        <v>20138</v>
      </c>
      <c r="B432" s="12">
        <v>17659</v>
      </c>
      <c r="C432" s="12" t="s">
        <v>20135</v>
      </c>
      <c r="D432" s="13">
        <v>40056</v>
      </c>
      <c r="E432" s="13">
        <v>40065</v>
      </c>
      <c r="F432" s="14">
        <v>40067</v>
      </c>
      <c r="G432" s="19">
        <v>40072</v>
      </c>
      <c r="H432" s="19">
        <v>40073</v>
      </c>
      <c r="I432" s="21">
        <v>40087</v>
      </c>
      <c r="J432" s="22">
        <v>5</v>
      </c>
      <c r="K432" s="22">
        <v>1</v>
      </c>
      <c r="L432" s="15">
        <v>6</v>
      </c>
      <c r="M432" s="15">
        <v>14</v>
      </c>
      <c r="O432" t="str">
        <f t="shared" ref="O432:O495" si="7">+A432&amp;C432</f>
        <v>CNJBound &amp; Not Paid</v>
      </c>
    </row>
    <row r="433" spans="1:15" ht="12" customHeight="1" outlineLevel="1" x14ac:dyDescent="0.2">
      <c r="A433" s="12" t="s">
        <v>20138</v>
      </c>
      <c r="B433" s="12">
        <v>17855</v>
      </c>
      <c r="C433" s="12" t="s">
        <v>24151</v>
      </c>
      <c r="D433" s="13">
        <v>40065</v>
      </c>
      <c r="E433" s="13">
        <v>40066</v>
      </c>
      <c r="F433" s="14">
        <v>40067</v>
      </c>
      <c r="G433" s="19">
        <v>40081</v>
      </c>
      <c r="H433" s="8"/>
      <c r="I433" s="21">
        <v>40118</v>
      </c>
      <c r="J433" s="22">
        <v>14</v>
      </c>
      <c r="K433" s="10"/>
      <c r="L433" s="15">
        <v>0</v>
      </c>
      <c r="M433" s="15">
        <v>0</v>
      </c>
      <c r="O433" t="str">
        <f t="shared" si="7"/>
        <v>CNJRating</v>
      </c>
    </row>
    <row r="434" spans="1:15" ht="12" customHeight="1" outlineLevel="1" x14ac:dyDescent="0.2">
      <c r="A434" s="12" t="s">
        <v>20138</v>
      </c>
      <c r="B434" s="12">
        <v>17640</v>
      </c>
      <c r="C434" s="12" t="s">
        <v>20135</v>
      </c>
      <c r="D434" s="13">
        <v>40049</v>
      </c>
      <c r="E434" s="13">
        <v>40066</v>
      </c>
      <c r="F434" s="14">
        <v>40067</v>
      </c>
      <c r="G434" s="14">
        <v>40070</v>
      </c>
      <c r="H434" s="19">
        <v>40070</v>
      </c>
      <c r="I434" s="21">
        <v>40086</v>
      </c>
      <c r="J434" s="15">
        <v>3</v>
      </c>
      <c r="K434" s="22">
        <v>0</v>
      </c>
      <c r="L434" s="15">
        <v>3</v>
      </c>
      <c r="M434" s="15">
        <v>16</v>
      </c>
      <c r="O434" t="str">
        <f t="shared" si="7"/>
        <v>CNJBound &amp; Not Paid</v>
      </c>
    </row>
    <row r="435" spans="1:15" ht="12" customHeight="1" outlineLevel="1" x14ac:dyDescent="0.2">
      <c r="A435" s="12" t="s">
        <v>20138</v>
      </c>
      <c r="B435" s="12">
        <v>17730</v>
      </c>
      <c r="C435" s="12" t="s">
        <v>24152</v>
      </c>
      <c r="D435" s="13">
        <v>40052</v>
      </c>
      <c r="E435" s="13">
        <v>40066</v>
      </c>
      <c r="F435" s="14">
        <v>40067</v>
      </c>
      <c r="G435" s="14">
        <v>40087</v>
      </c>
      <c r="H435" s="14">
        <v>40087</v>
      </c>
      <c r="I435" s="21">
        <v>40103</v>
      </c>
      <c r="J435" s="15">
        <v>20</v>
      </c>
      <c r="K435" s="15">
        <v>0</v>
      </c>
      <c r="L435" s="15">
        <v>20</v>
      </c>
      <c r="M435" s="15">
        <v>16</v>
      </c>
      <c r="O435" t="str">
        <f t="shared" si="7"/>
        <v>CNJQuote Issued</v>
      </c>
    </row>
    <row r="436" spans="1:15" ht="12" customHeight="1" outlineLevel="1" x14ac:dyDescent="0.2">
      <c r="A436" s="12" t="s">
        <v>24153</v>
      </c>
      <c r="B436" s="12">
        <v>17892</v>
      </c>
      <c r="C436" s="12" t="s">
        <v>24151</v>
      </c>
      <c r="D436" s="13">
        <v>40065</v>
      </c>
      <c r="E436" s="13">
        <v>40067</v>
      </c>
      <c r="F436" s="14">
        <v>40067</v>
      </c>
      <c r="G436" s="8"/>
      <c r="H436" s="8"/>
      <c r="I436" s="21">
        <v>40125</v>
      </c>
      <c r="J436" s="10"/>
      <c r="K436" s="10"/>
      <c r="L436" s="15">
        <v>0</v>
      </c>
      <c r="M436" s="15">
        <v>0</v>
      </c>
      <c r="O436" t="str">
        <f t="shared" si="7"/>
        <v>HJMRating</v>
      </c>
    </row>
    <row r="437" spans="1:15" ht="12" customHeight="1" outlineLevel="1" x14ac:dyDescent="0.2">
      <c r="A437" s="12" t="s">
        <v>24153</v>
      </c>
      <c r="B437" s="12">
        <v>17705</v>
      </c>
      <c r="C437" s="12" t="s">
        <v>20135</v>
      </c>
      <c r="D437" s="13">
        <v>40065</v>
      </c>
      <c r="E437" s="13">
        <v>40065</v>
      </c>
      <c r="F437" s="14">
        <v>40067</v>
      </c>
      <c r="G437" s="19">
        <v>40079</v>
      </c>
      <c r="H437" s="19">
        <v>40091</v>
      </c>
      <c r="I437" s="21">
        <v>40096</v>
      </c>
      <c r="J437" s="22">
        <v>12</v>
      </c>
      <c r="K437" s="22">
        <v>12</v>
      </c>
      <c r="L437" s="15">
        <v>24</v>
      </c>
      <c r="M437" s="15">
        <v>5</v>
      </c>
      <c r="O437" t="str">
        <f t="shared" si="7"/>
        <v>HJMBound &amp; Not Paid</v>
      </c>
    </row>
    <row r="438" spans="1:15" ht="12" customHeight="1" outlineLevel="1" x14ac:dyDescent="0.2">
      <c r="A438" s="12" t="s">
        <v>24153</v>
      </c>
      <c r="B438" s="12">
        <v>17762</v>
      </c>
      <c r="C438" s="12" t="s">
        <v>20135</v>
      </c>
      <c r="D438" s="17">
        <v>40064</v>
      </c>
      <c r="E438" s="13">
        <v>40066</v>
      </c>
      <c r="F438" s="14">
        <v>40067</v>
      </c>
      <c r="G438" s="19">
        <v>40081</v>
      </c>
      <c r="H438" s="19">
        <v>40081</v>
      </c>
      <c r="I438" s="21">
        <v>40115</v>
      </c>
      <c r="J438" s="22">
        <v>14</v>
      </c>
      <c r="K438" s="22">
        <v>0</v>
      </c>
      <c r="L438" s="15">
        <v>14</v>
      </c>
      <c r="M438" s="15">
        <v>34</v>
      </c>
      <c r="O438" t="str">
        <f t="shared" si="7"/>
        <v>HJMBound &amp; Not Paid</v>
      </c>
    </row>
    <row r="439" spans="1:15" ht="12" customHeight="1" outlineLevel="1" x14ac:dyDescent="0.2">
      <c r="A439" s="12" t="s">
        <v>24155</v>
      </c>
      <c r="B439" s="12">
        <v>17765</v>
      </c>
      <c r="C439" s="12" t="s">
        <v>24151</v>
      </c>
      <c r="D439" s="13">
        <v>40060</v>
      </c>
      <c r="E439" s="13">
        <v>40065</v>
      </c>
      <c r="F439" s="14">
        <v>40067</v>
      </c>
      <c r="G439" s="14">
        <v>40091</v>
      </c>
      <c r="H439" s="20"/>
      <c r="I439" s="21">
        <v>40116</v>
      </c>
      <c r="J439" s="15">
        <v>24</v>
      </c>
      <c r="K439" s="23"/>
      <c r="L439" s="15">
        <v>0</v>
      </c>
      <c r="M439" s="15">
        <v>0</v>
      </c>
      <c r="O439" t="str">
        <f t="shared" si="7"/>
        <v>JRRating</v>
      </c>
    </row>
    <row r="440" spans="1:15" ht="12" customHeight="1" outlineLevel="1" x14ac:dyDescent="0.2">
      <c r="A440" s="12" t="s">
        <v>24155</v>
      </c>
      <c r="B440" s="12">
        <v>17928</v>
      </c>
      <c r="C440" s="12" t="s">
        <v>24151</v>
      </c>
      <c r="D440" s="13">
        <v>40058</v>
      </c>
      <c r="E440" s="13">
        <v>40066</v>
      </c>
      <c r="F440" s="14">
        <v>40067</v>
      </c>
      <c r="G440" s="8"/>
      <c r="H440" s="8"/>
      <c r="I440" s="21">
        <v>40132</v>
      </c>
      <c r="J440" s="10"/>
      <c r="K440" s="10"/>
      <c r="L440" s="15">
        <v>0</v>
      </c>
      <c r="M440" s="15">
        <v>0</v>
      </c>
      <c r="O440" t="str">
        <f t="shared" si="7"/>
        <v>JRRating</v>
      </c>
    </row>
    <row r="441" spans="1:15" ht="12" customHeight="1" outlineLevel="1" x14ac:dyDescent="0.2">
      <c r="A441" s="12" t="s">
        <v>24155</v>
      </c>
      <c r="B441" s="12">
        <v>17687</v>
      </c>
      <c r="C441" s="12" t="s">
        <v>20135</v>
      </c>
      <c r="D441" s="13">
        <v>40065</v>
      </c>
      <c r="E441" s="13">
        <v>40065</v>
      </c>
      <c r="F441" s="14">
        <v>40067</v>
      </c>
      <c r="G441" s="19">
        <v>40084</v>
      </c>
      <c r="H441" s="19">
        <v>40084</v>
      </c>
      <c r="I441" s="21">
        <v>40092</v>
      </c>
      <c r="J441" s="22">
        <v>17</v>
      </c>
      <c r="K441" s="22">
        <v>0</v>
      </c>
      <c r="L441" s="15">
        <v>17</v>
      </c>
      <c r="M441" s="15">
        <v>8</v>
      </c>
      <c r="O441" t="str">
        <f t="shared" si="7"/>
        <v>JRBound &amp; Not Paid</v>
      </c>
    </row>
    <row r="442" spans="1:15" ht="12" customHeight="1" outlineLevel="1" x14ac:dyDescent="0.2">
      <c r="A442" s="12" t="s">
        <v>24155</v>
      </c>
      <c r="B442" s="12">
        <v>17957</v>
      </c>
      <c r="C442" s="12" t="s">
        <v>24151</v>
      </c>
      <c r="D442" s="13">
        <v>40056</v>
      </c>
      <c r="E442" s="13">
        <v>40066</v>
      </c>
      <c r="F442" s="14">
        <v>40067</v>
      </c>
      <c r="G442" s="8"/>
      <c r="H442" s="8"/>
      <c r="I442" s="21">
        <v>40139</v>
      </c>
      <c r="J442" s="10"/>
      <c r="K442" s="10"/>
      <c r="L442" s="15">
        <v>0</v>
      </c>
      <c r="M442" s="15">
        <v>0</v>
      </c>
      <c r="O442" t="str">
        <f t="shared" si="7"/>
        <v>JRRating</v>
      </c>
    </row>
    <row r="443" spans="1:15" ht="12" customHeight="1" outlineLevel="1" x14ac:dyDescent="0.2">
      <c r="A443" s="12" t="s">
        <v>24156</v>
      </c>
      <c r="B443" s="12">
        <v>17655</v>
      </c>
      <c r="C443" s="12" t="s">
        <v>20135</v>
      </c>
      <c r="D443" s="13">
        <v>40058</v>
      </c>
      <c r="E443" s="13">
        <v>40065</v>
      </c>
      <c r="F443" s="14">
        <v>40067</v>
      </c>
      <c r="G443" s="14">
        <v>40077</v>
      </c>
      <c r="H443" s="14">
        <v>40077</v>
      </c>
      <c r="I443" s="21">
        <v>40087</v>
      </c>
      <c r="J443" s="15">
        <v>10</v>
      </c>
      <c r="K443" s="15">
        <v>0</v>
      </c>
      <c r="L443" s="15">
        <v>10</v>
      </c>
      <c r="M443" s="15">
        <v>10</v>
      </c>
      <c r="O443" t="str">
        <f t="shared" si="7"/>
        <v>LABBound &amp; Not Paid</v>
      </c>
    </row>
    <row r="444" spans="1:15" ht="12" customHeight="1" outlineLevel="1" x14ac:dyDescent="0.2">
      <c r="A444" s="12" t="s">
        <v>24156</v>
      </c>
      <c r="B444" s="12">
        <v>17758</v>
      </c>
      <c r="C444" s="12" t="s">
        <v>24151</v>
      </c>
      <c r="D444" s="13">
        <v>40064</v>
      </c>
      <c r="E444" s="13">
        <v>40065</v>
      </c>
      <c r="F444" s="14">
        <v>40067</v>
      </c>
      <c r="G444" s="8"/>
      <c r="H444" s="8"/>
      <c r="I444" s="21">
        <v>40113</v>
      </c>
      <c r="J444" s="10"/>
      <c r="K444" s="10"/>
      <c r="L444" s="15">
        <v>0</v>
      </c>
      <c r="M444" s="15">
        <v>0</v>
      </c>
      <c r="O444" t="str">
        <f t="shared" si="7"/>
        <v>LABRating</v>
      </c>
    </row>
    <row r="445" spans="1:15" ht="12" customHeight="1" outlineLevel="1" x14ac:dyDescent="0.2">
      <c r="A445" s="12" t="s">
        <v>24156</v>
      </c>
      <c r="B445" s="12">
        <v>18575</v>
      </c>
      <c r="C445" s="12" t="s">
        <v>24152</v>
      </c>
      <c r="D445" s="13">
        <v>40066</v>
      </c>
      <c r="E445" s="13">
        <v>40066</v>
      </c>
      <c r="F445" s="14">
        <v>40067</v>
      </c>
      <c r="G445" s="19">
        <v>40085</v>
      </c>
      <c r="H445" s="19">
        <v>40085</v>
      </c>
      <c r="J445" s="22">
        <v>18</v>
      </c>
      <c r="K445" s="22">
        <v>0</v>
      </c>
      <c r="L445" s="15">
        <v>18</v>
      </c>
      <c r="M445" s="15">
        <v>0</v>
      </c>
      <c r="O445" t="str">
        <f t="shared" si="7"/>
        <v>LABQuote Issued</v>
      </c>
    </row>
    <row r="446" spans="1:15" ht="12" customHeight="1" outlineLevel="1" x14ac:dyDescent="0.2">
      <c r="A446" s="12" t="s">
        <v>24156</v>
      </c>
      <c r="B446" s="12">
        <v>17911</v>
      </c>
      <c r="C446" s="12" t="s">
        <v>24151</v>
      </c>
      <c r="D446" s="13">
        <v>40063</v>
      </c>
      <c r="E446" s="13">
        <v>40066</v>
      </c>
      <c r="F446" s="14">
        <v>40067</v>
      </c>
      <c r="G446" s="8"/>
      <c r="H446" s="8"/>
      <c r="I446" s="21">
        <v>40130</v>
      </c>
      <c r="J446" s="10"/>
      <c r="K446" s="10"/>
      <c r="L446" s="15">
        <v>0</v>
      </c>
      <c r="M446" s="15">
        <v>0</v>
      </c>
      <c r="O446" t="str">
        <f t="shared" si="7"/>
        <v>LABRating</v>
      </c>
    </row>
    <row r="447" spans="1:15" ht="12" customHeight="1" outlineLevel="1" x14ac:dyDescent="0.2">
      <c r="A447" s="12" t="s">
        <v>24156</v>
      </c>
      <c r="B447" s="12">
        <v>17759</v>
      </c>
      <c r="C447" s="12" t="s">
        <v>24151</v>
      </c>
      <c r="D447" s="13">
        <v>40056</v>
      </c>
      <c r="E447" s="13">
        <v>40066</v>
      </c>
      <c r="F447" s="14">
        <v>40067</v>
      </c>
      <c r="G447" s="8"/>
      <c r="H447" s="8"/>
      <c r="I447" s="21">
        <v>40113</v>
      </c>
      <c r="J447" s="10"/>
      <c r="K447" s="10"/>
      <c r="L447" s="15">
        <v>0</v>
      </c>
      <c r="M447" s="15">
        <v>0</v>
      </c>
      <c r="O447" t="str">
        <f t="shared" si="7"/>
        <v>LABRating</v>
      </c>
    </row>
    <row r="448" spans="1:15" ht="12" customHeight="1" outlineLevel="1" x14ac:dyDescent="0.2">
      <c r="A448" s="12" t="s">
        <v>24157</v>
      </c>
      <c r="B448" s="12">
        <v>17883</v>
      </c>
      <c r="C448" s="12" t="s">
        <v>24151</v>
      </c>
      <c r="D448" s="13">
        <v>40056</v>
      </c>
      <c r="E448" s="13">
        <v>40064</v>
      </c>
      <c r="F448" s="14">
        <v>40067</v>
      </c>
      <c r="G448" s="8"/>
      <c r="H448" s="8"/>
      <c r="I448" s="21">
        <v>40123</v>
      </c>
      <c r="J448" s="10"/>
      <c r="K448" s="10"/>
      <c r="L448" s="15">
        <v>0</v>
      </c>
      <c r="M448" s="15">
        <v>0</v>
      </c>
      <c r="O448" t="str">
        <f t="shared" si="7"/>
        <v>MCBRating</v>
      </c>
    </row>
    <row r="449" spans="1:15" ht="12" customHeight="1" outlineLevel="1" x14ac:dyDescent="0.2">
      <c r="A449" s="12" t="s">
        <v>24157</v>
      </c>
      <c r="B449" s="12">
        <v>17668</v>
      </c>
      <c r="C449" s="12" t="s">
        <v>20135</v>
      </c>
      <c r="D449" s="13">
        <v>40050</v>
      </c>
      <c r="E449" s="13">
        <v>40064</v>
      </c>
      <c r="F449" s="14">
        <v>40067</v>
      </c>
      <c r="G449" s="19">
        <v>40082</v>
      </c>
      <c r="H449" s="19">
        <v>40082</v>
      </c>
      <c r="I449" s="21">
        <v>40088</v>
      </c>
      <c r="J449" s="22">
        <v>15</v>
      </c>
      <c r="K449" s="22">
        <v>0</v>
      </c>
      <c r="L449" s="15">
        <v>15</v>
      </c>
      <c r="M449" s="15">
        <v>6</v>
      </c>
      <c r="O449" t="str">
        <f t="shared" si="7"/>
        <v>MCBBound &amp; Not Paid</v>
      </c>
    </row>
    <row r="450" spans="1:15" ht="12" customHeight="1" outlineLevel="1" x14ac:dyDescent="0.2">
      <c r="A450" s="12" t="s">
        <v>24157</v>
      </c>
      <c r="B450" s="12">
        <v>17698</v>
      </c>
      <c r="C450" s="12" t="s">
        <v>20135</v>
      </c>
      <c r="D450" s="17">
        <v>40065</v>
      </c>
      <c r="E450" s="13">
        <v>40066</v>
      </c>
      <c r="F450" s="14">
        <v>40067</v>
      </c>
      <c r="G450" s="19">
        <v>40080</v>
      </c>
      <c r="H450" s="19">
        <v>40081</v>
      </c>
      <c r="I450" s="21">
        <v>40095</v>
      </c>
      <c r="J450" s="22">
        <v>13</v>
      </c>
      <c r="K450" s="22">
        <v>1</v>
      </c>
      <c r="L450" s="15">
        <v>14</v>
      </c>
      <c r="M450" s="15">
        <v>14</v>
      </c>
      <c r="O450" t="str">
        <f t="shared" si="7"/>
        <v>MCBBound &amp; Not Paid</v>
      </c>
    </row>
    <row r="451" spans="1:15" ht="12" customHeight="1" outlineLevel="1" x14ac:dyDescent="0.2">
      <c r="A451" s="12" t="s">
        <v>24158</v>
      </c>
      <c r="B451" s="12">
        <v>18574</v>
      </c>
      <c r="C451" s="12" t="s">
        <v>20133</v>
      </c>
      <c r="D451" s="18"/>
      <c r="E451" s="13">
        <v>40066</v>
      </c>
      <c r="F451" s="14">
        <v>40067</v>
      </c>
      <c r="G451" s="8"/>
      <c r="H451" s="8"/>
      <c r="J451" s="10"/>
      <c r="K451" s="10"/>
      <c r="L451" s="15">
        <v>0</v>
      </c>
      <c r="M451" s="15">
        <v>0</v>
      </c>
      <c r="O451" t="str">
        <f t="shared" si="7"/>
        <v>NBBDeclined</v>
      </c>
    </row>
    <row r="452" spans="1:15" ht="12" customHeight="1" outlineLevel="1" x14ac:dyDescent="0.2">
      <c r="A452" s="12" t="s">
        <v>24158</v>
      </c>
      <c r="B452" s="12">
        <v>18579</v>
      </c>
      <c r="C452" s="12" t="s">
        <v>20133</v>
      </c>
      <c r="D452" s="13">
        <v>40066</v>
      </c>
      <c r="E452" s="13">
        <v>40067</v>
      </c>
      <c r="F452" s="14">
        <v>40067</v>
      </c>
      <c r="G452" s="8"/>
      <c r="H452" s="8"/>
      <c r="J452" s="10"/>
      <c r="K452" s="10"/>
      <c r="L452" s="15">
        <v>0</v>
      </c>
      <c r="M452" s="15">
        <v>0</v>
      </c>
      <c r="O452" t="str">
        <f t="shared" si="7"/>
        <v>NBBDeclined</v>
      </c>
    </row>
    <row r="453" spans="1:15" ht="12" customHeight="1" outlineLevel="1" x14ac:dyDescent="0.2">
      <c r="A453" s="12" t="s">
        <v>24158</v>
      </c>
      <c r="B453" s="12">
        <v>18578</v>
      </c>
      <c r="C453" s="12" t="s">
        <v>24152</v>
      </c>
      <c r="D453" s="13">
        <v>40043</v>
      </c>
      <c r="E453" s="13">
        <v>40067</v>
      </c>
      <c r="F453" s="14">
        <v>40067</v>
      </c>
      <c r="G453" s="19">
        <v>40092</v>
      </c>
      <c r="H453" s="19">
        <v>40092</v>
      </c>
      <c r="J453" s="22">
        <v>25</v>
      </c>
      <c r="K453" s="22">
        <v>0</v>
      </c>
      <c r="L453" s="15">
        <v>25</v>
      </c>
      <c r="M453" s="15">
        <v>0</v>
      </c>
      <c r="O453" t="str">
        <f t="shared" si="7"/>
        <v>NBBQuote Issued</v>
      </c>
    </row>
    <row r="454" spans="1:15" ht="12" customHeight="1" outlineLevel="1" x14ac:dyDescent="0.2">
      <c r="A454" s="12" t="s">
        <v>24158</v>
      </c>
      <c r="B454" s="12">
        <v>18577</v>
      </c>
      <c r="C454" s="12" t="s">
        <v>20133</v>
      </c>
      <c r="D454" s="13">
        <v>40065</v>
      </c>
      <c r="E454" s="13">
        <v>40067</v>
      </c>
      <c r="F454" s="14">
        <v>40067</v>
      </c>
      <c r="G454" s="8"/>
      <c r="H454" s="8"/>
      <c r="J454" s="10"/>
      <c r="K454" s="10"/>
      <c r="L454" s="15">
        <v>0</v>
      </c>
      <c r="M454" s="15">
        <v>0</v>
      </c>
      <c r="O454" t="str">
        <f t="shared" si="7"/>
        <v>NBBDeclined</v>
      </c>
    </row>
    <row r="455" spans="1:15" ht="12" customHeight="1" outlineLevel="1" x14ac:dyDescent="0.2">
      <c r="A455" s="12" t="s">
        <v>24158</v>
      </c>
      <c r="B455" s="12">
        <v>18576</v>
      </c>
      <c r="C455" s="12" t="s">
        <v>20133</v>
      </c>
      <c r="D455" s="17">
        <v>40058</v>
      </c>
      <c r="E455" s="13">
        <v>40066</v>
      </c>
      <c r="F455" s="14">
        <v>40067</v>
      </c>
      <c r="G455" s="8"/>
      <c r="H455" s="8"/>
      <c r="J455" s="10"/>
      <c r="K455" s="10"/>
      <c r="L455" s="15">
        <v>0</v>
      </c>
      <c r="M455" s="15">
        <v>0</v>
      </c>
      <c r="O455" t="str">
        <f t="shared" si="7"/>
        <v>NBBDeclined</v>
      </c>
    </row>
    <row r="456" spans="1:15" ht="12" customHeight="1" outlineLevel="1" x14ac:dyDescent="0.2">
      <c r="A456" s="12" t="s">
        <v>20138</v>
      </c>
      <c r="B456" s="12">
        <v>17707</v>
      </c>
      <c r="C456" s="12" t="s">
        <v>20135</v>
      </c>
      <c r="D456" s="13">
        <v>40067</v>
      </c>
      <c r="E456" s="13">
        <v>40067</v>
      </c>
      <c r="F456" s="14">
        <v>40070</v>
      </c>
      <c r="G456" s="19">
        <v>40081</v>
      </c>
      <c r="H456" s="19">
        <v>40085</v>
      </c>
      <c r="I456" s="21">
        <v>40096</v>
      </c>
      <c r="J456" s="22">
        <v>11</v>
      </c>
      <c r="K456" s="22">
        <v>4</v>
      </c>
      <c r="L456" s="15">
        <v>15</v>
      </c>
      <c r="M456" s="15">
        <v>11</v>
      </c>
      <c r="O456" t="str">
        <f t="shared" si="7"/>
        <v>CNJBound &amp; Not Paid</v>
      </c>
    </row>
    <row r="457" spans="1:15" ht="12" customHeight="1" outlineLevel="1" x14ac:dyDescent="0.2">
      <c r="A457" s="12" t="s">
        <v>20138</v>
      </c>
      <c r="B457" s="12">
        <v>17634</v>
      </c>
      <c r="C457" s="12" t="s">
        <v>20135</v>
      </c>
      <c r="D457" s="13">
        <v>40067</v>
      </c>
      <c r="E457" s="13">
        <v>40067</v>
      </c>
      <c r="F457" s="14">
        <v>40070</v>
      </c>
      <c r="G457" s="19">
        <v>40073</v>
      </c>
      <c r="H457" s="19">
        <v>40073</v>
      </c>
      <c r="I457" s="21">
        <v>40085</v>
      </c>
      <c r="J457" s="22">
        <v>3</v>
      </c>
      <c r="K457" s="22">
        <v>0</v>
      </c>
      <c r="L457" s="15">
        <v>3</v>
      </c>
      <c r="M457" s="15">
        <v>12</v>
      </c>
      <c r="O457" t="str">
        <f t="shared" si="7"/>
        <v>CNJBound &amp; Not Paid</v>
      </c>
    </row>
    <row r="458" spans="1:15" ht="12" customHeight="1" outlineLevel="1" x14ac:dyDescent="0.2">
      <c r="A458" s="12" t="s">
        <v>24153</v>
      </c>
      <c r="B458" s="12">
        <v>17861</v>
      </c>
      <c r="C458" s="12" t="s">
        <v>24152</v>
      </c>
      <c r="D458" s="13">
        <v>40061</v>
      </c>
      <c r="E458" s="13">
        <v>40067</v>
      </c>
      <c r="F458" s="14">
        <v>40070</v>
      </c>
      <c r="G458" s="19">
        <v>40093</v>
      </c>
      <c r="H458" s="19">
        <v>40093</v>
      </c>
      <c r="I458" s="21">
        <v>40118</v>
      </c>
      <c r="J458" s="22">
        <v>23</v>
      </c>
      <c r="K458" s="22">
        <v>0</v>
      </c>
      <c r="L458" s="15">
        <v>23</v>
      </c>
      <c r="M458" s="15">
        <v>25</v>
      </c>
      <c r="O458" t="str">
        <f t="shared" si="7"/>
        <v>HJMQuote Issued</v>
      </c>
    </row>
    <row r="459" spans="1:15" ht="12" customHeight="1" outlineLevel="1" x14ac:dyDescent="0.2">
      <c r="A459" s="12" t="s">
        <v>24155</v>
      </c>
      <c r="B459" s="12">
        <v>17731</v>
      </c>
      <c r="C459" s="12" t="s">
        <v>24152</v>
      </c>
      <c r="D459" s="13">
        <v>40058</v>
      </c>
      <c r="E459" s="13">
        <v>40067</v>
      </c>
      <c r="F459" s="14">
        <v>40070</v>
      </c>
      <c r="G459" s="19">
        <v>40095</v>
      </c>
      <c r="H459" s="19">
        <v>40095</v>
      </c>
      <c r="I459" s="21">
        <v>40104</v>
      </c>
      <c r="J459" s="22">
        <v>25</v>
      </c>
      <c r="K459" s="22">
        <v>0</v>
      </c>
      <c r="L459" s="15">
        <v>25</v>
      </c>
      <c r="M459" s="15">
        <v>9</v>
      </c>
      <c r="O459" t="str">
        <f t="shared" si="7"/>
        <v>JRQuote Issued</v>
      </c>
    </row>
    <row r="460" spans="1:15" ht="12" customHeight="1" outlineLevel="1" x14ac:dyDescent="0.2">
      <c r="A460" s="12" t="s">
        <v>24155</v>
      </c>
      <c r="B460" s="12">
        <v>17679</v>
      </c>
      <c r="C460" s="12" t="s">
        <v>20135</v>
      </c>
      <c r="D460" s="17">
        <v>40058</v>
      </c>
      <c r="E460" s="13">
        <v>40067</v>
      </c>
      <c r="F460" s="14">
        <v>40070</v>
      </c>
      <c r="G460" s="19">
        <v>40085</v>
      </c>
      <c r="H460" s="19">
        <v>40085</v>
      </c>
      <c r="I460" s="16">
        <v>40091</v>
      </c>
      <c r="J460" s="22">
        <v>15</v>
      </c>
      <c r="K460" s="22">
        <v>0</v>
      </c>
      <c r="L460" s="15">
        <v>15</v>
      </c>
      <c r="M460" s="15">
        <v>6</v>
      </c>
      <c r="O460" t="str">
        <f t="shared" si="7"/>
        <v>JRBound &amp; Not Paid</v>
      </c>
    </row>
    <row r="461" spans="1:15" ht="12" customHeight="1" outlineLevel="1" x14ac:dyDescent="0.2">
      <c r="A461" s="12" t="s">
        <v>24156</v>
      </c>
      <c r="B461" s="12">
        <v>18581</v>
      </c>
      <c r="C461" s="12" t="s">
        <v>20133</v>
      </c>
      <c r="D461" s="13">
        <v>40037</v>
      </c>
      <c r="E461" s="13">
        <v>40070</v>
      </c>
      <c r="F461" s="14">
        <v>40070</v>
      </c>
      <c r="G461" s="19">
        <v>40078</v>
      </c>
      <c r="H461" s="8"/>
      <c r="J461" s="22">
        <v>8</v>
      </c>
      <c r="K461" s="10"/>
      <c r="L461" s="15">
        <v>0</v>
      </c>
      <c r="M461" s="15">
        <v>0</v>
      </c>
      <c r="O461" t="str">
        <f t="shared" si="7"/>
        <v>LABDeclined</v>
      </c>
    </row>
    <row r="462" spans="1:15" ht="12" customHeight="1" outlineLevel="1" x14ac:dyDescent="0.2">
      <c r="A462" s="12" t="s">
        <v>24158</v>
      </c>
      <c r="B462" s="12">
        <v>18580</v>
      </c>
      <c r="C462" s="12" t="s">
        <v>24152</v>
      </c>
      <c r="D462" s="13">
        <v>40050</v>
      </c>
      <c r="E462" s="13">
        <v>40067</v>
      </c>
      <c r="F462" s="14">
        <v>40070</v>
      </c>
      <c r="G462" s="19">
        <v>40081</v>
      </c>
      <c r="H462" s="19">
        <v>40081</v>
      </c>
      <c r="J462" s="22">
        <v>11</v>
      </c>
      <c r="K462" s="22">
        <v>0</v>
      </c>
      <c r="L462" s="15">
        <v>11</v>
      </c>
      <c r="M462" s="15">
        <v>0</v>
      </c>
      <c r="O462" t="str">
        <f t="shared" si="7"/>
        <v>NBBQuote Issued</v>
      </c>
    </row>
    <row r="463" spans="1:15" ht="12" customHeight="1" outlineLevel="1" x14ac:dyDescent="0.2">
      <c r="A463" s="12" t="s">
        <v>20138</v>
      </c>
      <c r="B463" s="12">
        <v>17682</v>
      </c>
      <c r="C463" s="12" t="s">
        <v>24150</v>
      </c>
      <c r="D463" s="13">
        <v>40070</v>
      </c>
      <c r="E463" s="13">
        <v>40071</v>
      </c>
      <c r="F463" s="14">
        <v>40071</v>
      </c>
      <c r="G463" s="8"/>
      <c r="H463" s="8"/>
      <c r="I463" s="21">
        <v>40092</v>
      </c>
      <c r="J463" s="10"/>
      <c r="K463" s="10"/>
      <c r="L463" s="15">
        <v>0</v>
      </c>
      <c r="M463" s="15">
        <v>0</v>
      </c>
      <c r="O463" t="str">
        <f t="shared" si="7"/>
        <v>CNJDO NOT RENEW</v>
      </c>
    </row>
    <row r="464" spans="1:15" ht="12" customHeight="1" outlineLevel="1" x14ac:dyDescent="0.2">
      <c r="A464" s="12" t="s">
        <v>20138</v>
      </c>
      <c r="B464" s="12">
        <v>17751</v>
      </c>
      <c r="C464" s="12" t="s">
        <v>24151</v>
      </c>
      <c r="D464" s="13">
        <v>40067</v>
      </c>
      <c r="E464" s="13">
        <v>40070</v>
      </c>
      <c r="F464" s="14">
        <v>40071</v>
      </c>
      <c r="G464" s="19">
        <v>40092</v>
      </c>
      <c r="H464" s="8"/>
      <c r="I464" s="21">
        <v>40111</v>
      </c>
      <c r="J464" s="22">
        <v>21</v>
      </c>
      <c r="K464" s="10"/>
      <c r="L464" s="15">
        <v>0</v>
      </c>
      <c r="M464" s="15">
        <v>0</v>
      </c>
      <c r="O464" t="str">
        <f t="shared" si="7"/>
        <v>CNJRating</v>
      </c>
    </row>
    <row r="465" spans="1:15" ht="12" customHeight="1" outlineLevel="1" x14ac:dyDescent="0.2">
      <c r="A465" s="12" t="s">
        <v>24153</v>
      </c>
      <c r="B465" s="12">
        <v>17660</v>
      </c>
      <c r="C465" s="12" t="s">
        <v>20135</v>
      </c>
      <c r="D465" s="13">
        <v>40049</v>
      </c>
      <c r="E465" s="13">
        <v>40071</v>
      </c>
      <c r="F465" s="14">
        <v>40071</v>
      </c>
      <c r="G465" s="19">
        <v>40077</v>
      </c>
      <c r="H465" s="19">
        <v>40080</v>
      </c>
      <c r="I465" s="21">
        <v>40087</v>
      </c>
      <c r="J465" s="22">
        <v>6</v>
      </c>
      <c r="K465" s="22">
        <v>3</v>
      </c>
      <c r="L465" s="15">
        <v>9</v>
      </c>
      <c r="M465" s="15">
        <v>7</v>
      </c>
      <c r="O465" t="str">
        <f t="shared" si="7"/>
        <v>HJMBound &amp; Not Paid</v>
      </c>
    </row>
    <row r="466" spans="1:15" ht="12" customHeight="1" outlineLevel="1" x14ac:dyDescent="0.2">
      <c r="A466" s="12" t="s">
        <v>24153</v>
      </c>
      <c r="B466" s="12">
        <v>17651</v>
      </c>
      <c r="C466" s="12" t="s">
        <v>20135</v>
      </c>
      <c r="D466" s="13">
        <v>40067</v>
      </c>
      <c r="E466" s="13">
        <v>40071</v>
      </c>
      <c r="F466" s="14">
        <v>40071</v>
      </c>
      <c r="G466" s="19">
        <v>40077</v>
      </c>
      <c r="H466" s="19">
        <v>40078</v>
      </c>
      <c r="I466" s="21">
        <v>40087</v>
      </c>
      <c r="J466" s="22">
        <v>6</v>
      </c>
      <c r="K466" s="22">
        <v>1</v>
      </c>
      <c r="L466" s="15">
        <v>7</v>
      </c>
      <c r="M466" s="15">
        <v>9</v>
      </c>
      <c r="O466" t="str">
        <f t="shared" si="7"/>
        <v>HJMBound &amp; Not Paid</v>
      </c>
    </row>
    <row r="467" spans="1:15" ht="12" customHeight="1" outlineLevel="1" x14ac:dyDescent="0.2">
      <c r="A467" s="12" t="s">
        <v>24153</v>
      </c>
      <c r="B467" s="12">
        <v>18582</v>
      </c>
      <c r="C467" s="12" t="s">
        <v>20135</v>
      </c>
      <c r="D467" s="13">
        <v>40052</v>
      </c>
      <c r="E467" s="13">
        <v>40071</v>
      </c>
      <c r="F467" s="14">
        <v>40071</v>
      </c>
      <c r="G467" s="14">
        <v>40073</v>
      </c>
      <c r="H467" s="14">
        <v>40074</v>
      </c>
      <c r="J467" s="15">
        <v>2</v>
      </c>
      <c r="K467" s="15">
        <v>1</v>
      </c>
      <c r="L467" s="15">
        <v>3</v>
      </c>
      <c r="M467" s="15">
        <v>0</v>
      </c>
      <c r="O467" t="str">
        <f t="shared" si="7"/>
        <v>HJMBound &amp; Not Paid</v>
      </c>
    </row>
    <row r="468" spans="1:15" ht="12" customHeight="1" outlineLevel="1" x14ac:dyDescent="0.2">
      <c r="A468" s="12" t="s">
        <v>24153</v>
      </c>
      <c r="B468" s="12">
        <v>17663</v>
      </c>
      <c r="C468" s="12" t="s">
        <v>20135</v>
      </c>
      <c r="D468" s="13">
        <v>40064</v>
      </c>
      <c r="E468" s="13">
        <v>40070</v>
      </c>
      <c r="F468" s="14">
        <v>40071</v>
      </c>
      <c r="G468" s="19">
        <v>40077</v>
      </c>
      <c r="H468" s="19">
        <v>40074</v>
      </c>
      <c r="I468" s="16">
        <v>40087</v>
      </c>
      <c r="J468" s="22">
        <v>6</v>
      </c>
      <c r="K468" s="22">
        <v>-3</v>
      </c>
      <c r="L468" s="15">
        <v>3</v>
      </c>
      <c r="M468" s="15">
        <v>13</v>
      </c>
      <c r="O468" t="str">
        <f t="shared" si="7"/>
        <v>HJMBound &amp; Not Paid</v>
      </c>
    </row>
    <row r="469" spans="1:15" ht="12" customHeight="1" outlineLevel="1" x14ac:dyDescent="0.2">
      <c r="A469" s="12" t="s">
        <v>24155</v>
      </c>
      <c r="B469" s="12">
        <v>17761</v>
      </c>
      <c r="C469" s="12" t="s">
        <v>24151</v>
      </c>
      <c r="D469" s="13">
        <v>40064</v>
      </c>
      <c r="E469" s="13">
        <v>40067</v>
      </c>
      <c r="F469" s="14">
        <v>40071</v>
      </c>
      <c r="G469" s="8"/>
      <c r="H469" s="8"/>
      <c r="I469" s="21">
        <v>40114</v>
      </c>
      <c r="J469" s="10"/>
      <c r="K469" s="10"/>
      <c r="L469" s="15">
        <v>0</v>
      </c>
      <c r="M469" s="15">
        <v>0</v>
      </c>
      <c r="O469" t="str">
        <f t="shared" si="7"/>
        <v>JRRating</v>
      </c>
    </row>
    <row r="470" spans="1:15" ht="12" customHeight="1" outlineLevel="1" x14ac:dyDescent="0.2">
      <c r="A470" s="12" t="s">
        <v>24156</v>
      </c>
      <c r="B470" s="12">
        <v>17877</v>
      </c>
      <c r="C470" s="12" t="s">
        <v>24151</v>
      </c>
      <c r="D470" s="13">
        <v>40067</v>
      </c>
      <c r="E470" s="13">
        <v>40070</v>
      </c>
      <c r="F470" s="14">
        <v>40071</v>
      </c>
      <c r="G470" s="8"/>
      <c r="H470" s="8"/>
      <c r="I470" s="21">
        <v>40120</v>
      </c>
      <c r="J470" s="10"/>
      <c r="K470" s="10"/>
      <c r="L470" s="15">
        <v>0</v>
      </c>
      <c r="M470" s="15">
        <v>0</v>
      </c>
      <c r="O470" t="str">
        <f t="shared" si="7"/>
        <v>LABRating</v>
      </c>
    </row>
    <row r="471" spans="1:15" ht="12" customHeight="1" outlineLevel="1" x14ac:dyDescent="0.2">
      <c r="A471" s="12" t="s">
        <v>24157</v>
      </c>
      <c r="B471" s="12">
        <v>17706</v>
      </c>
      <c r="C471" s="12" t="s">
        <v>20135</v>
      </c>
      <c r="D471" s="13">
        <v>40064</v>
      </c>
      <c r="E471" s="13">
        <v>40071</v>
      </c>
      <c r="F471" s="14">
        <v>40071</v>
      </c>
      <c r="G471" s="19">
        <v>40072</v>
      </c>
      <c r="H471" s="19">
        <v>40077</v>
      </c>
      <c r="I471" s="21">
        <v>40096</v>
      </c>
      <c r="J471" s="22">
        <v>1</v>
      </c>
      <c r="K471" s="22">
        <v>5</v>
      </c>
      <c r="L471" s="15">
        <v>6</v>
      </c>
      <c r="M471" s="15">
        <v>19</v>
      </c>
      <c r="O471" t="str">
        <f t="shared" si="7"/>
        <v>MCBBound &amp; Not Paid</v>
      </c>
    </row>
    <row r="472" spans="1:15" ht="12" customHeight="1" outlineLevel="1" x14ac:dyDescent="0.2">
      <c r="A472" s="12" t="s">
        <v>24157</v>
      </c>
      <c r="B472" s="12">
        <v>17697</v>
      </c>
      <c r="C472" s="12" t="s">
        <v>20135</v>
      </c>
      <c r="D472" s="13">
        <v>40069</v>
      </c>
      <c r="E472" s="13">
        <v>40070</v>
      </c>
      <c r="F472" s="14">
        <v>40071</v>
      </c>
      <c r="G472" s="14">
        <v>40078</v>
      </c>
      <c r="H472" s="14">
        <v>40078</v>
      </c>
      <c r="I472" s="21">
        <v>40094</v>
      </c>
      <c r="J472" s="15">
        <v>7</v>
      </c>
      <c r="K472" s="15">
        <v>0</v>
      </c>
      <c r="L472" s="15">
        <v>7</v>
      </c>
      <c r="M472" s="15">
        <v>16</v>
      </c>
      <c r="O472" t="str">
        <f t="shared" si="7"/>
        <v>MCBBound &amp; Not Paid</v>
      </c>
    </row>
    <row r="473" spans="1:15" ht="12" customHeight="1" outlineLevel="1" x14ac:dyDescent="0.2">
      <c r="A473" s="12" t="s">
        <v>20138</v>
      </c>
      <c r="B473" s="12">
        <v>17667</v>
      </c>
      <c r="C473" s="12" t="s">
        <v>20135</v>
      </c>
      <c r="D473" s="13">
        <v>40045</v>
      </c>
      <c r="E473" s="13">
        <v>40072</v>
      </c>
      <c r="F473" s="14">
        <v>40072</v>
      </c>
      <c r="G473" s="19">
        <v>40077</v>
      </c>
      <c r="H473" s="19">
        <v>40077</v>
      </c>
      <c r="I473" s="21">
        <v>40088</v>
      </c>
      <c r="J473" s="22">
        <v>5</v>
      </c>
      <c r="K473" s="22">
        <v>0</v>
      </c>
      <c r="L473" s="15">
        <v>5</v>
      </c>
      <c r="M473" s="15">
        <v>11</v>
      </c>
      <c r="O473" t="str">
        <f t="shared" si="7"/>
        <v>CNJBound &amp; Not Paid</v>
      </c>
    </row>
    <row r="474" spans="1:15" ht="12" customHeight="1" outlineLevel="1" x14ac:dyDescent="0.2">
      <c r="A474" s="12" t="s">
        <v>24155</v>
      </c>
      <c r="B474" s="12">
        <v>17755</v>
      </c>
      <c r="C474" s="12" t="s">
        <v>24151</v>
      </c>
      <c r="D474" s="13">
        <v>40067</v>
      </c>
      <c r="E474" s="13">
        <v>40070</v>
      </c>
      <c r="F474" s="14">
        <v>40072</v>
      </c>
      <c r="G474" s="8"/>
      <c r="H474" s="8"/>
      <c r="I474" s="21">
        <v>40113</v>
      </c>
      <c r="J474" s="10"/>
      <c r="K474" s="10"/>
      <c r="L474" s="15">
        <v>0</v>
      </c>
      <c r="M474" s="15">
        <v>0</v>
      </c>
      <c r="O474" t="str">
        <f t="shared" si="7"/>
        <v>JRRating</v>
      </c>
    </row>
    <row r="475" spans="1:15" ht="12" customHeight="1" outlineLevel="1" x14ac:dyDescent="0.2">
      <c r="A475" s="12" t="s">
        <v>24156</v>
      </c>
      <c r="B475" s="12">
        <v>18585</v>
      </c>
      <c r="C475" s="12" t="s">
        <v>20135</v>
      </c>
      <c r="D475" s="13">
        <v>40071</v>
      </c>
      <c r="E475" s="13">
        <v>40072</v>
      </c>
      <c r="F475" s="14">
        <v>40072</v>
      </c>
      <c r="G475" s="14">
        <v>40073</v>
      </c>
      <c r="H475" s="14">
        <v>40081</v>
      </c>
      <c r="J475" s="15">
        <v>1</v>
      </c>
      <c r="K475" s="15">
        <v>8</v>
      </c>
      <c r="L475" s="15">
        <v>9</v>
      </c>
      <c r="M475" s="15">
        <v>0</v>
      </c>
      <c r="O475" t="str">
        <f t="shared" si="7"/>
        <v>LABBound &amp; Not Paid</v>
      </c>
    </row>
    <row r="476" spans="1:15" ht="12" customHeight="1" outlineLevel="1" x14ac:dyDescent="0.2">
      <c r="A476" s="12" t="s">
        <v>24157</v>
      </c>
      <c r="B476" s="12">
        <v>17700</v>
      </c>
      <c r="C476" s="12" t="s">
        <v>20135</v>
      </c>
      <c r="D476" s="17">
        <v>40072</v>
      </c>
      <c r="E476" s="13">
        <v>40072</v>
      </c>
      <c r="F476" s="14">
        <v>40072</v>
      </c>
      <c r="G476" s="19">
        <v>40086</v>
      </c>
      <c r="H476" s="19">
        <v>40087</v>
      </c>
      <c r="I476" s="21">
        <v>40095</v>
      </c>
      <c r="J476" s="22">
        <v>14</v>
      </c>
      <c r="K476" s="22">
        <v>1</v>
      </c>
      <c r="L476" s="15">
        <v>15</v>
      </c>
      <c r="M476" s="15">
        <v>8</v>
      </c>
      <c r="O476" t="str">
        <f t="shared" si="7"/>
        <v>MCBBound &amp; Not Paid</v>
      </c>
    </row>
    <row r="477" spans="1:15" ht="12" customHeight="1" outlineLevel="1" x14ac:dyDescent="0.2">
      <c r="A477" s="12" t="s">
        <v>24157</v>
      </c>
      <c r="B477" s="12">
        <v>17626</v>
      </c>
      <c r="C477" s="12" t="s">
        <v>20135</v>
      </c>
      <c r="D477" s="13">
        <v>40060</v>
      </c>
      <c r="E477" s="13">
        <v>40071</v>
      </c>
      <c r="F477" s="14">
        <v>40072</v>
      </c>
      <c r="G477" s="19">
        <v>40073</v>
      </c>
      <c r="H477" s="19">
        <v>40077</v>
      </c>
      <c r="I477" s="21">
        <v>40082</v>
      </c>
      <c r="J477" s="22">
        <v>1</v>
      </c>
      <c r="K477" s="22">
        <v>4</v>
      </c>
      <c r="L477" s="15">
        <v>5</v>
      </c>
      <c r="M477" s="15">
        <v>5</v>
      </c>
      <c r="O477" t="str">
        <f t="shared" si="7"/>
        <v>MCBBound &amp; Not Paid</v>
      </c>
    </row>
    <row r="478" spans="1:15" ht="12" customHeight="1" outlineLevel="1" x14ac:dyDescent="0.2">
      <c r="A478" s="12" t="s">
        <v>24158</v>
      </c>
      <c r="B478" s="12">
        <v>18584</v>
      </c>
      <c r="C478" s="12" t="s">
        <v>20133</v>
      </c>
      <c r="D478" s="13">
        <v>40003</v>
      </c>
      <c r="E478" s="13">
        <v>40072</v>
      </c>
      <c r="F478" s="14">
        <v>40072</v>
      </c>
      <c r="G478" s="8"/>
      <c r="H478" s="8"/>
      <c r="J478" s="10"/>
      <c r="K478" s="10"/>
      <c r="L478" s="15">
        <v>0</v>
      </c>
      <c r="M478" s="15">
        <v>0</v>
      </c>
      <c r="O478" t="str">
        <f t="shared" si="7"/>
        <v>NBBDeclined</v>
      </c>
    </row>
    <row r="479" spans="1:15" ht="12" customHeight="1" outlineLevel="1" x14ac:dyDescent="0.2">
      <c r="A479" s="12" t="s">
        <v>24158</v>
      </c>
      <c r="B479" s="12">
        <v>18583</v>
      </c>
      <c r="C479" s="12" t="s">
        <v>20133</v>
      </c>
      <c r="D479" s="13">
        <v>40057</v>
      </c>
      <c r="E479" s="13">
        <v>40072</v>
      </c>
      <c r="F479" s="14">
        <v>40072</v>
      </c>
      <c r="G479" s="8"/>
      <c r="H479" s="8"/>
      <c r="J479" s="10"/>
      <c r="K479" s="10"/>
      <c r="L479" s="15">
        <v>0</v>
      </c>
      <c r="M479" s="15">
        <v>0</v>
      </c>
      <c r="O479" t="str">
        <f t="shared" si="7"/>
        <v>NBBDeclined</v>
      </c>
    </row>
    <row r="480" spans="1:15" ht="12" customHeight="1" outlineLevel="1" x14ac:dyDescent="0.2">
      <c r="A480" s="12" t="s">
        <v>24158</v>
      </c>
      <c r="B480" s="12">
        <v>18587</v>
      </c>
      <c r="C480" s="12" t="s">
        <v>20133</v>
      </c>
      <c r="D480" s="13">
        <v>39534</v>
      </c>
      <c r="E480" s="13">
        <v>40072</v>
      </c>
      <c r="F480" s="14">
        <v>40072</v>
      </c>
      <c r="G480" s="8"/>
      <c r="H480" s="8"/>
      <c r="J480" s="10"/>
      <c r="K480" s="10"/>
      <c r="L480" s="15">
        <v>0</v>
      </c>
      <c r="M480" s="15">
        <v>0</v>
      </c>
      <c r="O480" t="str">
        <f t="shared" si="7"/>
        <v>NBBDeclined</v>
      </c>
    </row>
    <row r="481" spans="1:15" ht="12" customHeight="1" outlineLevel="1" x14ac:dyDescent="0.2">
      <c r="A481" s="12" t="s">
        <v>24158</v>
      </c>
      <c r="B481" s="12">
        <v>18586</v>
      </c>
      <c r="C481" s="12" t="s">
        <v>20133</v>
      </c>
      <c r="D481" s="13">
        <v>40064</v>
      </c>
      <c r="E481" s="13">
        <v>40072</v>
      </c>
      <c r="F481" s="14">
        <v>40072</v>
      </c>
      <c r="G481" s="8"/>
      <c r="H481" s="8"/>
      <c r="J481" s="10"/>
      <c r="K481" s="10"/>
      <c r="L481" s="15">
        <v>0</v>
      </c>
      <c r="M481" s="15">
        <v>0</v>
      </c>
      <c r="O481" t="str">
        <f t="shared" si="7"/>
        <v>NBBDeclined</v>
      </c>
    </row>
    <row r="482" spans="1:15" ht="12" customHeight="1" outlineLevel="1" x14ac:dyDescent="0.2">
      <c r="A482" s="12" t="s">
        <v>20138</v>
      </c>
      <c r="B482" s="12">
        <v>17853</v>
      </c>
      <c r="C482" s="12" t="s">
        <v>24151</v>
      </c>
      <c r="D482" s="13">
        <v>40060</v>
      </c>
      <c r="E482" s="13">
        <v>40070</v>
      </c>
      <c r="F482" s="14">
        <v>40073</v>
      </c>
      <c r="G482" s="8"/>
      <c r="H482" s="8"/>
      <c r="I482" s="21">
        <v>40118</v>
      </c>
      <c r="J482" s="10"/>
      <c r="K482" s="10"/>
      <c r="L482" s="15">
        <v>0</v>
      </c>
      <c r="M482" s="15">
        <v>0</v>
      </c>
      <c r="O482" t="str">
        <f t="shared" si="7"/>
        <v>CNJRating</v>
      </c>
    </row>
    <row r="483" spans="1:15" ht="12" customHeight="1" outlineLevel="1" x14ac:dyDescent="0.2">
      <c r="A483" s="12" t="s">
        <v>20138</v>
      </c>
      <c r="B483" s="12">
        <v>17678</v>
      </c>
      <c r="C483" s="12" t="s">
        <v>20135</v>
      </c>
      <c r="D483" s="13">
        <v>40057</v>
      </c>
      <c r="E483" s="13">
        <v>40072</v>
      </c>
      <c r="F483" s="14">
        <v>40073</v>
      </c>
      <c r="G483" s="19">
        <v>40076</v>
      </c>
      <c r="H483" s="19">
        <v>40078</v>
      </c>
      <c r="I483" s="21">
        <v>40091</v>
      </c>
      <c r="J483" s="22">
        <v>3</v>
      </c>
      <c r="K483" s="22">
        <v>2</v>
      </c>
      <c r="L483" s="15">
        <v>5</v>
      </c>
      <c r="M483" s="15">
        <v>13</v>
      </c>
      <c r="O483" t="str">
        <f t="shared" si="7"/>
        <v>CNJBound &amp; Not Paid</v>
      </c>
    </row>
    <row r="484" spans="1:15" ht="12" customHeight="1" outlineLevel="1" x14ac:dyDescent="0.2">
      <c r="A484" s="12" t="s">
        <v>20138</v>
      </c>
      <c r="B484" s="12">
        <v>17675</v>
      </c>
      <c r="C484" s="12" t="s">
        <v>20135</v>
      </c>
      <c r="D484" s="17">
        <v>40066</v>
      </c>
      <c r="E484" s="13">
        <v>40070</v>
      </c>
      <c r="F484" s="14">
        <v>40073</v>
      </c>
      <c r="G484" s="19">
        <v>40078</v>
      </c>
      <c r="H484" s="19">
        <v>40079</v>
      </c>
      <c r="I484" s="21">
        <v>40090</v>
      </c>
      <c r="J484" s="22">
        <v>5</v>
      </c>
      <c r="K484" s="22">
        <v>1</v>
      </c>
      <c r="L484" s="15">
        <v>6</v>
      </c>
      <c r="M484" s="15">
        <v>11</v>
      </c>
      <c r="O484" t="str">
        <f t="shared" si="7"/>
        <v>CNJBound &amp; Not Paid</v>
      </c>
    </row>
    <row r="485" spans="1:15" ht="12" customHeight="1" outlineLevel="1" x14ac:dyDescent="0.2">
      <c r="A485" s="12" t="s">
        <v>24153</v>
      </c>
      <c r="B485" s="12">
        <v>17854</v>
      </c>
      <c r="C485" s="12" t="s">
        <v>24152</v>
      </c>
      <c r="D485" s="13">
        <v>40045</v>
      </c>
      <c r="E485" s="13">
        <v>40071</v>
      </c>
      <c r="F485" s="14">
        <v>40073</v>
      </c>
      <c r="G485" s="19">
        <v>40088</v>
      </c>
      <c r="H485" s="19">
        <v>40098</v>
      </c>
      <c r="I485" s="21">
        <v>40118</v>
      </c>
      <c r="J485" s="22">
        <v>15</v>
      </c>
      <c r="K485" s="22">
        <v>10</v>
      </c>
      <c r="L485" s="15">
        <v>25</v>
      </c>
      <c r="M485" s="15">
        <v>20</v>
      </c>
      <c r="O485" t="str">
        <f t="shared" si="7"/>
        <v>HJMQuote Issued</v>
      </c>
    </row>
    <row r="486" spans="1:15" ht="12" customHeight="1" outlineLevel="1" x14ac:dyDescent="0.2">
      <c r="A486" s="12" t="s">
        <v>24153</v>
      </c>
      <c r="B486" s="12">
        <v>17872</v>
      </c>
      <c r="C486" s="12" t="s">
        <v>24151</v>
      </c>
      <c r="D486" s="13">
        <v>40063</v>
      </c>
      <c r="E486" s="13">
        <v>40070</v>
      </c>
      <c r="F486" s="14">
        <v>40073</v>
      </c>
      <c r="G486" s="8"/>
      <c r="H486" s="8"/>
      <c r="I486" s="21">
        <v>40119</v>
      </c>
      <c r="J486" s="10"/>
      <c r="K486" s="10"/>
      <c r="L486" s="15">
        <v>0</v>
      </c>
      <c r="M486" s="15">
        <v>0</v>
      </c>
      <c r="O486" t="str">
        <f t="shared" si="7"/>
        <v>HJMRating</v>
      </c>
    </row>
    <row r="487" spans="1:15" ht="12" customHeight="1" outlineLevel="1" x14ac:dyDescent="0.2">
      <c r="A487" s="12" t="s">
        <v>24153</v>
      </c>
      <c r="B487" s="12">
        <v>18196</v>
      </c>
      <c r="C487" s="12" t="s">
        <v>20135</v>
      </c>
      <c r="D487" s="13">
        <v>40067</v>
      </c>
      <c r="E487" s="13">
        <v>40073</v>
      </c>
      <c r="F487" s="14">
        <v>40073</v>
      </c>
      <c r="G487" s="19">
        <v>39988</v>
      </c>
      <c r="H487" s="19">
        <v>40073</v>
      </c>
      <c r="J487" s="22">
        <v>-85</v>
      </c>
      <c r="K487" s="22">
        <v>85</v>
      </c>
      <c r="L487" s="15">
        <v>0</v>
      </c>
      <c r="M487" s="15">
        <v>0</v>
      </c>
      <c r="O487" t="str">
        <f t="shared" si="7"/>
        <v>HJMBound &amp; Not Paid</v>
      </c>
    </row>
    <row r="488" spans="1:15" ht="12" customHeight="1" outlineLevel="1" x14ac:dyDescent="0.2">
      <c r="A488" s="12" t="s">
        <v>24153</v>
      </c>
      <c r="B488" s="12">
        <v>18011</v>
      </c>
      <c r="C488" s="12" t="s">
        <v>24151</v>
      </c>
      <c r="D488" s="17">
        <v>40067</v>
      </c>
      <c r="E488" s="13">
        <v>40070</v>
      </c>
      <c r="F488" s="14">
        <v>40073</v>
      </c>
      <c r="G488" s="20"/>
      <c r="H488" s="20"/>
      <c r="I488" s="21">
        <v>40151</v>
      </c>
      <c r="J488" s="23"/>
      <c r="K488" s="23"/>
      <c r="L488" s="15">
        <v>0</v>
      </c>
      <c r="M488" s="15">
        <v>0</v>
      </c>
      <c r="O488" t="str">
        <f t="shared" si="7"/>
        <v>HJMRating</v>
      </c>
    </row>
    <row r="489" spans="1:15" ht="12" customHeight="1" outlineLevel="1" x14ac:dyDescent="0.2">
      <c r="A489" s="12" t="s">
        <v>24155</v>
      </c>
      <c r="B489" s="12">
        <v>17636</v>
      </c>
      <c r="C489" s="12" t="s">
        <v>20135</v>
      </c>
      <c r="D489" s="13">
        <v>40070</v>
      </c>
      <c r="E489" s="13">
        <v>40073</v>
      </c>
      <c r="F489" s="14">
        <v>40073</v>
      </c>
      <c r="G489" s="14">
        <v>40073</v>
      </c>
      <c r="H489" s="19">
        <v>40077</v>
      </c>
      <c r="I489" s="21">
        <v>40085</v>
      </c>
      <c r="J489" s="15">
        <v>0</v>
      </c>
      <c r="K489" s="22">
        <v>4</v>
      </c>
      <c r="L489" s="15">
        <v>4</v>
      </c>
      <c r="M489" s="15">
        <v>8</v>
      </c>
      <c r="O489" t="str">
        <f t="shared" si="7"/>
        <v>JRBound &amp; Not Paid</v>
      </c>
    </row>
    <row r="490" spans="1:15" ht="12" customHeight="1" outlineLevel="1" x14ac:dyDescent="0.2">
      <c r="A490" s="12" t="s">
        <v>24155</v>
      </c>
      <c r="B490" s="12">
        <v>18023</v>
      </c>
      <c r="C490" s="12" t="s">
        <v>24151</v>
      </c>
      <c r="D490" s="13">
        <v>40067</v>
      </c>
      <c r="E490" s="13">
        <v>40068</v>
      </c>
      <c r="F490" s="14">
        <v>40073</v>
      </c>
      <c r="G490" s="20"/>
      <c r="H490" s="20"/>
      <c r="I490" s="21">
        <v>40153</v>
      </c>
      <c r="J490" s="23"/>
      <c r="K490" s="23"/>
      <c r="L490" s="15">
        <v>0</v>
      </c>
      <c r="M490" s="15">
        <v>0</v>
      </c>
      <c r="O490" t="str">
        <f t="shared" si="7"/>
        <v>JRRating</v>
      </c>
    </row>
    <row r="491" spans="1:15" ht="12" customHeight="1" outlineLevel="1" x14ac:dyDescent="0.2">
      <c r="A491" s="12" t="s">
        <v>24155</v>
      </c>
      <c r="B491" s="12">
        <v>17733</v>
      </c>
      <c r="C491" s="12" t="s">
        <v>24152</v>
      </c>
      <c r="D491" s="13">
        <v>40071</v>
      </c>
      <c r="E491" s="13">
        <v>40072</v>
      </c>
      <c r="F491" s="14">
        <v>40073</v>
      </c>
      <c r="G491" s="14">
        <v>40095</v>
      </c>
      <c r="H491" s="14">
        <v>40095</v>
      </c>
      <c r="I491" s="21">
        <v>40104</v>
      </c>
      <c r="J491" s="15">
        <v>22</v>
      </c>
      <c r="K491" s="15">
        <v>0</v>
      </c>
      <c r="L491" s="15">
        <v>22</v>
      </c>
      <c r="M491" s="15">
        <v>9</v>
      </c>
      <c r="O491" t="str">
        <f t="shared" si="7"/>
        <v>JRQuote Issued</v>
      </c>
    </row>
    <row r="492" spans="1:15" ht="12" customHeight="1" outlineLevel="1" x14ac:dyDescent="0.2">
      <c r="A492" s="12" t="s">
        <v>24155</v>
      </c>
      <c r="B492" s="12">
        <v>17912</v>
      </c>
      <c r="C492" s="12" t="s">
        <v>24151</v>
      </c>
      <c r="D492" s="13">
        <v>40065</v>
      </c>
      <c r="E492" s="13">
        <v>40071</v>
      </c>
      <c r="F492" s="14">
        <v>40073</v>
      </c>
      <c r="G492" s="20"/>
      <c r="H492" s="20"/>
      <c r="I492" s="21">
        <v>40130</v>
      </c>
      <c r="J492" s="23"/>
      <c r="K492" s="23"/>
      <c r="L492" s="15">
        <v>0</v>
      </c>
      <c r="M492" s="15">
        <v>0</v>
      </c>
      <c r="O492" t="str">
        <f t="shared" si="7"/>
        <v>JRRating</v>
      </c>
    </row>
    <row r="493" spans="1:15" ht="12" customHeight="1" outlineLevel="1" x14ac:dyDescent="0.2">
      <c r="A493" s="12" t="s">
        <v>24155</v>
      </c>
      <c r="B493" s="12">
        <v>17631</v>
      </c>
      <c r="C493" s="12" t="s">
        <v>20135</v>
      </c>
      <c r="D493" s="13">
        <v>40067</v>
      </c>
      <c r="E493" s="13">
        <v>40073</v>
      </c>
      <c r="F493" s="14">
        <v>40073</v>
      </c>
      <c r="G493" s="19">
        <v>40078</v>
      </c>
      <c r="H493" s="19">
        <v>40079</v>
      </c>
      <c r="I493" s="21">
        <v>40084</v>
      </c>
      <c r="J493" s="22">
        <v>5</v>
      </c>
      <c r="K493" s="22">
        <v>1</v>
      </c>
      <c r="L493" s="15">
        <v>6</v>
      </c>
      <c r="M493" s="15">
        <v>5</v>
      </c>
      <c r="O493" t="str">
        <f t="shared" si="7"/>
        <v>JRBound &amp; Not Paid</v>
      </c>
    </row>
    <row r="494" spans="1:15" ht="12" customHeight="1" outlineLevel="1" x14ac:dyDescent="0.2">
      <c r="A494" s="12" t="s">
        <v>24156</v>
      </c>
      <c r="B494" s="12">
        <v>17881</v>
      </c>
      <c r="C494" s="12" t="s">
        <v>24151</v>
      </c>
      <c r="D494" s="13">
        <v>40060</v>
      </c>
      <c r="E494" s="13">
        <v>40067</v>
      </c>
      <c r="F494" s="14">
        <v>40073</v>
      </c>
      <c r="G494" s="8"/>
      <c r="H494" s="8"/>
      <c r="I494" s="21">
        <v>40122</v>
      </c>
      <c r="J494" s="10"/>
      <c r="K494" s="10"/>
      <c r="L494" s="15">
        <v>0</v>
      </c>
      <c r="M494" s="15">
        <v>0</v>
      </c>
      <c r="O494" t="str">
        <f t="shared" si="7"/>
        <v>LABRating</v>
      </c>
    </row>
    <row r="495" spans="1:15" ht="12" customHeight="1" outlineLevel="1" x14ac:dyDescent="0.2">
      <c r="A495" s="12" t="s">
        <v>24156</v>
      </c>
      <c r="B495" s="12">
        <v>18591</v>
      </c>
      <c r="C495" s="12" t="s">
        <v>24152</v>
      </c>
      <c r="D495" s="13">
        <v>40072</v>
      </c>
      <c r="E495" s="13">
        <v>40072</v>
      </c>
      <c r="F495" s="14">
        <v>40073</v>
      </c>
      <c r="G495" s="19">
        <v>40073</v>
      </c>
      <c r="H495" s="19">
        <v>40095</v>
      </c>
      <c r="J495" s="22">
        <v>0</v>
      </c>
      <c r="K495" s="22">
        <v>22</v>
      </c>
      <c r="L495" s="15">
        <v>22</v>
      </c>
      <c r="M495" s="15">
        <v>0</v>
      </c>
      <c r="O495" t="str">
        <f t="shared" si="7"/>
        <v>LABQuote Issued</v>
      </c>
    </row>
    <row r="496" spans="1:15" ht="12" customHeight="1" outlineLevel="1" x14ac:dyDescent="0.2">
      <c r="A496" s="12" t="s">
        <v>24156</v>
      </c>
      <c r="B496" s="12">
        <v>18593</v>
      </c>
      <c r="C496" s="12" t="s">
        <v>24151</v>
      </c>
      <c r="D496" s="13">
        <v>40067</v>
      </c>
      <c r="E496" s="13">
        <v>40073</v>
      </c>
      <c r="F496" s="14">
        <v>40073</v>
      </c>
      <c r="G496" s="14">
        <v>40073</v>
      </c>
      <c r="H496" s="20"/>
      <c r="J496" s="15">
        <v>0</v>
      </c>
      <c r="K496" s="23"/>
      <c r="L496" s="15">
        <v>0</v>
      </c>
      <c r="M496" s="15">
        <v>0</v>
      </c>
      <c r="O496" t="str">
        <f t="shared" ref="O496:O559" si="8">+A496&amp;C496</f>
        <v>LABRating</v>
      </c>
    </row>
    <row r="497" spans="1:15" ht="12" customHeight="1" outlineLevel="1" x14ac:dyDescent="0.2">
      <c r="A497" s="12" t="s">
        <v>24157</v>
      </c>
      <c r="B497" s="12">
        <v>17680</v>
      </c>
      <c r="C497" s="12" t="s">
        <v>20135</v>
      </c>
      <c r="D497" s="13">
        <v>40067</v>
      </c>
      <c r="E497" s="13">
        <v>40071</v>
      </c>
      <c r="F497" s="14">
        <v>40073</v>
      </c>
      <c r="G497" s="19">
        <v>40083</v>
      </c>
      <c r="H497" s="19">
        <v>40083</v>
      </c>
      <c r="I497" s="21">
        <v>40092</v>
      </c>
      <c r="J497" s="22">
        <v>10</v>
      </c>
      <c r="K497" s="22">
        <v>0</v>
      </c>
      <c r="L497" s="15">
        <v>10</v>
      </c>
      <c r="M497" s="15">
        <v>9</v>
      </c>
      <c r="O497" t="str">
        <f t="shared" si="8"/>
        <v>MCBBound &amp; Not Paid</v>
      </c>
    </row>
    <row r="498" spans="1:15" ht="12" customHeight="1" outlineLevel="1" x14ac:dyDescent="0.2">
      <c r="A498" s="12" t="s">
        <v>24158</v>
      </c>
      <c r="B498" s="12">
        <v>18592</v>
      </c>
      <c r="C498" s="12" t="s">
        <v>20133</v>
      </c>
      <c r="D498" s="13">
        <v>40057</v>
      </c>
      <c r="E498" s="13">
        <v>40072</v>
      </c>
      <c r="F498" s="14">
        <v>40073</v>
      </c>
      <c r="G498" s="8"/>
      <c r="H498" s="8"/>
      <c r="J498" s="10"/>
      <c r="K498" s="10"/>
      <c r="L498" s="15">
        <v>0</v>
      </c>
      <c r="M498" s="15">
        <v>0</v>
      </c>
      <c r="O498" t="str">
        <f t="shared" si="8"/>
        <v>NBBDeclined</v>
      </c>
    </row>
    <row r="499" spans="1:15" ht="12" customHeight="1" outlineLevel="1" x14ac:dyDescent="0.2">
      <c r="A499" s="12" t="s">
        <v>24158</v>
      </c>
      <c r="B499" s="12">
        <v>18589</v>
      </c>
      <c r="C499" s="12" t="s">
        <v>20133</v>
      </c>
      <c r="D499" s="13">
        <v>40050</v>
      </c>
      <c r="E499" s="13">
        <v>40072</v>
      </c>
      <c r="F499" s="14">
        <v>40073</v>
      </c>
      <c r="G499" s="20"/>
      <c r="H499" s="20"/>
      <c r="J499" s="23"/>
      <c r="K499" s="23"/>
      <c r="L499" s="15">
        <v>0</v>
      </c>
      <c r="M499" s="15">
        <v>0</v>
      </c>
      <c r="O499" t="str">
        <f t="shared" si="8"/>
        <v>NBBDeclined</v>
      </c>
    </row>
    <row r="500" spans="1:15" ht="12" customHeight="1" outlineLevel="1" x14ac:dyDescent="0.2">
      <c r="A500" s="12" t="s">
        <v>24158</v>
      </c>
      <c r="B500" s="12">
        <v>18588</v>
      </c>
      <c r="C500" s="12" t="s">
        <v>20133</v>
      </c>
      <c r="D500" s="13">
        <v>40059</v>
      </c>
      <c r="E500" s="13">
        <v>40072</v>
      </c>
      <c r="F500" s="14">
        <v>40073</v>
      </c>
      <c r="G500" s="8"/>
      <c r="H500" s="8"/>
      <c r="J500" s="10"/>
      <c r="K500" s="10"/>
      <c r="L500" s="15">
        <v>0</v>
      </c>
      <c r="M500" s="15">
        <v>0</v>
      </c>
      <c r="O500" t="str">
        <f t="shared" si="8"/>
        <v>NBBDeclined</v>
      </c>
    </row>
    <row r="501" spans="1:15" ht="12" customHeight="1" outlineLevel="1" x14ac:dyDescent="0.2">
      <c r="A501" s="12" t="s">
        <v>20138</v>
      </c>
      <c r="B501" s="12">
        <v>17993</v>
      </c>
      <c r="C501" s="12" t="s">
        <v>24151</v>
      </c>
      <c r="D501" s="13">
        <v>40072</v>
      </c>
      <c r="E501" s="13">
        <v>40073</v>
      </c>
      <c r="F501" s="14">
        <v>40074</v>
      </c>
      <c r="G501" s="20"/>
      <c r="H501" s="20"/>
      <c r="I501" s="21">
        <v>40148</v>
      </c>
      <c r="J501" s="23"/>
      <c r="K501" s="23"/>
      <c r="L501" s="15">
        <v>0</v>
      </c>
      <c r="M501" s="15">
        <v>0</v>
      </c>
      <c r="O501" t="str">
        <f t="shared" si="8"/>
        <v>CNJRating</v>
      </c>
    </row>
    <row r="502" spans="1:15" ht="12" customHeight="1" outlineLevel="1" x14ac:dyDescent="0.2">
      <c r="A502" s="12" t="s">
        <v>20138</v>
      </c>
      <c r="B502" s="12">
        <v>17746</v>
      </c>
      <c r="C502" s="12" t="s">
        <v>24152</v>
      </c>
      <c r="D502" s="13">
        <v>40070</v>
      </c>
      <c r="E502" s="13">
        <v>40073</v>
      </c>
      <c r="F502" s="14">
        <v>40074</v>
      </c>
      <c r="G502" s="19">
        <v>40088</v>
      </c>
      <c r="H502" s="19">
        <v>40088</v>
      </c>
      <c r="I502" s="21">
        <v>40109</v>
      </c>
      <c r="J502" s="22">
        <v>14</v>
      </c>
      <c r="K502" s="22">
        <v>0</v>
      </c>
      <c r="L502" s="15">
        <v>14</v>
      </c>
      <c r="M502" s="15">
        <v>21</v>
      </c>
      <c r="O502" t="str">
        <f t="shared" si="8"/>
        <v>CNJQuote Issued</v>
      </c>
    </row>
    <row r="503" spans="1:15" ht="12" customHeight="1" outlineLevel="1" x14ac:dyDescent="0.2">
      <c r="A503" s="12" t="s">
        <v>20138</v>
      </c>
      <c r="B503" s="12">
        <v>17741</v>
      </c>
      <c r="C503" s="12" t="s">
        <v>20135</v>
      </c>
      <c r="D503" s="13">
        <v>40071</v>
      </c>
      <c r="E503" s="13">
        <v>40073</v>
      </c>
      <c r="F503" s="14">
        <v>40074</v>
      </c>
      <c r="G503" s="14">
        <v>40087</v>
      </c>
      <c r="H503" s="19">
        <v>40087</v>
      </c>
      <c r="I503" s="21">
        <v>40107</v>
      </c>
      <c r="J503" s="15">
        <v>13</v>
      </c>
      <c r="K503" s="22">
        <v>0</v>
      </c>
      <c r="L503" s="15">
        <v>13</v>
      </c>
      <c r="M503" s="15">
        <v>20</v>
      </c>
      <c r="O503" t="str">
        <f t="shared" si="8"/>
        <v>CNJBound &amp; Not Paid</v>
      </c>
    </row>
    <row r="504" spans="1:15" ht="12" customHeight="1" outlineLevel="1" x14ac:dyDescent="0.2">
      <c r="A504" s="12" t="s">
        <v>20138</v>
      </c>
      <c r="B504" s="12">
        <v>17935</v>
      </c>
      <c r="C504" s="12" t="s">
        <v>24151</v>
      </c>
      <c r="D504" s="13">
        <v>40073</v>
      </c>
      <c r="E504" s="13">
        <v>40073</v>
      </c>
      <c r="F504" s="14">
        <v>40074</v>
      </c>
      <c r="G504" s="8"/>
      <c r="H504" s="8"/>
      <c r="I504" s="21">
        <v>40134</v>
      </c>
      <c r="J504" s="10"/>
      <c r="K504" s="10"/>
      <c r="L504" s="15">
        <v>0</v>
      </c>
      <c r="M504" s="15">
        <v>0</v>
      </c>
      <c r="O504" t="str">
        <f t="shared" si="8"/>
        <v>CNJRating</v>
      </c>
    </row>
    <row r="505" spans="1:15" ht="12" customHeight="1" outlineLevel="1" x14ac:dyDescent="0.2">
      <c r="A505" s="12" t="s">
        <v>24153</v>
      </c>
      <c r="B505" s="12">
        <v>17907</v>
      </c>
      <c r="C505" s="12" t="s">
        <v>24151</v>
      </c>
      <c r="D505" s="13">
        <v>40072</v>
      </c>
      <c r="E505" s="13">
        <v>40073</v>
      </c>
      <c r="F505" s="14">
        <v>40074</v>
      </c>
      <c r="G505" s="8"/>
      <c r="H505" s="8"/>
      <c r="I505" s="21">
        <v>40128</v>
      </c>
      <c r="J505" s="10"/>
      <c r="K505" s="10"/>
      <c r="L505" s="15">
        <v>0</v>
      </c>
      <c r="M505" s="15">
        <v>0</v>
      </c>
      <c r="O505" t="str">
        <f t="shared" si="8"/>
        <v>HJMRating</v>
      </c>
    </row>
    <row r="506" spans="1:15" ht="12" customHeight="1" outlineLevel="1" x14ac:dyDescent="0.2">
      <c r="A506" s="12" t="s">
        <v>24155</v>
      </c>
      <c r="B506" s="12">
        <v>17683</v>
      </c>
      <c r="C506" s="12" t="s">
        <v>20135</v>
      </c>
      <c r="D506" s="13">
        <v>40073</v>
      </c>
      <c r="E506" s="13">
        <v>40073</v>
      </c>
      <c r="F506" s="14">
        <v>40074</v>
      </c>
      <c r="G506" s="19">
        <v>40077</v>
      </c>
      <c r="H506" s="19">
        <v>40077</v>
      </c>
      <c r="I506" s="21">
        <v>40092</v>
      </c>
      <c r="J506" s="22">
        <v>3</v>
      </c>
      <c r="K506" s="22">
        <v>0</v>
      </c>
      <c r="L506" s="15">
        <v>3</v>
      </c>
      <c r="M506" s="15">
        <v>15</v>
      </c>
      <c r="O506" t="str">
        <f t="shared" si="8"/>
        <v>JRBound &amp; Not Paid</v>
      </c>
    </row>
    <row r="507" spans="1:15" ht="12" customHeight="1" outlineLevel="1" x14ac:dyDescent="0.2">
      <c r="A507" s="12" t="s">
        <v>24155</v>
      </c>
      <c r="B507" s="12">
        <v>17927</v>
      </c>
      <c r="C507" s="12" t="s">
        <v>24151</v>
      </c>
      <c r="D507" s="13">
        <v>40070</v>
      </c>
      <c r="E507" s="13">
        <v>40073</v>
      </c>
      <c r="F507" s="14">
        <v>40074</v>
      </c>
      <c r="G507" s="8"/>
      <c r="H507" s="8"/>
      <c r="I507" s="21">
        <v>40132</v>
      </c>
      <c r="J507" s="10"/>
      <c r="K507" s="10"/>
      <c r="L507" s="15">
        <v>0</v>
      </c>
      <c r="M507" s="15">
        <v>0</v>
      </c>
      <c r="O507" t="str">
        <f t="shared" si="8"/>
        <v>JRRating</v>
      </c>
    </row>
    <row r="508" spans="1:15" ht="12" customHeight="1" outlineLevel="1" x14ac:dyDescent="0.2">
      <c r="A508" s="12" t="s">
        <v>24155</v>
      </c>
      <c r="B508" s="12">
        <v>17908</v>
      </c>
      <c r="C508" s="12" t="s">
        <v>24151</v>
      </c>
      <c r="D508" s="13">
        <v>40071</v>
      </c>
      <c r="E508" s="13">
        <v>40073</v>
      </c>
      <c r="F508" s="14">
        <v>40074</v>
      </c>
      <c r="G508" s="8"/>
      <c r="H508" s="8"/>
      <c r="I508" s="21">
        <v>40129</v>
      </c>
      <c r="J508" s="10"/>
      <c r="K508" s="10"/>
      <c r="L508" s="15">
        <v>0</v>
      </c>
      <c r="M508" s="15">
        <v>0</v>
      </c>
      <c r="O508" t="str">
        <f t="shared" si="8"/>
        <v>JRRating</v>
      </c>
    </row>
    <row r="509" spans="1:15" ht="12" customHeight="1" outlineLevel="1" x14ac:dyDescent="0.2">
      <c r="A509" s="12" t="s">
        <v>24158</v>
      </c>
      <c r="B509" s="12">
        <v>18595</v>
      </c>
      <c r="C509" s="12" t="s">
        <v>20133</v>
      </c>
      <c r="D509" s="13">
        <v>40068</v>
      </c>
      <c r="E509" s="13">
        <v>40067</v>
      </c>
      <c r="F509" s="14">
        <v>40074</v>
      </c>
      <c r="G509" s="8"/>
      <c r="H509" s="8"/>
      <c r="J509" s="10"/>
      <c r="K509" s="10"/>
      <c r="L509" s="15">
        <v>0</v>
      </c>
      <c r="M509" s="15">
        <v>0</v>
      </c>
      <c r="O509" t="str">
        <f t="shared" si="8"/>
        <v>NBBDeclined</v>
      </c>
    </row>
    <row r="510" spans="1:15" ht="12" customHeight="1" outlineLevel="1" x14ac:dyDescent="0.2">
      <c r="A510" s="12" t="s">
        <v>24158</v>
      </c>
      <c r="B510" s="12">
        <v>18594</v>
      </c>
      <c r="C510" s="12" t="s">
        <v>20133</v>
      </c>
      <c r="D510" s="13">
        <v>40028</v>
      </c>
      <c r="E510" s="13">
        <v>40073</v>
      </c>
      <c r="F510" s="14">
        <v>40074</v>
      </c>
      <c r="G510" s="8"/>
      <c r="H510" s="8"/>
      <c r="J510" s="10"/>
      <c r="K510" s="10"/>
      <c r="L510" s="15">
        <v>0</v>
      </c>
      <c r="M510" s="15">
        <v>0</v>
      </c>
      <c r="O510" t="str">
        <f t="shared" si="8"/>
        <v>NBBDeclined</v>
      </c>
    </row>
    <row r="511" spans="1:15" ht="12" customHeight="1" outlineLevel="1" x14ac:dyDescent="0.2">
      <c r="A511" s="12" t="s">
        <v>24155</v>
      </c>
      <c r="B511" s="12">
        <v>17666</v>
      </c>
      <c r="C511" s="12" t="s">
        <v>20135</v>
      </c>
      <c r="D511" s="13">
        <v>40059</v>
      </c>
      <c r="E511" s="13">
        <v>40077</v>
      </c>
      <c r="F511" s="14">
        <v>40077</v>
      </c>
      <c r="G511" s="19">
        <v>40079</v>
      </c>
      <c r="H511" s="19">
        <v>40080</v>
      </c>
      <c r="I511" s="21">
        <v>40087</v>
      </c>
      <c r="J511" s="22">
        <v>2</v>
      </c>
      <c r="K511" s="22">
        <v>1</v>
      </c>
      <c r="L511" s="15">
        <v>3</v>
      </c>
      <c r="M511" s="15">
        <v>7</v>
      </c>
      <c r="O511" t="str">
        <f t="shared" si="8"/>
        <v>JRBound &amp; Not Paid</v>
      </c>
    </row>
    <row r="512" spans="1:15" ht="12" customHeight="1" outlineLevel="1" x14ac:dyDescent="0.2">
      <c r="A512" s="12" t="s">
        <v>24156</v>
      </c>
      <c r="B512" s="12">
        <v>17627</v>
      </c>
      <c r="C512" s="12" t="s">
        <v>20135</v>
      </c>
      <c r="D512" s="13">
        <v>40074</v>
      </c>
      <c r="E512" s="13">
        <v>40077</v>
      </c>
      <c r="F512" s="14">
        <v>40077</v>
      </c>
      <c r="G512" s="19">
        <v>40077</v>
      </c>
      <c r="H512" s="19">
        <v>40077</v>
      </c>
      <c r="I512" s="21">
        <v>40082</v>
      </c>
      <c r="J512" s="22">
        <v>0</v>
      </c>
      <c r="K512" s="22">
        <v>0</v>
      </c>
      <c r="L512" s="15">
        <v>0</v>
      </c>
      <c r="M512" s="15">
        <v>5</v>
      </c>
      <c r="O512" t="str">
        <f t="shared" si="8"/>
        <v>LABBound &amp; Not Paid</v>
      </c>
    </row>
    <row r="513" spans="1:15" ht="12" customHeight="1" outlineLevel="1" x14ac:dyDescent="0.2">
      <c r="A513" s="12" t="s">
        <v>24157</v>
      </c>
      <c r="B513" s="12">
        <v>17648</v>
      </c>
      <c r="C513" s="12" t="s">
        <v>20135</v>
      </c>
      <c r="D513" s="13">
        <v>40037</v>
      </c>
      <c r="E513" s="13">
        <v>40077</v>
      </c>
      <c r="F513" s="14">
        <v>40077</v>
      </c>
      <c r="G513" s="19">
        <v>40078</v>
      </c>
      <c r="H513" s="19">
        <v>40078</v>
      </c>
      <c r="I513" s="21">
        <v>40087</v>
      </c>
      <c r="J513" s="22">
        <v>1</v>
      </c>
      <c r="K513" s="22">
        <v>0</v>
      </c>
      <c r="L513" s="15">
        <v>1</v>
      </c>
      <c r="M513" s="15">
        <v>9</v>
      </c>
      <c r="O513" t="str">
        <f t="shared" si="8"/>
        <v>MCBBound &amp; Not Paid</v>
      </c>
    </row>
    <row r="514" spans="1:15" ht="12" customHeight="1" outlineLevel="1" x14ac:dyDescent="0.2">
      <c r="A514" s="12" t="s">
        <v>24158</v>
      </c>
      <c r="B514" s="12">
        <v>18597</v>
      </c>
      <c r="C514" s="12" t="s">
        <v>20133</v>
      </c>
      <c r="D514" s="13">
        <v>40074</v>
      </c>
      <c r="E514" s="13">
        <v>40075</v>
      </c>
      <c r="F514" s="14">
        <v>40077</v>
      </c>
      <c r="G514" s="8"/>
      <c r="H514" s="8"/>
      <c r="J514" s="10"/>
      <c r="K514" s="10"/>
      <c r="L514" s="15">
        <v>0</v>
      </c>
      <c r="M514" s="15">
        <v>0</v>
      </c>
      <c r="O514" t="str">
        <f t="shared" si="8"/>
        <v>NBBDeclined</v>
      </c>
    </row>
    <row r="515" spans="1:15" ht="12" customHeight="1" outlineLevel="1" x14ac:dyDescent="0.2">
      <c r="A515" s="12" t="s">
        <v>24158</v>
      </c>
      <c r="B515" s="12">
        <v>18596</v>
      </c>
      <c r="C515" s="12" t="s">
        <v>20133</v>
      </c>
      <c r="D515" s="13">
        <v>40073</v>
      </c>
      <c r="E515" s="13">
        <v>40074</v>
      </c>
      <c r="F515" s="14">
        <v>40077</v>
      </c>
      <c r="G515" s="8"/>
      <c r="H515" s="8"/>
      <c r="J515" s="10"/>
      <c r="K515" s="10"/>
      <c r="L515" s="15">
        <v>0</v>
      </c>
      <c r="M515" s="15">
        <v>0</v>
      </c>
      <c r="O515" t="str">
        <f t="shared" si="8"/>
        <v>NBBDeclined</v>
      </c>
    </row>
    <row r="516" spans="1:15" ht="12" customHeight="1" outlineLevel="1" x14ac:dyDescent="0.2">
      <c r="A516" s="12" t="s">
        <v>24158</v>
      </c>
      <c r="B516" s="12">
        <v>18598</v>
      </c>
      <c r="C516" s="12" t="s">
        <v>24152</v>
      </c>
      <c r="D516" s="17">
        <v>40073</v>
      </c>
      <c r="E516" s="13">
        <v>40077</v>
      </c>
      <c r="F516" s="14">
        <v>40077</v>
      </c>
      <c r="G516" s="19">
        <v>40077</v>
      </c>
      <c r="H516" s="19">
        <v>40080</v>
      </c>
      <c r="J516" s="22">
        <v>0</v>
      </c>
      <c r="K516" s="22">
        <v>3</v>
      </c>
      <c r="L516" s="15">
        <v>3</v>
      </c>
      <c r="M516" s="15">
        <v>0</v>
      </c>
      <c r="O516" t="str">
        <f t="shared" si="8"/>
        <v>NBBQuote Issued</v>
      </c>
    </row>
    <row r="517" spans="1:15" ht="12" customHeight="1" outlineLevel="1" x14ac:dyDescent="0.2">
      <c r="A517" s="12" t="s">
        <v>20138</v>
      </c>
      <c r="B517" s="12">
        <v>18052</v>
      </c>
      <c r="C517" s="12" t="s">
        <v>24151</v>
      </c>
      <c r="D517" s="13">
        <v>40072</v>
      </c>
      <c r="E517" s="13">
        <v>40077</v>
      </c>
      <c r="F517" s="14">
        <v>40078</v>
      </c>
      <c r="G517" s="8"/>
      <c r="H517" s="8"/>
      <c r="I517" s="21">
        <v>40162</v>
      </c>
      <c r="J517" s="10"/>
      <c r="K517" s="10"/>
      <c r="L517" s="15">
        <v>0</v>
      </c>
      <c r="M517" s="15">
        <v>0</v>
      </c>
      <c r="O517" t="str">
        <f t="shared" si="8"/>
        <v>CNJRating</v>
      </c>
    </row>
    <row r="518" spans="1:15" ht="12" customHeight="1" outlineLevel="1" x14ac:dyDescent="0.2">
      <c r="A518" s="12" t="s">
        <v>20138</v>
      </c>
      <c r="B518" s="12">
        <v>17711</v>
      </c>
      <c r="C518" s="12" t="s">
        <v>24152</v>
      </c>
      <c r="D518" s="13">
        <v>40074</v>
      </c>
      <c r="E518" s="13">
        <v>40077</v>
      </c>
      <c r="F518" s="14">
        <v>40078</v>
      </c>
      <c r="G518" s="19">
        <v>40086</v>
      </c>
      <c r="H518" s="19">
        <v>40087</v>
      </c>
      <c r="I518" s="21">
        <v>40098</v>
      </c>
      <c r="J518" s="22">
        <v>8</v>
      </c>
      <c r="K518" s="22">
        <v>1</v>
      </c>
      <c r="L518" s="15">
        <v>9</v>
      </c>
      <c r="M518" s="15">
        <v>11</v>
      </c>
      <c r="O518" t="str">
        <f t="shared" si="8"/>
        <v>CNJQuote Issued</v>
      </c>
    </row>
    <row r="519" spans="1:15" ht="12" customHeight="1" outlineLevel="1" x14ac:dyDescent="0.2">
      <c r="A519" s="12" t="s">
        <v>20138</v>
      </c>
      <c r="B519" s="12">
        <v>17945</v>
      </c>
      <c r="C519" s="12" t="s">
        <v>24151</v>
      </c>
      <c r="D519" s="17">
        <v>40066</v>
      </c>
      <c r="E519" s="13">
        <v>40077</v>
      </c>
      <c r="F519" s="14">
        <v>40078</v>
      </c>
      <c r="G519" s="20"/>
      <c r="H519" s="20"/>
      <c r="I519" s="21">
        <v>40136</v>
      </c>
      <c r="J519" s="23"/>
      <c r="K519" s="23"/>
      <c r="L519" s="15">
        <v>0</v>
      </c>
      <c r="M519" s="15">
        <v>0</v>
      </c>
      <c r="O519" t="str">
        <f t="shared" si="8"/>
        <v>CNJRating</v>
      </c>
    </row>
    <row r="520" spans="1:15" ht="21.95" customHeight="1" outlineLevel="1" x14ac:dyDescent="0.2">
      <c r="A520" s="12" t="s">
        <v>24153</v>
      </c>
      <c r="B520" s="12">
        <v>17661</v>
      </c>
      <c r="C520" s="12" t="s">
        <v>24149</v>
      </c>
      <c r="D520" s="13">
        <v>40028</v>
      </c>
      <c r="E520" s="13">
        <v>40077</v>
      </c>
      <c r="F520" s="14">
        <v>40078</v>
      </c>
      <c r="G520" s="19">
        <v>40078</v>
      </c>
      <c r="H520" s="19">
        <v>40079</v>
      </c>
      <c r="I520" s="21">
        <v>40087</v>
      </c>
      <c r="J520" s="22">
        <v>0</v>
      </c>
      <c r="K520" s="22">
        <v>1</v>
      </c>
      <c r="L520" s="15">
        <v>1</v>
      </c>
      <c r="M520" s="15">
        <v>8</v>
      </c>
      <c r="O520" t="str">
        <f t="shared" si="8"/>
        <v>HJMRenewal Laspe Replaced</v>
      </c>
    </row>
    <row r="521" spans="1:15" ht="12" customHeight="1" outlineLevel="1" x14ac:dyDescent="0.2">
      <c r="A521" s="12" t="s">
        <v>24153</v>
      </c>
      <c r="B521" s="12">
        <v>17618</v>
      </c>
      <c r="C521" s="12" t="s">
        <v>20135</v>
      </c>
      <c r="D521" s="13">
        <v>40074</v>
      </c>
      <c r="E521" s="13">
        <v>40078</v>
      </c>
      <c r="F521" s="14">
        <v>40078</v>
      </c>
      <c r="G521" s="19">
        <v>40074</v>
      </c>
      <c r="H521" s="19">
        <v>40078</v>
      </c>
      <c r="I521" s="21">
        <v>40079</v>
      </c>
      <c r="J521" s="22">
        <v>-4</v>
      </c>
      <c r="K521" s="22">
        <v>4</v>
      </c>
      <c r="L521" s="15">
        <v>0</v>
      </c>
      <c r="M521" s="15">
        <v>1</v>
      </c>
      <c r="O521" t="str">
        <f t="shared" si="8"/>
        <v>HJMBound &amp; Not Paid</v>
      </c>
    </row>
    <row r="522" spans="1:15" ht="12" customHeight="1" outlineLevel="1" x14ac:dyDescent="0.2">
      <c r="A522" s="12" t="s">
        <v>24155</v>
      </c>
      <c r="B522" s="12">
        <v>17657</v>
      </c>
      <c r="C522" s="12" t="s">
        <v>20135</v>
      </c>
      <c r="D522" s="13">
        <v>40073</v>
      </c>
      <c r="E522" s="13">
        <v>40078</v>
      </c>
      <c r="F522" s="14">
        <v>40078</v>
      </c>
      <c r="G522" s="19">
        <v>40078</v>
      </c>
      <c r="H522" s="19">
        <v>40079</v>
      </c>
      <c r="I522" s="21">
        <v>40087</v>
      </c>
      <c r="J522" s="22">
        <v>0</v>
      </c>
      <c r="K522" s="22">
        <v>1</v>
      </c>
      <c r="L522" s="15">
        <v>1</v>
      </c>
      <c r="M522" s="15">
        <v>8</v>
      </c>
      <c r="O522" t="str">
        <f t="shared" si="8"/>
        <v>JRBound &amp; Not Paid</v>
      </c>
    </row>
    <row r="523" spans="1:15" ht="12" customHeight="1" outlineLevel="1" x14ac:dyDescent="0.2">
      <c r="A523" s="12" t="s">
        <v>24156</v>
      </c>
      <c r="B523" s="12">
        <v>18601</v>
      </c>
      <c r="C523" s="12" t="s">
        <v>24152</v>
      </c>
      <c r="D523" s="13">
        <v>40080</v>
      </c>
      <c r="E523" s="13">
        <v>40080</v>
      </c>
      <c r="F523" s="14">
        <v>40078</v>
      </c>
      <c r="G523" s="19">
        <v>40091</v>
      </c>
      <c r="H523" s="19">
        <v>40092</v>
      </c>
      <c r="J523" s="22">
        <v>13</v>
      </c>
      <c r="K523" s="22">
        <v>1</v>
      </c>
      <c r="L523" s="15">
        <v>14</v>
      </c>
      <c r="M523" s="15">
        <v>0</v>
      </c>
      <c r="O523" t="str">
        <f t="shared" si="8"/>
        <v>LABQuote Issued</v>
      </c>
    </row>
    <row r="524" spans="1:15" ht="12" customHeight="1" outlineLevel="1" x14ac:dyDescent="0.2">
      <c r="A524" s="12" t="s">
        <v>24156</v>
      </c>
      <c r="B524" s="12">
        <v>18602</v>
      </c>
      <c r="C524" s="12" t="s">
        <v>20136</v>
      </c>
      <c r="D524" s="13">
        <v>40060</v>
      </c>
      <c r="E524" s="13">
        <v>40078</v>
      </c>
      <c r="F524" s="14">
        <v>40078</v>
      </c>
      <c r="G524" s="14">
        <v>40094</v>
      </c>
      <c r="H524" s="20"/>
      <c r="J524" s="15">
        <v>16</v>
      </c>
      <c r="K524" s="23"/>
      <c r="L524" s="15">
        <v>0</v>
      </c>
      <c r="M524" s="15">
        <v>0</v>
      </c>
      <c r="O524" t="str">
        <f t="shared" si="8"/>
        <v>LABClose-No Info</v>
      </c>
    </row>
    <row r="525" spans="1:15" ht="12" customHeight="1" outlineLevel="1" x14ac:dyDescent="0.2">
      <c r="A525" s="12" t="s">
        <v>24156</v>
      </c>
      <c r="B525" s="12">
        <v>18600</v>
      </c>
      <c r="C525" s="12" t="s">
        <v>24151</v>
      </c>
      <c r="D525" s="13">
        <v>40058</v>
      </c>
      <c r="E525" s="13">
        <v>40078</v>
      </c>
      <c r="F525" s="14">
        <v>40078</v>
      </c>
      <c r="G525" s="19">
        <v>40084</v>
      </c>
      <c r="H525" s="8"/>
      <c r="I525" s="21">
        <v>37924</v>
      </c>
      <c r="J525" s="22">
        <v>6</v>
      </c>
      <c r="K525" s="10"/>
      <c r="L525" s="15">
        <v>0</v>
      </c>
      <c r="M525" s="15">
        <v>0</v>
      </c>
      <c r="O525" t="str">
        <f t="shared" si="8"/>
        <v>LABRating</v>
      </c>
    </row>
    <row r="526" spans="1:15" ht="12" customHeight="1" outlineLevel="1" x14ac:dyDescent="0.2">
      <c r="A526" s="12" t="s">
        <v>24158</v>
      </c>
      <c r="B526" s="12">
        <v>18599</v>
      </c>
      <c r="C526" s="12" t="s">
        <v>20133</v>
      </c>
      <c r="D526" s="13">
        <v>40078</v>
      </c>
      <c r="E526" s="13">
        <v>40078</v>
      </c>
      <c r="F526" s="14">
        <v>40078</v>
      </c>
      <c r="G526" s="8"/>
      <c r="H526" s="8"/>
      <c r="J526" s="10"/>
      <c r="K526" s="10"/>
      <c r="L526" s="15">
        <v>0</v>
      </c>
      <c r="M526" s="15">
        <v>0</v>
      </c>
      <c r="O526" t="str">
        <f t="shared" si="8"/>
        <v>NBBDeclined</v>
      </c>
    </row>
    <row r="527" spans="1:15" ht="12" customHeight="1" outlineLevel="1" x14ac:dyDescent="0.2">
      <c r="A527" s="12" t="s">
        <v>20138</v>
      </c>
      <c r="B527" s="12">
        <v>17670</v>
      </c>
      <c r="C527" s="12" t="s">
        <v>20135</v>
      </c>
      <c r="D527" s="13">
        <v>40078</v>
      </c>
      <c r="E527" s="13">
        <v>40079</v>
      </c>
      <c r="F527" s="14">
        <v>40079</v>
      </c>
      <c r="G527" s="19">
        <v>40084</v>
      </c>
      <c r="H527" s="19">
        <v>40085</v>
      </c>
      <c r="I527" s="21">
        <v>40088</v>
      </c>
      <c r="J527" s="22">
        <v>5</v>
      </c>
      <c r="K527" s="22">
        <v>1</v>
      </c>
      <c r="L527" s="15">
        <v>6</v>
      </c>
      <c r="M527" s="15">
        <v>3</v>
      </c>
      <c r="O527" t="str">
        <f t="shared" si="8"/>
        <v>CNJBound &amp; Not Paid</v>
      </c>
    </row>
    <row r="528" spans="1:15" ht="12" customHeight="1" outlineLevel="1" x14ac:dyDescent="0.2">
      <c r="A528" s="12" t="s">
        <v>20138</v>
      </c>
      <c r="B528" s="12">
        <v>17658</v>
      </c>
      <c r="C528" s="12" t="s">
        <v>20135</v>
      </c>
      <c r="D528" s="13">
        <v>40067</v>
      </c>
      <c r="E528" s="13">
        <v>40078</v>
      </c>
      <c r="F528" s="14">
        <v>40079</v>
      </c>
      <c r="G528" s="19">
        <v>40080</v>
      </c>
      <c r="H528" s="19">
        <v>40084</v>
      </c>
      <c r="I528" s="21">
        <v>40087</v>
      </c>
      <c r="J528" s="22">
        <v>1</v>
      </c>
      <c r="K528" s="22">
        <v>4</v>
      </c>
      <c r="L528" s="15">
        <v>5</v>
      </c>
      <c r="M528" s="15">
        <v>3</v>
      </c>
      <c r="O528" t="str">
        <f t="shared" si="8"/>
        <v>CNJBound &amp; Not Paid</v>
      </c>
    </row>
    <row r="529" spans="1:15" ht="12" customHeight="1" outlineLevel="1" x14ac:dyDescent="0.2">
      <c r="A529" s="12" t="s">
        <v>20138</v>
      </c>
      <c r="B529" s="12">
        <v>17694</v>
      </c>
      <c r="C529" s="12" t="s">
        <v>20135</v>
      </c>
      <c r="D529" s="13">
        <v>40078</v>
      </c>
      <c r="E529" s="13">
        <v>40078</v>
      </c>
      <c r="F529" s="14">
        <v>40079</v>
      </c>
      <c r="G529" s="14">
        <v>40084</v>
      </c>
      <c r="H529" s="14">
        <v>40084</v>
      </c>
      <c r="I529" s="21">
        <v>40094</v>
      </c>
      <c r="J529" s="15">
        <v>5</v>
      </c>
      <c r="K529" s="15">
        <v>0</v>
      </c>
      <c r="L529" s="15">
        <v>5</v>
      </c>
      <c r="M529" s="15">
        <v>10</v>
      </c>
      <c r="O529" t="str">
        <f t="shared" si="8"/>
        <v>CNJBound &amp; Not Paid</v>
      </c>
    </row>
    <row r="530" spans="1:15" ht="12" customHeight="1" outlineLevel="1" x14ac:dyDescent="0.2">
      <c r="A530" s="12" t="s">
        <v>24153</v>
      </c>
      <c r="B530" s="12">
        <v>17669</v>
      </c>
      <c r="C530" s="12" t="s">
        <v>24150</v>
      </c>
      <c r="D530" s="13">
        <v>40064</v>
      </c>
      <c r="E530" s="13">
        <v>40074</v>
      </c>
      <c r="F530" s="14">
        <v>40079</v>
      </c>
      <c r="G530" s="14">
        <v>40079</v>
      </c>
      <c r="H530" s="20"/>
      <c r="I530" s="21">
        <v>40088</v>
      </c>
      <c r="J530" s="15">
        <v>0</v>
      </c>
      <c r="K530" s="23"/>
      <c r="L530" s="15">
        <v>0</v>
      </c>
      <c r="M530" s="15">
        <v>0</v>
      </c>
      <c r="O530" t="str">
        <f t="shared" si="8"/>
        <v>HJMDO NOT RENEW</v>
      </c>
    </row>
    <row r="531" spans="1:15" ht="12" customHeight="1" outlineLevel="1" x14ac:dyDescent="0.2">
      <c r="A531" s="12" t="s">
        <v>24155</v>
      </c>
      <c r="B531" s="12">
        <v>17704</v>
      </c>
      <c r="C531" s="12" t="s">
        <v>24152</v>
      </c>
      <c r="D531" s="13">
        <v>40078</v>
      </c>
      <c r="E531" s="13">
        <v>40079</v>
      </c>
      <c r="F531" s="14">
        <v>40079</v>
      </c>
      <c r="G531" s="19">
        <v>40087</v>
      </c>
      <c r="H531" s="19">
        <v>40093</v>
      </c>
      <c r="I531" s="21">
        <v>40096</v>
      </c>
      <c r="J531" s="22">
        <v>8</v>
      </c>
      <c r="K531" s="22">
        <v>6</v>
      </c>
      <c r="L531" s="15">
        <v>14</v>
      </c>
      <c r="M531" s="15">
        <v>3</v>
      </c>
      <c r="O531" t="str">
        <f t="shared" si="8"/>
        <v>JRQuote Issued</v>
      </c>
    </row>
    <row r="532" spans="1:15" ht="12" customHeight="1" outlineLevel="1" x14ac:dyDescent="0.2">
      <c r="A532" s="12" t="s">
        <v>24155</v>
      </c>
      <c r="B532" s="12">
        <v>17965</v>
      </c>
      <c r="C532" s="12" t="s">
        <v>24151</v>
      </c>
      <c r="D532" s="17">
        <v>40075</v>
      </c>
      <c r="E532" s="13">
        <v>40077</v>
      </c>
      <c r="F532" s="14">
        <v>40079</v>
      </c>
      <c r="G532" s="8"/>
      <c r="H532" s="8"/>
      <c r="I532" s="21">
        <v>40143</v>
      </c>
      <c r="J532" s="10"/>
      <c r="K532" s="10"/>
      <c r="L532" s="15">
        <v>0</v>
      </c>
      <c r="M532" s="15">
        <v>0</v>
      </c>
      <c r="O532" t="str">
        <f t="shared" si="8"/>
        <v>JRRating</v>
      </c>
    </row>
    <row r="533" spans="1:15" ht="12" customHeight="1" outlineLevel="1" x14ac:dyDescent="0.2">
      <c r="A533" s="12" t="s">
        <v>24155</v>
      </c>
      <c r="B533" s="12">
        <v>17671</v>
      </c>
      <c r="C533" s="12" t="s">
        <v>20135</v>
      </c>
      <c r="D533" s="13">
        <v>40072</v>
      </c>
      <c r="E533" s="13">
        <v>40077</v>
      </c>
      <c r="F533" s="14">
        <v>40079</v>
      </c>
      <c r="G533" s="19">
        <v>40080</v>
      </c>
      <c r="H533" s="19">
        <v>40084</v>
      </c>
      <c r="I533" s="21">
        <v>40088</v>
      </c>
      <c r="J533" s="22">
        <v>1</v>
      </c>
      <c r="K533" s="22">
        <v>4</v>
      </c>
      <c r="L533" s="15">
        <v>5</v>
      </c>
      <c r="M533" s="15">
        <v>4</v>
      </c>
      <c r="O533" t="str">
        <f t="shared" si="8"/>
        <v>JRBound &amp; Not Paid</v>
      </c>
    </row>
    <row r="534" spans="1:15" ht="12" customHeight="1" outlineLevel="1" x14ac:dyDescent="0.2">
      <c r="A534" s="12" t="s">
        <v>24156</v>
      </c>
      <c r="B534" s="12">
        <v>18604</v>
      </c>
      <c r="C534" s="12" t="s">
        <v>24152</v>
      </c>
      <c r="D534" s="13">
        <v>40045</v>
      </c>
      <c r="E534" s="13">
        <v>40079</v>
      </c>
      <c r="F534" s="14">
        <v>40079</v>
      </c>
      <c r="G534" s="19">
        <v>40080</v>
      </c>
      <c r="H534" s="19">
        <v>40093</v>
      </c>
      <c r="J534" s="22">
        <v>1</v>
      </c>
      <c r="K534" s="22">
        <v>13</v>
      </c>
      <c r="L534" s="15">
        <v>14</v>
      </c>
      <c r="M534" s="15">
        <v>0</v>
      </c>
      <c r="O534" t="str">
        <f t="shared" si="8"/>
        <v>LABQuote Issued</v>
      </c>
    </row>
    <row r="535" spans="1:15" ht="12" customHeight="1" outlineLevel="1" x14ac:dyDescent="0.2">
      <c r="A535" s="12" t="s">
        <v>24156</v>
      </c>
      <c r="B535" s="12">
        <v>17708</v>
      </c>
      <c r="C535" s="12" t="s">
        <v>20135</v>
      </c>
      <c r="D535" s="13">
        <v>40066</v>
      </c>
      <c r="E535" s="13">
        <v>40077</v>
      </c>
      <c r="F535" s="14">
        <v>40079</v>
      </c>
      <c r="G535" s="19">
        <v>40080</v>
      </c>
      <c r="H535" s="19">
        <v>40080</v>
      </c>
      <c r="I535" s="21">
        <v>40096</v>
      </c>
      <c r="J535" s="22">
        <v>1</v>
      </c>
      <c r="K535" s="22">
        <v>0</v>
      </c>
      <c r="L535" s="15">
        <v>1</v>
      </c>
      <c r="M535" s="15">
        <v>16</v>
      </c>
      <c r="O535" t="str">
        <f t="shared" si="8"/>
        <v>LABBound &amp; Not Paid</v>
      </c>
    </row>
    <row r="536" spans="1:15" ht="12" customHeight="1" outlineLevel="1" x14ac:dyDescent="0.2">
      <c r="A536" s="12" t="s">
        <v>24156</v>
      </c>
      <c r="B536" s="12">
        <v>17620</v>
      </c>
      <c r="C536" s="12" t="s">
        <v>20135</v>
      </c>
      <c r="D536" s="13">
        <v>40078</v>
      </c>
      <c r="E536" s="13">
        <v>40078</v>
      </c>
      <c r="F536" s="14">
        <v>40079</v>
      </c>
      <c r="G536" s="14">
        <v>40079</v>
      </c>
      <c r="H536" s="19">
        <v>40079</v>
      </c>
      <c r="I536" s="16">
        <v>40080</v>
      </c>
      <c r="J536" s="15">
        <v>0</v>
      </c>
      <c r="K536" s="22">
        <v>0</v>
      </c>
      <c r="L536" s="15">
        <v>0</v>
      </c>
      <c r="M536" s="15">
        <v>1</v>
      </c>
      <c r="O536" t="str">
        <f t="shared" si="8"/>
        <v>LABBound &amp; Not Paid</v>
      </c>
    </row>
    <row r="537" spans="1:15" ht="12" customHeight="1" outlineLevel="1" x14ac:dyDescent="0.2">
      <c r="A537" s="12" t="s">
        <v>24157</v>
      </c>
      <c r="B537" s="12">
        <v>17718</v>
      </c>
      <c r="C537" s="12" t="s">
        <v>20135</v>
      </c>
      <c r="D537" s="13">
        <v>40065</v>
      </c>
      <c r="E537" s="13">
        <v>40074</v>
      </c>
      <c r="F537" s="14">
        <v>40079</v>
      </c>
      <c r="G537" s="19">
        <v>40083</v>
      </c>
      <c r="H537" s="19">
        <v>40083</v>
      </c>
      <c r="I537" s="21">
        <v>40100</v>
      </c>
      <c r="J537" s="22">
        <v>4</v>
      </c>
      <c r="K537" s="22">
        <v>0</v>
      </c>
      <c r="L537" s="15">
        <v>4</v>
      </c>
      <c r="M537" s="15">
        <v>17</v>
      </c>
      <c r="O537" t="str">
        <f t="shared" si="8"/>
        <v>MCBBound &amp; Not Paid</v>
      </c>
    </row>
    <row r="538" spans="1:15" ht="12" customHeight="1" outlineLevel="1" x14ac:dyDescent="0.2">
      <c r="A538" s="12" t="s">
        <v>24157</v>
      </c>
      <c r="B538" s="12">
        <v>17643</v>
      </c>
      <c r="C538" s="12" t="s">
        <v>20135</v>
      </c>
      <c r="D538" s="13">
        <v>40078</v>
      </c>
      <c r="E538" s="13">
        <v>40079</v>
      </c>
      <c r="F538" s="14">
        <v>40079</v>
      </c>
      <c r="G538" s="14">
        <v>40081</v>
      </c>
      <c r="H538" s="14">
        <v>40081</v>
      </c>
      <c r="I538" s="21">
        <v>40087</v>
      </c>
      <c r="J538" s="15">
        <v>2</v>
      </c>
      <c r="K538" s="15">
        <v>0</v>
      </c>
      <c r="L538" s="15">
        <v>2</v>
      </c>
      <c r="M538" s="15">
        <v>6</v>
      </c>
      <c r="O538" t="str">
        <f t="shared" si="8"/>
        <v>MCBBound &amp; Not Paid</v>
      </c>
    </row>
    <row r="539" spans="1:15" ht="12" customHeight="1" outlineLevel="1" x14ac:dyDescent="0.2">
      <c r="A539" s="12" t="s">
        <v>24157</v>
      </c>
      <c r="B539" s="12">
        <v>17703</v>
      </c>
      <c r="C539" s="12" t="s">
        <v>20135</v>
      </c>
      <c r="D539" s="13">
        <v>40013</v>
      </c>
      <c r="E539" s="13">
        <v>40079</v>
      </c>
      <c r="F539" s="14">
        <v>40079</v>
      </c>
      <c r="G539" s="19">
        <v>40087</v>
      </c>
      <c r="H539" s="19">
        <v>40087</v>
      </c>
      <c r="I539" s="21">
        <v>40095</v>
      </c>
      <c r="J539" s="22">
        <v>8</v>
      </c>
      <c r="K539" s="22">
        <v>0</v>
      </c>
      <c r="L539" s="15">
        <v>8</v>
      </c>
      <c r="M539" s="15">
        <v>8</v>
      </c>
      <c r="O539" t="str">
        <f t="shared" si="8"/>
        <v>MCBBound &amp; Not Paid</v>
      </c>
    </row>
    <row r="540" spans="1:15" ht="12" customHeight="1" outlineLevel="1" x14ac:dyDescent="0.2">
      <c r="A540" s="12" t="s">
        <v>24158</v>
      </c>
      <c r="B540" s="12">
        <v>18603</v>
      </c>
      <c r="C540" s="12" t="s">
        <v>20133</v>
      </c>
      <c r="D540" s="17">
        <v>40078</v>
      </c>
      <c r="E540" s="13">
        <v>40078</v>
      </c>
      <c r="F540" s="14">
        <v>40079</v>
      </c>
      <c r="G540" s="8"/>
      <c r="H540" s="8"/>
      <c r="J540" s="10"/>
      <c r="K540" s="10"/>
      <c r="L540" s="15">
        <v>0</v>
      </c>
      <c r="M540" s="15">
        <v>0</v>
      </c>
      <c r="O540" t="str">
        <f t="shared" si="8"/>
        <v>NBBDeclined</v>
      </c>
    </row>
    <row r="541" spans="1:15" ht="12" customHeight="1" outlineLevel="1" x14ac:dyDescent="0.2">
      <c r="A541" s="12" t="s">
        <v>24153</v>
      </c>
      <c r="B541" s="12">
        <v>18607</v>
      </c>
      <c r="C541" s="12" t="s">
        <v>20135</v>
      </c>
      <c r="D541" s="13">
        <v>40080</v>
      </c>
      <c r="E541" s="13">
        <v>40080</v>
      </c>
      <c r="F541" s="14">
        <v>40080</v>
      </c>
      <c r="G541" s="19">
        <v>40081</v>
      </c>
      <c r="H541" s="19">
        <v>40080</v>
      </c>
      <c r="I541" s="21">
        <v>37291</v>
      </c>
      <c r="J541" s="22">
        <v>1</v>
      </c>
      <c r="K541" s="22">
        <v>-1</v>
      </c>
      <c r="L541" s="15">
        <v>0</v>
      </c>
      <c r="M541" s="15">
        <v>-2789</v>
      </c>
      <c r="O541" t="str">
        <f t="shared" si="8"/>
        <v>HJMBound &amp; Not Paid</v>
      </c>
    </row>
    <row r="542" spans="1:15" ht="12" customHeight="1" outlineLevel="1" x14ac:dyDescent="0.2">
      <c r="A542" s="12" t="s">
        <v>24153</v>
      </c>
      <c r="B542" s="12">
        <v>18521</v>
      </c>
      <c r="C542" s="12" t="s">
        <v>24152</v>
      </c>
      <c r="D542" s="13">
        <v>40024</v>
      </c>
      <c r="E542" s="13">
        <v>40080</v>
      </c>
      <c r="F542" s="14">
        <v>40080</v>
      </c>
      <c r="G542" s="19">
        <v>40050</v>
      </c>
      <c r="H542" s="19">
        <v>40086</v>
      </c>
      <c r="J542" s="22">
        <v>-30</v>
      </c>
      <c r="K542" s="22">
        <v>36</v>
      </c>
      <c r="L542" s="15">
        <v>6</v>
      </c>
      <c r="M542" s="15">
        <v>0</v>
      </c>
      <c r="O542" t="str">
        <f t="shared" si="8"/>
        <v>HJMQuote Issued</v>
      </c>
    </row>
    <row r="543" spans="1:15" ht="12" customHeight="1" outlineLevel="1" x14ac:dyDescent="0.2">
      <c r="A543" s="12" t="s">
        <v>24155</v>
      </c>
      <c r="B543" s="12">
        <v>17641</v>
      </c>
      <c r="C543" s="12" t="s">
        <v>20135</v>
      </c>
      <c r="D543" s="13">
        <v>40076</v>
      </c>
      <c r="E543" s="13">
        <v>40080</v>
      </c>
      <c r="F543" s="14">
        <v>40080</v>
      </c>
      <c r="G543" s="19">
        <v>40081</v>
      </c>
      <c r="H543" s="19">
        <v>40081</v>
      </c>
      <c r="I543" s="21">
        <v>40086</v>
      </c>
      <c r="J543" s="22">
        <v>1</v>
      </c>
      <c r="K543" s="22">
        <v>0</v>
      </c>
      <c r="L543" s="15">
        <v>1</v>
      </c>
      <c r="M543" s="15">
        <v>5</v>
      </c>
      <c r="O543" t="str">
        <f t="shared" si="8"/>
        <v>JRBound &amp; Not Paid</v>
      </c>
    </row>
    <row r="544" spans="1:15" ht="12" customHeight="1" outlineLevel="1" x14ac:dyDescent="0.2">
      <c r="A544" s="12" t="s">
        <v>24155</v>
      </c>
      <c r="B544" s="12">
        <v>17770</v>
      </c>
      <c r="C544" s="12" t="s">
        <v>24151</v>
      </c>
      <c r="D544" s="18"/>
      <c r="E544" s="13">
        <v>40079</v>
      </c>
      <c r="F544" s="14">
        <v>40080</v>
      </c>
      <c r="G544" s="8"/>
      <c r="H544" s="8"/>
      <c r="I544" s="21">
        <v>40117</v>
      </c>
      <c r="J544" s="10"/>
      <c r="K544" s="10"/>
      <c r="L544" s="15">
        <v>0</v>
      </c>
      <c r="M544" s="15">
        <v>0</v>
      </c>
      <c r="O544" t="str">
        <f t="shared" si="8"/>
        <v>JRRating</v>
      </c>
    </row>
    <row r="545" spans="1:15" ht="12" customHeight="1" outlineLevel="1" x14ac:dyDescent="0.2">
      <c r="A545" s="12" t="s">
        <v>24156</v>
      </c>
      <c r="B545" s="12">
        <v>18606</v>
      </c>
      <c r="C545" s="12" t="s">
        <v>24152</v>
      </c>
      <c r="D545" s="13">
        <v>40080</v>
      </c>
      <c r="E545" s="13">
        <v>40079</v>
      </c>
      <c r="F545" s="14">
        <v>40080</v>
      </c>
      <c r="G545" s="19">
        <v>40080</v>
      </c>
      <c r="H545" s="19">
        <v>40080</v>
      </c>
      <c r="J545" s="22">
        <v>0</v>
      </c>
      <c r="K545" s="22">
        <v>0</v>
      </c>
      <c r="L545" s="15">
        <v>0</v>
      </c>
      <c r="M545" s="15">
        <v>0</v>
      </c>
      <c r="O545" t="str">
        <f t="shared" si="8"/>
        <v>LABQuote Issued</v>
      </c>
    </row>
    <row r="546" spans="1:15" ht="12" customHeight="1" outlineLevel="1" x14ac:dyDescent="0.2">
      <c r="A546" s="12" t="s">
        <v>24156</v>
      </c>
      <c r="B546" s="12">
        <v>18609</v>
      </c>
      <c r="C546" s="12" t="s">
        <v>24151</v>
      </c>
      <c r="D546" s="13">
        <v>40080</v>
      </c>
      <c r="E546" s="13">
        <v>40080</v>
      </c>
      <c r="F546" s="14">
        <v>40080</v>
      </c>
      <c r="G546" s="19">
        <v>40084</v>
      </c>
      <c r="H546" s="8"/>
      <c r="J546" s="22">
        <v>4</v>
      </c>
      <c r="K546" s="10"/>
      <c r="L546" s="15">
        <v>0</v>
      </c>
      <c r="M546" s="15">
        <v>0</v>
      </c>
      <c r="O546" t="str">
        <f t="shared" si="8"/>
        <v>LABRating</v>
      </c>
    </row>
    <row r="547" spans="1:15" ht="12" customHeight="1" outlineLevel="1" x14ac:dyDescent="0.2">
      <c r="A547" s="12" t="s">
        <v>24158</v>
      </c>
      <c r="B547" s="12">
        <v>18608</v>
      </c>
      <c r="C547" s="12" t="s">
        <v>20133</v>
      </c>
      <c r="D547" s="13">
        <v>40018</v>
      </c>
      <c r="E547" s="13">
        <v>40080</v>
      </c>
      <c r="F547" s="14">
        <v>40080</v>
      </c>
      <c r="G547" s="8"/>
      <c r="H547" s="8"/>
      <c r="J547" s="10"/>
      <c r="K547" s="10"/>
      <c r="L547" s="15">
        <v>0</v>
      </c>
      <c r="M547" s="15">
        <v>0</v>
      </c>
      <c r="O547" t="str">
        <f t="shared" si="8"/>
        <v>NBBDeclined</v>
      </c>
    </row>
    <row r="548" spans="1:15" ht="12" customHeight="1" outlineLevel="1" x14ac:dyDescent="0.2">
      <c r="A548" s="12" t="s">
        <v>24158</v>
      </c>
      <c r="B548" s="12">
        <v>18610</v>
      </c>
      <c r="C548" s="12" t="s">
        <v>20133</v>
      </c>
      <c r="D548" s="13">
        <v>40064</v>
      </c>
      <c r="E548" s="13">
        <v>40080</v>
      </c>
      <c r="F548" s="14">
        <v>40080</v>
      </c>
      <c r="G548" s="8"/>
      <c r="H548" s="8"/>
      <c r="I548" s="21">
        <v>37902</v>
      </c>
      <c r="J548" s="10"/>
      <c r="K548" s="10"/>
      <c r="L548" s="15">
        <v>0</v>
      </c>
      <c r="M548" s="15">
        <v>0</v>
      </c>
      <c r="O548" t="str">
        <f t="shared" si="8"/>
        <v>NBBDeclined</v>
      </c>
    </row>
    <row r="549" spans="1:15" ht="12" customHeight="1" outlineLevel="1" x14ac:dyDescent="0.2">
      <c r="A549" s="12" t="s">
        <v>24158</v>
      </c>
      <c r="B549" s="12">
        <v>18605</v>
      </c>
      <c r="C549" s="12" t="s">
        <v>20133</v>
      </c>
      <c r="D549" s="13">
        <v>40067</v>
      </c>
      <c r="E549" s="13">
        <v>40079</v>
      </c>
      <c r="F549" s="14">
        <v>40080</v>
      </c>
      <c r="G549" s="8"/>
      <c r="H549" s="8"/>
      <c r="J549" s="10"/>
      <c r="K549" s="10"/>
      <c r="L549" s="15">
        <v>0</v>
      </c>
      <c r="M549" s="15">
        <v>0</v>
      </c>
      <c r="O549" t="str">
        <f t="shared" si="8"/>
        <v>NBBDeclined</v>
      </c>
    </row>
    <row r="550" spans="1:15" ht="12" customHeight="1" outlineLevel="1" x14ac:dyDescent="0.2">
      <c r="A550" s="12" t="s">
        <v>24156</v>
      </c>
      <c r="B550" s="12">
        <v>18615</v>
      </c>
      <c r="C550" s="12" t="s">
        <v>20136</v>
      </c>
      <c r="D550" s="13">
        <v>40057</v>
      </c>
      <c r="E550" s="13">
        <v>40081</v>
      </c>
      <c r="F550" s="14">
        <v>40081</v>
      </c>
      <c r="G550" s="19">
        <v>40084</v>
      </c>
      <c r="H550" s="8"/>
      <c r="J550" s="22">
        <v>3</v>
      </c>
      <c r="K550" s="10"/>
      <c r="L550" s="15">
        <v>0</v>
      </c>
      <c r="M550" s="15">
        <v>0</v>
      </c>
      <c r="O550" t="str">
        <f t="shared" si="8"/>
        <v>LABClose-No Info</v>
      </c>
    </row>
    <row r="551" spans="1:15" ht="12" customHeight="1" outlineLevel="1" x14ac:dyDescent="0.2">
      <c r="A551" s="12" t="s">
        <v>24156</v>
      </c>
      <c r="B551" s="12">
        <v>18616</v>
      </c>
      <c r="C551" s="12" t="s">
        <v>20133</v>
      </c>
      <c r="D551" s="17">
        <v>40077</v>
      </c>
      <c r="E551" s="13">
        <v>40081</v>
      </c>
      <c r="F551" s="14">
        <v>40081</v>
      </c>
      <c r="G551" s="8"/>
      <c r="H551" s="8"/>
      <c r="J551" s="10"/>
      <c r="K551" s="10"/>
      <c r="L551" s="15">
        <v>0</v>
      </c>
      <c r="M551" s="15">
        <v>0</v>
      </c>
      <c r="O551" t="str">
        <f t="shared" si="8"/>
        <v>LABDeclined</v>
      </c>
    </row>
    <row r="552" spans="1:15" ht="12" customHeight="1" outlineLevel="1" x14ac:dyDescent="0.2">
      <c r="A552" s="12" t="s">
        <v>24156</v>
      </c>
      <c r="B552" s="12">
        <v>18611</v>
      </c>
      <c r="C552" s="12" t="s">
        <v>20135</v>
      </c>
      <c r="D552" s="13">
        <v>40078</v>
      </c>
      <c r="E552" s="13">
        <v>40079</v>
      </c>
      <c r="F552" s="14">
        <v>40081</v>
      </c>
      <c r="G552" s="14">
        <v>40081</v>
      </c>
      <c r="H552" s="14">
        <v>40084</v>
      </c>
      <c r="J552" s="15">
        <v>0</v>
      </c>
      <c r="K552" s="15">
        <v>3</v>
      </c>
      <c r="L552" s="15">
        <v>3</v>
      </c>
      <c r="M552" s="15">
        <v>0</v>
      </c>
      <c r="O552" t="str">
        <f t="shared" si="8"/>
        <v>LABBound &amp; Not Paid</v>
      </c>
    </row>
    <row r="553" spans="1:15" ht="12" customHeight="1" outlineLevel="1" x14ac:dyDescent="0.2">
      <c r="A553" s="12" t="s">
        <v>24156</v>
      </c>
      <c r="B553" s="12">
        <v>18614</v>
      </c>
      <c r="C553" s="12" t="s">
        <v>24152</v>
      </c>
      <c r="D553" s="13">
        <v>40059</v>
      </c>
      <c r="E553" s="13">
        <v>40080</v>
      </c>
      <c r="F553" s="14">
        <v>40081</v>
      </c>
      <c r="G553" s="19">
        <v>40081</v>
      </c>
      <c r="H553" s="19">
        <v>40085</v>
      </c>
      <c r="J553" s="22">
        <v>0</v>
      </c>
      <c r="K553" s="22">
        <v>4</v>
      </c>
      <c r="L553" s="15">
        <v>4</v>
      </c>
      <c r="M553" s="15">
        <v>0</v>
      </c>
      <c r="O553" t="str">
        <f t="shared" si="8"/>
        <v>LABQuote Issued</v>
      </c>
    </row>
    <row r="554" spans="1:15" ht="12" customHeight="1" outlineLevel="1" x14ac:dyDescent="0.2">
      <c r="A554" s="12" t="s">
        <v>24157</v>
      </c>
      <c r="B554" s="12">
        <v>17673</v>
      </c>
      <c r="C554" s="12" t="s">
        <v>20135</v>
      </c>
      <c r="D554" s="13">
        <v>40073</v>
      </c>
      <c r="E554" s="13">
        <v>40081</v>
      </c>
      <c r="F554" s="14">
        <v>40081</v>
      </c>
      <c r="G554" s="19">
        <v>40084</v>
      </c>
      <c r="H554" s="19">
        <v>40085</v>
      </c>
      <c r="I554" s="21">
        <v>40089</v>
      </c>
      <c r="J554" s="22">
        <v>3</v>
      </c>
      <c r="K554" s="22">
        <v>1</v>
      </c>
      <c r="L554" s="15">
        <v>4</v>
      </c>
      <c r="M554" s="15">
        <v>4</v>
      </c>
      <c r="O554" t="str">
        <f t="shared" si="8"/>
        <v>MCBBound &amp; Not Paid</v>
      </c>
    </row>
    <row r="555" spans="1:15" ht="12" customHeight="1" outlineLevel="1" x14ac:dyDescent="0.2">
      <c r="A555" s="12" t="s">
        <v>24158</v>
      </c>
      <c r="B555" s="12">
        <v>18612</v>
      </c>
      <c r="C555" s="12" t="s">
        <v>20133</v>
      </c>
      <c r="D555" s="18"/>
      <c r="E555" s="13">
        <v>40080</v>
      </c>
      <c r="F555" s="14">
        <v>40081</v>
      </c>
      <c r="G555" s="8"/>
      <c r="H555" s="8"/>
      <c r="J555" s="10"/>
      <c r="K555" s="10"/>
      <c r="L555" s="15">
        <v>0</v>
      </c>
      <c r="M555" s="15">
        <v>0</v>
      </c>
      <c r="O555" t="str">
        <f t="shared" si="8"/>
        <v>NBBDeclined</v>
      </c>
    </row>
    <row r="556" spans="1:15" ht="12" customHeight="1" outlineLevel="1" x14ac:dyDescent="0.2">
      <c r="A556" s="12" t="s">
        <v>24158</v>
      </c>
      <c r="B556" s="12">
        <v>18613</v>
      </c>
      <c r="C556" s="12" t="s">
        <v>20133</v>
      </c>
      <c r="D556" s="13">
        <v>40066</v>
      </c>
      <c r="E556" s="13">
        <v>40080</v>
      </c>
      <c r="F556" s="14">
        <v>40081</v>
      </c>
      <c r="G556" s="8"/>
      <c r="H556" s="8"/>
      <c r="J556" s="10"/>
      <c r="K556" s="10"/>
      <c r="L556" s="15">
        <v>0</v>
      </c>
      <c r="M556" s="15">
        <v>0</v>
      </c>
      <c r="O556" t="str">
        <f t="shared" si="8"/>
        <v>NBBDeclined</v>
      </c>
    </row>
    <row r="557" spans="1:15" ht="12" customHeight="1" outlineLevel="1" x14ac:dyDescent="0.2">
      <c r="A557" s="12" t="s">
        <v>24158</v>
      </c>
      <c r="B557" s="12">
        <v>18617</v>
      </c>
      <c r="C557" s="12" t="s">
        <v>20133</v>
      </c>
      <c r="D557" s="13">
        <v>40081</v>
      </c>
      <c r="E557" s="13">
        <v>40081</v>
      </c>
      <c r="F557" s="14">
        <v>40081</v>
      </c>
      <c r="G557" s="8"/>
      <c r="H557" s="8"/>
      <c r="J557" s="10"/>
      <c r="K557" s="10"/>
      <c r="L557" s="15">
        <v>0</v>
      </c>
      <c r="M557" s="15">
        <v>0</v>
      </c>
      <c r="O557" t="str">
        <f t="shared" si="8"/>
        <v>NBBDeclined</v>
      </c>
    </row>
    <row r="558" spans="1:15" ht="12" customHeight="1" outlineLevel="1" x14ac:dyDescent="0.2">
      <c r="A558" s="12" t="s">
        <v>20138</v>
      </c>
      <c r="B558" s="12">
        <v>17924</v>
      </c>
      <c r="C558" s="12" t="s">
        <v>24151</v>
      </c>
      <c r="D558" s="13">
        <v>40074</v>
      </c>
      <c r="E558" s="13">
        <v>40079</v>
      </c>
      <c r="F558" s="14">
        <v>40084</v>
      </c>
      <c r="G558" s="8"/>
      <c r="H558" s="8"/>
      <c r="I558" s="21">
        <v>40132</v>
      </c>
      <c r="J558" s="10"/>
      <c r="K558" s="10"/>
      <c r="L558" s="15">
        <v>0</v>
      </c>
      <c r="M558" s="15">
        <v>0</v>
      </c>
      <c r="O558" t="str">
        <f t="shared" si="8"/>
        <v>CNJRating</v>
      </c>
    </row>
    <row r="559" spans="1:15" ht="12" customHeight="1" outlineLevel="1" x14ac:dyDescent="0.2">
      <c r="A559" s="12" t="s">
        <v>20138</v>
      </c>
      <c r="B559" s="12">
        <v>17966</v>
      </c>
      <c r="C559" s="12" t="s">
        <v>24151</v>
      </c>
      <c r="D559" s="13">
        <v>40079</v>
      </c>
      <c r="E559" s="13">
        <v>40084</v>
      </c>
      <c r="F559" s="14">
        <v>40084</v>
      </c>
      <c r="G559" s="20"/>
      <c r="H559" s="20"/>
      <c r="I559" s="21">
        <v>40143</v>
      </c>
      <c r="J559" s="23"/>
      <c r="K559" s="23"/>
      <c r="L559" s="15">
        <v>0</v>
      </c>
      <c r="M559" s="15">
        <v>0</v>
      </c>
      <c r="O559" t="str">
        <f t="shared" si="8"/>
        <v>CNJRating</v>
      </c>
    </row>
    <row r="560" spans="1:15" ht="12" customHeight="1" outlineLevel="1" x14ac:dyDescent="0.2">
      <c r="A560" s="12" t="s">
        <v>20138</v>
      </c>
      <c r="B560" s="12">
        <v>17894</v>
      </c>
      <c r="C560" s="12" t="s">
        <v>24151</v>
      </c>
      <c r="D560" s="13">
        <v>40070</v>
      </c>
      <c r="E560" s="13">
        <v>40074</v>
      </c>
      <c r="F560" s="14">
        <v>40084</v>
      </c>
      <c r="G560" s="8"/>
      <c r="H560" s="8"/>
      <c r="I560" s="21">
        <v>40126</v>
      </c>
      <c r="J560" s="10"/>
      <c r="K560" s="10"/>
      <c r="L560" s="15">
        <v>0</v>
      </c>
      <c r="M560" s="15">
        <v>0</v>
      </c>
      <c r="O560" t="str">
        <f t="shared" ref="O560:O607" si="9">+A560&amp;C560</f>
        <v>CNJRating</v>
      </c>
    </row>
    <row r="561" spans="1:15" ht="12" customHeight="1" outlineLevel="1" x14ac:dyDescent="0.2">
      <c r="A561" s="12" t="s">
        <v>20138</v>
      </c>
      <c r="B561" s="12">
        <v>17934</v>
      </c>
      <c r="C561" s="12" t="s">
        <v>24151</v>
      </c>
      <c r="D561" s="13">
        <v>40080</v>
      </c>
      <c r="E561" s="13">
        <v>40084</v>
      </c>
      <c r="F561" s="14">
        <v>40084</v>
      </c>
      <c r="G561" s="8"/>
      <c r="H561" s="8"/>
      <c r="I561" s="21">
        <v>40133</v>
      </c>
      <c r="J561" s="10"/>
      <c r="K561" s="10"/>
      <c r="L561" s="15">
        <v>0</v>
      </c>
      <c r="M561" s="15">
        <v>0</v>
      </c>
      <c r="O561" t="str">
        <f t="shared" si="9"/>
        <v>CNJRating</v>
      </c>
    </row>
    <row r="562" spans="1:15" ht="12" customHeight="1" outlineLevel="1" x14ac:dyDescent="0.2">
      <c r="A562" s="12" t="s">
        <v>24153</v>
      </c>
      <c r="B562" s="12">
        <v>17879</v>
      </c>
      <c r="C562" s="12" t="s">
        <v>24151</v>
      </c>
      <c r="D562" s="17">
        <v>40079</v>
      </c>
      <c r="E562" s="13">
        <v>40080</v>
      </c>
      <c r="F562" s="14">
        <v>40084</v>
      </c>
      <c r="G562" s="8"/>
      <c r="H562" s="8"/>
      <c r="I562" s="21">
        <v>40121</v>
      </c>
      <c r="J562" s="10"/>
      <c r="K562" s="10"/>
      <c r="L562" s="15">
        <v>0</v>
      </c>
      <c r="M562" s="15">
        <v>0</v>
      </c>
      <c r="O562" t="str">
        <f t="shared" si="9"/>
        <v>HJMRating</v>
      </c>
    </row>
    <row r="563" spans="1:15" ht="12" customHeight="1" outlineLevel="1" x14ac:dyDescent="0.2">
      <c r="A563" s="12" t="s">
        <v>24153</v>
      </c>
      <c r="B563" s="12">
        <v>17713</v>
      </c>
      <c r="C563" s="12" t="s">
        <v>24152</v>
      </c>
      <c r="D563" s="13">
        <v>40078</v>
      </c>
      <c r="E563" s="13">
        <v>40080</v>
      </c>
      <c r="F563" s="14">
        <v>40084</v>
      </c>
      <c r="G563" s="19">
        <v>40084</v>
      </c>
      <c r="H563" s="19">
        <v>40084</v>
      </c>
      <c r="I563" s="21">
        <v>40098</v>
      </c>
      <c r="J563" s="22">
        <v>0</v>
      </c>
      <c r="K563" s="22">
        <v>0</v>
      </c>
      <c r="L563" s="15">
        <v>0</v>
      </c>
      <c r="M563" s="15">
        <v>14</v>
      </c>
      <c r="O563" t="str">
        <f t="shared" si="9"/>
        <v>HJMQuote Issued</v>
      </c>
    </row>
    <row r="564" spans="1:15" ht="12" customHeight="1" outlineLevel="1" x14ac:dyDescent="0.2">
      <c r="A564" s="12" t="s">
        <v>24153</v>
      </c>
      <c r="B564" s="12">
        <v>17938</v>
      </c>
      <c r="C564" s="12" t="s">
        <v>24151</v>
      </c>
      <c r="D564" s="13">
        <v>40067</v>
      </c>
      <c r="E564" s="13">
        <v>40079</v>
      </c>
      <c r="F564" s="14">
        <v>40084</v>
      </c>
      <c r="G564" s="8"/>
      <c r="H564" s="8"/>
      <c r="I564" s="21">
        <v>40134</v>
      </c>
      <c r="J564" s="10"/>
      <c r="K564" s="10"/>
      <c r="L564" s="15">
        <v>0</v>
      </c>
      <c r="M564" s="15">
        <v>0</v>
      </c>
      <c r="O564" t="str">
        <f t="shared" si="9"/>
        <v>HJMRating</v>
      </c>
    </row>
    <row r="565" spans="1:15" ht="12" customHeight="1" outlineLevel="1" x14ac:dyDescent="0.2">
      <c r="A565" s="12" t="s">
        <v>24153</v>
      </c>
      <c r="B565" s="12">
        <v>17956</v>
      </c>
      <c r="C565" s="12" t="s">
        <v>24151</v>
      </c>
      <c r="D565" s="13">
        <v>40066</v>
      </c>
      <c r="E565" s="13">
        <v>40074</v>
      </c>
      <c r="F565" s="14">
        <v>40084</v>
      </c>
      <c r="G565" s="8"/>
      <c r="H565" s="8"/>
      <c r="I565" s="21">
        <v>40138</v>
      </c>
      <c r="J565" s="10"/>
      <c r="K565" s="10"/>
      <c r="L565" s="15">
        <v>0</v>
      </c>
      <c r="M565" s="15">
        <v>0</v>
      </c>
      <c r="O565" t="str">
        <f t="shared" si="9"/>
        <v>HJMRating</v>
      </c>
    </row>
    <row r="566" spans="1:15" ht="12" customHeight="1" outlineLevel="1" x14ac:dyDescent="0.2">
      <c r="A566" s="12" t="s">
        <v>24153</v>
      </c>
      <c r="B566" s="12">
        <v>17702</v>
      </c>
      <c r="C566" s="12" t="s">
        <v>20135</v>
      </c>
      <c r="D566" s="13">
        <v>40080</v>
      </c>
      <c r="E566" s="13">
        <v>40081</v>
      </c>
      <c r="F566" s="14">
        <v>40084</v>
      </c>
      <c r="G566" s="19">
        <v>40079</v>
      </c>
      <c r="H566" s="19">
        <v>40084</v>
      </c>
      <c r="I566" s="21">
        <v>40095</v>
      </c>
      <c r="J566" s="22">
        <v>-5</v>
      </c>
      <c r="K566" s="22">
        <v>5</v>
      </c>
      <c r="L566" s="15">
        <v>0</v>
      </c>
      <c r="M566" s="15">
        <v>11</v>
      </c>
      <c r="O566" t="str">
        <f t="shared" si="9"/>
        <v>HJMBound &amp; Not Paid</v>
      </c>
    </row>
    <row r="567" spans="1:15" ht="12" customHeight="1" outlineLevel="1" x14ac:dyDescent="0.2">
      <c r="A567" s="12" t="s">
        <v>24153</v>
      </c>
      <c r="B567" s="12">
        <v>17737</v>
      </c>
      <c r="C567" s="12" t="s">
        <v>20135</v>
      </c>
      <c r="D567" s="13">
        <v>40079</v>
      </c>
      <c r="E567" s="13">
        <v>40081</v>
      </c>
      <c r="F567" s="14">
        <v>40084</v>
      </c>
      <c r="G567" s="14">
        <v>40088</v>
      </c>
      <c r="H567" s="14">
        <v>40088</v>
      </c>
      <c r="I567" s="16">
        <v>40105</v>
      </c>
      <c r="J567" s="15">
        <v>4</v>
      </c>
      <c r="K567" s="15">
        <v>0</v>
      </c>
      <c r="L567" s="15">
        <v>4</v>
      </c>
      <c r="M567" s="15">
        <v>17</v>
      </c>
      <c r="O567" t="str">
        <f t="shared" si="9"/>
        <v>HJMBound &amp; Not Paid</v>
      </c>
    </row>
    <row r="568" spans="1:15" ht="12" customHeight="1" outlineLevel="1" x14ac:dyDescent="0.2">
      <c r="A568" s="12" t="s">
        <v>24155</v>
      </c>
      <c r="B568" s="12">
        <v>18000</v>
      </c>
      <c r="C568" s="12" t="s">
        <v>24151</v>
      </c>
      <c r="D568" s="17">
        <v>40077</v>
      </c>
      <c r="E568" s="13">
        <v>40077</v>
      </c>
      <c r="F568" s="14">
        <v>40084</v>
      </c>
      <c r="G568" s="20"/>
      <c r="H568" s="8"/>
      <c r="I568" s="21">
        <v>40148</v>
      </c>
      <c r="J568" s="23"/>
      <c r="K568" s="10"/>
      <c r="L568" s="15">
        <v>0</v>
      </c>
      <c r="M568" s="15">
        <v>0</v>
      </c>
      <c r="O568" t="str">
        <f t="shared" si="9"/>
        <v>JRRating</v>
      </c>
    </row>
    <row r="569" spans="1:15" ht="12" customHeight="1" outlineLevel="1" x14ac:dyDescent="0.2">
      <c r="A569" s="12" t="s">
        <v>24155</v>
      </c>
      <c r="B569" s="12">
        <v>17891</v>
      </c>
      <c r="C569" s="12" t="s">
        <v>24151</v>
      </c>
      <c r="D569" s="17">
        <v>40075</v>
      </c>
      <c r="E569" s="13">
        <v>40077</v>
      </c>
      <c r="F569" s="14">
        <v>40084</v>
      </c>
      <c r="G569" s="8"/>
      <c r="H569" s="8"/>
      <c r="I569" s="21">
        <v>40125</v>
      </c>
      <c r="J569" s="10"/>
      <c r="K569" s="10"/>
      <c r="L569" s="15">
        <v>0</v>
      </c>
      <c r="M569" s="15">
        <v>0</v>
      </c>
      <c r="O569" t="str">
        <f t="shared" si="9"/>
        <v>JRRating</v>
      </c>
    </row>
    <row r="570" spans="1:15" ht="12" customHeight="1" outlineLevel="1" x14ac:dyDescent="0.2">
      <c r="A570" s="12" t="s">
        <v>24155</v>
      </c>
      <c r="B570" s="12">
        <v>17752</v>
      </c>
      <c r="C570" s="12" t="s">
        <v>24151</v>
      </c>
      <c r="D570" s="13">
        <v>40078</v>
      </c>
      <c r="E570" s="13">
        <v>40080</v>
      </c>
      <c r="F570" s="14">
        <v>40084</v>
      </c>
      <c r="G570" s="8"/>
      <c r="H570" s="8"/>
      <c r="I570" s="21">
        <v>40112</v>
      </c>
      <c r="J570" s="10"/>
      <c r="K570" s="10"/>
      <c r="L570" s="15">
        <v>0</v>
      </c>
      <c r="M570" s="15">
        <v>0</v>
      </c>
      <c r="O570" t="str">
        <f t="shared" si="9"/>
        <v>JRRating</v>
      </c>
    </row>
    <row r="571" spans="1:15" ht="12" customHeight="1" outlineLevel="1" x14ac:dyDescent="0.2">
      <c r="A571" s="12" t="s">
        <v>24156</v>
      </c>
      <c r="B571" s="12">
        <v>18618</v>
      </c>
      <c r="C571" s="12" t="s">
        <v>24151</v>
      </c>
      <c r="E571" s="13">
        <v>40083</v>
      </c>
      <c r="F571" s="14">
        <v>40084</v>
      </c>
      <c r="G571" s="8"/>
      <c r="H571" s="8"/>
      <c r="J571" s="10"/>
      <c r="K571" s="10"/>
      <c r="L571" s="15">
        <v>0</v>
      </c>
      <c r="M571" s="15">
        <v>0</v>
      </c>
      <c r="O571" t="str">
        <f t="shared" si="9"/>
        <v>LABRating</v>
      </c>
    </row>
    <row r="572" spans="1:15" ht="12" customHeight="1" outlineLevel="1" x14ac:dyDescent="0.2">
      <c r="A572" s="12" t="s">
        <v>24156</v>
      </c>
      <c r="B572" s="12">
        <v>18620</v>
      </c>
      <c r="C572" s="12" t="s">
        <v>24152</v>
      </c>
      <c r="D572" s="13">
        <v>40084</v>
      </c>
      <c r="E572" s="13">
        <v>40084</v>
      </c>
      <c r="F572" s="14">
        <v>40084</v>
      </c>
      <c r="G572" s="19">
        <v>40095</v>
      </c>
      <c r="H572" s="19">
        <v>40095</v>
      </c>
      <c r="J572" s="22">
        <v>11</v>
      </c>
      <c r="K572" s="22">
        <v>0</v>
      </c>
      <c r="L572" s="15">
        <v>11</v>
      </c>
      <c r="M572" s="15">
        <v>0</v>
      </c>
      <c r="O572" t="str">
        <f t="shared" si="9"/>
        <v>LABQuote Issued</v>
      </c>
    </row>
    <row r="573" spans="1:15" ht="12" customHeight="1" outlineLevel="1" x14ac:dyDescent="0.2">
      <c r="A573" s="12" t="s">
        <v>24156</v>
      </c>
      <c r="B573" s="12">
        <v>17909</v>
      </c>
      <c r="C573" s="12" t="s">
        <v>24151</v>
      </c>
      <c r="D573" s="13">
        <v>40073</v>
      </c>
      <c r="E573" s="13">
        <v>40080</v>
      </c>
      <c r="F573" s="14">
        <v>40084</v>
      </c>
      <c r="G573" s="20"/>
      <c r="H573" s="20"/>
      <c r="I573" s="21">
        <v>40129</v>
      </c>
      <c r="J573" s="23"/>
      <c r="K573" s="23"/>
      <c r="L573" s="15">
        <v>0</v>
      </c>
      <c r="M573" s="15">
        <v>0</v>
      </c>
      <c r="O573" t="str">
        <f t="shared" si="9"/>
        <v>LABRating</v>
      </c>
    </row>
    <row r="574" spans="1:15" ht="12" customHeight="1" outlineLevel="1" x14ac:dyDescent="0.2">
      <c r="A574" s="12" t="s">
        <v>24157</v>
      </c>
      <c r="B574" s="12">
        <v>17999</v>
      </c>
      <c r="C574" s="12" t="s">
        <v>24151</v>
      </c>
      <c r="D574" s="13">
        <v>40071</v>
      </c>
      <c r="E574" s="13">
        <v>40074</v>
      </c>
      <c r="F574" s="14">
        <v>40084</v>
      </c>
      <c r="G574" s="8"/>
      <c r="H574" s="8"/>
      <c r="I574" s="21">
        <v>40148</v>
      </c>
      <c r="J574" s="10"/>
      <c r="K574" s="10"/>
      <c r="L574" s="15">
        <v>0</v>
      </c>
      <c r="M574" s="15">
        <v>0</v>
      </c>
      <c r="O574" t="str">
        <f t="shared" si="9"/>
        <v>MCBRating</v>
      </c>
    </row>
    <row r="575" spans="1:15" ht="12" customHeight="1" outlineLevel="1" x14ac:dyDescent="0.2">
      <c r="A575" s="12" t="s">
        <v>24157</v>
      </c>
      <c r="B575" s="12">
        <v>17674</v>
      </c>
      <c r="C575" s="12" t="s">
        <v>20135</v>
      </c>
      <c r="D575" s="13">
        <v>40074</v>
      </c>
      <c r="E575" s="13">
        <v>40084</v>
      </c>
      <c r="F575" s="14">
        <v>40084</v>
      </c>
      <c r="G575" s="19">
        <v>40084</v>
      </c>
      <c r="H575" s="19">
        <v>40086</v>
      </c>
      <c r="I575" s="21">
        <v>40090</v>
      </c>
      <c r="J575" s="22">
        <v>0</v>
      </c>
      <c r="K575" s="22">
        <v>2</v>
      </c>
      <c r="L575" s="15">
        <v>2</v>
      </c>
      <c r="M575" s="15">
        <v>4</v>
      </c>
      <c r="O575" t="str">
        <f t="shared" si="9"/>
        <v>MCBBound &amp; Not Paid</v>
      </c>
    </row>
    <row r="576" spans="1:15" ht="12" customHeight="1" outlineLevel="1" x14ac:dyDescent="0.2">
      <c r="A576" s="12" t="s">
        <v>24157</v>
      </c>
      <c r="B576" s="12">
        <v>18042</v>
      </c>
      <c r="C576" s="12" t="s">
        <v>24151</v>
      </c>
      <c r="D576" s="13">
        <v>40071</v>
      </c>
      <c r="E576" s="13">
        <v>40077</v>
      </c>
      <c r="F576" s="14">
        <v>40084</v>
      </c>
      <c r="G576" s="20"/>
      <c r="H576" s="20"/>
      <c r="I576" s="21">
        <v>40158</v>
      </c>
      <c r="J576" s="23"/>
      <c r="K576" s="23"/>
      <c r="L576" s="15">
        <v>0</v>
      </c>
      <c r="M576" s="15">
        <v>0</v>
      </c>
      <c r="O576" t="str">
        <f t="shared" si="9"/>
        <v>MCBRating</v>
      </c>
    </row>
    <row r="577" spans="1:15" ht="12" customHeight="1" outlineLevel="1" x14ac:dyDescent="0.2">
      <c r="A577" s="12" t="s">
        <v>24158</v>
      </c>
      <c r="B577" s="12">
        <v>18619</v>
      </c>
      <c r="C577" s="12" t="s">
        <v>20133</v>
      </c>
      <c r="D577" s="13">
        <v>40071</v>
      </c>
      <c r="E577" s="13">
        <v>40083</v>
      </c>
      <c r="F577" s="14">
        <v>40084</v>
      </c>
      <c r="G577" s="8"/>
      <c r="H577" s="8"/>
      <c r="J577" s="10"/>
      <c r="K577" s="10"/>
      <c r="L577" s="15">
        <v>0</v>
      </c>
      <c r="M577" s="15">
        <v>0</v>
      </c>
      <c r="O577" t="str">
        <f t="shared" si="9"/>
        <v>NBBDeclined</v>
      </c>
    </row>
    <row r="578" spans="1:15" ht="12" customHeight="1" outlineLevel="1" x14ac:dyDescent="0.2">
      <c r="A578" s="12" t="s">
        <v>24158</v>
      </c>
      <c r="B578" s="12">
        <v>18621</v>
      </c>
      <c r="C578" s="12" t="s">
        <v>20133</v>
      </c>
      <c r="D578" s="13">
        <v>40073</v>
      </c>
      <c r="E578" s="13">
        <v>40084</v>
      </c>
      <c r="F578" s="14">
        <v>40084</v>
      </c>
      <c r="G578" s="8"/>
      <c r="H578" s="8"/>
      <c r="J578" s="10"/>
      <c r="K578" s="10"/>
      <c r="L578" s="15">
        <v>0</v>
      </c>
      <c r="M578" s="15">
        <v>0</v>
      </c>
      <c r="O578" t="str">
        <f t="shared" si="9"/>
        <v>NBBDeclined</v>
      </c>
    </row>
    <row r="579" spans="1:15" ht="12" customHeight="1" outlineLevel="1" x14ac:dyDescent="0.2">
      <c r="A579" s="12" t="s">
        <v>24153</v>
      </c>
      <c r="B579" s="12">
        <v>17638</v>
      </c>
      <c r="C579" s="12" t="s">
        <v>24148</v>
      </c>
      <c r="D579" s="13">
        <v>40082</v>
      </c>
      <c r="E579" s="13">
        <v>40085</v>
      </c>
      <c r="F579" s="14">
        <v>40085</v>
      </c>
      <c r="G579" s="19">
        <v>40081</v>
      </c>
      <c r="H579" s="19">
        <v>40085</v>
      </c>
      <c r="I579" s="21">
        <v>40086</v>
      </c>
      <c r="J579" s="22">
        <v>-4</v>
      </c>
      <c r="K579" s="22">
        <v>4</v>
      </c>
      <c r="L579" s="15">
        <v>0</v>
      </c>
      <c r="M579" s="15">
        <v>1</v>
      </c>
      <c r="O579" t="str">
        <f t="shared" si="9"/>
        <v>HJMRenewal Lapse</v>
      </c>
    </row>
    <row r="580" spans="1:15" ht="12" customHeight="1" outlineLevel="1" x14ac:dyDescent="0.2">
      <c r="A580" s="12" t="s">
        <v>24153</v>
      </c>
      <c r="B580" s="12">
        <v>17681</v>
      </c>
      <c r="C580" s="12" t="s">
        <v>20135</v>
      </c>
      <c r="D580" s="13">
        <v>40084</v>
      </c>
      <c r="E580" s="13">
        <v>40085</v>
      </c>
      <c r="F580" s="14">
        <v>40085</v>
      </c>
      <c r="G580" s="19">
        <v>40087</v>
      </c>
      <c r="H580" s="19">
        <v>40087</v>
      </c>
      <c r="I580" s="21">
        <v>40092</v>
      </c>
      <c r="J580" s="22">
        <v>2</v>
      </c>
      <c r="K580" s="22">
        <v>0</v>
      </c>
      <c r="L580" s="15">
        <v>2</v>
      </c>
      <c r="M580" s="15">
        <v>5</v>
      </c>
      <c r="O580" t="str">
        <f t="shared" si="9"/>
        <v>HJMBound &amp; Not Paid</v>
      </c>
    </row>
    <row r="581" spans="1:15" ht="12" customHeight="1" outlineLevel="1" x14ac:dyDescent="0.2">
      <c r="A581" s="12" t="s">
        <v>24153</v>
      </c>
      <c r="B581" s="12">
        <v>17688</v>
      </c>
      <c r="C581" s="12" t="s">
        <v>20135</v>
      </c>
      <c r="D581" s="13">
        <v>40085</v>
      </c>
      <c r="E581" s="13">
        <v>40085</v>
      </c>
      <c r="F581" s="14">
        <v>40085</v>
      </c>
      <c r="G581" s="19">
        <v>40086</v>
      </c>
      <c r="H581" s="19">
        <v>40087</v>
      </c>
      <c r="I581" s="21">
        <v>40092</v>
      </c>
      <c r="J581" s="22">
        <v>1</v>
      </c>
      <c r="K581" s="22">
        <v>1</v>
      </c>
      <c r="L581" s="15">
        <v>2</v>
      </c>
      <c r="M581" s="15">
        <v>5</v>
      </c>
      <c r="O581" t="str">
        <f t="shared" si="9"/>
        <v>HJMBound &amp; Not Paid</v>
      </c>
    </row>
    <row r="582" spans="1:15" ht="12" customHeight="1" outlineLevel="1" x14ac:dyDescent="0.2">
      <c r="A582" s="12" t="s">
        <v>24155</v>
      </c>
      <c r="B582" s="12">
        <v>17724</v>
      </c>
      <c r="C582" s="12" t="s">
        <v>24152</v>
      </c>
      <c r="D582" s="13">
        <v>40081</v>
      </c>
      <c r="E582" s="13">
        <v>40084</v>
      </c>
      <c r="F582" s="14">
        <v>40085</v>
      </c>
      <c r="G582" s="19">
        <v>40094</v>
      </c>
      <c r="H582" s="19">
        <v>40094</v>
      </c>
      <c r="I582" s="21">
        <v>40102</v>
      </c>
      <c r="J582" s="22">
        <v>9</v>
      </c>
      <c r="K582" s="22">
        <v>0</v>
      </c>
      <c r="L582" s="15">
        <v>9</v>
      </c>
      <c r="M582" s="15">
        <v>8</v>
      </c>
      <c r="O582" t="str">
        <f t="shared" si="9"/>
        <v>JRQuote Issued</v>
      </c>
    </row>
    <row r="583" spans="1:15" ht="12" customHeight="1" outlineLevel="1" x14ac:dyDescent="0.2">
      <c r="A583" s="12" t="s">
        <v>24155</v>
      </c>
      <c r="B583" s="12">
        <v>17742</v>
      </c>
      <c r="C583" s="12" t="s">
        <v>24152</v>
      </c>
      <c r="D583" s="13">
        <v>40056</v>
      </c>
      <c r="E583" s="13">
        <v>40085</v>
      </c>
      <c r="F583" s="14">
        <v>40085</v>
      </c>
      <c r="G583" s="19">
        <v>40095</v>
      </c>
      <c r="H583" s="19">
        <v>40095</v>
      </c>
      <c r="I583" s="21">
        <v>40107</v>
      </c>
      <c r="J583" s="22">
        <v>10</v>
      </c>
      <c r="K583" s="22">
        <v>0</v>
      </c>
      <c r="L583" s="15">
        <v>10</v>
      </c>
      <c r="M583" s="15">
        <v>12</v>
      </c>
      <c r="O583" t="str">
        <f t="shared" si="9"/>
        <v>JRQuote Issued</v>
      </c>
    </row>
    <row r="584" spans="1:15" ht="12" customHeight="1" outlineLevel="1" x14ac:dyDescent="0.2">
      <c r="A584" s="12" t="s">
        <v>24156</v>
      </c>
      <c r="B584" s="12">
        <v>18624</v>
      </c>
      <c r="C584" s="12" t="s">
        <v>24152</v>
      </c>
      <c r="D584" s="13">
        <v>40079</v>
      </c>
      <c r="E584" s="13">
        <v>40085</v>
      </c>
      <c r="F584" s="14">
        <v>40085</v>
      </c>
      <c r="G584" s="19">
        <v>40088</v>
      </c>
      <c r="H584" s="19">
        <v>40088</v>
      </c>
      <c r="J584" s="22">
        <v>3</v>
      </c>
      <c r="K584" s="22">
        <v>0</v>
      </c>
      <c r="L584" s="15">
        <v>3</v>
      </c>
      <c r="M584" s="15">
        <v>0</v>
      </c>
      <c r="O584" t="str">
        <f t="shared" si="9"/>
        <v>LABQuote Issued</v>
      </c>
    </row>
    <row r="585" spans="1:15" ht="12" customHeight="1" outlineLevel="1" x14ac:dyDescent="0.2">
      <c r="A585" s="12" t="s">
        <v>24156</v>
      </c>
      <c r="B585" s="12">
        <v>18625</v>
      </c>
      <c r="C585" s="12" t="s">
        <v>24152</v>
      </c>
      <c r="D585" s="13">
        <v>40066</v>
      </c>
      <c r="E585" s="13">
        <v>40085</v>
      </c>
      <c r="F585" s="14">
        <v>40085</v>
      </c>
      <c r="G585" s="19">
        <v>40087</v>
      </c>
      <c r="H585" s="19">
        <v>40088</v>
      </c>
      <c r="J585" s="22">
        <v>2</v>
      </c>
      <c r="K585" s="22">
        <v>1</v>
      </c>
      <c r="L585" s="15">
        <v>3</v>
      </c>
      <c r="M585" s="15">
        <v>0</v>
      </c>
      <c r="O585" t="str">
        <f t="shared" si="9"/>
        <v>LABQuote Issued</v>
      </c>
    </row>
    <row r="586" spans="1:15" ht="12" customHeight="1" outlineLevel="1" x14ac:dyDescent="0.2">
      <c r="A586" s="12" t="s">
        <v>24156</v>
      </c>
      <c r="B586" s="12">
        <v>18622</v>
      </c>
      <c r="C586" s="12" t="s">
        <v>20135</v>
      </c>
      <c r="D586" s="13">
        <v>40084</v>
      </c>
      <c r="E586" s="13">
        <v>40085</v>
      </c>
      <c r="F586" s="14">
        <v>40085</v>
      </c>
      <c r="G586" s="19">
        <v>40092</v>
      </c>
      <c r="H586" s="19">
        <v>40092</v>
      </c>
      <c r="J586" s="22">
        <v>7</v>
      </c>
      <c r="K586" s="22">
        <v>0</v>
      </c>
      <c r="L586" s="15">
        <v>7</v>
      </c>
      <c r="M586" s="15">
        <v>0</v>
      </c>
      <c r="O586" t="str">
        <f t="shared" si="9"/>
        <v>LABBound &amp; Not Paid</v>
      </c>
    </row>
    <row r="587" spans="1:15" ht="12" customHeight="1" outlineLevel="1" x14ac:dyDescent="0.2">
      <c r="A587" s="12" t="s">
        <v>24156</v>
      </c>
      <c r="B587" s="12">
        <v>18626</v>
      </c>
      <c r="C587" s="12" t="s">
        <v>24151</v>
      </c>
      <c r="D587" s="13">
        <v>40079</v>
      </c>
      <c r="E587" s="13">
        <v>40085</v>
      </c>
      <c r="F587" s="14">
        <v>40085</v>
      </c>
      <c r="G587" s="19">
        <v>40095</v>
      </c>
      <c r="H587" s="8"/>
      <c r="J587" s="22">
        <v>10</v>
      </c>
      <c r="K587" s="10"/>
      <c r="L587" s="15">
        <v>0</v>
      </c>
      <c r="M587" s="15">
        <v>0</v>
      </c>
      <c r="O587" t="str">
        <f t="shared" si="9"/>
        <v>LABRating</v>
      </c>
    </row>
    <row r="588" spans="1:15" ht="12" customHeight="1" outlineLevel="1" x14ac:dyDescent="0.2">
      <c r="A588" s="12" t="s">
        <v>24156</v>
      </c>
      <c r="B588" s="12">
        <v>17716</v>
      </c>
      <c r="C588" s="12" t="s">
        <v>24152</v>
      </c>
      <c r="D588" s="13">
        <v>40084</v>
      </c>
      <c r="E588" s="13">
        <v>40085</v>
      </c>
      <c r="F588" s="14">
        <v>40085</v>
      </c>
      <c r="G588" s="14">
        <v>40087</v>
      </c>
      <c r="H588" s="14">
        <v>40087</v>
      </c>
      <c r="I588" s="21">
        <v>40100</v>
      </c>
      <c r="J588" s="15">
        <v>2</v>
      </c>
      <c r="K588" s="15">
        <v>0</v>
      </c>
      <c r="L588" s="15">
        <v>2</v>
      </c>
      <c r="M588" s="15">
        <v>13</v>
      </c>
      <c r="O588" t="str">
        <f t="shared" si="9"/>
        <v>LABQuote Issued</v>
      </c>
    </row>
    <row r="589" spans="1:15" ht="12" customHeight="1" outlineLevel="1" x14ac:dyDescent="0.2">
      <c r="A589" s="12" t="s">
        <v>24158</v>
      </c>
      <c r="B589" s="12">
        <v>18628</v>
      </c>
      <c r="C589" s="12" t="s">
        <v>20133</v>
      </c>
      <c r="D589" s="18"/>
      <c r="E589" s="13">
        <v>40085</v>
      </c>
      <c r="F589" s="14">
        <v>40085</v>
      </c>
      <c r="G589" s="8"/>
      <c r="H589" s="8"/>
      <c r="J589" s="10"/>
      <c r="K589" s="10"/>
      <c r="L589" s="15">
        <v>0</v>
      </c>
      <c r="M589" s="15">
        <v>0</v>
      </c>
      <c r="O589" t="str">
        <f t="shared" si="9"/>
        <v>NBBDeclined</v>
      </c>
    </row>
    <row r="590" spans="1:15" ht="12" customHeight="1" outlineLevel="1" x14ac:dyDescent="0.2">
      <c r="A590" s="12" t="s">
        <v>24158</v>
      </c>
      <c r="B590" s="12">
        <v>18627</v>
      </c>
      <c r="C590" s="12" t="s">
        <v>20133</v>
      </c>
      <c r="D590" s="13">
        <v>40077</v>
      </c>
      <c r="E590" s="13">
        <v>40085</v>
      </c>
      <c r="F590" s="14">
        <v>40085</v>
      </c>
      <c r="G590" s="8"/>
      <c r="H590" s="8"/>
      <c r="J590" s="10"/>
      <c r="K590" s="10"/>
      <c r="L590" s="15">
        <v>0</v>
      </c>
      <c r="M590" s="15">
        <v>0</v>
      </c>
      <c r="O590" t="str">
        <f t="shared" si="9"/>
        <v>NBBDeclined</v>
      </c>
    </row>
    <row r="591" spans="1:15" ht="12" customHeight="1" outlineLevel="1" x14ac:dyDescent="0.2">
      <c r="A591" s="12" t="s">
        <v>24158</v>
      </c>
      <c r="B591" s="12">
        <v>18623</v>
      </c>
      <c r="C591" s="12" t="s">
        <v>20133</v>
      </c>
      <c r="D591" s="13">
        <v>40083</v>
      </c>
      <c r="E591" s="13">
        <v>40085</v>
      </c>
      <c r="F591" s="14">
        <v>40085</v>
      </c>
      <c r="G591" s="8"/>
      <c r="H591" s="8"/>
      <c r="J591" s="10"/>
      <c r="K591" s="10"/>
      <c r="L591" s="15">
        <v>0</v>
      </c>
      <c r="M591" s="15">
        <v>0</v>
      </c>
      <c r="O591" t="str">
        <f t="shared" si="9"/>
        <v>NBBDeclined</v>
      </c>
    </row>
    <row r="592" spans="1:15" ht="12" customHeight="1" outlineLevel="1" x14ac:dyDescent="0.2">
      <c r="A592" s="12" t="s">
        <v>24158</v>
      </c>
      <c r="B592" s="12">
        <v>18629</v>
      </c>
      <c r="C592" s="12" t="s">
        <v>20133</v>
      </c>
      <c r="D592" s="18"/>
      <c r="E592" s="13">
        <v>40085</v>
      </c>
      <c r="F592" s="14">
        <v>40085</v>
      </c>
      <c r="G592" s="8"/>
      <c r="H592" s="8"/>
      <c r="I592" s="18"/>
      <c r="J592" s="10"/>
      <c r="K592" s="10"/>
      <c r="L592" s="15">
        <v>0</v>
      </c>
      <c r="M592" s="15">
        <v>0</v>
      </c>
      <c r="O592" t="str">
        <f t="shared" si="9"/>
        <v>NBBDeclined</v>
      </c>
    </row>
    <row r="593" spans="1:15" ht="12" customHeight="1" outlineLevel="1" x14ac:dyDescent="0.2">
      <c r="A593" s="12" t="s">
        <v>20138</v>
      </c>
      <c r="B593" s="12">
        <v>17725</v>
      </c>
      <c r="C593" s="12" t="s">
        <v>24152</v>
      </c>
      <c r="D593" s="13">
        <v>40080</v>
      </c>
      <c r="E593" s="13">
        <v>40085</v>
      </c>
      <c r="F593" s="14">
        <v>40086</v>
      </c>
      <c r="G593" s="19">
        <v>40088</v>
      </c>
      <c r="H593" s="19">
        <v>40093</v>
      </c>
      <c r="I593" s="21">
        <v>40102</v>
      </c>
      <c r="J593" s="22">
        <v>2</v>
      </c>
      <c r="K593" s="22">
        <v>5</v>
      </c>
      <c r="L593" s="15">
        <v>7</v>
      </c>
      <c r="M593" s="15">
        <v>9</v>
      </c>
      <c r="O593" t="str">
        <f t="shared" si="9"/>
        <v>CNJQuote Issued</v>
      </c>
    </row>
    <row r="594" spans="1:15" ht="12" customHeight="1" outlineLevel="1" x14ac:dyDescent="0.2">
      <c r="A594" s="12" t="s">
        <v>24153</v>
      </c>
      <c r="B594" s="12">
        <v>17774</v>
      </c>
      <c r="C594" s="12" t="s">
        <v>24152</v>
      </c>
      <c r="D594" s="17">
        <v>40077</v>
      </c>
      <c r="E594" s="13">
        <v>40085</v>
      </c>
      <c r="F594" s="14">
        <v>40086</v>
      </c>
      <c r="G594" s="19">
        <v>40092</v>
      </c>
      <c r="H594" s="19">
        <v>40093</v>
      </c>
      <c r="I594" s="21">
        <v>40117</v>
      </c>
      <c r="J594" s="22">
        <v>6</v>
      </c>
      <c r="K594" s="22">
        <v>1</v>
      </c>
      <c r="L594" s="15">
        <v>7</v>
      </c>
      <c r="M594" s="15">
        <v>24</v>
      </c>
      <c r="O594" t="str">
        <f t="shared" si="9"/>
        <v>HJMQuote Issued</v>
      </c>
    </row>
    <row r="595" spans="1:15" ht="12" customHeight="1" outlineLevel="1" x14ac:dyDescent="0.2">
      <c r="A595" s="12" t="s">
        <v>24153</v>
      </c>
      <c r="B595" s="12">
        <v>17695</v>
      </c>
      <c r="C595" s="12" t="s">
        <v>20135</v>
      </c>
      <c r="D595" s="13">
        <v>40086</v>
      </c>
      <c r="E595" s="13">
        <v>40086</v>
      </c>
      <c r="F595" s="14">
        <v>40086</v>
      </c>
      <c r="G595" s="19">
        <v>40081</v>
      </c>
      <c r="H595" s="19">
        <v>40086</v>
      </c>
      <c r="I595" s="21">
        <v>40094</v>
      </c>
      <c r="J595" s="22">
        <v>-5</v>
      </c>
      <c r="K595" s="22">
        <v>5</v>
      </c>
      <c r="L595" s="15">
        <v>0</v>
      </c>
      <c r="M595" s="15">
        <v>8</v>
      </c>
      <c r="O595" t="str">
        <f t="shared" si="9"/>
        <v>HJMBound &amp; Not Paid</v>
      </c>
    </row>
    <row r="596" spans="1:15" ht="12" customHeight="1" outlineLevel="1" x14ac:dyDescent="0.2">
      <c r="A596" s="12" t="s">
        <v>24156</v>
      </c>
      <c r="B596" s="12">
        <v>18631</v>
      </c>
      <c r="C596" s="12" t="s">
        <v>24151</v>
      </c>
      <c r="D596" s="13">
        <v>40086</v>
      </c>
      <c r="E596" s="13">
        <v>40086</v>
      </c>
      <c r="F596" s="14">
        <v>40086</v>
      </c>
      <c r="G596" s="19">
        <v>40092</v>
      </c>
      <c r="H596" s="8"/>
      <c r="J596" s="22">
        <v>6</v>
      </c>
      <c r="K596" s="10"/>
      <c r="L596" s="15">
        <v>0</v>
      </c>
      <c r="M596" s="15">
        <v>0</v>
      </c>
      <c r="O596" t="str">
        <f t="shared" si="9"/>
        <v>LABRating</v>
      </c>
    </row>
    <row r="597" spans="1:15" ht="12" customHeight="1" outlineLevel="1" x14ac:dyDescent="0.2">
      <c r="A597" s="12" t="s">
        <v>24158</v>
      </c>
      <c r="B597" s="12">
        <v>18630</v>
      </c>
      <c r="C597" s="12" t="s">
        <v>20133</v>
      </c>
      <c r="D597" s="13">
        <v>40084</v>
      </c>
      <c r="E597" s="13">
        <v>40086</v>
      </c>
      <c r="F597" s="14">
        <v>40086</v>
      </c>
      <c r="G597" s="8"/>
      <c r="H597" s="8"/>
      <c r="J597" s="10"/>
      <c r="K597" s="10"/>
      <c r="L597" s="15">
        <v>0</v>
      </c>
      <c r="M597" s="15">
        <v>0</v>
      </c>
      <c r="O597" t="str">
        <f t="shared" si="9"/>
        <v>NBBDeclined</v>
      </c>
    </row>
    <row r="598" spans="1:15" ht="12" customHeight="1" outlineLevel="1" x14ac:dyDescent="0.2">
      <c r="A598" s="12" t="s">
        <v>20138</v>
      </c>
      <c r="B598" s="12">
        <v>18072</v>
      </c>
      <c r="C598" s="12" t="s">
        <v>24151</v>
      </c>
      <c r="D598" s="13">
        <v>40081</v>
      </c>
      <c r="E598" s="13">
        <v>40087</v>
      </c>
      <c r="F598" s="14">
        <v>40087</v>
      </c>
      <c r="G598" s="8"/>
      <c r="H598" s="8"/>
      <c r="I598" s="21">
        <v>40166</v>
      </c>
      <c r="J598" s="10"/>
      <c r="K598" s="10"/>
      <c r="L598" s="15">
        <v>0</v>
      </c>
      <c r="M598" s="15">
        <v>0</v>
      </c>
      <c r="O598" t="str">
        <f t="shared" si="9"/>
        <v>CNJRating</v>
      </c>
    </row>
    <row r="599" spans="1:15" ht="12" customHeight="1" outlineLevel="1" x14ac:dyDescent="0.2">
      <c r="A599" s="12" t="s">
        <v>24153</v>
      </c>
      <c r="B599" s="12">
        <v>17676</v>
      </c>
      <c r="C599" s="12" t="s">
        <v>20135</v>
      </c>
      <c r="D599" s="17">
        <v>40087</v>
      </c>
      <c r="E599" s="13">
        <v>40087</v>
      </c>
      <c r="F599" s="14">
        <v>40087</v>
      </c>
      <c r="G599" s="19">
        <v>40087</v>
      </c>
      <c r="H599" s="19">
        <v>40087</v>
      </c>
      <c r="I599" s="21">
        <v>40091</v>
      </c>
      <c r="J599" s="22">
        <v>0</v>
      </c>
      <c r="K599" s="22">
        <v>0</v>
      </c>
      <c r="L599" s="15">
        <v>0</v>
      </c>
      <c r="M599" s="15">
        <v>4</v>
      </c>
      <c r="O599" t="str">
        <f t="shared" si="9"/>
        <v>HJMBound &amp; Not Paid</v>
      </c>
    </row>
    <row r="600" spans="1:15" ht="12" customHeight="1" outlineLevel="1" x14ac:dyDescent="0.2">
      <c r="A600" s="12" t="s">
        <v>24156</v>
      </c>
      <c r="B600" s="12">
        <v>18636</v>
      </c>
      <c r="C600" s="12" t="s">
        <v>24152</v>
      </c>
      <c r="D600" s="13">
        <v>40060</v>
      </c>
      <c r="E600" s="13">
        <v>40087</v>
      </c>
      <c r="F600" s="14">
        <v>40087</v>
      </c>
      <c r="G600" s="19">
        <v>40092</v>
      </c>
      <c r="H600" s="19">
        <v>40092</v>
      </c>
      <c r="J600" s="22">
        <v>5</v>
      </c>
      <c r="K600" s="22">
        <v>0</v>
      </c>
      <c r="L600" s="15">
        <v>5</v>
      </c>
      <c r="M600" s="15">
        <v>0</v>
      </c>
      <c r="O600" t="str">
        <f t="shared" si="9"/>
        <v>LABQuote Issued</v>
      </c>
    </row>
    <row r="601" spans="1:15" ht="12" customHeight="1" outlineLevel="1" x14ac:dyDescent="0.2">
      <c r="A601" s="12" t="s">
        <v>24156</v>
      </c>
      <c r="B601" s="12">
        <v>18634</v>
      </c>
      <c r="C601" s="12" t="s">
        <v>24152</v>
      </c>
      <c r="D601" s="13">
        <v>40086</v>
      </c>
      <c r="E601" s="13">
        <v>40087</v>
      </c>
      <c r="F601" s="14">
        <v>40087</v>
      </c>
      <c r="G601" s="19">
        <v>40088</v>
      </c>
      <c r="H601" s="19">
        <v>40088</v>
      </c>
      <c r="J601" s="22">
        <v>1</v>
      </c>
      <c r="K601" s="22">
        <v>0</v>
      </c>
      <c r="L601" s="15">
        <v>1</v>
      </c>
      <c r="M601" s="15">
        <v>0</v>
      </c>
      <c r="O601" t="str">
        <f t="shared" si="9"/>
        <v>LABQuote Issued</v>
      </c>
    </row>
    <row r="602" spans="1:15" ht="12" customHeight="1" outlineLevel="1" x14ac:dyDescent="0.2">
      <c r="A602" s="12" t="s">
        <v>24156</v>
      </c>
      <c r="B602" s="12">
        <v>18004</v>
      </c>
      <c r="C602" s="12" t="s">
        <v>24151</v>
      </c>
      <c r="D602" s="17">
        <v>40077</v>
      </c>
      <c r="E602" s="13">
        <v>40087</v>
      </c>
      <c r="F602" s="14">
        <v>40087</v>
      </c>
      <c r="G602" s="8"/>
      <c r="H602" s="8"/>
      <c r="I602" s="21">
        <v>40149</v>
      </c>
      <c r="J602" s="10"/>
      <c r="K602" s="10"/>
      <c r="L602" s="15">
        <v>0</v>
      </c>
      <c r="M602" s="15">
        <v>0</v>
      </c>
      <c r="O602" t="str">
        <f t="shared" si="9"/>
        <v>LABRating</v>
      </c>
    </row>
    <row r="603" spans="1:15" ht="12" customHeight="1" outlineLevel="1" x14ac:dyDescent="0.2">
      <c r="A603" s="12" t="s">
        <v>24156</v>
      </c>
      <c r="B603" s="12">
        <v>17900</v>
      </c>
      <c r="C603" s="12" t="s">
        <v>24151</v>
      </c>
      <c r="D603" s="13">
        <v>40084</v>
      </c>
      <c r="E603" s="13">
        <v>40084</v>
      </c>
      <c r="F603" s="14">
        <v>40087</v>
      </c>
      <c r="G603" s="8"/>
      <c r="H603" s="8"/>
      <c r="I603" s="21">
        <v>40127</v>
      </c>
      <c r="J603" s="10"/>
      <c r="K603" s="10"/>
      <c r="L603" s="15">
        <v>0</v>
      </c>
      <c r="M603" s="15">
        <v>0</v>
      </c>
      <c r="O603" t="str">
        <f t="shared" si="9"/>
        <v>LABRating</v>
      </c>
    </row>
    <row r="604" spans="1:15" ht="12" customHeight="1" outlineLevel="1" x14ac:dyDescent="0.2">
      <c r="A604" s="12" t="s">
        <v>24158</v>
      </c>
      <c r="B604" s="12">
        <v>18635</v>
      </c>
      <c r="C604" s="12" t="s">
        <v>20133</v>
      </c>
      <c r="D604" s="13">
        <v>40086</v>
      </c>
      <c r="E604" s="13">
        <v>40087</v>
      </c>
      <c r="F604" s="14">
        <v>40087</v>
      </c>
      <c r="G604" s="8"/>
      <c r="H604" s="8"/>
      <c r="J604" s="10"/>
      <c r="K604" s="10"/>
      <c r="L604" s="15">
        <v>0</v>
      </c>
      <c r="M604" s="15">
        <v>0</v>
      </c>
      <c r="O604" t="str">
        <f t="shared" si="9"/>
        <v>NBBDeclined</v>
      </c>
    </row>
    <row r="605" spans="1:15" ht="12" customHeight="1" outlineLevel="1" x14ac:dyDescent="0.2">
      <c r="A605" s="12" t="s">
        <v>24158</v>
      </c>
      <c r="B605" s="12">
        <v>18633</v>
      </c>
      <c r="C605" s="12" t="s">
        <v>20133</v>
      </c>
      <c r="D605" s="13">
        <v>40086</v>
      </c>
      <c r="E605" s="13">
        <v>40086</v>
      </c>
      <c r="F605" s="14">
        <v>40087</v>
      </c>
      <c r="G605" s="8"/>
      <c r="H605" s="8"/>
      <c r="J605" s="10"/>
      <c r="K605" s="10"/>
      <c r="L605" s="15">
        <v>0</v>
      </c>
      <c r="M605" s="15">
        <v>0</v>
      </c>
      <c r="O605" t="str">
        <f t="shared" si="9"/>
        <v>NBBDeclined</v>
      </c>
    </row>
    <row r="606" spans="1:15" ht="12" customHeight="1" outlineLevel="1" x14ac:dyDescent="0.2">
      <c r="A606" s="12" t="s">
        <v>24158</v>
      </c>
      <c r="B606" s="12">
        <v>18637</v>
      </c>
      <c r="C606" s="12" t="s">
        <v>20133</v>
      </c>
      <c r="D606" s="13">
        <v>40087</v>
      </c>
      <c r="E606" s="13">
        <v>40087</v>
      </c>
      <c r="F606" s="14">
        <v>40087</v>
      </c>
      <c r="G606" s="8"/>
      <c r="H606" s="8"/>
      <c r="J606" s="10"/>
      <c r="K606" s="10"/>
      <c r="L606" s="15">
        <v>0</v>
      </c>
      <c r="M606" s="15">
        <v>0</v>
      </c>
      <c r="O606" t="str">
        <f t="shared" si="9"/>
        <v>NBBDeclined</v>
      </c>
    </row>
    <row r="607" spans="1:15" ht="12" customHeight="1" outlineLevel="1" x14ac:dyDescent="0.2">
      <c r="A607" s="12" t="s">
        <v>24158</v>
      </c>
      <c r="B607" s="12">
        <v>18632</v>
      </c>
      <c r="C607" s="12" t="s">
        <v>20133</v>
      </c>
      <c r="D607" s="13">
        <v>40086</v>
      </c>
      <c r="E607" s="13">
        <v>40086</v>
      </c>
      <c r="F607" s="14">
        <v>40087</v>
      </c>
      <c r="G607" s="8"/>
      <c r="H607" s="8"/>
      <c r="J607" s="10"/>
      <c r="K607" s="10"/>
      <c r="L607" s="15">
        <v>0</v>
      </c>
      <c r="M607" s="15">
        <v>0</v>
      </c>
      <c r="O607" t="str">
        <f t="shared" si="9"/>
        <v>NBBDeclined</v>
      </c>
    </row>
    <row r="608" spans="1:15" x14ac:dyDescent="0.2">
      <c r="J608" s="10"/>
      <c r="K608" s="10"/>
      <c r="L608" s="10"/>
      <c r="M608" s="10"/>
    </row>
    <row r="609" spans="2:33" x14ac:dyDescent="0.2">
      <c r="J609" s="10"/>
      <c r="K609" s="10"/>
      <c r="L609" s="10"/>
      <c r="M609" s="10"/>
    </row>
    <row r="610" spans="2:33" x14ac:dyDescent="0.2">
      <c r="J610" s="10"/>
      <c r="K610" s="10"/>
      <c r="L610" s="10"/>
      <c r="M610" s="10"/>
    </row>
    <row r="611" spans="2:33" x14ac:dyDescent="0.2">
      <c r="C611" s="27" t="s">
        <v>24161</v>
      </c>
      <c r="E611" s="27"/>
      <c r="G611" s="27" t="s">
        <v>22845</v>
      </c>
      <c r="I611" s="27" t="s">
        <v>22846</v>
      </c>
      <c r="J611" s="10"/>
      <c r="K611" s="27" t="s">
        <v>22847</v>
      </c>
      <c r="L611" s="10"/>
      <c r="M611" s="27" t="s">
        <v>22848</v>
      </c>
      <c r="O611" s="27" t="s">
        <v>22849</v>
      </c>
      <c r="Q611" s="27" t="s">
        <v>22850</v>
      </c>
    </row>
    <row r="612" spans="2:33" x14ac:dyDescent="0.2">
      <c r="J612" s="10"/>
      <c r="L612" s="10"/>
    </row>
    <row r="613" spans="2:33" x14ac:dyDescent="0.2">
      <c r="B613" s="29" t="s">
        <v>20135</v>
      </c>
      <c r="C613" s="10">
        <f t="shared" ref="C613:C624" si="10">COUNTIF($C$3:$C$607,B613)</f>
        <v>302</v>
      </c>
      <c r="E613" s="10"/>
      <c r="F613" s="12"/>
      <c r="G613" s="10">
        <f t="shared" ref="G613:G624" si="11">COUNTIF($O$3:$O$607,W613)</f>
        <v>5</v>
      </c>
      <c r="H613" s="30"/>
      <c r="I613" s="10">
        <f t="shared" ref="I613:I624" si="12">COUNTIF($O$3:$O$607,Y613)</f>
        <v>60</v>
      </c>
      <c r="J613" s="30"/>
      <c r="K613" s="10">
        <f t="shared" ref="K613:K624" si="13">COUNTIF($O$3:$O$607,AA613)</f>
        <v>58</v>
      </c>
      <c r="L613" s="30"/>
      <c r="M613" s="10">
        <f t="shared" ref="M613:M624" si="14">COUNTIF($O$3:$O$607,AC613)</f>
        <v>61</v>
      </c>
      <c r="N613" s="30">
        <f t="shared" ref="N613:N624" si="15">+M613/$C613</f>
        <v>0.20198675496688742</v>
      </c>
      <c r="O613" s="10">
        <f t="shared" ref="O613:O624" si="16">COUNTIF($O$3:$O$607,AE613)</f>
        <v>60</v>
      </c>
      <c r="P613" s="30">
        <f t="shared" ref="P613:P624" si="17">+O613/$C613</f>
        <v>0.19867549668874171</v>
      </c>
      <c r="Q613" s="10">
        <f t="shared" ref="Q613:Q624" si="18">COUNTIF($O$3:$O$607,AG613)</f>
        <v>58</v>
      </c>
      <c r="R613" s="30">
        <f t="shared" ref="R613:R624" si="19">+Q613/$C613</f>
        <v>0.19205298013245034</v>
      </c>
      <c r="U613" s="29" t="s">
        <v>24163</v>
      </c>
      <c r="W613" s="29" t="str">
        <f t="shared" ref="W613:W624" si="20">+"NBB"&amp;B613</f>
        <v>NBBBound &amp; Not Paid</v>
      </c>
      <c r="Y613" s="29" t="str">
        <f t="shared" ref="Y613:Y624" si="21">+"MCB"&amp;$B613</f>
        <v>MCBBound &amp; Not Paid</v>
      </c>
      <c r="AA613" s="29" t="str">
        <f t="shared" ref="AA613:AA624" si="22">+"CNJ"&amp;$B613</f>
        <v>CNJBound &amp; Not Paid</v>
      </c>
      <c r="AC613" s="29" t="str">
        <f t="shared" ref="AC613:AC624" si="23">+"HJM"&amp;$B613</f>
        <v>HJMBound &amp; Not Paid</v>
      </c>
      <c r="AE613" s="29" t="str">
        <f t="shared" ref="AE613:AE624" si="24">+"JR"&amp;$B613</f>
        <v>JRBound &amp; Not Paid</v>
      </c>
      <c r="AG613" s="29" t="str">
        <f t="shared" ref="AG613:AG624" si="25">+"LAB"&amp;$B613</f>
        <v>LABBound &amp; Not Paid</v>
      </c>
    </row>
    <row r="614" spans="2:33" x14ac:dyDescent="0.2">
      <c r="B614" s="29" t="s">
        <v>20133</v>
      </c>
      <c r="C614" s="10">
        <f t="shared" si="10"/>
        <v>148</v>
      </c>
      <c r="E614" s="10"/>
      <c r="F614" s="12"/>
      <c r="G614" s="10">
        <f t="shared" si="11"/>
        <v>81</v>
      </c>
      <c r="H614" s="30"/>
      <c r="I614" s="10">
        <f t="shared" si="12"/>
        <v>0</v>
      </c>
      <c r="J614" s="30"/>
      <c r="K614" s="10">
        <f t="shared" si="13"/>
        <v>0</v>
      </c>
      <c r="L614" s="30"/>
      <c r="M614" s="10">
        <f t="shared" si="14"/>
        <v>31</v>
      </c>
      <c r="N614" s="30">
        <f t="shared" si="15"/>
        <v>0.20945945945945946</v>
      </c>
      <c r="O614" s="10">
        <f t="shared" si="16"/>
        <v>0</v>
      </c>
      <c r="P614" s="30">
        <f t="shared" si="17"/>
        <v>0</v>
      </c>
      <c r="Q614" s="10">
        <f t="shared" si="18"/>
        <v>36</v>
      </c>
      <c r="R614" s="30">
        <f t="shared" si="19"/>
        <v>0.24324324324324326</v>
      </c>
      <c r="U614" s="29" t="s">
        <v>24164</v>
      </c>
      <c r="W614" s="29" t="str">
        <f t="shared" si="20"/>
        <v>NBBDeclined</v>
      </c>
      <c r="Y614" s="29" t="str">
        <f t="shared" si="21"/>
        <v>MCBDeclined</v>
      </c>
      <c r="AA614" s="29" t="str">
        <f t="shared" si="22"/>
        <v>CNJDeclined</v>
      </c>
      <c r="AC614" s="29" t="str">
        <f t="shared" si="23"/>
        <v>HJMDeclined</v>
      </c>
      <c r="AE614" s="29" t="str">
        <f t="shared" si="24"/>
        <v>JRDeclined</v>
      </c>
      <c r="AG614" s="29" t="str">
        <f t="shared" si="25"/>
        <v>LABDeclined</v>
      </c>
    </row>
    <row r="615" spans="2:33" x14ac:dyDescent="0.2">
      <c r="B615" s="29" t="s">
        <v>20134</v>
      </c>
      <c r="C615" s="10">
        <f t="shared" si="10"/>
        <v>7</v>
      </c>
      <c r="E615" s="10"/>
      <c r="F615" s="12"/>
      <c r="G615" s="10">
        <f t="shared" si="11"/>
        <v>2</v>
      </c>
      <c r="H615" s="30"/>
      <c r="I615" s="10">
        <f t="shared" si="12"/>
        <v>0</v>
      </c>
      <c r="J615" s="30"/>
      <c r="K615" s="10">
        <f t="shared" si="13"/>
        <v>0</v>
      </c>
      <c r="L615" s="30"/>
      <c r="M615" s="10">
        <f t="shared" si="14"/>
        <v>5</v>
      </c>
      <c r="N615" s="30">
        <f t="shared" si="15"/>
        <v>0.7142857142857143</v>
      </c>
      <c r="O615" s="10">
        <f t="shared" si="16"/>
        <v>0</v>
      </c>
      <c r="P615" s="30">
        <f t="shared" si="17"/>
        <v>0</v>
      </c>
      <c r="Q615" s="10">
        <f t="shared" si="18"/>
        <v>0</v>
      </c>
      <c r="R615" s="30">
        <f t="shared" si="19"/>
        <v>0</v>
      </c>
      <c r="U615" s="29" t="s">
        <v>23936</v>
      </c>
      <c r="W615" s="29" t="str">
        <f t="shared" si="20"/>
        <v>NBBNo Sale</v>
      </c>
      <c r="Y615" s="29" t="str">
        <f t="shared" si="21"/>
        <v>MCBNo Sale</v>
      </c>
      <c r="AA615" s="29" t="str">
        <f t="shared" si="22"/>
        <v>CNJNo Sale</v>
      </c>
      <c r="AC615" s="29" t="str">
        <f t="shared" si="23"/>
        <v>HJMNo Sale</v>
      </c>
      <c r="AE615" s="29" t="str">
        <f t="shared" si="24"/>
        <v>JRNo Sale</v>
      </c>
      <c r="AG615" s="29" t="str">
        <f t="shared" si="25"/>
        <v>LABNo Sale</v>
      </c>
    </row>
    <row r="616" spans="2:33" x14ac:dyDescent="0.2">
      <c r="B616" s="29" t="s">
        <v>20136</v>
      </c>
      <c r="C616" s="10">
        <f t="shared" si="10"/>
        <v>21</v>
      </c>
      <c r="E616" s="10"/>
      <c r="F616" s="12"/>
      <c r="G616" s="10">
        <f t="shared" si="11"/>
        <v>3</v>
      </c>
      <c r="H616" s="30"/>
      <c r="I616" s="10">
        <f t="shared" si="12"/>
        <v>0</v>
      </c>
      <c r="J616" s="30"/>
      <c r="K616" s="10">
        <f t="shared" si="13"/>
        <v>0</v>
      </c>
      <c r="L616" s="30"/>
      <c r="M616" s="10">
        <f t="shared" si="14"/>
        <v>9</v>
      </c>
      <c r="N616" s="30">
        <f t="shared" si="15"/>
        <v>0.42857142857142855</v>
      </c>
      <c r="O616" s="10">
        <f t="shared" si="16"/>
        <v>0</v>
      </c>
      <c r="P616" s="30">
        <f t="shared" si="17"/>
        <v>0</v>
      </c>
      <c r="Q616" s="10">
        <f t="shared" si="18"/>
        <v>9</v>
      </c>
      <c r="R616" s="30">
        <f t="shared" si="19"/>
        <v>0.42857142857142855</v>
      </c>
      <c r="U616" s="29" t="s">
        <v>23937</v>
      </c>
      <c r="W616" s="29" t="str">
        <f t="shared" si="20"/>
        <v>NBBClose-No Info</v>
      </c>
      <c r="Y616" s="29" t="str">
        <f t="shared" si="21"/>
        <v>MCBClose-No Info</v>
      </c>
      <c r="AA616" s="29" t="str">
        <f t="shared" si="22"/>
        <v>CNJClose-No Info</v>
      </c>
      <c r="AC616" s="29" t="str">
        <f t="shared" si="23"/>
        <v>HJMClose-No Info</v>
      </c>
      <c r="AE616" s="29" t="str">
        <f t="shared" si="24"/>
        <v>JRClose-No Info</v>
      </c>
      <c r="AG616" s="29" t="str">
        <f t="shared" si="25"/>
        <v>LABClose-No Info</v>
      </c>
    </row>
    <row r="617" spans="2:33" x14ac:dyDescent="0.2">
      <c r="B617" s="29" t="s">
        <v>24151</v>
      </c>
      <c r="C617" s="10">
        <f t="shared" si="10"/>
        <v>64</v>
      </c>
      <c r="E617" s="10"/>
      <c r="F617" s="12"/>
      <c r="G617" s="10">
        <f t="shared" si="11"/>
        <v>1</v>
      </c>
      <c r="H617" s="30"/>
      <c r="I617" s="10">
        <f t="shared" si="12"/>
        <v>4</v>
      </c>
      <c r="J617" s="30"/>
      <c r="K617" s="10">
        <f t="shared" si="13"/>
        <v>16</v>
      </c>
      <c r="L617" s="30"/>
      <c r="M617" s="10">
        <f t="shared" si="14"/>
        <v>8</v>
      </c>
      <c r="N617" s="30">
        <f t="shared" si="15"/>
        <v>0.125</v>
      </c>
      <c r="O617" s="10">
        <f t="shared" si="16"/>
        <v>17</v>
      </c>
      <c r="P617" s="30">
        <f t="shared" si="17"/>
        <v>0.265625</v>
      </c>
      <c r="Q617" s="10">
        <f t="shared" si="18"/>
        <v>18</v>
      </c>
      <c r="R617" s="30">
        <f t="shared" si="19"/>
        <v>0.28125</v>
      </c>
      <c r="U617" s="29" t="s">
        <v>23938</v>
      </c>
      <c r="W617" s="29" t="str">
        <f t="shared" si="20"/>
        <v>NBBRating</v>
      </c>
      <c r="Y617" s="29" t="str">
        <f t="shared" si="21"/>
        <v>MCBRating</v>
      </c>
      <c r="AA617" s="29" t="str">
        <f t="shared" si="22"/>
        <v>CNJRating</v>
      </c>
      <c r="AC617" s="29" t="str">
        <f t="shared" si="23"/>
        <v>HJMRating</v>
      </c>
      <c r="AE617" s="29" t="str">
        <f t="shared" si="24"/>
        <v>JRRating</v>
      </c>
      <c r="AG617" s="29" t="str">
        <f t="shared" si="25"/>
        <v>LABRating</v>
      </c>
    </row>
    <row r="618" spans="2:33" x14ac:dyDescent="0.2">
      <c r="B618" s="29" t="s">
        <v>24152</v>
      </c>
      <c r="C618" s="10">
        <f t="shared" si="10"/>
        <v>52</v>
      </c>
      <c r="E618" s="10"/>
      <c r="F618" s="12"/>
      <c r="G618" s="10">
        <f t="shared" si="11"/>
        <v>4</v>
      </c>
      <c r="H618" s="30"/>
      <c r="I618" s="10">
        <f t="shared" si="12"/>
        <v>2</v>
      </c>
      <c r="J618" s="30"/>
      <c r="K618" s="10">
        <f t="shared" si="13"/>
        <v>6</v>
      </c>
      <c r="L618" s="30"/>
      <c r="M618" s="10">
        <f t="shared" si="14"/>
        <v>14</v>
      </c>
      <c r="N618" s="30">
        <f t="shared" si="15"/>
        <v>0.26923076923076922</v>
      </c>
      <c r="O618" s="10">
        <f t="shared" si="16"/>
        <v>8</v>
      </c>
      <c r="P618" s="30">
        <f t="shared" si="17"/>
        <v>0.15384615384615385</v>
      </c>
      <c r="Q618" s="10">
        <f t="shared" si="18"/>
        <v>18</v>
      </c>
      <c r="R618" s="30">
        <f t="shared" si="19"/>
        <v>0.34615384615384615</v>
      </c>
      <c r="U618" s="29" t="s">
        <v>23939</v>
      </c>
      <c r="W618" s="29" t="str">
        <f t="shared" si="20"/>
        <v>NBBQuote Issued</v>
      </c>
      <c r="Y618" s="29" t="str">
        <f t="shared" si="21"/>
        <v>MCBQuote Issued</v>
      </c>
      <c r="AA618" s="29" t="str">
        <f t="shared" si="22"/>
        <v>CNJQuote Issued</v>
      </c>
      <c r="AC618" s="29" t="str">
        <f t="shared" si="23"/>
        <v>HJMQuote Issued</v>
      </c>
      <c r="AE618" s="29" t="str">
        <f t="shared" si="24"/>
        <v>JRQuote Issued</v>
      </c>
      <c r="AG618" s="29" t="str">
        <f t="shared" si="25"/>
        <v>LABQuote Issued</v>
      </c>
    </row>
    <row r="619" spans="2:33" x14ac:dyDescent="0.2">
      <c r="B619" s="29" t="s">
        <v>24149</v>
      </c>
      <c r="C619" s="10">
        <f t="shared" si="10"/>
        <v>5</v>
      </c>
      <c r="E619" s="10"/>
      <c r="F619" s="12"/>
      <c r="G619" s="10">
        <f t="shared" si="11"/>
        <v>0</v>
      </c>
      <c r="H619" s="30"/>
      <c r="I619" s="10">
        <f t="shared" si="12"/>
        <v>2</v>
      </c>
      <c r="J619" s="30"/>
      <c r="K619" s="10">
        <f t="shared" si="13"/>
        <v>2</v>
      </c>
      <c r="L619" s="30"/>
      <c r="M619" s="10">
        <f t="shared" si="14"/>
        <v>1</v>
      </c>
      <c r="N619" s="30">
        <f t="shared" si="15"/>
        <v>0.2</v>
      </c>
      <c r="O619" s="10">
        <f t="shared" si="16"/>
        <v>0</v>
      </c>
      <c r="P619" s="30">
        <f t="shared" si="17"/>
        <v>0</v>
      </c>
      <c r="Q619" s="10">
        <f t="shared" si="18"/>
        <v>0</v>
      </c>
      <c r="R619" s="30">
        <f t="shared" si="19"/>
        <v>0</v>
      </c>
      <c r="U619" s="29" t="s">
        <v>22839</v>
      </c>
      <c r="W619" s="29" t="str">
        <f t="shared" si="20"/>
        <v>NBBRenewal Laspe Replaced</v>
      </c>
      <c r="Y619" s="29" t="str">
        <f t="shared" si="21"/>
        <v>MCBRenewal Laspe Replaced</v>
      </c>
      <c r="AA619" s="29" t="str">
        <f t="shared" si="22"/>
        <v>CNJRenewal Laspe Replaced</v>
      </c>
      <c r="AC619" s="29" t="str">
        <f t="shared" si="23"/>
        <v>HJMRenewal Laspe Replaced</v>
      </c>
      <c r="AE619" s="29" t="str">
        <f t="shared" si="24"/>
        <v>JRRenewal Laspe Replaced</v>
      </c>
      <c r="AG619" s="29" t="str">
        <f t="shared" si="25"/>
        <v>LABRenewal Laspe Replaced</v>
      </c>
    </row>
    <row r="620" spans="2:33" x14ac:dyDescent="0.2">
      <c r="B620" s="29" t="s">
        <v>24160</v>
      </c>
      <c r="C620" s="10">
        <f t="shared" si="10"/>
        <v>2</v>
      </c>
      <c r="E620" s="10"/>
      <c r="F620" s="12"/>
      <c r="G620" s="10">
        <f t="shared" si="11"/>
        <v>0</v>
      </c>
      <c r="H620" s="30"/>
      <c r="I620" s="10">
        <f t="shared" si="12"/>
        <v>0</v>
      </c>
      <c r="J620" s="30"/>
      <c r="K620" s="10">
        <f t="shared" si="13"/>
        <v>1</v>
      </c>
      <c r="L620" s="30"/>
      <c r="M620" s="10">
        <f t="shared" si="14"/>
        <v>0</v>
      </c>
      <c r="N620" s="30">
        <f t="shared" si="15"/>
        <v>0</v>
      </c>
      <c r="O620" s="10">
        <f t="shared" si="16"/>
        <v>0</v>
      </c>
      <c r="P620" s="30">
        <f t="shared" si="17"/>
        <v>0</v>
      </c>
      <c r="Q620" s="10">
        <f t="shared" si="18"/>
        <v>1</v>
      </c>
      <c r="R620" s="30">
        <f t="shared" si="19"/>
        <v>0.5</v>
      </c>
      <c r="U620" s="29" t="s">
        <v>22840</v>
      </c>
      <c r="W620" s="29" t="str">
        <f t="shared" si="20"/>
        <v>NBBcancel</v>
      </c>
      <c r="Y620" s="29" t="str">
        <f t="shared" si="21"/>
        <v>MCBcancel</v>
      </c>
      <c r="AA620" s="29" t="str">
        <f t="shared" si="22"/>
        <v>CNJcancel</v>
      </c>
      <c r="AC620" s="29" t="str">
        <f t="shared" si="23"/>
        <v>HJMcancel</v>
      </c>
      <c r="AE620" s="29" t="str">
        <f t="shared" si="24"/>
        <v>JRcancel</v>
      </c>
      <c r="AG620" s="29" t="str">
        <f t="shared" si="25"/>
        <v>LABcancel</v>
      </c>
    </row>
    <row r="621" spans="2:33" x14ac:dyDescent="0.2">
      <c r="B621" s="29" t="s">
        <v>24150</v>
      </c>
      <c r="C621" s="10">
        <f t="shared" si="10"/>
        <v>3</v>
      </c>
      <c r="E621" s="10"/>
      <c r="F621" s="12"/>
      <c r="G621" s="10">
        <f t="shared" si="11"/>
        <v>0</v>
      </c>
      <c r="H621" s="30"/>
      <c r="I621" s="10">
        <f t="shared" si="12"/>
        <v>1</v>
      </c>
      <c r="J621" s="30"/>
      <c r="K621" s="10">
        <f t="shared" si="13"/>
        <v>1</v>
      </c>
      <c r="L621" s="30"/>
      <c r="M621" s="10">
        <f t="shared" si="14"/>
        <v>1</v>
      </c>
      <c r="N621" s="30">
        <f t="shared" si="15"/>
        <v>0.33333333333333331</v>
      </c>
      <c r="O621" s="10">
        <f t="shared" si="16"/>
        <v>0</v>
      </c>
      <c r="P621" s="30">
        <f t="shared" si="17"/>
        <v>0</v>
      </c>
      <c r="Q621" s="10">
        <f t="shared" si="18"/>
        <v>0</v>
      </c>
      <c r="R621" s="30">
        <f t="shared" si="19"/>
        <v>0</v>
      </c>
      <c r="U621" s="29" t="s">
        <v>22841</v>
      </c>
      <c r="W621" s="29" t="str">
        <f t="shared" si="20"/>
        <v>NBBDO NOT RENEW</v>
      </c>
      <c r="Y621" s="29" t="str">
        <f t="shared" si="21"/>
        <v>MCBDO NOT RENEW</v>
      </c>
      <c r="AA621" s="29" t="str">
        <f t="shared" si="22"/>
        <v>CNJDO NOT RENEW</v>
      </c>
      <c r="AC621" s="29" t="str">
        <f t="shared" si="23"/>
        <v>HJMDO NOT RENEW</v>
      </c>
      <c r="AE621" s="29" t="str">
        <f t="shared" si="24"/>
        <v>JRDO NOT RENEW</v>
      </c>
      <c r="AG621" s="29" t="str">
        <f t="shared" si="25"/>
        <v>LABDO NOT RENEW</v>
      </c>
    </row>
    <row r="622" spans="2:33" x14ac:dyDescent="0.2">
      <c r="B622" s="29" t="s">
        <v>24148</v>
      </c>
      <c r="C622" s="10">
        <f t="shared" si="10"/>
        <v>1</v>
      </c>
      <c r="E622" s="10"/>
      <c r="F622" s="12"/>
      <c r="G622" s="10">
        <f t="shared" si="11"/>
        <v>0</v>
      </c>
      <c r="H622" s="30"/>
      <c r="I622" s="10">
        <f t="shared" si="12"/>
        <v>0</v>
      </c>
      <c r="J622" s="30"/>
      <c r="K622" s="10">
        <f t="shared" si="13"/>
        <v>0</v>
      </c>
      <c r="L622" s="30"/>
      <c r="M622" s="10">
        <f t="shared" si="14"/>
        <v>1</v>
      </c>
      <c r="N622" s="30">
        <f t="shared" si="15"/>
        <v>1</v>
      </c>
      <c r="O622" s="10">
        <f t="shared" si="16"/>
        <v>0</v>
      </c>
      <c r="P622" s="30">
        <f t="shared" si="17"/>
        <v>0</v>
      </c>
      <c r="Q622" s="10">
        <f t="shared" si="18"/>
        <v>0</v>
      </c>
      <c r="R622" s="30">
        <f t="shared" si="19"/>
        <v>0</v>
      </c>
      <c r="U622" s="29" t="s">
        <v>22842</v>
      </c>
      <c r="W622" s="29" t="str">
        <f t="shared" si="20"/>
        <v>NBBRenewal Lapse</v>
      </c>
      <c r="Y622" s="29" t="str">
        <f t="shared" si="21"/>
        <v>MCBRenewal Lapse</v>
      </c>
      <c r="AA622" s="29" t="str">
        <f t="shared" si="22"/>
        <v>CNJRenewal Lapse</v>
      </c>
      <c r="AC622" s="29" t="str">
        <f t="shared" si="23"/>
        <v>HJMRenewal Lapse</v>
      </c>
      <c r="AE622" s="29" t="str">
        <f t="shared" si="24"/>
        <v>JRRenewal Lapse</v>
      </c>
      <c r="AG622" s="29" t="str">
        <f t="shared" si="25"/>
        <v>LABRenewal Lapse</v>
      </c>
    </row>
    <row r="623" spans="2:33" x14ac:dyDescent="0.2">
      <c r="B623" s="29" t="s">
        <v>24159</v>
      </c>
      <c r="C623" s="10">
        <f t="shared" si="10"/>
        <v>0</v>
      </c>
      <c r="E623" s="10"/>
      <c r="F623" s="12"/>
      <c r="G623" s="10">
        <f t="shared" si="11"/>
        <v>0</v>
      </c>
      <c r="H623" s="30"/>
      <c r="I623" s="10">
        <f t="shared" si="12"/>
        <v>0</v>
      </c>
      <c r="J623" s="30"/>
      <c r="K623" s="10">
        <f t="shared" si="13"/>
        <v>0</v>
      </c>
      <c r="L623" s="30"/>
      <c r="M623" s="10">
        <f t="shared" si="14"/>
        <v>0</v>
      </c>
      <c r="N623" s="30" t="e">
        <f t="shared" si="15"/>
        <v>#DIV/0!</v>
      </c>
      <c r="O623" s="10">
        <f t="shared" si="16"/>
        <v>0</v>
      </c>
      <c r="P623" s="30" t="e">
        <f t="shared" si="17"/>
        <v>#DIV/0!</v>
      </c>
      <c r="Q623" s="10">
        <f t="shared" si="18"/>
        <v>0</v>
      </c>
      <c r="R623" s="30" t="e">
        <f t="shared" si="19"/>
        <v>#DIV/0!</v>
      </c>
      <c r="U623" s="29" t="s">
        <v>22843</v>
      </c>
      <c r="W623" s="29" t="str">
        <f t="shared" si="20"/>
        <v>NBBIndication</v>
      </c>
      <c r="Y623" s="29" t="str">
        <f t="shared" si="21"/>
        <v>MCBIndication</v>
      </c>
      <c r="AA623" s="29" t="str">
        <f t="shared" si="22"/>
        <v>CNJIndication</v>
      </c>
      <c r="AC623" s="29" t="str">
        <f t="shared" si="23"/>
        <v>HJMIndication</v>
      </c>
      <c r="AE623" s="29" t="str">
        <f t="shared" si="24"/>
        <v>JRIndication</v>
      </c>
      <c r="AG623" s="29" t="str">
        <f t="shared" si="25"/>
        <v>LABIndication</v>
      </c>
    </row>
    <row r="624" spans="2:33" x14ac:dyDescent="0.2">
      <c r="B624" s="29" t="s">
        <v>24154</v>
      </c>
      <c r="C624" s="10">
        <f t="shared" si="10"/>
        <v>0</v>
      </c>
      <c r="E624" s="10"/>
      <c r="F624" s="12"/>
      <c r="G624" s="10">
        <f t="shared" si="11"/>
        <v>0</v>
      </c>
      <c r="H624" s="30"/>
      <c r="I624" s="10">
        <f t="shared" si="12"/>
        <v>0</v>
      </c>
      <c r="J624" s="30"/>
      <c r="K624" s="10">
        <f t="shared" si="13"/>
        <v>0</v>
      </c>
      <c r="L624" s="30"/>
      <c r="M624" s="10">
        <f t="shared" si="14"/>
        <v>0</v>
      </c>
      <c r="N624" s="30" t="e">
        <f t="shared" si="15"/>
        <v>#DIV/0!</v>
      </c>
      <c r="O624" s="10">
        <f t="shared" si="16"/>
        <v>0</v>
      </c>
      <c r="P624" s="30" t="e">
        <f t="shared" si="17"/>
        <v>#DIV/0!</v>
      </c>
      <c r="Q624" s="10">
        <f t="shared" si="18"/>
        <v>0</v>
      </c>
      <c r="R624" s="30" t="e">
        <f t="shared" si="19"/>
        <v>#DIV/0!</v>
      </c>
      <c r="U624" s="29" t="s">
        <v>22844</v>
      </c>
      <c r="W624" s="29" t="str">
        <f t="shared" si="20"/>
        <v>NBBERP or EPP</v>
      </c>
      <c r="Y624" s="29" t="str">
        <f t="shared" si="21"/>
        <v>MCBERP or EPP</v>
      </c>
      <c r="AA624" s="29" t="str">
        <f t="shared" si="22"/>
        <v>CNJERP or EPP</v>
      </c>
      <c r="AC624" s="29" t="str">
        <f t="shared" si="23"/>
        <v>HJMERP or EPP</v>
      </c>
      <c r="AE624" s="29" t="str">
        <f t="shared" si="24"/>
        <v>JRERP or EPP</v>
      </c>
      <c r="AG624" s="29" t="str">
        <f t="shared" si="25"/>
        <v>LABERP or EPP</v>
      </c>
    </row>
    <row r="625" spans="2:18" x14ac:dyDescent="0.2">
      <c r="J625" s="10"/>
      <c r="L625" s="10"/>
    </row>
    <row r="626" spans="2:18" x14ac:dyDescent="0.2">
      <c r="B626" s="24" t="s">
        <v>24161</v>
      </c>
      <c r="C626" s="25">
        <f>SUBTOTAL(9,C613:C625)</f>
        <v>605</v>
      </c>
      <c r="E626" s="25"/>
      <c r="G626" s="25">
        <f>SUBTOTAL(9,G613:G625)</f>
        <v>96</v>
      </c>
      <c r="I626" s="25">
        <f>SUBTOTAL(9,I613:I625)</f>
        <v>69</v>
      </c>
      <c r="J626" s="10"/>
      <c r="K626" s="25">
        <f>SUBTOTAL(9,K613:K625)</f>
        <v>84</v>
      </c>
      <c r="L626" s="10"/>
      <c r="M626" s="25">
        <f>SUBTOTAL(9,M613:M625)</f>
        <v>131</v>
      </c>
      <c r="O626" s="25">
        <f>SUBTOTAL(9,O613:O625)</f>
        <v>85</v>
      </c>
      <c r="Q626" s="25">
        <f>SUBTOTAL(9,Q613:Q625)</f>
        <v>140</v>
      </c>
    </row>
    <row r="627" spans="2:18" x14ac:dyDescent="0.2">
      <c r="J627" s="10"/>
      <c r="K627" s="10"/>
      <c r="L627" s="10"/>
      <c r="M627" s="10"/>
    </row>
    <row r="628" spans="2:18" x14ac:dyDescent="0.2">
      <c r="J628" s="10"/>
      <c r="K628" s="10"/>
      <c r="L628" s="10"/>
      <c r="M628" s="10"/>
    </row>
    <row r="629" spans="2:18" x14ac:dyDescent="0.2">
      <c r="B629" t="s">
        <v>22851</v>
      </c>
      <c r="C629" s="10">
        <f>+C618+C613+C615</f>
        <v>361</v>
      </c>
      <c r="G629" s="10">
        <f>+G618+G613+G615</f>
        <v>11</v>
      </c>
      <c r="I629" s="10">
        <f>+I618+I613+I615</f>
        <v>62</v>
      </c>
      <c r="K629" s="10">
        <f>+K618+K613+K615</f>
        <v>64</v>
      </c>
      <c r="M629" s="10">
        <f>+M618+M613+M615</f>
        <v>80</v>
      </c>
      <c r="O629" s="10">
        <f>+O618+O613+O615</f>
        <v>68</v>
      </c>
      <c r="Q629" s="10">
        <f>+Q618+Q613+Q615</f>
        <v>76</v>
      </c>
    </row>
    <row r="630" spans="2:18" x14ac:dyDescent="0.2">
      <c r="B630" s="31" t="s">
        <v>22852</v>
      </c>
      <c r="C630" s="10">
        <f>+C613</f>
        <v>302</v>
      </c>
      <c r="D630" s="30">
        <f>+C630/C629</f>
        <v>0.83656509695290859</v>
      </c>
      <c r="G630" s="10">
        <f>+G613</f>
        <v>5</v>
      </c>
      <c r="H630" s="30">
        <f>+G630/G629</f>
        <v>0.45454545454545453</v>
      </c>
      <c r="I630" s="10">
        <f>+I613</f>
        <v>60</v>
      </c>
      <c r="J630" s="30">
        <f>+I630/I629</f>
        <v>0.967741935483871</v>
      </c>
      <c r="K630" s="10">
        <f>+K613</f>
        <v>58</v>
      </c>
      <c r="L630" s="30">
        <f>+K630/K629</f>
        <v>0.90625</v>
      </c>
      <c r="M630" s="10">
        <f>+M613</f>
        <v>61</v>
      </c>
      <c r="N630" s="30">
        <f>+M630/M629</f>
        <v>0.76249999999999996</v>
      </c>
      <c r="O630" s="10">
        <f>+O613</f>
        <v>60</v>
      </c>
      <c r="P630" s="30">
        <f>+O630/O629</f>
        <v>0.88235294117647056</v>
      </c>
      <c r="Q630" s="10">
        <f>+Q613</f>
        <v>58</v>
      </c>
      <c r="R630" s="30">
        <f>+Q630/Q629</f>
        <v>0.76315789473684215</v>
      </c>
    </row>
    <row r="631" spans="2:18" x14ac:dyDescent="0.2">
      <c r="J631" s="10"/>
      <c r="K631" s="10"/>
      <c r="L631" s="10"/>
      <c r="M631" s="10"/>
    </row>
    <row r="632" spans="2:18" x14ac:dyDescent="0.2">
      <c r="J632" s="10"/>
      <c r="K632" s="10"/>
      <c r="L632" s="10"/>
      <c r="M632" s="10"/>
    </row>
    <row r="633" spans="2:18" x14ac:dyDescent="0.2">
      <c r="J633" s="10"/>
      <c r="K633" s="10"/>
      <c r="L633" s="10"/>
      <c r="M633" s="10"/>
    </row>
    <row r="634" spans="2:18" x14ac:dyDescent="0.2">
      <c r="J634" s="10"/>
      <c r="K634" s="10"/>
      <c r="L634" s="10"/>
      <c r="M634" s="10"/>
    </row>
    <row r="635" spans="2:18" x14ac:dyDescent="0.2">
      <c r="J635" s="10"/>
      <c r="K635" s="10"/>
      <c r="L635" s="10"/>
      <c r="M635" s="10"/>
    </row>
    <row r="636" spans="2:18" x14ac:dyDescent="0.2">
      <c r="J636" s="10"/>
      <c r="K636" s="10"/>
      <c r="L636" s="10"/>
      <c r="M636" s="10"/>
    </row>
    <row r="637" spans="2:18" x14ac:dyDescent="0.2">
      <c r="J637" s="10"/>
      <c r="K637" s="10"/>
      <c r="L637" s="10"/>
      <c r="M637" s="10"/>
    </row>
  </sheetData>
  <autoFilter ref="A2:M607"/>
  <phoneticPr fontId="1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G627"/>
  <sheetViews>
    <sheetView zoomScaleNormal="138" zoomScaleSheetLayoutView="156" zoomScalePageLayoutView="138" workbookViewId="0">
      <selection activeCell="E2341" sqref="E2341"/>
    </sheetView>
  </sheetViews>
  <sheetFormatPr defaultColWidth="8.85546875" defaultRowHeight="12.75" outlineLevelRow="1" x14ac:dyDescent="0.2"/>
  <cols>
    <col min="1" max="2" width="12.7109375" customWidth="1"/>
    <col min="3" max="3" width="13.42578125" customWidth="1"/>
    <col min="4" max="4" width="10" customWidth="1"/>
    <col min="5" max="14" width="10.7109375" customWidth="1"/>
  </cols>
  <sheetData>
    <row r="1" spans="1:15" ht="15" customHeight="1" x14ac:dyDescent="0.2">
      <c r="A1" s="2" t="s">
        <v>20117</v>
      </c>
      <c r="B1" s="2" t="s">
        <v>20118</v>
      </c>
    </row>
    <row r="2" spans="1:15" ht="12.75" customHeight="1" x14ac:dyDescent="0.2">
      <c r="A2" s="1" t="s">
        <v>20119</v>
      </c>
      <c r="B2" s="1" t="s">
        <v>20120</v>
      </c>
      <c r="C2" s="1" t="s">
        <v>20121</v>
      </c>
      <c r="D2" s="1" t="s">
        <v>20122</v>
      </c>
      <c r="E2" s="1" t="s">
        <v>20123</v>
      </c>
      <c r="F2" s="1" t="s">
        <v>20124</v>
      </c>
      <c r="G2" s="1" t="s">
        <v>20125</v>
      </c>
      <c r="H2" s="1" t="s">
        <v>20126</v>
      </c>
      <c r="I2" s="1" t="s">
        <v>20127</v>
      </c>
      <c r="J2" s="1" t="s">
        <v>20128</v>
      </c>
      <c r="K2" s="1" t="s">
        <v>20129</v>
      </c>
      <c r="L2" s="1" t="s">
        <v>20130</v>
      </c>
      <c r="M2" s="1" t="s">
        <v>20131</v>
      </c>
    </row>
    <row r="3" spans="1:15" ht="12" customHeight="1" outlineLevel="1" x14ac:dyDescent="0.2">
      <c r="A3" s="12" t="s">
        <v>24153</v>
      </c>
      <c r="B3" s="12">
        <v>16669</v>
      </c>
      <c r="C3" s="12" t="s">
        <v>20135</v>
      </c>
      <c r="D3" s="13">
        <v>39903</v>
      </c>
      <c r="E3" s="13">
        <v>39904</v>
      </c>
      <c r="F3" s="14">
        <v>39904</v>
      </c>
      <c r="G3" s="14">
        <v>39905</v>
      </c>
      <c r="H3" s="14">
        <v>39906</v>
      </c>
      <c r="I3" s="16">
        <v>39916</v>
      </c>
      <c r="J3" s="15">
        <v>1</v>
      </c>
      <c r="K3" s="15">
        <v>1</v>
      </c>
      <c r="L3" s="15">
        <v>2</v>
      </c>
      <c r="M3" s="15">
        <v>10</v>
      </c>
      <c r="O3" t="str">
        <f t="shared" ref="O3:O66" si="0">+A3&amp;C3</f>
        <v>HJMBound &amp; Not Paid</v>
      </c>
    </row>
    <row r="4" spans="1:15" ht="12" customHeight="1" outlineLevel="1" x14ac:dyDescent="0.2">
      <c r="A4" s="12" t="s">
        <v>24153</v>
      </c>
      <c r="B4" s="12">
        <v>16709</v>
      </c>
      <c r="C4" s="12" t="s">
        <v>20135</v>
      </c>
      <c r="D4" s="13">
        <v>39899</v>
      </c>
      <c r="E4" s="13">
        <v>39904</v>
      </c>
      <c r="F4" s="14">
        <v>39904</v>
      </c>
      <c r="G4" s="14">
        <v>39890</v>
      </c>
      <c r="H4" s="14">
        <v>39909</v>
      </c>
      <c r="I4" s="16">
        <v>39924</v>
      </c>
      <c r="J4" s="15">
        <v>-14</v>
      </c>
      <c r="K4" s="15">
        <v>19</v>
      </c>
      <c r="L4" s="15">
        <v>5</v>
      </c>
      <c r="M4" s="15">
        <v>15</v>
      </c>
      <c r="O4" t="str">
        <f t="shared" si="0"/>
        <v>HJMBound &amp; Not Paid</v>
      </c>
    </row>
    <row r="5" spans="1:15" ht="12" customHeight="1" outlineLevel="1" x14ac:dyDescent="0.2">
      <c r="A5" s="12" t="s">
        <v>24155</v>
      </c>
      <c r="B5" s="12">
        <v>16742</v>
      </c>
      <c r="C5" s="12" t="s">
        <v>20135</v>
      </c>
      <c r="D5" s="13">
        <v>39902</v>
      </c>
      <c r="E5" s="13">
        <v>39904</v>
      </c>
      <c r="F5" s="14">
        <v>39904</v>
      </c>
      <c r="G5" s="14">
        <v>39920</v>
      </c>
      <c r="H5" s="14">
        <v>39926</v>
      </c>
      <c r="I5" s="16">
        <v>39933</v>
      </c>
      <c r="J5" s="15">
        <v>16</v>
      </c>
      <c r="K5" s="15">
        <v>6</v>
      </c>
      <c r="L5" s="15">
        <v>22</v>
      </c>
      <c r="M5" s="15">
        <v>7</v>
      </c>
      <c r="O5" t="str">
        <f t="shared" si="0"/>
        <v>JRBound &amp; Not Paid</v>
      </c>
    </row>
    <row r="6" spans="1:15" ht="12" customHeight="1" outlineLevel="1" x14ac:dyDescent="0.2">
      <c r="A6" s="12" t="s">
        <v>24155</v>
      </c>
      <c r="B6" s="12">
        <v>16636</v>
      </c>
      <c r="C6" s="12" t="s">
        <v>20135</v>
      </c>
      <c r="D6" s="13">
        <v>39904</v>
      </c>
      <c r="E6" s="13">
        <v>39904</v>
      </c>
      <c r="F6" s="14">
        <v>39904</v>
      </c>
      <c r="G6" s="14">
        <v>39904</v>
      </c>
      <c r="H6" s="14">
        <v>39931</v>
      </c>
      <c r="I6" s="16">
        <v>39906</v>
      </c>
      <c r="J6" s="15">
        <v>0</v>
      </c>
      <c r="K6" s="15">
        <v>27</v>
      </c>
      <c r="L6" s="15">
        <v>27</v>
      </c>
      <c r="M6" s="15">
        <v>-25</v>
      </c>
      <c r="O6" t="str">
        <f t="shared" si="0"/>
        <v>JRBound &amp; Not Paid</v>
      </c>
    </row>
    <row r="7" spans="1:15" ht="12" customHeight="1" outlineLevel="1" x14ac:dyDescent="0.2">
      <c r="A7" s="12" t="s">
        <v>24156</v>
      </c>
      <c r="B7" s="12">
        <v>16667</v>
      </c>
      <c r="C7" s="12" t="s">
        <v>24150</v>
      </c>
      <c r="D7" s="13">
        <v>39903</v>
      </c>
      <c r="E7" s="13">
        <v>39904</v>
      </c>
      <c r="F7" s="14">
        <v>39904</v>
      </c>
      <c r="G7" s="14">
        <v>39905</v>
      </c>
      <c r="H7" s="20"/>
      <c r="I7" s="16">
        <v>39915</v>
      </c>
      <c r="J7" s="15">
        <v>1</v>
      </c>
      <c r="K7" s="23"/>
      <c r="L7" s="15">
        <v>0</v>
      </c>
      <c r="M7" s="15">
        <v>0</v>
      </c>
      <c r="O7" t="str">
        <f t="shared" si="0"/>
        <v>LABDO NOT RENEW</v>
      </c>
    </row>
    <row r="8" spans="1:15" ht="12" customHeight="1" outlineLevel="1" x14ac:dyDescent="0.2">
      <c r="A8" s="12" t="s">
        <v>24156</v>
      </c>
      <c r="B8" s="12">
        <v>16666</v>
      </c>
      <c r="C8" s="12" t="s">
        <v>20135</v>
      </c>
      <c r="D8" s="13">
        <v>39901</v>
      </c>
      <c r="E8" s="13">
        <v>39904</v>
      </c>
      <c r="F8" s="14">
        <v>39904</v>
      </c>
      <c r="G8" s="14">
        <v>39904</v>
      </c>
      <c r="H8" s="14">
        <v>39905</v>
      </c>
      <c r="I8" s="16">
        <v>39915</v>
      </c>
      <c r="J8" s="15">
        <v>0</v>
      </c>
      <c r="K8" s="15">
        <v>1</v>
      </c>
      <c r="L8" s="15">
        <v>1</v>
      </c>
      <c r="M8" s="15">
        <v>10</v>
      </c>
      <c r="O8" t="str">
        <f t="shared" si="0"/>
        <v>LABBound &amp; Not Paid</v>
      </c>
    </row>
    <row r="9" spans="1:15" ht="12" customHeight="1" outlineLevel="1" x14ac:dyDescent="0.2">
      <c r="A9" s="12" t="s">
        <v>24156</v>
      </c>
      <c r="B9" s="12">
        <v>17292</v>
      </c>
      <c r="C9" s="12" t="s">
        <v>20135</v>
      </c>
      <c r="D9" s="13">
        <v>39899</v>
      </c>
      <c r="E9" s="13">
        <v>39902</v>
      </c>
      <c r="F9" s="14">
        <v>39904</v>
      </c>
      <c r="G9" s="14">
        <v>40000</v>
      </c>
      <c r="H9" s="14">
        <v>40002</v>
      </c>
      <c r="I9" s="16">
        <v>40020</v>
      </c>
      <c r="J9" s="15">
        <v>96</v>
      </c>
      <c r="K9" s="15">
        <v>2</v>
      </c>
      <c r="L9" s="15">
        <v>98</v>
      </c>
      <c r="M9" s="15">
        <v>18</v>
      </c>
      <c r="O9" t="str">
        <f t="shared" si="0"/>
        <v>LABBound &amp; Not Paid</v>
      </c>
    </row>
    <row r="10" spans="1:15" ht="12" customHeight="1" outlineLevel="1" x14ac:dyDescent="0.2">
      <c r="A10" s="12" t="s">
        <v>24158</v>
      </c>
      <c r="B10" s="12">
        <v>17504</v>
      </c>
      <c r="C10" s="12" t="s">
        <v>20133</v>
      </c>
      <c r="D10" s="13">
        <v>39899</v>
      </c>
      <c r="E10" s="13">
        <v>39903</v>
      </c>
      <c r="F10" s="14">
        <v>39904</v>
      </c>
      <c r="G10" s="20"/>
      <c r="H10" s="20"/>
      <c r="I10" s="18"/>
      <c r="J10" s="23"/>
      <c r="K10" s="23"/>
      <c r="L10" s="15">
        <v>0</v>
      </c>
      <c r="M10" s="15">
        <v>0</v>
      </c>
      <c r="O10" t="str">
        <f t="shared" si="0"/>
        <v>NBBDeclined</v>
      </c>
    </row>
    <row r="11" spans="1:15" ht="12" customHeight="1" outlineLevel="1" x14ac:dyDescent="0.2">
      <c r="A11" s="12" t="s">
        <v>24158</v>
      </c>
      <c r="B11" s="12">
        <v>17503</v>
      </c>
      <c r="C11" s="12" t="s">
        <v>20136</v>
      </c>
      <c r="D11" s="13">
        <v>39904</v>
      </c>
      <c r="E11" s="13">
        <v>39904</v>
      </c>
      <c r="F11" s="14">
        <v>39904</v>
      </c>
      <c r="G11" s="14">
        <v>39904</v>
      </c>
      <c r="H11" s="20"/>
      <c r="I11" s="18"/>
      <c r="J11" s="15">
        <v>0</v>
      </c>
      <c r="K11" s="23"/>
      <c r="L11" s="15">
        <v>0</v>
      </c>
      <c r="M11" s="15">
        <v>0</v>
      </c>
      <c r="O11" t="str">
        <f t="shared" si="0"/>
        <v>NBBClose-No Info</v>
      </c>
    </row>
    <row r="12" spans="1:15" ht="12" customHeight="1" outlineLevel="1" x14ac:dyDescent="0.2">
      <c r="A12" s="12" t="s">
        <v>24158</v>
      </c>
      <c r="B12" s="12">
        <v>17502</v>
      </c>
      <c r="C12" s="12" t="s">
        <v>20133</v>
      </c>
      <c r="D12" s="18"/>
      <c r="E12" s="13">
        <v>39903</v>
      </c>
      <c r="F12" s="14">
        <v>39904</v>
      </c>
      <c r="G12" s="20"/>
      <c r="H12" s="20"/>
      <c r="I12" s="18"/>
      <c r="J12" s="23"/>
      <c r="K12" s="23"/>
      <c r="L12" s="15">
        <v>0</v>
      </c>
      <c r="M12" s="15">
        <v>0</v>
      </c>
      <c r="O12" t="str">
        <f t="shared" si="0"/>
        <v>NBBDeclined</v>
      </c>
    </row>
    <row r="13" spans="1:15" ht="12" customHeight="1" outlineLevel="1" x14ac:dyDescent="0.2">
      <c r="A13" s="12" t="s">
        <v>24153</v>
      </c>
      <c r="B13" s="12">
        <v>16902</v>
      </c>
      <c r="C13" s="12" t="s">
        <v>20137</v>
      </c>
      <c r="D13" s="13">
        <v>39903</v>
      </c>
      <c r="E13" s="13">
        <v>39904</v>
      </c>
      <c r="F13" s="14">
        <v>39905</v>
      </c>
      <c r="G13" s="14">
        <v>39933</v>
      </c>
      <c r="H13" s="14">
        <v>39933</v>
      </c>
      <c r="I13" s="16">
        <v>39946</v>
      </c>
      <c r="J13" s="15">
        <v>28</v>
      </c>
      <c r="K13" s="15">
        <v>0</v>
      </c>
      <c r="L13" s="15">
        <v>28</v>
      </c>
      <c r="M13" s="15">
        <v>13</v>
      </c>
      <c r="O13" t="str">
        <f t="shared" si="0"/>
        <v>HJMCancel</v>
      </c>
    </row>
    <row r="14" spans="1:15" ht="12" customHeight="1" outlineLevel="1" x14ac:dyDescent="0.2">
      <c r="A14" s="12" t="s">
        <v>24155</v>
      </c>
      <c r="B14" s="12">
        <v>16919</v>
      </c>
      <c r="C14" s="12" t="s">
        <v>20135</v>
      </c>
      <c r="D14" s="13">
        <v>39902</v>
      </c>
      <c r="E14" s="13">
        <v>39905</v>
      </c>
      <c r="F14" s="14">
        <v>39905</v>
      </c>
      <c r="G14" s="14">
        <v>39934</v>
      </c>
      <c r="H14" s="14">
        <v>39934</v>
      </c>
      <c r="I14" s="16">
        <v>39950</v>
      </c>
      <c r="J14" s="15">
        <v>29</v>
      </c>
      <c r="K14" s="15">
        <v>0</v>
      </c>
      <c r="L14" s="15">
        <v>29</v>
      </c>
      <c r="M14" s="15">
        <v>16</v>
      </c>
      <c r="O14" t="str">
        <f t="shared" si="0"/>
        <v>JRBound &amp; Not Paid</v>
      </c>
    </row>
    <row r="15" spans="1:15" ht="12" customHeight="1" outlineLevel="1" x14ac:dyDescent="0.2">
      <c r="A15" s="12" t="s">
        <v>24155</v>
      </c>
      <c r="B15" s="12">
        <v>16970</v>
      </c>
      <c r="C15" s="12" t="s">
        <v>20135</v>
      </c>
      <c r="D15" s="13">
        <v>39903</v>
      </c>
      <c r="E15" s="13">
        <v>39905</v>
      </c>
      <c r="F15" s="14">
        <v>39905</v>
      </c>
      <c r="G15" s="14">
        <v>39953</v>
      </c>
      <c r="H15" s="14">
        <v>39959</v>
      </c>
      <c r="I15" s="16">
        <v>39965</v>
      </c>
      <c r="J15" s="15">
        <v>48</v>
      </c>
      <c r="K15" s="15">
        <v>6</v>
      </c>
      <c r="L15" s="15">
        <v>54</v>
      </c>
      <c r="M15" s="15">
        <v>6</v>
      </c>
      <c r="O15" t="str">
        <f t="shared" si="0"/>
        <v>JRBound &amp; Not Paid</v>
      </c>
    </row>
    <row r="16" spans="1:15" ht="12" customHeight="1" outlineLevel="1" x14ac:dyDescent="0.2">
      <c r="A16" s="12" t="s">
        <v>24155</v>
      </c>
      <c r="B16" s="12">
        <v>16874</v>
      </c>
      <c r="C16" s="12" t="s">
        <v>20135</v>
      </c>
      <c r="D16" s="13">
        <v>39904</v>
      </c>
      <c r="E16" s="13">
        <v>39904</v>
      </c>
      <c r="F16" s="14">
        <v>39905</v>
      </c>
      <c r="G16" s="14">
        <v>39930</v>
      </c>
      <c r="H16" s="14">
        <v>39930</v>
      </c>
      <c r="I16" s="16">
        <v>39937</v>
      </c>
      <c r="J16" s="15">
        <v>25</v>
      </c>
      <c r="K16" s="15">
        <v>0</v>
      </c>
      <c r="L16" s="15">
        <v>25</v>
      </c>
      <c r="M16" s="15">
        <v>7</v>
      </c>
      <c r="O16" t="str">
        <f t="shared" si="0"/>
        <v>JRBound &amp; Not Paid</v>
      </c>
    </row>
    <row r="17" spans="1:15" ht="12" customHeight="1" outlineLevel="1" x14ac:dyDescent="0.2">
      <c r="A17" s="12" t="s">
        <v>24156</v>
      </c>
      <c r="B17" s="12">
        <v>16916</v>
      </c>
      <c r="C17" s="12" t="s">
        <v>20135</v>
      </c>
      <c r="D17" s="13">
        <v>39902</v>
      </c>
      <c r="E17" s="13">
        <v>39905</v>
      </c>
      <c r="F17" s="14">
        <v>39905</v>
      </c>
      <c r="G17" s="14">
        <v>39932</v>
      </c>
      <c r="H17" s="14">
        <v>39932</v>
      </c>
      <c r="I17" s="16">
        <v>39949</v>
      </c>
      <c r="J17" s="15">
        <v>27</v>
      </c>
      <c r="K17" s="15">
        <v>0</v>
      </c>
      <c r="L17" s="15">
        <v>27</v>
      </c>
      <c r="M17" s="15">
        <v>17</v>
      </c>
      <c r="O17" t="str">
        <f t="shared" si="0"/>
        <v>LABBound &amp; Not Paid</v>
      </c>
    </row>
    <row r="18" spans="1:15" ht="12" customHeight="1" outlineLevel="1" x14ac:dyDescent="0.2">
      <c r="A18" s="12" t="s">
        <v>24158</v>
      </c>
      <c r="B18" s="12">
        <v>17505</v>
      </c>
      <c r="C18" s="12" t="s">
        <v>20133</v>
      </c>
      <c r="D18" s="18"/>
      <c r="E18" s="13">
        <v>39904</v>
      </c>
      <c r="F18" s="14">
        <v>39905</v>
      </c>
      <c r="G18" s="20"/>
      <c r="H18" s="20"/>
      <c r="I18" s="18"/>
      <c r="J18" s="23"/>
      <c r="K18" s="23"/>
      <c r="L18" s="15">
        <v>0</v>
      </c>
      <c r="M18" s="15">
        <v>0</v>
      </c>
      <c r="O18" t="str">
        <f t="shared" si="0"/>
        <v>NBBDeclined</v>
      </c>
    </row>
    <row r="19" spans="1:15" ht="12" customHeight="1" outlineLevel="1" x14ac:dyDescent="0.2">
      <c r="A19" s="12" t="s">
        <v>24158</v>
      </c>
      <c r="B19" s="12">
        <v>17506</v>
      </c>
      <c r="C19" s="12" t="s">
        <v>20133</v>
      </c>
      <c r="D19" s="13">
        <v>39875</v>
      </c>
      <c r="E19" s="13">
        <v>39905</v>
      </c>
      <c r="F19" s="14">
        <v>39905</v>
      </c>
      <c r="G19" s="20"/>
      <c r="H19" s="20"/>
      <c r="I19" s="18"/>
      <c r="J19" s="23"/>
      <c r="K19" s="23"/>
      <c r="L19" s="15">
        <v>0</v>
      </c>
      <c r="M19" s="15">
        <v>0</v>
      </c>
      <c r="O19" t="str">
        <f t="shared" si="0"/>
        <v>NBBDeclined</v>
      </c>
    </row>
    <row r="20" spans="1:15" ht="12" customHeight="1" outlineLevel="1" x14ac:dyDescent="0.2">
      <c r="A20" s="12" t="s">
        <v>24156</v>
      </c>
      <c r="B20" s="12">
        <v>17509</v>
      </c>
      <c r="C20" s="12" t="s">
        <v>20135</v>
      </c>
      <c r="D20" s="13">
        <v>39903</v>
      </c>
      <c r="E20" s="13">
        <v>39906</v>
      </c>
      <c r="F20" s="14">
        <v>39906</v>
      </c>
      <c r="G20" s="14">
        <v>39918</v>
      </c>
      <c r="H20" s="14">
        <v>39918</v>
      </c>
      <c r="I20" s="18"/>
      <c r="J20" s="15">
        <v>12</v>
      </c>
      <c r="K20" s="15">
        <v>0</v>
      </c>
      <c r="L20" s="15">
        <v>12</v>
      </c>
      <c r="M20" s="15">
        <v>0</v>
      </c>
      <c r="O20" t="str">
        <f t="shared" si="0"/>
        <v>LABBound &amp; Not Paid</v>
      </c>
    </row>
    <row r="21" spans="1:15" ht="12" customHeight="1" outlineLevel="1" x14ac:dyDescent="0.2">
      <c r="A21" s="12" t="s">
        <v>24157</v>
      </c>
      <c r="B21" s="12">
        <v>16911</v>
      </c>
      <c r="C21" s="12" t="s">
        <v>20135</v>
      </c>
      <c r="D21" s="13">
        <v>39891</v>
      </c>
      <c r="E21" s="13">
        <v>39905</v>
      </c>
      <c r="F21" s="14">
        <v>39906</v>
      </c>
      <c r="G21" s="14">
        <v>39924</v>
      </c>
      <c r="H21" s="14">
        <v>39924</v>
      </c>
      <c r="I21" s="16">
        <v>39948</v>
      </c>
      <c r="J21" s="15">
        <v>18</v>
      </c>
      <c r="K21" s="15">
        <v>0</v>
      </c>
      <c r="L21" s="15">
        <v>18</v>
      </c>
      <c r="M21" s="15">
        <v>24</v>
      </c>
      <c r="O21" t="str">
        <f t="shared" si="0"/>
        <v>MCBBound &amp; Not Paid</v>
      </c>
    </row>
    <row r="22" spans="1:15" ht="12" customHeight="1" outlineLevel="1" x14ac:dyDescent="0.2">
      <c r="A22" s="12" t="s">
        <v>24158</v>
      </c>
      <c r="B22" s="12">
        <v>17508</v>
      </c>
      <c r="C22" s="12" t="s">
        <v>20135</v>
      </c>
      <c r="D22" s="13">
        <v>39905</v>
      </c>
      <c r="E22" s="13">
        <v>39906</v>
      </c>
      <c r="F22" s="14">
        <v>39906</v>
      </c>
      <c r="G22" s="14">
        <v>39933</v>
      </c>
      <c r="H22" s="14">
        <v>39933</v>
      </c>
      <c r="I22" s="18"/>
      <c r="J22" s="15">
        <v>27</v>
      </c>
      <c r="K22" s="15">
        <v>0</v>
      </c>
      <c r="L22" s="15">
        <v>27</v>
      </c>
      <c r="M22" s="15">
        <v>0</v>
      </c>
      <c r="O22" t="str">
        <f t="shared" si="0"/>
        <v>NBBBound &amp; Not Paid</v>
      </c>
    </row>
    <row r="23" spans="1:15" ht="12" customHeight="1" outlineLevel="1" x14ac:dyDescent="0.2">
      <c r="A23" s="12" t="s">
        <v>24158</v>
      </c>
      <c r="B23" s="12">
        <v>17507</v>
      </c>
      <c r="C23" s="12" t="s">
        <v>20133</v>
      </c>
      <c r="D23" s="13">
        <v>39905</v>
      </c>
      <c r="E23" s="13">
        <v>39905</v>
      </c>
      <c r="F23" s="14">
        <v>39906</v>
      </c>
      <c r="G23" s="20"/>
      <c r="H23" s="20"/>
      <c r="I23" s="18"/>
      <c r="J23" s="23"/>
      <c r="K23" s="23"/>
      <c r="L23" s="15">
        <v>0</v>
      </c>
      <c r="M23" s="15">
        <v>0</v>
      </c>
      <c r="O23" t="str">
        <f t="shared" si="0"/>
        <v>NBBDeclined</v>
      </c>
    </row>
    <row r="24" spans="1:15" ht="12" customHeight="1" outlineLevel="1" x14ac:dyDescent="0.2">
      <c r="A24" s="12" t="s">
        <v>20138</v>
      </c>
      <c r="B24" s="12">
        <v>17015</v>
      </c>
      <c r="C24" s="12" t="s">
        <v>20135</v>
      </c>
      <c r="D24" s="13">
        <v>39904</v>
      </c>
      <c r="E24" s="13">
        <v>39909</v>
      </c>
      <c r="F24" s="14">
        <v>39909</v>
      </c>
      <c r="G24" s="14">
        <v>39962</v>
      </c>
      <c r="H24" s="14">
        <v>39962</v>
      </c>
      <c r="I24" s="16">
        <v>39975</v>
      </c>
      <c r="J24" s="15">
        <v>53</v>
      </c>
      <c r="K24" s="15">
        <v>0</v>
      </c>
      <c r="L24" s="15">
        <v>53</v>
      </c>
      <c r="M24" s="15">
        <v>13</v>
      </c>
      <c r="O24" t="str">
        <f t="shared" si="0"/>
        <v>CNJBound &amp; Not Paid</v>
      </c>
    </row>
    <row r="25" spans="1:15" ht="12" customHeight="1" outlineLevel="1" x14ac:dyDescent="0.2">
      <c r="A25" s="12" t="s">
        <v>24156</v>
      </c>
      <c r="B25" s="12">
        <v>16920</v>
      </c>
      <c r="C25" s="12" t="s">
        <v>20135</v>
      </c>
      <c r="D25" s="13">
        <v>39890</v>
      </c>
      <c r="E25" s="13">
        <v>39906</v>
      </c>
      <c r="F25" s="14">
        <v>39909</v>
      </c>
      <c r="G25" s="14">
        <v>39932</v>
      </c>
      <c r="H25" s="14">
        <v>39932</v>
      </c>
      <c r="I25" s="16">
        <v>39950</v>
      </c>
      <c r="J25" s="15">
        <v>23</v>
      </c>
      <c r="K25" s="15">
        <v>0</v>
      </c>
      <c r="L25" s="15">
        <v>23</v>
      </c>
      <c r="M25" s="15">
        <v>18</v>
      </c>
      <c r="O25" t="str">
        <f t="shared" si="0"/>
        <v>LABBound &amp; Not Paid</v>
      </c>
    </row>
    <row r="26" spans="1:15" ht="12" customHeight="1" outlineLevel="1" x14ac:dyDescent="0.2">
      <c r="A26" s="12" t="s">
        <v>24156</v>
      </c>
      <c r="B26" s="12">
        <v>16869</v>
      </c>
      <c r="C26" s="12" t="s">
        <v>20135</v>
      </c>
      <c r="D26" s="13">
        <v>39906</v>
      </c>
      <c r="E26" s="13">
        <v>39906</v>
      </c>
      <c r="F26" s="14">
        <v>39909</v>
      </c>
      <c r="G26" s="14">
        <v>39925</v>
      </c>
      <c r="H26" s="14">
        <v>39925</v>
      </c>
      <c r="I26" s="16">
        <v>39936</v>
      </c>
      <c r="J26" s="15">
        <v>16</v>
      </c>
      <c r="K26" s="15">
        <v>0</v>
      </c>
      <c r="L26" s="15">
        <v>16</v>
      </c>
      <c r="M26" s="15">
        <v>11</v>
      </c>
      <c r="O26" t="str">
        <f t="shared" si="0"/>
        <v>LABBound &amp; Not Paid</v>
      </c>
    </row>
    <row r="27" spans="1:15" ht="12" customHeight="1" outlineLevel="1" x14ac:dyDescent="0.2">
      <c r="A27" s="12" t="s">
        <v>24156</v>
      </c>
      <c r="B27" s="12">
        <v>16743</v>
      </c>
      <c r="C27" s="12" t="s">
        <v>20135</v>
      </c>
      <c r="D27" s="13">
        <v>39906</v>
      </c>
      <c r="E27" s="13">
        <v>39909</v>
      </c>
      <c r="F27" s="14">
        <v>39909</v>
      </c>
      <c r="G27" s="14">
        <v>39924</v>
      </c>
      <c r="H27" s="14">
        <v>39924</v>
      </c>
      <c r="I27" s="16">
        <v>39933</v>
      </c>
      <c r="J27" s="15">
        <v>15</v>
      </c>
      <c r="K27" s="15">
        <v>0</v>
      </c>
      <c r="L27" s="15">
        <v>15</v>
      </c>
      <c r="M27" s="15">
        <v>9</v>
      </c>
      <c r="O27" t="str">
        <f t="shared" si="0"/>
        <v>LABBound &amp; Not Paid</v>
      </c>
    </row>
    <row r="28" spans="1:15" ht="12" customHeight="1" outlineLevel="1" x14ac:dyDescent="0.2">
      <c r="A28" s="12" t="s">
        <v>24157</v>
      </c>
      <c r="B28" s="12">
        <v>16935</v>
      </c>
      <c r="C28" s="12" t="s">
        <v>20135</v>
      </c>
      <c r="D28" s="13">
        <v>39875</v>
      </c>
      <c r="E28" s="13">
        <v>39906</v>
      </c>
      <c r="F28" s="14">
        <v>39909</v>
      </c>
      <c r="G28" s="14">
        <v>39937</v>
      </c>
      <c r="H28" s="14">
        <v>39938</v>
      </c>
      <c r="I28" s="16">
        <v>39956</v>
      </c>
      <c r="J28" s="15">
        <v>28</v>
      </c>
      <c r="K28" s="15">
        <v>1</v>
      </c>
      <c r="L28" s="15">
        <v>29</v>
      </c>
      <c r="M28" s="15">
        <v>18</v>
      </c>
      <c r="O28" t="str">
        <f t="shared" si="0"/>
        <v>MCBBound &amp; Not Paid</v>
      </c>
    </row>
    <row r="29" spans="1:15" ht="12" customHeight="1" outlineLevel="1" x14ac:dyDescent="0.2">
      <c r="A29" s="12" t="s">
        <v>24157</v>
      </c>
      <c r="B29" s="12">
        <v>16871</v>
      </c>
      <c r="C29" s="12" t="s">
        <v>20135</v>
      </c>
      <c r="D29" s="13">
        <v>39903</v>
      </c>
      <c r="E29" s="13">
        <v>39909</v>
      </c>
      <c r="F29" s="14">
        <v>39909</v>
      </c>
      <c r="G29" s="14">
        <v>39917</v>
      </c>
      <c r="H29" s="14">
        <v>39924</v>
      </c>
      <c r="I29" s="16">
        <v>39936</v>
      </c>
      <c r="J29" s="15">
        <v>8</v>
      </c>
      <c r="K29" s="15">
        <v>7</v>
      </c>
      <c r="L29" s="15">
        <v>15</v>
      </c>
      <c r="M29" s="15">
        <v>12</v>
      </c>
      <c r="O29" t="str">
        <f t="shared" si="0"/>
        <v>MCBBound &amp; Not Paid</v>
      </c>
    </row>
    <row r="30" spans="1:15" ht="12" customHeight="1" outlineLevel="1" x14ac:dyDescent="0.2">
      <c r="A30" s="12" t="s">
        <v>24158</v>
      </c>
      <c r="B30" s="12">
        <v>17510</v>
      </c>
      <c r="C30" s="12" t="s">
        <v>20135</v>
      </c>
      <c r="D30" s="13">
        <v>39906</v>
      </c>
      <c r="E30" s="13">
        <v>39906</v>
      </c>
      <c r="F30" s="14">
        <v>39909</v>
      </c>
      <c r="G30" s="14">
        <v>39909</v>
      </c>
      <c r="H30" s="14">
        <v>39909</v>
      </c>
      <c r="I30" s="18"/>
      <c r="J30" s="15">
        <v>0</v>
      </c>
      <c r="K30" s="15">
        <v>0</v>
      </c>
      <c r="L30" s="15">
        <v>0</v>
      </c>
      <c r="M30" s="15">
        <v>0</v>
      </c>
      <c r="O30" t="str">
        <f t="shared" si="0"/>
        <v>NBBBound &amp; Not Paid</v>
      </c>
    </row>
    <row r="31" spans="1:15" ht="12" customHeight="1" outlineLevel="1" x14ac:dyDescent="0.2">
      <c r="A31" s="12" t="s">
        <v>24153</v>
      </c>
      <c r="B31" s="12">
        <v>17511</v>
      </c>
      <c r="C31" s="12" t="s">
        <v>20133</v>
      </c>
      <c r="D31" s="13">
        <v>39877</v>
      </c>
      <c r="E31" s="13">
        <v>39910</v>
      </c>
      <c r="F31" s="14">
        <v>39910</v>
      </c>
      <c r="G31" s="20"/>
      <c r="H31" s="20"/>
      <c r="I31" s="18"/>
      <c r="J31" s="23"/>
      <c r="K31" s="23"/>
      <c r="L31" s="15">
        <v>0</v>
      </c>
      <c r="M31" s="15">
        <v>0</v>
      </c>
      <c r="O31" t="str">
        <f t="shared" si="0"/>
        <v>HJMDeclined</v>
      </c>
    </row>
    <row r="32" spans="1:15" ht="12" customHeight="1" outlineLevel="1" x14ac:dyDescent="0.2">
      <c r="A32" s="12" t="s">
        <v>24153</v>
      </c>
      <c r="B32" s="12">
        <v>16735</v>
      </c>
      <c r="C32" s="12" t="s">
        <v>20135</v>
      </c>
      <c r="D32" s="13">
        <v>39890</v>
      </c>
      <c r="E32" s="13">
        <v>39909</v>
      </c>
      <c r="F32" s="14">
        <v>39910</v>
      </c>
      <c r="G32" s="14">
        <v>39910</v>
      </c>
      <c r="H32" s="14">
        <v>39919</v>
      </c>
      <c r="I32" s="16">
        <v>39931</v>
      </c>
      <c r="J32" s="15">
        <v>0</v>
      </c>
      <c r="K32" s="15">
        <v>9</v>
      </c>
      <c r="L32" s="15">
        <v>9</v>
      </c>
      <c r="M32" s="15">
        <v>12</v>
      </c>
      <c r="O32" t="str">
        <f t="shared" si="0"/>
        <v>HJMBound &amp; Not Paid</v>
      </c>
    </row>
    <row r="33" spans="1:15" ht="12" customHeight="1" outlineLevel="1" x14ac:dyDescent="0.2">
      <c r="A33" s="12" t="s">
        <v>24156</v>
      </c>
      <c r="B33" s="12">
        <v>17257</v>
      </c>
      <c r="C33" s="12" t="s">
        <v>20135</v>
      </c>
      <c r="D33" s="13">
        <v>39906</v>
      </c>
      <c r="E33" s="13">
        <v>39909</v>
      </c>
      <c r="F33" s="14">
        <v>39910</v>
      </c>
      <c r="G33" s="14">
        <v>40000</v>
      </c>
      <c r="H33" s="14">
        <v>40000</v>
      </c>
      <c r="I33" s="16">
        <v>40012</v>
      </c>
      <c r="J33" s="15">
        <v>90</v>
      </c>
      <c r="K33" s="15">
        <v>0</v>
      </c>
      <c r="L33" s="15">
        <v>90</v>
      </c>
      <c r="M33" s="15">
        <v>12</v>
      </c>
      <c r="O33" t="str">
        <f t="shared" si="0"/>
        <v>LABBound &amp; Not Paid</v>
      </c>
    </row>
    <row r="34" spans="1:15" ht="12" customHeight="1" outlineLevel="1" x14ac:dyDescent="0.2">
      <c r="A34" s="12" t="s">
        <v>20138</v>
      </c>
      <c r="B34" s="12">
        <v>16880</v>
      </c>
      <c r="C34" s="12" t="s">
        <v>20135</v>
      </c>
      <c r="D34" s="13">
        <v>39911</v>
      </c>
      <c r="E34" s="13">
        <v>39911</v>
      </c>
      <c r="F34" s="14">
        <v>39911</v>
      </c>
      <c r="G34" s="14">
        <v>39920</v>
      </c>
      <c r="H34" s="14">
        <v>39920</v>
      </c>
      <c r="I34" s="16">
        <v>39939</v>
      </c>
      <c r="J34" s="15">
        <v>9</v>
      </c>
      <c r="K34" s="15">
        <v>0</v>
      </c>
      <c r="L34" s="15">
        <v>9</v>
      </c>
      <c r="M34" s="15">
        <v>19</v>
      </c>
      <c r="O34" t="str">
        <f t="shared" si="0"/>
        <v>CNJBound &amp; Not Paid</v>
      </c>
    </row>
    <row r="35" spans="1:15" ht="12" customHeight="1" outlineLevel="1" x14ac:dyDescent="0.2">
      <c r="A35" s="12" t="s">
        <v>24153</v>
      </c>
      <c r="B35" s="12">
        <v>17514</v>
      </c>
      <c r="C35" s="12" t="s">
        <v>20133</v>
      </c>
      <c r="D35" s="13">
        <v>39793</v>
      </c>
      <c r="E35" s="13">
        <v>39910</v>
      </c>
      <c r="F35" s="14">
        <v>39911</v>
      </c>
      <c r="G35" s="14">
        <v>39911</v>
      </c>
      <c r="H35" s="20"/>
      <c r="I35" s="18"/>
      <c r="J35" s="15">
        <v>0</v>
      </c>
      <c r="K35" s="23"/>
      <c r="L35" s="15">
        <v>0</v>
      </c>
      <c r="M35" s="15">
        <v>0</v>
      </c>
      <c r="O35" t="str">
        <f t="shared" si="0"/>
        <v>HJMDeclined</v>
      </c>
    </row>
    <row r="36" spans="1:15" ht="12" customHeight="1" outlineLevel="1" x14ac:dyDescent="0.2">
      <c r="A36" s="12" t="s">
        <v>24153</v>
      </c>
      <c r="B36" s="12">
        <v>16864</v>
      </c>
      <c r="C36" s="12" t="s">
        <v>20135</v>
      </c>
      <c r="D36" s="13">
        <v>39902</v>
      </c>
      <c r="E36" s="13">
        <v>39910</v>
      </c>
      <c r="F36" s="14">
        <v>39911</v>
      </c>
      <c r="G36" s="14">
        <v>39877</v>
      </c>
      <c r="H36" s="14">
        <v>39926</v>
      </c>
      <c r="I36" s="16">
        <v>39934</v>
      </c>
      <c r="J36" s="15">
        <v>-34</v>
      </c>
      <c r="K36" s="15">
        <v>49</v>
      </c>
      <c r="L36" s="15">
        <v>15</v>
      </c>
      <c r="M36" s="15">
        <v>8</v>
      </c>
      <c r="O36" t="str">
        <f t="shared" si="0"/>
        <v>HJMBound &amp; Not Paid</v>
      </c>
    </row>
    <row r="37" spans="1:15" ht="12" customHeight="1" outlineLevel="1" x14ac:dyDescent="0.2">
      <c r="A37" s="12" t="s">
        <v>24153</v>
      </c>
      <c r="B37" s="12">
        <v>16940</v>
      </c>
      <c r="C37" s="12" t="s">
        <v>20135</v>
      </c>
      <c r="D37" s="13">
        <v>39898</v>
      </c>
      <c r="E37" s="13">
        <v>39909</v>
      </c>
      <c r="F37" s="14">
        <v>39911</v>
      </c>
      <c r="G37" s="14">
        <v>39868</v>
      </c>
      <c r="H37" s="14">
        <v>39944</v>
      </c>
      <c r="I37" s="16">
        <v>39957</v>
      </c>
      <c r="J37" s="15">
        <v>-43</v>
      </c>
      <c r="K37" s="15">
        <v>76</v>
      </c>
      <c r="L37" s="15">
        <v>33</v>
      </c>
      <c r="M37" s="15">
        <v>13</v>
      </c>
      <c r="O37" t="str">
        <f t="shared" si="0"/>
        <v>HJMBound &amp; Not Paid</v>
      </c>
    </row>
    <row r="38" spans="1:15" ht="12" customHeight="1" outlineLevel="1" x14ac:dyDescent="0.2">
      <c r="A38" s="12" t="s">
        <v>24155</v>
      </c>
      <c r="B38" s="12">
        <v>16699</v>
      </c>
      <c r="C38" s="12" t="s">
        <v>20135</v>
      </c>
      <c r="D38" s="13">
        <v>39908</v>
      </c>
      <c r="E38" s="13">
        <v>39911</v>
      </c>
      <c r="F38" s="14">
        <v>39911</v>
      </c>
      <c r="G38" s="14">
        <v>39912</v>
      </c>
      <c r="H38" s="14">
        <v>39912</v>
      </c>
      <c r="I38" s="16">
        <v>39922</v>
      </c>
      <c r="J38" s="15">
        <v>1</v>
      </c>
      <c r="K38" s="15">
        <v>0</v>
      </c>
      <c r="L38" s="15">
        <v>1</v>
      </c>
      <c r="M38" s="15">
        <v>10</v>
      </c>
      <c r="O38" t="str">
        <f t="shared" si="0"/>
        <v>JRBound &amp; Not Paid</v>
      </c>
    </row>
    <row r="39" spans="1:15" ht="12" customHeight="1" outlineLevel="1" x14ac:dyDescent="0.2">
      <c r="A39" s="12" t="s">
        <v>24156</v>
      </c>
      <c r="B39" s="12">
        <v>16883</v>
      </c>
      <c r="C39" s="12" t="s">
        <v>20135</v>
      </c>
      <c r="D39" s="13">
        <v>39926</v>
      </c>
      <c r="E39" s="13">
        <v>39911</v>
      </c>
      <c r="F39" s="14">
        <v>39911</v>
      </c>
      <c r="G39" s="14">
        <v>39930</v>
      </c>
      <c r="H39" s="14">
        <v>39930</v>
      </c>
      <c r="I39" s="21">
        <v>39939</v>
      </c>
      <c r="J39" s="15">
        <v>19</v>
      </c>
      <c r="K39" s="15">
        <v>0</v>
      </c>
      <c r="L39" s="15">
        <v>19</v>
      </c>
      <c r="M39" s="15">
        <v>9</v>
      </c>
      <c r="O39" t="str">
        <f t="shared" si="0"/>
        <v>LABBound &amp; Not Paid</v>
      </c>
    </row>
    <row r="40" spans="1:15" ht="12" customHeight="1" outlineLevel="1" x14ac:dyDescent="0.2">
      <c r="A40" s="12" t="s">
        <v>24156</v>
      </c>
      <c r="B40" s="12">
        <v>17515</v>
      </c>
      <c r="C40" s="12" t="s">
        <v>20135</v>
      </c>
      <c r="D40" s="13">
        <v>39911</v>
      </c>
      <c r="E40" s="13">
        <v>39911</v>
      </c>
      <c r="F40" s="14">
        <v>39911</v>
      </c>
      <c r="G40" s="14">
        <v>39918</v>
      </c>
      <c r="H40" s="14">
        <v>39918</v>
      </c>
      <c r="I40" s="18"/>
      <c r="J40" s="15">
        <v>7</v>
      </c>
      <c r="K40" s="15">
        <v>0</v>
      </c>
      <c r="L40" s="15">
        <v>7</v>
      </c>
      <c r="M40" s="15">
        <v>0</v>
      </c>
      <c r="O40" t="str">
        <f t="shared" si="0"/>
        <v>LABBound &amp; Not Paid</v>
      </c>
    </row>
    <row r="41" spans="1:15" ht="12" customHeight="1" outlineLevel="1" x14ac:dyDescent="0.2">
      <c r="A41" s="12" t="s">
        <v>24156</v>
      </c>
      <c r="B41" s="12">
        <v>16657</v>
      </c>
      <c r="C41" s="12" t="s">
        <v>20135</v>
      </c>
      <c r="D41" s="13">
        <v>39909</v>
      </c>
      <c r="E41" s="13">
        <v>39910</v>
      </c>
      <c r="F41" s="14">
        <v>39911</v>
      </c>
      <c r="G41" s="14">
        <v>39911</v>
      </c>
      <c r="H41" s="14">
        <v>39911</v>
      </c>
      <c r="I41" s="16">
        <v>39912</v>
      </c>
      <c r="J41" s="15">
        <v>0</v>
      </c>
      <c r="K41" s="15">
        <v>0</v>
      </c>
      <c r="L41" s="15">
        <v>0</v>
      </c>
      <c r="M41" s="15">
        <v>1</v>
      </c>
      <c r="O41" t="str">
        <f t="shared" si="0"/>
        <v>LABBound &amp; Not Paid</v>
      </c>
    </row>
    <row r="42" spans="1:15" ht="12" customHeight="1" outlineLevel="1" x14ac:dyDescent="0.2">
      <c r="A42" s="12" t="s">
        <v>24156</v>
      </c>
      <c r="B42" s="12">
        <v>16729</v>
      </c>
      <c r="C42" s="12" t="s">
        <v>20135</v>
      </c>
      <c r="D42" s="13">
        <v>39909</v>
      </c>
      <c r="E42" s="13">
        <v>39910</v>
      </c>
      <c r="F42" s="14">
        <v>39911</v>
      </c>
      <c r="G42" s="14">
        <v>39918</v>
      </c>
      <c r="H42" s="14">
        <v>39918</v>
      </c>
      <c r="I42" s="16">
        <v>39929</v>
      </c>
      <c r="J42" s="15">
        <v>7</v>
      </c>
      <c r="K42" s="15">
        <v>0</v>
      </c>
      <c r="L42" s="15">
        <v>7</v>
      </c>
      <c r="M42" s="15">
        <v>11</v>
      </c>
      <c r="O42" t="str">
        <f t="shared" si="0"/>
        <v>LABBound &amp; Not Paid</v>
      </c>
    </row>
    <row r="43" spans="1:15" ht="12" customHeight="1" outlineLevel="1" x14ac:dyDescent="0.2">
      <c r="A43" s="12" t="s">
        <v>24156</v>
      </c>
      <c r="B43" s="12">
        <v>17513</v>
      </c>
      <c r="C43" s="12" t="s">
        <v>20136</v>
      </c>
      <c r="D43" s="13">
        <v>39905</v>
      </c>
      <c r="E43" s="13">
        <v>39909</v>
      </c>
      <c r="F43" s="14">
        <v>39911</v>
      </c>
      <c r="G43" s="14">
        <v>39912</v>
      </c>
      <c r="H43" s="20"/>
      <c r="I43" s="18"/>
      <c r="J43" s="15">
        <v>1</v>
      </c>
      <c r="K43" s="23"/>
      <c r="L43" s="15">
        <v>0</v>
      </c>
      <c r="M43" s="15">
        <v>0</v>
      </c>
      <c r="O43" t="str">
        <f t="shared" si="0"/>
        <v>LABClose-No Info</v>
      </c>
    </row>
    <row r="44" spans="1:15" ht="12" customHeight="1" outlineLevel="1" x14ac:dyDescent="0.2">
      <c r="A44" s="12" t="s">
        <v>24156</v>
      </c>
      <c r="B44" s="12">
        <v>16890</v>
      </c>
      <c r="C44" s="12" t="s">
        <v>20135</v>
      </c>
      <c r="D44" s="13">
        <v>39930</v>
      </c>
      <c r="E44" s="13">
        <v>39911</v>
      </c>
      <c r="F44" s="14">
        <v>39911</v>
      </c>
      <c r="G44" s="14">
        <v>39930</v>
      </c>
      <c r="H44" s="14">
        <v>39930</v>
      </c>
      <c r="I44" s="16">
        <v>39941</v>
      </c>
      <c r="J44" s="15">
        <v>19</v>
      </c>
      <c r="K44" s="15">
        <v>0</v>
      </c>
      <c r="L44" s="15">
        <v>19</v>
      </c>
      <c r="M44" s="15">
        <v>11</v>
      </c>
      <c r="O44" t="str">
        <f t="shared" si="0"/>
        <v>LABBound &amp; Not Paid</v>
      </c>
    </row>
    <row r="45" spans="1:15" ht="12" customHeight="1" outlineLevel="1" x14ac:dyDescent="0.2">
      <c r="A45" s="12" t="s">
        <v>24156</v>
      </c>
      <c r="B45" s="12">
        <v>17512</v>
      </c>
      <c r="C45" s="12" t="s">
        <v>20134</v>
      </c>
      <c r="D45" s="13">
        <v>39909</v>
      </c>
      <c r="E45" s="13">
        <v>39909</v>
      </c>
      <c r="F45" s="14">
        <v>39911</v>
      </c>
      <c r="G45" s="14">
        <v>39911</v>
      </c>
      <c r="H45" s="14">
        <v>39912</v>
      </c>
      <c r="I45" s="16">
        <v>37790</v>
      </c>
      <c r="J45" s="15">
        <v>0</v>
      </c>
      <c r="K45" s="15">
        <v>1</v>
      </c>
      <c r="L45" s="15">
        <v>1</v>
      </c>
      <c r="M45" s="15">
        <v>-2122</v>
      </c>
      <c r="O45" t="str">
        <f t="shared" si="0"/>
        <v>LABNo Sale</v>
      </c>
    </row>
    <row r="46" spans="1:15" ht="12" customHeight="1" outlineLevel="1" x14ac:dyDescent="0.2">
      <c r="A46" s="12" t="s">
        <v>24157</v>
      </c>
      <c r="B46" s="12">
        <v>16909</v>
      </c>
      <c r="C46" s="12" t="s">
        <v>20135</v>
      </c>
      <c r="D46" s="13">
        <v>39883</v>
      </c>
      <c r="E46" s="13">
        <v>39911</v>
      </c>
      <c r="F46" s="14">
        <v>39911</v>
      </c>
      <c r="G46" s="14">
        <v>39927</v>
      </c>
      <c r="H46" s="14">
        <v>39927</v>
      </c>
      <c r="I46" s="16">
        <v>39948</v>
      </c>
      <c r="J46" s="15">
        <v>16</v>
      </c>
      <c r="K46" s="15">
        <v>0</v>
      </c>
      <c r="L46" s="15">
        <v>16</v>
      </c>
      <c r="M46" s="15">
        <v>21</v>
      </c>
      <c r="O46" t="str">
        <f t="shared" si="0"/>
        <v>MCBBound &amp; Not Paid</v>
      </c>
    </row>
    <row r="47" spans="1:15" ht="12" customHeight="1" outlineLevel="1" x14ac:dyDescent="0.2">
      <c r="A47" s="12" t="s">
        <v>24157</v>
      </c>
      <c r="B47" s="12">
        <v>16991</v>
      </c>
      <c r="C47" s="12" t="s">
        <v>20135</v>
      </c>
      <c r="D47" s="13">
        <v>39896</v>
      </c>
      <c r="E47" s="13">
        <v>39911</v>
      </c>
      <c r="F47" s="14">
        <v>39911</v>
      </c>
      <c r="G47" s="14">
        <v>39952</v>
      </c>
      <c r="H47" s="14">
        <v>39952</v>
      </c>
      <c r="I47" s="16">
        <v>39968</v>
      </c>
      <c r="J47" s="15">
        <v>41</v>
      </c>
      <c r="K47" s="15">
        <v>0</v>
      </c>
      <c r="L47" s="15">
        <v>41</v>
      </c>
      <c r="M47" s="15">
        <v>16</v>
      </c>
      <c r="O47" t="str">
        <f t="shared" si="0"/>
        <v>MCBBound &amp; Not Paid</v>
      </c>
    </row>
    <row r="48" spans="1:15" ht="12" customHeight="1" outlineLevel="1" x14ac:dyDescent="0.2">
      <c r="A48" s="12" t="s">
        <v>24157</v>
      </c>
      <c r="B48" s="12">
        <v>16901</v>
      </c>
      <c r="C48" s="12" t="s">
        <v>20135</v>
      </c>
      <c r="D48" s="13">
        <v>39906</v>
      </c>
      <c r="E48" s="13">
        <v>39911</v>
      </c>
      <c r="F48" s="14">
        <v>39911</v>
      </c>
      <c r="G48" s="14">
        <v>39927</v>
      </c>
      <c r="H48" s="14">
        <v>39931</v>
      </c>
      <c r="I48" s="16">
        <v>39946</v>
      </c>
      <c r="J48" s="15">
        <v>16</v>
      </c>
      <c r="K48" s="15">
        <v>4</v>
      </c>
      <c r="L48" s="15">
        <v>20</v>
      </c>
      <c r="M48" s="15">
        <v>15</v>
      </c>
      <c r="O48" t="str">
        <f t="shared" si="0"/>
        <v>MCBBound &amp; Not Paid</v>
      </c>
    </row>
    <row r="49" spans="1:15" ht="12" customHeight="1" outlineLevel="1" x14ac:dyDescent="0.2">
      <c r="A49" s="12" t="s">
        <v>24153</v>
      </c>
      <c r="B49" s="12">
        <v>17517</v>
      </c>
      <c r="C49" s="12" t="s">
        <v>20133</v>
      </c>
      <c r="D49" s="18"/>
      <c r="E49" s="13">
        <v>39911</v>
      </c>
      <c r="F49" s="14">
        <v>39912</v>
      </c>
      <c r="G49" s="20"/>
      <c r="H49" s="20"/>
      <c r="I49" s="18"/>
      <c r="J49" s="23"/>
      <c r="K49" s="23"/>
      <c r="L49" s="15">
        <v>0</v>
      </c>
      <c r="M49" s="15">
        <v>0</v>
      </c>
      <c r="O49" t="str">
        <f t="shared" si="0"/>
        <v>HJMDeclined</v>
      </c>
    </row>
    <row r="50" spans="1:15" ht="12" customHeight="1" outlineLevel="1" x14ac:dyDescent="0.2">
      <c r="A50" s="12" t="s">
        <v>24153</v>
      </c>
      <c r="B50" s="12">
        <v>16727</v>
      </c>
      <c r="C50" s="12" t="s">
        <v>20135</v>
      </c>
      <c r="D50" s="13">
        <v>39911</v>
      </c>
      <c r="E50" s="13">
        <v>39912</v>
      </c>
      <c r="F50" s="14">
        <v>39912</v>
      </c>
      <c r="G50" s="14">
        <v>39889</v>
      </c>
      <c r="H50" s="14">
        <v>39918</v>
      </c>
      <c r="I50" s="16">
        <v>39928</v>
      </c>
      <c r="J50" s="15">
        <v>-23</v>
      </c>
      <c r="K50" s="15">
        <v>29</v>
      </c>
      <c r="L50" s="15">
        <v>6</v>
      </c>
      <c r="M50" s="15">
        <v>10</v>
      </c>
      <c r="O50" t="str">
        <f t="shared" si="0"/>
        <v>HJMBound &amp; Not Paid</v>
      </c>
    </row>
    <row r="51" spans="1:15" ht="12" customHeight="1" outlineLevel="1" x14ac:dyDescent="0.2">
      <c r="A51" s="12" t="s">
        <v>24156</v>
      </c>
      <c r="B51" s="12">
        <v>17251</v>
      </c>
      <c r="C51" s="12" t="s">
        <v>20135</v>
      </c>
      <c r="D51" s="13">
        <v>39910</v>
      </c>
      <c r="E51" s="13">
        <v>39912</v>
      </c>
      <c r="F51" s="14">
        <v>39912</v>
      </c>
      <c r="G51" s="14">
        <v>39995</v>
      </c>
      <c r="H51" s="14">
        <v>39995</v>
      </c>
      <c r="I51" s="16">
        <v>40010</v>
      </c>
      <c r="J51" s="15">
        <v>83</v>
      </c>
      <c r="K51" s="15">
        <v>0</v>
      </c>
      <c r="L51" s="15">
        <v>83</v>
      </c>
      <c r="M51" s="15">
        <v>15</v>
      </c>
      <c r="O51" t="str">
        <f t="shared" si="0"/>
        <v>LABBound &amp; Not Paid</v>
      </c>
    </row>
    <row r="52" spans="1:15" ht="12" customHeight="1" outlineLevel="1" x14ac:dyDescent="0.2">
      <c r="A52" s="12" t="s">
        <v>24156</v>
      </c>
      <c r="B52" s="12">
        <v>16884</v>
      </c>
      <c r="C52" s="12" t="s">
        <v>20135</v>
      </c>
      <c r="D52" s="13">
        <v>39906</v>
      </c>
      <c r="E52" s="13">
        <v>39912</v>
      </c>
      <c r="F52" s="14">
        <v>39912</v>
      </c>
      <c r="G52" s="14">
        <v>39930</v>
      </c>
      <c r="H52" s="14">
        <v>39930</v>
      </c>
      <c r="I52" s="16">
        <v>39940</v>
      </c>
      <c r="J52" s="15">
        <v>18</v>
      </c>
      <c r="K52" s="15">
        <v>0</v>
      </c>
      <c r="L52" s="15">
        <v>18</v>
      </c>
      <c r="M52" s="15">
        <v>10</v>
      </c>
      <c r="O52" t="str">
        <f t="shared" si="0"/>
        <v>LABBound &amp; Not Paid</v>
      </c>
    </row>
    <row r="53" spans="1:15" ht="12" customHeight="1" outlineLevel="1" x14ac:dyDescent="0.2">
      <c r="A53" s="12" t="s">
        <v>24156</v>
      </c>
      <c r="B53" s="12">
        <v>17516</v>
      </c>
      <c r="C53" s="12" t="s">
        <v>20133</v>
      </c>
      <c r="D53" s="18"/>
      <c r="E53" s="13">
        <v>39912</v>
      </c>
      <c r="F53" s="14">
        <v>39912</v>
      </c>
      <c r="G53" s="20"/>
      <c r="H53" s="20"/>
      <c r="I53" s="18"/>
      <c r="J53" s="23"/>
      <c r="K53" s="23"/>
      <c r="L53" s="15">
        <v>0</v>
      </c>
      <c r="M53" s="15">
        <v>0</v>
      </c>
      <c r="O53" t="str">
        <f t="shared" si="0"/>
        <v>LABDeclined</v>
      </c>
    </row>
    <row r="54" spans="1:15" ht="12" customHeight="1" outlineLevel="1" x14ac:dyDescent="0.2">
      <c r="A54" s="12" t="s">
        <v>24157</v>
      </c>
      <c r="B54" s="12">
        <v>16875</v>
      </c>
      <c r="C54" s="12" t="s">
        <v>24150</v>
      </c>
      <c r="D54" s="13">
        <v>39911</v>
      </c>
      <c r="E54" s="13">
        <v>39912</v>
      </c>
      <c r="F54" s="14">
        <v>39912</v>
      </c>
      <c r="G54" s="20"/>
      <c r="H54" s="20"/>
      <c r="I54" s="16">
        <v>39937</v>
      </c>
      <c r="J54" s="23"/>
      <c r="K54" s="23"/>
      <c r="L54" s="15">
        <v>0</v>
      </c>
      <c r="M54" s="15">
        <v>0</v>
      </c>
      <c r="O54" t="str">
        <f t="shared" si="0"/>
        <v>MCBDO NOT RENEW</v>
      </c>
    </row>
    <row r="55" spans="1:15" ht="12" customHeight="1" outlineLevel="1" x14ac:dyDescent="0.2">
      <c r="A55" s="12" t="s">
        <v>24158</v>
      </c>
      <c r="B55" s="12">
        <v>17518</v>
      </c>
      <c r="C55" s="12" t="s">
        <v>20133</v>
      </c>
      <c r="D55" s="13">
        <v>39890</v>
      </c>
      <c r="E55" s="13">
        <v>39910</v>
      </c>
      <c r="F55" s="14">
        <v>39912</v>
      </c>
      <c r="G55" s="20"/>
      <c r="H55" s="20"/>
      <c r="I55" s="18"/>
      <c r="J55" s="23"/>
      <c r="K55" s="23"/>
      <c r="L55" s="15">
        <v>0</v>
      </c>
      <c r="M55" s="15">
        <v>0</v>
      </c>
      <c r="O55" t="str">
        <f t="shared" si="0"/>
        <v>NBBDeclined</v>
      </c>
    </row>
    <row r="56" spans="1:15" ht="12" customHeight="1" outlineLevel="1" x14ac:dyDescent="0.2">
      <c r="A56" s="12" t="s">
        <v>20138</v>
      </c>
      <c r="B56" s="12">
        <v>16895</v>
      </c>
      <c r="C56" s="12" t="s">
        <v>20135</v>
      </c>
      <c r="D56" s="13">
        <v>39916</v>
      </c>
      <c r="E56" s="13">
        <v>39916</v>
      </c>
      <c r="F56" s="14">
        <v>39916</v>
      </c>
      <c r="G56" s="14">
        <v>39927</v>
      </c>
      <c r="H56" s="14">
        <v>39927</v>
      </c>
      <c r="I56" s="16">
        <v>39942</v>
      </c>
      <c r="J56" s="15">
        <v>11</v>
      </c>
      <c r="K56" s="15">
        <v>0</v>
      </c>
      <c r="L56" s="15">
        <v>11</v>
      </c>
      <c r="M56" s="15">
        <v>15</v>
      </c>
      <c r="O56" t="str">
        <f t="shared" si="0"/>
        <v>CNJBound &amp; Not Paid</v>
      </c>
    </row>
    <row r="57" spans="1:15" ht="12" customHeight="1" outlineLevel="1" x14ac:dyDescent="0.2">
      <c r="A57" s="12" t="s">
        <v>20138</v>
      </c>
      <c r="B57" s="12">
        <v>16701</v>
      </c>
      <c r="C57" s="12" t="s">
        <v>20135</v>
      </c>
      <c r="D57" s="13">
        <v>39912</v>
      </c>
      <c r="E57" s="13">
        <v>39916</v>
      </c>
      <c r="F57" s="14">
        <v>39916</v>
      </c>
      <c r="G57" s="14">
        <v>39864</v>
      </c>
      <c r="H57" s="14">
        <v>39918</v>
      </c>
      <c r="I57" s="16">
        <v>39922</v>
      </c>
      <c r="J57" s="15">
        <v>-52</v>
      </c>
      <c r="K57" s="15">
        <v>54</v>
      </c>
      <c r="L57" s="15">
        <v>2</v>
      </c>
      <c r="M57" s="15">
        <v>4</v>
      </c>
      <c r="O57" t="str">
        <f t="shared" si="0"/>
        <v>CNJBound &amp; Not Paid</v>
      </c>
    </row>
    <row r="58" spans="1:15" ht="12" customHeight="1" outlineLevel="1" x14ac:dyDescent="0.2">
      <c r="A58" s="12" t="s">
        <v>24153</v>
      </c>
      <c r="B58" s="12">
        <v>17520</v>
      </c>
      <c r="C58" s="12" t="s">
        <v>20133</v>
      </c>
      <c r="D58" s="13">
        <v>39911</v>
      </c>
      <c r="E58" s="13">
        <v>39912</v>
      </c>
      <c r="F58" s="14">
        <v>39916</v>
      </c>
      <c r="G58" s="20"/>
      <c r="H58" s="20"/>
      <c r="I58" s="18"/>
      <c r="J58" s="23"/>
      <c r="K58" s="23"/>
      <c r="L58" s="15">
        <v>0</v>
      </c>
      <c r="M58" s="15">
        <v>0</v>
      </c>
      <c r="O58" t="str">
        <f t="shared" si="0"/>
        <v>HJMDeclined</v>
      </c>
    </row>
    <row r="59" spans="1:15" ht="12" customHeight="1" outlineLevel="1" x14ac:dyDescent="0.2">
      <c r="A59" s="12" t="s">
        <v>24153</v>
      </c>
      <c r="B59" s="12">
        <v>17526</v>
      </c>
      <c r="C59" s="12" t="s">
        <v>20135</v>
      </c>
      <c r="D59" s="13">
        <v>39910</v>
      </c>
      <c r="E59" s="13">
        <v>39916</v>
      </c>
      <c r="F59" s="14">
        <v>39916</v>
      </c>
      <c r="G59" s="14">
        <v>39924</v>
      </c>
      <c r="H59" s="14">
        <v>39925</v>
      </c>
      <c r="J59" s="15">
        <v>8</v>
      </c>
      <c r="K59" s="15">
        <v>1</v>
      </c>
      <c r="L59" s="15">
        <v>9</v>
      </c>
      <c r="M59" s="15">
        <v>0</v>
      </c>
      <c r="O59" t="str">
        <f t="shared" si="0"/>
        <v>HJMBound &amp; Not Paid</v>
      </c>
    </row>
    <row r="60" spans="1:15" ht="12" customHeight="1" outlineLevel="1" x14ac:dyDescent="0.2">
      <c r="A60" s="12" t="s">
        <v>24153</v>
      </c>
      <c r="B60" s="12">
        <v>17525</v>
      </c>
      <c r="C60" s="12" t="s">
        <v>20133</v>
      </c>
      <c r="D60" s="13">
        <v>39912</v>
      </c>
      <c r="E60" s="13">
        <v>39916</v>
      </c>
      <c r="F60" s="14">
        <v>39916</v>
      </c>
      <c r="G60" s="19">
        <v>39918</v>
      </c>
      <c r="H60" s="8"/>
      <c r="J60" s="22">
        <v>2</v>
      </c>
      <c r="K60" s="10"/>
      <c r="L60" s="15">
        <v>0</v>
      </c>
      <c r="M60" s="15">
        <v>0</v>
      </c>
      <c r="O60" t="str">
        <f t="shared" si="0"/>
        <v>HJMDeclined</v>
      </c>
    </row>
    <row r="61" spans="1:15" ht="12" customHeight="1" outlineLevel="1" x14ac:dyDescent="0.2">
      <c r="A61" s="12" t="s">
        <v>24153</v>
      </c>
      <c r="B61" s="12">
        <v>17521</v>
      </c>
      <c r="C61" s="12" t="s">
        <v>20133</v>
      </c>
      <c r="D61" s="13">
        <v>39912</v>
      </c>
      <c r="E61" s="13">
        <v>39913</v>
      </c>
      <c r="F61" s="14">
        <v>39916</v>
      </c>
      <c r="G61" s="14">
        <v>39923</v>
      </c>
      <c r="H61" s="20"/>
      <c r="I61" s="18"/>
      <c r="J61" s="15">
        <v>7</v>
      </c>
      <c r="K61" s="23"/>
      <c r="L61" s="15">
        <v>0</v>
      </c>
      <c r="M61" s="15">
        <v>0</v>
      </c>
      <c r="O61" t="str">
        <f t="shared" si="0"/>
        <v>HJMDeclined</v>
      </c>
    </row>
    <row r="62" spans="1:15" ht="12" customHeight="1" outlineLevel="1" x14ac:dyDescent="0.2">
      <c r="A62" s="12" t="s">
        <v>24153</v>
      </c>
      <c r="B62" s="12">
        <v>17523</v>
      </c>
      <c r="C62" s="12" t="s">
        <v>20133</v>
      </c>
      <c r="D62" s="18"/>
      <c r="E62" s="13">
        <v>39916</v>
      </c>
      <c r="F62" s="14">
        <v>39916</v>
      </c>
      <c r="G62" s="20"/>
      <c r="H62" s="20"/>
      <c r="J62" s="23"/>
      <c r="K62" s="23"/>
      <c r="L62" s="15">
        <v>0</v>
      </c>
      <c r="M62" s="15">
        <v>0</v>
      </c>
      <c r="O62" t="str">
        <f t="shared" si="0"/>
        <v>HJMDeclined</v>
      </c>
    </row>
    <row r="63" spans="1:15" ht="12" customHeight="1" outlineLevel="1" x14ac:dyDescent="0.2">
      <c r="A63" s="12" t="s">
        <v>24153</v>
      </c>
      <c r="B63" s="12">
        <v>17527</v>
      </c>
      <c r="C63" s="12" t="s">
        <v>20135</v>
      </c>
      <c r="D63" s="13">
        <v>39903</v>
      </c>
      <c r="E63" s="13">
        <v>39916</v>
      </c>
      <c r="F63" s="14">
        <v>39916</v>
      </c>
      <c r="G63" s="14">
        <v>39917</v>
      </c>
      <c r="H63" s="14">
        <v>39948</v>
      </c>
      <c r="J63" s="15">
        <v>1</v>
      </c>
      <c r="K63" s="15">
        <v>31</v>
      </c>
      <c r="L63" s="15">
        <v>32</v>
      </c>
      <c r="M63" s="15">
        <v>0</v>
      </c>
      <c r="O63" t="str">
        <f t="shared" si="0"/>
        <v>HJMBound &amp; Not Paid</v>
      </c>
    </row>
    <row r="64" spans="1:15" ht="12" customHeight="1" outlineLevel="1" x14ac:dyDescent="0.2">
      <c r="A64" s="12" t="s">
        <v>24155</v>
      </c>
      <c r="B64" s="12">
        <v>16680</v>
      </c>
      <c r="C64" s="12" t="s">
        <v>20135</v>
      </c>
      <c r="D64" s="13">
        <v>39913</v>
      </c>
      <c r="E64" s="13">
        <v>39916</v>
      </c>
      <c r="F64" s="14">
        <v>39916</v>
      </c>
      <c r="G64" s="14">
        <v>39916</v>
      </c>
      <c r="H64" s="14">
        <v>39917</v>
      </c>
      <c r="I64" s="16">
        <v>39918</v>
      </c>
      <c r="J64" s="15">
        <v>0</v>
      </c>
      <c r="K64" s="15">
        <v>1</v>
      </c>
      <c r="L64" s="15">
        <v>1</v>
      </c>
      <c r="M64" s="15">
        <v>1</v>
      </c>
      <c r="O64" t="str">
        <f t="shared" si="0"/>
        <v>JRBound &amp; Not Paid</v>
      </c>
    </row>
    <row r="65" spans="1:15" ht="12" customHeight="1" outlineLevel="1" x14ac:dyDescent="0.2">
      <c r="A65" s="12" t="s">
        <v>24155</v>
      </c>
      <c r="B65" s="12">
        <v>16863</v>
      </c>
      <c r="C65" s="12" t="s">
        <v>20135</v>
      </c>
      <c r="D65" s="13">
        <v>39913</v>
      </c>
      <c r="E65" s="13">
        <v>39916</v>
      </c>
      <c r="F65" s="14">
        <v>39916</v>
      </c>
      <c r="G65" s="14">
        <v>39920</v>
      </c>
      <c r="H65" s="14">
        <v>39920</v>
      </c>
      <c r="I65" s="21">
        <v>39934</v>
      </c>
      <c r="J65" s="15">
        <v>4</v>
      </c>
      <c r="K65" s="15">
        <v>0</v>
      </c>
      <c r="L65" s="15">
        <v>4</v>
      </c>
      <c r="M65" s="15">
        <v>14</v>
      </c>
      <c r="O65" t="str">
        <f t="shared" si="0"/>
        <v>JRBound &amp; Not Paid</v>
      </c>
    </row>
    <row r="66" spans="1:15" ht="12" customHeight="1" outlineLevel="1" x14ac:dyDescent="0.2">
      <c r="A66" s="12" t="s">
        <v>24156</v>
      </c>
      <c r="B66" s="12">
        <v>16712</v>
      </c>
      <c r="C66" s="12" t="s">
        <v>20135</v>
      </c>
      <c r="D66" s="13">
        <v>39911</v>
      </c>
      <c r="E66" s="13">
        <v>39916</v>
      </c>
      <c r="F66" s="14">
        <v>39916</v>
      </c>
      <c r="G66" s="14">
        <v>39917</v>
      </c>
      <c r="H66" s="14">
        <v>39920</v>
      </c>
      <c r="I66" s="16">
        <v>39925</v>
      </c>
      <c r="J66" s="15">
        <v>1</v>
      </c>
      <c r="K66" s="15">
        <v>3</v>
      </c>
      <c r="L66" s="15">
        <v>4</v>
      </c>
      <c r="M66" s="15">
        <v>5</v>
      </c>
      <c r="O66" t="str">
        <f t="shared" si="0"/>
        <v>LABBound &amp; Not Paid</v>
      </c>
    </row>
    <row r="67" spans="1:15" ht="12" customHeight="1" outlineLevel="1" x14ac:dyDescent="0.2">
      <c r="A67" s="12" t="s">
        <v>24156</v>
      </c>
      <c r="B67" s="12">
        <v>17522</v>
      </c>
      <c r="C67" s="12" t="s">
        <v>20134</v>
      </c>
      <c r="D67" s="13">
        <v>39912</v>
      </c>
      <c r="E67" s="13">
        <v>39913</v>
      </c>
      <c r="F67" s="14">
        <v>39916</v>
      </c>
      <c r="G67" s="19">
        <v>39925</v>
      </c>
      <c r="H67" s="19">
        <v>39955</v>
      </c>
      <c r="J67" s="22">
        <v>9</v>
      </c>
      <c r="K67" s="22">
        <v>30</v>
      </c>
      <c r="L67" s="15">
        <v>39</v>
      </c>
      <c r="M67" s="15">
        <v>0</v>
      </c>
      <c r="O67" t="str">
        <f t="shared" ref="O67:O130" si="1">+A67&amp;C67</f>
        <v>LABNo Sale</v>
      </c>
    </row>
    <row r="68" spans="1:15" ht="12" customHeight="1" outlineLevel="1" x14ac:dyDescent="0.2">
      <c r="A68" s="12" t="s">
        <v>24156</v>
      </c>
      <c r="B68" s="12">
        <v>17519</v>
      </c>
      <c r="C68" s="12" t="s">
        <v>20133</v>
      </c>
      <c r="D68" s="13">
        <v>39906</v>
      </c>
      <c r="E68" s="13">
        <v>39912</v>
      </c>
      <c r="F68" s="14">
        <v>39916</v>
      </c>
      <c r="G68" s="20"/>
      <c r="H68" s="20"/>
      <c r="J68" s="23"/>
      <c r="K68" s="23"/>
      <c r="L68" s="15">
        <v>0</v>
      </c>
      <c r="M68" s="15">
        <v>0</v>
      </c>
      <c r="O68" t="str">
        <f t="shared" si="1"/>
        <v>LABDeclined</v>
      </c>
    </row>
    <row r="69" spans="1:15" ht="12" customHeight="1" outlineLevel="1" x14ac:dyDescent="0.2">
      <c r="A69" s="12" t="s">
        <v>24158</v>
      </c>
      <c r="B69" s="12">
        <v>17524</v>
      </c>
      <c r="C69" s="12" t="s">
        <v>20133</v>
      </c>
      <c r="D69" s="13">
        <v>39905</v>
      </c>
      <c r="E69" s="13">
        <v>39916</v>
      </c>
      <c r="F69" s="14">
        <v>39916</v>
      </c>
      <c r="G69" s="20"/>
      <c r="H69" s="20"/>
      <c r="J69" s="23"/>
      <c r="K69" s="23"/>
      <c r="L69" s="15">
        <v>0</v>
      </c>
      <c r="M69" s="15">
        <v>0</v>
      </c>
      <c r="O69" t="str">
        <f t="shared" si="1"/>
        <v>NBBDeclined</v>
      </c>
    </row>
    <row r="70" spans="1:15" ht="12" customHeight="1" outlineLevel="1" x14ac:dyDescent="0.2">
      <c r="A70" s="12" t="s">
        <v>20138</v>
      </c>
      <c r="B70" s="12">
        <v>16872</v>
      </c>
      <c r="C70" s="12" t="s">
        <v>20135</v>
      </c>
      <c r="D70" s="13">
        <v>39911</v>
      </c>
      <c r="E70" s="13">
        <v>39916</v>
      </c>
      <c r="F70" s="14">
        <v>39917</v>
      </c>
      <c r="G70" s="14">
        <v>39927</v>
      </c>
      <c r="H70" s="14">
        <v>39930</v>
      </c>
      <c r="I70" s="21">
        <v>39937</v>
      </c>
      <c r="J70" s="15">
        <v>10</v>
      </c>
      <c r="K70" s="15">
        <v>3</v>
      </c>
      <c r="L70" s="15">
        <v>13</v>
      </c>
      <c r="M70" s="15">
        <v>7</v>
      </c>
      <c r="O70" t="str">
        <f t="shared" si="1"/>
        <v>CNJBound &amp; Not Paid</v>
      </c>
    </row>
    <row r="71" spans="1:15" ht="21.95" customHeight="1" outlineLevel="1" x14ac:dyDescent="0.2">
      <c r="A71" s="12" t="s">
        <v>20138</v>
      </c>
      <c r="B71" s="12">
        <v>16979</v>
      </c>
      <c r="C71" s="12" t="s">
        <v>24149</v>
      </c>
      <c r="D71" s="13">
        <v>39904</v>
      </c>
      <c r="E71" s="13">
        <v>39917</v>
      </c>
      <c r="F71" s="14">
        <v>39917</v>
      </c>
      <c r="G71" s="14">
        <v>39951</v>
      </c>
      <c r="H71" s="19">
        <v>39953</v>
      </c>
      <c r="I71" s="21">
        <v>39965</v>
      </c>
      <c r="J71" s="15">
        <v>34</v>
      </c>
      <c r="K71" s="22">
        <v>2</v>
      </c>
      <c r="L71" s="15">
        <v>36</v>
      </c>
      <c r="M71" s="15">
        <v>12</v>
      </c>
      <c r="O71" t="str">
        <f t="shared" si="1"/>
        <v>CNJRenewal Laspe Replaced</v>
      </c>
    </row>
    <row r="72" spans="1:15" ht="12" customHeight="1" outlineLevel="1" x14ac:dyDescent="0.2">
      <c r="A72" s="12" t="s">
        <v>20138</v>
      </c>
      <c r="B72" s="12">
        <v>16930</v>
      </c>
      <c r="C72" s="12" t="s">
        <v>20135</v>
      </c>
      <c r="D72" s="13">
        <v>39912</v>
      </c>
      <c r="E72" s="13">
        <v>39917</v>
      </c>
      <c r="F72" s="14">
        <v>39917</v>
      </c>
      <c r="G72" s="14">
        <v>39940</v>
      </c>
      <c r="H72" s="14">
        <v>39940</v>
      </c>
      <c r="I72" s="16">
        <v>39955</v>
      </c>
      <c r="J72" s="15">
        <v>23</v>
      </c>
      <c r="K72" s="15">
        <v>0</v>
      </c>
      <c r="L72" s="15">
        <v>23</v>
      </c>
      <c r="M72" s="15">
        <v>15</v>
      </c>
      <c r="O72" t="str">
        <f t="shared" si="1"/>
        <v>CNJBound &amp; Not Paid</v>
      </c>
    </row>
    <row r="73" spans="1:15" ht="12" customHeight="1" outlineLevel="1" x14ac:dyDescent="0.2">
      <c r="A73" s="12" t="s">
        <v>24153</v>
      </c>
      <c r="B73" s="12">
        <v>17779</v>
      </c>
      <c r="C73" s="12" t="s">
        <v>20136</v>
      </c>
      <c r="D73" s="13">
        <v>39913</v>
      </c>
      <c r="E73" s="13">
        <v>39917</v>
      </c>
      <c r="F73" s="14">
        <v>39917</v>
      </c>
      <c r="G73" s="14">
        <v>39924</v>
      </c>
      <c r="H73" s="19">
        <v>39945</v>
      </c>
      <c r="J73" s="15">
        <v>7</v>
      </c>
      <c r="K73" s="22">
        <v>21</v>
      </c>
      <c r="L73" s="15">
        <v>28</v>
      </c>
      <c r="M73" s="15">
        <v>0</v>
      </c>
      <c r="O73" t="str">
        <f t="shared" si="1"/>
        <v>HJMClose-No Info</v>
      </c>
    </row>
    <row r="74" spans="1:15" ht="12" customHeight="1" outlineLevel="1" x14ac:dyDescent="0.2">
      <c r="A74" s="12" t="s">
        <v>24153</v>
      </c>
      <c r="B74" s="12">
        <v>17020</v>
      </c>
      <c r="C74" s="12" t="s">
        <v>20135</v>
      </c>
      <c r="D74" s="13">
        <v>39913</v>
      </c>
      <c r="E74" s="13">
        <v>39916</v>
      </c>
      <c r="F74" s="14">
        <v>39917</v>
      </c>
      <c r="G74" s="14">
        <v>39951</v>
      </c>
      <c r="H74" s="14">
        <v>39951</v>
      </c>
      <c r="I74" s="16">
        <v>39977</v>
      </c>
      <c r="J74" s="15">
        <v>34</v>
      </c>
      <c r="K74" s="15">
        <v>0</v>
      </c>
      <c r="L74" s="15">
        <v>34</v>
      </c>
      <c r="M74" s="15">
        <v>26</v>
      </c>
      <c r="O74" t="str">
        <f t="shared" si="1"/>
        <v>HJMBound &amp; Not Paid</v>
      </c>
    </row>
    <row r="75" spans="1:15" ht="12" customHeight="1" outlineLevel="1" x14ac:dyDescent="0.2">
      <c r="A75" s="12" t="s">
        <v>24153</v>
      </c>
      <c r="B75" s="12">
        <v>17777</v>
      </c>
      <c r="C75" s="12" t="s">
        <v>20133</v>
      </c>
      <c r="D75" s="13">
        <v>39911</v>
      </c>
      <c r="E75" s="13">
        <v>39917</v>
      </c>
      <c r="F75" s="14">
        <v>39917</v>
      </c>
      <c r="G75" s="14">
        <v>39925</v>
      </c>
      <c r="H75" s="20"/>
      <c r="I75" s="18"/>
      <c r="J75" s="15">
        <v>8</v>
      </c>
      <c r="K75" s="23"/>
      <c r="L75" s="15">
        <v>0</v>
      </c>
      <c r="M75" s="15">
        <v>0</v>
      </c>
      <c r="O75" t="str">
        <f t="shared" si="1"/>
        <v>HJMDeclined</v>
      </c>
    </row>
    <row r="76" spans="1:15" ht="12" customHeight="1" outlineLevel="1" x14ac:dyDescent="0.2">
      <c r="A76" s="12" t="s">
        <v>24153</v>
      </c>
      <c r="B76" s="12">
        <v>17054</v>
      </c>
      <c r="C76" s="12" t="s">
        <v>20135</v>
      </c>
      <c r="D76" s="13">
        <v>39913</v>
      </c>
      <c r="E76" s="13">
        <v>39917</v>
      </c>
      <c r="F76" s="14">
        <v>39917</v>
      </c>
      <c r="G76" s="14">
        <v>39954</v>
      </c>
      <c r="H76" s="14">
        <v>39954</v>
      </c>
      <c r="I76" s="16">
        <v>39987</v>
      </c>
      <c r="J76" s="15">
        <v>37</v>
      </c>
      <c r="K76" s="15">
        <v>0</v>
      </c>
      <c r="L76" s="15">
        <v>37</v>
      </c>
      <c r="M76" s="15">
        <v>33</v>
      </c>
      <c r="O76" t="str">
        <f t="shared" si="1"/>
        <v>HJMBound &amp; Not Paid</v>
      </c>
    </row>
    <row r="77" spans="1:15" ht="12" customHeight="1" outlineLevel="1" x14ac:dyDescent="0.2">
      <c r="A77" s="12" t="s">
        <v>24155</v>
      </c>
      <c r="B77" s="12">
        <v>16923</v>
      </c>
      <c r="C77" s="12" t="s">
        <v>20135</v>
      </c>
      <c r="D77" s="13">
        <v>39903</v>
      </c>
      <c r="E77" s="13">
        <v>39916</v>
      </c>
      <c r="F77" s="14">
        <v>39917</v>
      </c>
      <c r="G77" s="14">
        <v>39937</v>
      </c>
      <c r="H77" s="14">
        <v>39937</v>
      </c>
      <c r="I77" s="21">
        <v>39952</v>
      </c>
      <c r="J77" s="15">
        <v>20</v>
      </c>
      <c r="K77" s="15">
        <v>0</v>
      </c>
      <c r="L77" s="15">
        <v>20</v>
      </c>
      <c r="M77" s="15">
        <v>15</v>
      </c>
      <c r="O77" t="str">
        <f t="shared" si="1"/>
        <v>JRBound &amp; Not Paid</v>
      </c>
    </row>
    <row r="78" spans="1:15" ht="12" customHeight="1" outlineLevel="1" x14ac:dyDescent="0.2">
      <c r="A78" s="12" t="s">
        <v>24156</v>
      </c>
      <c r="B78" s="12">
        <v>17529</v>
      </c>
      <c r="C78" s="12" t="s">
        <v>20134</v>
      </c>
      <c r="D78" s="13">
        <v>39913</v>
      </c>
      <c r="E78" s="13">
        <v>39917</v>
      </c>
      <c r="F78" s="14">
        <v>39917</v>
      </c>
      <c r="G78" s="14">
        <v>39924</v>
      </c>
      <c r="H78" s="14">
        <v>39925</v>
      </c>
      <c r="I78" s="18"/>
      <c r="J78" s="15">
        <v>7</v>
      </c>
      <c r="K78" s="15">
        <v>1</v>
      </c>
      <c r="L78" s="15">
        <v>8</v>
      </c>
      <c r="M78" s="15">
        <v>0</v>
      </c>
      <c r="O78" t="str">
        <f t="shared" si="1"/>
        <v>LABNo Sale</v>
      </c>
    </row>
    <row r="79" spans="1:15" ht="12" customHeight="1" outlineLevel="1" x14ac:dyDescent="0.2">
      <c r="A79" s="12" t="s">
        <v>24156</v>
      </c>
      <c r="B79" s="12">
        <v>17530</v>
      </c>
      <c r="C79" s="12" t="s">
        <v>20133</v>
      </c>
      <c r="D79" s="13">
        <v>39909</v>
      </c>
      <c r="E79" s="13">
        <v>39916</v>
      </c>
      <c r="F79" s="14">
        <v>39917</v>
      </c>
      <c r="G79" s="8"/>
      <c r="H79" s="8"/>
      <c r="J79" s="10"/>
      <c r="K79" s="10"/>
      <c r="L79" s="15">
        <v>0</v>
      </c>
      <c r="M79" s="15">
        <v>0</v>
      </c>
      <c r="O79" t="str">
        <f t="shared" si="1"/>
        <v>LABDeclined</v>
      </c>
    </row>
    <row r="80" spans="1:15" ht="12" customHeight="1" outlineLevel="1" x14ac:dyDescent="0.2">
      <c r="A80" s="12" t="s">
        <v>24156</v>
      </c>
      <c r="B80" s="12">
        <v>17528</v>
      </c>
      <c r="C80" s="12" t="s">
        <v>20134</v>
      </c>
      <c r="D80" s="13">
        <v>39911</v>
      </c>
      <c r="E80" s="13">
        <v>39916</v>
      </c>
      <c r="F80" s="14">
        <v>39917</v>
      </c>
      <c r="G80" s="14">
        <v>39918</v>
      </c>
      <c r="H80" s="14">
        <v>39924</v>
      </c>
      <c r="J80" s="15">
        <v>1</v>
      </c>
      <c r="K80" s="15">
        <v>6</v>
      </c>
      <c r="L80" s="15">
        <v>7</v>
      </c>
      <c r="M80" s="15">
        <v>0</v>
      </c>
      <c r="O80" t="str">
        <f t="shared" si="1"/>
        <v>LABNo Sale</v>
      </c>
    </row>
    <row r="81" spans="1:15" ht="12" customHeight="1" outlineLevel="1" x14ac:dyDescent="0.2">
      <c r="A81" s="12" t="s">
        <v>24157</v>
      </c>
      <c r="B81" s="12">
        <v>16966</v>
      </c>
      <c r="C81" s="12" t="s">
        <v>20135</v>
      </c>
      <c r="D81" s="13">
        <v>39903</v>
      </c>
      <c r="E81" s="13">
        <v>39913</v>
      </c>
      <c r="F81" s="14">
        <v>39917</v>
      </c>
      <c r="G81" s="19">
        <v>39926</v>
      </c>
      <c r="H81" s="19">
        <v>39937</v>
      </c>
      <c r="I81" s="21">
        <v>39965</v>
      </c>
      <c r="J81" s="22">
        <v>9</v>
      </c>
      <c r="K81" s="22">
        <v>11</v>
      </c>
      <c r="L81" s="15">
        <v>20</v>
      </c>
      <c r="M81" s="15">
        <v>28</v>
      </c>
      <c r="O81" t="str">
        <f t="shared" si="1"/>
        <v>MCBBound &amp; Not Paid</v>
      </c>
    </row>
    <row r="82" spans="1:15" ht="12" customHeight="1" outlineLevel="1" x14ac:dyDescent="0.2">
      <c r="A82" s="12" t="s">
        <v>24158</v>
      </c>
      <c r="B82" s="12">
        <v>17531</v>
      </c>
      <c r="C82" s="12" t="s">
        <v>20133</v>
      </c>
      <c r="D82" s="13">
        <v>39899</v>
      </c>
      <c r="E82" s="13">
        <v>39916</v>
      </c>
      <c r="F82" s="14">
        <v>39917</v>
      </c>
      <c r="G82" s="20"/>
      <c r="H82" s="20"/>
      <c r="I82" s="18"/>
      <c r="J82" s="23"/>
      <c r="K82" s="23"/>
      <c r="L82" s="15">
        <v>0</v>
      </c>
      <c r="M82" s="15">
        <v>0</v>
      </c>
      <c r="O82" t="str">
        <f t="shared" si="1"/>
        <v>NBBDeclined</v>
      </c>
    </row>
    <row r="83" spans="1:15" ht="12" customHeight="1" outlineLevel="1" x14ac:dyDescent="0.2">
      <c r="A83" s="12" t="s">
        <v>24158</v>
      </c>
      <c r="B83" s="12">
        <v>17778</v>
      </c>
      <c r="C83" s="12" t="s">
        <v>20133</v>
      </c>
      <c r="D83" s="13">
        <v>39912</v>
      </c>
      <c r="E83" s="13">
        <v>39917</v>
      </c>
      <c r="F83" s="14">
        <v>39917</v>
      </c>
      <c r="G83" s="14">
        <v>39931</v>
      </c>
      <c r="H83" s="20"/>
      <c r="I83" s="18"/>
      <c r="J83" s="15">
        <v>14</v>
      </c>
      <c r="K83" s="23"/>
      <c r="L83" s="15">
        <v>0</v>
      </c>
      <c r="M83" s="15">
        <v>0</v>
      </c>
      <c r="O83" t="str">
        <f t="shared" si="1"/>
        <v>NBBDeclined</v>
      </c>
    </row>
    <row r="84" spans="1:15" ht="12" customHeight="1" outlineLevel="1" x14ac:dyDescent="0.2">
      <c r="A84" s="12" t="s">
        <v>24156</v>
      </c>
      <c r="B84" s="12">
        <v>16969</v>
      </c>
      <c r="C84" s="12" t="s">
        <v>20135</v>
      </c>
      <c r="D84" s="13">
        <v>39917</v>
      </c>
      <c r="E84" s="13">
        <v>39918</v>
      </c>
      <c r="F84" s="14">
        <v>39918</v>
      </c>
      <c r="G84" s="14">
        <v>39944</v>
      </c>
      <c r="H84" s="14">
        <v>39944</v>
      </c>
      <c r="I84" s="21">
        <v>39965</v>
      </c>
      <c r="J84" s="15">
        <v>26</v>
      </c>
      <c r="K84" s="15">
        <v>0</v>
      </c>
      <c r="L84" s="15">
        <v>26</v>
      </c>
      <c r="M84" s="15">
        <v>21</v>
      </c>
      <c r="O84" t="str">
        <f t="shared" si="1"/>
        <v>LABBound &amp; Not Paid</v>
      </c>
    </row>
    <row r="85" spans="1:15" ht="12" customHeight="1" outlineLevel="1" x14ac:dyDescent="0.2">
      <c r="A85" s="12" t="s">
        <v>24156</v>
      </c>
      <c r="B85" s="12">
        <v>16677</v>
      </c>
      <c r="C85" s="12" t="s">
        <v>20137</v>
      </c>
      <c r="D85" s="13">
        <v>39911</v>
      </c>
      <c r="E85" s="13">
        <v>39917</v>
      </c>
      <c r="F85" s="14">
        <v>39918</v>
      </c>
      <c r="G85" s="19">
        <v>39918</v>
      </c>
      <c r="H85" s="19">
        <v>39918</v>
      </c>
      <c r="I85" s="21">
        <v>39917</v>
      </c>
      <c r="J85" s="22">
        <v>0</v>
      </c>
      <c r="K85" s="22">
        <v>0</v>
      </c>
      <c r="L85" s="15">
        <v>0</v>
      </c>
      <c r="M85" s="15">
        <v>-1</v>
      </c>
      <c r="O85" t="str">
        <f t="shared" si="1"/>
        <v>LABCancel</v>
      </c>
    </row>
    <row r="86" spans="1:15" ht="12" customHeight="1" outlineLevel="1" x14ac:dyDescent="0.2">
      <c r="A86" s="12" t="s">
        <v>24157</v>
      </c>
      <c r="B86" s="12">
        <v>17029</v>
      </c>
      <c r="C86" s="12" t="s">
        <v>20135</v>
      </c>
      <c r="D86" s="13">
        <v>39913</v>
      </c>
      <c r="E86" s="13">
        <v>39917</v>
      </c>
      <c r="F86" s="14">
        <v>39918</v>
      </c>
      <c r="G86" s="14">
        <v>39940</v>
      </c>
      <c r="H86" s="14">
        <v>39941</v>
      </c>
      <c r="I86" s="16">
        <v>39979</v>
      </c>
      <c r="J86" s="15">
        <v>22</v>
      </c>
      <c r="K86" s="15">
        <v>1</v>
      </c>
      <c r="L86" s="15">
        <v>23</v>
      </c>
      <c r="M86" s="15">
        <v>38</v>
      </c>
      <c r="O86" t="str">
        <f t="shared" si="1"/>
        <v>MCBBound &amp; Not Paid</v>
      </c>
    </row>
    <row r="87" spans="1:15" ht="12" customHeight="1" outlineLevel="1" x14ac:dyDescent="0.2">
      <c r="A87" s="12" t="s">
        <v>24158</v>
      </c>
      <c r="B87" s="12">
        <v>17780</v>
      </c>
      <c r="C87" s="12" t="s">
        <v>20133</v>
      </c>
      <c r="D87" s="13">
        <v>39912</v>
      </c>
      <c r="E87" s="13">
        <v>39917</v>
      </c>
      <c r="F87" s="14">
        <v>39918</v>
      </c>
      <c r="G87" s="20"/>
      <c r="H87" s="20"/>
      <c r="I87" s="18"/>
      <c r="J87" s="23"/>
      <c r="K87" s="23"/>
      <c r="L87" s="15">
        <v>0</v>
      </c>
      <c r="M87" s="15">
        <v>0</v>
      </c>
      <c r="O87" t="str">
        <f t="shared" si="1"/>
        <v>NBBDeclined</v>
      </c>
    </row>
    <row r="88" spans="1:15" ht="12" customHeight="1" outlineLevel="1" x14ac:dyDescent="0.2">
      <c r="A88" s="12" t="s">
        <v>20138</v>
      </c>
      <c r="B88" s="12">
        <v>16990</v>
      </c>
      <c r="C88" s="12" t="s">
        <v>20135</v>
      </c>
      <c r="D88" s="13">
        <v>39916</v>
      </c>
      <c r="E88" s="13">
        <v>39918</v>
      </c>
      <c r="F88" s="14">
        <v>39919</v>
      </c>
      <c r="G88" s="14">
        <v>39951</v>
      </c>
      <c r="H88" s="14">
        <v>39952</v>
      </c>
      <c r="I88" s="16">
        <v>39968</v>
      </c>
      <c r="J88" s="15">
        <v>32</v>
      </c>
      <c r="K88" s="15">
        <v>1</v>
      </c>
      <c r="L88" s="15">
        <v>33</v>
      </c>
      <c r="M88" s="15">
        <v>16</v>
      </c>
      <c r="O88" t="str">
        <f t="shared" si="1"/>
        <v>CNJBound &amp; Not Paid</v>
      </c>
    </row>
    <row r="89" spans="1:15" ht="12" customHeight="1" outlineLevel="1" x14ac:dyDescent="0.2">
      <c r="A89" s="12" t="s">
        <v>20138</v>
      </c>
      <c r="B89" s="12">
        <v>16904</v>
      </c>
      <c r="C89" s="12" t="s">
        <v>20135</v>
      </c>
      <c r="D89" s="13">
        <v>39918</v>
      </c>
      <c r="E89" s="13">
        <v>39918</v>
      </c>
      <c r="F89" s="14">
        <v>39919</v>
      </c>
      <c r="G89" s="14">
        <v>39940</v>
      </c>
      <c r="H89" s="14">
        <v>39940</v>
      </c>
      <c r="I89" s="16">
        <v>39947</v>
      </c>
      <c r="J89" s="15">
        <v>21</v>
      </c>
      <c r="K89" s="15">
        <v>0</v>
      </c>
      <c r="L89" s="15">
        <v>21</v>
      </c>
      <c r="M89" s="15">
        <v>7</v>
      </c>
      <c r="O89" t="str">
        <f t="shared" si="1"/>
        <v>CNJBound &amp; Not Paid</v>
      </c>
    </row>
    <row r="90" spans="1:15" ht="21.95" customHeight="1" outlineLevel="1" x14ac:dyDescent="0.2">
      <c r="A90" s="12" t="s">
        <v>24153</v>
      </c>
      <c r="B90" s="12">
        <v>17032</v>
      </c>
      <c r="C90" s="12" t="s">
        <v>24149</v>
      </c>
      <c r="D90" s="13">
        <v>39917</v>
      </c>
      <c r="E90" s="13">
        <v>39918</v>
      </c>
      <c r="F90" s="14">
        <v>39919</v>
      </c>
      <c r="G90" s="14">
        <v>39951</v>
      </c>
      <c r="H90" s="14">
        <v>39951</v>
      </c>
      <c r="I90" s="21">
        <v>39980</v>
      </c>
      <c r="J90" s="15">
        <v>32</v>
      </c>
      <c r="K90" s="15">
        <v>0</v>
      </c>
      <c r="L90" s="15">
        <v>32</v>
      </c>
      <c r="M90" s="15">
        <v>29</v>
      </c>
      <c r="O90" t="str">
        <f t="shared" si="1"/>
        <v>HJMRenewal Laspe Replaced</v>
      </c>
    </row>
    <row r="91" spans="1:15" ht="12" customHeight="1" outlineLevel="1" x14ac:dyDescent="0.2">
      <c r="A91" s="12" t="s">
        <v>24153</v>
      </c>
      <c r="B91" s="12">
        <v>16998</v>
      </c>
      <c r="C91" s="12" t="s">
        <v>20135</v>
      </c>
      <c r="D91" s="13">
        <v>39911</v>
      </c>
      <c r="E91" s="13">
        <v>39919</v>
      </c>
      <c r="F91" s="14">
        <v>39919</v>
      </c>
      <c r="G91" s="14">
        <v>39945</v>
      </c>
      <c r="H91" s="14">
        <v>39945</v>
      </c>
      <c r="I91" s="16">
        <v>39970</v>
      </c>
      <c r="J91" s="15">
        <v>26</v>
      </c>
      <c r="K91" s="15">
        <v>0</v>
      </c>
      <c r="L91" s="15">
        <v>26</v>
      </c>
      <c r="M91" s="15">
        <v>25</v>
      </c>
      <c r="O91" t="str">
        <f t="shared" si="1"/>
        <v>HJMBound &amp; Not Paid</v>
      </c>
    </row>
    <row r="92" spans="1:15" ht="12" customHeight="1" outlineLevel="1" x14ac:dyDescent="0.2">
      <c r="A92" s="12" t="s">
        <v>24155</v>
      </c>
      <c r="B92" s="12">
        <v>16739</v>
      </c>
      <c r="C92" s="12" t="s">
        <v>20135</v>
      </c>
      <c r="D92" s="13">
        <v>39914</v>
      </c>
      <c r="E92" s="13">
        <v>39919</v>
      </c>
      <c r="F92" s="14">
        <v>39919</v>
      </c>
      <c r="G92" s="14">
        <v>39923</v>
      </c>
      <c r="H92" s="14">
        <v>39923</v>
      </c>
      <c r="I92" s="16">
        <v>39933</v>
      </c>
      <c r="J92" s="15">
        <v>4</v>
      </c>
      <c r="K92" s="15">
        <v>0</v>
      </c>
      <c r="L92" s="15">
        <v>4</v>
      </c>
      <c r="M92" s="15">
        <v>10</v>
      </c>
      <c r="O92" t="str">
        <f t="shared" si="1"/>
        <v>JRBound &amp; Not Paid</v>
      </c>
    </row>
    <row r="93" spans="1:15" ht="12" customHeight="1" outlineLevel="1" x14ac:dyDescent="0.2">
      <c r="A93" s="12" t="s">
        <v>24155</v>
      </c>
      <c r="B93" s="12">
        <v>16698</v>
      </c>
      <c r="C93" s="12" t="s">
        <v>20135</v>
      </c>
      <c r="D93" s="13">
        <v>39918</v>
      </c>
      <c r="E93" s="13">
        <v>39919</v>
      </c>
      <c r="F93" s="14">
        <v>39919</v>
      </c>
      <c r="G93" s="14">
        <v>39919</v>
      </c>
      <c r="H93" s="14">
        <v>39919</v>
      </c>
      <c r="I93" s="16">
        <v>39921</v>
      </c>
      <c r="J93" s="15">
        <v>0</v>
      </c>
      <c r="K93" s="15">
        <v>0</v>
      </c>
      <c r="L93" s="15">
        <v>0</v>
      </c>
      <c r="M93" s="15">
        <v>2</v>
      </c>
      <c r="O93" t="str">
        <f t="shared" si="1"/>
        <v>JRBound &amp; Not Paid</v>
      </c>
    </row>
    <row r="94" spans="1:15" ht="12" customHeight="1" outlineLevel="1" x14ac:dyDescent="0.2">
      <c r="A94" s="12" t="s">
        <v>24156</v>
      </c>
      <c r="B94" s="12">
        <v>16706</v>
      </c>
      <c r="C94" s="12" t="s">
        <v>20135</v>
      </c>
      <c r="D94" s="13">
        <v>39909</v>
      </c>
      <c r="E94" s="13">
        <v>39919</v>
      </c>
      <c r="F94" s="14">
        <v>39919</v>
      </c>
      <c r="G94" s="14">
        <v>39920</v>
      </c>
      <c r="H94" s="19">
        <v>39920</v>
      </c>
      <c r="I94" s="21">
        <v>39924</v>
      </c>
      <c r="J94" s="15">
        <v>1</v>
      </c>
      <c r="K94" s="22">
        <v>0</v>
      </c>
      <c r="L94" s="15">
        <v>1</v>
      </c>
      <c r="M94" s="15">
        <v>4</v>
      </c>
      <c r="O94" t="str">
        <f t="shared" si="1"/>
        <v>LABBound &amp; Not Paid</v>
      </c>
    </row>
    <row r="95" spans="1:15" ht="12" customHeight="1" outlineLevel="1" x14ac:dyDescent="0.2">
      <c r="A95" s="12" t="s">
        <v>24156</v>
      </c>
      <c r="B95" s="12">
        <v>17782</v>
      </c>
      <c r="C95" s="12" t="s">
        <v>20135</v>
      </c>
      <c r="D95" s="13">
        <v>39918</v>
      </c>
      <c r="E95" s="13">
        <v>39919</v>
      </c>
      <c r="F95" s="14">
        <v>39919</v>
      </c>
      <c r="G95" s="19">
        <v>39925</v>
      </c>
      <c r="H95" s="19">
        <v>39941</v>
      </c>
      <c r="J95" s="22">
        <v>6</v>
      </c>
      <c r="K95" s="22">
        <v>16</v>
      </c>
      <c r="L95" s="15">
        <v>22</v>
      </c>
      <c r="M95" s="15">
        <v>0</v>
      </c>
      <c r="O95" t="str">
        <f t="shared" si="1"/>
        <v>LABBound &amp; Not Paid</v>
      </c>
    </row>
    <row r="96" spans="1:15" ht="12" customHeight="1" outlineLevel="1" x14ac:dyDescent="0.2">
      <c r="A96" s="12" t="s">
        <v>24156</v>
      </c>
      <c r="B96" s="12">
        <v>16734</v>
      </c>
      <c r="C96" s="12" t="s">
        <v>20135</v>
      </c>
      <c r="D96" s="13">
        <v>39919</v>
      </c>
      <c r="E96" s="13">
        <v>39919</v>
      </c>
      <c r="F96" s="14">
        <v>39919</v>
      </c>
      <c r="G96" s="14">
        <v>39923</v>
      </c>
      <c r="H96" s="14">
        <v>39923</v>
      </c>
      <c r="I96" s="16">
        <v>39931</v>
      </c>
      <c r="J96" s="15">
        <v>4</v>
      </c>
      <c r="K96" s="15">
        <v>0</v>
      </c>
      <c r="L96" s="15">
        <v>4</v>
      </c>
      <c r="M96" s="15">
        <v>8</v>
      </c>
      <c r="O96" t="str">
        <f t="shared" si="1"/>
        <v>LABBound &amp; Not Paid</v>
      </c>
    </row>
    <row r="97" spans="1:15" ht="12" customHeight="1" outlineLevel="1" x14ac:dyDescent="0.2">
      <c r="A97" s="12" t="s">
        <v>24156</v>
      </c>
      <c r="B97" s="12">
        <v>16860</v>
      </c>
      <c r="C97" s="12" t="s">
        <v>20135</v>
      </c>
      <c r="D97" s="13">
        <v>39917</v>
      </c>
      <c r="E97" s="13">
        <v>39919</v>
      </c>
      <c r="F97" s="14">
        <v>39919</v>
      </c>
      <c r="G97" s="14">
        <v>39925</v>
      </c>
      <c r="H97" s="19">
        <v>39925</v>
      </c>
      <c r="I97" s="21">
        <v>39934</v>
      </c>
      <c r="J97" s="15">
        <v>6</v>
      </c>
      <c r="K97" s="22">
        <v>0</v>
      </c>
      <c r="L97" s="15">
        <v>6</v>
      </c>
      <c r="M97" s="15">
        <v>9</v>
      </c>
      <c r="O97" t="str">
        <f t="shared" si="1"/>
        <v>LABBound &amp; Not Paid</v>
      </c>
    </row>
    <row r="98" spans="1:15" ht="12" customHeight="1" outlineLevel="1" x14ac:dyDescent="0.2">
      <c r="A98" s="12" t="s">
        <v>24156</v>
      </c>
      <c r="B98" s="12">
        <v>17781</v>
      </c>
      <c r="C98" s="12" t="s">
        <v>20135</v>
      </c>
      <c r="D98" s="13">
        <v>39918</v>
      </c>
      <c r="E98" s="13">
        <v>39919</v>
      </c>
      <c r="F98" s="14">
        <v>39919</v>
      </c>
      <c r="G98" s="14">
        <v>39932</v>
      </c>
      <c r="H98" s="14">
        <v>39932</v>
      </c>
      <c r="I98" s="18"/>
      <c r="J98" s="15">
        <v>13</v>
      </c>
      <c r="K98" s="15">
        <v>0</v>
      </c>
      <c r="L98" s="15">
        <v>13</v>
      </c>
      <c r="M98" s="15">
        <v>0</v>
      </c>
      <c r="O98" t="str">
        <f t="shared" si="1"/>
        <v>LABBound &amp; Not Paid</v>
      </c>
    </row>
    <row r="99" spans="1:15" ht="12" customHeight="1" outlineLevel="1" x14ac:dyDescent="0.2">
      <c r="A99" s="12" t="s">
        <v>24157</v>
      </c>
      <c r="B99" s="12">
        <v>16694</v>
      </c>
      <c r="C99" s="12" t="s">
        <v>20135</v>
      </c>
      <c r="D99" s="13">
        <v>39918</v>
      </c>
      <c r="E99" s="13">
        <v>39919</v>
      </c>
      <c r="F99" s="14">
        <v>39919</v>
      </c>
      <c r="G99" s="14">
        <v>39919</v>
      </c>
      <c r="H99" s="14">
        <v>39919</v>
      </c>
      <c r="I99" s="16">
        <v>39921</v>
      </c>
      <c r="J99" s="15">
        <v>0</v>
      </c>
      <c r="K99" s="15">
        <v>0</v>
      </c>
      <c r="L99" s="15">
        <v>0</v>
      </c>
      <c r="M99" s="15">
        <v>2</v>
      </c>
      <c r="O99" t="str">
        <f t="shared" si="1"/>
        <v>MCBBound &amp; Not Paid</v>
      </c>
    </row>
    <row r="100" spans="1:15" ht="12" customHeight="1" outlineLevel="1" x14ac:dyDescent="0.2">
      <c r="A100" s="12" t="s">
        <v>20138</v>
      </c>
      <c r="B100" s="12">
        <v>16885</v>
      </c>
      <c r="C100" s="12" t="s">
        <v>20135</v>
      </c>
      <c r="D100" s="13">
        <v>39918</v>
      </c>
      <c r="E100" s="13">
        <v>39919</v>
      </c>
      <c r="F100" s="14">
        <v>39920</v>
      </c>
      <c r="G100" s="14">
        <v>39926</v>
      </c>
      <c r="H100" s="14">
        <v>39926</v>
      </c>
      <c r="I100" s="16">
        <v>39940</v>
      </c>
      <c r="J100" s="15">
        <v>6</v>
      </c>
      <c r="K100" s="15">
        <v>0</v>
      </c>
      <c r="L100" s="15">
        <v>6</v>
      </c>
      <c r="M100" s="15">
        <v>14</v>
      </c>
      <c r="O100" t="str">
        <f t="shared" si="1"/>
        <v>CNJBound &amp; Not Paid</v>
      </c>
    </row>
    <row r="101" spans="1:15" ht="12" customHeight="1" outlineLevel="1" x14ac:dyDescent="0.2">
      <c r="A101" s="12" t="s">
        <v>20138</v>
      </c>
      <c r="B101" s="12">
        <v>16861</v>
      </c>
      <c r="C101" s="12" t="s">
        <v>20135</v>
      </c>
      <c r="D101" s="13">
        <v>39918</v>
      </c>
      <c r="E101" s="13">
        <v>39920</v>
      </c>
      <c r="F101" s="14">
        <v>39920</v>
      </c>
      <c r="G101" s="14">
        <v>39923</v>
      </c>
      <c r="H101" s="14">
        <v>39923</v>
      </c>
      <c r="I101" s="16">
        <v>39934</v>
      </c>
      <c r="J101" s="15">
        <v>3</v>
      </c>
      <c r="K101" s="15">
        <v>0</v>
      </c>
      <c r="L101" s="15">
        <v>3</v>
      </c>
      <c r="M101" s="15">
        <v>11</v>
      </c>
      <c r="O101" t="str">
        <f t="shared" si="1"/>
        <v>CNJBound &amp; Not Paid</v>
      </c>
    </row>
    <row r="102" spans="1:15" ht="12" customHeight="1" outlineLevel="1" x14ac:dyDescent="0.2">
      <c r="A102" s="12" t="s">
        <v>24153</v>
      </c>
      <c r="B102" s="12">
        <v>17003</v>
      </c>
      <c r="C102" s="12" t="s">
        <v>20135</v>
      </c>
      <c r="D102" s="13">
        <v>39917</v>
      </c>
      <c r="E102" s="13">
        <v>39920</v>
      </c>
      <c r="F102" s="14">
        <v>39920</v>
      </c>
      <c r="G102" s="14">
        <v>39945</v>
      </c>
      <c r="H102" s="14">
        <v>39945</v>
      </c>
      <c r="I102" s="16">
        <v>39971</v>
      </c>
      <c r="J102" s="15">
        <v>25</v>
      </c>
      <c r="K102" s="15">
        <v>0</v>
      </c>
      <c r="L102" s="15">
        <v>25</v>
      </c>
      <c r="M102" s="15">
        <v>26</v>
      </c>
      <c r="O102" t="str">
        <f t="shared" si="1"/>
        <v>HJMBound &amp; Not Paid</v>
      </c>
    </row>
    <row r="103" spans="1:15" ht="12" customHeight="1" outlineLevel="1" x14ac:dyDescent="0.2">
      <c r="A103" s="12" t="s">
        <v>24153</v>
      </c>
      <c r="B103" s="12">
        <v>16910</v>
      </c>
      <c r="C103" s="12" t="s">
        <v>20135</v>
      </c>
      <c r="D103" s="13">
        <v>39909</v>
      </c>
      <c r="E103" s="13">
        <v>39920</v>
      </c>
      <c r="F103" s="14">
        <v>39920</v>
      </c>
      <c r="G103" s="14">
        <v>39933</v>
      </c>
      <c r="H103" s="14">
        <v>39933</v>
      </c>
      <c r="I103" s="16">
        <v>39948</v>
      </c>
      <c r="J103" s="15">
        <v>13</v>
      </c>
      <c r="K103" s="15">
        <v>0</v>
      </c>
      <c r="L103" s="15">
        <v>13</v>
      </c>
      <c r="M103" s="15">
        <v>15</v>
      </c>
      <c r="O103" t="str">
        <f t="shared" si="1"/>
        <v>HJMBound &amp; Not Paid</v>
      </c>
    </row>
    <row r="104" spans="1:15" ht="12" customHeight="1" outlineLevel="1" x14ac:dyDescent="0.2">
      <c r="A104" s="12" t="s">
        <v>24156</v>
      </c>
      <c r="B104" s="12">
        <v>16899</v>
      </c>
      <c r="C104" s="12" t="s">
        <v>20135</v>
      </c>
      <c r="D104" s="13">
        <v>39913</v>
      </c>
      <c r="E104" s="13">
        <v>39920</v>
      </c>
      <c r="F104" s="14">
        <v>39920</v>
      </c>
      <c r="G104" s="14">
        <v>39931</v>
      </c>
      <c r="H104" s="14">
        <v>39931</v>
      </c>
      <c r="I104" s="21">
        <v>39946</v>
      </c>
      <c r="J104" s="15">
        <v>11</v>
      </c>
      <c r="K104" s="15">
        <v>0</v>
      </c>
      <c r="L104" s="15">
        <v>11</v>
      </c>
      <c r="M104" s="15">
        <v>15</v>
      </c>
      <c r="O104" t="str">
        <f t="shared" si="1"/>
        <v>LABBound &amp; Not Paid</v>
      </c>
    </row>
    <row r="105" spans="1:15" ht="12" customHeight="1" outlineLevel="1" x14ac:dyDescent="0.2">
      <c r="A105" s="12" t="s">
        <v>24157</v>
      </c>
      <c r="B105" s="12">
        <v>16866</v>
      </c>
      <c r="C105" s="12" t="s">
        <v>20135</v>
      </c>
      <c r="D105" s="13">
        <v>39919</v>
      </c>
      <c r="E105" s="13">
        <v>39920</v>
      </c>
      <c r="F105" s="14">
        <v>39920</v>
      </c>
      <c r="G105" s="14">
        <v>39923</v>
      </c>
      <c r="H105" s="14">
        <v>39923</v>
      </c>
      <c r="I105" s="21">
        <v>39935</v>
      </c>
      <c r="J105" s="15">
        <v>3</v>
      </c>
      <c r="K105" s="15">
        <v>0</v>
      </c>
      <c r="L105" s="15">
        <v>3</v>
      </c>
      <c r="M105" s="15">
        <v>12</v>
      </c>
      <c r="O105" t="str">
        <f t="shared" si="1"/>
        <v>MCBBound &amp; Not Paid</v>
      </c>
    </row>
    <row r="106" spans="1:15" ht="12" customHeight="1" outlineLevel="1" x14ac:dyDescent="0.2">
      <c r="A106" s="12" t="s">
        <v>24158</v>
      </c>
      <c r="B106" s="12">
        <v>17784</v>
      </c>
      <c r="C106" s="12" t="s">
        <v>20133</v>
      </c>
      <c r="D106" s="13">
        <v>39916</v>
      </c>
      <c r="E106" s="13">
        <v>39919</v>
      </c>
      <c r="F106" s="14">
        <v>39920</v>
      </c>
      <c r="G106" s="20"/>
      <c r="H106" s="20"/>
      <c r="J106" s="23"/>
      <c r="K106" s="23"/>
      <c r="L106" s="15">
        <v>0</v>
      </c>
      <c r="M106" s="15">
        <v>0</v>
      </c>
      <c r="O106" t="str">
        <f t="shared" si="1"/>
        <v>NBBDeclined</v>
      </c>
    </row>
    <row r="107" spans="1:15" ht="12" customHeight="1" outlineLevel="1" x14ac:dyDescent="0.2">
      <c r="A107" s="12" t="s">
        <v>24158</v>
      </c>
      <c r="B107" s="12">
        <v>17783</v>
      </c>
      <c r="C107" s="12" t="s">
        <v>20135</v>
      </c>
      <c r="D107" s="13">
        <v>39918</v>
      </c>
      <c r="E107" s="13">
        <v>39919</v>
      </c>
      <c r="F107" s="14">
        <v>39920</v>
      </c>
      <c r="G107" s="14">
        <v>39924</v>
      </c>
      <c r="H107" s="14">
        <v>39924</v>
      </c>
      <c r="I107" s="21">
        <v>36883</v>
      </c>
      <c r="J107" s="15">
        <v>4</v>
      </c>
      <c r="K107" s="15">
        <v>0</v>
      </c>
      <c r="L107" s="15">
        <v>4</v>
      </c>
      <c r="M107" s="15">
        <v>-3041</v>
      </c>
      <c r="O107" t="str">
        <f t="shared" si="1"/>
        <v>NBBBound &amp; Not Paid</v>
      </c>
    </row>
    <row r="108" spans="1:15" ht="12" customHeight="1" outlineLevel="1" x14ac:dyDescent="0.2">
      <c r="A108" s="12" t="s">
        <v>20138</v>
      </c>
      <c r="B108" s="12">
        <v>17000</v>
      </c>
      <c r="C108" s="12" t="s">
        <v>24150</v>
      </c>
      <c r="D108" s="13">
        <v>39906</v>
      </c>
      <c r="E108" s="13">
        <v>39920</v>
      </c>
      <c r="F108" s="14">
        <v>39923</v>
      </c>
      <c r="G108" s="20"/>
      <c r="H108" s="20"/>
      <c r="I108" s="16">
        <v>39970</v>
      </c>
      <c r="J108" s="23"/>
      <c r="K108" s="23"/>
      <c r="L108" s="15">
        <v>0</v>
      </c>
      <c r="M108" s="15">
        <v>0</v>
      </c>
      <c r="O108" t="str">
        <f t="shared" si="1"/>
        <v>CNJDO NOT RENEW</v>
      </c>
    </row>
    <row r="109" spans="1:15" ht="12" customHeight="1" outlineLevel="1" x14ac:dyDescent="0.2">
      <c r="A109" s="12" t="s">
        <v>20138</v>
      </c>
      <c r="B109" s="12">
        <v>16868</v>
      </c>
      <c r="C109" s="12" t="s">
        <v>20135</v>
      </c>
      <c r="D109" s="13">
        <v>39917</v>
      </c>
      <c r="E109" s="13">
        <v>39923</v>
      </c>
      <c r="F109" s="14">
        <v>39923</v>
      </c>
      <c r="G109" s="14">
        <v>39925</v>
      </c>
      <c r="H109" s="14">
        <v>39927</v>
      </c>
      <c r="I109" s="16">
        <v>39935</v>
      </c>
      <c r="J109" s="15">
        <v>2</v>
      </c>
      <c r="K109" s="15">
        <v>2</v>
      </c>
      <c r="L109" s="15">
        <v>4</v>
      </c>
      <c r="M109" s="15">
        <v>8</v>
      </c>
      <c r="O109" t="str">
        <f t="shared" si="1"/>
        <v>CNJBound &amp; Not Paid</v>
      </c>
    </row>
    <row r="110" spans="1:15" ht="12" customHeight="1" outlineLevel="1" x14ac:dyDescent="0.2">
      <c r="A110" s="12" t="s">
        <v>24155</v>
      </c>
      <c r="B110" s="12">
        <v>16726</v>
      </c>
      <c r="C110" s="12" t="s">
        <v>20135</v>
      </c>
      <c r="D110" s="13">
        <v>39923</v>
      </c>
      <c r="E110" s="13">
        <v>39923</v>
      </c>
      <c r="F110" s="14">
        <v>39923</v>
      </c>
      <c r="G110" s="14">
        <v>39924</v>
      </c>
      <c r="H110" s="14">
        <v>39924</v>
      </c>
      <c r="I110" s="16">
        <v>39927</v>
      </c>
      <c r="J110" s="15">
        <v>1</v>
      </c>
      <c r="K110" s="15">
        <v>0</v>
      </c>
      <c r="L110" s="15">
        <v>1</v>
      </c>
      <c r="M110" s="15">
        <v>3</v>
      </c>
      <c r="O110" t="str">
        <f t="shared" si="1"/>
        <v>JRBound &amp; Not Paid</v>
      </c>
    </row>
    <row r="111" spans="1:15" ht="21.95" customHeight="1" outlineLevel="1" x14ac:dyDescent="0.2">
      <c r="A111" s="12" t="s">
        <v>24155</v>
      </c>
      <c r="B111" s="12">
        <v>16993</v>
      </c>
      <c r="C111" s="12" t="s">
        <v>24149</v>
      </c>
      <c r="D111" s="13">
        <v>39902</v>
      </c>
      <c r="E111" s="13">
        <v>39923</v>
      </c>
      <c r="F111" s="14">
        <v>39923</v>
      </c>
      <c r="G111" s="14">
        <v>39951</v>
      </c>
      <c r="H111" s="14">
        <v>39951</v>
      </c>
      <c r="I111" s="21">
        <v>39969</v>
      </c>
      <c r="J111" s="15">
        <v>28</v>
      </c>
      <c r="K111" s="15">
        <v>0</v>
      </c>
      <c r="L111" s="15">
        <v>28</v>
      </c>
      <c r="M111" s="15">
        <v>18</v>
      </c>
      <c r="O111" t="str">
        <f t="shared" si="1"/>
        <v>JRRenewal Laspe Replaced</v>
      </c>
    </row>
    <row r="112" spans="1:15" ht="12" customHeight="1" outlineLevel="1" x14ac:dyDescent="0.2">
      <c r="A112" s="12" t="s">
        <v>24156</v>
      </c>
      <c r="B112" s="12">
        <v>17788</v>
      </c>
      <c r="C112" s="12" t="s">
        <v>20135</v>
      </c>
      <c r="D112" s="13">
        <v>39893</v>
      </c>
      <c r="E112" s="13">
        <v>39899</v>
      </c>
      <c r="F112" s="14">
        <v>39923</v>
      </c>
      <c r="G112" s="14">
        <v>39923</v>
      </c>
      <c r="H112" s="20"/>
      <c r="I112" s="18"/>
      <c r="J112" s="15">
        <v>0</v>
      </c>
      <c r="K112" s="23"/>
      <c r="L112" s="15">
        <v>0</v>
      </c>
      <c r="M112" s="15">
        <v>0</v>
      </c>
      <c r="O112" t="str">
        <f t="shared" si="1"/>
        <v>LABBound &amp; Not Paid</v>
      </c>
    </row>
    <row r="113" spans="1:15" ht="12" customHeight="1" outlineLevel="1" x14ac:dyDescent="0.2">
      <c r="A113" s="12" t="s">
        <v>24158</v>
      </c>
      <c r="B113" s="12">
        <v>17790</v>
      </c>
      <c r="C113" s="12" t="s">
        <v>20133</v>
      </c>
      <c r="D113" s="18"/>
      <c r="E113" s="13">
        <v>39923</v>
      </c>
      <c r="F113" s="14">
        <v>39923</v>
      </c>
      <c r="G113" s="20"/>
      <c r="H113" s="20"/>
      <c r="I113" s="18"/>
      <c r="J113" s="23"/>
      <c r="K113" s="23"/>
      <c r="L113" s="15">
        <v>0</v>
      </c>
      <c r="M113" s="15">
        <v>0</v>
      </c>
      <c r="O113" t="str">
        <f t="shared" si="1"/>
        <v>NBBDeclined</v>
      </c>
    </row>
    <row r="114" spans="1:15" ht="12" customHeight="1" outlineLevel="1" x14ac:dyDescent="0.2">
      <c r="A114" s="12" t="s">
        <v>24158</v>
      </c>
      <c r="B114" s="12">
        <v>17789</v>
      </c>
      <c r="C114" s="12" t="s">
        <v>20135</v>
      </c>
      <c r="D114" s="13">
        <v>39923</v>
      </c>
      <c r="E114" s="13">
        <v>39923</v>
      </c>
      <c r="F114" s="14">
        <v>39923</v>
      </c>
      <c r="G114" s="19">
        <v>39924</v>
      </c>
      <c r="H114" s="19">
        <v>39924</v>
      </c>
      <c r="I114" s="18"/>
      <c r="J114" s="22">
        <v>1</v>
      </c>
      <c r="K114" s="22">
        <v>0</v>
      </c>
      <c r="L114" s="15">
        <v>1</v>
      </c>
      <c r="M114" s="15">
        <v>0</v>
      </c>
      <c r="O114" t="str">
        <f t="shared" si="1"/>
        <v>NBBBound &amp; Not Paid</v>
      </c>
    </row>
    <row r="115" spans="1:15" ht="12" customHeight="1" outlineLevel="1" x14ac:dyDescent="0.2">
      <c r="A115" s="12" t="s">
        <v>24158</v>
      </c>
      <c r="B115" s="12">
        <v>17786</v>
      </c>
      <c r="C115" s="12" t="s">
        <v>20135</v>
      </c>
      <c r="D115" s="13">
        <v>39920</v>
      </c>
      <c r="E115" s="13">
        <v>39923</v>
      </c>
      <c r="F115" s="14">
        <v>39923</v>
      </c>
      <c r="G115" s="14">
        <v>39924</v>
      </c>
      <c r="H115" s="14">
        <v>39945</v>
      </c>
      <c r="I115" s="18"/>
      <c r="J115" s="15">
        <v>1</v>
      </c>
      <c r="K115" s="15">
        <v>21</v>
      </c>
      <c r="L115" s="15">
        <v>22</v>
      </c>
      <c r="M115" s="15">
        <v>0</v>
      </c>
      <c r="O115" t="str">
        <f t="shared" si="1"/>
        <v>NBBBound &amp; Not Paid</v>
      </c>
    </row>
    <row r="116" spans="1:15" ht="12" customHeight="1" outlineLevel="1" x14ac:dyDescent="0.2">
      <c r="A116" s="12" t="s">
        <v>24158</v>
      </c>
      <c r="B116" s="12">
        <v>17785</v>
      </c>
      <c r="C116" s="12" t="s">
        <v>20133</v>
      </c>
      <c r="D116" s="13">
        <v>39899</v>
      </c>
      <c r="E116" s="13">
        <v>39922</v>
      </c>
      <c r="F116" s="14">
        <v>39923</v>
      </c>
      <c r="G116" s="20"/>
      <c r="H116" s="8"/>
      <c r="I116" s="18"/>
      <c r="J116" s="23"/>
      <c r="K116" s="10"/>
      <c r="L116" s="15">
        <v>0</v>
      </c>
      <c r="M116" s="15">
        <v>0</v>
      </c>
      <c r="O116" t="str">
        <f t="shared" si="1"/>
        <v>NBBDeclined</v>
      </c>
    </row>
    <row r="117" spans="1:15" ht="12" customHeight="1" outlineLevel="1" x14ac:dyDescent="0.2">
      <c r="A117" s="12" t="s">
        <v>24158</v>
      </c>
      <c r="B117" s="12">
        <v>17787</v>
      </c>
      <c r="C117" s="12" t="s">
        <v>20133</v>
      </c>
      <c r="D117" s="13">
        <v>39917</v>
      </c>
      <c r="E117" s="13">
        <v>39920</v>
      </c>
      <c r="F117" s="14">
        <v>39923</v>
      </c>
      <c r="G117" s="20"/>
      <c r="H117" s="20"/>
      <c r="I117" s="18"/>
      <c r="J117" s="23"/>
      <c r="K117" s="23"/>
      <c r="L117" s="15">
        <v>0</v>
      </c>
      <c r="M117" s="15">
        <v>0</v>
      </c>
      <c r="O117" t="str">
        <f t="shared" si="1"/>
        <v>NBBDeclined</v>
      </c>
    </row>
    <row r="118" spans="1:15" ht="12" customHeight="1" outlineLevel="1" x14ac:dyDescent="0.2">
      <c r="A118" s="12" t="s">
        <v>24153</v>
      </c>
      <c r="B118" s="12">
        <v>16865</v>
      </c>
      <c r="C118" s="12" t="s">
        <v>20135</v>
      </c>
      <c r="D118" s="13">
        <v>39923</v>
      </c>
      <c r="E118" s="13">
        <v>39924</v>
      </c>
      <c r="F118" s="14">
        <v>39924</v>
      </c>
      <c r="G118" s="14">
        <v>39926</v>
      </c>
      <c r="H118" s="14">
        <v>39926</v>
      </c>
      <c r="I118" s="16">
        <v>39935</v>
      </c>
      <c r="J118" s="15">
        <v>2</v>
      </c>
      <c r="K118" s="15">
        <v>0</v>
      </c>
      <c r="L118" s="15">
        <v>2</v>
      </c>
      <c r="M118" s="15">
        <v>9</v>
      </c>
      <c r="O118" t="str">
        <f t="shared" si="1"/>
        <v>HJMBound &amp; Not Paid</v>
      </c>
    </row>
    <row r="119" spans="1:15" ht="12" customHeight="1" outlineLevel="1" x14ac:dyDescent="0.2">
      <c r="A119" s="12" t="s">
        <v>24153</v>
      </c>
      <c r="B119" s="12">
        <v>16546</v>
      </c>
      <c r="C119" s="12" t="s">
        <v>20135</v>
      </c>
      <c r="D119" s="13">
        <v>39917</v>
      </c>
      <c r="E119" s="13">
        <v>39924</v>
      </c>
      <c r="F119" s="14">
        <v>39924</v>
      </c>
      <c r="G119" s="14">
        <v>39924</v>
      </c>
      <c r="H119" s="14">
        <v>39925</v>
      </c>
      <c r="I119" s="16">
        <v>39899</v>
      </c>
      <c r="J119" s="15">
        <v>0</v>
      </c>
      <c r="K119" s="15">
        <v>1</v>
      </c>
      <c r="L119" s="15">
        <v>1</v>
      </c>
      <c r="M119" s="15">
        <v>-26</v>
      </c>
      <c r="O119" t="str">
        <f t="shared" si="1"/>
        <v>HJMBound &amp; Not Paid</v>
      </c>
    </row>
    <row r="120" spans="1:15" ht="12" customHeight="1" outlineLevel="1" x14ac:dyDescent="0.2">
      <c r="A120" s="12" t="s">
        <v>24153</v>
      </c>
      <c r="B120" s="12">
        <v>16870</v>
      </c>
      <c r="C120" s="12" t="s">
        <v>20135</v>
      </c>
      <c r="D120" s="13">
        <v>39923</v>
      </c>
      <c r="E120" s="13">
        <v>39923</v>
      </c>
      <c r="F120" s="14">
        <v>39924</v>
      </c>
      <c r="G120" s="14">
        <v>39927</v>
      </c>
      <c r="H120" s="14">
        <v>39932</v>
      </c>
      <c r="I120" s="21">
        <v>39936</v>
      </c>
      <c r="J120" s="15">
        <v>3</v>
      </c>
      <c r="K120" s="15">
        <v>5</v>
      </c>
      <c r="L120" s="15">
        <v>8</v>
      </c>
      <c r="M120" s="15">
        <v>4</v>
      </c>
      <c r="O120" t="str">
        <f t="shared" si="1"/>
        <v>HJMBound &amp; Not Paid</v>
      </c>
    </row>
    <row r="121" spans="1:15" ht="12" customHeight="1" outlineLevel="1" x14ac:dyDescent="0.2">
      <c r="A121" s="12" t="s">
        <v>24153</v>
      </c>
      <c r="B121" s="12">
        <v>17056</v>
      </c>
      <c r="C121" s="12" t="s">
        <v>20135</v>
      </c>
      <c r="D121" s="13">
        <v>39910</v>
      </c>
      <c r="E121" s="13">
        <v>39923</v>
      </c>
      <c r="F121" s="14">
        <v>39924</v>
      </c>
      <c r="G121" s="14">
        <v>39954</v>
      </c>
      <c r="H121" s="14">
        <v>39954</v>
      </c>
      <c r="I121" s="16">
        <v>39987</v>
      </c>
      <c r="J121" s="15">
        <v>30</v>
      </c>
      <c r="K121" s="15">
        <v>0</v>
      </c>
      <c r="L121" s="15">
        <v>30</v>
      </c>
      <c r="M121" s="15">
        <v>33</v>
      </c>
      <c r="O121" t="str">
        <f t="shared" si="1"/>
        <v>HJMBound &amp; Not Paid</v>
      </c>
    </row>
    <row r="122" spans="1:15" ht="12" customHeight="1" outlineLevel="1" x14ac:dyDescent="0.2">
      <c r="A122" s="12" t="s">
        <v>24155</v>
      </c>
      <c r="B122" s="12">
        <v>16728</v>
      </c>
      <c r="C122" s="12" t="s">
        <v>20135</v>
      </c>
      <c r="D122" s="13">
        <v>39924</v>
      </c>
      <c r="E122" s="13">
        <v>39924</v>
      </c>
      <c r="F122" s="14">
        <v>39924</v>
      </c>
      <c r="G122" s="14">
        <v>39924</v>
      </c>
      <c r="H122" s="14">
        <v>39925</v>
      </c>
      <c r="I122" s="16">
        <v>39929</v>
      </c>
      <c r="J122" s="15">
        <v>0</v>
      </c>
      <c r="K122" s="15">
        <v>1</v>
      </c>
      <c r="L122" s="15">
        <v>1</v>
      </c>
      <c r="M122" s="15">
        <v>4</v>
      </c>
      <c r="O122" t="str">
        <f t="shared" si="1"/>
        <v>JRBound &amp; Not Paid</v>
      </c>
    </row>
    <row r="123" spans="1:15" ht="12" customHeight="1" outlineLevel="1" x14ac:dyDescent="0.2">
      <c r="A123" s="12" t="s">
        <v>24157</v>
      </c>
      <c r="B123" s="12">
        <v>16721</v>
      </c>
      <c r="C123" s="12" t="s">
        <v>20135</v>
      </c>
      <c r="D123" s="13">
        <v>39924</v>
      </c>
      <c r="E123" s="13">
        <v>39924</v>
      </c>
      <c r="F123" s="14">
        <v>39924</v>
      </c>
      <c r="G123" s="14">
        <v>39924</v>
      </c>
      <c r="H123" s="14">
        <v>39925</v>
      </c>
      <c r="I123" s="16">
        <v>39926</v>
      </c>
      <c r="J123" s="15">
        <v>0</v>
      </c>
      <c r="K123" s="15">
        <v>1</v>
      </c>
      <c r="L123" s="15">
        <v>1</v>
      </c>
      <c r="M123" s="15">
        <v>1</v>
      </c>
      <c r="O123" t="str">
        <f t="shared" si="1"/>
        <v>MCBBound &amp; Not Paid</v>
      </c>
    </row>
    <row r="124" spans="1:15" ht="12" customHeight="1" outlineLevel="1" x14ac:dyDescent="0.2">
      <c r="A124" s="12" t="s">
        <v>24158</v>
      </c>
      <c r="B124" s="12">
        <v>17791</v>
      </c>
      <c r="C124" s="12" t="s">
        <v>20133</v>
      </c>
      <c r="D124" s="13">
        <v>39906</v>
      </c>
      <c r="E124" s="13">
        <v>39924</v>
      </c>
      <c r="F124" s="14">
        <v>39924</v>
      </c>
      <c r="G124" s="20"/>
      <c r="H124" s="20"/>
      <c r="I124" s="18"/>
      <c r="J124" s="23"/>
      <c r="K124" s="23"/>
      <c r="L124" s="15">
        <v>0</v>
      </c>
      <c r="M124" s="15">
        <v>0</v>
      </c>
      <c r="O124" t="str">
        <f t="shared" si="1"/>
        <v>NBBDeclined</v>
      </c>
    </row>
    <row r="125" spans="1:15" ht="12" customHeight="1" outlineLevel="1" x14ac:dyDescent="0.2">
      <c r="A125" s="12" t="s">
        <v>24153</v>
      </c>
      <c r="B125" s="12">
        <v>16949</v>
      </c>
      <c r="C125" s="12" t="s">
        <v>20135</v>
      </c>
      <c r="D125" s="13">
        <v>39920</v>
      </c>
      <c r="E125" s="13">
        <v>39924</v>
      </c>
      <c r="F125" s="14">
        <v>39925</v>
      </c>
      <c r="G125" s="14">
        <v>39944</v>
      </c>
      <c r="H125" s="14">
        <v>39944</v>
      </c>
      <c r="I125" s="16">
        <v>39960</v>
      </c>
      <c r="J125" s="15">
        <v>19</v>
      </c>
      <c r="K125" s="15">
        <v>0</v>
      </c>
      <c r="L125" s="15">
        <v>19</v>
      </c>
      <c r="M125" s="15">
        <v>16</v>
      </c>
      <c r="O125" t="str">
        <f t="shared" si="1"/>
        <v>HJMBound &amp; Not Paid</v>
      </c>
    </row>
    <row r="126" spans="1:15" ht="12" customHeight="1" outlineLevel="1" x14ac:dyDescent="0.2">
      <c r="A126" s="12" t="s">
        <v>24153</v>
      </c>
      <c r="B126" s="12">
        <v>16967</v>
      </c>
      <c r="C126" s="12" t="s">
        <v>20135</v>
      </c>
      <c r="D126" s="13">
        <v>39921</v>
      </c>
      <c r="E126" s="13">
        <v>39925</v>
      </c>
      <c r="F126" s="14">
        <v>39925</v>
      </c>
      <c r="G126" s="14">
        <v>39945</v>
      </c>
      <c r="H126" s="14">
        <v>39945</v>
      </c>
      <c r="I126" s="21">
        <v>39965</v>
      </c>
      <c r="J126" s="15">
        <v>20</v>
      </c>
      <c r="K126" s="15">
        <v>0</v>
      </c>
      <c r="L126" s="15">
        <v>20</v>
      </c>
      <c r="M126" s="15">
        <v>20</v>
      </c>
      <c r="O126" t="str">
        <f t="shared" si="1"/>
        <v>HJMBound &amp; Not Paid</v>
      </c>
    </row>
    <row r="127" spans="1:15" ht="12" customHeight="1" outlineLevel="1" x14ac:dyDescent="0.2">
      <c r="A127" s="12" t="s">
        <v>24153</v>
      </c>
      <c r="B127" s="12">
        <v>16534</v>
      </c>
      <c r="C127" s="12" t="s">
        <v>20135</v>
      </c>
      <c r="D127" s="13">
        <v>39924</v>
      </c>
      <c r="E127" s="13">
        <v>39925</v>
      </c>
      <c r="F127" s="14">
        <v>39925</v>
      </c>
      <c r="G127" s="14">
        <v>39934</v>
      </c>
      <c r="H127" s="14">
        <v>39934</v>
      </c>
      <c r="I127" s="16">
        <v>39895</v>
      </c>
      <c r="J127" s="15">
        <v>9</v>
      </c>
      <c r="K127" s="15">
        <v>0</v>
      </c>
      <c r="L127" s="15">
        <v>9</v>
      </c>
      <c r="M127" s="15">
        <v>-39</v>
      </c>
      <c r="O127" t="str">
        <f t="shared" si="1"/>
        <v>HJMBound &amp; Not Paid</v>
      </c>
    </row>
    <row r="128" spans="1:15" ht="12" customHeight="1" outlineLevel="1" x14ac:dyDescent="0.2">
      <c r="A128" s="12" t="s">
        <v>24155</v>
      </c>
      <c r="B128" s="12">
        <v>17001</v>
      </c>
      <c r="C128" s="12" t="s">
        <v>20135</v>
      </c>
      <c r="D128" s="13">
        <v>39923</v>
      </c>
      <c r="E128" s="13">
        <v>39924</v>
      </c>
      <c r="F128" s="14">
        <v>39925</v>
      </c>
      <c r="G128" s="14">
        <v>39946</v>
      </c>
      <c r="H128" s="14">
        <v>39947</v>
      </c>
      <c r="I128" s="16">
        <v>39971</v>
      </c>
      <c r="J128" s="15">
        <v>21</v>
      </c>
      <c r="K128" s="15">
        <v>1</v>
      </c>
      <c r="L128" s="15">
        <v>22</v>
      </c>
      <c r="M128" s="15">
        <v>24</v>
      </c>
      <c r="O128" t="str">
        <f t="shared" si="1"/>
        <v>JRBound &amp; Not Paid</v>
      </c>
    </row>
    <row r="129" spans="1:15" ht="12" customHeight="1" outlineLevel="1" x14ac:dyDescent="0.2">
      <c r="A129" s="12" t="s">
        <v>24156</v>
      </c>
      <c r="B129" s="12">
        <v>17794</v>
      </c>
      <c r="C129" s="12" t="s">
        <v>20136</v>
      </c>
      <c r="D129" s="13">
        <v>39916</v>
      </c>
      <c r="E129" s="13">
        <v>39925</v>
      </c>
      <c r="F129" s="14">
        <v>39925</v>
      </c>
      <c r="G129" s="20"/>
      <c r="H129" s="8"/>
      <c r="J129" s="23"/>
      <c r="K129" s="10"/>
      <c r="L129" s="15">
        <v>0</v>
      </c>
      <c r="M129" s="15">
        <v>0</v>
      </c>
      <c r="O129" t="str">
        <f t="shared" si="1"/>
        <v>LABClose-No Info</v>
      </c>
    </row>
    <row r="130" spans="1:15" ht="12" customHeight="1" outlineLevel="1" x14ac:dyDescent="0.2">
      <c r="A130" s="12" t="s">
        <v>24157</v>
      </c>
      <c r="B130" s="12">
        <v>16945</v>
      </c>
      <c r="C130" s="12" t="s">
        <v>20135</v>
      </c>
      <c r="D130" s="13">
        <v>39919</v>
      </c>
      <c r="E130" s="13">
        <v>39925</v>
      </c>
      <c r="F130" s="14">
        <v>39925</v>
      </c>
      <c r="G130" s="14">
        <v>39937</v>
      </c>
      <c r="H130" s="14">
        <v>39938</v>
      </c>
      <c r="I130" s="16">
        <v>39958</v>
      </c>
      <c r="J130" s="15">
        <v>12</v>
      </c>
      <c r="K130" s="15">
        <v>1</v>
      </c>
      <c r="L130" s="15">
        <v>13</v>
      </c>
      <c r="M130" s="15">
        <v>20</v>
      </c>
      <c r="O130" t="str">
        <f t="shared" si="1"/>
        <v>MCBBound &amp; Not Paid</v>
      </c>
    </row>
    <row r="131" spans="1:15" ht="12" customHeight="1" outlineLevel="1" x14ac:dyDescent="0.2">
      <c r="A131" s="12" t="s">
        <v>24157</v>
      </c>
      <c r="B131" s="12">
        <v>16965</v>
      </c>
      <c r="C131" s="12" t="s">
        <v>20135</v>
      </c>
      <c r="D131" s="13">
        <v>39925</v>
      </c>
      <c r="E131" s="13">
        <v>39925</v>
      </c>
      <c r="F131" s="14">
        <v>39925</v>
      </c>
      <c r="G131" s="14">
        <v>39926</v>
      </c>
      <c r="H131" s="14">
        <v>39944</v>
      </c>
      <c r="I131" s="16">
        <v>39965</v>
      </c>
      <c r="J131" s="15">
        <v>1</v>
      </c>
      <c r="K131" s="15">
        <v>18</v>
      </c>
      <c r="L131" s="15">
        <v>19</v>
      </c>
      <c r="M131" s="15">
        <v>21</v>
      </c>
      <c r="O131" t="str">
        <f t="shared" ref="O131:O194" si="2">+A131&amp;C131</f>
        <v>MCBBound &amp; Not Paid</v>
      </c>
    </row>
    <row r="132" spans="1:15" ht="12" customHeight="1" outlineLevel="1" x14ac:dyDescent="0.2">
      <c r="A132" s="12" t="s">
        <v>24158</v>
      </c>
      <c r="B132" s="12">
        <v>17793</v>
      </c>
      <c r="C132" s="12" t="s">
        <v>20135</v>
      </c>
      <c r="D132" s="13">
        <v>39912</v>
      </c>
      <c r="E132" s="13">
        <v>39925</v>
      </c>
      <c r="F132" s="14">
        <v>39925</v>
      </c>
      <c r="G132" s="14">
        <v>39927</v>
      </c>
      <c r="H132" s="14">
        <v>39927</v>
      </c>
      <c r="I132" s="18"/>
      <c r="J132" s="15">
        <v>2</v>
      </c>
      <c r="K132" s="15">
        <v>0</v>
      </c>
      <c r="L132" s="15">
        <v>2</v>
      </c>
      <c r="M132" s="15">
        <v>0</v>
      </c>
      <c r="O132" t="str">
        <f t="shared" si="2"/>
        <v>NBBBound &amp; Not Paid</v>
      </c>
    </row>
    <row r="133" spans="1:15" ht="12" customHeight="1" outlineLevel="1" x14ac:dyDescent="0.2">
      <c r="A133" s="12" t="s">
        <v>24158</v>
      </c>
      <c r="B133" s="12">
        <v>17792</v>
      </c>
      <c r="C133" s="12" t="s">
        <v>20133</v>
      </c>
      <c r="D133" s="18"/>
      <c r="E133" s="13">
        <v>39924</v>
      </c>
      <c r="F133" s="14">
        <v>39925</v>
      </c>
      <c r="G133" s="20"/>
      <c r="H133" s="20"/>
      <c r="I133" s="18"/>
      <c r="J133" s="23"/>
      <c r="K133" s="23"/>
      <c r="L133" s="15">
        <v>0</v>
      </c>
      <c r="M133" s="15">
        <v>0</v>
      </c>
      <c r="O133" t="str">
        <f t="shared" si="2"/>
        <v>NBBDeclined</v>
      </c>
    </row>
    <row r="134" spans="1:15" ht="12" customHeight="1" outlineLevel="1" x14ac:dyDescent="0.2">
      <c r="A134" s="12" t="s">
        <v>24158</v>
      </c>
      <c r="B134" s="12">
        <v>17795</v>
      </c>
      <c r="C134" s="12" t="s">
        <v>20135</v>
      </c>
      <c r="D134" s="17">
        <v>39925</v>
      </c>
      <c r="E134" s="13">
        <v>39926</v>
      </c>
      <c r="F134" s="14">
        <v>39926</v>
      </c>
      <c r="G134" s="19">
        <v>39931</v>
      </c>
      <c r="H134" s="19">
        <v>39931</v>
      </c>
      <c r="J134" s="22">
        <v>5</v>
      </c>
      <c r="K134" s="22">
        <v>0</v>
      </c>
      <c r="L134" s="15">
        <v>5</v>
      </c>
      <c r="M134" s="15">
        <v>0</v>
      </c>
      <c r="O134" t="str">
        <f t="shared" si="2"/>
        <v>NBBBound &amp; Not Paid</v>
      </c>
    </row>
    <row r="135" spans="1:15" ht="12" customHeight="1" outlineLevel="1" x14ac:dyDescent="0.2">
      <c r="A135" s="12" t="s">
        <v>20138</v>
      </c>
      <c r="B135" s="12">
        <v>16952</v>
      </c>
      <c r="C135" s="12" t="s">
        <v>20135</v>
      </c>
      <c r="D135" s="13">
        <v>39902</v>
      </c>
      <c r="E135" s="13">
        <v>39926</v>
      </c>
      <c r="F135" s="14">
        <v>39927</v>
      </c>
      <c r="G135" s="14">
        <v>39944</v>
      </c>
      <c r="H135" s="14">
        <v>39944</v>
      </c>
      <c r="I135" s="16">
        <v>39960</v>
      </c>
      <c r="J135" s="15">
        <v>17</v>
      </c>
      <c r="K135" s="15">
        <v>0</v>
      </c>
      <c r="L135" s="15">
        <v>17</v>
      </c>
      <c r="M135" s="15">
        <v>16</v>
      </c>
      <c r="O135" t="str">
        <f t="shared" si="2"/>
        <v>CNJBound &amp; Not Paid</v>
      </c>
    </row>
    <row r="136" spans="1:15" ht="12" customHeight="1" outlineLevel="1" x14ac:dyDescent="0.2">
      <c r="A136" s="12" t="s">
        <v>20138</v>
      </c>
      <c r="B136" s="12">
        <v>16882</v>
      </c>
      <c r="C136" s="12" t="s">
        <v>20135</v>
      </c>
      <c r="D136" s="13">
        <v>39924</v>
      </c>
      <c r="E136" s="13">
        <v>39927</v>
      </c>
      <c r="F136" s="14">
        <v>39927</v>
      </c>
      <c r="G136" s="14">
        <v>39930</v>
      </c>
      <c r="H136" s="14">
        <v>39931</v>
      </c>
      <c r="I136" s="21">
        <v>39939</v>
      </c>
      <c r="J136" s="15">
        <v>3</v>
      </c>
      <c r="K136" s="15">
        <v>1</v>
      </c>
      <c r="L136" s="15">
        <v>4</v>
      </c>
      <c r="M136" s="15">
        <v>8</v>
      </c>
      <c r="O136" t="str">
        <f t="shared" si="2"/>
        <v>CNJBound &amp; Not Paid</v>
      </c>
    </row>
    <row r="137" spans="1:15" ht="12" customHeight="1" outlineLevel="1" x14ac:dyDescent="0.2">
      <c r="A137" s="12" t="s">
        <v>20138</v>
      </c>
      <c r="B137" s="12">
        <v>16897</v>
      </c>
      <c r="C137" s="12" t="s">
        <v>20135</v>
      </c>
      <c r="D137" s="13">
        <v>39918</v>
      </c>
      <c r="E137" s="13">
        <v>39925</v>
      </c>
      <c r="F137" s="14">
        <v>39927</v>
      </c>
      <c r="G137" s="19">
        <v>39934</v>
      </c>
      <c r="H137" s="19">
        <v>39934</v>
      </c>
      <c r="I137" s="21">
        <v>39944</v>
      </c>
      <c r="J137" s="22">
        <v>7</v>
      </c>
      <c r="K137" s="22">
        <v>0</v>
      </c>
      <c r="L137" s="15">
        <v>7</v>
      </c>
      <c r="M137" s="15">
        <v>10</v>
      </c>
      <c r="O137" t="str">
        <f t="shared" si="2"/>
        <v>CNJBound &amp; Not Paid</v>
      </c>
    </row>
    <row r="138" spans="1:15" ht="12" customHeight="1" outlineLevel="1" x14ac:dyDescent="0.2">
      <c r="A138" s="12" t="s">
        <v>24153</v>
      </c>
      <c r="B138" s="12">
        <v>16944</v>
      </c>
      <c r="C138" s="12" t="s">
        <v>20135</v>
      </c>
      <c r="D138" s="13">
        <v>39910</v>
      </c>
      <c r="E138" s="13">
        <v>39926</v>
      </c>
      <c r="F138" s="14">
        <v>39927</v>
      </c>
      <c r="G138" s="14">
        <v>39944</v>
      </c>
      <c r="H138" s="14">
        <v>39944</v>
      </c>
      <c r="I138" s="21">
        <v>39958</v>
      </c>
      <c r="J138" s="15">
        <v>17</v>
      </c>
      <c r="K138" s="15">
        <v>0</v>
      </c>
      <c r="L138" s="15">
        <v>17</v>
      </c>
      <c r="M138" s="15">
        <v>14</v>
      </c>
      <c r="O138" t="str">
        <f t="shared" si="2"/>
        <v>HJMBound &amp; Not Paid</v>
      </c>
    </row>
    <row r="139" spans="1:15" ht="12" customHeight="1" outlineLevel="1" x14ac:dyDescent="0.2">
      <c r="A139" s="12" t="s">
        <v>24153</v>
      </c>
      <c r="B139" s="12">
        <v>16900</v>
      </c>
      <c r="C139" s="12" t="s">
        <v>20135</v>
      </c>
      <c r="D139" s="13">
        <v>39912</v>
      </c>
      <c r="E139" s="13">
        <v>39925</v>
      </c>
      <c r="F139" s="14">
        <v>39927</v>
      </c>
      <c r="G139" s="19">
        <v>39933</v>
      </c>
      <c r="H139" s="19">
        <v>39933</v>
      </c>
      <c r="I139" s="21">
        <v>39946</v>
      </c>
      <c r="J139" s="22">
        <v>6</v>
      </c>
      <c r="K139" s="22">
        <v>0</v>
      </c>
      <c r="L139" s="15">
        <v>6</v>
      </c>
      <c r="M139" s="15">
        <v>13</v>
      </c>
      <c r="O139" t="str">
        <f t="shared" si="2"/>
        <v>HJMBound &amp; Not Paid</v>
      </c>
    </row>
    <row r="140" spans="1:15" ht="12" customHeight="1" outlineLevel="1" x14ac:dyDescent="0.2">
      <c r="A140" s="12" t="s">
        <v>24153</v>
      </c>
      <c r="B140" s="12">
        <v>17797</v>
      </c>
      <c r="C140" s="12" t="s">
        <v>20133</v>
      </c>
      <c r="D140" s="18"/>
      <c r="E140" s="13">
        <v>39926</v>
      </c>
      <c r="F140" s="14">
        <v>39927</v>
      </c>
      <c r="G140" s="20"/>
      <c r="H140" s="20"/>
      <c r="J140" s="23"/>
      <c r="K140" s="23"/>
      <c r="L140" s="15">
        <v>0</v>
      </c>
      <c r="M140" s="15">
        <v>0</v>
      </c>
      <c r="O140" t="str">
        <f t="shared" si="2"/>
        <v>HJMDeclined</v>
      </c>
    </row>
    <row r="141" spans="1:15" ht="12" customHeight="1" outlineLevel="1" x14ac:dyDescent="0.2">
      <c r="A141" s="12" t="s">
        <v>24153</v>
      </c>
      <c r="B141" s="12">
        <v>17259</v>
      </c>
      <c r="C141" s="12" t="s">
        <v>20135</v>
      </c>
      <c r="D141" s="13">
        <v>39926</v>
      </c>
      <c r="E141" s="13">
        <v>39926</v>
      </c>
      <c r="F141" s="14">
        <v>39927</v>
      </c>
      <c r="G141" s="14">
        <v>39987</v>
      </c>
      <c r="H141" s="14">
        <v>39987</v>
      </c>
      <c r="I141" s="16">
        <v>40012</v>
      </c>
      <c r="J141" s="15">
        <v>60</v>
      </c>
      <c r="K141" s="15">
        <v>0</v>
      </c>
      <c r="L141" s="15">
        <v>60</v>
      </c>
      <c r="M141" s="15">
        <v>25</v>
      </c>
      <c r="O141" t="str">
        <f t="shared" si="2"/>
        <v>HJMBound &amp; Not Paid</v>
      </c>
    </row>
    <row r="142" spans="1:15" ht="12" customHeight="1" outlineLevel="1" x14ac:dyDescent="0.2">
      <c r="A142" s="12" t="s">
        <v>24153</v>
      </c>
      <c r="B142" s="12">
        <v>17082</v>
      </c>
      <c r="C142" s="12" t="s">
        <v>20135</v>
      </c>
      <c r="D142" s="13">
        <v>39923</v>
      </c>
      <c r="E142" s="13">
        <v>39926</v>
      </c>
      <c r="F142" s="14">
        <v>39927</v>
      </c>
      <c r="G142" s="14">
        <v>39959</v>
      </c>
      <c r="H142" s="14">
        <v>39961</v>
      </c>
      <c r="I142" s="16">
        <v>39993</v>
      </c>
      <c r="J142" s="15">
        <v>32</v>
      </c>
      <c r="K142" s="15">
        <v>2</v>
      </c>
      <c r="L142" s="15">
        <v>34</v>
      </c>
      <c r="M142" s="15">
        <v>32</v>
      </c>
      <c r="O142" t="str">
        <f t="shared" si="2"/>
        <v>HJMBound &amp; Not Paid</v>
      </c>
    </row>
    <row r="143" spans="1:15" ht="12" customHeight="1" outlineLevel="1" x14ac:dyDescent="0.2">
      <c r="A143" s="12" t="s">
        <v>24155</v>
      </c>
      <c r="B143" s="12">
        <v>16907</v>
      </c>
      <c r="C143" s="12" t="s">
        <v>20135</v>
      </c>
      <c r="D143" s="13">
        <v>39926</v>
      </c>
      <c r="E143" s="13">
        <v>39927</v>
      </c>
      <c r="F143" s="14">
        <v>39927</v>
      </c>
      <c r="G143" s="14">
        <v>39932</v>
      </c>
      <c r="H143" s="14">
        <v>39939</v>
      </c>
      <c r="I143" s="16">
        <v>39947</v>
      </c>
      <c r="J143" s="15">
        <v>5</v>
      </c>
      <c r="K143" s="15">
        <v>7</v>
      </c>
      <c r="L143" s="15">
        <v>12</v>
      </c>
      <c r="M143" s="15">
        <v>8</v>
      </c>
      <c r="O143" t="str">
        <f t="shared" si="2"/>
        <v>JRBound &amp; Not Paid</v>
      </c>
    </row>
    <row r="144" spans="1:15" ht="12" customHeight="1" outlineLevel="1" x14ac:dyDescent="0.2">
      <c r="A144" s="12" t="s">
        <v>24156</v>
      </c>
      <c r="B144" s="12">
        <v>17798</v>
      </c>
      <c r="C144" s="12" t="s">
        <v>20133</v>
      </c>
      <c r="D144" s="13">
        <v>39903</v>
      </c>
      <c r="E144" s="13">
        <v>39927</v>
      </c>
      <c r="F144" s="14">
        <v>39927</v>
      </c>
      <c r="G144" s="20"/>
      <c r="H144" s="20"/>
      <c r="J144" s="23"/>
      <c r="K144" s="23"/>
      <c r="L144" s="15">
        <v>0</v>
      </c>
      <c r="M144" s="15">
        <v>0</v>
      </c>
      <c r="O144" t="str">
        <f t="shared" si="2"/>
        <v>LABDeclined</v>
      </c>
    </row>
    <row r="145" spans="1:15" ht="12" customHeight="1" outlineLevel="1" x14ac:dyDescent="0.2">
      <c r="A145" s="12" t="s">
        <v>24156</v>
      </c>
      <c r="B145" s="12">
        <v>17796</v>
      </c>
      <c r="C145" s="12" t="s">
        <v>20134</v>
      </c>
      <c r="D145" s="13">
        <v>39940</v>
      </c>
      <c r="E145" s="13">
        <v>39926</v>
      </c>
      <c r="F145" s="14">
        <v>39927</v>
      </c>
      <c r="G145" s="14">
        <v>39931</v>
      </c>
      <c r="H145" s="14">
        <v>39946</v>
      </c>
      <c r="I145" s="18"/>
      <c r="J145" s="15">
        <v>4</v>
      </c>
      <c r="K145" s="15">
        <v>15</v>
      </c>
      <c r="L145" s="15">
        <v>19</v>
      </c>
      <c r="M145" s="15">
        <v>0</v>
      </c>
      <c r="O145" t="str">
        <f t="shared" si="2"/>
        <v>LABNo Sale</v>
      </c>
    </row>
    <row r="146" spans="1:15" ht="12" customHeight="1" outlineLevel="1" x14ac:dyDescent="0.2">
      <c r="A146" s="12" t="s">
        <v>20138</v>
      </c>
      <c r="B146" s="12">
        <v>16912</v>
      </c>
      <c r="C146" s="12" t="s">
        <v>20135</v>
      </c>
      <c r="D146" s="13">
        <v>39899</v>
      </c>
      <c r="E146" s="13">
        <v>39930</v>
      </c>
      <c r="F146" s="14">
        <v>39930</v>
      </c>
      <c r="G146" s="14">
        <v>39941</v>
      </c>
      <c r="H146" s="14">
        <v>39941</v>
      </c>
      <c r="I146" s="16">
        <v>39948</v>
      </c>
      <c r="J146" s="15">
        <v>11</v>
      </c>
      <c r="K146" s="15">
        <v>0</v>
      </c>
      <c r="L146" s="15">
        <v>11</v>
      </c>
      <c r="M146" s="15">
        <v>7</v>
      </c>
      <c r="O146" t="str">
        <f t="shared" si="2"/>
        <v>CNJBound &amp; Not Paid</v>
      </c>
    </row>
    <row r="147" spans="1:15" ht="12" customHeight="1" outlineLevel="1" x14ac:dyDescent="0.2">
      <c r="A147" s="12" t="s">
        <v>20138</v>
      </c>
      <c r="B147" s="12">
        <v>17027</v>
      </c>
      <c r="C147" s="12" t="s">
        <v>20135</v>
      </c>
      <c r="D147" s="13">
        <v>39910</v>
      </c>
      <c r="E147" s="13">
        <v>39927</v>
      </c>
      <c r="F147" s="14">
        <v>39930</v>
      </c>
      <c r="G147" s="14">
        <v>39966</v>
      </c>
      <c r="H147" s="14">
        <v>39967</v>
      </c>
      <c r="I147" s="21">
        <v>39979</v>
      </c>
      <c r="J147" s="15">
        <v>36</v>
      </c>
      <c r="K147" s="15">
        <v>1</v>
      </c>
      <c r="L147" s="15">
        <v>37</v>
      </c>
      <c r="M147" s="15">
        <v>12</v>
      </c>
      <c r="O147" t="str">
        <f t="shared" si="2"/>
        <v>CNJBound &amp; Not Paid</v>
      </c>
    </row>
    <row r="148" spans="1:15" ht="12" customHeight="1" outlineLevel="1" x14ac:dyDescent="0.2">
      <c r="A148" s="12" t="s">
        <v>20138</v>
      </c>
      <c r="B148" s="12">
        <v>17217</v>
      </c>
      <c r="C148" s="12" t="s">
        <v>20135</v>
      </c>
      <c r="D148" s="13">
        <v>39926</v>
      </c>
      <c r="E148" s="13">
        <v>39930</v>
      </c>
      <c r="F148" s="14">
        <v>39930</v>
      </c>
      <c r="G148" s="14">
        <v>39979</v>
      </c>
      <c r="H148" s="14">
        <v>39979</v>
      </c>
      <c r="I148" s="16">
        <v>40003</v>
      </c>
      <c r="J148" s="15">
        <v>49</v>
      </c>
      <c r="K148" s="15">
        <v>0</v>
      </c>
      <c r="L148" s="15">
        <v>49</v>
      </c>
      <c r="M148" s="15">
        <v>24</v>
      </c>
      <c r="O148" t="str">
        <f t="shared" si="2"/>
        <v>CNJBound &amp; Not Paid</v>
      </c>
    </row>
    <row r="149" spans="1:15" ht="21.95" customHeight="1" outlineLevel="1" x14ac:dyDescent="0.2">
      <c r="A149" s="12" t="s">
        <v>20138</v>
      </c>
      <c r="B149" s="12">
        <v>16962</v>
      </c>
      <c r="C149" s="12" t="s">
        <v>24149</v>
      </c>
      <c r="D149" s="13">
        <v>39918</v>
      </c>
      <c r="E149" s="13">
        <v>39930</v>
      </c>
      <c r="F149" s="14">
        <v>39930</v>
      </c>
      <c r="G149" s="14">
        <v>39944</v>
      </c>
      <c r="H149" s="19">
        <v>39945</v>
      </c>
      <c r="I149" s="21">
        <v>39965</v>
      </c>
      <c r="J149" s="15">
        <v>14</v>
      </c>
      <c r="K149" s="22">
        <v>1</v>
      </c>
      <c r="L149" s="15">
        <v>15</v>
      </c>
      <c r="M149" s="15">
        <v>20</v>
      </c>
      <c r="O149" t="str">
        <f t="shared" si="2"/>
        <v>CNJRenewal Laspe Replaced</v>
      </c>
    </row>
    <row r="150" spans="1:15" ht="12" customHeight="1" outlineLevel="1" x14ac:dyDescent="0.2">
      <c r="A150" s="12" t="s">
        <v>24155</v>
      </c>
      <c r="B150" s="12">
        <v>16964</v>
      </c>
      <c r="C150" s="12" t="s">
        <v>20135</v>
      </c>
      <c r="D150" s="13">
        <v>39927</v>
      </c>
      <c r="E150" s="13">
        <v>39930</v>
      </c>
      <c r="F150" s="14">
        <v>39930</v>
      </c>
      <c r="G150" s="19">
        <v>39944</v>
      </c>
      <c r="H150" s="19">
        <v>39946</v>
      </c>
      <c r="I150" s="21">
        <v>39965</v>
      </c>
      <c r="J150" s="22">
        <v>14</v>
      </c>
      <c r="K150" s="22">
        <v>2</v>
      </c>
      <c r="L150" s="15">
        <v>16</v>
      </c>
      <c r="M150" s="15">
        <v>19</v>
      </c>
      <c r="O150" t="str">
        <f t="shared" si="2"/>
        <v>JRBound &amp; Not Paid</v>
      </c>
    </row>
    <row r="151" spans="1:15" ht="12" customHeight="1" outlineLevel="1" x14ac:dyDescent="0.2">
      <c r="A151" s="12" t="s">
        <v>24156</v>
      </c>
      <c r="B151" s="12">
        <v>17021</v>
      </c>
      <c r="C151" s="12" t="s">
        <v>20135</v>
      </c>
      <c r="D151" s="13">
        <v>39926</v>
      </c>
      <c r="E151" s="13">
        <v>39930</v>
      </c>
      <c r="F151" s="14">
        <v>39930</v>
      </c>
      <c r="G151" s="19">
        <v>39960</v>
      </c>
      <c r="H151" s="19">
        <v>39961</v>
      </c>
      <c r="I151" s="21">
        <v>39977</v>
      </c>
      <c r="J151" s="22">
        <v>30</v>
      </c>
      <c r="K151" s="22">
        <v>1</v>
      </c>
      <c r="L151" s="15">
        <v>31</v>
      </c>
      <c r="M151" s="15">
        <v>16</v>
      </c>
      <c r="O151" t="str">
        <f t="shared" si="2"/>
        <v>LABBound &amp; Not Paid</v>
      </c>
    </row>
    <row r="152" spans="1:15" ht="12" customHeight="1" outlineLevel="1" x14ac:dyDescent="0.2">
      <c r="A152" s="12" t="s">
        <v>24156</v>
      </c>
      <c r="B152" s="12">
        <v>17007</v>
      </c>
      <c r="C152" s="12" t="s">
        <v>20135</v>
      </c>
      <c r="D152" s="13">
        <v>39927</v>
      </c>
      <c r="E152" s="13">
        <v>39930</v>
      </c>
      <c r="F152" s="14">
        <v>39930</v>
      </c>
      <c r="G152" s="14">
        <v>39954</v>
      </c>
      <c r="H152" s="14">
        <v>39959</v>
      </c>
      <c r="I152" s="21">
        <v>39973</v>
      </c>
      <c r="J152" s="15">
        <v>24</v>
      </c>
      <c r="K152" s="15">
        <v>5</v>
      </c>
      <c r="L152" s="15">
        <v>29</v>
      </c>
      <c r="M152" s="15">
        <v>14</v>
      </c>
      <c r="O152" t="str">
        <f t="shared" si="2"/>
        <v>LABBound &amp; Not Paid</v>
      </c>
    </row>
    <row r="153" spans="1:15" ht="12" customHeight="1" outlineLevel="1" x14ac:dyDescent="0.2">
      <c r="A153" s="12" t="s">
        <v>24157</v>
      </c>
      <c r="B153" s="12">
        <v>16951</v>
      </c>
      <c r="C153" s="12" t="s">
        <v>20135</v>
      </c>
      <c r="D153" s="13">
        <v>39924</v>
      </c>
      <c r="E153" s="13">
        <v>39930</v>
      </c>
      <c r="F153" s="14">
        <v>39930</v>
      </c>
      <c r="G153" s="14">
        <v>39930</v>
      </c>
      <c r="H153" s="14">
        <v>39940</v>
      </c>
      <c r="I153" s="16">
        <v>39960</v>
      </c>
      <c r="J153" s="15">
        <v>0</v>
      </c>
      <c r="K153" s="15">
        <v>10</v>
      </c>
      <c r="L153" s="15">
        <v>10</v>
      </c>
      <c r="M153" s="15">
        <v>20</v>
      </c>
      <c r="O153" t="str">
        <f t="shared" si="2"/>
        <v>MCBBound &amp; Not Paid</v>
      </c>
    </row>
    <row r="154" spans="1:15" ht="12" customHeight="1" outlineLevel="1" x14ac:dyDescent="0.2">
      <c r="A154" s="12" t="s">
        <v>24158</v>
      </c>
      <c r="B154" s="12">
        <v>17802</v>
      </c>
      <c r="C154" s="12" t="s">
        <v>20133</v>
      </c>
      <c r="D154" s="13">
        <v>39873</v>
      </c>
      <c r="E154" s="13">
        <v>39926</v>
      </c>
      <c r="F154" s="14">
        <v>39930</v>
      </c>
      <c r="G154" s="20"/>
      <c r="H154" s="20"/>
      <c r="I154" s="18"/>
      <c r="J154" s="23"/>
      <c r="K154" s="23"/>
      <c r="L154" s="15">
        <v>0</v>
      </c>
      <c r="M154" s="15">
        <v>0</v>
      </c>
      <c r="O154" t="str">
        <f t="shared" si="2"/>
        <v>NBBDeclined</v>
      </c>
    </row>
    <row r="155" spans="1:15" ht="12" customHeight="1" outlineLevel="1" x14ac:dyDescent="0.2">
      <c r="A155" s="12" t="s">
        <v>24158</v>
      </c>
      <c r="B155" s="12">
        <v>17803</v>
      </c>
      <c r="C155" s="12" t="s">
        <v>20133</v>
      </c>
      <c r="D155" s="13">
        <v>39909</v>
      </c>
      <c r="E155" s="13">
        <v>39925</v>
      </c>
      <c r="F155" s="14">
        <v>39930</v>
      </c>
      <c r="G155" s="20"/>
      <c r="H155" s="20"/>
      <c r="I155" s="18"/>
      <c r="J155" s="23"/>
      <c r="K155" s="23"/>
      <c r="L155" s="15">
        <v>0</v>
      </c>
      <c r="M155" s="15">
        <v>0</v>
      </c>
      <c r="O155" t="str">
        <f t="shared" si="2"/>
        <v>NBBDeclined</v>
      </c>
    </row>
    <row r="156" spans="1:15" ht="12" customHeight="1" outlineLevel="1" x14ac:dyDescent="0.2">
      <c r="A156" s="12" t="s">
        <v>24158</v>
      </c>
      <c r="B156" s="12">
        <v>17801</v>
      </c>
      <c r="C156" s="12" t="s">
        <v>20133</v>
      </c>
      <c r="D156" s="13">
        <v>39827</v>
      </c>
      <c r="E156" s="13">
        <v>39926</v>
      </c>
      <c r="F156" s="14">
        <v>39930</v>
      </c>
      <c r="G156" s="20"/>
      <c r="H156" s="20"/>
      <c r="I156" s="18"/>
      <c r="J156" s="23"/>
      <c r="K156" s="23"/>
      <c r="L156" s="15">
        <v>0</v>
      </c>
      <c r="M156" s="15">
        <v>0</v>
      </c>
      <c r="O156" t="str">
        <f t="shared" si="2"/>
        <v>NBBDeclined</v>
      </c>
    </row>
    <row r="157" spans="1:15" ht="12" customHeight="1" outlineLevel="1" x14ac:dyDescent="0.2">
      <c r="A157" s="12" t="s">
        <v>24158</v>
      </c>
      <c r="B157" s="12">
        <v>17800</v>
      </c>
      <c r="C157" s="12" t="s">
        <v>20133</v>
      </c>
      <c r="D157" s="18"/>
      <c r="E157" s="13">
        <v>39926</v>
      </c>
      <c r="F157" s="14">
        <v>39930</v>
      </c>
      <c r="G157" s="20"/>
      <c r="H157" s="20"/>
      <c r="I157" s="18"/>
      <c r="J157" s="23"/>
      <c r="K157" s="23"/>
      <c r="L157" s="15">
        <v>0</v>
      </c>
      <c r="M157" s="15">
        <v>0</v>
      </c>
      <c r="O157" t="str">
        <f t="shared" si="2"/>
        <v>NBBDeclined</v>
      </c>
    </row>
    <row r="158" spans="1:15" ht="12" customHeight="1" outlineLevel="1" x14ac:dyDescent="0.2">
      <c r="A158" s="12" t="s">
        <v>24158</v>
      </c>
      <c r="B158" s="12">
        <v>17799</v>
      </c>
      <c r="C158" s="12" t="s">
        <v>20133</v>
      </c>
      <c r="D158" s="13">
        <v>39925</v>
      </c>
      <c r="E158" s="13">
        <v>39926</v>
      </c>
      <c r="F158" s="14">
        <v>39930</v>
      </c>
      <c r="G158" s="8"/>
      <c r="H158" s="8"/>
      <c r="J158" s="10"/>
      <c r="K158" s="10"/>
      <c r="L158" s="15">
        <v>0</v>
      </c>
      <c r="M158" s="15">
        <v>0</v>
      </c>
      <c r="O158" t="str">
        <f t="shared" si="2"/>
        <v>NBBDeclined</v>
      </c>
    </row>
    <row r="159" spans="1:15" ht="12" customHeight="1" outlineLevel="1" x14ac:dyDescent="0.2">
      <c r="A159" s="12" t="s">
        <v>24158</v>
      </c>
      <c r="B159" s="12">
        <v>17804</v>
      </c>
      <c r="C159" s="12" t="s">
        <v>20133</v>
      </c>
      <c r="D159" s="13">
        <v>39926</v>
      </c>
      <c r="E159" s="13">
        <v>39930</v>
      </c>
      <c r="F159" s="14">
        <v>39930</v>
      </c>
      <c r="G159" s="20"/>
      <c r="H159" s="20"/>
      <c r="I159" s="18"/>
      <c r="J159" s="23"/>
      <c r="K159" s="23"/>
      <c r="L159" s="15">
        <v>0</v>
      </c>
      <c r="M159" s="15">
        <v>0</v>
      </c>
      <c r="O159" t="str">
        <f t="shared" si="2"/>
        <v>NBBDeclined</v>
      </c>
    </row>
    <row r="160" spans="1:15" ht="12" customHeight="1" outlineLevel="1" x14ac:dyDescent="0.2">
      <c r="A160" s="12" t="s">
        <v>20138</v>
      </c>
      <c r="B160" s="12">
        <v>17089</v>
      </c>
      <c r="C160" s="12" t="s">
        <v>20135</v>
      </c>
      <c r="D160" s="13">
        <v>39925</v>
      </c>
      <c r="E160" s="13">
        <v>39931</v>
      </c>
      <c r="F160" s="14">
        <v>39931</v>
      </c>
      <c r="G160" s="19">
        <v>39975</v>
      </c>
      <c r="H160" s="19">
        <v>39976</v>
      </c>
      <c r="I160" s="21">
        <v>39994</v>
      </c>
      <c r="J160" s="22">
        <v>44</v>
      </c>
      <c r="K160" s="22">
        <v>1</v>
      </c>
      <c r="L160" s="15">
        <v>45</v>
      </c>
      <c r="M160" s="15">
        <v>18</v>
      </c>
      <c r="O160" t="str">
        <f t="shared" si="2"/>
        <v>CNJBound &amp; Not Paid</v>
      </c>
    </row>
    <row r="161" spans="1:15" ht="12" customHeight="1" outlineLevel="1" x14ac:dyDescent="0.2">
      <c r="A161" s="12" t="s">
        <v>24153</v>
      </c>
      <c r="B161" s="12">
        <v>17806</v>
      </c>
      <c r="C161" s="12" t="s">
        <v>20135</v>
      </c>
      <c r="D161" s="13">
        <v>39930</v>
      </c>
      <c r="E161" s="13">
        <v>39931</v>
      </c>
      <c r="F161" s="14">
        <v>39931</v>
      </c>
      <c r="G161" s="14">
        <v>39934</v>
      </c>
      <c r="H161" s="14">
        <v>39933</v>
      </c>
      <c r="I161" s="18"/>
      <c r="J161" s="15">
        <v>3</v>
      </c>
      <c r="K161" s="15">
        <v>-1</v>
      </c>
      <c r="L161" s="15">
        <v>2</v>
      </c>
      <c r="M161" s="15">
        <v>0</v>
      </c>
      <c r="O161" t="str">
        <f t="shared" si="2"/>
        <v>HJMBound &amp; Not Paid</v>
      </c>
    </row>
    <row r="162" spans="1:15" ht="12" customHeight="1" outlineLevel="1" x14ac:dyDescent="0.2">
      <c r="A162" s="12" t="s">
        <v>24155</v>
      </c>
      <c r="B162" s="12">
        <v>17033</v>
      </c>
      <c r="C162" s="12" t="s">
        <v>20135</v>
      </c>
      <c r="D162" s="13">
        <v>39925</v>
      </c>
      <c r="E162" s="13">
        <v>39931</v>
      </c>
      <c r="F162" s="14">
        <v>39931</v>
      </c>
      <c r="G162" s="14">
        <v>39959</v>
      </c>
      <c r="H162" s="14">
        <v>39961</v>
      </c>
      <c r="I162" s="16">
        <v>39980</v>
      </c>
      <c r="J162" s="15">
        <v>28</v>
      </c>
      <c r="K162" s="15">
        <v>2</v>
      </c>
      <c r="L162" s="15">
        <v>30</v>
      </c>
      <c r="M162" s="15">
        <v>19</v>
      </c>
      <c r="O162" t="str">
        <f t="shared" si="2"/>
        <v>JRBound &amp; Not Paid</v>
      </c>
    </row>
    <row r="163" spans="1:15" ht="12" customHeight="1" outlineLevel="1" x14ac:dyDescent="0.2">
      <c r="A163" s="12" t="s">
        <v>24156</v>
      </c>
      <c r="B163" s="12">
        <v>16973</v>
      </c>
      <c r="C163" s="12" t="s">
        <v>20137</v>
      </c>
      <c r="D163" s="13">
        <v>39925</v>
      </c>
      <c r="E163" s="13">
        <v>39931</v>
      </c>
      <c r="F163" s="14">
        <v>39931</v>
      </c>
      <c r="G163" s="14">
        <v>39947</v>
      </c>
      <c r="H163" s="14">
        <v>39962</v>
      </c>
      <c r="I163" s="21">
        <v>39965</v>
      </c>
      <c r="J163" s="15">
        <v>16</v>
      </c>
      <c r="K163" s="15">
        <v>15</v>
      </c>
      <c r="L163" s="15">
        <v>31</v>
      </c>
      <c r="M163" s="15">
        <v>3</v>
      </c>
      <c r="O163" t="str">
        <f t="shared" si="2"/>
        <v>LABCancel</v>
      </c>
    </row>
    <row r="164" spans="1:15" ht="12" customHeight="1" outlineLevel="1" x14ac:dyDescent="0.2">
      <c r="A164" s="12" t="s">
        <v>24156</v>
      </c>
      <c r="B164" s="12">
        <v>16956</v>
      </c>
      <c r="C164" s="12" t="s">
        <v>20135</v>
      </c>
      <c r="D164" s="13">
        <v>39923</v>
      </c>
      <c r="E164" s="13">
        <v>39930</v>
      </c>
      <c r="F164" s="14">
        <v>39931</v>
      </c>
      <c r="G164" s="14">
        <v>39951</v>
      </c>
      <c r="H164" s="14">
        <v>39951</v>
      </c>
      <c r="I164" s="16">
        <v>39962</v>
      </c>
      <c r="J164" s="15">
        <v>20</v>
      </c>
      <c r="K164" s="15">
        <v>0</v>
      </c>
      <c r="L164" s="15">
        <v>20</v>
      </c>
      <c r="M164" s="15">
        <v>11</v>
      </c>
      <c r="O164" t="str">
        <f t="shared" si="2"/>
        <v>LABBound &amp; Not Paid</v>
      </c>
    </row>
    <row r="165" spans="1:15" ht="12" customHeight="1" outlineLevel="1" x14ac:dyDescent="0.2">
      <c r="A165" s="12" t="s">
        <v>24157</v>
      </c>
      <c r="B165" s="12">
        <v>16999</v>
      </c>
      <c r="C165" s="12" t="s">
        <v>20135</v>
      </c>
      <c r="D165" s="13">
        <v>39923</v>
      </c>
      <c r="E165" s="13">
        <v>39931</v>
      </c>
      <c r="F165" s="14">
        <v>39931</v>
      </c>
      <c r="G165" s="14">
        <v>39948</v>
      </c>
      <c r="H165" s="14">
        <v>39948</v>
      </c>
      <c r="I165" s="16">
        <v>39970</v>
      </c>
      <c r="J165" s="15">
        <v>17</v>
      </c>
      <c r="K165" s="15">
        <v>0</v>
      </c>
      <c r="L165" s="15">
        <v>17</v>
      </c>
      <c r="M165" s="15">
        <v>22</v>
      </c>
      <c r="O165" t="str">
        <f t="shared" si="2"/>
        <v>MCBBound &amp; Not Paid</v>
      </c>
    </row>
    <row r="166" spans="1:15" ht="12" customHeight="1" outlineLevel="1" x14ac:dyDescent="0.2">
      <c r="A166" s="12" t="s">
        <v>24158</v>
      </c>
      <c r="B166" s="12">
        <v>17807</v>
      </c>
      <c r="C166" s="12" t="s">
        <v>20133</v>
      </c>
      <c r="D166" s="13">
        <v>39890</v>
      </c>
      <c r="E166" s="13">
        <v>39931</v>
      </c>
      <c r="F166" s="14">
        <v>39931</v>
      </c>
      <c r="G166" s="20"/>
      <c r="H166" s="20"/>
      <c r="I166" s="18"/>
      <c r="J166" s="23"/>
      <c r="K166" s="23"/>
      <c r="L166" s="15">
        <v>0</v>
      </c>
      <c r="M166" s="15">
        <v>0</v>
      </c>
      <c r="O166" t="str">
        <f t="shared" si="2"/>
        <v>NBBDeclined</v>
      </c>
    </row>
    <row r="167" spans="1:15" ht="12" customHeight="1" outlineLevel="1" x14ac:dyDescent="0.2">
      <c r="A167" s="12" t="s">
        <v>24158</v>
      </c>
      <c r="B167" s="12">
        <v>17805</v>
      </c>
      <c r="C167" s="12" t="s">
        <v>20133</v>
      </c>
      <c r="D167" s="13">
        <v>39927</v>
      </c>
      <c r="E167" s="13">
        <v>39931</v>
      </c>
      <c r="F167" s="14">
        <v>39931</v>
      </c>
      <c r="G167" s="8"/>
      <c r="H167" s="8"/>
      <c r="J167" s="10"/>
      <c r="K167" s="10"/>
      <c r="L167" s="15">
        <v>0</v>
      </c>
      <c r="M167" s="15">
        <v>0</v>
      </c>
      <c r="O167" t="str">
        <f t="shared" si="2"/>
        <v>NBBDeclined</v>
      </c>
    </row>
    <row r="168" spans="1:15" ht="12" customHeight="1" outlineLevel="1" x14ac:dyDescent="0.2">
      <c r="A168" s="12" t="s">
        <v>24153</v>
      </c>
      <c r="B168" s="12">
        <v>17809</v>
      </c>
      <c r="C168" s="12" t="s">
        <v>20136</v>
      </c>
      <c r="D168" s="13">
        <v>39919</v>
      </c>
      <c r="E168" s="13">
        <v>39932</v>
      </c>
      <c r="F168" s="14">
        <v>39932</v>
      </c>
      <c r="G168" s="14">
        <v>39934</v>
      </c>
      <c r="H168" s="20"/>
      <c r="J168" s="15">
        <v>2</v>
      </c>
      <c r="K168" s="23"/>
      <c r="L168" s="15">
        <v>0</v>
      </c>
      <c r="M168" s="15">
        <v>0</v>
      </c>
      <c r="O168" t="str">
        <f t="shared" si="2"/>
        <v>HJMClose-No Info</v>
      </c>
    </row>
    <row r="169" spans="1:15" ht="12" customHeight="1" outlineLevel="1" x14ac:dyDescent="0.2">
      <c r="A169" s="12" t="s">
        <v>24153</v>
      </c>
      <c r="B169" s="12">
        <v>16859</v>
      </c>
      <c r="C169" s="12" t="s">
        <v>20135</v>
      </c>
      <c r="D169" s="13">
        <v>39931</v>
      </c>
      <c r="E169" s="13">
        <v>39932</v>
      </c>
      <c r="F169" s="14">
        <v>39932</v>
      </c>
      <c r="G169" s="14">
        <v>39932</v>
      </c>
      <c r="H169" s="14">
        <v>39932</v>
      </c>
      <c r="I169" s="16">
        <v>39934</v>
      </c>
      <c r="J169" s="15">
        <v>0</v>
      </c>
      <c r="K169" s="15">
        <v>0</v>
      </c>
      <c r="L169" s="15">
        <v>0</v>
      </c>
      <c r="M169" s="15">
        <v>2</v>
      </c>
      <c r="O169" t="str">
        <f t="shared" si="2"/>
        <v>HJMBound &amp; Not Paid</v>
      </c>
    </row>
    <row r="170" spans="1:15" ht="12" customHeight="1" outlineLevel="1" x14ac:dyDescent="0.2">
      <c r="A170" s="12" t="s">
        <v>24156</v>
      </c>
      <c r="B170" s="12">
        <v>17810</v>
      </c>
      <c r="C170" s="12" t="s">
        <v>20135</v>
      </c>
      <c r="D170" s="13">
        <v>39932</v>
      </c>
      <c r="E170" s="13">
        <v>39932</v>
      </c>
      <c r="F170" s="14">
        <v>39932</v>
      </c>
      <c r="G170" s="14">
        <v>39933</v>
      </c>
      <c r="H170" s="14">
        <v>39933</v>
      </c>
      <c r="I170" s="16">
        <v>38619</v>
      </c>
      <c r="J170" s="15">
        <v>1</v>
      </c>
      <c r="K170" s="15">
        <v>0</v>
      </c>
      <c r="L170" s="15">
        <v>1</v>
      </c>
      <c r="M170" s="15">
        <v>-1314</v>
      </c>
      <c r="O170" t="str">
        <f t="shared" si="2"/>
        <v>LABBound &amp; Not Paid</v>
      </c>
    </row>
    <row r="171" spans="1:15" ht="12" customHeight="1" outlineLevel="1" x14ac:dyDescent="0.2">
      <c r="A171" s="12" t="s">
        <v>24156</v>
      </c>
      <c r="B171" s="12">
        <v>17808</v>
      </c>
      <c r="C171" s="12" t="s">
        <v>20133</v>
      </c>
      <c r="D171" s="13">
        <v>39849</v>
      </c>
      <c r="E171" s="13">
        <v>39932</v>
      </c>
      <c r="F171" s="14">
        <v>39932</v>
      </c>
      <c r="G171" s="20"/>
      <c r="H171" s="20"/>
      <c r="I171" s="18"/>
      <c r="J171" s="23"/>
      <c r="K171" s="23"/>
      <c r="L171" s="15">
        <v>0</v>
      </c>
      <c r="M171" s="15">
        <v>0</v>
      </c>
      <c r="O171" t="str">
        <f t="shared" si="2"/>
        <v>LABDeclined</v>
      </c>
    </row>
    <row r="172" spans="1:15" ht="12" customHeight="1" outlineLevel="1" x14ac:dyDescent="0.2">
      <c r="A172" s="12" t="s">
        <v>24157</v>
      </c>
      <c r="B172" s="12">
        <v>16913</v>
      </c>
      <c r="C172" s="12" t="s">
        <v>20135</v>
      </c>
      <c r="D172" s="13">
        <v>39930</v>
      </c>
      <c r="E172" s="13">
        <v>39931</v>
      </c>
      <c r="F172" s="14">
        <v>39932</v>
      </c>
      <c r="G172" s="14">
        <v>39937</v>
      </c>
      <c r="H172" s="14">
        <v>39937</v>
      </c>
      <c r="I172" s="16">
        <v>39948</v>
      </c>
      <c r="J172" s="15">
        <v>5</v>
      </c>
      <c r="K172" s="15">
        <v>0</v>
      </c>
      <c r="L172" s="15">
        <v>5</v>
      </c>
      <c r="M172" s="15">
        <v>11</v>
      </c>
      <c r="O172" t="str">
        <f t="shared" si="2"/>
        <v>MCBBound &amp; Not Paid</v>
      </c>
    </row>
    <row r="173" spans="1:15" ht="12" customHeight="1" outlineLevel="1" x14ac:dyDescent="0.2">
      <c r="A173" s="12" t="s">
        <v>24157</v>
      </c>
      <c r="B173" s="12">
        <v>17151</v>
      </c>
      <c r="C173" s="12" t="s">
        <v>20135</v>
      </c>
      <c r="D173" s="13">
        <v>39923</v>
      </c>
      <c r="E173" s="13">
        <v>39931</v>
      </c>
      <c r="F173" s="14">
        <v>39932</v>
      </c>
      <c r="G173" s="19">
        <v>39980</v>
      </c>
      <c r="H173" s="19">
        <v>39980</v>
      </c>
      <c r="I173" s="21">
        <v>39995</v>
      </c>
      <c r="J173" s="22">
        <v>48</v>
      </c>
      <c r="K173" s="22">
        <v>0</v>
      </c>
      <c r="L173" s="15">
        <v>48</v>
      </c>
      <c r="M173" s="15">
        <v>15</v>
      </c>
      <c r="O173" t="str">
        <f t="shared" si="2"/>
        <v>MCBBound &amp; Not Paid</v>
      </c>
    </row>
    <row r="174" spans="1:15" ht="12" customHeight="1" outlineLevel="1" x14ac:dyDescent="0.2">
      <c r="A174" s="12" t="s">
        <v>24157</v>
      </c>
      <c r="B174" s="12">
        <v>16986</v>
      </c>
      <c r="C174" s="12" t="s">
        <v>20135</v>
      </c>
      <c r="D174" s="13">
        <v>39924</v>
      </c>
      <c r="E174" s="13">
        <v>39932</v>
      </c>
      <c r="F174" s="14">
        <v>39932</v>
      </c>
      <c r="G174" s="14">
        <v>39934</v>
      </c>
      <c r="H174" s="14">
        <v>39934</v>
      </c>
      <c r="I174" s="16">
        <v>39967</v>
      </c>
      <c r="J174" s="15">
        <v>2</v>
      </c>
      <c r="K174" s="15">
        <v>0</v>
      </c>
      <c r="L174" s="15">
        <v>2</v>
      </c>
      <c r="M174" s="15">
        <v>33</v>
      </c>
      <c r="O174" t="str">
        <f t="shared" si="2"/>
        <v>MCBBound &amp; Not Paid</v>
      </c>
    </row>
    <row r="175" spans="1:15" ht="12" customHeight="1" outlineLevel="1" x14ac:dyDescent="0.2">
      <c r="A175" s="12" t="s">
        <v>20138</v>
      </c>
      <c r="B175" s="12">
        <v>17076</v>
      </c>
      <c r="C175" s="12" t="s">
        <v>20135</v>
      </c>
      <c r="D175" s="13">
        <v>39931</v>
      </c>
      <c r="E175" s="13">
        <v>39933</v>
      </c>
      <c r="F175" s="14">
        <v>39933</v>
      </c>
      <c r="G175" s="14">
        <v>39972</v>
      </c>
      <c r="H175" s="14">
        <v>39974</v>
      </c>
      <c r="I175" s="16">
        <v>39992</v>
      </c>
      <c r="J175" s="15">
        <v>39</v>
      </c>
      <c r="K175" s="15">
        <v>2</v>
      </c>
      <c r="L175" s="15">
        <v>41</v>
      </c>
      <c r="M175" s="15">
        <v>18</v>
      </c>
      <c r="O175" t="str">
        <f t="shared" si="2"/>
        <v>CNJBound &amp; Not Paid</v>
      </c>
    </row>
    <row r="176" spans="1:15" ht="12" customHeight="1" outlineLevel="1" x14ac:dyDescent="0.2">
      <c r="A176" s="12" t="s">
        <v>20138</v>
      </c>
      <c r="B176" s="12">
        <v>16997</v>
      </c>
      <c r="C176" s="12" t="s">
        <v>20135</v>
      </c>
      <c r="D176" s="13">
        <v>39931</v>
      </c>
      <c r="E176" s="13">
        <v>39933</v>
      </c>
      <c r="F176" s="14">
        <v>39933</v>
      </c>
      <c r="G176" s="14">
        <v>39944</v>
      </c>
      <c r="H176" s="14">
        <v>39944</v>
      </c>
      <c r="I176" s="16">
        <v>39970</v>
      </c>
      <c r="J176" s="15">
        <v>11</v>
      </c>
      <c r="K176" s="15">
        <v>0</v>
      </c>
      <c r="L176" s="15">
        <v>11</v>
      </c>
      <c r="M176" s="15">
        <v>26</v>
      </c>
      <c r="O176" t="str">
        <f t="shared" si="2"/>
        <v>CNJBound &amp; Not Paid</v>
      </c>
    </row>
    <row r="177" spans="1:15" ht="12" customHeight="1" outlineLevel="1" x14ac:dyDescent="0.2">
      <c r="A177" s="12" t="s">
        <v>24153</v>
      </c>
      <c r="B177" s="12">
        <v>17814</v>
      </c>
      <c r="C177" s="12" t="s">
        <v>20136</v>
      </c>
      <c r="D177" s="13">
        <v>39933</v>
      </c>
      <c r="E177" s="13">
        <v>39933</v>
      </c>
      <c r="F177" s="14">
        <v>39933</v>
      </c>
      <c r="G177" s="14">
        <v>39946</v>
      </c>
      <c r="H177" s="20"/>
      <c r="J177" s="15">
        <v>13</v>
      </c>
      <c r="K177" s="23"/>
      <c r="L177" s="15">
        <v>0</v>
      </c>
      <c r="M177" s="15">
        <v>0</v>
      </c>
      <c r="O177" t="str">
        <f t="shared" si="2"/>
        <v>HJMClose-No Info</v>
      </c>
    </row>
    <row r="178" spans="1:15" ht="12" customHeight="1" outlineLevel="1" x14ac:dyDescent="0.2">
      <c r="A178" s="12" t="s">
        <v>24153</v>
      </c>
      <c r="B178" s="12">
        <v>16994</v>
      </c>
      <c r="C178" s="12" t="s">
        <v>20135</v>
      </c>
      <c r="D178" s="13">
        <v>39933</v>
      </c>
      <c r="E178" s="13">
        <v>39933</v>
      </c>
      <c r="F178" s="14">
        <v>39933</v>
      </c>
      <c r="G178" s="14">
        <v>39947</v>
      </c>
      <c r="H178" s="14">
        <v>39948</v>
      </c>
      <c r="I178" s="16">
        <v>39969</v>
      </c>
      <c r="J178" s="15">
        <v>14</v>
      </c>
      <c r="K178" s="15">
        <v>1</v>
      </c>
      <c r="L178" s="15">
        <v>15</v>
      </c>
      <c r="M178" s="15">
        <v>21</v>
      </c>
      <c r="O178" t="str">
        <f t="shared" si="2"/>
        <v>HJMBound &amp; Not Paid</v>
      </c>
    </row>
    <row r="179" spans="1:15" ht="12" customHeight="1" outlineLevel="1" x14ac:dyDescent="0.2">
      <c r="A179" s="12" t="s">
        <v>24155</v>
      </c>
      <c r="B179" s="12">
        <v>17202</v>
      </c>
      <c r="C179" s="12" t="s">
        <v>20135</v>
      </c>
      <c r="D179" s="13">
        <v>39909</v>
      </c>
      <c r="E179" s="13">
        <v>39932</v>
      </c>
      <c r="F179" s="14">
        <v>39933</v>
      </c>
      <c r="G179" s="14">
        <v>39989</v>
      </c>
      <c r="H179" s="14">
        <v>39989</v>
      </c>
      <c r="I179" s="16">
        <v>39999</v>
      </c>
      <c r="J179" s="15">
        <v>56</v>
      </c>
      <c r="K179" s="15">
        <v>0</v>
      </c>
      <c r="L179" s="15">
        <v>56</v>
      </c>
      <c r="M179" s="15">
        <v>10</v>
      </c>
      <c r="O179" t="str">
        <f t="shared" si="2"/>
        <v>JRBound &amp; Not Paid</v>
      </c>
    </row>
    <row r="180" spans="1:15" ht="12" customHeight="1" outlineLevel="1" x14ac:dyDescent="0.2">
      <c r="A180" s="12" t="s">
        <v>24158</v>
      </c>
      <c r="B180" s="12">
        <v>17812</v>
      </c>
      <c r="C180" s="12" t="s">
        <v>20133</v>
      </c>
      <c r="D180" s="17">
        <v>39920</v>
      </c>
      <c r="E180" s="13">
        <v>39933</v>
      </c>
      <c r="F180" s="14">
        <v>39933</v>
      </c>
      <c r="G180" s="8"/>
      <c r="H180" s="8"/>
      <c r="J180" s="10"/>
      <c r="K180" s="10"/>
      <c r="L180" s="15">
        <v>0</v>
      </c>
      <c r="M180" s="15">
        <v>0</v>
      </c>
      <c r="O180" t="str">
        <f t="shared" si="2"/>
        <v>NBBDeclined</v>
      </c>
    </row>
    <row r="181" spans="1:15" ht="12" customHeight="1" outlineLevel="1" x14ac:dyDescent="0.2">
      <c r="A181" s="12" t="s">
        <v>24158</v>
      </c>
      <c r="B181" s="12">
        <v>17811</v>
      </c>
      <c r="C181" s="12" t="s">
        <v>20133</v>
      </c>
      <c r="D181" s="13">
        <v>39932</v>
      </c>
      <c r="E181" s="13">
        <v>39933</v>
      </c>
      <c r="F181" s="14">
        <v>39933</v>
      </c>
      <c r="G181" s="20"/>
      <c r="H181" s="20"/>
      <c r="I181" s="18"/>
      <c r="J181" s="23"/>
      <c r="K181" s="23"/>
      <c r="L181" s="15">
        <v>0</v>
      </c>
      <c r="M181" s="15">
        <v>0</v>
      </c>
      <c r="O181" t="str">
        <f t="shared" si="2"/>
        <v>NBBDeclined</v>
      </c>
    </row>
    <row r="182" spans="1:15" ht="12" customHeight="1" outlineLevel="1" x14ac:dyDescent="0.2">
      <c r="A182" s="12" t="s">
        <v>24158</v>
      </c>
      <c r="B182" s="12">
        <v>17813</v>
      </c>
      <c r="C182" s="12" t="s">
        <v>20133</v>
      </c>
      <c r="D182" s="13">
        <v>39924</v>
      </c>
      <c r="E182" s="13">
        <v>39932</v>
      </c>
      <c r="F182" s="14">
        <v>39933</v>
      </c>
      <c r="G182" s="20"/>
      <c r="H182" s="20"/>
      <c r="I182" s="18"/>
      <c r="J182" s="23"/>
      <c r="K182" s="23"/>
      <c r="L182" s="15">
        <v>0</v>
      </c>
      <c r="M182" s="15">
        <v>0</v>
      </c>
      <c r="O182" t="str">
        <f t="shared" si="2"/>
        <v>NBBDeclined</v>
      </c>
    </row>
    <row r="183" spans="1:15" ht="12" customHeight="1" outlineLevel="1" x14ac:dyDescent="0.2">
      <c r="A183" s="12" t="s">
        <v>20138</v>
      </c>
      <c r="B183" s="12">
        <v>16894</v>
      </c>
      <c r="C183" s="12" t="s">
        <v>20135</v>
      </c>
      <c r="D183" s="13">
        <v>39933</v>
      </c>
      <c r="E183" s="13">
        <v>39934</v>
      </c>
      <c r="F183" s="14">
        <v>39934</v>
      </c>
      <c r="G183" s="14">
        <v>39937</v>
      </c>
      <c r="H183" s="14">
        <v>39937</v>
      </c>
      <c r="I183" s="16">
        <v>39942</v>
      </c>
      <c r="J183" s="15">
        <v>3</v>
      </c>
      <c r="K183" s="15">
        <v>0</v>
      </c>
      <c r="L183" s="15">
        <v>3</v>
      </c>
      <c r="M183" s="15">
        <v>5</v>
      </c>
      <c r="O183" t="str">
        <f t="shared" si="2"/>
        <v>CNJBound &amp; Not Paid</v>
      </c>
    </row>
    <row r="184" spans="1:15" ht="12" customHeight="1" outlineLevel="1" x14ac:dyDescent="0.2">
      <c r="A184" s="12" t="s">
        <v>24155</v>
      </c>
      <c r="B184" s="12">
        <v>16929</v>
      </c>
      <c r="C184" s="12" t="s">
        <v>20135</v>
      </c>
      <c r="D184" s="13">
        <v>39932</v>
      </c>
      <c r="E184" s="13">
        <v>39934</v>
      </c>
      <c r="F184" s="14">
        <v>39934</v>
      </c>
      <c r="G184" s="14">
        <v>39939</v>
      </c>
      <c r="H184" s="14">
        <v>39940</v>
      </c>
      <c r="I184" s="16">
        <v>39954</v>
      </c>
      <c r="J184" s="15">
        <v>5</v>
      </c>
      <c r="K184" s="15">
        <v>1</v>
      </c>
      <c r="L184" s="15">
        <v>6</v>
      </c>
      <c r="M184" s="15">
        <v>14</v>
      </c>
      <c r="O184" t="str">
        <f t="shared" si="2"/>
        <v>JRBound &amp; Not Paid</v>
      </c>
    </row>
    <row r="185" spans="1:15" ht="12" customHeight="1" outlineLevel="1" x14ac:dyDescent="0.2">
      <c r="A185" s="12" t="s">
        <v>24156</v>
      </c>
      <c r="B185" s="12">
        <v>16933</v>
      </c>
      <c r="C185" s="12" t="s">
        <v>20135</v>
      </c>
      <c r="D185" s="13">
        <v>39906</v>
      </c>
      <c r="E185" s="13">
        <v>39934</v>
      </c>
      <c r="F185" s="14">
        <v>39934</v>
      </c>
      <c r="G185" s="14">
        <v>39941</v>
      </c>
      <c r="H185" s="14">
        <v>39952</v>
      </c>
      <c r="I185" s="16">
        <v>39956</v>
      </c>
      <c r="J185" s="15">
        <v>7</v>
      </c>
      <c r="K185" s="15">
        <v>11</v>
      </c>
      <c r="L185" s="15">
        <v>18</v>
      </c>
      <c r="M185" s="15">
        <v>4</v>
      </c>
      <c r="O185" t="str">
        <f t="shared" si="2"/>
        <v>LABBound &amp; Not Paid</v>
      </c>
    </row>
    <row r="186" spans="1:15" ht="12" customHeight="1" outlineLevel="1" x14ac:dyDescent="0.2">
      <c r="A186" s="12" t="s">
        <v>24156</v>
      </c>
      <c r="B186" s="12">
        <v>17815</v>
      </c>
      <c r="C186" s="12" t="s">
        <v>20133</v>
      </c>
      <c r="D186" s="13">
        <v>39932</v>
      </c>
      <c r="E186" s="13">
        <v>39933</v>
      </c>
      <c r="F186" s="14">
        <v>39934</v>
      </c>
      <c r="G186" s="20"/>
      <c r="H186" s="20"/>
      <c r="I186" s="18"/>
      <c r="J186" s="23"/>
      <c r="K186" s="23"/>
      <c r="L186" s="15">
        <v>0</v>
      </c>
      <c r="M186" s="15">
        <v>0</v>
      </c>
      <c r="O186" t="str">
        <f t="shared" si="2"/>
        <v>LABDeclined</v>
      </c>
    </row>
    <row r="187" spans="1:15" ht="12" customHeight="1" outlineLevel="1" x14ac:dyDescent="0.2">
      <c r="A187" s="12" t="s">
        <v>24156</v>
      </c>
      <c r="B187" s="12">
        <v>16927</v>
      </c>
      <c r="C187" s="12" t="s">
        <v>20135</v>
      </c>
      <c r="D187" s="13">
        <v>39934</v>
      </c>
      <c r="E187" s="13">
        <v>39934</v>
      </c>
      <c r="F187" s="14">
        <v>39934</v>
      </c>
      <c r="G187" s="14">
        <v>39939</v>
      </c>
      <c r="H187" s="14">
        <v>39939</v>
      </c>
      <c r="I187" s="16">
        <v>39954</v>
      </c>
      <c r="J187" s="15">
        <v>5</v>
      </c>
      <c r="K187" s="15">
        <v>0</v>
      </c>
      <c r="L187" s="15">
        <v>5</v>
      </c>
      <c r="M187" s="15">
        <v>15</v>
      </c>
      <c r="O187" t="str">
        <f t="shared" si="2"/>
        <v>LABBound &amp; Not Paid</v>
      </c>
    </row>
    <row r="188" spans="1:15" ht="12" customHeight="1" outlineLevel="1" x14ac:dyDescent="0.2">
      <c r="A188" s="12" t="s">
        <v>24157</v>
      </c>
      <c r="B188" s="12">
        <v>17168</v>
      </c>
      <c r="C188" s="12" t="s">
        <v>20135</v>
      </c>
      <c r="D188" s="13">
        <v>39905</v>
      </c>
      <c r="E188" s="13">
        <v>39934</v>
      </c>
      <c r="F188" s="14">
        <v>39934</v>
      </c>
      <c r="G188" s="14">
        <v>39975</v>
      </c>
      <c r="H188" s="14">
        <v>39975</v>
      </c>
      <c r="I188" s="16">
        <v>39995</v>
      </c>
      <c r="J188" s="15">
        <v>41</v>
      </c>
      <c r="K188" s="15">
        <v>0</v>
      </c>
      <c r="L188" s="15">
        <v>41</v>
      </c>
      <c r="M188" s="15">
        <v>20</v>
      </c>
      <c r="O188" t="str">
        <f t="shared" si="2"/>
        <v>MCBBound &amp; Not Paid</v>
      </c>
    </row>
    <row r="189" spans="1:15" ht="12" customHeight="1" outlineLevel="1" x14ac:dyDescent="0.2">
      <c r="A189" s="12" t="s">
        <v>24157</v>
      </c>
      <c r="B189" s="12">
        <v>17046</v>
      </c>
      <c r="C189" s="12" t="s">
        <v>20135</v>
      </c>
      <c r="D189" s="13">
        <v>39934</v>
      </c>
      <c r="E189" s="13">
        <v>39934</v>
      </c>
      <c r="F189" s="14">
        <v>39934</v>
      </c>
      <c r="G189" s="14">
        <v>39966</v>
      </c>
      <c r="H189" s="14">
        <v>39966</v>
      </c>
      <c r="I189" s="16">
        <v>39985</v>
      </c>
      <c r="J189" s="15">
        <v>32</v>
      </c>
      <c r="K189" s="15">
        <v>0</v>
      </c>
      <c r="L189" s="15">
        <v>32</v>
      </c>
      <c r="M189" s="15">
        <v>19</v>
      </c>
      <c r="O189" t="str">
        <f t="shared" si="2"/>
        <v>MCBBound &amp; Not Paid</v>
      </c>
    </row>
    <row r="190" spans="1:15" ht="12" customHeight="1" outlineLevel="1" x14ac:dyDescent="0.2">
      <c r="A190" s="12" t="s">
        <v>24158</v>
      </c>
      <c r="B190" s="12">
        <v>17816</v>
      </c>
      <c r="C190" s="12" t="s">
        <v>20134</v>
      </c>
      <c r="D190" s="13">
        <v>39933</v>
      </c>
      <c r="E190" s="13">
        <v>39933</v>
      </c>
      <c r="F190" s="14">
        <v>39934</v>
      </c>
      <c r="G190" s="14">
        <v>39941</v>
      </c>
      <c r="H190" s="14">
        <v>39941</v>
      </c>
      <c r="I190" s="18"/>
      <c r="J190" s="15">
        <v>7</v>
      </c>
      <c r="K190" s="15">
        <v>0</v>
      </c>
      <c r="L190" s="15">
        <v>7</v>
      </c>
      <c r="M190" s="15">
        <v>0</v>
      </c>
      <c r="O190" t="str">
        <f t="shared" si="2"/>
        <v>NBBNo Sale</v>
      </c>
    </row>
    <row r="191" spans="1:15" ht="12" customHeight="1" outlineLevel="1" x14ac:dyDescent="0.2">
      <c r="A191" s="12" t="s">
        <v>20138</v>
      </c>
      <c r="B191" s="12">
        <v>17065</v>
      </c>
      <c r="C191" s="12" t="s">
        <v>20135</v>
      </c>
      <c r="D191" s="13">
        <v>39933</v>
      </c>
      <c r="E191" s="13">
        <v>39937</v>
      </c>
      <c r="F191" s="14">
        <v>39937</v>
      </c>
      <c r="G191" s="14">
        <v>39968</v>
      </c>
      <c r="H191" s="14">
        <v>39969</v>
      </c>
      <c r="I191" s="21">
        <v>39991</v>
      </c>
      <c r="J191" s="15">
        <v>31</v>
      </c>
      <c r="K191" s="15">
        <v>1</v>
      </c>
      <c r="L191" s="15">
        <v>32</v>
      </c>
      <c r="M191" s="15">
        <v>22</v>
      </c>
      <c r="O191" t="str">
        <f t="shared" si="2"/>
        <v>CNJBound &amp; Not Paid</v>
      </c>
    </row>
    <row r="192" spans="1:15" ht="12" customHeight="1" outlineLevel="1" x14ac:dyDescent="0.2">
      <c r="A192" s="12" t="s">
        <v>20138</v>
      </c>
      <c r="B192" s="12">
        <v>16888</v>
      </c>
      <c r="C192" s="12" t="s">
        <v>20135</v>
      </c>
      <c r="D192" s="13">
        <v>39931</v>
      </c>
      <c r="E192" s="13">
        <v>39937</v>
      </c>
      <c r="F192" s="14">
        <v>39937</v>
      </c>
      <c r="G192" s="14">
        <v>39937</v>
      </c>
      <c r="H192" s="14">
        <v>39937</v>
      </c>
      <c r="I192" s="16">
        <v>39940</v>
      </c>
      <c r="J192" s="15">
        <v>0</v>
      </c>
      <c r="K192" s="15">
        <v>0</v>
      </c>
      <c r="L192" s="15">
        <v>0</v>
      </c>
      <c r="M192" s="15">
        <v>3</v>
      </c>
      <c r="O192" t="str">
        <f t="shared" si="2"/>
        <v>CNJBound &amp; Not Paid</v>
      </c>
    </row>
    <row r="193" spans="1:15" ht="12" customHeight="1" outlineLevel="1" x14ac:dyDescent="0.2">
      <c r="A193" s="12" t="s">
        <v>20138</v>
      </c>
      <c r="B193" s="12">
        <v>17043</v>
      </c>
      <c r="C193" s="12" t="s">
        <v>20135</v>
      </c>
      <c r="D193" s="13">
        <v>39935</v>
      </c>
      <c r="E193" s="13">
        <v>39937</v>
      </c>
      <c r="F193" s="14">
        <v>39937</v>
      </c>
      <c r="G193" s="14">
        <v>39968</v>
      </c>
      <c r="H193" s="14">
        <v>39968</v>
      </c>
      <c r="I193" s="16">
        <v>39985</v>
      </c>
      <c r="J193" s="15">
        <v>31</v>
      </c>
      <c r="K193" s="15">
        <v>0</v>
      </c>
      <c r="L193" s="15">
        <v>31</v>
      </c>
      <c r="M193" s="15">
        <v>17</v>
      </c>
      <c r="O193" t="str">
        <f t="shared" si="2"/>
        <v>CNJBound &amp; Not Paid</v>
      </c>
    </row>
    <row r="194" spans="1:15" ht="12" customHeight="1" outlineLevel="1" x14ac:dyDescent="0.2">
      <c r="A194" s="12" t="s">
        <v>24153</v>
      </c>
      <c r="B194" s="12">
        <v>17193</v>
      </c>
      <c r="C194" s="12" t="s">
        <v>20135</v>
      </c>
      <c r="D194" s="13">
        <v>39934</v>
      </c>
      <c r="E194" s="13">
        <v>39937</v>
      </c>
      <c r="F194" s="14">
        <v>39937</v>
      </c>
      <c r="G194" s="14">
        <v>39976</v>
      </c>
      <c r="H194" s="14">
        <v>39976</v>
      </c>
      <c r="I194" s="21">
        <v>39995</v>
      </c>
      <c r="J194" s="15">
        <v>39</v>
      </c>
      <c r="K194" s="15">
        <v>0</v>
      </c>
      <c r="L194" s="15">
        <v>39</v>
      </c>
      <c r="M194" s="15">
        <v>19</v>
      </c>
      <c r="O194" t="str">
        <f t="shared" si="2"/>
        <v>HJMBound &amp; Not Paid</v>
      </c>
    </row>
    <row r="195" spans="1:15" ht="12" customHeight="1" outlineLevel="1" x14ac:dyDescent="0.2">
      <c r="A195" s="12" t="s">
        <v>24153</v>
      </c>
      <c r="B195" s="12">
        <v>17818</v>
      </c>
      <c r="C195" s="12" t="s">
        <v>20133</v>
      </c>
      <c r="D195" s="13">
        <v>39933</v>
      </c>
      <c r="E195" s="13">
        <v>39934</v>
      </c>
      <c r="F195" s="14">
        <v>39937</v>
      </c>
      <c r="G195" s="14">
        <v>39947</v>
      </c>
      <c r="H195" s="20"/>
      <c r="I195" s="18"/>
      <c r="J195" s="15">
        <v>10</v>
      </c>
      <c r="K195" s="23"/>
      <c r="L195" s="15">
        <v>0</v>
      </c>
      <c r="M195" s="15">
        <v>0</v>
      </c>
      <c r="O195" t="str">
        <f t="shared" ref="O195:O258" si="3">+A195&amp;C195</f>
        <v>HJMDeclined</v>
      </c>
    </row>
    <row r="196" spans="1:15" ht="12" customHeight="1" outlineLevel="1" x14ac:dyDescent="0.2">
      <c r="A196" s="12" t="s">
        <v>24153</v>
      </c>
      <c r="B196" s="12">
        <v>17022</v>
      </c>
      <c r="C196" s="12" t="s">
        <v>20135</v>
      </c>
      <c r="D196" s="13">
        <v>39934</v>
      </c>
      <c r="E196" s="13">
        <v>39936</v>
      </c>
      <c r="F196" s="14">
        <v>39937</v>
      </c>
      <c r="G196" s="14">
        <v>39948</v>
      </c>
      <c r="H196" s="14">
        <v>39952</v>
      </c>
      <c r="I196" s="21">
        <v>39977</v>
      </c>
      <c r="J196" s="15">
        <v>11</v>
      </c>
      <c r="K196" s="15">
        <v>4</v>
      </c>
      <c r="L196" s="15">
        <v>15</v>
      </c>
      <c r="M196" s="15">
        <v>25</v>
      </c>
      <c r="O196" t="str">
        <f t="shared" si="3"/>
        <v>HJMBound &amp; Not Paid</v>
      </c>
    </row>
    <row r="197" spans="1:15" ht="12" customHeight="1" outlineLevel="1" x14ac:dyDescent="0.2">
      <c r="A197" s="12" t="s">
        <v>24153</v>
      </c>
      <c r="B197" s="12">
        <v>17178</v>
      </c>
      <c r="C197" s="12" t="s">
        <v>20135</v>
      </c>
      <c r="D197" s="13">
        <v>39931</v>
      </c>
      <c r="E197" s="13">
        <v>39937</v>
      </c>
      <c r="F197" s="14">
        <v>39937</v>
      </c>
      <c r="G197" s="14">
        <v>39969</v>
      </c>
      <c r="H197" s="14">
        <v>39968</v>
      </c>
      <c r="I197" s="16">
        <v>39995</v>
      </c>
      <c r="J197" s="15">
        <v>32</v>
      </c>
      <c r="K197" s="15">
        <v>-1</v>
      </c>
      <c r="L197" s="15">
        <v>31</v>
      </c>
      <c r="M197" s="15">
        <v>27</v>
      </c>
      <c r="O197" t="str">
        <f t="shared" si="3"/>
        <v>HJMBound &amp; Not Paid</v>
      </c>
    </row>
    <row r="198" spans="1:15" ht="12" customHeight="1" outlineLevel="1" x14ac:dyDescent="0.2">
      <c r="A198" s="12" t="s">
        <v>24156</v>
      </c>
      <c r="B198" s="12">
        <v>16992</v>
      </c>
      <c r="C198" s="12" t="s">
        <v>20135</v>
      </c>
      <c r="D198" s="13">
        <v>39930</v>
      </c>
      <c r="E198" s="13">
        <v>39937</v>
      </c>
      <c r="F198" s="14">
        <v>39937</v>
      </c>
      <c r="G198" s="14">
        <v>39953</v>
      </c>
      <c r="H198" s="14">
        <v>39953</v>
      </c>
      <c r="I198" s="16">
        <v>39969</v>
      </c>
      <c r="J198" s="15">
        <v>16</v>
      </c>
      <c r="K198" s="15">
        <v>0</v>
      </c>
      <c r="L198" s="15">
        <v>16</v>
      </c>
      <c r="M198" s="15">
        <v>16</v>
      </c>
      <c r="O198" t="str">
        <f t="shared" si="3"/>
        <v>LABBound &amp; Not Paid</v>
      </c>
    </row>
    <row r="199" spans="1:15" ht="12" customHeight="1" outlineLevel="1" x14ac:dyDescent="0.2">
      <c r="A199" s="12" t="s">
        <v>24157</v>
      </c>
      <c r="B199" s="12">
        <v>17159</v>
      </c>
      <c r="C199" s="12" t="s">
        <v>20135</v>
      </c>
      <c r="D199" s="13">
        <v>39934</v>
      </c>
      <c r="E199" s="13">
        <v>39937</v>
      </c>
      <c r="F199" s="14">
        <v>39937</v>
      </c>
      <c r="G199" s="14">
        <v>39982</v>
      </c>
      <c r="H199" s="14">
        <v>39982</v>
      </c>
      <c r="I199" s="16">
        <v>39995</v>
      </c>
      <c r="J199" s="15">
        <v>45</v>
      </c>
      <c r="K199" s="15">
        <v>0</v>
      </c>
      <c r="L199" s="15">
        <v>45</v>
      </c>
      <c r="M199" s="15">
        <v>13</v>
      </c>
      <c r="O199" t="str">
        <f t="shared" si="3"/>
        <v>MCBBound &amp; Not Paid</v>
      </c>
    </row>
    <row r="200" spans="1:15" ht="12" customHeight="1" outlineLevel="1" x14ac:dyDescent="0.2">
      <c r="A200" s="12" t="s">
        <v>24157</v>
      </c>
      <c r="B200" s="12">
        <v>17234</v>
      </c>
      <c r="C200" s="12" t="s">
        <v>20135</v>
      </c>
      <c r="D200" s="13">
        <v>39931</v>
      </c>
      <c r="E200" s="13">
        <v>39937</v>
      </c>
      <c r="F200" s="14">
        <v>39937</v>
      </c>
      <c r="G200" s="14">
        <v>39994</v>
      </c>
      <c r="H200" s="14">
        <v>39995</v>
      </c>
      <c r="I200" s="21">
        <v>40006</v>
      </c>
      <c r="J200" s="15">
        <v>57</v>
      </c>
      <c r="K200" s="15">
        <v>1</v>
      </c>
      <c r="L200" s="15">
        <v>58</v>
      </c>
      <c r="M200" s="15">
        <v>11</v>
      </c>
      <c r="O200" t="str">
        <f t="shared" si="3"/>
        <v>MCBBound &amp; Not Paid</v>
      </c>
    </row>
    <row r="201" spans="1:15" ht="12" customHeight="1" outlineLevel="1" x14ac:dyDescent="0.2">
      <c r="A201" s="12" t="s">
        <v>24158</v>
      </c>
      <c r="B201" s="12">
        <v>17822</v>
      </c>
      <c r="C201" s="12" t="s">
        <v>20133</v>
      </c>
      <c r="D201" s="13">
        <v>39930</v>
      </c>
      <c r="E201" s="13">
        <v>39937</v>
      </c>
      <c r="F201" s="14">
        <v>39937</v>
      </c>
      <c r="G201" s="20"/>
      <c r="H201" s="20"/>
      <c r="I201" s="18"/>
      <c r="J201" s="23"/>
      <c r="K201" s="23"/>
      <c r="L201" s="15">
        <v>0</v>
      </c>
      <c r="M201" s="15">
        <v>0</v>
      </c>
      <c r="O201" t="str">
        <f t="shared" si="3"/>
        <v>NBBDeclined</v>
      </c>
    </row>
    <row r="202" spans="1:15" ht="12" customHeight="1" outlineLevel="1" x14ac:dyDescent="0.2">
      <c r="A202" s="12" t="s">
        <v>24158</v>
      </c>
      <c r="B202" s="12">
        <v>17821</v>
      </c>
      <c r="C202" s="12" t="s">
        <v>20133</v>
      </c>
      <c r="D202" s="13">
        <v>39934</v>
      </c>
      <c r="E202" s="13">
        <v>39934</v>
      </c>
      <c r="F202" s="14">
        <v>39937</v>
      </c>
      <c r="G202" s="20"/>
      <c r="H202" s="20"/>
      <c r="I202" s="18"/>
      <c r="J202" s="23"/>
      <c r="K202" s="23"/>
      <c r="L202" s="15">
        <v>0</v>
      </c>
      <c r="M202" s="15">
        <v>0</v>
      </c>
      <c r="O202" t="str">
        <f t="shared" si="3"/>
        <v>NBBDeclined</v>
      </c>
    </row>
    <row r="203" spans="1:15" ht="12" customHeight="1" outlineLevel="1" x14ac:dyDescent="0.2">
      <c r="A203" s="12" t="s">
        <v>24158</v>
      </c>
      <c r="B203" s="12">
        <v>17820</v>
      </c>
      <c r="C203" s="12" t="s">
        <v>20133</v>
      </c>
      <c r="D203" s="13">
        <v>39912</v>
      </c>
      <c r="E203" s="13">
        <v>39937</v>
      </c>
      <c r="F203" s="14">
        <v>39937</v>
      </c>
      <c r="G203" s="20"/>
      <c r="H203" s="20"/>
      <c r="I203" s="18"/>
      <c r="J203" s="23"/>
      <c r="K203" s="23"/>
      <c r="L203" s="15">
        <v>0</v>
      </c>
      <c r="M203" s="15">
        <v>0</v>
      </c>
      <c r="O203" t="str">
        <f t="shared" si="3"/>
        <v>NBBDeclined</v>
      </c>
    </row>
    <row r="204" spans="1:15" ht="12" customHeight="1" outlineLevel="1" x14ac:dyDescent="0.2">
      <c r="A204" s="12" t="s">
        <v>24158</v>
      </c>
      <c r="B204" s="12">
        <v>17819</v>
      </c>
      <c r="C204" s="12" t="s">
        <v>20135</v>
      </c>
      <c r="D204" s="13">
        <v>39934</v>
      </c>
      <c r="E204" s="13">
        <v>39937</v>
      </c>
      <c r="F204" s="14">
        <v>39937</v>
      </c>
      <c r="G204" s="14">
        <v>39937</v>
      </c>
      <c r="H204" s="14">
        <v>39939</v>
      </c>
      <c r="I204" s="18"/>
      <c r="J204" s="15">
        <v>0</v>
      </c>
      <c r="K204" s="15">
        <v>2</v>
      </c>
      <c r="L204" s="15">
        <v>2</v>
      </c>
      <c r="M204" s="15">
        <v>0</v>
      </c>
      <c r="O204" t="str">
        <f t="shared" si="3"/>
        <v>NBBBound &amp; Not Paid</v>
      </c>
    </row>
    <row r="205" spans="1:15" ht="12" customHeight="1" outlineLevel="1" x14ac:dyDescent="0.2">
      <c r="A205" s="12" t="s">
        <v>24158</v>
      </c>
      <c r="B205" s="12">
        <v>17817</v>
      </c>
      <c r="C205" s="12" t="s">
        <v>20133</v>
      </c>
      <c r="D205" s="13">
        <v>39931</v>
      </c>
      <c r="E205" s="13">
        <v>39934</v>
      </c>
      <c r="F205" s="14">
        <v>39937</v>
      </c>
      <c r="G205" s="20"/>
      <c r="H205" s="20"/>
      <c r="I205" s="18"/>
      <c r="J205" s="23"/>
      <c r="K205" s="23"/>
      <c r="L205" s="15">
        <v>0</v>
      </c>
      <c r="M205" s="15">
        <v>0</v>
      </c>
      <c r="O205" t="str">
        <f t="shared" si="3"/>
        <v>NBBDeclined</v>
      </c>
    </row>
    <row r="206" spans="1:15" ht="12" customHeight="1" outlineLevel="1" x14ac:dyDescent="0.2">
      <c r="A206" s="12" t="s">
        <v>24153</v>
      </c>
      <c r="B206" s="12">
        <v>17253</v>
      </c>
      <c r="C206" s="12" t="s">
        <v>20135</v>
      </c>
      <c r="D206" s="13">
        <v>39930</v>
      </c>
      <c r="E206" s="13">
        <v>39938</v>
      </c>
      <c r="F206" s="14">
        <v>39938</v>
      </c>
      <c r="G206" s="14">
        <v>39969</v>
      </c>
      <c r="H206" s="14">
        <v>39969</v>
      </c>
      <c r="I206" s="16">
        <v>40011</v>
      </c>
      <c r="J206" s="15">
        <v>31</v>
      </c>
      <c r="K206" s="15">
        <v>0</v>
      </c>
      <c r="L206" s="15">
        <v>31</v>
      </c>
      <c r="M206" s="15">
        <v>42</v>
      </c>
      <c r="O206" t="str">
        <f t="shared" si="3"/>
        <v>HJMBound &amp; Not Paid</v>
      </c>
    </row>
    <row r="207" spans="1:15" ht="12" customHeight="1" outlineLevel="1" x14ac:dyDescent="0.2">
      <c r="A207" s="12" t="s">
        <v>24153</v>
      </c>
      <c r="B207" s="12">
        <v>17824</v>
      </c>
      <c r="C207" s="12" t="s">
        <v>20133</v>
      </c>
      <c r="D207" s="13">
        <v>39931</v>
      </c>
      <c r="E207" s="13">
        <v>39937</v>
      </c>
      <c r="F207" s="14">
        <v>39938</v>
      </c>
      <c r="G207" s="20"/>
      <c r="H207" s="20"/>
      <c r="I207" s="18"/>
      <c r="J207" s="23"/>
      <c r="K207" s="23"/>
      <c r="L207" s="15">
        <v>0</v>
      </c>
      <c r="M207" s="15">
        <v>0</v>
      </c>
      <c r="O207" t="str">
        <f t="shared" si="3"/>
        <v>HJMDeclined</v>
      </c>
    </row>
    <row r="208" spans="1:15" ht="12" customHeight="1" outlineLevel="1" x14ac:dyDescent="0.2">
      <c r="A208" s="12" t="s">
        <v>24156</v>
      </c>
      <c r="B208" s="12">
        <v>17823</v>
      </c>
      <c r="C208" s="12" t="s">
        <v>20135</v>
      </c>
      <c r="D208" s="13">
        <v>39926</v>
      </c>
      <c r="E208" s="13">
        <v>39937</v>
      </c>
      <c r="F208" s="14">
        <v>39938</v>
      </c>
      <c r="G208" s="19">
        <v>39946</v>
      </c>
      <c r="H208" s="19">
        <v>39952</v>
      </c>
      <c r="J208" s="22">
        <v>8</v>
      </c>
      <c r="K208" s="22">
        <v>6</v>
      </c>
      <c r="L208" s="15">
        <v>14</v>
      </c>
      <c r="M208" s="15">
        <v>0</v>
      </c>
      <c r="O208" t="str">
        <f t="shared" si="3"/>
        <v>LABBound &amp; Not Paid</v>
      </c>
    </row>
    <row r="209" spans="1:15" ht="12" customHeight="1" outlineLevel="1" x14ac:dyDescent="0.2">
      <c r="A209" s="12" t="s">
        <v>24156</v>
      </c>
      <c r="B209" s="12">
        <v>16906</v>
      </c>
      <c r="C209" s="12" t="s">
        <v>20135</v>
      </c>
      <c r="D209" s="13">
        <v>39932</v>
      </c>
      <c r="E209" s="13">
        <v>39938</v>
      </c>
      <c r="F209" s="14">
        <v>39938</v>
      </c>
      <c r="G209" s="14">
        <v>39938</v>
      </c>
      <c r="H209" s="14">
        <v>39940</v>
      </c>
      <c r="I209" s="16">
        <v>39947</v>
      </c>
      <c r="J209" s="15">
        <v>0</v>
      </c>
      <c r="K209" s="15">
        <v>2</v>
      </c>
      <c r="L209" s="15">
        <v>2</v>
      </c>
      <c r="M209" s="15">
        <v>7</v>
      </c>
      <c r="O209" t="str">
        <f t="shared" si="3"/>
        <v>LABBound &amp; Not Paid</v>
      </c>
    </row>
    <row r="210" spans="1:15" ht="12" customHeight="1" outlineLevel="1" x14ac:dyDescent="0.2">
      <c r="A210" s="12" t="s">
        <v>24156</v>
      </c>
      <c r="B210" s="12">
        <v>16925</v>
      </c>
      <c r="C210" s="12" t="s">
        <v>20135</v>
      </c>
      <c r="D210" s="13">
        <v>39937</v>
      </c>
      <c r="E210" s="13">
        <v>39937</v>
      </c>
      <c r="F210" s="14">
        <v>39938</v>
      </c>
      <c r="G210" s="14">
        <v>39938</v>
      </c>
      <c r="H210" s="14">
        <v>39939</v>
      </c>
      <c r="I210" s="16">
        <v>39954</v>
      </c>
      <c r="J210" s="15">
        <v>0</v>
      </c>
      <c r="K210" s="15">
        <v>1</v>
      </c>
      <c r="L210" s="15">
        <v>1</v>
      </c>
      <c r="M210" s="15">
        <v>15</v>
      </c>
      <c r="O210" t="str">
        <f t="shared" si="3"/>
        <v>LABBound &amp; Not Paid</v>
      </c>
    </row>
    <row r="211" spans="1:15" ht="12" customHeight="1" outlineLevel="1" x14ac:dyDescent="0.2">
      <c r="A211" s="12" t="s">
        <v>24157</v>
      </c>
      <c r="B211" s="12">
        <v>16982</v>
      </c>
      <c r="C211" s="12" t="s">
        <v>20135</v>
      </c>
      <c r="D211" s="13">
        <v>39934</v>
      </c>
      <c r="E211" s="13">
        <v>39937</v>
      </c>
      <c r="F211" s="14">
        <v>39938</v>
      </c>
      <c r="G211" s="14">
        <v>39947</v>
      </c>
      <c r="H211" s="14">
        <v>39947</v>
      </c>
      <c r="I211" s="16">
        <v>39966</v>
      </c>
      <c r="J211" s="15">
        <v>9</v>
      </c>
      <c r="K211" s="15">
        <v>0</v>
      </c>
      <c r="L211" s="15">
        <v>9</v>
      </c>
      <c r="M211" s="15">
        <v>19</v>
      </c>
      <c r="O211" t="str">
        <f t="shared" si="3"/>
        <v>MCBBound &amp; Not Paid</v>
      </c>
    </row>
    <row r="212" spans="1:15" ht="12" customHeight="1" outlineLevel="1" x14ac:dyDescent="0.2">
      <c r="A212" s="12" t="s">
        <v>24157</v>
      </c>
      <c r="B212" s="12">
        <v>16893</v>
      </c>
      <c r="C212" s="12" t="s">
        <v>20135</v>
      </c>
      <c r="D212" s="13">
        <v>39930</v>
      </c>
      <c r="E212" s="13">
        <v>39938</v>
      </c>
      <c r="F212" s="14">
        <v>39938</v>
      </c>
      <c r="G212" s="14">
        <v>39938</v>
      </c>
      <c r="H212" s="14">
        <v>39940</v>
      </c>
      <c r="I212" s="16">
        <v>39942</v>
      </c>
      <c r="J212" s="15">
        <v>0</v>
      </c>
      <c r="K212" s="15">
        <v>2</v>
      </c>
      <c r="L212" s="15">
        <v>2</v>
      </c>
      <c r="M212" s="15">
        <v>2</v>
      </c>
      <c r="O212" t="str">
        <f t="shared" si="3"/>
        <v>MCBBound &amp; Not Paid</v>
      </c>
    </row>
    <row r="213" spans="1:15" ht="12" customHeight="1" outlineLevel="1" x14ac:dyDescent="0.2">
      <c r="A213" s="12" t="s">
        <v>24157</v>
      </c>
      <c r="B213" s="12">
        <v>17084</v>
      </c>
      <c r="C213" s="12" t="s">
        <v>20135</v>
      </c>
      <c r="D213" s="13">
        <v>39933</v>
      </c>
      <c r="E213" s="13">
        <v>39938</v>
      </c>
      <c r="F213" s="14">
        <v>39938</v>
      </c>
      <c r="G213" s="14">
        <v>39940</v>
      </c>
      <c r="H213" s="14">
        <v>39979</v>
      </c>
      <c r="I213" s="16">
        <v>39994</v>
      </c>
      <c r="J213" s="15">
        <v>2</v>
      </c>
      <c r="K213" s="15">
        <v>39</v>
      </c>
      <c r="L213" s="15">
        <v>41</v>
      </c>
      <c r="M213" s="15">
        <v>15</v>
      </c>
      <c r="O213" t="str">
        <f t="shared" si="3"/>
        <v>MCBBound &amp; Not Paid</v>
      </c>
    </row>
    <row r="214" spans="1:15" ht="12" customHeight="1" outlineLevel="1" x14ac:dyDescent="0.2">
      <c r="A214" s="12" t="s">
        <v>20138</v>
      </c>
      <c r="B214" s="12">
        <v>16903</v>
      </c>
      <c r="C214" s="12" t="s">
        <v>20135</v>
      </c>
      <c r="D214" s="13">
        <v>39938</v>
      </c>
      <c r="E214" s="13">
        <v>39938</v>
      </c>
      <c r="F214" s="14">
        <v>39939</v>
      </c>
      <c r="G214" s="14">
        <v>39940</v>
      </c>
      <c r="H214" s="14">
        <v>39940</v>
      </c>
      <c r="I214" s="16">
        <v>39946</v>
      </c>
      <c r="J214" s="15">
        <v>1</v>
      </c>
      <c r="K214" s="15">
        <v>0</v>
      </c>
      <c r="L214" s="15">
        <v>1</v>
      </c>
      <c r="M214" s="15">
        <v>6</v>
      </c>
      <c r="O214" t="str">
        <f t="shared" si="3"/>
        <v>CNJBound &amp; Not Paid</v>
      </c>
    </row>
    <row r="215" spans="1:15" ht="12" customHeight="1" outlineLevel="1" x14ac:dyDescent="0.2">
      <c r="A215" s="12" t="s">
        <v>20138</v>
      </c>
      <c r="B215" s="12">
        <v>17012</v>
      </c>
      <c r="C215" s="12" t="s">
        <v>20135</v>
      </c>
      <c r="D215" s="13">
        <v>39933</v>
      </c>
      <c r="E215" s="13">
        <v>39939</v>
      </c>
      <c r="F215" s="14">
        <v>39939</v>
      </c>
      <c r="G215" s="14">
        <v>39965</v>
      </c>
      <c r="H215" s="14">
        <v>39965</v>
      </c>
      <c r="I215" s="16">
        <v>39974</v>
      </c>
      <c r="J215" s="15">
        <v>26</v>
      </c>
      <c r="K215" s="15">
        <v>0</v>
      </c>
      <c r="L215" s="15">
        <v>26</v>
      </c>
      <c r="M215" s="15">
        <v>9</v>
      </c>
      <c r="O215" t="str">
        <f t="shared" si="3"/>
        <v>CNJBound &amp; Not Paid</v>
      </c>
    </row>
    <row r="216" spans="1:15" ht="12" customHeight="1" outlineLevel="1" x14ac:dyDescent="0.2">
      <c r="A216" s="12" t="s">
        <v>20138</v>
      </c>
      <c r="B216" s="12">
        <v>17017</v>
      </c>
      <c r="C216" s="12" t="s">
        <v>20135</v>
      </c>
      <c r="D216" s="13">
        <v>39937</v>
      </c>
      <c r="E216" s="13">
        <v>39938</v>
      </c>
      <c r="F216" s="14">
        <v>39939</v>
      </c>
      <c r="G216" s="14">
        <v>39966</v>
      </c>
      <c r="H216" s="19">
        <v>39966</v>
      </c>
      <c r="I216" s="21">
        <v>39975</v>
      </c>
      <c r="J216" s="15">
        <v>27</v>
      </c>
      <c r="K216" s="22">
        <v>0</v>
      </c>
      <c r="L216" s="15">
        <v>27</v>
      </c>
      <c r="M216" s="15">
        <v>9</v>
      </c>
      <c r="O216" t="str">
        <f t="shared" si="3"/>
        <v>CNJBound &amp; Not Paid</v>
      </c>
    </row>
    <row r="217" spans="1:15" ht="12" customHeight="1" outlineLevel="1" x14ac:dyDescent="0.2">
      <c r="A217" s="12" t="s">
        <v>20138</v>
      </c>
      <c r="B217" s="12">
        <v>17235</v>
      </c>
      <c r="C217" s="12" t="s">
        <v>20135</v>
      </c>
      <c r="D217" s="13">
        <v>39939</v>
      </c>
      <c r="E217" s="13">
        <v>39939</v>
      </c>
      <c r="F217" s="14">
        <v>39939</v>
      </c>
      <c r="G217" s="14">
        <v>39993</v>
      </c>
      <c r="H217" s="14">
        <v>39993</v>
      </c>
      <c r="I217" s="21">
        <v>40007</v>
      </c>
      <c r="J217" s="15">
        <v>54</v>
      </c>
      <c r="K217" s="15">
        <v>0</v>
      </c>
      <c r="L217" s="15">
        <v>54</v>
      </c>
      <c r="M217" s="15">
        <v>14</v>
      </c>
      <c r="O217" t="str">
        <f t="shared" si="3"/>
        <v>CNJBound &amp; Not Paid</v>
      </c>
    </row>
    <row r="218" spans="1:15" ht="12" customHeight="1" outlineLevel="1" x14ac:dyDescent="0.2">
      <c r="A218" s="12" t="s">
        <v>24156</v>
      </c>
      <c r="B218" s="12">
        <v>17025</v>
      </c>
      <c r="C218" s="12" t="s">
        <v>20135</v>
      </c>
      <c r="D218" s="13">
        <v>39930</v>
      </c>
      <c r="E218" s="13">
        <v>39938</v>
      </c>
      <c r="F218" s="14">
        <v>39939</v>
      </c>
      <c r="G218" s="14">
        <v>39960</v>
      </c>
      <c r="H218" s="14">
        <v>39972</v>
      </c>
      <c r="I218" s="16">
        <v>39979</v>
      </c>
      <c r="J218" s="15">
        <v>21</v>
      </c>
      <c r="K218" s="15">
        <v>12</v>
      </c>
      <c r="L218" s="15">
        <v>33</v>
      </c>
      <c r="M218" s="15">
        <v>7</v>
      </c>
      <c r="O218" t="str">
        <f t="shared" si="3"/>
        <v>LABBound &amp; Not Paid</v>
      </c>
    </row>
    <row r="219" spans="1:15" ht="12" customHeight="1" outlineLevel="1" x14ac:dyDescent="0.2">
      <c r="A219" s="12" t="s">
        <v>24156</v>
      </c>
      <c r="B219" s="12">
        <v>17829</v>
      </c>
      <c r="C219" s="12" t="s">
        <v>20136</v>
      </c>
      <c r="D219" s="13">
        <v>39923</v>
      </c>
      <c r="E219" s="13">
        <v>39939</v>
      </c>
      <c r="F219" s="14">
        <v>39939</v>
      </c>
      <c r="G219" s="20"/>
      <c r="H219" s="20"/>
      <c r="I219" s="18"/>
      <c r="J219" s="23"/>
      <c r="K219" s="23"/>
      <c r="L219" s="15">
        <v>0</v>
      </c>
      <c r="M219" s="15">
        <v>0</v>
      </c>
      <c r="O219" t="str">
        <f t="shared" si="3"/>
        <v>LABClose-No Info</v>
      </c>
    </row>
    <row r="220" spans="1:15" ht="12" customHeight="1" outlineLevel="1" x14ac:dyDescent="0.2">
      <c r="A220" s="12" t="s">
        <v>24157</v>
      </c>
      <c r="B220" s="12">
        <v>16942</v>
      </c>
      <c r="C220" s="12" t="s">
        <v>20135</v>
      </c>
      <c r="D220" s="13">
        <v>39890</v>
      </c>
      <c r="E220" s="13">
        <v>39938</v>
      </c>
      <c r="F220" s="14">
        <v>39939</v>
      </c>
      <c r="G220" s="14">
        <v>39939</v>
      </c>
      <c r="H220" s="14">
        <v>39951</v>
      </c>
      <c r="I220" s="16">
        <v>39957</v>
      </c>
      <c r="J220" s="15">
        <v>0</v>
      </c>
      <c r="K220" s="15">
        <v>12</v>
      </c>
      <c r="L220" s="15">
        <v>12</v>
      </c>
      <c r="M220" s="15">
        <v>6</v>
      </c>
      <c r="O220" t="str">
        <f t="shared" si="3"/>
        <v>MCBBound &amp; Not Paid</v>
      </c>
    </row>
    <row r="221" spans="1:15" ht="12" customHeight="1" outlineLevel="1" x14ac:dyDescent="0.2">
      <c r="A221" s="12" t="s">
        <v>24158</v>
      </c>
      <c r="B221" s="12">
        <v>17828</v>
      </c>
      <c r="C221" s="12" t="s">
        <v>20134</v>
      </c>
      <c r="D221" s="13">
        <v>39936</v>
      </c>
      <c r="E221" s="13">
        <v>39938</v>
      </c>
      <c r="F221" s="14">
        <v>39939</v>
      </c>
      <c r="G221" s="14">
        <v>39944</v>
      </c>
      <c r="H221" s="14">
        <v>39944</v>
      </c>
      <c r="I221" s="18"/>
      <c r="J221" s="15">
        <v>5</v>
      </c>
      <c r="K221" s="15">
        <v>0</v>
      </c>
      <c r="L221" s="15">
        <v>5</v>
      </c>
      <c r="M221" s="15">
        <v>0</v>
      </c>
      <c r="O221" t="str">
        <f t="shared" si="3"/>
        <v>NBBNo Sale</v>
      </c>
    </row>
    <row r="222" spans="1:15" ht="12" customHeight="1" outlineLevel="1" x14ac:dyDescent="0.2">
      <c r="A222" s="12" t="s">
        <v>24158</v>
      </c>
      <c r="B222" s="12">
        <v>17827</v>
      </c>
      <c r="C222" s="12" t="s">
        <v>20133</v>
      </c>
      <c r="D222" s="13">
        <v>39922</v>
      </c>
      <c r="E222" s="13">
        <v>39939</v>
      </c>
      <c r="F222" s="14">
        <v>39939</v>
      </c>
      <c r="G222" s="20"/>
      <c r="H222" s="20"/>
      <c r="I222" s="18"/>
      <c r="J222" s="23"/>
      <c r="K222" s="23"/>
      <c r="L222" s="15">
        <v>0</v>
      </c>
      <c r="M222" s="15">
        <v>0</v>
      </c>
      <c r="O222" t="str">
        <f t="shared" si="3"/>
        <v>NBBDeclined</v>
      </c>
    </row>
    <row r="223" spans="1:15" ht="12" customHeight="1" outlineLevel="1" x14ac:dyDescent="0.2">
      <c r="A223" s="12" t="s">
        <v>24158</v>
      </c>
      <c r="B223" s="12">
        <v>17826</v>
      </c>
      <c r="C223" s="12" t="s">
        <v>20133</v>
      </c>
      <c r="D223" s="13">
        <v>39934</v>
      </c>
      <c r="E223" s="13">
        <v>39939</v>
      </c>
      <c r="F223" s="14">
        <v>39939</v>
      </c>
      <c r="G223" s="20"/>
      <c r="H223" s="20"/>
      <c r="J223" s="23"/>
      <c r="K223" s="23"/>
      <c r="L223" s="15">
        <v>0</v>
      </c>
      <c r="M223" s="15">
        <v>0</v>
      </c>
      <c r="O223" t="str">
        <f t="shared" si="3"/>
        <v>NBBDeclined</v>
      </c>
    </row>
    <row r="224" spans="1:15" ht="12" customHeight="1" outlineLevel="1" x14ac:dyDescent="0.2">
      <c r="A224" s="12" t="s">
        <v>24158</v>
      </c>
      <c r="B224" s="12">
        <v>17825</v>
      </c>
      <c r="C224" s="12" t="s">
        <v>20136</v>
      </c>
      <c r="D224" s="13">
        <v>39934</v>
      </c>
      <c r="E224" s="13">
        <v>39937</v>
      </c>
      <c r="F224" s="14">
        <v>39939</v>
      </c>
      <c r="G224" s="20"/>
      <c r="H224" s="20"/>
      <c r="J224" s="23"/>
      <c r="K224" s="23"/>
      <c r="L224" s="15">
        <v>0</v>
      </c>
      <c r="M224" s="15">
        <v>0</v>
      </c>
      <c r="O224" t="str">
        <f t="shared" si="3"/>
        <v>NBBClose-No Info</v>
      </c>
    </row>
    <row r="225" spans="1:15" ht="12" customHeight="1" outlineLevel="1" x14ac:dyDescent="0.2">
      <c r="A225" s="12" t="s">
        <v>20138</v>
      </c>
      <c r="B225" s="12">
        <v>16958</v>
      </c>
      <c r="C225" s="12" t="s">
        <v>24148</v>
      </c>
      <c r="D225" s="13">
        <v>39934</v>
      </c>
      <c r="E225" s="13">
        <v>39939</v>
      </c>
      <c r="F225" s="14">
        <v>39940</v>
      </c>
      <c r="G225" s="14">
        <v>39945</v>
      </c>
      <c r="H225" s="14">
        <v>39951</v>
      </c>
      <c r="I225" s="21">
        <v>39962</v>
      </c>
      <c r="J225" s="15">
        <v>5</v>
      </c>
      <c r="K225" s="15">
        <v>6</v>
      </c>
      <c r="L225" s="15">
        <v>11</v>
      </c>
      <c r="M225" s="15">
        <v>11</v>
      </c>
      <c r="O225" t="str">
        <f t="shared" si="3"/>
        <v>CNJRenewal Lapse</v>
      </c>
    </row>
    <row r="226" spans="1:15" ht="12" customHeight="1" outlineLevel="1" x14ac:dyDescent="0.2">
      <c r="A226" s="12" t="s">
        <v>24153</v>
      </c>
      <c r="B226" s="12">
        <v>17830</v>
      </c>
      <c r="C226" s="12" t="s">
        <v>20135</v>
      </c>
      <c r="D226" s="13">
        <v>39937</v>
      </c>
      <c r="E226" s="13">
        <v>39939</v>
      </c>
      <c r="F226" s="14">
        <v>39940</v>
      </c>
      <c r="G226" s="14">
        <v>39947</v>
      </c>
      <c r="H226" s="14">
        <v>39966</v>
      </c>
      <c r="I226" s="18"/>
      <c r="J226" s="15">
        <v>7</v>
      </c>
      <c r="K226" s="15">
        <v>19</v>
      </c>
      <c r="L226" s="15">
        <v>26</v>
      </c>
      <c r="M226" s="15">
        <v>0</v>
      </c>
      <c r="O226" t="str">
        <f t="shared" si="3"/>
        <v>HJMBound &amp; Not Paid</v>
      </c>
    </row>
    <row r="227" spans="1:15" ht="12" customHeight="1" outlineLevel="1" x14ac:dyDescent="0.2">
      <c r="A227" s="12" t="s">
        <v>24155</v>
      </c>
      <c r="B227" s="12">
        <v>16957</v>
      </c>
      <c r="C227" s="12" t="s">
        <v>20135</v>
      </c>
      <c r="D227" s="13">
        <v>39934</v>
      </c>
      <c r="E227" s="13">
        <v>39940</v>
      </c>
      <c r="F227" s="14">
        <v>39940</v>
      </c>
      <c r="G227" s="14">
        <v>39941</v>
      </c>
      <c r="H227" s="14">
        <v>39941</v>
      </c>
      <c r="I227" s="21">
        <v>39962</v>
      </c>
      <c r="J227" s="15">
        <v>1</v>
      </c>
      <c r="K227" s="15">
        <v>0</v>
      </c>
      <c r="L227" s="15">
        <v>1</v>
      </c>
      <c r="M227" s="15">
        <v>21</v>
      </c>
      <c r="O227" t="str">
        <f t="shared" si="3"/>
        <v>JRBound &amp; Not Paid</v>
      </c>
    </row>
    <row r="228" spans="1:15" ht="12" customHeight="1" outlineLevel="1" x14ac:dyDescent="0.2">
      <c r="A228" s="12" t="s">
        <v>24156</v>
      </c>
      <c r="B228" s="12">
        <v>17831</v>
      </c>
      <c r="C228" s="12" t="s">
        <v>20135</v>
      </c>
      <c r="D228" s="13">
        <v>39939</v>
      </c>
      <c r="E228" s="13">
        <v>39939</v>
      </c>
      <c r="F228" s="14">
        <v>39940</v>
      </c>
      <c r="G228" s="14">
        <v>39944</v>
      </c>
      <c r="H228" s="14">
        <v>39945</v>
      </c>
      <c r="I228" s="18"/>
      <c r="J228" s="15">
        <v>4</v>
      </c>
      <c r="K228" s="15">
        <v>1</v>
      </c>
      <c r="L228" s="15">
        <v>5</v>
      </c>
      <c r="M228" s="15">
        <v>0</v>
      </c>
      <c r="O228" t="str">
        <f t="shared" si="3"/>
        <v>LABBound &amp; Not Paid</v>
      </c>
    </row>
    <row r="229" spans="1:15" ht="12" customHeight="1" outlineLevel="1" x14ac:dyDescent="0.2">
      <c r="A229" s="12" t="s">
        <v>24157</v>
      </c>
      <c r="B229" s="12">
        <v>17013</v>
      </c>
      <c r="C229" s="12" t="s">
        <v>20135</v>
      </c>
      <c r="D229" s="13">
        <v>39939</v>
      </c>
      <c r="E229" s="13">
        <v>39939</v>
      </c>
      <c r="F229" s="14">
        <v>39940</v>
      </c>
      <c r="G229" s="19">
        <v>39948</v>
      </c>
      <c r="H229" s="19">
        <v>39948</v>
      </c>
      <c r="I229" s="21">
        <v>39974</v>
      </c>
      <c r="J229" s="22">
        <v>8</v>
      </c>
      <c r="K229" s="22">
        <v>0</v>
      </c>
      <c r="L229" s="15">
        <v>8</v>
      </c>
      <c r="M229" s="15">
        <v>26</v>
      </c>
      <c r="O229" t="str">
        <f t="shared" si="3"/>
        <v>MCBBound &amp; Not Paid</v>
      </c>
    </row>
    <row r="230" spans="1:15" ht="12" customHeight="1" outlineLevel="1" x14ac:dyDescent="0.2">
      <c r="A230" s="12" t="s">
        <v>24158</v>
      </c>
      <c r="B230" s="12">
        <v>17834</v>
      </c>
      <c r="C230" s="12" t="s">
        <v>20136</v>
      </c>
      <c r="D230" s="13">
        <v>39934</v>
      </c>
      <c r="E230" s="13">
        <v>39940</v>
      </c>
      <c r="F230" s="14">
        <v>39940</v>
      </c>
      <c r="G230" s="14">
        <v>40009</v>
      </c>
      <c r="H230" s="20"/>
      <c r="I230" s="18"/>
      <c r="J230" s="15">
        <v>69</v>
      </c>
      <c r="K230" s="23"/>
      <c r="L230" s="15">
        <v>0</v>
      </c>
      <c r="M230" s="15">
        <v>0</v>
      </c>
      <c r="O230" t="str">
        <f t="shared" si="3"/>
        <v>NBBClose-No Info</v>
      </c>
    </row>
    <row r="231" spans="1:15" ht="12" customHeight="1" outlineLevel="1" x14ac:dyDescent="0.2">
      <c r="A231" s="12" t="s">
        <v>24158</v>
      </c>
      <c r="B231" s="12">
        <v>17833</v>
      </c>
      <c r="C231" s="12" t="s">
        <v>20135</v>
      </c>
      <c r="D231" s="13">
        <v>39938</v>
      </c>
      <c r="E231" s="13">
        <v>39940</v>
      </c>
      <c r="F231" s="14">
        <v>39940</v>
      </c>
      <c r="G231" s="14">
        <v>39941</v>
      </c>
      <c r="H231" s="14">
        <v>39953</v>
      </c>
      <c r="I231" s="18"/>
      <c r="J231" s="15">
        <v>1</v>
      </c>
      <c r="K231" s="15">
        <v>12</v>
      </c>
      <c r="L231" s="15">
        <v>13</v>
      </c>
      <c r="M231" s="15">
        <v>0</v>
      </c>
      <c r="O231" t="str">
        <f t="shared" si="3"/>
        <v>NBBBound &amp; Not Paid</v>
      </c>
    </row>
    <row r="232" spans="1:15" ht="12" customHeight="1" outlineLevel="1" x14ac:dyDescent="0.2">
      <c r="A232" s="12" t="s">
        <v>24158</v>
      </c>
      <c r="B232" s="12">
        <v>17832</v>
      </c>
      <c r="C232" s="12" t="s">
        <v>20133</v>
      </c>
      <c r="D232" s="13">
        <v>39917</v>
      </c>
      <c r="E232" s="13">
        <v>39938</v>
      </c>
      <c r="F232" s="14">
        <v>39940</v>
      </c>
      <c r="G232" s="20"/>
      <c r="H232" s="20"/>
      <c r="I232" s="18"/>
      <c r="J232" s="23"/>
      <c r="K232" s="23"/>
      <c r="L232" s="15">
        <v>0</v>
      </c>
      <c r="M232" s="15">
        <v>0</v>
      </c>
      <c r="O232" t="str">
        <f t="shared" si="3"/>
        <v>NBBDeclined</v>
      </c>
    </row>
    <row r="233" spans="1:15" ht="12" customHeight="1" outlineLevel="1" x14ac:dyDescent="0.2">
      <c r="A233" s="12" t="s">
        <v>20138</v>
      </c>
      <c r="B233" s="12">
        <v>17266</v>
      </c>
      <c r="C233" s="12" t="s">
        <v>20135</v>
      </c>
      <c r="D233" s="17">
        <v>39939</v>
      </c>
      <c r="E233" s="13">
        <v>39940</v>
      </c>
      <c r="F233" s="14">
        <v>39941</v>
      </c>
      <c r="G233" s="19">
        <v>39995</v>
      </c>
      <c r="H233" s="19">
        <v>39995</v>
      </c>
      <c r="I233" s="21">
        <v>40014</v>
      </c>
      <c r="J233" s="22">
        <v>54</v>
      </c>
      <c r="K233" s="22">
        <v>0</v>
      </c>
      <c r="L233" s="15">
        <v>54</v>
      </c>
      <c r="M233" s="15">
        <v>19</v>
      </c>
      <c r="O233" t="str">
        <f t="shared" si="3"/>
        <v>CNJBound &amp; Not Paid</v>
      </c>
    </row>
    <row r="234" spans="1:15" ht="12" customHeight="1" outlineLevel="1" x14ac:dyDescent="0.2">
      <c r="A234" s="12" t="s">
        <v>20138</v>
      </c>
      <c r="B234" s="12">
        <v>16953</v>
      </c>
      <c r="C234" s="12" t="s">
        <v>24148</v>
      </c>
      <c r="D234" s="13">
        <v>39938</v>
      </c>
      <c r="E234" s="13">
        <v>39941</v>
      </c>
      <c r="F234" s="14">
        <v>39941</v>
      </c>
      <c r="G234" s="14">
        <v>39946</v>
      </c>
      <c r="H234" s="14">
        <v>39947</v>
      </c>
      <c r="I234" s="16">
        <v>39961</v>
      </c>
      <c r="J234" s="15">
        <v>5</v>
      </c>
      <c r="K234" s="15">
        <v>1</v>
      </c>
      <c r="L234" s="15">
        <v>6</v>
      </c>
      <c r="M234" s="15">
        <v>14</v>
      </c>
      <c r="O234" t="str">
        <f t="shared" si="3"/>
        <v>CNJRenewal Lapse</v>
      </c>
    </row>
    <row r="235" spans="1:15" ht="12" customHeight="1" outlineLevel="1" x14ac:dyDescent="0.2">
      <c r="A235" s="12" t="s">
        <v>20138</v>
      </c>
      <c r="B235" s="12">
        <v>17002</v>
      </c>
      <c r="C235" s="12" t="s">
        <v>20135</v>
      </c>
      <c r="D235" s="13">
        <v>39941</v>
      </c>
      <c r="E235" s="13">
        <v>39941</v>
      </c>
      <c r="F235" s="14">
        <v>39941</v>
      </c>
      <c r="G235" s="19">
        <v>39965</v>
      </c>
      <c r="H235" s="19">
        <v>39966</v>
      </c>
      <c r="I235" s="21">
        <v>39971</v>
      </c>
      <c r="J235" s="22">
        <v>24</v>
      </c>
      <c r="K235" s="22">
        <v>1</v>
      </c>
      <c r="L235" s="15">
        <v>25</v>
      </c>
      <c r="M235" s="15">
        <v>5</v>
      </c>
      <c r="O235" t="str">
        <f t="shared" si="3"/>
        <v>CNJBound &amp; Not Paid</v>
      </c>
    </row>
    <row r="236" spans="1:15" ht="12" customHeight="1" outlineLevel="1" x14ac:dyDescent="0.2">
      <c r="A236" s="12" t="s">
        <v>24156</v>
      </c>
      <c r="B236" s="12">
        <v>16985</v>
      </c>
      <c r="C236" s="12" t="s">
        <v>20135</v>
      </c>
      <c r="D236" s="13">
        <v>39938</v>
      </c>
      <c r="E236" s="13">
        <v>39941</v>
      </c>
      <c r="F236" s="14">
        <v>39941</v>
      </c>
      <c r="G236" s="19">
        <v>39951</v>
      </c>
      <c r="H236" s="19">
        <v>39951</v>
      </c>
      <c r="I236" s="21">
        <v>39966</v>
      </c>
      <c r="J236" s="22">
        <v>10</v>
      </c>
      <c r="K236" s="22">
        <v>0</v>
      </c>
      <c r="L236" s="15">
        <v>10</v>
      </c>
      <c r="M236" s="15">
        <v>15</v>
      </c>
      <c r="O236" t="str">
        <f t="shared" si="3"/>
        <v>LABBound &amp; Not Paid</v>
      </c>
    </row>
    <row r="237" spans="1:15" ht="12" customHeight="1" outlineLevel="1" x14ac:dyDescent="0.2">
      <c r="A237" s="12" t="s">
        <v>24157</v>
      </c>
      <c r="B237" s="12">
        <v>16915</v>
      </c>
      <c r="C237" s="12" t="s">
        <v>20135</v>
      </c>
      <c r="D237" s="13">
        <v>39939</v>
      </c>
      <c r="E237" s="13">
        <v>39941</v>
      </c>
      <c r="F237" s="14">
        <v>39941</v>
      </c>
      <c r="G237" s="19">
        <v>39945</v>
      </c>
      <c r="H237" s="19">
        <v>39945</v>
      </c>
      <c r="I237" s="21">
        <v>39949</v>
      </c>
      <c r="J237" s="22">
        <v>4</v>
      </c>
      <c r="K237" s="22">
        <v>0</v>
      </c>
      <c r="L237" s="15">
        <v>4</v>
      </c>
      <c r="M237" s="15">
        <v>4</v>
      </c>
      <c r="O237" t="str">
        <f t="shared" si="3"/>
        <v>MCBBound &amp; Not Paid</v>
      </c>
    </row>
    <row r="238" spans="1:15" ht="12" customHeight="1" outlineLevel="1" x14ac:dyDescent="0.2">
      <c r="A238" s="12" t="s">
        <v>24158</v>
      </c>
      <c r="B238" s="12">
        <v>17835</v>
      </c>
      <c r="C238" s="12" t="s">
        <v>20133</v>
      </c>
      <c r="D238" s="13">
        <v>39932</v>
      </c>
      <c r="E238" s="13">
        <v>39940</v>
      </c>
      <c r="F238" s="14">
        <v>39941</v>
      </c>
      <c r="G238" s="20"/>
      <c r="H238" s="8"/>
      <c r="J238" s="23"/>
      <c r="K238" s="10"/>
      <c r="L238" s="15">
        <v>0</v>
      </c>
      <c r="M238" s="15">
        <v>0</v>
      </c>
      <c r="O238" t="str">
        <f t="shared" si="3"/>
        <v>NBBDeclined</v>
      </c>
    </row>
    <row r="239" spans="1:15" ht="12" customHeight="1" outlineLevel="1" x14ac:dyDescent="0.2">
      <c r="A239" s="12" t="s">
        <v>24153</v>
      </c>
      <c r="B239" s="12">
        <v>17010</v>
      </c>
      <c r="C239" s="12" t="s">
        <v>20135</v>
      </c>
      <c r="D239" s="13">
        <v>39934</v>
      </c>
      <c r="E239" s="13">
        <v>39944</v>
      </c>
      <c r="F239" s="14">
        <v>39944</v>
      </c>
      <c r="G239" s="14">
        <v>39946</v>
      </c>
      <c r="H239" s="14">
        <v>39946</v>
      </c>
      <c r="I239" s="16">
        <v>39974</v>
      </c>
      <c r="J239" s="15">
        <v>2</v>
      </c>
      <c r="K239" s="15">
        <v>0</v>
      </c>
      <c r="L239" s="15">
        <v>2</v>
      </c>
      <c r="M239" s="15">
        <v>28</v>
      </c>
      <c r="O239" t="str">
        <f t="shared" si="3"/>
        <v>HJMBound &amp; Not Paid</v>
      </c>
    </row>
    <row r="240" spans="1:15" ht="12" customHeight="1" outlineLevel="1" x14ac:dyDescent="0.2">
      <c r="A240" s="12" t="s">
        <v>24155</v>
      </c>
      <c r="B240" s="12">
        <v>16928</v>
      </c>
      <c r="C240" s="12" t="s">
        <v>20135</v>
      </c>
      <c r="D240" s="13">
        <v>39944</v>
      </c>
      <c r="E240" s="13">
        <v>39944</v>
      </c>
      <c r="F240" s="14">
        <v>39944</v>
      </c>
      <c r="G240" s="14">
        <v>39944</v>
      </c>
      <c r="H240" s="14">
        <v>39945</v>
      </c>
      <c r="I240" s="16">
        <v>39954</v>
      </c>
      <c r="J240" s="15">
        <v>0</v>
      </c>
      <c r="K240" s="15">
        <v>1</v>
      </c>
      <c r="L240" s="15">
        <v>1</v>
      </c>
      <c r="M240" s="15">
        <v>9</v>
      </c>
      <c r="O240" t="str">
        <f t="shared" si="3"/>
        <v>JRBound &amp; Not Paid</v>
      </c>
    </row>
    <row r="241" spans="1:15" ht="12" customHeight="1" outlineLevel="1" x14ac:dyDescent="0.2">
      <c r="A241" s="12" t="s">
        <v>24155</v>
      </c>
      <c r="B241" s="12">
        <v>17036</v>
      </c>
      <c r="C241" s="12" t="s">
        <v>20135</v>
      </c>
      <c r="D241" s="13">
        <v>39940</v>
      </c>
      <c r="E241" s="13">
        <v>39944</v>
      </c>
      <c r="F241" s="14">
        <v>39944</v>
      </c>
      <c r="G241" s="19">
        <v>39962</v>
      </c>
      <c r="H241" s="19">
        <v>39972</v>
      </c>
      <c r="I241" s="21">
        <v>39982</v>
      </c>
      <c r="J241" s="22">
        <v>18</v>
      </c>
      <c r="K241" s="22">
        <v>10</v>
      </c>
      <c r="L241" s="15">
        <v>28</v>
      </c>
      <c r="M241" s="15">
        <v>10</v>
      </c>
      <c r="O241" t="str">
        <f t="shared" si="3"/>
        <v>JRBound &amp; Not Paid</v>
      </c>
    </row>
    <row r="242" spans="1:15" ht="12" customHeight="1" outlineLevel="1" x14ac:dyDescent="0.2">
      <c r="A242" s="12" t="s">
        <v>24155</v>
      </c>
      <c r="B242" s="12">
        <v>17068</v>
      </c>
      <c r="C242" s="12" t="s">
        <v>20135</v>
      </c>
      <c r="D242" s="13">
        <v>39940</v>
      </c>
      <c r="E242" s="13">
        <v>39944</v>
      </c>
      <c r="F242" s="14">
        <v>39944</v>
      </c>
      <c r="G242" s="14">
        <v>39966</v>
      </c>
      <c r="H242" s="14">
        <v>39967</v>
      </c>
      <c r="I242" s="21">
        <v>39991</v>
      </c>
      <c r="J242" s="15">
        <v>22</v>
      </c>
      <c r="K242" s="15">
        <v>1</v>
      </c>
      <c r="L242" s="15">
        <v>23</v>
      </c>
      <c r="M242" s="15">
        <v>24</v>
      </c>
      <c r="O242" t="str">
        <f t="shared" si="3"/>
        <v>JRBound &amp; Not Paid</v>
      </c>
    </row>
    <row r="243" spans="1:15" ht="12" customHeight="1" outlineLevel="1" x14ac:dyDescent="0.2">
      <c r="A243" s="12" t="s">
        <v>24156</v>
      </c>
      <c r="B243" s="12">
        <v>17018</v>
      </c>
      <c r="C243" s="12" t="s">
        <v>20135</v>
      </c>
      <c r="D243" s="13">
        <v>39933</v>
      </c>
      <c r="E243" s="13">
        <v>39944</v>
      </c>
      <c r="F243" s="14">
        <v>39944</v>
      </c>
      <c r="G243" s="14">
        <v>39955</v>
      </c>
      <c r="H243" s="14">
        <v>39955</v>
      </c>
      <c r="I243" s="21">
        <v>39976</v>
      </c>
      <c r="J243" s="15">
        <v>11</v>
      </c>
      <c r="K243" s="15">
        <v>0</v>
      </c>
      <c r="L243" s="15">
        <v>11</v>
      </c>
      <c r="M243" s="15">
        <v>21</v>
      </c>
      <c r="O243" t="str">
        <f t="shared" si="3"/>
        <v>LABBound &amp; Not Paid</v>
      </c>
    </row>
    <row r="244" spans="1:15" ht="12" customHeight="1" outlineLevel="1" x14ac:dyDescent="0.2">
      <c r="A244" s="12" t="s">
        <v>24156</v>
      </c>
      <c r="B244" s="12">
        <v>16976</v>
      </c>
      <c r="C244" s="12" t="s">
        <v>20135</v>
      </c>
      <c r="D244" s="13">
        <v>39945</v>
      </c>
      <c r="E244" s="13">
        <v>39944</v>
      </c>
      <c r="F244" s="14">
        <v>39944</v>
      </c>
      <c r="G244" s="19">
        <v>39951</v>
      </c>
      <c r="H244" s="19">
        <v>39951</v>
      </c>
      <c r="I244" s="21">
        <v>39965</v>
      </c>
      <c r="J244" s="22">
        <v>7</v>
      </c>
      <c r="K244" s="22">
        <v>0</v>
      </c>
      <c r="L244" s="15">
        <v>7</v>
      </c>
      <c r="M244" s="15">
        <v>14</v>
      </c>
      <c r="O244" t="str">
        <f t="shared" si="3"/>
        <v>LABBound &amp; Not Paid</v>
      </c>
    </row>
    <row r="245" spans="1:15" ht="12" customHeight="1" outlineLevel="1" x14ac:dyDescent="0.2">
      <c r="A245" s="12" t="s">
        <v>24158</v>
      </c>
      <c r="B245" s="12">
        <v>17838</v>
      </c>
      <c r="C245" s="12" t="s">
        <v>20133</v>
      </c>
      <c r="D245" s="18"/>
      <c r="E245" s="13">
        <v>39944</v>
      </c>
      <c r="F245" s="14">
        <v>39944</v>
      </c>
      <c r="G245" s="8"/>
      <c r="H245" s="8"/>
      <c r="J245" s="10"/>
      <c r="K245" s="10"/>
      <c r="L245" s="15">
        <v>0</v>
      </c>
      <c r="M245" s="15">
        <v>0</v>
      </c>
      <c r="O245" t="str">
        <f t="shared" si="3"/>
        <v>NBBDeclined</v>
      </c>
    </row>
    <row r="246" spans="1:15" ht="12" customHeight="1" outlineLevel="1" x14ac:dyDescent="0.2">
      <c r="A246" s="12" t="s">
        <v>24158</v>
      </c>
      <c r="B246" s="12">
        <v>17839</v>
      </c>
      <c r="C246" s="12" t="s">
        <v>20135</v>
      </c>
      <c r="D246" s="13">
        <v>39932</v>
      </c>
      <c r="E246" s="13">
        <v>39939</v>
      </c>
      <c r="F246" s="14">
        <v>39944</v>
      </c>
      <c r="G246" s="19">
        <v>39945</v>
      </c>
      <c r="H246" s="19">
        <v>39945</v>
      </c>
      <c r="J246" s="22">
        <v>1</v>
      </c>
      <c r="K246" s="22">
        <v>0</v>
      </c>
      <c r="L246" s="15">
        <v>1</v>
      </c>
      <c r="M246" s="15">
        <v>0</v>
      </c>
      <c r="O246" t="str">
        <f t="shared" si="3"/>
        <v>NBBBound &amp; Not Paid</v>
      </c>
    </row>
    <row r="247" spans="1:15" ht="12" customHeight="1" outlineLevel="1" x14ac:dyDescent="0.2">
      <c r="A247" s="12" t="s">
        <v>24158</v>
      </c>
      <c r="B247" s="12">
        <v>17837</v>
      </c>
      <c r="C247" s="12" t="s">
        <v>20133</v>
      </c>
      <c r="D247" s="13">
        <v>39934</v>
      </c>
      <c r="E247" s="13">
        <v>39941</v>
      </c>
      <c r="F247" s="14">
        <v>39944</v>
      </c>
      <c r="G247" s="20"/>
      <c r="H247" s="20"/>
      <c r="J247" s="23"/>
      <c r="K247" s="23"/>
      <c r="L247" s="15">
        <v>0</v>
      </c>
      <c r="M247" s="15">
        <v>0</v>
      </c>
      <c r="O247" t="str">
        <f t="shared" si="3"/>
        <v>NBBDeclined</v>
      </c>
    </row>
    <row r="248" spans="1:15" ht="12" customHeight="1" outlineLevel="1" x14ac:dyDescent="0.2">
      <c r="A248" s="12" t="s">
        <v>24158</v>
      </c>
      <c r="B248" s="12">
        <v>17836</v>
      </c>
      <c r="C248" s="12" t="s">
        <v>20133</v>
      </c>
      <c r="D248" s="13">
        <v>39932</v>
      </c>
      <c r="E248" s="13">
        <v>39941</v>
      </c>
      <c r="F248" s="14">
        <v>39944</v>
      </c>
      <c r="G248" s="8"/>
      <c r="H248" s="8"/>
      <c r="J248" s="10"/>
      <c r="K248" s="10"/>
      <c r="L248" s="15">
        <v>0</v>
      </c>
      <c r="M248" s="15">
        <v>0</v>
      </c>
      <c r="O248" t="str">
        <f t="shared" si="3"/>
        <v>NBBDeclined</v>
      </c>
    </row>
    <row r="249" spans="1:15" ht="12" customHeight="1" outlineLevel="1" x14ac:dyDescent="0.2">
      <c r="A249" s="12" t="s">
        <v>20138</v>
      </c>
      <c r="B249" s="12">
        <v>16978</v>
      </c>
      <c r="C249" s="12" t="s">
        <v>20135</v>
      </c>
      <c r="D249" s="13">
        <v>39938</v>
      </c>
      <c r="E249" s="13">
        <v>39944</v>
      </c>
      <c r="F249" s="14">
        <v>39945</v>
      </c>
      <c r="G249" s="14">
        <v>39947</v>
      </c>
      <c r="H249" s="14">
        <v>39948</v>
      </c>
      <c r="I249" s="21">
        <v>39965</v>
      </c>
      <c r="J249" s="15">
        <v>2</v>
      </c>
      <c r="K249" s="15">
        <v>1</v>
      </c>
      <c r="L249" s="15">
        <v>3</v>
      </c>
      <c r="M249" s="15">
        <v>17</v>
      </c>
      <c r="O249" t="str">
        <f t="shared" si="3"/>
        <v>CNJBound &amp; Not Paid</v>
      </c>
    </row>
    <row r="250" spans="1:15" ht="12" customHeight="1" outlineLevel="1" x14ac:dyDescent="0.2">
      <c r="A250" s="12" t="s">
        <v>24153</v>
      </c>
      <c r="B250" s="12">
        <v>16972</v>
      </c>
      <c r="C250" s="12" t="s">
        <v>24150</v>
      </c>
      <c r="D250" s="13">
        <v>39941</v>
      </c>
      <c r="E250" s="13">
        <v>39944</v>
      </c>
      <c r="F250" s="14">
        <v>39945</v>
      </c>
      <c r="G250" s="14">
        <v>39945</v>
      </c>
      <c r="H250" s="20"/>
      <c r="I250" s="16">
        <v>39965</v>
      </c>
      <c r="J250" s="15">
        <v>0</v>
      </c>
      <c r="K250" s="23"/>
      <c r="L250" s="15">
        <v>0</v>
      </c>
      <c r="M250" s="15">
        <v>0</v>
      </c>
      <c r="O250" t="str">
        <f t="shared" si="3"/>
        <v>HJMDO NOT RENEW</v>
      </c>
    </row>
    <row r="251" spans="1:15" ht="12" customHeight="1" outlineLevel="1" x14ac:dyDescent="0.2">
      <c r="A251" s="12" t="s">
        <v>24153</v>
      </c>
      <c r="B251" s="12">
        <v>17006</v>
      </c>
      <c r="C251" s="12" t="s">
        <v>20135</v>
      </c>
      <c r="D251" s="13">
        <v>39933</v>
      </c>
      <c r="E251" s="13">
        <v>39945</v>
      </c>
      <c r="F251" s="14">
        <v>39945</v>
      </c>
      <c r="G251" s="14">
        <v>39948</v>
      </c>
      <c r="H251" s="14">
        <v>39953</v>
      </c>
      <c r="I251" s="16">
        <v>39972</v>
      </c>
      <c r="J251" s="15">
        <v>3</v>
      </c>
      <c r="K251" s="15">
        <v>5</v>
      </c>
      <c r="L251" s="15">
        <v>8</v>
      </c>
      <c r="M251" s="15">
        <v>19</v>
      </c>
      <c r="O251" t="str">
        <f t="shared" si="3"/>
        <v>HJMBound &amp; Not Paid</v>
      </c>
    </row>
    <row r="252" spans="1:15" ht="12" customHeight="1" outlineLevel="1" x14ac:dyDescent="0.2">
      <c r="A252" s="12" t="s">
        <v>24155</v>
      </c>
      <c r="B252" s="12">
        <v>17026</v>
      </c>
      <c r="C252" s="12" t="s">
        <v>20135</v>
      </c>
      <c r="D252" s="13">
        <v>39940</v>
      </c>
      <c r="E252" s="13">
        <v>39944</v>
      </c>
      <c r="F252" s="14">
        <v>39945</v>
      </c>
      <c r="G252" s="14">
        <v>39955</v>
      </c>
      <c r="H252" s="14">
        <v>39955</v>
      </c>
      <c r="I252" s="16">
        <v>39979</v>
      </c>
      <c r="J252" s="15">
        <v>10</v>
      </c>
      <c r="K252" s="15">
        <v>0</v>
      </c>
      <c r="L252" s="15">
        <v>10</v>
      </c>
      <c r="M252" s="15">
        <v>24</v>
      </c>
      <c r="O252" t="str">
        <f t="shared" si="3"/>
        <v>JRBound &amp; Not Paid</v>
      </c>
    </row>
    <row r="253" spans="1:15" ht="12" customHeight="1" outlineLevel="1" x14ac:dyDescent="0.2">
      <c r="A253" s="12" t="s">
        <v>24156</v>
      </c>
      <c r="B253" s="12">
        <v>16987</v>
      </c>
      <c r="C253" s="12" t="s">
        <v>20135</v>
      </c>
      <c r="D253" s="13">
        <v>39944</v>
      </c>
      <c r="E253" s="13">
        <v>39945</v>
      </c>
      <c r="F253" s="14">
        <v>39945</v>
      </c>
      <c r="G253" s="14">
        <v>39951</v>
      </c>
      <c r="H253" s="14">
        <v>39955</v>
      </c>
      <c r="I253" s="21">
        <v>39967</v>
      </c>
      <c r="J253" s="15">
        <v>6</v>
      </c>
      <c r="K253" s="15">
        <v>4</v>
      </c>
      <c r="L253" s="15">
        <v>10</v>
      </c>
      <c r="M253" s="15">
        <v>12</v>
      </c>
      <c r="O253" t="str">
        <f t="shared" si="3"/>
        <v>LABBound &amp; Not Paid</v>
      </c>
    </row>
    <row r="254" spans="1:15" ht="12" customHeight="1" outlineLevel="1" x14ac:dyDescent="0.2">
      <c r="A254" s="12" t="s">
        <v>24158</v>
      </c>
      <c r="B254" s="12">
        <v>17840</v>
      </c>
      <c r="C254" s="12" t="s">
        <v>20133</v>
      </c>
      <c r="D254" s="13">
        <v>39941</v>
      </c>
      <c r="E254" s="13">
        <v>39944</v>
      </c>
      <c r="F254" s="14">
        <v>39945</v>
      </c>
      <c r="G254" s="20"/>
      <c r="H254" s="20"/>
      <c r="I254" s="18"/>
      <c r="J254" s="23"/>
      <c r="K254" s="23"/>
      <c r="L254" s="15">
        <v>0</v>
      </c>
      <c r="M254" s="15">
        <v>0</v>
      </c>
      <c r="O254" t="str">
        <f t="shared" si="3"/>
        <v>NBBDeclined</v>
      </c>
    </row>
    <row r="255" spans="1:15" ht="12" customHeight="1" outlineLevel="1" x14ac:dyDescent="0.2">
      <c r="A255" s="12" t="s">
        <v>24155</v>
      </c>
      <c r="B255" s="12">
        <v>17024</v>
      </c>
      <c r="C255" s="12" t="s">
        <v>20135</v>
      </c>
      <c r="D255" s="13">
        <v>39944</v>
      </c>
      <c r="E255" s="13">
        <v>39946</v>
      </c>
      <c r="F255" s="14">
        <v>39946</v>
      </c>
      <c r="G255" s="14">
        <v>39966</v>
      </c>
      <c r="H255" s="14">
        <v>39966</v>
      </c>
      <c r="I255" s="16">
        <v>39978</v>
      </c>
      <c r="J255" s="15">
        <v>20</v>
      </c>
      <c r="K255" s="15">
        <v>0</v>
      </c>
      <c r="L255" s="15">
        <v>20</v>
      </c>
      <c r="M255" s="15">
        <v>12</v>
      </c>
      <c r="O255" t="str">
        <f t="shared" si="3"/>
        <v>JRBound &amp; Not Paid</v>
      </c>
    </row>
    <row r="256" spans="1:15" ht="12" customHeight="1" outlineLevel="1" x14ac:dyDescent="0.2">
      <c r="A256" s="12" t="s">
        <v>24156</v>
      </c>
      <c r="B256" s="12">
        <v>17841</v>
      </c>
      <c r="C256" s="12" t="s">
        <v>20133</v>
      </c>
      <c r="D256" s="13">
        <v>39945</v>
      </c>
      <c r="E256" s="13">
        <v>39946</v>
      </c>
      <c r="F256" s="14">
        <v>39946</v>
      </c>
      <c r="G256" s="8"/>
      <c r="H256" s="8"/>
      <c r="J256" s="10"/>
      <c r="K256" s="10"/>
      <c r="L256" s="15">
        <v>0</v>
      </c>
      <c r="M256" s="15">
        <v>0</v>
      </c>
      <c r="O256" t="str">
        <f t="shared" si="3"/>
        <v>LABDeclined</v>
      </c>
    </row>
    <row r="257" spans="1:15" ht="12" customHeight="1" outlineLevel="1" x14ac:dyDescent="0.2">
      <c r="A257" s="12" t="s">
        <v>24156</v>
      </c>
      <c r="B257" s="12">
        <v>17005</v>
      </c>
      <c r="C257" s="12" t="s">
        <v>20135</v>
      </c>
      <c r="D257" s="13">
        <v>39942</v>
      </c>
      <c r="E257" s="13">
        <v>39945</v>
      </c>
      <c r="F257" s="14">
        <v>39946</v>
      </c>
      <c r="G257" s="19">
        <v>39953</v>
      </c>
      <c r="H257" s="19">
        <v>39953</v>
      </c>
      <c r="I257" s="21">
        <v>39972</v>
      </c>
      <c r="J257" s="22">
        <v>7</v>
      </c>
      <c r="K257" s="22">
        <v>0</v>
      </c>
      <c r="L257" s="15">
        <v>7</v>
      </c>
      <c r="M257" s="15">
        <v>19</v>
      </c>
      <c r="O257" t="str">
        <f t="shared" si="3"/>
        <v>LABBound &amp; Not Paid</v>
      </c>
    </row>
    <row r="258" spans="1:15" ht="12" customHeight="1" outlineLevel="1" x14ac:dyDescent="0.2">
      <c r="A258" s="12" t="s">
        <v>24156</v>
      </c>
      <c r="B258" s="12">
        <v>16939</v>
      </c>
      <c r="C258" s="12" t="s">
        <v>20135</v>
      </c>
      <c r="D258" s="13">
        <v>39946</v>
      </c>
      <c r="E258" s="13">
        <v>39946</v>
      </c>
      <c r="F258" s="14">
        <v>39946</v>
      </c>
      <c r="G258" s="14">
        <v>39946</v>
      </c>
      <c r="H258" s="14">
        <v>39946</v>
      </c>
      <c r="I258" s="21">
        <v>39957</v>
      </c>
      <c r="J258" s="15">
        <v>0</v>
      </c>
      <c r="K258" s="15">
        <v>0</v>
      </c>
      <c r="L258" s="15">
        <v>0</v>
      </c>
      <c r="M258" s="15">
        <v>11</v>
      </c>
      <c r="O258" t="str">
        <f t="shared" si="3"/>
        <v>LABBound &amp; Not Paid</v>
      </c>
    </row>
    <row r="259" spans="1:15" ht="12" customHeight="1" outlineLevel="1" x14ac:dyDescent="0.2">
      <c r="A259" s="12" t="s">
        <v>24157</v>
      </c>
      <c r="B259" s="12">
        <v>16914</v>
      </c>
      <c r="C259" s="12" t="s">
        <v>20135</v>
      </c>
      <c r="D259" s="13">
        <v>39945</v>
      </c>
      <c r="E259" s="13">
        <v>39945</v>
      </c>
      <c r="F259" s="14">
        <v>39946</v>
      </c>
      <c r="G259" s="14">
        <v>39946</v>
      </c>
      <c r="H259" s="14">
        <v>39946</v>
      </c>
      <c r="I259" s="16">
        <v>39949</v>
      </c>
      <c r="J259" s="15">
        <v>0</v>
      </c>
      <c r="K259" s="15">
        <v>0</v>
      </c>
      <c r="L259" s="15">
        <v>0</v>
      </c>
      <c r="M259" s="15">
        <v>3</v>
      </c>
      <c r="O259" t="str">
        <f t="shared" ref="O259:O322" si="4">+A259&amp;C259</f>
        <v>MCBBound &amp; Not Paid</v>
      </c>
    </row>
    <row r="260" spans="1:15" ht="12" customHeight="1" outlineLevel="1" x14ac:dyDescent="0.2">
      <c r="A260" s="12" t="s">
        <v>24157</v>
      </c>
      <c r="B260" s="12">
        <v>17080</v>
      </c>
      <c r="C260" s="12" t="s">
        <v>20135</v>
      </c>
      <c r="D260" s="13">
        <v>39933</v>
      </c>
      <c r="E260" s="13">
        <v>39946</v>
      </c>
      <c r="F260" s="14">
        <v>39946</v>
      </c>
      <c r="G260" s="14">
        <v>39968</v>
      </c>
      <c r="H260" s="14">
        <v>39969</v>
      </c>
      <c r="I260" s="21">
        <v>39992</v>
      </c>
      <c r="J260" s="15">
        <v>22</v>
      </c>
      <c r="K260" s="15">
        <v>1</v>
      </c>
      <c r="L260" s="15">
        <v>23</v>
      </c>
      <c r="M260" s="15">
        <v>23</v>
      </c>
      <c r="O260" t="str">
        <f t="shared" si="4"/>
        <v>MCBBound &amp; Not Paid</v>
      </c>
    </row>
    <row r="261" spans="1:15" ht="12" customHeight="1" outlineLevel="1" x14ac:dyDescent="0.2">
      <c r="A261" s="12" t="s">
        <v>24158</v>
      </c>
      <c r="B261" s="12">
        <v>17842</v>
      </c>
      <c r="C261" s="12" t="s">
        <v>20135</v>
      </c>
      <c r="D261" s="13">
        <v>39944</v>
      </c>
      <c r="E261" s="13">
        <v>39946</v>
      </c>
      <c r="F261" s="14">
        <v>39946</v>
      </c>
      <c r="G261" s="19">
        <v>39947</v>
      </c>
      <c r="H261" s="19">
        <v>39947</v>
      </c>
      <c r="J261" s="22">
        <v>1</v>
      </c>
      <c r="K261" s="22">
        <v>0</v>
      </c>
      <c r="L261" s="15">
        <v>1</v>
      </c>
      <c r="M261" s="15">
        <v>0</v>
      </c>
      <c r="O261" t="str">
        <f t="shared" si="4"/>
        <v>NBBBound &amp; Not Paid</v>
      </c>
    </row>
    <row r="262" spans="1:15" ht="12" customHeight="1" outlineLevel="1" x14ac:dyDescent="0.2">
      <c r="A262" s="12" t="s">
        <v>20138</v>
      </c>
      <c r="B262" s="12">
        <v>17404</v>
      </c>
      <c r="C262" s="12" t="s">
        <v>20135</v>
      </c>
      <c r="D262" s="13">
        <v>39945</v>
      </c>
      <c r="E262" s="13">
        <v>39947</v>
      </c>
      <c r="F262" s="14">
        <v>39947</v>
      </c>
      <c r="G262" s="14">
        <v>40008</v>
      </c>
      <c r="H262" s="14">
        <v>40024</v>
      </c>
      <c r="I262" s="21">
        <v>40038</v>
      </c>
      <c r="J262" s="15">
        <v>61</v>
      </c>
      <c r="K262" s="15">
        <v>16</v>
      </c>
      <c r="L262" s="15">
        <v>77</v>
      </c>
      <c r="M262" s="15">
        <v>14</v>
      </c>
      <c r="O262" t="str">
        <f t="shared" si="4"/>
        <v>CNJBound &amp; Not Paid</v>
      </c>
    </row>
    <row r="263" spans="1:15" ht="12" customHeight="1" outlineLevel="1" x14ac:dyDescent="0.2">
      <c r="A263" s="12" t="s">
        <v>20138</v>
      </c>
      <c r="B263" s="12">
        <v>17269</v>
      </c>
      <c r="C263" s="12" t="s">
        <v>20135</v>
      </c>
      <c r="D263" s="13">
        <v>39941</v>
      </c>
      <c r="E263" s="13">
        <v>39947</v>
      </c>
      <c r="F263" s="14">
        <v>39947</v>
      </c>
      <c r="G263" s="14">
        <v>39975</v>
      </c>
      <c r="H263" s="14">
        <v>39975</v>
      </c>
      <c r="I263" s="16">
        <v>40014</v>
      </c>
      <c r="J263" s="15">
        <v>28</v>
      </c>
      <c r="K263" s="15">
        <v>0</v>
      </c>
      <c r="L263" s="15">
        <v>28</v>
      </c>
      <c r="M263" s="15">
        <v>39</v>
      </c>
      <c r="O263" t="str">
        <f t="shared" si="4"/>
        <v>CNJBound &amp; Not Paid</v>
      </c>
    </row>
    <row r="264" spans="1:15" ht="12" customHeight="1" outlineLevel="1" x14ac:dyDescent="0.2">
      <c r="A264" s="12" t="s">
        <v>24153</v>
      </c>
      <c r="B264" s="12">
        <v>17075</v>
      </c>
      <c r="C264" s="12" t="s">
        <v>20135</v>
      </c>
      <c r="D264" s="13">
        <v>39947</v>
      </c>
      <c r="E264" s="13">
        <v>39947</v>
      </c>
      <c r="F264" s="14">
        <v>39947</v>
      </c>
      <c r="G264" s="19">
        <v>39960</v>
      </c>
      <c r="H264" s="19">
        <v>39975</v>
      </c>
      <c r="I264" s="21">
        <v>39992</v>
      </c>
      <c r="J264" s="22">
        <v>13</v>
      </c>
      <c r="K264" s="22">
        <v>15</v>
      </c>
      <c r="L264" s="15">
        <v>28</v>
      </c>
      <c r="M264" s="15">
        <v>17</v>
      </c>
      <c r="O264" t="str">
        <f t="shared" si="4"/>
        <v>HJMBound &amp; Not Paid</v>
      </c>
    </row>
    <row r="265" spans="1:15" ht="12" customHeight="1" outlineLevel="1" x14ac:dyDescent="0.2">
      <c r="A265" s="12" t="s">
        <v>24153</v>
      </c>
      <c r="B265" s="12">
        <v>17093</v>
      </c>
      <c r="C265" s="12" t="s">
        <v>20135</v>
      </c>
      <c r="D265" s="13">
        <v>39939</v>
      </c>
      <c r="E265" s="13">
        <v>39947</v>
      </c>
      <c r="F265" s="14">
        <v>39947</v>
      </c>
      <c r="G265" s="14">
        <v>39960</v>
      </c>
      <c r="H265" s="14">
        <v>39960</v>
      </c>
      <c r="I265" s="21">
        <v>39994</v>
      </c>
      <c r="J265" s="15">
        <v>13</v>
      </c>
      <c r="K265" s="15">
        <v>0</v>
      </c>
      <c r="L265" s="15">
        <v>13</v>
      </c>
      <c r="M265" s="15">
        <v>34</v>
      </c>
      <c r="O265" t="str">
        <f t="shared" si="4"/>
        <v>HJMBound &amp; Not Paid</v>
      </c>
    </row>
    <row r="266" spans="1:15" ht="12" customHeight="1" outlineLevel="1" x14ac:dyDescent="0.2">
      <c r="A266" s="12" t="s">
        <v>24155</v>
      </c>
      <c r="B266" s="12">
        <v>17014</v>
      </c>
      <c r="C266" s="12" t="s">
        <v>24150</v>
      </c>
      <c r="D266" s="17">
        <v>39946</v>
      </c>
      <c r="E266" s="13">
        <v>39947</v>
      </c>
      <c r="F266" s="14">
        <v>39947</v>
      </c>
      <c r="G266" s="19">
        <v>39947</v>
      </c>
      <c r="H266" s="8"/>
      <c r="I266" s="21">
        <v>39974</v>
      </c>
      <c r="J266" s="22">
        <v>0</v>
      </c>
      <c r="K266" s="10"/>
      <c r="L266" s="15">
        <v>0</v>
      </c>
      <c r="M266" s="15">
        <v>0</v>
      </c>
      <c r="O266" t="str">
        <f t="shared" si="4"/>
        <v>JRDO NOT RENEW</v>
      </c>
    </row>
    <row r="267" spans="1:15" ht="12" customHeight="1" outlineLevel="1" x14ac:dyDescent="0.2">
      <c r="A267" s="12" t="s">
        <v>24156</v>
      </c>
      <c r="B267" s="12">
        <v>17366</v>
      </c>
      <c r="C267" s="12" t="s">
        <v>20135</v>
      </c>
      <c r="D267" s="13">
        <v>39947</v>
      </c>
      <c r="E267" s="13">
        <v>39947</v>
      </c>
      <c r="F267" s="14">
        <v>39947</v>
      </c>
      <c r="G267" s="14">
        <v>40010</v>
      </c>
      <c r="H267" s="14">
        <v>40010</v>
      </c>
      <c r="I267" s="16">
        <v>40026</v>
      </c>
      <c r="J267" s="15">
        <v>63</v>
      </c>
      <c r="K267" s="15">
        <v>0</v>
      </c>
      <c r="L267" s="15">
        <v>63</v>
      </c>
      <c r="M267" s="15">
        <v>16</v>
      </c>
      <c r="O267" t="str">
        <f t="shared" si="4"/>
        <v>LABBound &amp; Not Paid</v>
      </c>
    </row>
    <row r="268" spans="1:15" ht="12" customHeight="1" outlineLevel="1" x14ac:dyDescent="0.2">
      <c r="A268" s="12" t="s">
        <v>24157</v>
      </c>
      <c r="B268" s="12">
        <v>17213</v>
      </c>
      <c r="C268" s="12" t="s">
        <v>20135</v>
      </c>
      <c r="D268" s="13">
        <v>39946</v>
      </c>
      <c r="E268" s="13">
        <v>39947</v>
      </c>
      <c r="F268" s="14">
        <v>39947</v>
      </c>
      <c r="G268" s="14">
        <v>39994</v>
      </c>
      <c r="H268" s="14">
        <v>39994</v>
      </c>
      <c r="I268" s="16">
        <v>40003</v>
      </c>
      <c r="J268" s="15">
        <v>47</v>
      </c>
      <c r="K268" s="15">
        <v>0</v>
      </c>
      <c r="L268" s="15">
        <v>47</v>
      </c>
      <c r="M268" s="15">
        <v>9</v>
      </c>
      <c r="O268" t="str">
        <f t="shared" si="4"/>
        <v>MCBBound &amp; Not Paid</v>
      </c>
    </row>
    <row r="269" spans="1:15" ht="12" customHeight="1" outlineLevel="1" x14ac:dyDescent="0.2">
      <c r="A269" s="12" t="s">
        <v>24158</v>
      </c>
      <c r="B269" s="12">
        <v>17846</v>
      </c>
      <c r="C269" s="12" t="s">
        <v>20133</v>
      </c>
      <c r="D269" s="13">
        <v>39941</v>
      </c>
      <c r="E269" s="13">
        <v>39947</v>
      </c>
      <c r="F269" s="14">
        <v>39947</v>
      </c>
      <c r="G269" s="20"/>
      <c r="H269" s="20"/>
      <c r="I269" s="18"/>
      <c r="J269" s="23"/>
      <c r="K269" s="23"/>
      <c r="L269" s="15">
        <v>0</v>
      </c>
      <c r="M269" s="15">
        <v>0</v>
      </c>
      <c r="O269" t="str">
        <f t="shared" si="4"/>
        <v>NBBDeclined</v>
      </c>
    </row>
    <row r="270" spans="1:15" ht="12" customHeight="1" outlineLevel="1" x14ac:dyDescent="0.2">
      <c r="A270" s="12" t="s">
        <v>24158</v>
      </c>
      <c r="B270" s="12">
        <v>17847</v>
      </c>
      <c r="C270" s="12" t="s">
        <v>20133</v>
      </c>
      <c r="D270" s="13">
        <v>39944</v>
      </c>
      <c r="E270" s="13">
        <v>39947</v>
      </c>
      <c r="F270" s="14">
        <v>39947</v>
      </c>
      <c r="G270" s="20"/>
      <c r="H270" s="20"/>
      <c r="J270" s="23"/>
      <c r="K270" s="23"/>
      <c r="L270" s="15">
        <v>0</v>
      </c>
      <c r="M270" s="15">
        <v>0</v>
      </c>
      <c r="O270" t="str">
        <f t="shared" si="4"/>
        <v>NBBDeclined</v>
      </c>
    </row>
    <row r="271" spans="1:15" ht="12" customHeight="1" outlineLevel="1" x14ac:dyDescent="0.2">
      <c r="A271" s="12" t="s">
        <v>24158</v>
      </c>
      <c r="B271" s="12">
        <v>17845</v>
      </c>
      <c r="C271" s="12" t="s">
        <v>20133</v>
      </c>
      <c r="D271" s="13">
        <v>39916</v>
      </c>
      <c r="E271" s="13">
        <v>39947</v>
      </c>
      <c r="F271" s="14">
        <v>39947</v>
      </c>
      <c r="G271" s="20"/>
      <c r="H271" s="8"/>
      <c r="J271" s="23"/>
      <c r="K271" s="10"/>
      <c r="L271" s="15">
        <v>0</v>
      </c>
      <c r="M271" s="15">
        <v>0</v>
      </c>
      <c r="O271" t="str">
        <f t="shared" si="4"/>
        <v>NBBDeclined</v>
      </c>
    </row>
    <row r="272" spans="1:15" ht="12" customHeight="1" outlineLevel="1" x14ac:dyDescent="0.2">
      <c r="A272" s="12" t="s">
        <v>24158</v>
      </c>
      <c r="B272" s="12">
        <v>17843</v>
      </c>
      <c r="C272" s="12" t="s">
        <v>20133</v>
      </c>
      <c r="D272" s="13">
        <v>39918</v>
      </c>
      <c r="E272" s="13">
        <v>39946</v>
      </c>
      <c r="F272" s="14">
        <v>39947</v>
      </c>
      <c r="G272" s="8"/>
      <c r="H272" s="8"/>
      <c r="J272" s="10"/>
      <c r="K272" s="10"/>
      <c r="L272" s="15">
        <v>0</v>
      </c>
      <c r="M272" s="15">
        <v>0</v>
      </c>
      <c r="O272" t="str">
        <f t="shared" si="4"/>
        <v>NBBDeclined</v>
      </c>
    </row>
    <row r="273" spans="1:15" ht="12" customHeight="1" outlineLevel="1" x14ac:dyDescent="0.2">
      <c r="A273" s="12" t="s">
        <v>24158</v>
      </c>
      <c r="B273" s="12">
        <v>17848</v>
      </c>
      <c r="C273" s="12" t="s">
        <v>20133</v>
      </c>
      <c r="D273" s="13">
        <v>39934</v>
      </c>
      <c r="E273" s="13">
        <v>39947</v>
      </c>
      <c r="F273" s="14">
        <v>39947</v>
      </c>
      <c r="G273" s="20"/>
      <c r="H273" s="20"/>
      <c r="J273" s="23"/>
      <c r="K273" s="23"/>
      <c r="L273" s="15">
        <v>0</v>
      </c>
      <c r="M273" s="15">
        <v>0</v>
      </c>
      <c r="O273" t="str">
        <f t="shared" si="4"/>
        <v>NBBDeclined</v>
      </c>
    </row>
    <row r="274" spans="1:15" ht="12" customHeight="1" outlineLevel="1" x14ac:dyDescent="0.2">
      <c r="A274" s="12" t="s">
        <v>24158</v>
      </c>
      <c r="B274" s="12">
        <v>17844</v>
      </c>
      <c r="C274" s="12" t="s">
        <v>20133</v>
      </c>
      <c r="D274" s="17">
        <v>39905</v>
      </c>
      <c r="E274" s="13">
        <v>39946</v>
      </c>
      <c r="F274" s="14">
        <v>39947</v>
      </c>
      <c r="G274" s="8"/>
      <c r="H274" s="8"/>
      <c r="J274" s="10"/>
      <c r="K274" s="10"/>
      <c r="L274" s="15">
        <v>0</v>
      </c>
      <c r="M274" s="15">
        <v>0</v>
      </c>
      <c r="O274" t="str">
        <f t="shared" si="4"/>
        <v>NBBDeclined</v>
      </c>
    </row>
    <row r="275" spans="1:15" ht="12" customHeight="1" outlineLevel="1" x14ac:dyDescent="0.2">
      <c r="A275" s="12" t="s">
        <v>20138</v>
      </c>
      <c r="B275" s="12">
        <v>17220</v>
      </c>
      <c r="C275" s="12" t="s">
        <v>20135</v>
      </c>
      <c r="D275" s="13">
        <v>39946</v>
      </c>
      <c r="E275" s="13">
        <v>39948</v>
      </c>
      <c r="F275" s="14">
        <v>39948</v>
      </c>
      <c r="G275" s="14">
        <v>39988</v>
      </c>
      <c r="H275" s="14">
        <v>39988</v>
      </c>
      <c r="I275" s="16">
        <v>40004</v>
      </c>
      <c r="J275" s="15">
        <v>40</v>
      </c>
      <c r="K275" s="15">
        <v>0</v>
      </c>
      <c r="L275" s="15">
        <v>40</v>
      </c>
      <c r="M275" s="15">
        <v>16</v>
      </c>
      <c r="O275" t="str">
        <f t="shared" si="4"/>
        <v>CNJBound &amp; Not Paid</v>
      </c>
    </row>
    <row r="276" spans="1:15" ht="12" customHeight="1" outlineLevel="1" x14ac:dyDescent="0.2">
      <c r="A276" s="12" t="s">
        <v>20138</v>
      </c>
      <c r="B276" s="12">
        <v>16961</v>
      </c>
      <c r="C276" s="12" t="s">
        <v>20135</v>
      </c>
      <c r="D276" s="13">
        <v>39961</v>
      </c>
      <c r="E276" s="13">
        <v>39948</v>
      </c>
      <c r="F276" s="14">
        <v>39948</v>
      </c>
      <c r="G276" s="14">
        <v>39948</v>
      </c>
      <c r="H276" s="14">
        <v>39948</v>
      </c>
      <c r="I276" s="16">
        <v>39964</v>
      </c>
      <c r="J276" s="15">
        <v>0</v>
      </c>
      <c r="K276" s="15">
        <v>0</v>
      </c>
      <c r="L276" s="15">
        <v>0</v>
      </c>
      <c r="M276" s="15">
        <v>16</v>
      </c>
      <c r="O276" t="str">
        <f t="shared" si="4"/>
        <v>CNJBound &amp; Not Paid</v>
      </c>
    </row>
    <row r="277" spans="1:15" ht="12" customHeight="1" outlineLevel="1" x14ac:dyDescent="0.2">
      <c r="A277" s="12" t="s">
        <v>20138</v>
      </c>
      <c r="B277" s="12">
        <v>17229</v>
      </c>
      <c r="C277" s="12" t="s">
        <v>20135</v>
      </c>
      <c r="D277" s="13">
        <v>39948</v>
      </c>
      <c r="E277" s="13">
        <v>39948</v>
      </c>
      <c r="F277" s="14">
        <v>39948</v>
      </c>
      <c r="G277" s="14">
        <v>39990</v>
      </c>
      <c r="H277" s="14">
        <v>39993</v>
      </c>
      <c r="I277" s="16">
        <v>40005</v>
      </c>
      <c r="J277" s="15">
        <v>42</v>
      </c>
      <c r="K277" s="15">
        <v>3</v>
      </c>
      <c r="L277" s="15">
        <v>45</v>
      </c>
      <c r="M277" s="15">
        <v>12</v>
      </c>
      <c r="O277" t="str">
        <f t="shared" si="4"/>
        <v>CNJBound &amp; Not Paid</v>
      </c>
    </row>
    <row r="278" spans="1:15" ht="12" customHeight="1" outlineLevel="1" x14ac:dyDescent="0.2">
      <c r="A278" s="12" t="s">
        <v>24153</v>
      </c>
      <c r="B278" s="12">
        <v>16984</v>
      </c>
      <c r="C278" s="12" t="s">
        <v>20135</v>
      </c>
      <c r="D278" s="13">
        <v>39947</v>
      </c>
      <c r="E278" s="13">
        <v>39947</v>
      </c>
      <c r="F278" s="14">
        <v>39948</v>
      </c>
      <c r="G278" s="14">
        <v>39951</v>
      </c>
      <c r="H278" s="14">
        <v>39951</v>
      </c>
      <c r="I278" s="16">
        <v>39966</v>
      </c>
      <c r="J278" s="15">
        <v>3</v>
      </c>
      <c r="K278" s="15">
        <v>0</v>
      </c>
      <c r="L278" s="15">
        <v>3</v>
      </c>
      <c r="M278" s="15">
        <v>15</v>
      </c>
      <c r="O278" t="str">
        <f t="shared" si="4"/>
        <v>HJMBound &amp; Not Paid</v>
      </c>
    </row>
    <row r="279" spans="1:15" ht="12" customHeight="1" outlineLevel="1" x14ac:dyDescent="0.2">
      <c r="A279" s="12" t="s">
        <v>24153</v>
      </c>
      <c r="B279" s="12">
        <v>17055</v>
      </c>
      <c r="C279" s="12" t="s">
        <v>20135</v>
      </c>
      <c r="D279" s="13">
        <v>39938</v>
      </c>
      <c r="E279" s="13">
        <v>39948</v>
      </c>
      <c r="F279" s="14">
        <v>39948</v>
      </c>
      <c r="G279" s="14">
        <v>39959</v>
      </c>
      <c r="H279" s="14">
        <v>39975</v>
      </c>
      <c r="I279" s="16">
        <v>39987</v>
      </c>
      <c r="J279" s="15">
        <v>11</v>
      </c>
      <c r="K279" s="15">
        <v>16</v>
      </c>
      <c r="L279" s="15">
        <v>27</v>
      </c>
      <c r="M279" s="15">
        <v>12</v>
      </c>
      <c r="O279" t="str">
        <f t="shared" si="4"/>
        <v>HJMBound &amp; Not Paid</v>
      </c>
    </row>
    <row r="280" spans="1:15" ht="12" customHeight="1" outlineLevel="1" x14ac:dyDescent="0.2">
      <c r="A280" s="12" t="s">
        <v>24155</v>
      </c>
      <c r="B280" s="12">
        <v>16983</v>
      </c>
      <c r="C280" s="12" t="s">
        <v>20135</v>
      </c>
      <c r="D280" s="13">
        <v>39944</v>
      </c>
      <c r="E280" s="13">
        <v>39947</v>
      </c>
      <c r="F280" s="14">
        <v>39948</v>
      </c>
      <c r="G280" s="14">
        <v>39948</v>
      </c>
      <c r="H280" s="14">
        <v>39948</v>
      </c>
      <c r="I280" s="16">
        <v>39966</v>
      </c>
      <c r="J280" s="15">
        <v>0</v>
      </c>
      <c r="K280" s="15">
        <v>0</v>
      </c>
      <c r="L280" s="15">
        <v>0</v>
      </c>
      <c r="M280" s="15">
        <v>18</v>
      </c>
      <c r="O280" t="str">
        <f t="shared" si="4"/>
        <v>JRBound &amp; Not Paid</v>
      </c>
    </row>
    <row r="281" spans="1:15" ht="12" customHeight="1" outlineLevel="1" x14ac:dyDescent="0.2">
      <c r="A281" s="12" t="s">
        <v>24157</v>
      </c>
      <c r="B281" s="12">
        <v>16995</v>
      </c>
      <c r="C281" s="12" t="s">
        <v>20135</v>
      </c>
      <c r="D281" s="13">
        <v>39948</v>
      </c>
      <c r="E281" s="13">
        <v>39948</v>
      </c>
      <c r="F281" s="14">
        <v>39948</v>
      </c>
      <c r="G281" s="14">
        <v>39954</v>
      </c>
      <c r="H281" s="14">
        <v>39955</v>
      </c>
      <c r="I281" s="16">
        <v>39969</v>
      </c>
      <c r="J281" s="15">
        <v>6</v>
      </c>
      <c r="K281" s="15">
        <v>1</v>
      </c>
      <c r="L281" s="15">
        <v>7</v>
      </c>
      <c r="M281" s="15">
        <v>14</v>
      </c>
      <c r="O281" t="str">
        <f t="shared" si="4"/>
        <v>MCBBound &amp; Not Paid</v>
      </c>
    </row>
    <row r="282" spans="1:15" ht="12" customHeight="1" outlineLevel="1" x14ac:dyDescent="0.2">
      <c r="A282" s="12" t="s">
        <v>24157</v>
      </c>
      <c r="B282" s="12">
        <v>17161</v>
      </c>
      <c r="C282" s="12" t="s">
        <v>20135</v>
      </c>
      <c r="D282" s="13">
        <v>39946</v>
      </c>
      <c r="E282" s="13">
        <v>39948</v>
      </c>
      <c r="F282" s="14">
        <v>39948</v>
      </c>
      <c r="G282" s="14">
        <v>39973</v>
      </c>
      <c r="H282" s="14">
        <v>39975</v>
      </c>
      <c r="I282" s="21">
        <v>39995</v>
      </c>
      <c r="J282" s="15">
        <v>25</v>
      </c>
      <c r="K282" s="15">
        <v>2</v>
      </c>
      <c r="L282" s="15">
        <v>27</v>
      </c>
      <c r="M282" s="15">
        <v>20</v>
      </c>
      <c r="O282" t="str">
        <f t="shared" si="4"/>
        <v>MCBBound &amp; Not Paid</v>
      </c>
    </row>
    <row r="283" spans="1:15" ht="12" customHeight="1" outlineLevel="1" x14ac:dyDescent="0.2">
      <c r="A283" s="12" t="s">
        <v>24157</v>
      </c>
      <c r="B283" s="12">
        <v>17177</v>
      </c>
      <c r="C283" s="12" t="s">
        <v>20135</v>
      </c>
      <c r="D283" s="13">
        <v>39947</v>
      </c>
      <c r="E283" s="13">
        <v>39948</v>
      </c>
      <c r="F283" s="14">
        <v>39948</v>
      </c>
      <c r="G283" s="14">
        <v>39953</v>
      </c>
      <c r="H283" s="19">
        <v>39973</v>
      </c>
      <c r="I283" s="21">
        <v>39995</v>
      </c>
      <c r="J283" s="15">
        <v>5</v>
      </c>
      <c r="K283" s="22">
        <v>20</v>
      </c>
      <c r="L283" s="15">
        <v>25</v>
      </c>
      <c r="M283" s="15">
        <v>22</v>
      </c>
      <c r="O283" t="str">
        <f t="shared" si="4"/>
        <v>MCBBound &amp; Not Paid</v>
      </c>
    </row>
    <row r="284" spans="1:15" ht="12" customHeight="1" outlineLevel="1" x14ac:dyDescent="0.2">
      <c r="A284" s="12" t="s">
        <v>24157</v>
      </c>
      <c r="B284" s="12">
        <v>17430</v>
      </c>
      <c r="C284" s="12" t="s">
        <v>20135</v>
      </c>
      <c r="D284" s="13">
        <v>39947</v>
      </c>
      <c r="E284" s="13">
        <v>39948</v>
      </c>
      <c r="F284" s="14">
        <v>39948</v>
      </c>
      <c r="G284" s="14">
        <v>40030</v>
      </c>
      <c r="H284" s="14">
        <v>40030</v>
      </c>
      <c r="I284" s="16">
        <v>40046</v>
      </c>
      <c r="J284" s="15">
        <v>82</v>
      </c>
      <c r="K284" s="15">
        <v>0</v>
      </c>
      <c r="L284" s="15">
        <v>82</v>
      </c>
      <c r="M284" s="15">
        <v>16</v>
      </c>
      <c r="O284" t="str">
        <f t="shared" si="4"/>
        <v>MCBBound &amp; Not Paid</v>
      </c>
    </row>
    <row r="285" spans="1:15" ht="12" customHeight="1" outlineLevel="1" x14ac:dyDescent="0.2">
      <c r="A285" s="12" t="s">
        <v>24158</v>
      </c>
      <c r="B285" s="12">
        <v>17849</v>
      </c>
      <c r="C285" s="12" t="s">
        <v>20133</v>
      </c>
      <c r="D285" s="18"/>
      <c r="E285" s="13">
        <v>39948</v>
      </c>
      <c r="F285" s="14">
        <v>39948</v>
      </c>
      <c r="G285" s="20"/>
      <c r="H285" s="20"/>
      <c r="I285" s="18"/>
      <c r="J285" s="23"/>
      <c r="K285" s="23"/>
      <c r="L285" s="15">
        <v>0</v>
      </c>
      <c r="M285" s="15">
        <v>0</v>
      </c>
      <c r="O285" t="str">
        <f t="shared" si="4"/>
        <v>NBBDeclined</v>
      </c>
    </row>
    <row r="286" spans="1:15" ht="12" customHeight="1" outlineLevel="1" x14ac:dyDescent="0.2">
      <c r="A286" s="12" t="s">
        <v>20138</v>
      </c>
      <c r="B286" s="12">
        <v>16938</v>
      </c>
      <c r="C286" s="12" t="s">
        <v>20135</v>
      </c>
      <c r="D286" s="18"/>
      <c r="E286" s="13">
        <v>39951</v>
      </c>
      <c r="F286" s="14">
        <v>39951</v>
      </c>
      <c r="G286" s="14">
        <v>39952</v>
      </c>
      <c r="H286" s="14">
        <v>39953</v>
      </c>
      <c r="I286" s="16">
        <v>39957</v>
      </c>
      <c r="J286" s="15">
        <v>1</v>
      </c>
      <c r="K286" s="15">
        <v>1</v>
      </c>
      <c r="L286" s="15">
        <v>2</v>
      </c>
      <c r="M286" s="15">
        <v>4</v>
      </c>
      <c r="O286" t="str">
        <f t="shared" si="4"/>
        <v>CNJBound &amp; Not Paid</v>
      </c>
    </row>
    <row r="287" spans="1:15" ht="12" customHeight="1" outlineLevel="1" x14ac:dyDescent="0.2">
      <c r="A287" s="12" t="s">
        <v>20138</v>
      </c>
      <c r="B287" s="12">
        <v>17077</v>
      </c>
      <c r="C287" s="12" t="s">
        <v>20135</v>
      </c>
      <c r="D287" s="13">
        <v>39926</v>
      </c>
      <c r="E287" s="13">
        <v>39948</v>
      </c>
      <c r="F287" s="14">
        <v>39951</v>
      </c>
      <c r="G287" s="14">
        <v>39973</v>
      </c>
      <c r="H287" s="14">
        <v>39974</v>
      </c>
      <c r="I287" s="21">
        <v>39992</v>
      </c>
      <c r="J287" s="15">
        <v>22</v>
      </c>
      <c r="K287" s="15">
        <v>1</v>
      </c>
      <c r="L287" s="15">
        <v>23</v>
      </c>
      <c r="M287" s="15">
        <v>18</v>
      </c>
      <c r="O287" t="str">
        <f t="shared" si="4"/>
        <v>CNJBound &amp; Not Paid</v>
      </c>
    </row>
    <row r="288" spans="1:15" ht="12" customHeight="1" outlineLevel="1" x14ac:dyDescent="0.2">
      <c r="A288" s="12" t="s">
        <v>24153</v>
      </c>
      <c r="B288" s="12">
        <v>17175</v>
      </c>
      <c r="C288" s="12" t="s">
        <v>20135</v>
      </c>
      <c r="D288" s="13">
        <v>39939</v>
      </c>
      <c r="E288" s="13">
        <v>39951</v>
      </c>
      <c r="F288" s="14">
        <v>39951</v>
      </c>
      <c r="G288" s="14">
        <v>39974</v>
      </c>
      <c r="H288" s="14">
        <v>39974</v>
      </c>
      <c r="I288" s="21">
        <v>39995</v>
      </c>
      <c r="J288" s="15">
        <v>23</v>
      </c>
      <c r="K288" s="15">
        <v>0</v>
      </c>
      <c r="L288" s="15">
        <v>23</v>
      </c>
      <c r="M288" s="15">
        <v>21</v>
      </c>
      <c r="O288" t="str">
        <f t="shared" si="4"/>
        <v>HJMBound &amp; Not Paid</v>
      </c>
    </row>
    <row r="289" spans="1:15" ht="12" customHeight="1" outlineLevel="1" x14ac:dyDescent="0.2">
      <c r="A289" s="12" t="s">
        <v>24155</v>
      </c>
      <c r="B289" s="12">
        <v>17073</v>
      </c>
      <c r="C289" s="12" t="s">
        <v>20135</v>
      </c>
      <c r="D289" s="13">
        <v>39946</v>
      </c>
      <c r="E289" s="13">
        <v>39951</v>
      </c>
      <c r="F289" s="14">
        <v>39951</v>
      </c>
      <c r="G289" s="14">
        <v>39972</v>
      </c>
      <c r="H289" s="14">
        <v>39979</v>
      </c>
      <c r="I289" s="21">
        <v>39992</v>
      </c>
      <c r="J289" s="15">
        <v>21</v>
      </c>
      <c r="K289" s="15">
        <v>7</v>
      </c>
      <c r="L289" s="15">
        <v>28</v>
      </c>
      <c r="M289" s="15">
        <v>13</v>
      </c>
      <c r="O289" t="str">
        <f t="shared" si="4"/>
        <v>JRBound &amp; Not Paid</v>
      </c>
    </row>
    <row r="290" spans="1:15" ht="12" customHeight="1" outlineLevel="1" x14ac:dyDescent="0.2">
      <c r="A290" s="12" t="s">
        <v>24156</v>
      </c>
      <c r="B290" s="12">
        <v>18121</v>
      </c>
      <c r="C290" s="12" t="s">
        <v>20136</v>
      </c>
      <c r="D290" s="13">
        <v>39944</v>
      </c>
      <c r="E290" s="13">
        <v>39951</v>
      </c>
      <c r="F290" s="14">
        <v>39951</v>
      </c>
      <c r="G290" s="14">
        <v>39983</v>
      </c>
      <c r="H290" s="14">
        <v>39983</v>
      </c>
      <c r="J290" s="15">
        <v>32</v>
      </c>
      <c r="K290" s="15">
        <v>0</v>
      </c>
      <c r="L290" s="15">
        <v>32</v>
      </c>
      <c r="M290" s="15">
        <v>0</v>
      </c>
      <c r="O290" t="str">
        <f t="shared" si="4"/>
        <v>LABClose-No Info</v>
      </c>
    </row>
    <row r="291" spans="1:15" ht="12" customHeight="1" outlineLevel="1" x14ac:dyDescent="0.2">
      <c r="A291" s="12" t="s">
        <v>24157</v>
      </c>
      <c r="B291" s="12">
        <v>17197</v>
      </c>
      <c r="C291" s="12" t="s">
        <v>20135</v>
      </c>
      <c r="D291" s="13">
        <v>39947</v>
      </c>
      <c r="E291" s="13">
        <v>39951</v>
      </c>
      <c r="F291" s="14">
        <v>39951</v>
      </c>
      <c r="G291" s="14">
        <v>39979</v>
      </c>
      <c r="H291" s="14">
        <v>39979</v>
      </c>
      <c r="I291" s="16">
        <v>39996</v>
      </c>
      <c r="J291" s="15">
        <v>28</v>
      </c>
      <c r="K291" s="15">
        <v>0</v>
      </c>
      <c r="L291" s="15">
        <v>28</v>
      </c>
      <c r="M291" s="15">
        <v>17</v>
      </c>
      <c r="O291" t="str">
        <f t="shared" si="4"/>
        <v>MCBBound &amp; Not Paid</v>
      </c>
    </row>
    <row r="292" spans="1:15" ht="12" customHeight="1" outlineLevel="1" x14ac:dyDescent="0.2">
      <c r="A292" s="12" t="s">
        <v>24157</v>
      </c>
      <c r="B292" s="12">
        <v>16955</v>
      </c>
      <c r="C292" s="12" t="s">
        <v>20135</v>
      </c>
      <c r="D292" s="13">
        <v>39946</v>
      </c>
      <c r="E292" s="13">
        <v>39951</v>
      </c>
      <c r="F292" s="14">
        <v>39951</v>
      </c>
      <c r="G292" s="14">
        <v>39952</v>
      </c>
      <c r="H292" s="14">
        <v>39953</v>
      </c>
      <c r="I292" s="16">
        <v>39962</v>
      </c>
      <c r="J292" s="15">
        <v>1</v>
      </c>
      <c r="K292" s="15">
        <v>1</v>
      </c>
      <c r="L292" s="15">
        <v>2</v>
      </c>
      <c r="M292" s="15">
        <v>9</v>
      </c>
      <c r="O292" t="str">
        <f t="shared" si="4"/>
        <v>MCBBound &amp; Not Paid</v>
      </c>
    </row>
    <row r="293" spans="1:15" ht="12" customHeight="1" outlineLevel="1" x14ac:dyDescent="0.2">
      <c r="A293" s="12" t="s">
        <v>24157</v>
      </c>
      <c r="B293" s="12">
        <v>17071</v>
      </c>
      <c r="C293" s="12" t="s">
        <v>20135</v>
      </c>
      <c r="D293" s="13">
        <v>39948</v>
      </c>
      <c r="E293" s="13">
        <v>39948</v>
      </c>
      <c r="F293" s="14">
        <v>39951</v>
      </c>
      <c r="G293" s="14">
        <v>39953</v>
      </c>
      <c r="H293" s="14">
        <v>39967</v>
      </c>
      <c r="I293" s="16">
        <v>39991</v>
      </c>
      <c r="J293" s="15">
        <v>2</v>
      </c>
      <c r="K293" s="15">
        <v>14</v>
      </c>
      <c r="L293" s="15">
        <v>16</v>
      </c>
      <c r="M293" s="15">
        <v>24</v>
      </c>
      <c r="O293" t="str">
        <f t="shared" si="4"/>
        <v>MCBBound &amp; Not Paid</v>
      </c>
    </row>
    <row r="294" spans="1:15" ht="12" customHeight="1" outlineLevel="1" x14ac:dyDescent="0.2">
      <c r="A294" s="12" t="s">
        <v>24158</v>
      </c>
      <c r="B294" s="12">
        <v>18120</v>
      </c>
      <c r="C294" s="12" t="s">
        <v>20133</v>
      </c>
      <c r="D294" s="13">
        <v>39920</v>
      </c>
      <c r="E294" s="13">
        <v>39948</v>
      </c>
      <c r="F294" s="14">
        <v>39951</v>
      </c>
      <c r="G294" s="20"/>
      <c r="H294" s="20"/>
      <c r="J294" s="23"/>
      <c r="K294" s="23"/>
      <c r="L294" s="15">
        <v>0</v>
      </c>
      <c r="M294" s="15">
        <v>0</v>
      </c>
      <c r="O294" t="str">
        <f t="shared" si="4"/>
        <v>NBBDeclined</v>
      </c>
    </row>
    <row r="295" spans="1:15" ht="12" customHeight="1" outlineLevel="1" x14ac:dyDescent="0.2">
      <c r="A295" s="12" t="s">
        <v>20138</v>
      </c>
      <c r="B295" s="12">
        <v>17047</v>
      </c>
      <c r="C295" s="12" t="s">
        <v>20135</v>
      </c>
      <c r="D295" s="13">
        <v>39948</v>
      </c>
      <c r="E295" s="13">
        <v>39952</v>
      </c>
      <c r="F295" s="14">
        <v>39952</v>
      </c>
      <c r="G295" s="14">
        <v>39972</v>
      </c>
      <c r="H295" s="14">
        <v>39979</v>
      </c>
      <c r="I295" s="16">
        <v>39985</v>
      </c>
      <c r="J295" s="15">
        <v>20</v>
      </c>
      <c r="K295" s="15">
        <v>7</v>
      </c>
      <c r="L295" s="15">
        <v>27</v>
      </c>
      <c r="M295" s="15">
        <v>6</v>
      </c>
      <c r="O295" t="str">
        <f t="shared" si="4"/>
        <v>CNJBound &amp; Not Paid</v>
      </c>
    </row>
    <row r="296" spans="1:15" ht="12" customHeight="1" outlineLevel="1" x14ac:dyDescent="0.2">
      <c r="A296" s="12" t="s">
        <v>20138</v>
      </c>
      <c r="B296" s="12">
        <v>17357</v>
      </c>
      <c r="C296" s="12" t="s">
        <v>20135</v>
      </c>
      <c r="D296" s="13">
        <v>39944</v>
      </c>
      <c r="E296" s="13">
        <v>39952</v>
      </c>
      <c r="F296" s="14">
        <v>39952</v>
      </c>
      <c r="G296" s="14">
        <v>40001</v>
      </c>
      <c r="H296" s="14">
        <v>40001</v>
      </c>
      <c r="I296" s="16">
        <v>40026</v>
      </c>
      <c r="J296" s="15">
        <v>49</v>
      </c>
      <c r="K296" s="15">
        <v>0</v>
      </c>
      <c r="L296" s="15">
        <v>49</v>
      </c>
      <c r="M296" s="15">
        <v>25</v>
      </c>
      <c r="O296" t="str">
        <f t="shared" si="4"/>
        <v>CNJBound &amp; Not Paid</v>
      </c>
    </row>
    <row r="297" spans="1:15" ht="12" customHeight="1" outlineLevel="1" x14ac:dyDescent="0.2">
      <c r="A297" s="12" t="s">
        <v>24153</v>
      </c>
      <c r="B297" s="12">
        <v>17212</v>
      </c>
      <c r="C297" s="12" t="s">
        <v>20135</v>
      </c>
      <c r="D297" s="13">
        <v>39947</v>
      </c>
      <c r="E297" s="13">
        <v>39952</v>
      </c>
      <c r="F297" s="14">
        <v>39952</v>
      </c>
      <c r="G297" s="14">
        <v>39987</v>
      </c>
      <c r="H297" s="14">
        <v>39987</v>
      </c>
      <c r="I297" s="16">
        <v>40002</v>
      </c>
      <c r="J297" s="15">
        <v>35</v>
      </c>
      <c r="K297" s="15">
        <v>0</v>
      </c>
      <c r="L297" s="15">
        <v>35</v>
      </c>
      <c r="M297" s="15">
        <v>15</v>
      </c>
      <c r="O297" t="str">
        <f t="shared" si="4"/>
        <v>HJMBound &amp; Not Paid</v>
      </c>
    </row>
    <row r="298" spans="1:15" ht="12" customHeight="1" outlineLevel="1" x14ac:dyDescent="0.2">
      <c r="A298" s="12" t="s">
        <v>24157</v>
      </c>
      <c r="B298" s="12">
        <v>17062</v>
      </c>
      <c r="C298" s="12" t="s">
        <v>20135</v>
      </c>
      <c r="D298" s="13">
        <v>39940</v>
      </c>
      <c r="E298" s="13">
        <v>39952</v>
      </c>
      <c r="F298" s="14">
        <v>39952</v>
      </c>
      <c r="G298" s="14">
        <v>39966</v>
      </c>
      <c r="H298" s="14">
        <v>39966</v>
      </c>
      <c r="I298" s="16">
        <v>39989</v>
      </c>
      <c r="J298" s="15">
        <v>14</v>
      </c>
      <c r="K298" s="15">
        <v>0</v>
      </c>
      <c r="L298" s="15">
        <v>14</v>
      </c>
      <c r="M298" s="15">
        <v>23</v>
      </c>
      <c r="O298" t="str">
        <f t="shared" si="4"/>
        <v>MCBBound &amp; Not Paid</v>
      </c>
    </row>
    <row r="299" spans="1:15" ht="21.95" customHeight="1" outlineLevel="1" x14ac:dyDescent="0.2">
      <c r="A299" s="12" t="s">
        <v>24157</v>
      </c>
      <c r="B299" s="12">
        <v>16989</v>
      </c>
      <c r="C299" s="12" t="s">
        <v>24149</v>
      </c>
      <c r="D299" s="13">
        <v>39952</v>
      </c>
      <c r="E299" s="13">
        <v>39952</v>
      </c>
      <c r="F299" s="14">
        <v>39952</v>
      </c>
      <c r="G299" s="14">
        <v>39954</v>
      </c>
      <c r="H299" s="14">
        <v>39959</v>
      </c>
      <c r="I299" s="16">
        <v>39968</v>
      </c>
      <c r="J299" s="15">
        <v>2</v>
      </c>
      <c r="K299" s="15">
        <v>5</v>
      </c>
      <c r="L299" s="15">
        <v>7</v>
      </c>
      <c r="M299" s="15">
        <v>9</v>
      </c>
      <c r="O299" t="str">
        <f t="shared" si="4"/>
        <v>MCBRenewal Laspe Replaced</v>
      </c>
    </row>
    <row r="300" spans="1:15" ht="12" customHeight="1" outlineLevel="1" x14ac:dyDescent="0.2">
      <c r="A300" s="12" t="s">
        <v>24157</v>
      </c>
      <c r="B300" s="12">
        <v>16975</v>
      </c>
      <c r="C300" s="12" t="s">
        <v>20135</v>
      </c>
      <c r="D300" s="13">
        <v>39947</v>
      </c>
      <c r="E300" s="13">
        <v>39951</v>
      </c>
      <c r="F300" s="14">
        <v>39952</v>
      </c>
      <c r="G300" s="14">
        <v>39955</v>
      </c>
      <c r="H300" s="14">
        <v>39959</v>
      </c>
      <c r="I300" s="16">
        <v>39965</v>
      </c>
      <c r="J300" s="15">
        <v>3</v>
      </c>
      <c r="K300" s="15">
        <v>4</v>
      </c>
      <c r="L300" s="15">
        <v>7</v>
      </c>
      <c r="M300" s="15">
        <v>6</v>
      </c>
      <c r="O300" t="str">
        <f t="shared" si="4"/>
        <v>MCBBound &amp; Not Paid</v>
      </c>
    </row>
    <row r="301" spans="1:15" ht="12" customHeight="1" outlineLevel="1" x14ac:dyDescent="0.2">
      <c r="A301" s="12" t="s">
        <v>24158</v>
      </c>
      <c r="B301" s="12">
        <v>18122</v>
      </c>
      <c r="C301" s="12" t="s">
        <v>20133</v>
      </c>
      <c r="D301" s="13">
        <v>39945</v>
      </c>
      <c r="E301" s="13">
        <v>39952</v>
      </c>
      <c r="F301" s="14">
        <v>39952</v>
      </c>
      <c r="G301" s="8"/>
      <c r="H301" s="8"/>
      <c r="J301" s="10"/>
      <c r="K301" s="10"/>
      <c r="L301" s="15">
        <v>0</v>
      </c>
      <c r="M301" s="15">
        <v>0</v>
      </c>
      <c r="O301" t="str">
        <f t="shared" si="4"/>
        <v>NBBDeclined</v>
      </c>
    </row>
    <row r="302" spans="1:15" ht="12" customHeight="1" outlineLevel="1" x14ac:dyDescent="0.2">
      <c r="A302" s="12" t="s">
        <v>20138</v>
      </c>
      <c r="B302" s="12">
        <v>17275</v>
      </c>
      <c r="C302" s="12" t="s">
        <v>20135</v>
      </c>
      <c r="D302" s="13">
        <v>39939</v>
      </c>
      <c r="E302" s="13">
        <v>39952</v>
      </c>
      <c r="F302" s="14">
        <v>39953</v>
      </c>
      <c r="G302" s="19">
        <v>40000</v>
      </c>
      <c r="H302" s="19">
        <v>40001</v>
      </c>
      <c r="I302" s="21">
        <v>40016</v>
      </c>
      <c r="J302" s="22">
        <v>47</v>
      </c>
      <c r="K302" s="22">
        <v>1</v>
      </c>
      <c r="L302" s="15">
        <v>48</v>
      </c>
      <c r="M302" s="15">
        <v>15</v>
      </c>
      <c r="O302" t="str">
        <f t="shared" si="4"/>
        <v>CNJBound &amp; Not Paid</v>
      </c>
    </row>
    <row r="303" spans="1:15" ht="12" customHeight="1" outlineLevel="1" x14ac:dyDescent="0.2">
      <c r="A303" s="12" t="s">
        <v>24153</v>
      </c>
      <c r="B303" s="12">
        <v>17174</v>
      </c>
      <c r="C303" s="12" t="s">
        <v>20135</v>
      </c>
      <c r="D303" s="13">
        <v>39946</v>
      </c>
      <c r="E303" s="13">
        <v>39953</v>
      </c>
      <c r="F303" s="14">
        <v>39953</v>
      </c>
      <c r="G303" s="14">
        <v>39979</v>
      </c>
      <c r="H303" s="14">
        <v>39979</v>
      </c>
      <c r="I303" s="16">
        <v>39995</v>
      </c>
      <c r="J303" s="15">
        <v>26</v>
      </c>
      <c r="K303" s="15">
        <v>0</v>
      </c>
      <c r="L303" s="15">
        <v>26</v>
      </c>
      <c r="M303" s="15">
        <v>16</v>
      </c>
      <c r="O303" t="str">
        <f t="shared" si="4"/>
        <v>HJMBound &amp; Not Paid</v>
      </c>
    </row>
    <row r="304" spans="1:15" ht="12" customHeight="1" outlineLevel="1" x14ac:dyDescent="0.2">
      <c r="A304" s="12" t="s">
        <v>24156</v>
      </c>
      <c r="B304" s="12">
        <v>17160</v>
      </c>
      <c r="C304" s="12" t="s">
        <v>20135</v>
      </c>
      <c r="D304" s="13">
        <v>39945</v>
      </c>
      <c r="E304" s="13">
        <v>39953</v>
      </c>
      <c r="F304" s="14">
        <v>39953</v>
      </c>
      <c r="G304" s="19">
        <v>39987</v>
      </c>
      <c r="H304" s="19">
        <v>39987</v>
      </c>
      <c r="I304" s="21">
        <v>39995</v>
      </c>
      <c r="J304" s="22">
        <v>34</v>
      </c>
      <c r="K304" s="22">
        <v>0</v>
      </c>
      <c r="L304" s="15">
        <v>34</v>
      </c>
      <c r="M304" s="15">
        <v>8</v>
      </c>
      <c r="O304" t="str">
        <f t="shared" si="4"/>
        <v>LABBound &amp; Not Paid</v>
      </c>
    </row>
    <row r="305" spans="1:15" ht="12" customHeight="1" outlineLevel="1" x14ac:dyDescent="0.2">
      <c r="A305" s="12" t="s">
        <v>24156</v>
      </c>
      <c r="B305" s="12">
        <v>17038</v>
      </c>
      <c r="C305" s="12" t="s">
        <v>20135</v>
      </c>
      <c r="D305" s="13">
        <v>39952</v>
      </c>
      <c r="E305" s="13">
        <v>39953</v>
      </c>
      <c r="F305" s="14">
        <v>39953</v>
      </c>
      <c r="G305" s="19">
        <v>39961</v>
      </c>
      <c r="H305" s="19">
        <v>39972</v>
      </c>
      <c r="I305" s="21">
        <v>39983</v>
      </c>
      <c r="J305" s="22">
        <v>8</v>
      </c>
      <c r="K305" s="22">
        <v>11</v>
      </c>
      <c r="L305" s="15">
        <v>19</v>
      </c>
      <c r="M305" s="15">
        <v>11</v>
      </c>
      <c r="O305" t="str">
        <f t="shared" si="4"/>
        <v>LABBound &amp; Not Paid</v>
      </c>
    </row>
    <row r="306" spans="1:15" ht="12" customHeight="1" outlineLevel="1" x14ac:dyDescent="0.2">
      <c r="A306" s="12" t="s">
        <v>24157</v>
      </c>
      <c r="B306" s="12">
        <v>17016</v>
      </c>
      <c r="C306" s="12" t="s">
        <v>20135</v>
      </c>
      <c r="D306" s="13">
        <v>39952</v>
      </c>
      <c r="E306" s="13">
        <v>39953</v>
      </c>
      <c r="F306" s="14">
        <v>39953</v>
      </c>
      <c r="G306" s="19">
        <v>39954</v>
      </c>
      <c r="H306" s="19">
        <v>39961</v>
      </c>
      <c r="I306" s="16">
        <v>39975</v>
      </c>
      <c r="J306" s="22">
        <v>1</v>
      </c>
      <c r="K306" s="22">
        <v>7</v>
      </c>
      <c r="L306" s="15">
        <v>8</v>
      </c>
      <c r="M306" s="15">
        <v>14</v>
      </c>
      <c r="O306" t="str">
        <f t="shared" si="4"/>
        <v>MCBBound &amp; Not Paid</v>
      </c>
    </row>
    <row r="307" spans="1:15" ht="12" customHeight="1" outlineLevel="1" x14ac:dyDescent="0.2">
      <c r="A307" s="12" t="s">
        <v>24157</v>
      </c>
      <c r="B307" s="12">
        <v>17044</v>
      </c>
      <c r="C307" s="12" t="s">
        <v>20135</v>
      </c>
      <c r="D307" s="13">
        <v>39947</v>
      </c>
      <c r="E307" s="13">
        <v>39953</v>
      </c>
      <c r="F307" s="14">
        <v>39953</v>
      </c>
      <c r="G307" s="19">
        <v>39965</v>
      </c>
      <c r="H307" s="19">
        <v>39966</v>
      </c>
      <c r="I307" s="21">
        <v>39985</v>
      </c>
      <c r="J307" s="22">
        <v>12</v>
      </c>
      <c r="K307" s="22">
        <v>1</v>
      </c>
      <c r="L307" s="15">
        <v>13</v>
      </c>
      <c r="M307" s="15">
        <v>19</v>
      </c>
      <c r="O307" t="str">
        <f t="shared" si="4"/>
        <v>MCBBound &amp; Not Paid</v>
      </c>
    </row>
    <row r="308" spans="1:15" ht="12" customHeight="1" outlineLevel="1" x14ac:dyDescent="0.2">
      <c r="A308" s="12" t="s">
        <v>24158</v>
      </c>
      <c r="B308" s="12">
        <v>18129</v>
      </c>
      <c r="C308" s="12" t="s">
        <v>20133</v>
      </c>
      <c r="D308" s="13">
        <v>39948</v>
      </c>
      <c r="E308" s="13">
        <v>39953</v>
      </c>
      <c r="F308" s="14">
        <v>39953</v>
      </c>
      <c r="G308" s="8"/>
      <c r="H308" s="8"/>
      <c r="J308" s="10"/>
      <c r="K308" s="10"/>
      <c r="L308" s="15">
        <v>0</v>
      </c>
      <c r="M308" s="15">
        <v>0</v>
      </c>
      <c r="O308" t="str">
        <f t="shared" si="4"/>
        <v>NBBDeclined</v>
      </c>
    </row>
    <row r="309" spans="1:15" ht="12" customHeight="1" outlineLevel="1" x14ac:dyDescent="0.2">
      <c r="A309" s="12" t="s">
        <v>24158</v>
      </c>
      <c r="B309" s="12">
        <v>18123</v>
      </c>
      <c r="C309" s="12" t="s">
        <v>20136</v>
      </c>
      <c r="D309" s="17">
        <v>39952</v>
      </c>
      <c r="E309" s="13">
        <v>39953</v>
      </c>
      <c r="F309" s="14">
        <v>39953</v>
      </c>
      <c r="G309" s="8"/>
      <c r="H309" s="8"/>
      <c r="J309" s="10"/>
      <c r="K309" s="10"/>
      <c r="L309" s="15">
        <v>0</v>
      </c>
      <c r="M309" s="15">
        <v>0</v>
      </c>
      <c r="O309" t="str">
        <f t="shared" si="4"/>
        <v>NBBClose-No Info</v>
      </c>
    </row>
    <row r="310" spans="1:15" ht="12" customHeight="1" outlineLevel="1" x14ac:dyDescent="0.2">
      <c r="A310" s="12" t="s">
        <v>24158</v>
      </c>
      <c r="B310" s="12">
        <v>18126</v>
      </c>
      <c r="C310" s="12" t="s">
        <v>20133</v>
      </c>
      <c r="D310" s="18"/>
      <c r="E310" s="13">
        <v>39953</v>
      </c>
      <c r="F310" s="14">
        <v>39953</v>
      </c>
      <c r="G310" s="20"/>
      <c r="H310" s="20"/>
      <c r="J310" s="23"/>
      <c r="K310" s="23"/>
      <c r="L310" s="15">
        <v>0</v>
      </c>
      <c r="M310" s="15">
        <v>0</v>
      </c>
      <c r="O310" t="str">
        <f t="shared" si="4"/>
        <v>NBBDeclined</v>
      </c>
    </row>
    <row r="311" spans="1:15" ht="12" customHeight="1" outlineLevel="1" x14ac:dyDescent="0.2">
      <c r="A311" s="12" t="s">
        <v>24158</v>
      </c>
      <c r="B311" s="12">
        <v>18124</v>
      </c>
      <c r="C311" s="12" t="s">
        <v>20136</v>
      </c>
      <c r="D311" s="13">
        <v>39952</v>
      </c>
      <c r="E311" s="13">
        <v>39953</v>
      </c>
      <c r="F311" s="14">
        <v>39953</v>
      </c>
      <c r="G311" s="8"/>
      <c r="H311" s="8"/>
      <c r="J311" s="10"/>
      <c r="K311" s="10"/>
      <c r="L311" s="15">
        <v>0</v>
      </c>
      <c r="M311" s="15">
        <v>0</v>
      </c>
      <c r="O311" t="str">
        <f t="shared" si="4"/>
        <v>NBBClose-No Info</v>
      </c>
    </row>
    <row r="312" spans="1:15" ht="12" customHeight="1" outlineLevel="1" x14ac:dyDescent="0.2">
      <c r="A312" s="12" t="s">
        <v>24158</v>
      </c>
      <c r="B312" s="12">
        <v>18125</v>
      </c>
      <c r="C312" s="12" t="s">
        <v>20136</v>
      </c>
      <c r="D312" s="13">
        <v>39951</v>
      </c>
      <c r="E312" s="13">
        <v>39953</v>
      </c>
      <c r="F312" s="14">
        <v>39953</v>
      </c>
      <c r="G312" s="8"/>
      <c r="H312" s="8"/>
      <c r="J312" s="10"/>
      <c r="K312" s="10"/>
      <c r="L312" s="15">
        <v>0</v>
      </c>
      <c r="M312" s="15">
        <v>0</v>
      </c>
      <c r="O312" t="str">
        <f t="shared" si="4"/>
        <v>NBBClose-No Info</v>
      </c>
    </row>
    <row r="313" spans="1:15" ht="12" customHeight="1" outlineLevel="1" x14ac:dyDescent="0.2">
      <c r="A313" s="12" t="s">
        <v>24158</v>
      </c>
      <c r="B313" s="12">
        <v>18128</v>
      </c>
      <c r="C313" s="12" t="s">
        <v>20133</v>
      </c>
      <c r="D313" s="13">
        <v>39867</v>
      </c>
      <c r="E313" s="13">
        <v>39953</v>
      </c>
      <c r="F313" s="14">
        <v>39953</v>
      </c>
      <c r="G313" s="20"/>
      <c r="H313" s="20"/>
      <c r="J313" s="23"/>
      <c r="K313" s="23"/>
      <c r="L313" s="15">
        <v>0</v>
      </c>
      <c r="M313" s="15">
        <v>0</v>
      </c>
      <c r="O313" t="str">
        <f t="shared" si="4"/>
        <v>NBBDeclined</v>
      </c>
    </row>
    <row r="314" spans="1:15" ht="12" customHeight="1" outlineLevel="1" x14ac:dyDescent="0.2">
      <c r="A314" s="12" t="s">
        <v>24158</v>
      </c>
      <c r="B314" s="12">
        <v>18127</v>
      </c>
      <c r="C314" s="12" t="s">
        <v>20133</v>
      </c>
      <c r="D314" s="13">
        <v>39941</v>
      </c>
      <c r="E314" s="13">
        <v>39953</v>
      </c>
      <c r="F314" s="14">
        <v>39953</v>
      </c>
      <c r="G314" s="8"/>
      <c r="H314" s="8"/>
      <c r="J314" s="10"/>
      <c r="K314" s="10"/>
      <c r="L314" s="15">
        <v>0</v>
      </c>
      <c r="M314" s="15">
        <v>0</v>
      </c>
      <c r="O314" t="str">
        <f t="shared" si="4"/>
        <v>NBBDeclined</v>
      </c>
    </row>
    <row r="315" spans="1:15" ht="12" customHeight="1" outlineLevel="1" x14ac:dyDescent="0.2">
      <c r="A315" s="12" t="s">
        <v>24153</v>
      </c>
      <c r="B315" s="12">
        <v>17221</v>
      </c>
      <c r="C315" s="12" t="s">
        <v>20135</v>
      </c>
      <c r="D315" s="13">
        <v>39951</v>
      </c>
      <c r="E315" s="13">
        <v>39954</v>
      </c>
      <c r="F315" s="14">
        <v>39954</v>
      </c>
      <c r="G315" s="14">
        <v>39989</v>
      </c>
      <c r="H315" s="14">
        <v>39989</v>
      </c>
      <c r="I315" s="16">
        <v>40004</v>
      </c>
      <c r="J315" s="15">
        <v>35</v>
      </c>
      <c r="K315" s="15">
        <v>0</v>
      </c>
      <c r="L315" s="15">
        <v>35</v>
      </c>
      <c r="M315" s="15">
        <v>15</v>
      </c>
      <c r="O315" t="str">
        <f t="shared" si="4"/>
        <v>HJMBound &amp; Not Paid</v>
      </c>
    </row>
    <row r="316" spans="1:15" ht="12" customHeight="1" outlineLevel="1" x14ac:dyDescent="0.2">
      <c r="A316" s="12" t="s">
        <v>24156</v>
      </c>
      <c r="B316" s="12">
        <v>18132</v>
      </c>
      <c r="C316" s="12" t="s">
        <v>20133</v>
      </c>
      <c r="D316" s="18"/>
      <c r="E316" s="13">
        <v>39954</v>
      </c>
      <c r="F316" s="14">
        <v>39954</v>
      </c>
      <c r="G316" s="20"/>
      <c r="H316" s="20"/>
      <c r="J316" s="23"/>
      <c r="K316" s="23"/>
      <c r="L316" s="15">
        <v>0</v>
      </c>
      <c r="M316" s="15">
        <v>0</v>
      </c>
      <c r="O316" t="str">
        <f t="shared" si="4"/>
        <v>LABDeclined</v>
      </c>
    </row>
    <row r="317" spans="1:15" ht="12" customHeight="1" outlineLevel="1" x14ac:dyDescent="0.2">
      <c r="A317" s="12" t="s">
        <v>24157</v>
      </c>
      <c r="B317" s="12">
        <v>16954</v>
      </c>
      <c r="C317" s="12" t="s">
        <v>20135</v>
      </c>
      <c r="D317" s="13">
        <v>39954</v>
      </c>
      <c r="E317" s="13">
        <v>39954</v>
      </c>
      <c r="F317" s="14">
        <v>39954</v>
      </c>
      <c r="G317" s="19">
        <v>39954</v>
      </c>
      <c r="H317" s="19">
        <v>39954</v>
      </c>
      <c r="I317" s="16">
        <v>39962</v>
      </c>
      <c r="J317" s="22">
        <v>0</v>
      </c>
      <c r="K317" s="22">
        <v>0</v>
      </c>
      <c r="L317" s="15">
        <v>0</v>
      </c>
      <c r="M317" s="15">
        <v>8</v>
      </c>
      <c r="O317" t="str">
        <f t="shared" si="4"/>
        <v>MCBBound &amp; Not Paid</v>
      </c>
    </row>
    <row r="318" spans="1:15" ht="12" customHeight="1" outlineLevel="1" x14ac:dyDescent="0.2">
      <c r="A318" s="12" t="s">
        <v>24158</v>
      </c>
      <c r="B318" s="12">
        <v>18131</v>
      </c>
      <c r="C318" s="12" t="s">
        <v>20133</v>
      </c>
      <c r="D318" s="18"/>
      <c r="E318" s="13">
        <v>39954</v>
      </c>
      <c r="F318" s="14">
        <v>39954</v>
      </c>
      <c r="G318" s="8"/>
      <c r="H318" s="8"/>
      <c r="I318" s="16">
        <v>36951</v>
      </c>
      <c r="J318" s="10"/>
      <c r="K318" s="10"/>
      <c r="L318" s="15">
        <v>0</v>
      </c>
      <c r="M318" s="15">
        <v>0</v>
      </c>
      <c r="O318" t="str">
        <f t="shared" si="4"/>
        <v>NBBDeclined</v>
      </c>
    </row>
    <row r="319" spans="1:15" ht="12" customHeight="1" outlineLevel="1" x14ac:dyDescent="0.2">
      <c r="A319" s="12" t="s">
        <v>24158</v>
      </c>
      <c r="B319" s="12">
        <v>18130</v>
      </c>
      <c r="C319" s="12" t="s">
        <v>20133</v>
      </c>
      <c r="D319" s="13">
        <v>39943</v>
      </c>
      <c r="E319" s="13">
        <v>39953</v>
      </c>
      <c r="F319" s="14">
        <v>39954</v>
      </c>
      <c r="G319" s="20"/>
      <c r="H319" s="20"/>
      <c r="I319" s="18"/>
      <c r="J319" s="23"/>
      <c r="K319" s="23"/>
      <c r="L319" s="15">
        <v>0</v>
      </c>
      <c r="M319" s="15">
        <v>0</v>
      </c>
      <c r="O319" t="str">
        <f t="shared" si="4"/>
        <v>NBBDeclined</v>
      </c>
    </row>
    <row r="320" spans="1:15" ht="12" customHeight="1" outlineLevel="1" x14ac:dyDescent="0.2">
      <c r="A320" s="12" t="s">
        <v>20138</v>
      </c>
      <c r="B320" s="12">
        <v>17165</v>
      </c>
      <c r="C320" s="12" t="s">
        <v>20135</v>
      </c>
      <c r="D320" s="13">
        <v>39952</v>
      </c>
      <c r="E320" s="13">
        <v>39955</v>
      </c>
      <c r="F320" s="14">
        <v>39955</v>
      </c>
      <c r="G320" s="19">
        <v>39979</v>
      </c>
      <c r="H320" s="19">
        <v>39979</v>
      </c>
      <c r="I320" s="21">
        <v>39995</v>
      </c>
      <c r="J320" s="22">
        <v>24</v>
      </c>
      <c r="K320" s="22">
        <v>0</v>
      </c>
      <c r="L320" s="15">
        <v>24</v>
      </c>
      <c r="M320" s="15">
        <v>16</v>
      </c>
      <c r="O320" t="str">
        <f t="shared" si="4"/>
        <v>CNJBound &amp; Not Paid</v>
      </c>
    </row>
    <row r="321" spans="1:15" ht="12" customHeight="1" outlineLevel="1" x14ac:dyDescent="0.2">
      <c r="A321" s="12" t="s">
        <v>20138</v>
      </c>
      <c r="B321" s="12">
        <v>17079</v>
      </c>
      <c r="C321" s="12" t="s">
        <v>20135</v>
      </c>
      <c r="D321" s="13">
        <v>39955</v>
      </c>
      <c r="E321" s="13">
        <v>39955</v>
      </c>
      <c r="F321" s="14">
        <v>39955</v>
      </c>
      <c r="G321" s="19">
        <v>39974</v>
      </c>
      <c r="H321" s="19">
        <v>39974</v>
      </c>
      <c r="I321" s="21">
        <v>39992</v>
      </c>
      <c r="J321" s="22">
        <v>19</v>
      </c>
      <c r="K321" s="22">
        <v>0</v>
      </c>
      <c r="L321" s="15">
        <v>19</v>
      </c>
      <c r="M321" s="15">
        <v>18</v>
      </c>
      <c r="O321" t="str">
        <f t="shared" si="4"/>
        <v>CNJBound &amp; Not Paid</v>
      </c>
    </row>
    <row r="322" spans="1:15" ht="12" customHeight="1" outlineLevel="1" x14ac:dyDescent="0.2">
      <c r="A322" s="12" t="s">
        <v>24156</v>
      </c>
      <c r="B322" s="12">
        <v>16996</v>
      </c>
      <c r="C322" s="12" t="s">
        <v>20135</v>
      </c>
      <c r="D322" s="13">
        <v>39953</v>
      </c>
      <c r="E322" s="13">
        <v>39955</v>
      </c>
      <c r="F322" s="14">
        <v>39955</v>
      </c>
      <c r="G322" s="14">
        <v>39955</v>
      </c>
      <c r="H322" s="14">
        <v>39955</v>
      </c>
      <c r="I322" s="16">
        <v>39969</v>
      </c>
      <c r="J322" s="15">
        <v>0</v>
      </c>
      <c r="K322" s="15">
        <v>0</v>
      </c>
      <c r="L322" s="15">
        <v>0</v>
      </c>
      <c r="M322" s="15">
        <v>14</v>
      </c>
      <c r="O322" t="str">
        <f t="shared" si="4"/>
        <v>LABBound &amp; Not Paid</v>
      </c>
    </row>
    <row r="323" spans="1:15" ht="12" customHeight="1" outlineLevel="1" x14ac:dyDescent="0.2">
      <c r="A323" s="12" t="s">
        <v>24156</v>
      </c>
      <c r="B323" s="12">
        <v>16971</v>
      </c>
      <c r="C323" s="12" t="s">
        <v>20135</v>
      </c>
      <c r="D323" s="13">
        <v>39953</v>
      </c>
      <c r="E323" s="13">
        <v>39955</v>
      </c>
      <c r="F323" s="14">
        <v>39955</v>
      </c>
      <c r="G323" s="14">
        <v>39955</v>
      </c>
      <c r="H323" s="14">
        <v>39955</v>
      </c>
      <c r="I323" s="16">
        <v>39965</v>
      </c>
      <c r="J323" s="15">
        <v>0</v>
      </c>
      <c r="K323" s="15">
        <v>0</v>
      </c>
      <c r="L323" s="15">
        <v>0</v>
      </c>
      <c r="M323" s="15">
        <v>10</v>
      </c>
      <c r="O323" t="str">
        <f t="shared" ref="O323:O386" si="5">+A323&amp;C323</f>
        <v>LABBound &amp; Not Paid</v>
      </c>
    </row>
    <row r="324" spans="1:15" ht="12" customHeight="1" outlineLevel="1" x14ac:dyDescent="0.2">
      <c r="A324" s="12" t="s">
        <v>24157</v>
      </c>
      <c r="B324" s="12">
        <v>17035</v>
      </c>
      <c r="C324" s="12" t="s">
        <v>20135</v>
      </c>
      <c r="D324" s="13">
        <v>39952</v>
      </c>
      <c r="E324" s="13">
        <v>39954</v>
      </c>
      <c r="F324" s="14">
        <v>39955</v>
      </c>
      <c r="G324" s="14">
        <v>39965</v>
      </c>
      <c r="H324" s="14">
        <v>39965</v>
      </c>
      <c r="I324" s="21">
        <v>39981</v>
      </c>
      <c r="J324" s="15">
        <v>10</v>
      </c>
      <c r="K324" s="15">
        <v>0</v>
      </c>
      <c r="L324" s="15">
        <v>10</v>
      </c>
      <c r="M324" s="15">
        <v>16</v>
      </c>
      <c r="O324" t="str">
        <f t="shared" si="5"/>
        <v>MCBBound &amp; Not Paid</v>
      </c>
    </row>
    <row r="325" spans="1:15" ht="12" customHeight="1" outlineLevel="1" x14ac:dyDescent="0.2">
      <c r="A325" s="12" t="s">
        <v>24158</v>
      </c>
      <c r="B325" s="12">
        <v>18133</v>
      </c>
      <c r="C325" s="12" t="s">
        <v>20133</v>
      </c>
      <c r="D325" s="13">
        <v>39954</v>
      </c>
      <c r="E325" s="13">
        <v>39955</v>
      </c>
      <c r="F325" s="14">
        <v>39955</v>
      </c>
      <c r="G325" s="20"/>
      <c r="H325" s="20"/>
      <c r="I325" s="18"/>
      <c r="J325" s="23"/>
      <c r="K325" s="23"/>
      <c r="L325" s="15">
        <v>0</v>
      </c>
      <c r="M325" s="15">
        <v>0</v>
      </c>
      <c r="O325" t="str">
        <f t="shared" si="5"/>
        <v>NBBDeclined</v>
      </c>
    </row>
    <row r="326" spans="1:15" ht="12" customHeight="1" outlineLevel="1" x14ac:dyDescent="0.2">
      <c r="A326" s="12" t="s">
        <v>24153</v>
      </c>
      <c r="B326" s="12">
        <v>17443</v>
      </c>
      <c r="C326" s="12" t="s">
        <v>20135</v>
      </c>
      <c r="D326" s="13">
        <v>39954</v>
      </c>
      <c r="E326" s="13">
        <v>39959</v>
      </c>
      <c r="F326" s="14">
        <v>39959</v>
      </c>
      <c r="G326" s="19">
        <v>40003</v>
      </c>
      <c r="H326" s="19">
        <v>40003</v>
      </c>
      <c r="I326" s="16">
        <v>40050</v>
      </c>
      <c r="J326" s="22">
        <v>44</v>
      </c>
      <c r="K326" s="22">
        <v>0</v>
      </c>
      <c r="L326" s="15">
        <v>44</v>
      </c>
      <c r="M326" s="15">
        <v>47</v>
      </c>
      <c r="O326" t="str">
        <f t="shared" si="5"/>
        <v>HJMBound &amp; Not Paid</v>
      </c>
    </row>
    <row r="327" spans="1:15" ht="12" customHeight="1" outlineLevel="1" x14ac:dyDescent="0.2">
      <c r="A327" s="12" t="s">
        <v>24153</v>
      </c>
      <c r="B327" s="12">
        <v>16963</v>
      </c>
      <c r="C327" s="12" t="s">
        <v>20135</v>
      </c>
      <c r="D327" s="13">
        <v>39953</v>
      </c>
      <c r="E327" s="13">
        <v>39959</v>
      </c>
      <c r="F327" s="14">
        <v>39959</v>
      </c>
      <c r="G327" s="14">
        <v>39959</v>
      </c>
      <c r="H327" s="14">
        <v>39959</v>
      </c>
      <c r="I327" s="21">
        <v>39965</v>
      </c>
      <c r="J327" s="15">
        <v>0</v>
      </c>
      <c r="K327" s="15">
        <v>0</v>
      </c>
      <c r="L327" s="15">
        <v>0</v>
      </c>
      <c r="M327" s="15">
        <v>6</v>
      </c>
      <c r="O327" t="str">
        <f t="shared" si="5"/>
        <v>HJMBound &amp; Not Paid</v>
      </c>
    </row>
    <row r="328" spans="1:15" ht="12" customHeight="1" outlineLevel="1" x14ac:dyDescent="0.2">
      <c r="A328" s="12" t="s">
        <v>24155</v>
      </c>
      <c r="B328" s="12">
        <v>17037</v>
      </c>
      <c r="C328" s="12" t="s">
        <v>20135</v>
      </c>
      <c r="D328" s="13">
        <v>39954</v>
      </c>
      <c r="E328" s="13">
        <v>39955</v>
      </c>
      <c r="F328" s="14">
        <v>39959</v>
      </c>
      <c r="G328" s="19">
        <v>39961</v>
      </c>
      <c r="H328" s="19">
        <v>39962</v>
      </c>
      <c r="I328" s="21">
        <v>39982</v>
      </c>
      <c r="J328" s="22">
        <v>2</v>
      </c>
      <c r="K328" s="22">
        <v>1</v>
      </c>
      <c r="L328" s="15">
        <v>3</v>
      </c>
      <c r="M328" s="15">
        <v>20</v>
      </c>
      <c r="O328" t="str">
        <f t="shared" si="5"/>
        <v>JRBound &amp; Not Paid</v>
      </c>
    </row>
    <row r="329" spans="1:15" ht="12" customHeight="1" outlineLevel="1" x14ac:dyDescent="0.2">
      <c r="A329" s="12" t="s">
        <v>24155</v>
      </c>
      <c r="B329" s="12">
        <v>17414</v>
      </c>
      <c r="C329" s="12" t="s">
        <v>20135</v>
      </c>
      <c r="D329" s="13">
        <v>39948</v>
      </c>
      <c r="E329" s="13">
        <v>39955</v>
      </c>
      <c r="F329" s="14">
        <v>39959</v>
      </c>
      <c r="G329" s="19">
        <v>40016</v>
      </c>
      <c r="H329" s="19">
        <v>40016</v>
      </c>
      <c r="I329" s="21">
        <v>40041</v>
      </c>
      <c r="J329" s="22">
        <v>57</v>
      </c>
      <c r="K329" s="22">
        <v>0</v>
      </c>
      <c r="L329" s="15">
        <v>57</v>
      </c>
      <c r="M329" s="15">
        <v>25</v>
      </c>
      <c r="O329" t="str">
        <f t="shared" si="5"/>
        <v>JRBound &amp; Not Paid</v>
      </c>
    </row>
    <row r="330" spans="1:15" ht="12" customHeight="1" outlineLevel="1" x14ac:dyDescent="0.2">
      <c r="A330" s="12" t="s">
        <v>24156</v>
      </c>
      <c r="B330" s="12">
        <v>17281</v>
      </c>
      <c r="C330" s="12" t="s">
        <v>20135</v>
      </c>
      <c r="D330" s="13">
        <v>39947</v>
      </c>
      <c r="E330" s="13">
        <v>39955</v>
      </c>
      <c r="F330" s="14">
        <v>39959</v>
      </c>
      <c r="G330" s="19">
        <v>40004</v>
      </c>
      <c r="H330" s="19">
        <v>40004</v>
      </c>
      <c r="I330" s="21">
        <v>40018</v>
      </c>
      <c r="J330" s="22">
        <v>45</v>
      </c>
      <c r="K330" s="22">
        <v>0</v>
      </c>
      <c r="L330" s="15">
        <v>45</v>
      </c>
      <c r="M330" s="15">
        <v>14</v>
      </c>
      <c r="O330" t="str">
        <f t="shared" si="5"/>
        <v>LABBound &amp; Not Paid</v>
      </c>
    </row>
    <row r="331" spans="1:15" ht="12" customHeight="1" outlineLevel="1" x14ac:dyDescent="0.2">
      <c r="A331" s="12" t="s">
        <v>24157</v>
      </c>
      <c r="B331" s="12">
        <v>17265</v>
      </c>
      <c r="C331" s="12" t="s">
        <v>20135</v>
      </c>
      <c r="D331" s="13">
        <v>39952</v>
      </c>
      <c r="E331" s="13">
        <v>39959</v>
      </c>
      <c r="F331" s="14">
        <v>39959</v>
      </c>
      <c r="G331" s="19">
        <v>40000</v>
      </c>
      <c r="H331" s="19">
        <v>40000</v>
      </c>
      <c r="I331" s="21">
        <v>40014</v>
      </c>
      <c r="J331" s="22">
        <v>41</v>
      </c>
      <c r="K331" s="22">
        <v>0</v>
      </c>
      <c r="L331" s="15">
        <v>41</v>
      </c>
      <c r="M331" s="15">
        <v>14</v>
      </c>
      <c r="O331" t="str">
        <f t="shared" si="5"/>
        <v>MCBBound &amp; Not Paid</v>
      </c>
    </row>
    <row r="332" spans="1:15" ht="12" customHeight="1" outlineLevel="1" x14ac:dyDescent="0.2">
      <c r="A332" s="12" t="s">
        <v>24158</v>
      </c>
      <c r="B332" s="12">
        <v>18135</v>
      </c>
      <c r="C332" s="12" t="s">
        <v>20133</v>
      </c>
      <c r="D332" s="13">
        <v>39954</v>
      </c>
      <c r="E332" s="13">
        <v>39959</v>
      </c>
      <c r="F332" s="14">
        <v>39959</v>
      </c>
      <c r="G332" s="8"/>
      <c r="H332" s="8"/>
      <c r="J332" s="10"/>
      <c r="K332" s="10"/>
      <c r="L332" s="15">
        <v>0</v>
      </c>
      <c r="M332" s="15">
        <v>0</v>
      </c>
      <c r="O332" t="str">
        <f t="shared" si="5"/>
        <v>NBBDeclined</v>
      </c>
    </row>
    <row r="333" spans="1:15" ht="12" customHeight="1" outlineLevel="1" x14ac:dyDescent="0.2">
      <c r="A333" s="12" t="s">
        <v>24158</v>
      </c>
      <c r="B333" s="12">
        <v>18134</v>
      </c>
      <c r="C333" s="12" t="s">
        <v>20136</v>
      </c>
      <c r="D333" s="13">
        <v>39959</v>
      </c>
      <c r="E333" s="13">
        <v>39959</v>
      </c>
      <c r="F333" s="14">
        <v>39959</v>
      </c>
      <c r="G333" s="20"/>
      <c r="H333" s="20"/>
      <c r="I333" s="18"/>
      <c r="J333" s="23"/>
      <c r="K333" s="23"/>
      <c r="L333" s="15">
        <v>0</v>
      </c>
      <c r="M333" s="15">
        <v>0</v>
      </c>
      <c r="O333" t="str">
        <f t="shared" si="5"/>
        <v>NBBClose-No Info</v>
      </c>
    </row>
    <row r="334" spans="1:15" ht="12" customHeight="1" outlineLevel="1" x14ac:dyDescent="0.2">
      <c r="A334" s="12" t="s">
        <v>24158</v>
      </c>
      <c r="B334" s="12">
        <v>18136</v>
      </c>
      <c r="C334" s="12" t="s">
        <v>20133</v>
      </c>
      <c r="D334" s="13">
        <v>39899</v>
      </c>
      <c r="E334" s="13">
        <v>39959</v>
      </c>
      <c r="F334" s="14">
        <v>39959</v>
      </c>
      <c r="G334" s="8"/>
      <c r="H334" s="8"/>
      <c r="J334" s="10"/>
      <c r="K334" s="10"/>
      <c r="L334" s="15">
        <v>0</v>
      </c>
      <c r="M334" s="15">
        <v>0</v>
      </c>
      <c r="O334" t="str">
        <f t="shared" si="5"/>
        <v>NBBDeclined</v>
      </c>
    </row>
    <row r="335" spans="1:15" ht="12" customHeight="1" outlineLevel="1" x14ac:dyDescent="0.2">
      <c r="A335" s="12" t="s">
        <v>20138</v>
      </c>
      <c r="B335" s="12">
        <v>17063</v>
      </c>
      <c r="C335" s="12" t="s">
        <v>20135</v>
      </c>
      <c r="D335" s="13">
        <v>39954</v>
      </c>
      <c r="E335" s="13">
        <v>39959</v>
      </c>
      <c r="F335" s="14">
        <v>39960</v>
      </c>
      <c r="G335" s="19">
        <v>39976</v>
      </c>
      <c r="H335" s="19">
        <v>39976</v>
      </c>
      <c r="I335" s="16">
        <v>39990</v>
      </c>
      <c r="J335" s="22">
        <v>16</v>
      </c>
      <c r="K335" s="22">
        <v>0</v>
      </c>
      <c r="L335" s="15">
        <v>16</v>
      </c>
      <c r="M335" s="15">
        <v>14</v>
      </c>
      <c r="O335" t="str">
        <f t="shared" si="5"/>
        <v>CNJBound &amp; Not Paid</v>
      </c>
    </row>
    <row r="336" spans="1:15" ht="12" customHeight="1" outlineLevel="1" x14ac:dyDescent="0.2">
      <c r="A336" s="12" t="s">
        <v>24153</v>
      </c>
      <c r="B336" s="12">
        <v>17238</v>
      </c>
      <c r="C336" s="12" t="s">
        <v>20135</v>
      </c>
      <c r="D336" s="13">
        <v>39947</v>
      </c>
      <c r="E336" s="13">
        <v>39959</v>
      </c>
      <c r="F336" s="14">
        <v>39960</v>
      </c>
      <c r="G336" s="14">
        <v>39993</v>
      </c>
      <c r="H336" s="14">
        <v>39993</v>
      </c>
      <c r="I336" s="21">
        <v>40008</v>
      </c>
      <c r="J336" s="15">
        <v>33</v>
      </c>
      <c r="K336" s="15">
        <v>0</v>
      </c>
      <c r="L336" s="15">
        <v>33</v>
      </c>
      <c r="M336" s="15">
        <v>15</v>
      </c>
      <c r="O336" t="str">
        <f t="shared" si="5"/>
        <v>HJMBound &amp; Not Paid</v>
      </c>
    </row>
    <row r="337" spans="1:15" ht="12" customHeight="1" outlineLevel="1" x14ac:dyDescent="0.2">
      <c r="A337" s="12" t="s">
        <v>24153</v>
      </c>
      <c r="B337" s="12">
        <v>17412</v>
      </c>
      <c r="C337" s="12" t="s">
        <v>20135</v>
      </c>
      <c r="D337" s="13">
        <v>39955</v>
      </c>
      <c r="E337" s="13">
        <v>39960</v>
      </c>
      <c r="F337" s="14">
        <v>39960</v>
      </c>
      <c r="G337" s="14">
        <v>40003</v>
      </c>
      <c r="H337" s="14">
        <v>40003</v>
      </c>
      <c r="I337" s="16">
        <v>40040</v>
      </c>
      <c r="J337" s="15">
        <v>43</v>
      </c>
      <c r="K337" s="15">
        <v>0</v>
      </c>
      <c r="L337" s="15">
        <v>43</v>
      </c>
      <c r="M337" s="15">
        <v>37</v>
      </c>
      <c r="O337" t="str">
        <f t="shared" si="5"/>
        <v>HJMBound &amp; Not Paid</v>
      </c>
    </row>
    <row r="338" spans="1:15" ht="12" customHeight="1" outlineLevel="1" x14ac:dyDescent="0.2">
      <c r="A338" s="12" t="s">
        <v>24153</v>
      </c>
      <c r="B338" s="12">
        <v>17222</v>
      </c>
      <c r="C338" s="12" t="s">
        <v>20135</v>
      </c>
      <c r="D338" s="13">
        <v>39953</v>
      </c>
      <c r="E338" s="13">
        <v>39960</v>
      </c>
      <c r="F338" s="14">
        <v>39960</v>
      </c>
      <c r="G338" s="19">
        <v>39979</v>
      </c>
      <c r="H338" s="19">
        <v>39979</v>
      </c>
      <c r="I338" s="21">
        <v>40004</v>
      </c>
      <c r="J338" s="22">
        <v>19</v>
      </c>
      <c r="K338" s="22">
        <v>0</v>
      </c>
      <c r="L338" s="15">
        <v>19</v>
      </c>
      <c r="M338" s="15">
        <v>25</v>
      </c>
      <c r="O338" t="str">
        <f t="shared" si="5"/>
        <v>HJMBound &amp; Not Paid</v>
      </c>
    </row>
    <row r="339" spans="1:15" ht="12" customHeight="1" outlineLevel="1" x14ac:dyDescent="0.2">
      <c r="A339" s="12" t="s">
        <v>24153</v>
      </c>
      <c r="B339" s="12">
        <v>17067</v>
      </c>
      <c r="C339" s="12" t="s">
        <v>20135</v>
      </c>
      <c r="D339" s="13">
        <v>39959</v>
      </c>
      <c r="E339" s="13">
        <v>39960</v>
      </c>
      <c r="F339" s="14">
        <v>39960</v>
      </c>
      <c r="G339" s="14">
        <v>39960</v>
      </c>
      <c r="H339" s="14">
        <v>39962</v>
      </c>
      <c r="I339" s="21">
        <v>39991</v>
      </c>
      <c r="J339" s="15">
        <v>0</v>
      </c>
      <c r="K339" s="15">
        <v>2</v>
      </c>
      <c r="L339" s="15">
        <v>2</v>
      </c>
      <c r="M339" s="15">
        <v>29</v>
      </c>
      <c r="O339" t="str">
        <f t="shared" si="5"/>
        <v>HJMBound &amp; Not Paid</v>
      </c>
    </row>
    <row r="340" spans="1:15" ht="12" customHeight="1" outlineLevel="1" x14ac:dyDescent="0.2">
      <c r="A340" s="12" t="s">
        <v>24153</v>
      </c>
      <c r="B340" s="12">
        <v>17031</v>
      </c>
      <c r="C340" s="12" t="s">
        <v>20135</v>
      </c>
      <c r="D340" s="13">
        <v>39955</v>
      </c>
      <c r="E340" s="13">
        <v>39960</v>
      </c>
      <c r="F340" s="14">
        <v>39960</v>
      </c>
      <c r="G340" s="14">
        <v>39960</v>
      </c>
      <c r="H340" s="14">
        <v>39972</v>
      </c>
      <c r="I340" s="21">
        <v>39980</v>
      </c>
      <c r="J340" s="15">
        <v>0</v>
      </c>
      <c r="K340" s="15">
        <v>12</v>
      </c>
      <c r="L340" s="15">
        <v>12</v>
      </c>
      <c r="M340" s="15">
        <v>8</v>
      </c>
      <c r="O340" t="str">
        <f t="shared" si="5"/>
        <v>HJMBound &amp; Not Paid</v>
      </c>
    </row>
    <row r="341" spans="1:15" ht="12" customHeight="1" outlineLevel="1" x14ac:dyDescent="0.2">
      <c r="A341" s="12" t="s">
        <v>24155</v>
      </c>
      <c r="B341" s="12">
        <v>17228</v>
      </c>
      <c r="C341" s="12" t="s">
        <v>20135</v>
      </c>
      <c r="D341" s="13">
        <v>39958</v>
      </c>
      <c r="E341" s="13">
        <v>39959</v>
      </c>
      <c r="F341" s="14">
        <v>39960</v>
      </c>
      <c r="G341" s="14">
        <v>39982</v>
      </c>
      <c r="H341" s="19">
        <v>39987</v>
      </c>
      <c r="I341" s="21">
        <v>40005</v>
      </c>
      <c r="J341" s="15">
        <v>22</v>
      </c>
      <c r="K341" s="22">
        <v>5</v>
      </c>
      <c r="L341" s="15">
        <v>27</v>
      </c>
      <c r="M341" s="15">
        <v>18</v>
      </c>
      <c r="O341" t="str">
        <f t="shared" si="5"/>
        <v>JRBound &amp; Not Paid</v>
      </c>
    </row>
    <row r="342" spans="1:15" ht="12" customHeight="1" outlineLevel="1" x14ac:dyDescent="0.2">
      <c r="A342" s="12" t="s">
        <v>24156</v>
      </c>
      <c r="B342" s="12">
        <v>17060</v>
      </c>
      <c r="C342" s="12" t="s">
        <v>20135</v>
      </c>
      <c r="D342" s="17">
        <v>39958</v>
      </c>
      <c r="E342" s="13">
        <v>39960</v>
      </c>
      <c r="F342" s="14">
        <v>39960</v>
      </c>
      <c r="G342" s="19">
        <v>39979</v>
      </c>
      <c r="H342" s="19">
        <v>39979</v>
      </c>
      <c r="I342" s="21">
        <v>39989</v>
      </c>
      <c r="J342" s="22">
        <v>19</v>
      </c>
      <c r="K342" s="22">
        <v>0</v>
      </c>
      <c r="L342" s="15">
        <v>19</v>
      </c>
      <c r="M342" s="15">
        <v>10</v>
      </c>
      <c r="O342" t="str">
        <f t="shared" si="5"/>
        <v>LABBound &amp; Not Paid</v>
      </c>
    </row>
    <row r="343" spans="1:15" ht="12" customHeight="1" outlineLevel="1" x14ac:dyDescent="0.2">
      <c r="A343" s="12" t="s">
        <v>24157</v>
      </c>
      <c r="B343" s="12">
        <v>17273</v>
      </c>
      <c r="C343" s="12" t="s">
        <v>20135</v>
      </c>
      <c r="D343" s="13">
        <v>39948</v>
      </c>
      <c r="E343" s="13">
        <v>39959</v>
      </c>
      <c r="F343" s="14">
        <v>39960</v>
      </c>
      <c r="G343" s="19">
        <v>39996</v>
      </c>
      <c r="H343" s="19">
        <v>40000</v>
      </c>
      <c r="I343" s="21">
        <v>40015</v>
      </c>
      <c r="J343" s="22">
        <v>36</v>
      </c>
      <c r="K343" s="22">
        <v>4</v>
      </c>
      <c r="L343" s="15">
        <v>40</v>
      </c>
      <c r="M343" s="15">
        <v>15</v>
      </c>
      <c r="O343" t="str">
        <f t="shared" si="5"/>
        <v>MCBBound &amp; Not Paid</v>
      </c>
    </row>
    <row r="344" spans="1:15" ht="12" customHeight="1" outlineLevel="1" x14ac:dyDescent="0.2">
      <c r="A344" s="12" t="s">
        <v>24158</v>
      </c>
      <c r="B344" s="12">
        <v>18139</v>
      </c>
      <c r="C344" s="12" t="s">
        <v>20133</v>
      </c>
      <c r="D344" s="13">
        <v>39960</v>
      </c>
      <c r="E344" s="13">
        <v>39960</v>
      </c>
      <c r="F344" s="14">
        <v>39960</v>
      </c>
      <c r="G344" s="20"/>
      <c r="H344" s="20"/>
      <c r="J344" s="23"/>
      <c r="K344" s="23"/>
      <c r="L344" s="15">
        <v>0</v>
      </c>
      <c r="M344" s="15">
        <v>0</v>
      </c>
      <c r="O344" t="str">
        <f t="shared" si="5"/>
        <v>NBBDeclined</v>
      </c>
    </row>
    <row r="345" spans="1:15" ht="12" customHeight="1" outlineLevel="1" x14ac:dyDescent="0.2">
      <c r="A345" s="12" t="s">
        <v>24158</v>
      </c>
      <c r="B345" s="12">
        <v>18138</v>
      </c>
      <c r="C345" s="12" t="s">
        <v>20134</v>
      </c>
      <c r="D345" s="13">
        <v>39895</v>
      </c>
      <c r="E345" s="13">
        <v>39959</v>
      </c>
      <c r="F345" s="14">
        <v>39960</v>
      </c>
      <c r="G345" s="19">
        <v>39961</v>
      </c>
      <c r="H345" s="19">
        <v>39961</v>
      </c>
      <c r="J345" s="22">
        <v>1</v>
      </c>
      <c r="K345" s="22">
        <v>0</v>
      </c>
      <c r="L345" s="15">
        <v>1</v>
      </c>
      <c r="M345" s="15">
        <v>0</v>
      </c>
      <c r="O345" t="str">
        <f t="shared" si="5"/>
        <v>NBBNo Sale</v>
      </c>
    </row>
    <row r="346" spans="1:15" ht="12" customHeight="1" outlineLevel="1" x14ac:dyDescent="0.2">
      <c r="A346" s="12" t="s">
        <v>24158</v>
      </c>
      <c r="B346" s="12">
        <v>18137</v>
      </c>
      <c r="C346" s="12" t="s">
        <v>20133</v>
      </c>
      <c r="D346" s="13">
        <v>39925</v>
      </c>
      <c r="E346" s="13">
        <v>39960</v>
      </c>
      <c r="F346" s="14">
        <v>39960</v>
      </c>
      <c r="G346" s="20"/>
      <c r="H346" s="20"/>
      <c r="I346" s="21">
        <v>38885</v>
      </c>
      <c r="J346" s="23"/>
      <c r="K346" s="23"/>
      <c r="L346" s="15">
        <v>0</v>
      </c>
      <c r="M346" s="15">
        <v>0</v>
      </c>
      <c r="O346" t="str">
        <f t="shared" si="5"/>
        <v>NBBDeclined</v>
      </c>
    </row>
    <row r="347" spans="1:15" ht="12" customHeight="1" outlineLevel="1" x14ac:dyDescent="0.2">
      <c r="A347" s="12" t="s">
        <v>20138</v>
      </c>
      <c r="B347" s="12">
        <v>17155</v>
      </c>
      <c r="C347" s="12" t="s">
        <v>20135</v>
      </c>
      <c r="D347" s="13">
        <v>39954</v>
      </c>
      <c r="E347" s="13">
        <v>39961</v>
      </c>
      <c r="F347" s="14">
        <v>39961</v>
      </c>
      <c r="G347" s="14">
        <v>39979</v>
      </c>
      <c r="H347" s="19">
        <v>39981</v>
      </c>
      <c r="I347" s="21">
        <v>39995</v>
      </c>
      <c r="J347" s="15">
        <v>18</v>
      </c>
      <c r="K347" s="22">
        <v>2</v>
      </c>
      <c r="L347" s="15">
        <v>20</v>
      </c>
      <c r="M347" s="15">
        <v>14</v>
      </c>
      <c r="O347" t="str">
        <f t="shared" si="5"/>
        <v>CNJBound &amp; Not Paid</v>
      </c>
    </row>
    <row r="348" spans="1:15" ht="12" customHeight="1" outlineLevel="1" x14ac:dyDescent="0.2">
      <c r="A348" s="12" t="s">
        <v>20138</v>
      </c>
      <c r="B348" s="12">
        <v>17180</v>
      </c>
      <c r="C348" s="12" t="s">
        <v>20135</v>
      </c>
      <c r="D348" s="13">
        <v>39951</v>
      </c>
      <c r="E348" s="13">
        <v>39959</v>
      </c>
      <c r="F348" s="14">
        <v>39961</v>
      </c>
      <c r="G348" s="19">
        <v>39980</v>
      </c>
      <c r="H348" s="19">
        <v>39980</v>
      </c>
      <c r="I348" s="21">
        <v>39995</v>
      </c>
      <c r="J348" s="22">
        <v>19</v>
      </c>
      <c r="K348" s="22">
        <v>0</v>
      </c>
      <c r="L348" s="15">
        <v>19</v>
      </c>
      <c r="M348" s="15">
        <v>15</v>
      </c>
      <c r="O348" t="str">
        <f t="shared" si="5"/>
        <v>CNJBound &amp; Not Paid</v>
      </c>
    </row>
    <row r="349" spans="1:15" ht="12" customHeight="1" outlineLevel="1" x14ac:dyDescent="0.2">
      <c r="A349" s="12" t="s">
        <v>20138</v>
      </c>
      <c r="B349" s="12">
        <v>17042</v>
      </c>
      <c r="C349" s="12" t="s">
        <v>20135</v>
      </c>
      <c r="D349" s="13">
        <v>39953</v>
      </c>
      <c r="E349" s="13">
        <v>39961</v>
      </c>
      <c r="F349" s="14">
        <v>39961</v>
      </c>
      <c r="G349" s="14">
        <v>39967</v>
      </c>
      <c r="H349" s="14">
        <v>39967</v>
      </c>
      <c r="I349" s="16">
        <v>39984</v>
      </c>
      <c r="J349" s="15">
        <v>6</v>
      </c>
      <c r="K349" s="15">
        <v>0</v>
      </c>
      <c r="L349" s="15">
        <v>6</v>
      </c>
      <c r="M349" s="15">
        <v>17</v>
      </c>
      <c r="O349" t="str">
        <f t="shared" si="5"/>
        <v>CNJBound &amp; Not Paid</v>
      </c>
    </row>
    <row r="350" spans="1:15" ht="12" customHeight="1" outlineLevel="1" x14ac:dyDescent="0.2">
      <c r="A350" s="12" t="s">
        <v>24153</v>
      </c>
      <c r="B350" s="12">
        <v>17008</v>
      </c>
      <c r="C350" s="12" t="s">
        <v>20135</v>
      </c>
      <c r="D350" s="13">
        <v>39955</v>
      </c>
      <c r="E350" s="13">
        <v>39960</v>
      </c>
      <c r="F350" s="14">
        <v>39961</v>
      </c>
      <c r="G350" s="19">
        <v>39961</v>
      </c>
      <c r="H350" s="19">
        <v>39961</v>
      </c>
      <c r="I350" s="16">
        <v>39973</v>
      </c>
      <c r="J350" s="22">
        <v>0</v>
      </c>
      <c r="K350" s="22">
        <v>0</v>
      </c>
      <c r="L350" s="15">
        <v>0</v>
      </c>
      <c r="M350" s="15">
        <v>12</v>
      </c>
      <c r="O350" t="str">
        <f t="shared" si="5"/>
        <v>HJMBound &amp; Not Paid</v>
      </c>
    </row>
    <row r="351" spans="1:15" ht="12" customHeight="1" outlineLevel="1" x14ac:dyDescent="0.2">
      <c r="A351" s="12" t="s">
        <v>24153</v>
      </c>
      <c r="B351" s="12">
        <v>17083</v>
      </c>
      <c r="C351" s="12" t="s">
        <v>20135</v>
      </c>
      <c r="D351" s="13">
        <v>39948</v>
      </c>
      <c r="E351" s="13">
        <v>39960</v>
      </c>
      <c r="F351" s="14">
        <v>39961</v>
      </c>
      <c r="G351" s="14">
        <v>39976</v>
      </c>
      <c r="H351" s="14">
        <v>39976</v>
      </c>
      <c r="I351" s="21">
        <v>39994</v>
      </c>
      <c r="J351" s="15">
        <v>15</v>
      </c>
      <c r="K351" s="15">
        <v>0</v>
      </c>
      <c r="L351" s="15">
        <v>15</v>
      </c>
      <c r="M351" s="15">
        <v>18</v>
      </c>
      <c r="O351" t="str">
        <f t="shared" si="5"/>
        <v>HJMBound &amp; Not Paid</v>
      </c>
    </row>
    <row r="352" spans="1:15" ht="12" customHeight="1" outlineLevel="1" x14ac:dyDescent="0.2">
      <c r="A352" s="12" t="s">
        <v>24153</v>
      </c>
      <c r="B352" s="12">
        <v>17086</v>
      </c>
      <c r="C352" s="12" t="s">
        <v>20135</v>
      </c>
      <c r="D352" s="18"/>
      <c r="E352" s="13">
        <v>39961</v>
      </c>
      <c r="F352" s="14">
        <v>39961</v>
      </c>
      <c r="G352" s="19">
        <v>39976</v>
      </c>
      <c r="H352" s="19">
        <v>39976</v>
      </c>
      <c r="I352" s="16">
        <v>39994</v>
      </c>
      <c r="J352" s="22">
        <v>15</v>
      </c>
      <c r="K352" s="22">
        <v>0</v>
      </c>
      <c r="L352" s="15">
        <v>15</v>
      </c>
      <c r="M352" s="15">
        <v>18</v>
      </c>
      <c r="O352" t="str">
        <f t="shared" si="5"/>
        <v>HJMBound &amp; Not Paid</v>
      </c>
    </row>
    <row r="353" spans="1:15" ht="12" customHeight="1" outlineLevel="1" x14ac:dyDescent="0.2">
      <c r="A353" s="12" t="s">
        <v>24153</v>
      </c>
      <c r="B353" s="12">
        <v>17090</v>
      </c>
      <c r="C353" s="12" t="s">
        <v>20135</v>
      </c>
      <c r="D353" s="13">
        <v>39938</v>
      </c>
      <c r="E353" s="13">
        <v>39961</v>
      </c>
      <c r="F353" s="14">
        <v>39961</v>
      </c>
      <c r="G353" s="19">
        <v>39965</v>
      </c>
      <c r="H353" s="19">
        <v>39974</v>
      </c>
      <c r="I353" s="16">
        <v>39994</v>
      </c>
      <c r="J353" s="22">
        <v>4</v>
      </c>
      <c r="K353" s="22">
        <v>9</v>
      </c>
      <c r="L353" s="15">
        <v>13</v>
      </c>
      <c r="M353" s="15">
        <v>20</v>
      </c>
      <c r="O353" t="str">
        <f t="shared" si="5"/>
        <v>HJMBound &amp; Not Paid</v>
      </c>
    </row>
    <row r="354" spans="1:15" ht="12" customHeight="1" outlineLevel="1" x14ac:dyDescent="0.2">
      <c r="A354" s="12" t="s">
        <v>24153</v>
      </c>
      <c r="B354" s="12">
        <v>18140</v>
      </c>
      <c r="C354" s="12" t="s">
        <v>20134</v>
      </c>
      <c r="D354" s="13">
        <v>39955</v>
      </c>
      <c r="E354" s="13">
        <v>39961</v>
      </c>
      <c r="F354" s="14">
        <v>39961</v>
      </c>
      <c r="G354" s="14">
        <v>39965</v>
      </c>
      <c r="H354" s="19">
        <v>39965</v>
      </c>
      <c r="J354" s="15">
        <v>4</v>
      </c>
      <c r="K354" s="22">
        <v>0</v>
      </c>
      <c r="L354" s="15">
        <v>4</v>
      </c>
      <c r="M354" s="15">
        <v>0</v>
      </c>
      <c r="O354" t="str">
        <f t="shared" si="5"/>
        <v>HJMNo Sale</v>
      </c>
    </row>
    <row r="355" spans="1:15" ht="12" customHeight="1" outlineLevel="1" x14ac:dyDescent="0.2">
      <c r="A355" s="12" t="s">
        <v>24155</v>
      </c>
      <c r="B355" s="12">
        <v>17163</v>
      </c>
      <c r="C355" s="12" t="s">
        <v>20135</v>
      </c>
      <c r="D355" s="13">
        <v>39958</v>
      </c>
      <c r="E355" s="13">
        <v>39961</v>
      </c>
      <c r="F355" s="14">
        <v>39961</v>
      </c>
      <c r="G355" s="19">
        <v>39973</v>
      </c>
      <c r="H355" s="19">
        <v>39973</v>
      </c>
      <c r="I355" s="16">
        <v>39995</v>
      </c>
      <c r="J355" s="22">
        <v>12</v>
      </c>
      <c r="K355" s="22">
        <v>0</v>
      </c>
      <c r="L355" s="15">
        <v>12</v>
      </c>
      <c r="M355" s="15">
        <v>22</v>
      </c>
      <c r="O355" t="str">
        <f t="shared" si="5"/>
        <v>JRBound &amp; Not Paid</v>
      </c>
    </row>
    <row r="356" spans="1:15" ht="12" customHeight="1" outlineLevel="1" x14ac:dyDescent="0.2">
      <c r="A356" s="12" t="s">
        <v>24155</v>
      </c>
      <c r="B356" s="12">
        <v>17064</v>
      </c>
      <c r="C356" s="12" t="s">
        <v>20135</v>
      </c>
      <c r="D356" s="13">
        <v>39959</v>
      </c>
      <c r="E356" s="13">
        <v>39960</v>
      </c>
      <c r="F356" s="14">
        <v>39961</v>
      </c>
      <c r="G356" s="14">
        <v>39968</v>
      </c>
      <c r="H356" s="14">
        <v>39969</v>
      </c>
      <c r="I356" s="21">
        <v>39990</v>
      </c>
      <c r="J356" s="15">
        <v>7</v>
      </c>
      <c r="K356" s="15">
        <v>1</v>
      </c>
      <c r="L356" s="15">
        <v>8</v>
      </c>
      <c r="M356" s="15">
        <v>21</v>
      </c>
      <c r="O356" t="str">
        <f t="shared" si="5"/>
        <v>JRBound &amp; Not Paid</v>
      </c>
    </row>
    <row r="357" spans="1:15" ht="12" customHeight="1" outlineLevel="1" x14ac:dyDescent="0.2">
      <c r="A357" s="12" t="s">
        <v>24156</v>
      </c>
      <c r="B357" s="12">
        <v>16519</v>
      </c>
      <c r="C357" s="12" t="s">
        <v>20135</v>
      </c>
      <c r="D357" s="13">
        <v>39961</v>
      </c>
      <c r="E357" s="13">
        <v>39961</v>
      </c>
      <c r="F357" s="14">
        <v>39961</v>
      </c>
      <c r="G357" s="19">
        <v>39962</v>
      </c>
      <c r="H357" s="19">
        <v>39973</v>
      </c>
      <c r="I357" s="16">
        <v>39892</v>
      </c>
      <c r="J357" s="22">
        <v>1</v>
      </c>
      <c r="K357" s="22">
        <v>11</v>
      </c>
      <c r="L357" s="15">
        <v>12</v>
      </c>
      <c r="M357" s="15">
        <v>-81</v>
      </c>
      <c r="O357" t="str">
        <f t="shared" si="5"/>
        <v>LABBound &amp; Not Paid</v>
      </c>
    </row>
    <row r="358" spans="1:15" ht="12" customHeight="1" outlineLevel="1" x14ac:dyDescent="0.2">
      <c r="A358" s="12" t="s">
        <v>24156</v>
      </c>
      <c r="B358" s="12">
        <v>17254</v>
      </c>
      <c r="C358" s="12" t="s">
        <v>20135</v>
      </c>
      <c r="D358" s="13">
        <v>39955</v>
      </c>
      <c r="E358" s="13">
        <v>39961</v>
      </c>
      <c r="F358" s="14">
        <v>39961</v>
      </c>
      <c r="G358" s="14">
        <v>40000</v>
      </c>
      <c r="H358" s="14">
        <v>40000</v>
      </c>
      <c r="I358" s="21">
        <v>40011</v>
      </c>
      <c r="J358" s="15">
        <v>39</v>
      </c>
      <c r="K358" s="15">
        <v>0</v>
      </c>
      <c r="L358" s="15">
        <v>39</v>
      </c>
      <c r="M358" s="15">
        <v>11</v>
      </c>
      <c r="O358" t="str">
        <f t="shared" si="5"/>
        <v>LABBound &amp; Not Paid</v>
      </c>
    </row>
    <row r="359" spans="1:15" ht="12" customHeight="1" outlineLevel="1" x14ac:dyDescent="0.2">
      <c r="A359" s="12" t="s">
        <v>24156</v>
      </c>
      <c r="B359" s="12">
        <v>17019</v>
      </c>
      <c r="C359" s="12" t="s">
        <v>20135</v>
      </c>
      <c r="D359" s="13">
        <v>39960</v>
      </c>
      <c r="E359" s="13">
        <v>39961</v>
      </c>
      <c r="F359" s="14">
        <v>39961</v>
      </c>
      <c r="G359" s="14">
        <v>39962</v>
      </c>
      <c r="H359" s="19">
        <v>39973</v>
      </c>
      <c r="I359" s="21">
        <v>39976</v>
      </c>
      <c r="J359" s="15">
        <v>1</v>
      </c>
      <c r="K359" s="22">
        <v>11</v>
      </c>
      <c r="L359" s="15">
        <v>12</v>
      </c>
      <c r="M359" s="15">
        <v>3</v>
      </c>
      <c r="O359" t="str">
        <f t="shared" si="5"/>
        <v>LABBound &amp; Not Paid</v>
      </c>
    </row>
    <row r="360" spans="1:15" ht="12" customHeight="1" outlineLevel="1" x14ac:dyDescent="0.2">
      <c r="A360" s="12" t="s">
        <v>24156</v>
      </c>
      <c r="B360" s="12">
        <v>17040</v>
      </c>
      <c r="C360" s="12" t="s">
        <v>20135</v>
      </c>
      <c r="D360" s="13">
        <v>39956</v>
      </c>
      <c r="E360" s="13">
        <v>39961</v>
      </c>
      <c r="F360" s="14">
        <v>39961</v>
      </c>
      <c r="G360" s="14">
        <v>39974</v>
      </c>
      <c r="H360" s="14">
        <v>39974</v>
      </c>
      <c r="I360" s="16">
        <v>39984</v>
      </c>
      <c r="J360" s="15">
        <v>13</v>
      </c>
      <c r="K360" s="15">
        <v>0</v>
      </c>
      <c r="L360" s="15">
        <v>13</v>
      </c>
      <c r="M360" s="15">
        <v>10</v>
      </c>
      <c r="O360" t="str">
        <f t="shared" si="5"/>
        <v>LABBound &amp; Not Paid</v>
      </c>
    </row>
    <row r="361" spans="1:15" ht="12" customHeight="1" outlineLevel="1" x14ac:dyDescent="0.2">
      <c r="A361" s="12" t="s">
        <v>24156</v>
      </c>
      <c r="B361" s="12">
        <v>17057</v>
      </c>
      <c r="C361" s="12" t="s">
        <v>20135</v>
      </c>
      <c r="D361" s="13">
        <v>39960</v>
      </c>
      <c r="E361" s="13">
        <v>39961</v>
      </c>
      <c r="F361" s="14">
        <v>39961</v>
      </c>
      <c r="G361" s="14">
        <v>39978</v>
      </c>
      <c r="H361" s="14">
        <v>39978</v>
      </c>
      <c r="I361" s="21">
        <v>39988</v>
      </c>
      <c r="J361" s="15">
        <v>17</v>
      </c>
      <c r="K361" s="15">
        <v>0</v>
      </c>
      <c r="L361" s="15">
        <v>17</v>
      </c>
      <c r="M361" s="15">
        <v>10</v>
      </c>
      <c r="O361" t="str">
        <f t="shared" si="5"/>
        <v>LABBound &amp; Not Paid</v>
      </c>
    </row>
    <row r="362" spans="1:15" ht="12" customHeight="1" outlineLevel="1" x14ac:dyDescent="0.2">
      <c r="A362" s="12" t="s">
        <v>24156</v>
      </c>
      <c r="B362" s="12">
        <v>17052</v>
      </c>
      <c r="C362" s="12" t="s">
        <v>20135</v>
      </c>
      <c r="D362" s="13">
        <v>39961</v>
      </c>
      <c r="E362" s="13">
        <v>39961</v>
      </c>
      <c r="F362" s="14">
        <v>39961</v>
      </c>
      <c r="G362" s="14">
        <v>39978</v>
      </c>
      <c r="H362" s="19">
        <v>39978</v>
      </c>
      <c r="I362" s="21">
        <v>39987</v>
      </c>
      <c r="J362" s="15">
        <v>17</v>
      </c>
      <c r="K362" s="22">
        <v>0</v>
      </c>
      <c r="L362" s="15">
        <v>17</v>
      </c>
      <c r="M362" s="15">
        <v>9</v>
      </c>
      <c r="O362" t="str">
        <f t="shared" si="5"/>
        <v>LABBound &amp; Not Paid</v>
      </c>
    </row>
    <row r="363" spans="1:15" ht="12" customHeight="1" outlineLevel="1" x14ac:dyDescent="0.2">
      <c r="A363" s="12" t="s">
        <v>24158</v>
      </c>
      <c r="B363" s="12">
        <v>18141</v>
      </c>
      <c r="C363" s="12" t="s">
        <v>20133</v>
      </c>
      <c r="D363" s="13">
        <v>39931</v>
      </c>
      <c r="E363" s="13">
        <v>39961</v>
      </c>
      <c r="F363" s="14">
        <v>39961</v>
      </c>
      <c r="G363" s="20"/>
      <c r="H363" s="8"/>
      <c r="I363" s="18"/>
      <c r="J363" s="23"/>
      <c r="K363" s="10"/>
      <c r="L363" s="15">
        <v>0</v>
      </c>
      <c r="M363" s="15">
        <v>0</v>
      </c>
      <c r="O363" t="str">
        <f t="shared" si="5"/>
        <v>NBBDeclined</v>
      </c>
    </row>
    <row r="364" spans="1:15" ht="12" customHeight="1" outlineLevel="1" x14ac:dyDescent="0.2">
      <c r="A364" s="12" t="s">
        <v>20138</v>
      </c>
      <c r="B364" s="12">
        <v>17208</v>
      </c>
      <c r="C364" s="12" t="s">
        <v>20135</v>
      </c>
      <c r="D364" s="13">
        <v>39958</v>
      </c>
      <c r="E364" s="13">
        <v>39961</v>
      </c>
      <c r="F364" s="14">
        <v>39962</v>
      </c>
      <c r="G364" s="14">
        <v>39981</v>
      </c>
      <c r="H364" s="14">
        <v>39981</v>
      </c>
      <c r="I364" s="21">
        <v>40000</v>
      </c>
      <c r="J364" s="15">
        <v>19</v>
      </c>
      <c r="K364" s="15">
        <v>0</v>
      </c>
      <c r="L364" s="15">
        <v>19</v>
      </c>
      <c r="M364" s="15">
        <v>19</v>
      </c>
      <c r="O364" t="str">
        <f t="shared" si="5"/>
        <v>CNJBound &amp; Not Paid</v>
      </c>
    </row>
    <row r="365" spans="1:15" ht="12" customHeight="1" outlineLevel="1" x14ac:dyDescent="0.2">
      <c r="A365" s="12" t="s">
        <v>24153</v>
      </c>
      <c r="B365" s="12">
        <v>18142</v>
      </c>
      <c r="C365" s="12" t="s">
        <v>24152</v>
      </c>
      <c r="D365" s="13">
        <v>39905</v>
      </c>
      <c r="E365" s="13">
        <v>39961</v>
      </c>
      <c r="F365" s="14">
        <v>39962</v>
      </c>
      <c r="G365" s="14">
        <v>39967</v>
      </c>
      <c r="H365" s="14">
        <v>40086</v>
      </c>
      <c r="I365" s="18"/>
      <c r="J365" s="15">
        <v>5</v>
      </c>
      <c r="K365" s="15">
        <v>119</v>
      </c>
      <c r="L365" s="15">
        <v>124</v>
      </c>
      <c r="M365" s="15">
        <v>0</v>
      </c>
      <c r="O365" t="str">
        <f t="shared" si="5"/>
        <v>HJMQuote Issued</v>
      </c>
    </row>
    <row r="366" spans="1:15" ht="12" customHeight="1" outlineLevel="1" x14ac:dyDescent="0.2">
      <c r="A366" s="12" t="s">
        <v>24155</v>
      </c>
      <c r="B366" s="12">
        <v>17264</v>
      </c>
      <c r="C366" s="12" t="s">
        <v>20135</v>
      </c>
      <c r="D366" s="13">
        <v>39952</v>
      </c>
      <c r="E366" s="13">
        <v>39962</v>
      </c>
      <c r="F366" s="14">
        <v>39962</v>
      </c>
      <c r="G366" s="14">
        <v>39993</v>
      </c>
      <c r="H366" s="14">
        <v>40003</v>
      </c>
      <c r="I366" s="16">
        <v>40014</v>
      </c>
      <c r="J366" s="15">
        <v>31</v>
      </c>
      <c r="K366" s="15">
        <v>10</v>
      </c>
      <c r="L366" s="15">
        <v>41</v>
      </c>
      <c r="M366" s="15">
        <v>11</v>
      </c>
      <c r="O366" t="str">
        <f t="shared" si="5"/>
        <v>JRBound &amp; Not Paid</v>
      </c>
    </row>
    <row r="367" spans="1:15" ht="12" customHeight="1" outlineLevel="1" x14ac:dyDescent="0.2">
      <c r="A367" s="12" t="s">
        <v>24156</v>
      </c>
      <c r="B367" s="12">
        <v>18144</v>
      </c>
      <c r="C367" s="12" t="s">
        <v>20134</v>
      </c>
      <c r="D367" s="13">
        <v>39948</v>
      </c>
      <c r="E367" s="13">
        <v>39962</v>
      </c>
      <c r="F367" s="14">
        <v>39962</v>
      </c>
      <c r="G367" s="14">
        <v>39981</v>
      </c>
      <c r="H367" s="14">
        <v>39993</v>
      </c>
      <c r="J367" s="15">
        <v>19</v>
      </c>
      <c r="K367" s="15">
        <v>12</v>
      </c>
      <c r="L367" s="15">
        <v>31</v>
      </c>
      <c r="M367" s="15">
        <v>0</v>
      </c>
      <c r="O367" t="str">
        <f t="shared" si="5"/>
        <v>LABNo Sale</v>
      </c>
    </row>
    <row r="368" spans="1:15" ht="12" customHeight="1" outlineLevel="1" x14ac:dyDescent="0.2">
      <c r="A368" s="12" t="s">
        <v>24157</v>
      </c>
      <c r="B368" s="12">
        <v>17173</v>
      </c>
      <c r="C368" s="12" t="s">
        <v>20135</v>
      </c>
      <c r="D368" s="13">
        <v>39948</v>
      </c>
      <c r="E368" s="13">
        <v>39962</v>
      </c>
      <c r="F368" s="14">
        <v>39962</v>
      </c>
      <c r="G368" s="14">
        <v>39980</v>
      </c>
      <c r="H368" s="19">
        <v>39986</v>
      </c>
      <c r="I368" s="21">
        <v>39995</v>
      </c>
      <c r="J368" s="15">
        <v>18</v>
      </c>
      <c r="K368" s="22">
        <v>6</v>
      </c>
      <c r="L368" s="15">
        <v>24</v>
      </c>
      <c r="M368" s="15">
        <v>9</v>
      </c>
      <c r="O368" t="str">
        <f t="shared" si="5"/>
        <v>MCBBound &amp; Not Paid</v>
      </c>
    </row>
    <row r="369" spans="1:15" ht="12" customHeight="1" outlineLevel="1" x14ac:dyDescent="0.2">
      <c r="A369" s="12" t="s">
        <v>24157</v>
      </c>
      <c r="B369" s="12">
        <v>17246</v>
      </c>
      <c r="C369" s="12" t="s">
        <v>20135</v>
      </c>
      <c r="D369" s="13">
        <v>39951</v>
      </c>
      <c r="E369" s="13">
        <v>39959</v>
      </c>
      <c r="F369" s="14">
        <v>39962</v>
      </c>
      <c r="G369" s="14">
        <v>39981</v>
      </c>
      <c r="H369" s="19">
        <v>40007</v>
      </c>
      <c r="I369" s="21">
        <v>40009</v>
      </c>
      <c r="J369" s="15">
        <v>19</v>
      </c>
      <c r="K369" s="22">
        <v>26</v>
      </c>
      <c r="L369" s="15">
        <v>45</v>
      </c>
      <c r="M369" s="15">
        <v>2</v>
      </c>
      <c r="O369" t="str">
        <f t="shared" si="5"/>
        <v>MCBBound &amp; Not Paid</v>
      </c>
    </row>
    <row r="370" spans="1:15" ht="12" customHeight="1" outlineLevel="1" x14ac:dyDescent="0.2">
      <c r="A370" s="12" t="s">
        <v>24157</v>
      </c>
      <c r="B370" s="12">
        <v>17301</v>
      </c>
      <c r="C370" s="12" t="s">
        <v>20135</v>
      </c>
      <c r="D370" s="13">
        <v>39948</v>
      </c>
      <c r="E370" s="13">
        <v>39959</v>
      </c>
      <c r="F370" s="14">
        <v>39962</v>
      </c>
      <c r="G370" s="19">
        <v>40007</v>
      </c>
      <c r="H370" s="19">
        <v>40007</v>
      </c>
      <c r="I370" s="21">
        <v>40022</v>
      </c>
      <c r="J370" s="22">
        <v>45</v>
      </c>
      <c r="K370" s="22">
        <v>0</v>
      </c>
      <c r="L370" s="15">
        <v>45</v>
      </c>
      <c r="M370" s="15">
        <v>15</v>
      </c>
      <c r="O370" t="str">
        <f t="shared" si="5"/>
        <v>MCBBound &amp; Not Paid</v>
      </c>
    </row>
    <row r="371" spans="1:15" ht="12" customHeight="1" outlineLevel="1" x14ac:dyDescent="0.2">
      <c r="A371" s="12" t="s">
        <v>24158</v>
      </c>
      <c r="B371" s="12">
        <v>18145</v>
      </c>
      <c r="C371" s="12" t="s">
        <v>20133</v>
      </c>
      <c r="D371" s="13">
        <v>39952</v>
      </c>
      <c r="E371" s="13">
        <v>39959</v>
      </c>
      <c r="F371" s="14">
        <v>39962</v>
      </c>
      <c r="G371" s="20"/>
      <c r="H371" s="20"/>
      <c r="J371" s="23"/>
      <c r="K371" s="23"/>
      <c r="L371" s="15">
        <v>0</v>
      </c>
      <c r="M371" s="15">
        <v>0</v>
      </c>
      <c r="O371" t="str">
        <f t="shared" si="5"/>
        <v>NBBDeclined</v>
      </c>
    </row>
    <row r="372" spans="1:15" ht="12" customHeight="1" outlineLevel="1" x14ac:dyDescent="0.2">
      <c r="A372" s="12" t="s">
        <v>24158</v>
      </c>
      <c r="B372" s="12">
        <v>18143</v>
      </c>
      <c r="C372" s="12" t="s">
        <v>20133</v>
      </c>
      <c r="D372" s="13">
        <v>39955</v>
      </c>
      <c r="E372" s="13">
        <v>39961</v>
      </c>
      <c r="F372" s="14">
        <v>39962</v>
      </c>
      <c r="G372" s="20"/>
      <c r="H372" s="20"/>
      <c r="J372" s="23"/>
      <c r="K372" s="23"/>
      <c r="L372" s="15">
        <v>0</v>
      </c>
      <c r="M372" s="15">
        <v>0</v>
      </c>
      <c r="O372" t="str">
        <f t="shared" si="5"/>
        <v>NBBDeclined</v>
      </c>
    </row>
    <row r="373" spans="1:15" ht="12" customHeight="1" outlineLevel="1" x14ac:dyDescent="0.2">
      <c r="A373" s="12" t="s">
        <v>20138</v>
      </c>
      <c r="B373" s="12">
        <v>17050</v>
      </c>
      <c r="C373" s="12" t="s">
        <v>20135</v>
      </c>
      <c r="D373" s="17">
        <v>39962</v>
      </c>
      <c r="E373" s="13">
        <v>39962</v>
      </c>
      <c r="F373" s="14">
        <v>39965</v>
      </c>
      <c r="G373" s="19">
        <v>39967</v>
      </c>
      <c r="H373" s="19">
        <v>39967</v>
      </c>
      <c r="I373" s="21">
        <v>39986</v>
      </c>
      <c r="J373" s="22">
        <v>2</v>
      </c>
      <c r="K373" s="22">
        <v>0</v>
      </c>
      <c r="L373" s="15">
        <v>2</v>
      </c>
      <c r="M373" s="15">
        <v>19</v>
      </c>
      <c r="O373" t="str">
        <f t="shared" si="5"/>
        <v>CNJBound &amp; Not Paid</v>
      </c>
    </row>
    <row r="374" spans="1:15" ht="12" customHeight="1" outlineLevel="1" x14ac:dyDescent="0.2">
      <c r="A374" s="12" t="s">
        <v>24153</v>
      </c>
      <c r="B374" s="12">
        <v>16960</v>
      </c>
      <c r="C374" s="12" t="s">
        <v>20135</v>
      </c>
      <c r="D374" s="13">
        <v>39962</v>
      </c>
      <c r="E374" s="13">
        <v>39962</v>
      </c>
      <c r="F374" s="14">
        <v>39965</v>
      </c>
      <c r="G374" s="14">
        <v>39953</v>
      </c>
      <c r="H374" s="14">
        <v>39965</v>
      </c>
      <c r="I374" s="21">
        <v>39964</v>
      </c>
      <c r="J374" s="15">
        <v>-12</v>
      </c>
      <c r="K374" s="15">
        <v>12</v>
      </c>
      <c r="L374" s="15">
        <v>0</v>
      </c>
      <c r="M374" s="15">
        <v>-1</v>
      </c>
      <c r="O374" t="str">
        <f t="shared" si="5"/>
        <v>HJMBound &amp; Not Paid</v>
      </c>
    </row>
    <row r="375" spans="1:15" ht="12" customHeight="1" outlineLevel="1" x14ac:dyDescent="0.2">
      <c r="A375" s="12" t="s">
        <v>24153</v>
      </c>
      <c r="B375" s="12">
        <v>17277</v>
      </c>
      <c r="C375" s="12" t="s">
        <v>20135</v>
      </c>
      <c r="D375" s="13">
        <v>39955</v>
      </c>
      <c r="E375" s="13">
        <v>39962</v>
      </c>
      <c r="F375" s="14">
        <v>39965</v>
      </c>
      <c r="G375" s="19">
        <v>39993</v>
      </c>
      <c r="H375" s="19">
        <v>39993</v>
      </c>
      <c r="I375" s="16">
        <v>40016</v>
      </c>
      <c r="J375" s="22">
        <v>28</v>
      </c>
      <c r="K375" s="22">
        <v>0</v>
      </c>
      <c r="L375" s="15">
        <v>28</v>
      </c>
      <c r="M375" s="15">
        <v>23</v>
      </c>
      <c r="O375" t="str">
        <f t="shared" si="5"/>
        <v>HJMBound &amp; Not Paid</v>
      </c>
    </row>
    <row r="376" spans="1:15" ht="12" customHeight="1" outlineLevel="1" x14ac:dyDescent="0.2">
      <c r="A376" s="12" t="s">
        <v>24153</v>
      </c>
      <c r="B376" s="12">
        <v>17368</v>
      </c>
      <c r="C376" s="12" t="s">
        <v>20135</v>
      </c>
      <c r="D376" s="13">
        <v>39959</v>
      </c>
      <c r="E376" s="13">
        <v>39965</v>
      </c>
      <c r="F376" s="14">
        <v>39965</v>
      </c>
      <c r="G376" s="14">
        <v>40003</v>
      </c>
      <c r="H376" s="14">
        <v>40008</v>
      </c>
      <c r="I376" s="21">
        <v>40026</v>
      </c>
      <c r="J376" s="15">
        <v>38</v>
      </c>
      <c r="K376" s="15">
        <v>5</v>
      </c>
      <c r="L376" s="15">
        <v>43</v>
      </c>
      <c r="M376" s="15">
        <v>18</v>
      </c>
      <c r="O376" t="str">
        <f t="shared" si="5"/>
        <v>HJMBound &amp; Not Paid</v>
      </c>
    </row>
    <row r="377" spans="1:15" ht="12" customHeight="1" outlineLevel="1" x14ac:dyDescent="0.2">
      <c r="A377" s="12" t="s">
        <v>24153</v>
      </c>
      <c r="B377" s="12">
        <v>17058</v>
      </c>
      <c r="C377" s="12" t="s">
        <v>20135</v>
      </c>
      <c r="D377" s="13">
        <v>39962</v>
      </c>
      <c r="E377" s="13">
        <v>39965</v>
      </c>
      <c r="F377" s="14">
        <v>39965</v>
      </c>
      <c r="G377" s="14">
        <v>39968</v>
      </c>
      <c r="H377" s="14">
        <v>39968</v>
      </c>
      <c r="I377" s="21">
        <v>39988</v>
      </c>
      <c r="J377" s="15">
        <v>3</v>
      </c>
      <c r="K377" s="15">
        <v>0</v>
      </c>
      <c r="L377" s="15">
        <v>3</v>
      </c>
      <c r="M377" s="15">
        <v>20</v>
      </c>
      <c r="O377" t="str">
        <f t="shared" si="5"/>
        <v>HJMBound &amp; Not Paid</v>
      </c>
    </row>
    <row r="378" spans="1:15" ht="12" customHeight="1" outlineLevel="1" x14ac:dyDescent="0.2">
      <c r="A378" s="12" t="s">
        <v>24157</v>
      </c>
      <c r="B378" s="12">
        <v>17009</v>
      </c>
      <c r="C378" s="12" t="s">
        <v>20135</v>
      </c>
      <c r="D378" s="13">
        <v>39960</v>
      </c>
      <c r="E378" s="13">
        <v>39965</v>
      </c>
      <c r="F378" s="14">
        <v>39965</v>
      </c>
      <c r="G378" s="14">
        <v>39965</v>
      </c>
      <c r="H378" s="14">
        <v>39965</v>
      </c>
      <c r="I378" s="21">
        <v>39973</v>
      </c>
      <c r="J378" s="15">
        <v>0</v>
      </c>
      <c r="K378" s="15">
        <v>0</v>
      </c>
      <c r="L378" s="15">
        <v>0</v>
      </c>
      <c r="M378" s="15">
        <v>8</v>
      </c>
      <c r="O378" t="str">
        <f t="shared" si="5"/>
        <v>MCBBound &amp; Not Paid</v>
      </c>
    </row>
    <row r="379" spans="1:15" ht="12" customHeight="1" outlineLevel="1" x14ac:dyDescent="0.2">
      <c r="A379" s="12" t="s">
        <v>24157</v>
      </c>
      <c r="B379" s="12">
        <v>17183</v>
      </c>
      <c r="C379" s="12" t="s">
        <v>20135</v>
      </c>
      <c r="D379" s="13">
        <v>39961</v>
      </c>
      <c r="E379" s="13">
        <v>39962</v>
      </c>
      <c r="F379" s="14">
        <v>39965</v>
      </c>
      <c r="G379" s="14">
        <v>39982</v>
      </c>
      <c r="H379" s="19">
        <v>39982</v>
      </c>
      <c r="I379" s="21">
        <v>39995</v>
      </c>
      <c r="J379" s="15">
        <v>17</v>
      </c>
      <c r="K379" s="22">
        <v>0</v>
      </c>
      <c r="L379" s="15">
        <v>17</v>
      </c>
      <c r="M379" s="15">
        <v>13</v>
      </c>
      <c r="O379" t="str">
        <f t="shared" si="5"/>
        <v>MCBBound &amp; Not Paid</v>
      </c>
    </row>
    <row r="380" spans="1:15" ht="12" customHeight="1" outlineLevel="1" x14ac:dyDescent="0.2">
      <c r="A380" s="12" t="s">
        <v>24158</v>
      </c>
      <c r="B380" s="12">
        <v>18147</v>
      </c>
      <c r="C380" s="12" t="s">
        <v>20134</v>
      </c>
      <c r="D380" s="13">
        <v>39961</v>
      </c>
      <c r="E380" s="13">
        <v>39965</v>
      </c>
      <c r="F380" s="14">
        <v>39965</v>
      </c>
      <c r="G380" s="14">
        <v>39981</v>
      </c>
      <c r="H380" s="14">
        <v>39981</v>
      </c>
      <c r="I380" s="18"/>
      <c r="J380" s="15">
        <v>16</v>
      </c>
      <c r="K380" s="15">
        <v>0</v>
      </c>
      <c r="L380" s="15">
        <v>16</v>
      </c>
      <c r="M380" s="15">
        <v>0</v>
      </c>
      <c r="O380" t="str">
        <f t="shared" si="5"/>
        <v>NBBNo Sale</v>
      </c>
    </row>
    <row r="381" spans="1:15" ht="12" customHeight="1" outlineLevel="1" x14ac:dyDescent="0.2">
      <c r="A381" s="12" t="s">
        <v>24158</v>
      </c>
      <c r="B381" s="12">
        <v>18146</v>
      </c>
      <c r="C381" s="12" t="s">
        <v>20133</v>
      </c>
      <c r="D381" s="13">
        <v>39940</v>
      </c>
      <c r="E381" s="13">
        <v>39965</v>
      </c>
      <c r="F381" s="14">
        <v>39965</v>
      </c>
      <c r="G381" s="20"/>
      <c r="H381" s="8"/>
      <c r="J381" s="23"/>
      <c r="K381" s="10"/>
      <c r="L381" s="15">
        <v>0</v>
      </c>
      <c r="M381" s="15">
        <v>0</v>
      </c>
      <c r="O381" t="str">
        <f t="shared" si="5"/>
        <v>NBBDeclined</v>
      </c>
    </row>
    <row r="382" spans="1:15" ht="12" customHeight="1" outlineLevel="1" x14ac:dyDescent="0.2">
      <c r="A382" s="12" t="s">
        <v>24153</v>
      </c>
      <c r="B382" s="12">
        <v>18148</v>
      </c>
      <c r="C382" s="12" t="s">
        <v>20133</v>
      </c>
      <c r="D382" s="13">
        <v>39960</v>
      </c>
      <c r="E382" s="13">
        <v>39966</v>
      </c>
      <c r="F382" s="14">
        <v>39966</v>
      </c>
      <c r="G382" s="20"/>
      <c r="H382" s="20"/>
      <c r="J382" s="23"/>
      <c r="K382" s="23"/>
      <c r="L382" s="15">
        <v>0</v>
      </c>
      <c r="M382" s="15">
        <v>0</v>
      </c>
      <c r="O382" t="str">
        <f t="shared" si="5"/>
        <v>HJMDeclined</v>
      </c>
    </row>
    <row r="383" spans="1:15" ht="12" customHeight="1" outlineLevel="1" x14ac:dyDescent="0.2">
      <c r="A383" s="12" t="s">
        <v>24153</v>
      </c>
      <c r="B383" s="12">
        <v>17189</v>
      </c>
      <c r="C383" s="12" t="s">
        <v>20135</v>
      </c>
      <c r="D383" s="13">
        <v>39959</v>
      </c>
      <c r="E383" s="13">
        <v>39966</v>
      </c>
      <c r="F383" s="14">
        <v>39966</v>
      </c>
      <c r="G383" s="14">
        <v>39979</v>
      </c>
      <c r="H383" s="14">
        <v>39979</v>
      </c>
      <c r="I383" s="21">
        <v>39995</v>
      </c>
      <c r="J383" s="15">
        <v>13</v>
      </c>
      <c r="K383" s="15">
        <v>0</v>
      </c>
      <c r="L383" s="15">
        <v>13</v>
      </c>
      <c r="M383" s="15">
        <v>16</v>
      </c>
      <c r="O383" t="str">
        <f t="shared" si="5"/>
        <v>HJMBound &amp; Not Paid</v>
      </c>
    </row>
    <row r="384" spans="1:15" ht="12" customHeight="1" outlineLevel="1" x14ac:dyDescent="0.2">
      <c r="A384" s="12" t="s">
        <v>24155</v>
      </c>
      <c r="B384" s="12">
        <v>17355</v>
      </c>
      <c r="C384" s="12" t="s">
        <v>20135</v>
      </c>
      <c r="D384" s="13">
        <v>39955</v>
      </c>
      <c r="E384" s="13">
        <v>39965</v>
      </c>
      <c r="F384" s="14">
        <v>39966</v>
      </c>
      <c r="G384" s="19">
        <v>40015</v>
      </c>
      <c r="H384" s="19">
        <v>40016</v>
      </c>
      <c r="I384" s="16">
        <v>40026</v>
      </c>
      <c r="J384" s="22">
        <v>49</v>
      </c>
      <c r="K384" s="22">
        <v>1</v>
      </c>
      <c r="L384" s="15">
        <v>50</v>
      </c>
      <c r="M384" s="15">
        <v>10</v>
      </c>
      <c r="O384" t="str">
        <f t="shared" si="5"/>
        <v>JRBound &amp; Not Paid</v>
      </c>
    </row>
    <row r="385" spans="1:15" ht="12" customHeight="1" outlineLevel="1" x14ac:dyDescent="0.2">
      <c r="A385" s="12" t="s">
        <v>24156</v>
      </c>
      <c r="B385" s="12">
        <v>17091</v>
      </c>
      <c r="C385" s="12" t="s">
        <v>20135</v>
      </c>
      <c r="D385" s="13">
        <v>39959</v>
      </c>
      <c r="E385" s="13">
        <v>39966</v>
      </c>
      <c r="F385" s="14">
        <v>39966</v>
      </c>
      <c r="G385" s="19">
        <v>39973</v>
      </c>
      <c r="H385" s="19">
        <v>39983</v>
      </c>
      <c r="I385" s="16">
        <v>39994</v>
      </c>
      <c r="J385" s="22">
        <v>7</v>
      </c>
      <c r="K385" s="22">
        <v>10</v>
      </c>
      <c r="L385" s="15">
        <v>17</v>
      </c>
      <c r="M385" s="15">
        <v>11</v>
      </c>
      <c r="O385" t="str">
        <f t="shared" si="5"/>
        <v>LABBound &amp; Not Paid</v>
      </c>
    </row>
    <row r="386" spans="1:15" ht="12" customHeight="1" outlineLevel="1" x14ac:dyDescent="0.2">
      <c r="A386" s="12" t="s">
        <v>24156</v>
      </c>
      <c r="B386" s="12">
        <v>17401</v>
      </c>
      <c r="C386" s="12" t="s">
        <v>20135</v>
      </c>
      <c r="D386" s="13">
        <v>39953</v>
      </c>
      <c r="E386" s="13">
        <v>39966</v>
      </c>
      <c r="F386" s="14">
        <v>39966</v>
      </c>
      <c r="G386" s="14">
        <v>40010</v>
      </c>
      <c r="H386" s="14">
        <v>40029</v>
      </c>
      <c r="I386" s="16">
        <v>40037</v>
      </c>
      <c r="J386" s="15">
        <v>44</v>
      </c>
      <c r="K386" s="15">
        <v>19</v>
      </c>
      <c r="L386" s="15">
        <v>63</v>
      </c>
      <c r="M386" s="15">
        <v>8</v>
      </c>
      <c r="O386" t="str">
        <f t="shared" si="5"/>
        <v>LABBound &amp; Not Paid</v>
      </c>
    </row>
    <row r="387" spans="1:15" ht="12" customHeight="1" outlineLevel="1" x14ac:dyDescent="0.2">
      <c r="A387" s="12" t="s">
        <v>24158</v>
      </c>
      <c r="B387" s="12">
        <v>18149</v>
      </c>
      <c r="C387" s="12" t="s">
        <v>20133</v>
      </c>
      <c r="D387" s="13">
        <v>39966</v>
      </c>
      <c r="E387" s="13">
        <v>39966</v>
      </c>
      <c r="F387" s="14">
        <v>39966</v>
      </c>
      <c r="G387" s="20"/>
      <c r="H387" s="20"/>
      <c r="I387" s="18"/>
      <c r="J387" s="23"/>
      <c r="K387" s="23"/>
      <c r="L387" s="15">
        <v>0</v>
      </c>
      <c r="M387" s="15">
        <v>0</v>
      </c>
      <c r="O387" t="str">
        <f t="shared" ref="O387:O450" si="6">+A387&amp;C387</f>
        <v>NBBDeclined</v>
      </c>
    </row>
    <row r="388" spans="1:15" ht="12" customHeight="1" outlineLevel="1" x14ac:dyDescent="0.2">
      <c r="A388" s="12" t="s">
        <v>24153</v>
      </c>
      <c r="B388" s="12">
        <v>17028</v>
      </c>
      <c r="C388" s="12" t="s">
        <v>20135</v>
      </c>
      <c r="D388" s="13">
        <v>39948</v>
      </c>
      <c r="E388" s="13">
        <v>39966</v>
      </c>
      <c r="F388" s="14">
        <v>39967</v>
      </c>
      <c r="G388" s="14">
        <v>39965</v>
      </c>
      <c r="H388" s="14">
        <v>39968</v>
      </c>
      <c r="I388" s="16">
        <v>39979</v>
      </c>
      <c r="J388" s="15">
        <v>-2</v>
      </c>
      <c r="K388" s="15">
        <v>3</v>
      </c>
      <c r="L388" s="15">
        <v>1</v>
      </c>
      <c r="M388" s="15">
        <v>11</v>
      </c>
      <c r="O388" t="str">
        <f t="shared" si="6"/>
        <v>HJMBound &amp; Not Paid</v>
      </c>
    </row>
    <row r="389" spans="1:15" ht="12" customHeight="1" outlineLevel="1" x14ac:dyDescent="0.2">
      <c r="A389" s="12" t="s">
        <v>24156</v>
      </c>
      <c r="B389" s="12">
        <v>18152</v>
      </c>
      <c r="C389" s="12" t="s">
        <v>20134</v>
      </c>
      <c r="D389" s="13">
        <v>39933</v>
      </c>
      <c r="E389" s="13">
        <v>39967</v>
      </c>
      <c r="F389" s="14">
        <v>39967</v>
      </c>
      <c r="G389" s="14">
        <v>39986</v>
      </c>
      <c r="H389" s="14">
        <v>39986</v>
      </c>
      <c r="I389" s="18"/>
      <c r="J389" s="15">
        <v>19</v>
      </c>
      <c r="K389" s="15">
        <v>0</v>
      </c>
      <c r="L389" s="15">
        <v>19</v>
      </c>
      <c r="M389" s="15">
        <v>0</v>
      </c>
      <c r="O389" t="str">
        <f t="shared" si="6"/>
        <v>LABNo Sale</v>
      </c>
    </row>
    <row r="390" spans="1:15" ht="12" customHeight="1" outlineLevel="1" x14ac:dyDescent="0.2">
      <c r="A390" s="12" t="s">
        <v>24156</v>
      </c>
      <c r="B390" s="12">
        <v>17309</v>
      </c>
      <c r="C390" s="12" t="s">
        <v>20135</v>
      </c>
      <c r="D390" s="13">
        <v>39962</v>
      </c>
      <c r="E390" s="13">
        <v>39966</v>
      </c>
      <c r="F390" s="14">
        <v>39967</v>
      </c>
      <c r="G390" s="14">
        <v>40008</v>
      </c>
      <c r="H390" s="14">
        <v>40008</v>
      </c>
      <c r="I390" s="16">
        <v>40024</v>
      </c>
      <c r="J390" s="15">
        <v>41</v>
      </c>
      <c r="K390" s="15">
        <v>0</v>
      </c>
      <c r="L390" s="15">
        <v>41</v>
      </c>
      <c r="M390" s="15">
        <v>16</v>
      </c>
      <c r="O390" t="str">
        <f t="shared" si="6"/>
        <v>LABBound &amp; Not Paid</v>
      </c>
    </row>
    <row r="391" spans="1:15" ht="12" customHeight="1" outlineLevel="1" x14ac:dyDescent="0.2">
      <c r="A391" s="12" t="s">
        <v>24156</v>
      </c>
      <c r="B391" s="12">
        <v>18151</v>
      </c>
      <c r="C391" s="12" t="s">
        <v>20135</v>
      </c>
      <c r="D391" s="13">
        <v>39961</v>
      </c>
      <c r="E391" s="13">
        <v>39967</v>
      </c>
      <c r="F391" s="14">
        <v>39967</v>
      </c>
      <c r="G391" s="14">
        <v>39983</v>
      </c>
      <c r="H391" s="14">
        <v>39983</v>
      </c>
      <c r="I391" s="18"/>
      <c r="J391" s="15">
        <v>16</v>
      </c>
      <c r="K391" s="15">
        <v>0</v>
      </c>
      <c r="L391" s="15">
        <v>16</v>
      </c>
      <c r="M391" s="15">
        <v>0</v>
      </c>
      <c r="O391" t="str">
        <f t="shared" si="6"/>
        <v>LABBound &amp; Not Paid</v>
      </c>
    </row>
    <row r="392" spans="1:15" ht="12" customHeight="1" outlineLevel="1" x14ac:dyDescent="0.2">
      <c r="A392" s="12" t="s">
        <v>24157</v>
      </c>
      <c r="B392" s="12">
        <v>17190</v>
      </c>
      <c r="C392" s="12" t="s">
        <v>20135</v>
      </c>
      <c r="D392" s="13">
        <v>39981</v>
      </c>
      <c r="E392" s="13">
        <v>39966</v>
      </c>
      <c r="F392" s="14">
        <v>39967</v>
      </c>
      <c r="G392" s="14">
        <v>39979</v>
      </c>
      <c r="H392" s="14">
        <v>39987</v>
      </c>
      <c r="I392" s="16">
        <v>39995</v>
      </c>
      <c r="J392" s="15">
        <v>12</v>
      </c>
      <c r="K392" s="15">
        <v>8</v>
      </c>
      <c r="L392" s="15">
        <v>20</v>
      </c>
      <c r="M392" s="15">
        <v>8</v>
      </c>
      <c r="O392" t="str">
        <f t="shared" si="6"/>
        <v>MCBBound &amp; Not Paid</v>
      </c>
    </row>
    <row r="393" spans="1:15" ht="12" customHeight="1" outlineLevel="1" x14ac:dyDescent="0.2">
      <c r="A393" s="12" t="s">
        <v>24157</v>
      </c>
      <c r="B393" s="12">
        <v>17041</v>
      </c>
      <c r="C393" s="12" t="s">
        <v>20135</v>
      </c>
      <c r="D393" s="13">
        <v>39966</v>
      </c>
      <c r="E393" s="13">
        <v>39966</v>
      </c>
      <c r="F393" s="14">
        <v>39967</v>
      </c>
      <c r="G393" s="14">
        <v>39968</v>
      </c>
      <c r="H393" s="14">
        <v>39968</v>
      </c>
      <c r="I393" s="16">
        <v>39984</v>
      </c>
      <c r="J393" s="15">
        <v>1</v>
      </c>
      <c r="K393" s="15">
        <v>0</v>
      </c>
      <c r="L393" s="15">
        <v>1</v>
      </c>
      <c r="M393" s="15">
        <v>16</v>
      </c>
      <c r="O393" t="str">
        <f t="shared" si="6"/>
        <v>MCBBound &amp; Not Paid</v>
      </c>
    </row>
    <row r="394" spans="1:15" ht="12" customHeight="1" outlineLevel="1" x14ac:dyDescent="0.2">
      <c r="A394" s="12" t="s">
        <v>24157</v>
      </c>
      <c r="B394" s="12">
        <v>17176</v>
      </c>
      <c r="C394" s="12" t="s">
        <v>20135</v>
      </c>
      <c r="D394" s="13">
        <v>39954</v>
      </c>
      <c r="E394" s="13">
        <v>39967</v>
      </c>
      <c r="F394" s="14">
        <v>39967</v>
      </c>
      <c r="G394" s="14">
        <v>39980</v>
      </c>
      <c r="H394" s="14">
        <v>39981</v>
      </c>
      <c r="I394" s="16">
        <v>39995</v>
      </c>
      <c r="J394" s="15">
        <v>13</v>
      </c>
      <c r="K394" s="15">
        <v>1</v>
      </c>
      <c r="L394" s="15">
        <v>14</v>
      </c>
      <c r="M394" s="15">
        <v>14</v>
      </c>
      <c r="O394" t="str">
        <f t="shared" si="6"/>
        <v>MCBBound &amp; Not Paid</v>
      </c>
    </row>
    <row r="395" spans="1:15" ht="12" customHeight="1" outlineLevel="1" x14ac:dyDescent="0.2">
      <c r="A395" s="12" t="s">
        <v>24157</v>
      </c>
      <c r="B395" s="12">
        <v>17092</v>
      </c>
      <c r="C395" s="12" t="s">
        <v>20135</v>
      </c>
      <c r="D395" s="13">
        <v>39962</v>
      </c>
      <c r="E395" s="13">
        <v>39966</v>
      </c>
      <c r="F395" s="14">
        <v>39967</v>
      </c>
      <c r="G395" s="14">
        <v>39972</v>
      </c>
      <c r="H395" s="14">
        <v>39982</v>
      </c>
      <c r="I395" s="16">
        <v>39994</v>
      </c>
      <c r="J395" s="15">
        <v>5</v>
      </c>
      <c r="K395" s="15">
        <v>10</v>
      </c>
      <c r="L395" s="15">
        <v>15</v>
      </c>
      <c r="M395" s="15">
        <v>12</v>
      </c>
      <c r="O395" t="str">
        <f t="shared" si="6"/>
        <v>MCBBound &amp; Not Paid</v>
      </c>
    </row>
    <row r="396" spans="1:15" ht="12" customHeight="1" outlineLevel="1" x14ac:dyDescent="0.2">
      <c r="A396" s="12" t="s">
        <v>24157</v>
      </c>
      <c r="B396" s="12">
        <v>17185</v>
      </c>
      <c r="C396" s="12" t="s">
        <v>20135</v>
      </c>
      <c r="D396" s="13">
        <v>39965</v>
      </c>
      <c r="E396" s="13">
        <v>39967</v>
      </c>
      <c r="F396" s="14">
        <v>39967</v>
      </c>
      <c r="G396" s="14">
        <v>39972</v>
      </c>
      <c r="H396" s="14">
        <v>39986</v>
      </c>
      <c r="I396" s="16">
        <v>39995</v>
      </c>
      <c r="J396" s="15">
        <v>5</v>
      </c>
      <c r="K396" s="15">
        <v>14</v>
      </c>
      <c r="L396" s="15">
        <v>19</v>
      </c>
      <c r="M396" s="15">
        <v>9</v>
      </c>
      <c r="O396" t="str">
        <f t="shared" si="6"/>
        <v>MCBBound &amp; Not Paid</v>
      </c>
    </row>
    <row r="397" spans="1:15" ht="12" customHeight="1" outlineLevel="1" x14ac:dyDescent="0.2">
      <c r="A397" s="12" t="s">
        <v>24158</v>
      </c>
      <c r="B397" s="12">
        <v>18150</v>
      </c>
      <c r="C397" s="12" t="s">
        <v>20134</v>
      </c>
      <c r="D397" s="13">
        <v>39965</v>
      </c>
      <c r="E397" s="13">
        <v>39967</v>
      </c>
      <c r="F397" s="14">
        <v>39967</v>
      </c>
      <c r="G397" s="14">
        <v>39973</v>
      </c>
      <c r="H397" s="14">
        <v>39973</v>
      </c>
      <c r="I397" s="18"/>
      <c r="J397" s="15">
        <v>6</v>
      </c>
      <c r="K397" s="15">
        <v>0</v>
      </c>
      <c r="L397" s="15">
        <v>6</v>
      </c>
      <c r="M397" s="15">
        <v>0</v>
      </c>
      <c r="O397" t="str">
        <f t="shared" si="6"/>
        <v>NBBNo Sale</v>
      </c>
    </row>
    <row r="398" spans="1:15" ht="12" customHeight="1" outlineLevel="1" x14ac:dyDescent="0.2">
      <c r="A398" s="12" t="s">
        <v>24153</v>
      </c>
      <c r="B398" s="12">
        <v>17312</v>
      </c>
      <c r="C398" s="12" t="s">
        <v>20135</v>
      </c>
      <c r="D398" s="13">
        <v>39965</v>
      </c>
      <c r="E398" s="13">
        <v>39968</v>
      </c>
      <c r="F398" s="14">
        <v>39968</v>
      </c>
      <c r="G398" s="14">
        <v>39994</v>
      </c>
      <c r="H398" s="14">
        <v>39994</v>
      </c>
      <c r="I398" s="16">
        <v>40025</v>
      </c>
      <c r="J398" s="15">
        <v>26</v>
      </c>
      <c r="K398" s="15">
        <v>0</v>
      </c>
      <c r="L398" s="15">
        <v>26</v>
      </c>
      <c r="M398" s="15">
        <v>31</v>
      </c>
      <c r="O398" t="str">
        <f t="shared" si="6"/>
        <v>HJMBound &amp; Not Paid</v>
      </c>
    </row>
    <row r="399" spans="1:15" ht="12" customHeight="1" outlineLevel="1" x14ac:dyDescent="0.2">
      <c r="A399" s="12" t="s">
        <v>24156</v>
      </c>
      <c r="B399" s="12">
        <v>17358</v>
      </c>
      <c r="C399" s="12" t="s">
        <v>20135</v>
      </c>
      <c r="D399" s="13">
        <v>39967</v>
      </c>
      <c r="E399" s="13">
        <v>39968</v>
      </c>
      <c r="F399" s="14">
        <v>39968</v>
      </c>
      <c r="G399" s="14">
        <v>40011</v>
      </c>
      <c r="H399" s="14">
        <v>40011</v>
      </c>
      <c r="I399" s="16">
        <v>40026</v>
      </c>
      <c r="J399" s="15">
        <v>43</v>
      </c>
      <c r="K399" s="15">
        <v>0</v>
      </c>
      <c r="L399" s="15">
        <v>43</v>
      </c>
      <c r="M399" s="15">
        <v>15</v>
      </c>
      <c r="O399" t="str">
        <f t="shared" si="6"/>
        <v>LABBound &amp; Not Paid</v>
      </c>
    </row>
    <row r="400" spans="1:15" ht="12" customHeight="1" outlineLevel="1" x14ac:dyDescent="0.2">
      <c r="A400" s="12" t="s">
        <v>24157</v>
      </c>
      <c r="B400" s="12">
        <v>17156</v>
      </c>
      <c r="C400" s="12" t="s">
        <v>20135</v>
      </c>
      <c r="D400" s="13">
        <v>39961</v>
      </c>
      <c r="E400" s="13">
        <v>39968</v>
      </c>
      <c r="F400" s="14">
        <v>39968</v>
      </c>
      <c r="G400" s="14">
        <v>39979</v>
      </c>
      <c r="H400" s="14">
        <v>39979</v>
      </c>
      <c r="I400" s="16">
        <v>39995</v>
      </c>
      <c r="J400" s="15">
        <v>11</v>
      </c>
      <c r="K400" s="15">
        <v>0</v>
      </c>
      <c r="L400" s="15">
        <v>11</v>
      </c>
      <c r="M400" s="15">
        <v>16</v>
      </c>
      <c r="O400" t="str">
        <f t="shared" si="6"/>
        <v>MCBBound &amp; Not Paid</v>
      </c>
    </row>
    <row r="401" spans="1:15" ht="12" customHeight="1" outlineLevel="1" x14ac:dyDescent="0.2">
      <c r="A401" s="12" t="s">
        <v>24158</v>
      </c>
      <c r="B401" s="12">
        <v>18156</v>
      </c>
      <c r="C401" s="12" t="s">
        <v>20133</v>
      </c>
      <c r="D401" s="18"/>
      <c r="E401" s="13">
        <v>39962</v>
      </c>
      <c r="F401" s="14">
        <v>39968</v>
      </c>
      <c r="G401" s="20"/>
      <c r="H401" s="20"/>
      <c r="I401" s="18"/>
      <c r="J401" s="23"/>
      <c r="K401" s="23"/>
      <c r="L401" s="15">
        <v>0</v>
      </c>
      <c r="M401" s="15">
        <v>0</v>
      </c>
      <c r="O401" t="str">
        <f t="shared" si="6"/>
        <v>NBBDeclined</v>
      </c>
    </row>
    <row r="402" spans="1:15" ht="12" customHeight="1" outlineLevel="1" x14ac:dyDescent="0.2">
      <c r="A402" s="12" t="s">
        <v>24158</v>
      </c>
      <c r="B402" s="12">
        <v>18159</v>
      </c>
      <c r="C402" s="12" t="s">
        <v>20136</v>
      </c>
      <c r="D402" s="13">
        <v>39946</v>
      </c>
      <c r="E402" s="13">
        <v>39968</v>
      </c>
      <c r="F402" s="14">
        <v>39968</v>
      </c>
      <c r="G402" s="20"/>
      <c r="H402" s="20"/>
      <c r="I402" s="18"/>
      <c r="J402" s="23"/>
      <c r="K402" s="23"/>
      <c r="L402" s="15">
        <v>0</v>
      </c>
      <c r="M402" s="15">
        <v>0</v>
      </c>
      <c r="O402" t="str">
        <f t="shared" si="6"/>
        <v>NBBClose-No Info</v>
      </c>
    </row>
    <row r="403" spans="1:15" ht="12" customHeight="1" outlineLevel="1" x14ac:dyDescent="0.2">
      <c r="A403" s="12" t="s">
        <v>24158</v>
      </c>
      <c r="B403" s="12">
        <v>18157</v>
      </c>
      <c r="C403" s="12" t="s">
        <v>20133</v>
      </c>
      <c r="D403" s="13">
        <v>39946</v>
      </c>
      <c r="E403" s="13">
        <v>39965</v>
      </c>
      <c r="F403" s="14">
        <v>39968</v>
      </c>
      <c r="G403" s="20"/>
      <c r="H403" s="20"/>
      <c r="I403" s="18"/>
      <c r="J403" s="23"/>
      <c r="K403" s="23"/>
      <c r="L403" s="15">
        <v>0</v>
      </c>
      <c r="M403" s="15">
        <v>0</v>
      </c>
      <c r="O403" t="str">
        <f t="shared" si="6"/>
        <v>NBBDeclined</v>
      </c>
    </row>
    <row r="404" spans="1:15" ht="12" customHeight="1" outlineLevel="1" x14ac:dyDescent="0.2">
      <c r="A404" s="12" t="s">
        <v>24158</v>
      </c>
      <c r="B404" s="12">
        <v>18158</v>
      </c>
      <c r="C404" s="12" t="s">
        <v>20133</v>
      </c>
      <c r="D404" s="13">
        <v>39962</v>
      </c>
      <c r="E404" s="13">
        <v>39966</v>
      </c>
      <c r="F404" s="14">
        <v>39968</v>
      </c>
      <c r="G404" s="20"/>
      <c r="H404" s="20"/>
      <c r="I404" s="18"/>
      <c r="J404" s="23"/>
      <c r="K404" s="23"/>
      <c r="L404" s="15">
        <v>0</v>
      </c>
      <c r="M404" s="15">
        <v>0</v>
      </c>
      <c r="O404" t="str">
        <f t="shared" si="6"/>
        <v>NBBDeclined</v>
      </c>
    </row>
    <row r="405" spans="1:15" ht="12" customHeight="1" outlineLevel="1" x14ac:dyDescent="0.2">
      <c r="A405" s="12" t="s">
        <v>24158</v>
      </c>
      <c r="B405" s="12">
        <v>18155</v>
      </c>
      <c r="C405" s="12" t="s">
        <v>20133</v>
      </c>
      <c r="D405" s="13">
        <v>39955</v>
      </c>
      <c r="E405" s="13">
        <v>39962</v>
      </c>
      <c r="F405" s="14">
        <v>39968</v>
      </c>
      <c r="G405" s="20"/>
      <c r="H405" s="20"/>
      <c r="I405" s="18"/>
      <c r="J405" s="23"/>
      <c r="K405" s="23"/>
      <c r="L405" s="15">
        <v>0</v>
      </c>
      <c r="M405" s="15">
        <v>0</v>
      </c>
      <c r="O405" t="str">
        <f t="shared" si="6"/>
        <v>NBBDeclined</v>
      </c>
    </row>
    <row r="406" spans="1:15" ht="12" customHeight="1" outlineLevel="1" x14ac:dyDescent="0.2">
      <c r="A406" s="12" t="s">
        <v>24158</v>
      </c>
      <c r="B406" s="12">
        <v>18154</v>
      </c>
      <c r="C406" s="12" t="s">
        <v>20133</v>
      </c>
      <c r="D406" s="13">
        <v>39953</v>
      </c>
      <c r="E406" s="13">
        <v>39960</v>
      </c>
      <c r="F406" s="14">
        <v>39968</v>
      </c>
      <c r="G406" s="20"/>
      <c r="H406" s="20"/>
      <c r="I406" s="18"/>
      <c r="J406" s="23"/>
      <c r="K406" s="23"/>
      <c r="L406" s="15">
        <v>0</v>
      </c>
      <c r="M406" s="15">
        <v>0</v>
      </c>
      <c r="O406" t="str">
        <f t="shared" si="6"/>
        <v>NBBDeclined</v>
      </c>
    </row>
    <row r="407" spans="1:15" ht="12" customHeight="1" outlineLevel="1" x14ac:dyDescent="0.2">
      <c r="A407" s="12" t="s">
        <v>24158</v>
      </c>
      <c r="B407" s="12">
        <v>18153</v>
      </c>
      <c r="C407" s="12" t="s">
        <v>20133</v>
      </c>
      <c r="D407" s="13">
        <v>39916</v>
      </c>
      <c r="E407" s="13">
        <v>39967</v>
      </c>
      <c r="F407" s="14">
        <v>39968</v>
      </c>
      <c r="G407" s="8"/>
      <c r="H407" s="8"/>
      <c r="I407" s="18"/>
      <c r="J407" s="10"/>
      <c r="K407" s="10"/>
      <c r="L407" s="15">
        <v>0</v>
      </c>
      <c r="M407" s="15">
        <v>0</v>
      </c>
      <c r="O407" t="str">
        <f t="shared" si="6"/>
        <v>NBBDeclined</v>
      </c>
    </row>
    <row r="408" spans="1:15" ht="12" customHeight="1" outlineLevel="1" x14ac:dyDescent="0.2">
      <c r="A408" s="12" t="s">
        <v>24153</v>
      </c>
      <c r="B408" s="12">
        <v>18161</v>
      </c>
      <c r="C408" s="12" t="s">
        <v>20133</v>
      </c>
      <c r="D408" s="13">
        <v>39961</v>
      </c>
      <c r="E408" s="13">
        <v>39969</v>
      </c>
      <c r="F408" s="14">
        <v>39969</v>
      </c>
      <c r="G408" s="20"/>
      <c r="H408" s="20"/>
      <c r="I408" s="18"/>
      <c r="J408" s="23"/>
      <c r="K408" s="23"/>
      <c r="L408" s="15">
        <v>0</v>
      </c>
      <c r="M408" s="15">
        <v>0</v>
      </c>
      <c r="O408" t="str">
        <f t="shared" si="6"/>
        <v>HJMDeclined</v>
      </c>
    </row>
    <row r="409" spans="1:15" ht="12" customHeight="1" outlineLevel="1" x14ac:dyDescent="0.2">
      <c r="A409" s="12" t="s">
        <v>24155</v>
      </c>
      <c r="B409" s="12">
        <v>17191</v>
      </c>
      <c r="C409" s="12" t="s">
        <v>20135</v>
      </c>
      <c r="D409" s="13">
        <v>39967</v>
      </c>
      <c r="E409" s="13">
        <v>39968</v>
      </c>
      <c r="F409" s="14">
        <v>39969</v>
      </c>
      <c r="G409" s="14">
        <v>39982</v>
      </c>
      <c r="H409" s="14">
        <v>39982</v>
      </c>
      <c r="I409" s="16">
        <v>39995</v>
      </c>
      <c r="J409" s="15">
        <v>13</v>
      </c>
      <c r="K409" s="15">
        <v>0</v>
      </c>
      <c r="L409" s="15">
        <v>13</v>
      </c>
      <c r="M409" s="15">
        <v>13</v>
      </c>
      <c r="O409" t="str">
        <f t="shared" si="6"/>
        <v>JRBound &amp; Not Paid</v>
      </c>
    </row>
    <row r="410" spans="1:15" ht="12" customHeight="1" outlineLevel="1" x14ac:dyDescent="0.2">
      <c r="A410" s="12" t="s">
        <v>24155</v>
      </c>
      <c r="B410" s="12">
        <v>17088</v>
      </c>
      <c r="C410" s="12" t="s">
        <v>20135</v>
      </c>
      <c r="D410" s="13">
        <v>39968</v>
      </c>
      <c r="E410" s="13">
        <v>39968</v>
      </c>
      <c r="F410" s="14">
        <v>39969</v>
      </c>
      <c r="G410" s="14">
        <v>39974</v>
      </c>
      <c r="H410" s="14">
        <v>39975</v>
      </c>
      <c r="I410" s="16">
        <v>39994</v>
      </c>
      <c r="J410" s="15">
        <v>5</v>
      </c>
      <c r="K410" s="15">
        <v>1</v>
      </c>
      <c r="L410" s="15">
        <v>6</v>
      </c>
      <c r="M410" s="15">
        <v>19</v>
      </c>
      <c r="O410" t="str">
        <f t="shared" si="6"/>
        <v>JRBound &amp; Not Paid</v>
      </c>
    </row>
    <row r="411" spans="1:15" ht="12" customHeight="1" outlineLevel="1" x14ac:dyDescent="0.2">
      <c r="A411" s="12" t="s">
        <v>24157</v>
      </c>
      <c r="B411" s="12">
        <v>17164</v>
      </c>
      <c r="C411" s="12" t="s">
        <v>20135</v>
      </c>
      <c r="D411" s="13">
        <v>39962</v>
      </c>
      <c r="E411" s="13">
        <v>39969</v>
      </c>
      <c r="F411" s="14">
        <v>39969</v>
      </c>
      <c r="G411" s="14">
        <v>39976</v>
      </c>
      <c r="H411" s="14">
        <v>39976</v>
      </c>
      <c r="I411" s="16">
        <v>39995</v>
      </c>
      <c r="J411" s="15">
        <v>7</v>
      </c>
      <c r="K411" s="15">
        <v>0</v>
      </c>
      <c r="L411" s="15">
        <v>7</v>
      </c>
      <c r="M411" s="15">
        <v>19</v>
      </c>
      <c r="O411" t="str">
        <f t="shared" si="6"/>
        <v>MCBBound &amp; Not Paid</v>
      </c>
    </row>
    <row r="412" spans="1:15" ht="12" customHeight="1" outlineLevel="1" x14ac:dyDescent="0.2">
      <c r="A412" s="12" t="s">
        <v>24158</v>
      </c>
      <c r="B412" s="12">
        <v>18162</v>
      </c>
      <c r="C412" s="12" t="s">
        <v>20133</v>
      </c>
      <c r="D412" s="13">
        <v>39944</v>
      </c>
      <c r="E412" s="13">
        <v>39969</v>
      </c>
      <c r="F412" s="14">
        <v>39969</v>
      </c>
      <c r="G412" s="20"/>
      <c r="H412" s="20"/>
      <c r="I412" s="18"/>
      <c r="J412" s="23"/>
      <c r="K412" s="23"/>
      <c r="L412" s="15">
        <v>0</v>
      </c>
      <c r="M412" s="15">
        <v>0</v>
      </c>
      <c r="O412" t="str">
        <f t="shared" si="6"/>
        <v>NBBDeclined</v>
      </c>
    </row>
    <row r="413" spans="1:15" ht="12" customHeight="1" outlineLevel="1" x14ac:dyDescent="0.2">
      <c r="A413" s="12" t="s">
        <v>24158</v>
      </c>
      <c r="B413" s="12">
        <v>18163</v>
      </c>
      <c r="C413" s="12" t="s">
        <v>20133</v>
      </c>
      <c r="D413" s="18"/>
      <c r="E413" s="13">
        <v>39969</v>
      </c>
      <c r="F413" s="14">
        <v>39969</v>
      </c>
      <c r="G413" s="20"/>
      <c r="H413" s="20"/>
      <c r="I413" s="18"/>
      <c r="J413" s="23"/>
      <c r="K413" s="23"/>
      <c r="L413" s="15">
        <v>0</v>
      </c>
      <c r="M413" s="15">
        <v>0</v>
      </c>
      <c r="O413" t="str">
        <f t="shared" si="6"/>
        <v>NBBDeclined</v>
      </c>
    </row>
    <row r="414" spans="1:15" ht="12" customHeight="1" outlineLevel="1" x14ac:dyDescent="0.2">
      <c r="A414" s="12" t="s">
        <v>24158</v>
      </c>
      <c r="B414" s="12">
        <v>18160</v>
      </c>
      <c r="C414" s="12" t="s">
        <v>20133</v>
      </c>
      <c r="D414" s="13">
        <v>39968</v>
      </c>
      <c r="E414" s="13">
        <v>39968</v>
      </c>
      <c r="F414" s="14">
        <v>39969</v>
      </c>
      <c r="G414" s="20"/>
      <c r="H414" s="20"/>
      <c r="I414" s="18"/>
      <c r="J414" s="23"/>
      <c r="K414" s="23"/>
      <c r="L414" s="15">
        <v>0</v>
      </c>
      <c r="M414" s="15">
        <v>0</v>
      </c>
      <c r="O414" t="str">
        <f t="shared" si="6"/>
        <v>NBBDeclined</v>
      </c>
    </row>
    <row r="415" spans="1:15" ht="12" customHeight="1" outlineLevel="1" x14ac:dyDescent="0.2">
      <c r="A415" s="12" t="s">
        <v>20138</v>
      </c>
      <c r="B415" s="12">
        <v>17260</v>
      </c>
      <c r="C415" s="12" t="s">
        <v>20135</v>
      </c>
      <c r="D415" s="13">
        <v>39939</v>
      </c>
      <c r="E415" s="13">
        <v>39972</v>
      </c>
      <c r="F415" s="14">
        <v>39972</v>
      </c>
      <c r="G415" s="14">
        <v>39995</v>
      </c>
      <c r="H415" s="14">
        <v>39995</v>
      </c>
      <c r="I415" s="16">
        <v>40012</v>
      </c>
      <c r="J415" s="15">
        <v>23</v>
      </c>
      <c r="K415" s="15">
        <v>0</v>
      </c>
      <c r="L415" s="15">
        <v>23</v>
      </c>
      <c r="M415" s="15">
        <v>17</v>
      </c>
      <c r="O415" t="str">
        <f t="shared" si="6"/>
        <v>CNJBound &amp; Not Paid</v>
      </c>
    </row>
    <row r="416" spans="1:15" ht="12" customHeight="1" outlineLevel="1" x14ac:dyDescent="0.2">
      <c r="A416" s="12" t="s">
        <v>24153</v>
      </c>
      <c r="B416" s="12">
        <v>17074</v>
      </c>
      <c r="C416" s="12" t="s">
        <v>20135</v>
      </c>
      <c r="D416" s="13">
        <v>39967</v>
      </c>
      <c r="E416" s="13">
        <v>39972</v>
      </c>
      <c r="F416" s="14">
        <v>39972</v>
      </c>
      <c r="G416" s="14">
        <v>39979</v>
      </c>
      <c r="H416" s="14">
        <v>39979</v>
      </c>
      <c r="I416" s="16">
        <v>39992</v>
      </c>
      <c r="J416" s="15">
        <v>7</v>
      </c>
      <c r="K416" s="15">
        <v>0</v>
      </c>
      <c r="L416" s="15">
        <v>7</v>
      </c>
      <c r="M416" s="15">
        <v>13</v>
      </c>
      <c r="O416" t="str">
        <f t="shared" si="6"/>
        <v>HJMBound &amp; Not Paid</v>
      </c>
    </row>
    <row r="417" spans="1:15" ht="12" customHeight="1" outlineLevel="1" x14ac:dyDescent="0.2">
      <c r="A417" s="12" t="s">
        <v>24155</v>
      </c>
      <c r="B417" s="12">
        <v>17242</v>
      </c>
      <c r="C417" s="12" t="s">
        <v>20135</v>
      </c>
      <c r="D417" s="13">
        <v>39965</v>
      </c>
      <c r="E417" s="13">
        <v>39969</v>
      </c>
      <c r="F417" s="14">
        <v>39972</v>
      </c>
      <c r="G417" s="14">
        <v>39989</v>
      </c>
      <c r="H417" s="14">
        <v>39996</v>
      </c>
      <c r="I417" s="16">
        <v>40009</v>
      </c>
      <c r="J417" s="15">
        <v>17</v>
      </c>
      <c r="K417" s="15">
        <v>7</v>
      </c>
      <c r="L417" s="15">
        <v>24</v>
      </c>
      <c r="M417" s="15">
        <v>13</v>
      </c>
      <c r="O417" t="str">
        <f t="shared" si="6"/>
        <v>JRBound &amp; Not Paid</v>
      </c>
    </row>
    <row r="418" spans="1:15" ht="12" customHeight="1" outlineLevel="1" x14ac:dyDescent="0.2">
      <c r="A418" s="12" t="s">
        <v>24155</v>
      </c>
      <c r="B418" s="12">
        <v>17194</v>
      </c>
      <c r="C418" s="12" t="s">
        <v>20135</v>
      </c>
      <c r="D418" s="13">
        <v>39968</v>
      </c>
      <c r="E418" s="13">
        <v>39972</v>
      </c>
      <c r="F418" s="14">
        <v>39972</v>
      </c>
      <c r="G418" s="14">
        <v>39986</v>
      </c>
      <c r="H418" s="14">
        <v>39986</v>
      </c>
      <c r="I418" s="16">
        <v>39996</v>
      </c>
      <c r="J418" s="15">
        <v>14</v>
      </c>
      <c r="K418" s="15">
        <v>0</v>
      </c>
      <c r="L418" s="15">
        <v>14</v>
      </c>
      <c r="M418" s="15">
        <v>10</v>
      </c>
      <c r="O418" t="str">
        <f t="shared" si="6"/>
        <v>JRBound &amp; Not Paid</v>
      </c>
    </row>
    <row r="419" spans="1:15" ht="12" customHeight="1" outlineLevel="1" x14ac:dyDescent="0.2">
      <c r="A419" s="12" t="s">
        <v>24155</v>
      </c>
      <c r="B419" s="12">
        <v>17166</v>
      </c>
      <c r="C419" s="12" t="s">
        <v>20135</v>
      </c>
      <c r="D419" s="13">
        <v>39968</v>
      </c>
      <c r="E419" s="13">
        <v>39972</v>
      </c>
      <c r="F419" s="14">
        <v>39972</v>
      </c>
      <c r="G419" s="14">
        <v>39983</v>
      </c>
      <c r="H419" s="14">
        <v>39983</v>
      </c>
      <c r="I419" s="16">
        <v>39995</v>
      </c>
      <c r="J419" s="15">
        <v>11</v>
      </c>
      <c r="K419" s="15">
        <v>0</v>
      </c>
      <c r="L419" s="15">
        <v>11</v>
      </c>
      <c r="M419" s="15">
        <v>12</v>
      </c>
      <c r="O419" t="str">
        <f t="shared" si="6"/>
        <v>JRBound &amp; Not Paid</v>
      </c>
    </row>
    <row r="420" spans="1:15" ht="12" customHeight="1" outlineLevel="1" x14ac:dyDescent="0.2">
      <c r="A420" s="12" t="s">
        <v>24156</v>
      </c>
      <c r="B420" s="12">
        <v>17209</v>
      </c>
      <c r="C420" s="12" t="s">
        <v>20135</v>
      </c>
      <c r="D420" s="13">
        <v>39969</v>
      </c>
      <c r="E420" s="13">
        <v>39972</v>
      </c>
      <c r="F420" s="14">
        <v>39972</v>
      </c>
      <c r="G420" s="14">
        <v>39988</v>
      </c>
      <c r="H420" s="14">
        <v>39988</v>
      </c>
      <c r="I420" s="16">
        <v>40001</v>
      </c>
      <c r="J420" s="15">
        <v>16</v>
      </c>
      <c r="K420" s="15">
        <v>0</v>
      </c>
      <c r="L420" s="15">
        <v>16</v>
      </c>
      <c r="M420" s="15">
        <v>13</v>
      </c>
      <c r="O420" t="str">
        <f t="shared" si="6"/>
        <v>LABBound &amp; Not Paid</v>
      </c>
    </row>
    <row r="421" spans="1:15" ht="12" customHeight="1" outlineLevel="1" x14ac:dyDescent="0.2">
      <c r="A421" s="12" t="s">
        <v>24156</v>
      </c>
      <c r="B421" s="12">
        <v>17452</v>
      </c>
      <c r="C421" s="12" t="s">
        <v>20135</v>
      </c>
      <c r="D421" s="13">
        <v>39966</v>
      </c>
      <c r="E421" s="13">
        <v>39972</v>
      </c>
      <c r="F421" s="14">
        <v>39972</v>
      </c>
      <c r="G421" s="14">
        <v>40003</v>
      </c>
      <c r="H421" s="14">
        <v>40003</v>
      </c>
      <c r="I421" s="16">
        <v>40053</v>
      </c>
      <c r="J421" s="15">
        <v>31</v>
      </c>
      <c r="K421" s="15">
        <v>0</v>
      </c>
      <c r="L421" s="15">
        <v>31</v>
      </c>
      <c r="M421" s="15">
        <v>50</v>
      </c>
      <c r="O421" t="str">
        <f t="shared" si="6"/>
        <v>LABBound &amp; Not Paid</v>
      </c>
    </row>
    <row r="422" spans="1:15" ht="12" customHeight="1" outlineLevel="1" x14ac:dyDescent="0.2">
      <c r="A422" s="12" t="s">
        <v>24156</v>
      </c>
      <c r="B422" s="12">
        <v>18166</v>
      </c>
      <c r="C422" s="12" t="s">
        <v>20136</v>
      </c>
      <c r="D422" s="13">
        <v>39955</v>
      </c>
      <c r="E422" s="13">
        <v>39972</v>
      </c>
      <c r="F422" s="14">
        <v>39972</v>
      </c>
      <c r="G422" s="14">
        <v>39983</v>
      </c>
      <c r="H422" s="14">
        <v>39983</v>
      </c>
      <c r="I422" s="18"/>
      <c r="J422" s="15">
        <v>11</v>
      </c>
      <c r="K422" s="15">
        <v>0</v>
      </c>
      <c r="L422" s="15">
        <v>11</v>
      </c>
      <c r="M422" s="15">
        <v>0</v>
      </c>
      <c r="O422" t="str">
        <f t="shared" si="6"/>
        <v>LABClose-No Info</v>
      </c>
    </row>
    <row r="423" spans="1:15" ht="12" customHeight="1" outlineLevel="1" x14ac:dyDescent="0.2">
      <c r="A423" s="12" t="s">
        <v>24156</v>
      </c>
      <c r="B423" s="12">
        <v>17231</v>
      </c>
      <c r="C423" s="12" t="s">
        <v>20135</v>
      </c>
      <c r="D423" s="13">
        <v>39969</v>
      </c>
      <c r="E423" s="13">
        <v>39972</v>
      </c>
      <c r="F423" s="14">
        <v>39972</v>
      </c>
      <c r="G423" s="14">
        <v>39995</v>
      </c>
      <c r="H423" s="14">
        <v>39995</v>
      </c>
      <c r="I423" s="16">
        <v>40006</v>
      </c>
      <c r="J423" s="15">
        <v>23</v>
      </c>
      <c r="K423" s="15">
        <v>0</v>
      </c>
      <c r="L423" s="15">
        <v>23</v>
      </c>
      <c r="M423" s="15">
        <v>11</v>
      </c>
      <c r="O423" t="str">
        <f t="shared" si="6"/>
        <v>LABBound &amp; Not Paid</v>
      </c>
    </row>
    <row r="424" spans="1:15" ht="12" customHeight="1" outlineLevel="1" x14ac:dyDescent="0.2">
      <c r="A424" s="12" t="s">
        <v>24157</v>
      </c>
      <c r="B424" s="12">
        <v>17214</v>
      </c>
      <c r="C424" s="12" t="s">
        <v>20135</v>
      </c>
      <c r="D424" s="13">
        <v>39967</v>
      </c>
      <c r="E424" s="13">
        <v>39972</v>
      </c>
      <c r="F424" s="14">
        <v>39972</v>
      </c>
      <c r="G424" s="14">
        <v>39993</v>
      </c>
      <c r="H424" s="14">
        <v>39995</v>
      </c>
      <c r="I424" s="16">
        <v>40003</v>
      </c>
      <c r="J424" s="15">
        <v>21</v>
      </c>
      <c r="K424" s="15">
        <v>2</v>
      </c>
      <c r="L424" s="15">
        <v>23</v>
      </c>
      <c r="M424" s="15">
        <v>8</v>
      </c>
      <c r="O424" t="str">
        <f t="shared" si="6"/>
        <v>MCBBound &amp; Not Paid</v>
      </c>
    </row>
    <row r="425" spans="1:15" ht="12" customHeight="1" outlineLevel="1" x14ac:dyDescent="0.2">
      <c r="A425" s="12" t="s">
        <v>24158</v>
      </c>
      <c r="B425" s="12">
        <v>18165</v>
      </c>
      <c r="C425" s="12" t="s">
        <v>20133</v>
      </c>
      <c r="D425" s="13">
        <v>39968</v>
      </c>
      <c r="E425" s="13">
        <v>39972</v>
      </c>
      <c r="F425" s="14">
        <v>39972</v>
      </c>
      <c r="G425" s="20"/>
      <c r="H425" s="20"/>
      <c r="I425" s="18"/>
      <c r="J425" s="23"/>
      <c r="K425" s="23"/>
      <c r="L425" s="15">
        <v>0</v>
      </c>
      <c r="M425" s="15">
        <v>0</v>
      </c>
      <c r="O425" t="str">
        <f t="shared" si="6"/>
        <v>NBBDeclined</v>
      </c>
    </row>
    <row r="426" spans="1:15" ht="12" customHeight="1" outlineLevel="1" x14ac:dyDescent="0.2">
      <c r="A426" s="12" t="s">
        <v>24158</v>
      </c>
      <c r="B426" s="12">
        <v>18167</v>
      </c>
      <c r="C426" s="12" t="s">
        <v>20133</v>
      </c>
      <c r="D426" s="13">
        <v>39946</v>
      </c>
      <c r="E426" s="13">
        <v>39972</v>
      </c>
      <c r="F426" s="14">
        <v>39972</v>
      </c>
      <c r="G426" s="20"/>
      <c r="H426" s="20"/>
      <c r="I426" s="18"/>
      <c r="J426" s="23"/>
      <c r="K426" s="23"/>
      <c r="L426" s="15">
        <v>0</v>
      </c>
      <c r="M426" s="15">
        <v>0</v>
      </c>
      <c r="O426" t="str">
        <f t="shared" si="6"/>
        <v>NBBDeclined</v>
      </c>
    </row>
    <row r="427" spans="1:15" ht="12" customHeight="1" outlineLevel="1" x14ac:dyDescent="0.2">
      <c r="A427" s="12" t="s">
        <v>24158</v>
      </c>
      <c r="B427" s="12">
        <v>18164</v>
      </c>
      <c r="C427" s="12" t="s">
        <v>20135</v>
      </c>
      <c r="D427" s="18"/>
      <c r="E427" s="13">
        <v>39969</v>
      </c>
      <c r="F427" s="14">
        <v>39972</v>
      </c>
      <c r="G427" s="14">
        <v>39972</v>
      </c>
      <c r="H427" s="14">
        <v>39972</v>
      </c>
      <c r="I427" s="18"/>
      <c r="J427" s="15">
        <v>0</v>
      </c>
      <c r="K427" s="15">
        <v>0</v>
      </c>
      <c r="L427" s="15">
        <v>0</v>
      </c>
      <c r="M427" s="15">
        <v>0</v>
      </c>
      <c r="O427" t="str">
        <f t="shared" si="6"/>
        <v>NBBBound &amp; Not Paid</v>
      </c>
    </row>
    <row r="428" spans="1:15" ht="12" customHeight="1" outlineLevel="1" x14ac:dyDescent="0.2">
      <c r="A428" s="12" t="s">
        <v>24153</v>
      </c>
      <c r="B428" s="12">
        <v>17179</v>
      </c>
      <c r="C428" s="12" t="s">
        <v>20135</v>
      </c>
      <c r="D428" s="13">
        <v>39973</v>
      </c>
      <c r="E428" s="13">
        <v>39973</v>
      </c>
      <c r="F428" s="14">
        <v>39973</v>
      </c>
      <c r="G428" s="14">
        <v>39987</v>
      </c>
      <c r="H428" s="14">
        <v>39987</v>
      </c>
      <c r="I428" s="16">
        <v>39995</v>
      </c>
      <c r="J428" s="15">
        <v>14</v>
      </c>
      <c r="K428" s="15">
        <v>0</v>
      </c>
      <c r="L428" s="15">
        <v>14</v>
      </c>
      <c r="M428" s="15">
        <v>8</v>
      </c>
      <c r="O428" t="str">
        <f t="shared" si="6"/>
        <v>HJMBound &amp; Not Paid</v>
      </c>
    </row>
    <row r="429" spans="1:15" ht="12" customHeight="1" outlineLevel="1" x14ac:dyDescent="0.2">
      <c r="A429" s="12" t="s">
        <v>24153</v>
      </c>
      <c r="B429" s="12">
        <v>18168</v>
      </c>
      <c r="C429" s="12" t="s">
        <v>20134</v>
      </c>
      <c r="D429" s="13">
        <v>39967</v>
      </c>
      <c r="E429" s="13">
        <v>39973</v>
      </c>
      <c r="F429" s="14">
        <v>39973</v>
      </c>
      <c r="G429" s="14">
        <v>39983</v>
      </c>
      <c r="H429" s="14">
        <v>39979</v>
      </c>
      <c r="I429" s="18"/>
      <c r="J429" s="15">
        <v>10</v>
      </c>
      <c r="K429" s="15">
        <v>-4</v>
      </c>
      <c r="L429" s="15">
        <v>6</v>
      </c>
      <c r="M429" s="15">
        <v>0</v>
      </c>
      <c r="O429" t="str">
        <f t="shared" si="6"/>
        <v>HJMNo Sale</v>
      </c>
    </row>
    <row r="430" spans="1:15" ht="12" customHeight="1" outlineLevel="1" x14ac:dyDescent="0.2">
      <c r="A430" s="12" t="s">
        <v>24153</v>
      </c>
      <c r="B430" s="12">
        <v>17200</v>
      </c>
      <c r="C430" s="12" t="s">
        <v>20135</v>
      </c>
      <c r="D430" s="13">
        <v>39969</v>
      </c>
      <c r="E430" s="13">
        <v>39972</v>
      </c>
      <c r="F430" s="14">
        <v>39973</v>
      </c>
      <c r="G430" s="14">
        <v>39987</v>
      </c>
      <c r="H430" s="14">
        <v>39987</v>
      </c>
      <c r="I430" s="16">
        <v>39997</v>
      </c>
      <c r="J430" s="15">
        <v>14</v>
      </c>
      <c r="K430" s="15">
        <v>0</v>
      </c>
      <c r="L430" s="15">
        <v>14</v>
      </c>
      <c r="M430" s="15">
        <v>10</v>
      </c>
      <c r="O430" t="str">
        <f t="shared" si="6"/>
        <v>HJMBound &amp; Not Paid</v>
      </c>
    </row>
    <row r="431" spans="1:15" ht="12" customHeight="1" outlineLevel="1" x14ac:dyDescent="0.2">
      <c r="A431" s="12" t="s">
        <v>24156</v>
      </c>
      <c r="B431" s="12">
        <v>17252</v>
      </c>
      <c r="C431" s="12" t="s">
        <v>20135</v>
      </c>
      <c r="D431" s="13">
        <v>39969</v>
      </c>
      <c r="E431" s="13">
        <v>39973</v>
      </c>
      <c r="F431" s="14">
        <v>39973</v>
      </c>
      <c r="G431" s="19">
        <v>40000</v>
      </c>
      <c r="H431" s="19">
        <v>40000</v>
      </c>
      <c r="I431" s="16">
        <v>40010</v>
      </c>
      <c r="J431" s="22">
        <v>27</v>
      </c>
      <c r="K431" s="22">
        <v>0</v>
      </c>
      <c r="L431" s="15">
        <v>27</v>
      </c>
      <c r="M431" s="15">
        <v>10</v>
      </c>
      <c r="O431" t="str">
        <f t="shared" si="6"/>
        <v>LABBound &amp; Not Paid</v>
      </c>
    </row>
    <row r="432" spans="1:15" ht="12" customHeight="1" outlineLevel="1" x14ac:dyDescent="0.2">
      <c r="A432" s="12" t="s">
        <v>24156</v>
      </c>
      <c r="B432" s="12">
        <v>17184</v>
      </c>
      <c r="C432" s="12" t="s">
        <v>20135</v>
      </c>
      <c r="D432" s="13">
        <v>39967</v>
      </c>
      <c r="E432" s="13">
        <v>39973</v>
      </c>
      <c r="F432" s="14">
        <v>39973</v>
      </c>
      <c r="G432" s="14">
        <v>39982</v>
      </c>
      <c r="H432" s="14">
        <v>39982</v>
      </c>
      <c r="I432" s="16">
        <v>39995</v>
      </c>
      <c r="J432" s="15">
        <v>9</v>
      </c>
      <c r="K432" s="15">
        <v>0</v>
      </c>
      <c r="L432" s="15">
        <v>9</v>
      </c>
      <c r="M432" s="15">
        <v>13</v>
      </c>
      <c r="O432" t="str">
        <f t="shared" si="6"/>
        <v>LABBound &amp; Not Paid</v>
      </c>
    </row>
    <row r="433" spans="1:15" ht="12" customHeight="1" outlineLevel="1" x14ac:dyDescent="0.2">
      <c r="A433" s="12" t="s">
        <v>24157</v>
      </c>
      <c r="B433" s="12">
        <v>17245</v>
      </c>
      <c r="C433" s="12" t="s">
        <v>20135</v>
      </c>
      <c r="D433" s="13">
        <v>39965</v>
      </c>
      <c r="E433" s="13">
        <v>39972</v>
      </c>
      <c r="F433" s="14">
        <v>39973</v>
      </c>
      <c r="G433" s="14">
        <v>39986</v>
      </c>
      <c r="H433" s="14">
        <v>39988</v>
      </c>
      <c r="I433" s="16">
        <v>40009</v>
      </c>
      <c r="J433" s="15">
        <v>13</v>
      </c>
      <c r="K433" s="15">
        <v>2</v>
      </c>
      <c r="L433" s="15">
        <v>15</v>
      </c>
      <c r="M433" s="15">
        <v>21</v>
      </c>
      <c r="O433" t="str">
        <f t="shared" si="6"/>
        <v>MCBBound &amp; Not Paid</v>
      </c>
    </row>
    <row r="434" spans="1:15" ht="12" customHeight="1" outlineLevel="1" x14ac:dyDescent="0.2">
      <c r="A434" s="12" t="s">
        <v>24157</v>
      </c>
      <c r="B434" s="12">
        <v>17045</v>
      </c>
      <c r="C434" s="12" t="s">
        <v>20135</v>
      </c>
      <c r="D434" s="13">
        <v>39968</v>
      </c>
      <c r="E434" s="13">
        <v>39973</v>
      </c>
      <c r="F434" s="14">
        <v>39973</v>
      </c>
      <c r="G434" s="14">
        <v>39976</v>
      </c>
      <c r="H434" s="14">
        <v>39976</v>
      </c>
      <c r="I434" s="16">
        <v>39985</v>
      </c>
      <c r="J434" s="15">
        <v>3</v>
      </c>
      <c r="K434" s="15">
        <v>0</v>
      </c>
      <c r="L434" s="15">
        <v>3</v>
      </c>
      <c r="M434" s="15">
        <v>9</v>
      </c>
      <c r="O434" t="str">
        <f t="shared" si="6"/>
        <v>MCBBound &amp; Not Paid</v>
      </c>
    </row>
    <row r="435" spans="1:15" ht="12" customHeight="1" outlineLevel="1" x14ac:dyDescent="0.2">
      <c r="A435" s="12" t="s">
        <v>24158</v>
      </c>
      <c r="B435" s="12">
        <v>18169</v>
      </c>
      <c r="C435" s="12" t="s">
        <v>20133</v>
      </c>
      <c r="D435" s="13">
        <v>39972</v>
      </c>
      <c r="E435" s="13">
        <v>39973</v>
      </c>
      <c r="F435" s="14">
        <v>39973</v>
      </c>
      <c r="G435" s="14">
        <v>39983</v>
      </c>
      <c r="H435" s="20"/>
      <c r="I435" s="18"/>
      <c r="J435" s="15">
        <v>10</v>
      </c>
      <c r="K435" s="23"/>
      <c r="L435" s="15">
        <v>0</v>
      </c>
      <c r="M435" s="15">
        <v>0</v>
      </c>
      <c r="O435" t="str">
        <f t="shared" si="6"/>
        <v>NBBDeclined</v>
      </c>
    </row>
    <row r="436" spans="1:15" ht="12" customHeight="1" outlineLevel="1" x14ac:dyDescent="0.2">
      <c r="A436" s="12" t="s">
        <v>24153</v>
      </c>
      <c r="B436" s="12">
        <v>17167</v>
      </c>
      <c r="C436" s="12" t="s">
        <v>20135</v>
      </c>
      <c r="D436" s="13">
        <v>39974</v>
      </c>
      <c r="E436" s="13">
        <v>39974</v>
      </c>
      <c r="F436" s="14">
        <v>39974</v>
      </c>
      <c r="G436" s="14">
        <v>39981</v>
      </c>
      <c r="H436" s="14">
        <v>39986</v>
      </c>
      <c r="I436" s="16">
        <v>39995</v>
      </c>
      <c r="J436" s="15">
        <v>7</v>
      </c>
      <c r="K436" s="15">
        <v>5</v>
      </c>
      <c r="L436" s="15">
        <v>12</v>
      </c>
      <c r="M436" s="15">
        <v>9</v>
      </c>
      <c r="O436" t="str">
        <f t="shared" si="6"/>
        <v>HJMBound &amp; Not Paid</v>
      </c>
    </row>
    <row r="437" spans="1:15" ht="12" customHeight="1" outlineLevel="1" x14ac:dyDescent="0.2">
      <c r="A437" s="12" t="s">
        <v>24153</v>
      </c>
      <c r="B437" s="12">
        <v>18170</v>
      </c>
      <c r="C437" s="12" t="s">
        <v>20135</v>
      </c>
      <c r="D437" s="13">
        <v>39973</v>
      </c>
      <c r="E437" s="13">
        <v>39973</v>
      </c>
      <c r="F437" s="14">
        <v>39974</v>
      </c>
      <c r="G437" s="14">
        <v>39975</v>
      </c>
      <c r="H437" s="14">
        <v>40000</v>
      </c>
      <c r="I437" s="18"/>
      <c r="J437" s="15">
        <v>1</v>
      </c>
      <c r="K437" s="15">
        <v>25</v>
      </c>
      <c r="L437" s="15">
        <v>26</v>
      </c>
      <c r="M437" s="15">
        <v>0</v>
      </c>
      <c r="O437" t="str">
        <f t="shared" si="6"/>
        <v>HJMBound &amp; Not Paid</v>
      </c>
    </row>
    <row r="438" spans="1:15" ht="12" customHeight="1" outlineLevel="1" x14ac:dyDescent="0.2">
      <c r="A438" s="12" t="s">
        <v>24153</v>
      </c>
      <c r="B438" s="12">
        <v>18171</v>
      </c>
      <c r="C438" s="12" t="s">
        <v>20133</v>
      </c>
      <c r="D438" s="13">
        <v>39960</v>
      </c>
      <c r="E438" s="13">
        <v>39974</v>
      </c>
      <c r="F438" s="14">
        <v>39974</v>
      </c>
      <c r="G438" s="20"/>
      <c r="H438" s="20"/>
      <c r="I438" s="18"/>
      <c r="J438" s="23"/>
      <c r="K438" s="23"/>
      <c r="L438" s="15">
        <v>0</v>
      </c>
      <c r="M438" s="15">
        <v>0</v>
      </c>
      <c r="O438" t="str">
        <f t="shared" si="6"/>
        <v>HJMDeclined</v>
      </c>
    </row>
    <row r="439" spans="1:15" ht="12" customHeight="1" outlineLevel="1" x14ac:dyDescent="0.2">
      <c r="A439" s="12" t="s">
        <v>24155</v>
      </c>
      <c r="B439" s="12">
        <v>17053</v>
      </c>
      <c r="C439" s="12" t="s">
        <v>20135</v>
      </c>
      <c r="D439" s="13">
        <v>39972</v>
      </c>
      <c r="E439" s="13">
        <v>39974</v>
      </c>
      <c r="F439" s="14">
        <v>39974</v>
      </c>
      <c r="G439" s="14">
        <v>39980</v>
      </c>
      <c r="H439" s="14">
        <v>39981</v>
      </c>
      <c r="I439" s="16">
        <v>39987</v>
      </c>
      <c r="J439" s="15">
        <v>6</v>
      </c>
      <c r="K439" s="15">
        <v>1</v>
      </c>
      <c r="L439" s="15">
        <v>7</v>
      </c>
      <c r="M439" s="15">
        <v>6</v>
      </c>
      <c r="O439" t="str">
        <f t="shared" si="6"/>
        <v>JRBound &amp; Not Paid</v>
      </c>
    </row>
    <row r="440" spans="1:15" ht="12" customHeight="1" outlineLevel="1" x14ac:dyDescent="0.2">
      <c r="A440" s="12" t="s">
        <v>24156</v>
      </c>
      <c r="B440" s="12">
        <v>17288</v>
      </c>
      <c r="C440" s="12" t="s">
        <v>20135</v>
      </c>
      <c r="D440" s="13">
        <v>39968</v>
      </c>
      <c r="E440" s="13">
        <v>39973</v>
      </c>
      <c r="F440" s="14">
        <v>39974</v>
      </c>
      <c r="G440" s="14">
        <v>40001</v>
      </c>
      <c r="H440" s="14">
        <v>40001</v>
      </c>
      <c r="I440" s="16">
        <v>40019</v>
      </c>
      <c r="J440" s="15">
        <v>27</v>
      </c>
      <c r="K440" s="15">
        <v>0</v>
      </c>
      <c r="L440" s="15">
        <v>27</v>
      </c>
      <c r="M440" s="15">
        <v>18</v>
      </c>
      <c r="O440" t="str">
        <f t="shared" si="6"/>
        <v>LABBound &amp; Not Paid</v>
      </c>
    </row>
    <row r="441" spans="1:15" ht="12" customHeight="1" outlineLevel="1" x14ac:dyDescent="0.2">
      <c r="A441" s="12" t="s">
        <v>24156</v>
      </c>
      <c r="B441" s="12">
        <v>17204</v>
      </c>
      <c r="C441" s="12" t="s">
        <v>20135</v>
      </c>
      <c r="D441" s="13">
        <v>39968</v>
      </c>
      <c r="E441" s="13">
        <v>39974</v>
      </c>
      <c r="F441" s="14">
        <v>39974</v>
      </c>
      <c r="G441" s="14">
        <v>39987</v>
      </c>
      <c r="H441" s="14">
        <v>39987</v>
      </c>
      <c r="I441" s="16">
        <v>40000</v>
      </c>
      <c r="J441" s="15">
        <v>13</v>
      </c>
      <c r="K441" s="15">
        <v>0</v>
      </c>
      <c r="L441" s="15">
        <v>13</v>
      </c>
      <c r="M441" s="15">
        <v>13</v>
      </c>
      <c r="O441" t="str">
        <f t="shared" si="6"/>
        <v>LABBound &amp; Not Paid</v>
      </c>
    </row>
    <row r="442" spans="1:15" ht="12" customHeight="1" outlineLevel="1" x14ac:dyDescent="0.2">
      <c r="A442" s="12" t="s">
        <v>24156</v>
      </c>
      <c r="B442" s="12">
        <v>17181</v>
      </c>
      <c r="C442" s="12" t="s">
        <v>20135</v>
      </c>
      <c r="D442" s="13">
        <v>39972</v>
      </c>
      <c r="E442" s="13">
        <v>39974</v>
      </c>
      <c r="F442" s="14">
        <v>39974</v>
      </c>
      <c r="G442" s="14">
        <v>39986</v>
      </c>
      <c r="H442" s="14">
        <v>39986</v>
      </c>
      <c r="I442" s="16">
        <v>39995</v>
      </c>
      <c r="J442" s="15">
        <v>12</v>
      </c>
      <c r="K442" s="15">
        <v>0</v>
      </c>
      <c r="L442" s="15">
        <v>12</v>
      </c>
      <c r="M442" s="15">
        <v>9</v>
      </c>
      <c r="O442" t="str">
        <f t="shared" si="6"/>
        <v>LABBound &amp; Not Paid</v>
      </c>
    </row>
    <row r="443" spans="1:15" ht="12" customHeight="1" outlineLevel="1" x14ac:dyDescent="0.2">
      <c r="A443" s="12" t="s">
        <v>24157</v>
      </c>
      <c r="B443" s="12">
        <v>17268</v>
      </c>
      <c r="C443" s="12" t="s">
        <v>20135</v>
      </c>
      <c r="D443" s="13">
        <v>39980</v>
      </c>
      <c r="E443" s="13">
        <v>39973</v>
      </c>
      <c r="F443" s="14">
        <v>39974</v>
      </c>
      <c r="G443" s="14">
        <v>39980</v>
      </c>
      <c r="H443" s="14">
        <v>39996</v>
      </c>
      <c r="I443" s="16">
        <v>40014</v>
      </c>
      <c r="J443" s="15">
        <v>6</v>
      </c>
      <c r="K443" s="15">
        <v>16</v>
      </c>
      <c r="L443" s="15">
        <v>22</v>
      </c>
      <c r="M443" s="15">
        <v>18</v>
      </c>
      <c r="O443" t="str">
        <f t="shared" si="6"/>
        <v>MCBBound &amp; Not Paid</v>
      </c>
    </row>
    <row r="444" spans="1:15" ht="12" customHeight="1" outlineLevel="1" x14ac:dyDescent="0.2">
      <c r="A444" s="12" t="s">
        <v>24157</v>
      </c>
      <c r="B444" s="12">
        <v>17440</v>
      </c>
      <c r="C444" s="12" t="s">
        <v>20135</v>
      </c>
      <c r="D444" s="13">
        <v>40014</v>
      </c>
      <c r="E444" s="13">
        <v>39974</v>
      </c>
      <c r="F444" s="14">
        <v>39974</v>
      </c>
      <c r="G444" s="14">
        <v>40015</v>
      </c>
      <c r="H444" s="14">
        <v>40021</v>
      </c>
      <c r="I444" s="16">
        <v>40050</v>
      </c>
      <c r="J444" s="15">
        <v>41</v>
      </c>
      <c r="K444" s="15">
        <v>6</v>
      </c>
      <c r="L444" s="15">
        <v>47</v>
      </c>
      <c r="M444" s="15">
        <v>29</v>
      </c>
      <c r="O444" t="str">
        <f t="shared" si="6"/>
        <v>MCBBound &amp; Not Paid</v>
      </c>
    </row>
    <row r="445" spans="1:15" ht="12" customHeight="1" outlineLevel="1" x14ac:dyDescent="0.2">
      <c r="A445" s="12" t="s">
        <v>24157</v>
      </c>
      <c r="B445" s="12">
        <v>17048</v>
      </c>
      <c r="C445" s="12" t="s">
        <v>20135</v>
      </c>
      <c r="D445" s="13">
        <v>39972</v>
      </c>
      <c r="E445" s="13">
        <v>39973</v>
      </c>
      <c r="F445" s="14">
        <v>39974</v>
      </c>
      <c r="G445" s="14">
        <v>39974</v>
      </c>
      <c r="H445" s="14">
        <v>39979</v>
      </c>
      <c r="I445" s="16">
        <v>39986</v>
      </c>
      <c r="J445" s="15">
        <v>0</v>
      </c>
      <c r="K445" s="15">
        <v>5</v>
      </c>
      <c r="L445" s="15">
        <v>5</v>
      </c>
      <c r="M445" s="15">
        <v>7</v>
      </c>
      <c r="O445" t="str">
        <f t="shared" si="6"/>
        <v>MCBBound &amp; Not Paid</v>
      </c>
    </row>
    <row r="446" spans="1:15" ht="12" customHeight="1" outlineLevel="1" x14ac:dyDescent="0.2">
      <c r="A446" s="12" t="s">
        <v>24155</v>
      </c>
      <c r="B446" s="12">
        <v>17293</v>
      </c>
      <c r="C446" s="12" t="s">
        <v>20135</v>
      </c>
      <c r="D446" s="13">
        <v>39968</v>
      </c>
      <c r="E446" s="13">
        <v>39974</v>
      </c>
      <c r="F446" s="14">
        <v>39975</v>
      </c>
      <c r="G446" s="14">
        <v>39995</v>
      </c>
      <c r="H446" s="14">
        <v>40000</v>
      </c>
      <c r="I446" s="16">
        <v>40020</v>
      </c>
      <c r="J446" s="15">
        <v>20</v>
      </c>
      <c r="K446" s="15">
        <v>5</v>
      </c>
      <c r="L446" s="15">
        <v>25</v>
      </c>
      <c r="M446" s="15">
        <v>20</v>
      </c>
      <c r="O446" t="str">
        <f t="shared" si="6"/>
        <v>JRBound &amp; Not Paid</v>
      </c>
    </row>
    <row r="447" spans="1:15" ht="12" customHeight="1" outlineLevel="1" x14ac:dyDescent="0.2">
      <c r="A447" s="12" t="s">
        <v>24156</v>
      </c>
      <c r="B447" s="12">
        <v>17383</v>
      </c>
      <c r="C447" s="12" t="s">
        <v>20135</v>
      </c>
      <c r="D447" s="13">
        <v>39972</v>
      </c>
      <c r="E447" s="13">
        <v>39975</v>
      </c>
      <c r="F447" s="14">
        <v>39975</v>
      </c>
      <c r="G447" s="14">
        <v>40009</v>
      </c>
      <c r="H447" s="14">
        <v>40009</v>
      </c>
      <c r="I447" s="16">
        <v>40032</v>
      </c>
      <c r="J447" s="15">
        <v>34</v>
      </c>
      <c r="K447" s="15">
        <v>0</v>
      </c>
      <c r="L447" s="15">
        <v>34</v>
      </c>
      <c r="M447" s="15">
        <v>23</v>
      </c>
      <c r="O447" t="str">
        <f t="shared" si="6"/>
        <v>LABBound &amp; Not Paid</v>
      </c>
    </row>
    <row r="448" spans="1:15" ht="12" customHeight="1" outlineLevel="1" x14ac:dyDescent="0.2">
      <c r="A448" s="12" t="s">
        <v>24156</v>
      </c>
      <c r="B448" s="12">
        <v>18172</v>
      </c>
      <c r="C448" s="12" t="s">
        <v>20133</v>
      </c>
      <c r="D448" s="13">
        <v>39974</v>
      </c>
      <c r="E448" s="13">
        <v>39974</v>
      </c>
      <c r="F448" s="14">
        <v>39975</v>
      </c>
      <c r="G448" s="20"/>
      <c r="H448" s="20"/>
      <c r="I448" s="18"/>
      <c r="J448" s="23"/>
      <c r="K448" s="23"/>
      <c r="L448" s="15">
        <v>0</v>
      </c>
      <c r="M448" s="15">
        <v>0</v>
      </c>
      <c r="O448" t="str">
        <f t="shared" si="6"/>
        <v>LABDeclined</v>
      </c>
    </row>
    <row r="449" spans="1:15" ht="12" customHeight="1" outlineLevel="1" x14ac:dyDescent="0.2">
      <c r="A449" s="12" t="s">
        <v>24158</v>
      </c>
      <c r="B449" s="12">
        <v>18173</v>
      </c>
      <c r="C449" s="12" t="s">
        <v>20134</v>
      </c>
      <c r="D449" s="13">
        <v>39974</v>
      </c>
      <c r="E449" s="13">
        <v>39975</v>
      </c>
      <c r="F449" s="14">
        <v>39975</v>
      </c>
      <c r="G449" s="14">
        <v>39983</v>
      </c>
      <c r="H449" s="14">
        <v>39983</v>
      </c>
      <c r="I449" s="18"/>
      <c r="J449" s="15">
        <v>8</v>
      </c>
      <c r="K449" s="15">
        <v>0</v>
      </c>
      <c r="L449" s="15">
        <v>8</v>
      </c>
      <c r="M449" s="15">
        <v>0</v>
      </c>
      <c r="O449" t="str">
        <f t="shared" si="6"/>
        <v>NBBNo Sale</v>
      </c>
    </row>
    <row r="450" spans="1:15" ht="12" customHeight="1" outlineLevel="1" x14ac:dyDescent="0.2">
      <c r="A450" s="12" t="s">
        <v>20138</v>
      </c>
      <c r="B450" s="12">
        <v>17392</v>
      </c>
      <c r="C450" s="12" t="s">
        <v>20135</v>
      </c>
      <c r="D450" s="13">
        <v>39976</v>
      </c>
      <c r="E450" s="13">
        <v>39976</v>
      </c>
      <c r="F450" s="14">
        <v>39976</v>
      </c>
      <c r="G450" s="14">
        <v>40003</v>
      </c>
      <c r="H450" s="14">
        <v>40003</v>
      </c>
      <c r="I450" s="16">
        <v>40035</v>
      </c>
      <c r="J450" s="15">
        <v>27</v>
      </c>
      <c r="K450" s="15">
        <v>0</v>
      </c>
      <c r="L450" s="15">
        <v>27</v>
      </c>
      <c r="M450" s="15">
        <v>32</v>
      </c>
      <c r="O450" t="str">
        <f t="shared" si="6"/>
        <v>CNJBound &amp; Not Paid</v>
      </c>
    </row>
    <row r="451" spans="1:15" ht="12" customHeight="1" outlineLevel="1" x14ac:dyDescent="0.2">
      <c r="A451" s="12" t="s">
        <v>20138</v>
      </c>
      <c r="B451" s="12">
        <v>17449</v>
      </c>
      <c r="C451" s="12" t="s">
        <v>20135</v>
      </c>
      <c r="D451" s="13">
        <v>39973</v>
      </c>
      <c r="E451" s="13">
        <v>39974</v>
      </c>
      <c r="F451" s="14">
        <v>39976</v>
      </c>
      <c r="G451" s="14">
        <v>40029</v>
      </c>
      <c r="H451" s="14">
        <v>40030</v>
      </c>
      <c r="I451" s="16">
        <v>40051</v>
      </c>
      <c r="J451" s="15">
        <v>53</v>
      </c>
      <c r="K451" s="15">
        <v>1</v>
      </c>
      <c r="L451" s="15">
        <v>54</v>
      </c>
      <c r="M451" s="15">
        <v>21</v>
      </c>
      <c r="O451" t="str">
        <f t="shared" ref="O451:O514" si="7">+A451&amp;C451</f>
        <v>CNJBound &amp; Not Paid</v>
      </c>
    </row>
    <row r="452" spans="1:15" ht="12" customHeight="1" outlineLevel="1" x14ac:dyDescent="0.2">
      <c r="A452" s="12" t="s">
        <v>20138</v>
      </c>
      <c r="B452" s="12">
        <v>17227</v>
      </c>
      <c r="C452" s="12" t="s">
        <v>20135</v>
      </c>
      <c r="D452" s="13">
        <v>39961</v>
      </c>
      <c r="E452" s="13">
        <v>39975</v>
      </c>
      <c r="F452" s="14">
        <v>39976</v>
      </c>
      <c r="G452" s="14">
        <v>39993</v>
      </c>
      <c r="H452" s="14">
        <v>39993</v>
      </c>
      <c r="I452" s="16">
        <v>40005</v>
      </c>
      <c r="J452" s="15">
        <v>17</v>
      </c>
      <c r="K452" s="15">
        <v>0</v>
      </c>
      <c r="L452" s="15">
        <v>17</v>
      </c>
      <c r="M452" s="15">
        <v>12</v>
      </c>
      <c r="O452" t="str">
        <f t="shared" si="7"/>
        <v>CNJBound &amp; Not Paid</v>
      </c>
    </row>
    <row r="453" spans="1:15" ht="12" customHeight="1" outlineLevel="1" x14ac:dyDescent="0.2">
      <c r="A453" s="12" t="s">
        <v>20138</v>
      </c>
      <c r="B453" s="12">
        <v>17157</v>
      </c>
      <c r="C453" s="12" t="s">
        <v>20135</v>
      </c>
      <c r="D453" s="13">
        <v>39975</v>
      </c>
      <c r="E453" s="13">
        <v>39975</v>
      </c>
      <c r="F453" s="14">
        <v>39976</v>
      </c>
      <c r="G453" s="14">
        <v>39981</v>
      </c>
      <c r="H453" s="14">
        <v>39981</v>
      </c>
      <c r="I453" s="16">
        <v>39995</v>
      </c>
      <c r="J453" s="15">
        <v>5</v>
      </c>
      <c r="K453" s="15">
        <v>0</v>
      </c>
      <c r="L453" s="15">
        <v>5</v>
      </c>
      <c r="M453" s="15">
        <v>14</v>
      </c>
      <c r="O453" t="str">
        <f t="shared" si="7"/>
        <v>CNJBound &amp; Not Paid</v>
      </c>
    </row>
    <row r="454" spans="1:15" ht="12" customHeight="1" outlineLevel="1" x14ac:dyDescent="0.2">
      <c r="A454" s="12" t="s">
        <v>20138</v>
      </c>
      <c r="B454" s="12">
        <v>17170</v>
      </c>
      <c r="C454" s="12" t="s">
        <v>20135</v>
      </c>
      <c r="D454" s="13">
        <v>39974</v>
      </c>
      <c r="E454" s="13">
        <v>39975</v>
      </c>
      <c r="F454" s="14">
        <v>39976</v>
      </c>
      <c r="G454" s="14">
        <v>39981</v>
      </c>
      <c r="H454" s="14">
        <v>39981</v>
      </c>
      <c r="I454" s="16">
        <v>39995</v>
      </c>
      <c r="J454" s="15">
        <v>5</v>
      </c>
      <c r="K454" s="15">
        <v>0</v>
      </c>
      <c r="L454" s="15">
        <v>5</v>
      </c>
      <c r="M454" s="15">
        <v>14</v>
      </c>
      <c r="O454" t="str">
        <f t="shared" si="7"/>
        <v>CNJBound &amp; Not Paid</v>
      </c>
    </row>
    <row r="455" spans="1:15" ht="12" customHeight="1" outlineLevel="1" x14ac:dyDescent="0.2">
      <c r="A455" s="12" t="s">
        <v>20138</v>
      </c>
      <c r="B455" s="12">
        <v>17310</v>
      </c>
      <c r="C455" s="12" t="s">
        <v>20135</v>
      </c>
      <c r="D455" s="13">
        <v>39975</v>
      </c>
      <c r="E455" s="13">
        <v>39976</v>
      </c>
      <c r="F455" s="14">
        <v>39976</v>
      </c>
      <c r="G455" s="14">
        <v>40002</v>
      </c>
      <c r="H455" s="14">
        <v>40004</v>
      </c>
      <c r="I455" s="16">
        <v>40025</v>
      </c>
      <c r="J455" s="15">
        <v>26</v>
      </c>
      <c r="K455" s="15">
        <v>2</v>
      </c>
      <c r="L455" s="15">
        <v>28</v>
      </c>
      <c r="M455" s="15">
        <v>21</v>
      </c>
      <c r="O455" t="str">
        <f t="shared" si="7"/>
        <v>CNJBound &amp; Not Paid</v>
      </c>
    </row>
    <row r="456" spans="1:15" ht="12" customHeight="1" outlineLevel="1" x14ac:dyDescent="0.2">
      <c r="A456" s="12" t="s">
        <v>20138</v>
      </c>
      <c r="B456" s="12">
        <v>17311</v>
      </c>
      <c r="C456" s="12" t="s">
        <v>20135</v>
      </c>
      <c r="D456" s="13">
        <v>39967</v>
      </c>
      <c r="E456" s="13">
        <v>39976</v>
      </c>
      <c r="F456" s="14">
        <v>39976</v>
      </c>
      <c r="G456" s="14">
        <v>39994</v>
      </c>
      <c r="H456" s="14">
        <v>40010</v>
      </c>
      <c r="I456" s="16">
        <v>40025</v>
      </c>
      <c r="J456" s="15">
        <v>18</v>
      </c>
      <c r="K456" s="15">
        <v>16</v>
      </c>
      <c r="L456" s="15">
        <v>34</v>
      </c>
      <c r="M456" s="15">
        <v>15</v>
      </c>
      <c r="O456" t="str">
        <f t="shared" si="7"/>
        <v>CNJBound &amp; Not Paid</v>
      </c>
    </row>
    <row r="457" spans="1:15" ht="12" customHeight="1" outlineLevel="1" x14ac:dyDescent="0.2">
      <c r="A457" s="12" t="s">
        <v>24153</v>
      </c>
      <c r="B457" s="12">
        <v>17216</v>
      </c>
      <c r="C457" s="12" t="s">
        <v>20135</v>
      </c>
      <c r="D457" s="13">
        <v>39976</v>
      </c>
      <c r="E457" s="13">
        <v>39976</v>
      </c>
      <c r="F457" s="14">
        <v>39976</v>
      </c>
      <c r="G457" s="14">
        <v>39989</v>
      </c>
      <c r="H457" s="14">
        <v>39989</v>
      </c>
      <c r="I457" s="16">
        <v>40003</v>
      </c>
      <c r="J457" s="15">
        <v>13</v>
      </c>
      <c r="K457" s="15">
        <v>0</v>
      </c>
      <c r="L457" s="15">
        <v>13</v>
      </c>
      <c r="M457" s="15">
        <v>14</v>
      </c>
      <c r="O457" t="str">
        <f t="shared" si="7"/>
        <v>HJMBound &amp; Not Paid</v>
      </c>
    </row>
    <row r="458" spans="1:15" ht="12" customHeight="1" outlineLevel="1" x14ac:dyDescent="0.2">
      <c r="A458" s="12" t="s">
        <v>24153</v>
      </c>
      <c r="B458" s="12">
        <v>17171</v>
      </c>
      <c r="C458" s="12" t="s">
        <v>20135</v>
      </c>
      <c r="D458" s="18"/>
      <c r="E458" s="13">
        <v>39975</v>
      </c>
      <c r="F458" s="14">
        <v>39976</v>
      </c>
      <c r="G458" s="14">
        <v>39981</v>
      </c>
      <c r="H458" s="14">
        <v>39981</v>
      </c>
      <c r="I458" s="16">
        <v>39995</v>
      </c>
      <c r="J458" s="15">
        <v>5</v>
      </c>
      <c r="K458" s="15">
        <v>0</v>
      </c>
      <c r="L458" s="15">
        <v>5</v>
      </c>
      <c r="M458" s="15">
        <v>14</v>
      </c>
      <c r="O458" t="str">
        <f t="shared" si="7"/>
        <v>HJMBound &amp; Not Paid</v>
      </c>
    </row>
    <row r="459" spans="1:15" ht="12" customHeight="1" outlineLevel="1" x14ac:dyDescent="0.2">
      <c r="A459" s="12" t="s">
        <v>24153</v>
      </c>
      <c r="B459" s="12">
        <v>18175</v>
      </c>
      <c r="C459" s="12" t="s">
        <v>20135</v>
      </c>
      <c r="D459" s="13">
        <v>39974</v>
      </c>
      <c r="E459" s="13">
        <v>39976</v>
      </c>
      <c r="F459" s="14">
        <v>39976</v>
      </c>
      <c r="G459" s="14">
        <v>39980</v>
      </c>
      <c r="H459" s="14">
        <v>39980</v>
      </c>
      <c r="I459" s="18"/>
      <c r="J459" s="15">
        <v>4</v>
      </c>
      <c r="K459" s="15">
        <v>0</v>
      </c>
      <c r="L459" s="15">
        <v>4</v>
      </c>
      <c r="M459" s="15">
        <v>0</v>
      </c>
      <c r="O459" t="str">
        <f t="shared" si="7"/>
        <v>HJMBound &amp; Not Paid</v>
      </c>
    </row>
    <row r="460" spans="1:15" ht="12" customHeight="1" outlineLevel="1" x14ac:dyDescent="0.2">
      <c r="A460" s="12" t="s">
        <v>24153</v>
      </c>
      <c r="B460" s="12">
        <v>17294</v>
      </c>
      <c r="C460" s="12" t="s">
        <v>20135</v>
      </c>
      <c r="D460" s="13">
        <v>39967</v>
      </c>
      <c r="E460" s="13">
        <v>39974</v>
      </c>
      <c r="F460" s="14">
        <v>39976</v>
      </c>
      <c r="G460" s="14">
        <v>39981</v>
      </c>
      <c r="H460" s="14">
        <v>39989</v>
      </c>
      <c r="I460" s="16">
        <v>40020</v>
      </c>
      <c r="J460" s="15">
        <v>5</v>
      </c>
      <c r="K460" s="15">
        <v>8</v>
      </c>
      <c r="L460" s="15">
        <v>13</v>
      </c>
      <c r="M460" s="15">
        <v>31</v>
      </c>
      <c r="O460" t="str">
        <f t="shared" si="7"/>
        <v>HJMBound &amp; Not Paid</v>
      </c>
    </row>
    <row r="461" spans="1:15" ht="12" customHeight="1" outlineLevel="1" x14ac:dyDescent="0.2">
      <c r="A461" s="12" t="s">
        <v>24153</v>
      </c>
      <c r="B461" s="12">
        <v>17297</v>
      </c>
      <c r="C461" s="12" t="s">
        <v>20135</v>
      </c>
      <c r="D461" s="13">
        <v>39974</v>
      </c>
      <c r="E461" s="13">
        <v>39975</v>
      </c>
      <c r="F461" s="14">
        <v>39976</v>
      </c>
      <c r="G461" s="14">
        <v>39994</v>
      </c>
      <c r="H461" s="14">
        <v>39994</v>
      </c>
      <c r="I461" s="16">
        <v>40020</v>
      </c>
      <c r="J461" s="15">
        <v>18</v>
      </c>
      <c r="K461" s="15">
        <v>0</v>
      </c>
      <c r="L461" s="15">
        <v>18</v>
      </c>
      <c r="M461" s="15">
        <v>26</v>
      </c>
      <c r="O461" t="str">
        <f t="shared" si="7"/>
        <v>HJMBound &amp; Not Paid</v>
      </c>
    </row>
    <row r="462" spans="1:15" ht="12" customHeight="1" outlineLevel="1" x14ac:dyDescent="0.2">
      <c r="A462" s="12" t="s">
        <v>24155</v>
      </c>
      <c r="B462" s="12">
        <v>17195</v>
      </c>
      <c r="C462" s="12" t="s">
        <v>20135</v>
      </c>
      <c r="D462" s="13">
        <v>39974</v>
      </c>
      <c r="E462" s="13">
        <v>39975</v>
      </c>
      <c r="F462" s="14">
        <v>39976</v>
      </c>
      <c r="G462" s="14">
        <v>39986</v>
      </c>
      <c r="H462" s="14">
        <v>39986</v>
      </c>
      <c r="I462" s="16">
        <v>39996</v>
      </c>
      <c r="J462" s="15">
        <v>10</v>
      </c>
      <c r="K462" s="15">
        <v>0</v>
      </c>
      <c r="L462" s="15">
        <v>10</v>
      </c>
      <c r="M462" s="15">
        <v>10</v>
      </c>
      <c r="O462" t="str">
        <f t="shared" si="7"/>
        <v>JRBound &amp; Not Paid</v>
      </c>
    </row>
    <row r="463" spans="1:15" ht="12" customHeight="1" outlineLevel="1" x14ac:dyDescent="0.2">
      <c r="A463" s="12" t="s">
        <v>24155</v>
      </c>
      <c r="B463" s="12">
        <v>17061</v>
      </c>
      <c r="C463" s="12" t="s">
        <v>20135</v>
      </c>
      <c r="D463" s="13">
        <v>39974</v>
      </c>
      <c r="E463" s="13">
        <v>39975</v>
      </c>
      <c r="F463" s="14">
        <v>39976</v>
      </c>
      <c r="G463" s="14">
        <v>39976</v>
      </c>
      <c r="H463" s="14">
        <v>39976</v>
      </c>
      <c r="I463" s="16">
        <v>39989</v>
      </c>
      <c r="J463" s="15">
        <v>0</v>
      </c>
      <c r="K463" s="15">
        <v>0</v>
      </c>
      <c r="L463" s="15">
        <v>0</v>
      </c>
      <c r="M463" s="15">
        <v>13</v>
      </c>
      <c r="O463" t="str">
        <f t="shared" si="7"/>
        <v>JRBound &amp; Not Paid</v>
      </c>
    </row>
    <row r="464" spans="1:15" ht="12" customHeight="1" outlineLevel="1" x14ac:dyDescent="0.2">
      <c r="A464" s="12" t="s">
        <v>24155</v>
      </c>
      <c r="B464" s="12">
        <v>17398</v>
      </c>
      <c r="C464" s="12" t="s">
        <v>20135</v>
      </c>
      <c r="D464" s="13">
        <v>39974</v>
      </c>
      <c r="E464" s="13">
        <v>39976</v>
      </c>
      <c r="F464" s="14">
        <v>39976</v>
      </c>
      <c r="G464" s="14">
        <v>40019</v>
      </c>
      <c r="H464" s="14">
        <v>40022</v>
      </c>
      <c r="I464" s="16">
        <v>40036</v>
      </c>
      <c r="J464" s="15">
        <v>43</v>
      </c>
      <c r="K464" s="15">
        <v>3</v>
      </c>
      <c r="L464" s="15">
        <v>46</v>
      </c>
      <c r="M464" s="15">
        <v>14</v>
      </c>
      <c r="O464" t="str">
        <f t="shared" si="7"/>
        <v>JRBound &amp; Not Paid</v>
      </c>
    </row>
    <row r="465" spans="1:15" ht="12" customHeight="1" outlineLevel="1" x14ac:dyDescent="0.2">
      <c r="A465" s="12" t="s">
        <v>24155</v>
      </c>
      <c r="B465" s="12">
        <v>17352</v>
      </c>
      <c r="C465" s="12" t="s">
        <v>20135</v>
      </c>
      <c r="D465" s="13">
        <v>39970</v>
      </c>
      <c r="E465" s="13">
        <v>39976</v>
      </c>
      <c r="F465" s="14">
        <v>39976</v>
      </c>
      <c r="G465" s="14">
        <v>40004</v>
      </c>
      <c r="H465" s="14">
        <v>40004</v>
      </c>
      <c r="I465" s="16">
        <v>40026</v>
      </c>
      <c r="J465" s="15">
        <v>28</v>
      </c>
      <c r="K465" s="15">
        <v>0</v>
      </c>
      <c r="L465" s="15">
        <v>28</v>
      </c>
      <c r="M465" s="15">
        <v>22</v>
      </c>
      <c r="O465" t="str">
        <f t="shared" si="7"/>
        <v>JRBound &amp; Not Paid</v>
      </c>
    </row>
    <row r="466" spans="1:15" ht="12" customHeight="1" outlineLevel="1" x14ac:dyDescent="0.2">
      <c r="A466" s="12" t="s">
        <v>24156</v>
      </c>
      <c r="B466" s="12">
        <v>17226</v>
      </c>
      <c r="C466" s="12" t="s">
        <v>20135</v>
      </c>
      <c r="D466" s="13">
        <v>39967</v>
      </c>
      <c r="E466" s="13">
        <v>39976</v>
      </c>
      <c r="F466" s="14">
        <v>39976</v>
      </c>
      <c r="G466" s="14">
        <v>39990</v>
      </c>
      <c r="H466" s="14">
        <v>40001</v>
      </c>
      <c r="I466" s="16">
        <v>40005</v>
      </c>
      <c r="J466" s="15">
        <v>14</v>
      </c>
      <c r="K466" s="15">
        <v>11</v>
      </c>
      <c r="L466" s="15">
        <v>25</v>
      </c>
      <c r="M466" s="15">
        <v>4</v>
      </c>
      <c r="O466" t="str">
        <f t="shared" si="7"/>
        <v>LABBound &amp; Not Paid</v>
      </c>
    </row>
    <row r="467" spans="1:15" ht="12" customHeight="1" outlineLevel="1" x14ac:dyDescent="0.2">
      <c r="A467" s="12" t="s">
        <v>24156</v>
      </c>
      <c r="B467" s="12">
        <v>17069</v>
      </c>
      <c r="C467" s="12" t="s">
        <v>20135</v>
      </c>
      <c r="D467" s="13">
        <v>39975</v>
      </c>
      <c r="E467" s="13">
        <v>39975</v>
      </c>
      <c r="F467" s="14">
        <v>39976</v>
      </c>
      <c r="G467" s="14">
        <v>39983</v>
      </c>
      <c r="H467" s="14">
        <v>39983</v>
      </c>
      <c r="I467" s="16">
        <v>39991</v>
      </c>
      <c r="J467" s="15">
        <v>7</v>
      </c>
      <c r="K467" s="15">
        <v>0</v>
      </c>
      <c r="L467" s="15">
        <v>7</v>
      </c>
      <c r="M467" s="15">
        <v>8</v>
      </c>
      <c r="O467" t="str">
        <f t="shared" si="7"/>
        <v>LABBound &amp; Not Paid</v>
      </c>
    </row>
    <row r="468" spans="1:15" ht="12" customHeight="1" outlineLevel="1" x14ac:dyDescent="0.2">
      <c r="A468" s="12" t="s">
        <v>24157</v>
      </c>
      <c r="B468" s="12">
        <v>17199</v>
      </c>
      <c r="C468" s="12" t="s">
        <v>20135</v>
      </c>
      <c r="D468" s="13">
        <v>39975</v>
      </c>
      <c r="E468" s="13">
        <v>39975</v>
      </c>
      <c r="F468" s="14">
        <v>39976</v>
      </c>
      <c r="G468" s="14">
        <v>39982</v>
      </c>
      <c r="H468" s="14">
        <v>39983</v>
      </c>
      <c r="I468" s="16">
        <v>39996</v>
      </c>
      <c r="J468" s="15">
        <v>6</v>
      </c>
      <c r="K468" s="15">
        <v>1</v>
      </c>
      <c r="L468" s="15">
        <v>7</v>
      </c>
      <c r="M468" s="15">
        <v>13</v>
      </c>
      <c r="O468" t="str">
        <f t="shared" si="7"/>
        <v>MCBBound &amp; Not Paid</v>
      </c>
    </row>
    <row r="469" spans="1:15" ht="12" customHeight="1" outlineLevel="1" x14ac:dyDescent="0.2">
      <c r="A469" s="12" t="s">
        <v>24158</v>
      </c>
      <c r="B469" s="12">
        <v>18174</v>
      </c>
      <c r="C469" s="12" t="s">
        <v>20135</v>
      </c>
      <c r="D469" s="13">
        <v>40043</v>
      </c>
      <c r="E469" s="13">
        <v>39976</v>
      </c>
      <c r="F469" s="14">
        <v>39976</v>
      </c>
      <c r="G469" s="14">
        <v>39981</v>
      </c>
      <c r="H469" s="14">
        <v>39981</v>
      </c>
      <c r="I469" s="18"/>
      <c r="J469" s="15">
        <v>5</v>
      </c>
      <c r="K469" s="15">
        <v>0</v>
      </c>
      <c r="L469" s="15">
        <v>5</v>
      </c>
      <c r="M469" s="15">
        <v>0</v>
      </c>
      <c r="O469" t="str">
        <f t="shared" si="7"/>
        <v>NBBBound &amp; Not Paid</v>
      </c>
    </row>
    <row r="470" spans="1:15" ht="12" customHeight="1" outlineLevel="1" x14ac:dyDescent="0.2">
      <c r="A470" s="12" t="s">
        <v>24153</v>
      </c>
      <c r="B470" s="12">
        <v>17186</v>
      </c>
      <c r="C470" s="12" t="s">
        <v>20135</v>
      </c>
      <c r="D470" s="13">
        <v>39973</v>
      </c>
      <c r="E470" s="13">
        <v>39979</v>
      </c>
      <c r="F470" s="14">
        <v>39979</v>
      </c>
      <c r="G470" s="14">
        <v>39981</v>
      </c>
      <c r="H470" s="14">
        <v>39981</v>
      </c>
      <c r="I470" s="16">
        <v>39995</v>
      </c>
      <c r="J470" s="15">
        <v>2</v>
      </c>
      <c r="K470" s="15">
        <v>0</v>
      </c>
      <c r="L470" s="15">
        <v>2</v>
      </c>
      <c r="M470" s="15">
        <v>14</v>
      </c>
      <c r="O470" t="str">
        <f t="shared" si="7"/>
        <v>HJMBound &amp; Not Paid</v>
      </c>
    </row>
    <row r="471" spans="1:15" ht="12" customHeight="1" outlineLevel="1" x14ac:dyDescent="0.2">
      <c r="A471" s="12" t="s">
        <v>24155</v>
      </c>
      <c r="B471" s="12">
        <v>17034</v>
      </c>
      <c r="C471" s="12" t="s">
        <v>20135</v>
      </c>
      <c r="D471" s="13">
        <v>39979</v>
      </c>
      <c r="E471" s="13">
        <v>39979</v>
      </c>
      <c r="F471" s="14">
        <v>39979</v>
      </c>
      <c r="G471" s="14">
        <v>39979</v>
      </c>
      <c r="H471" s="14">
        <v>39979</v>
      </c>
      <c r="I471" s="16">
        <v>39981</v>
      </c>
      <c r="J471" s="15">
        <v>0</v>
      </c>
      <c r="K471" s="15">
        <v>0</v>
      </c>
      <c r="L471" s="15">
        <v>0</v>
      </c>
      <c r="M471" s="15">
        <v>2</v>
      </c>
      <c r="O471" t="str">
        <f t="shared" si="7"/>
        <v>JRBound &amp; Not Paid</v>
      </c>
    </row>
    <row r="472" spans="1:15" ht="12" customHeight="1" outlineLevel="1" x14ac:dyDescent="0.2">
      <c r="A472" s="12" t="s">
        <v>24156</v>
      </c>
      <c r="B472" s="12">
        <v>17051</v>
      </c>
      <c r="C472" s="12" t="s">
        <v>20135</v>
      </c>
      <c r="D472" s="13">
        <v>39975</v>
      </c>
      <c r="E472" s="13">
        <v>39979</v>
      </c>
      <c r="F472" s="14">
        <v>39979</v>
      </c>
      <c r="G472" s="14">
        <v>39982</v>
      </c>
      <c r="H472" s="14">
        <v>39982</v>
      </c>
      <c r="I472" s="16">
        <v>39987</v>
      </c>
      <c r="J472" s="15">
        <v>3</v>
      </c>
      <c r="K472" s="15">
        <v>0</v>
      </c>
      <c r="L472" s="15">
        <v>3</v>
      </c>
      <c r="M472" s="15">
        <v>5</v>
      </c>
      <c r="O472" t="str">
        <f t="shared" si="7"/>
        <v>LABBound &amp; Not Paid</v>
      </c>
    </row>
    <row r="473" spans="1:15" ht="12" customHeight="1" outlineLevel="1" x14ac:dyDescent="0.2">
      <c r="A473" s="12" t="s">
        <v>24156</v>
      </c>
      <c r="B473" s="12">
        <v>17158</v>
      </c>
      <c r="C473" s="12" t="s">
        <v>20135</v>
      </c>
      <c r="D473" s="13">
        <v>39976</v>
      </c>
      <c r="E473" s="13">
        <v>39979</v>
      </c>
      <c r="F473" s="14">
        <v>39979</v>
      </c>
      <c r="G473" s="14">
        <v>39987</v>
      </c>
      <c r="H473" s="14">
        <v>39988</v>
      </c>
      <c r="I473" s="16">
        <v>39995</v>
      </c>
      <c r="J473" s="15">
        <v>8</v>
      </c>
      <c r="K473" s="15">
        <v>1</v>
      </c>
      <c r="L473" s="15">
        <v>9</v>
      </c>
      <c r="M473" s="15">
        <v>7</v>
      </c>
      <c r="O473" t="str">
        <f t="shared" si="7"/>
        <v>LABBound &amp; Not Paid</v>
      </c>
    </row>
    <row r="474" spans="1:15" ht="12" customHeight="1" outlineLevel="1" x14ac:dyDescent="0.2">
      <c r="A474" s="12" t="s">
        <v>24157</v>
      </c>
      <c r="B474" s="12">
        <v>17248</v>
      </c>
      <c r="C474" s="12" t="s">
        <v>20135</v>
      </c>
      <c r="D474" s="13">
        <v>39989</v>
      </c>
      <c r="E474" s="13">
        <v>39978</v>
      </c>
      <c r="F474" s="14">
        <v>39979</v>
      </c>
      <c r="G474" s="14">
        <v>39989</v>
      </c>
      <c r="H474" s="14">
        <v>39991</v>
      </c>
      <c r="I474" s="16">
        <v>40009</v>
      </c>
      <c r="J474" s="15">
        <v>10</v>
      </c>
      <c r="K474" s="15">
        <v>2</v>
      </c>
      <c r="L474" s="15">
        <v>12</v>
      </c>
      <c r="M474" s="15">
        <v>18</v>
      </c>
      <c r="O474" t="str">
        <f t="shared" si="7"/>
        <v>MCBBound &amp; Not Paid</v>
      </c>
    </row>
    <row r="475" spans="1:15" ht="12" customHeight="1" outlineLevel="1" x14ac:dyDescent="0.2">
      <c r="A475" s="12" t="s">
        <v>20138</v>
      </c>
      <c r="B475" s="12">
        <v>17187</v>
      </c>
      <c r="C475" s="12" t="s">
        <v>20135</v>
      </c>
      <c r="D475" s="13">
        <v>39972</v>
      </c>
      <c r="E475" s="13">
        <v>39979</v>
      </c>
      <c r="F475" s="14">
        <v>39980</v>
      </c>
      <c r="G475" s="14">
        <v>39982</v>
      </c>
      <c r="H475" s="14">
        <v>39982</v>
      </c>
      <c r="I475" s="16">
        <v>39995</v>
      </c>
      <c r="J475" s="15">
        <v>2</v>
      </c>
      <c r="K475" s="15">
        <v>0</v>
      </c>
      <c r="L475" s="15">
        <v>2</v>
      </c>
      <c r="M475" s="15">
        <v>13</v>
      </c>
      <c r="O475" t="str">
        <f t="shared" si="7"/>
        <v>CNJBound &amp; Not Paid</v>
      </c>
    </row>
    <row r="476" spans="1:15" ht="12" customHeight="1" outlineLevel="1" x14ac:dyDescent="0.2">
      <c r="A476" s="12" t="s">
        <v>20138</v>
      </c>
      <c r="B476" s="12">
        <v>17188</v>
      </c>
      <c r="C476" s="12" t="s">
        <v>20135</v>
      </c>
      <c r="D476" s="13">
        <v>39975</v>
      </c>
      <c r="E476" s="13">
        <v>39980</v>
      </c>
      <c r="F476" s="14">
        <v>39980</v>
      </c>
      <c r="G476" s="14">
        <v>39982</v>
      </c>
      <c r="H476" s="14">
        <v>39982</v>
      </c>
      <c r="I476" s="16">
        <v>39995</v>
      </c>
      <c r="J476" s="15">
        <v>2</v>
      </c>
      <c r="K476" s="15">
        <v>0</v>
      </c>
      <c r="L476" s="15">
        <v>2</v>
      </c>
      <c r="M476" s="15">
        <v>13</v>
      </c>
      <c r="O476" t="str">
        <f t="shared" si="7"/>
        <v>CNJBound &amp; Not Paid</v>
      </c>
    </row>
    <row r="477" spans="1:15" ht="12" customHeight="1" outlineLevel="1" x14ac:dyDescent="0.2">
      <c r="A477" s="12" t="s">
        <v>20138</v>
      </c>
      <c r="B477" s="12">
        <v>17206</v>
      </c>
      <c r="C477" s="12" t="s">
        <v>20135</v>
      </c>
      <c r="D477" s="13">
        <v>39972</v>
      </c>
      <c r="E477" s="13">
        <v>39980</v>
      </c>
      <c r="F477" s="14">
        <v>39980</v>
      </c>
      <c r="G477" s="14">
        <v>39989</v>
      </c>
      <c r="H477" s="14">
        <v>39990</v>
      </c>
      <c r="I477" s="16">
        <v>40000</v>
      </c>
      <c r="J477" s="15">
        <v>9</v>
      </c>
      <c r="K477" s="15">
        <v>1</v>
      </c>
      <c r="L477" s="15">
        <v>10</v>
      </c>
      <c r="M477" s="15">
        <v>10</v>
      </c>
      <c r="O477" t="str">
        <f t="shared" si="7"/>
        <v>CNJBound &amp; Not Paid</v>
      </c>
    </row>
    <row r="478" spans="1:15" ht="12" customHeight="1" outlineLevel="1" x14ac:dyDescent="0.2">
      <c r="A478" s="12" t="s">
        <v>20138</v>
      </c>
      <c r="B478" s="12">
        <v>17298</v>
      </c>
      <c r="C478" s="12" t="s">
        <v>20135</v>
      </c>
      <c r="D478" s="13">
        <v>39975</v>
      </c>
      <c r="E478" s="13">
        <v>39980</v>
      </c>
      <c r="F478" s="14">
        <v>39980</v>
      </c>
      <c r="G478" s="14">
        <v>40007</v>
      </c>
      <c r="H478" s="14">
        <v>40007</v>
      </c>
      <c r="I478" s="16">
        <v>40020</v>
      </c>
      <c r="J478" s="15">
        <v>27</v>
      </c>
      <c r="K478" s="15">
        <v>0</v>
      </c>
      <c r="L478" s="15">
        <v>27</v>
      </c>
      <c r="M478" s="15">
        <v>13</v>
      </c>
      <c r="O478" t="str">
        <f t="shared" si="7"/>
        <v>CNJBound &amp; Not Paid</v>
      </c>
    </row>
    <row r="479" spans="1:15" ht="12" customHeight="1" outlineLevel="1" x14ac:dyDescent="0.2">
      <c r="A479" s="12" t="s">
        <v>20138</v>
      </c>
      <c r="B479" s="12">
        <v>17290</v>
      </c>
      <c r="C479" s="12" t="s">
        <v>20135</v>
      </c>
      <c r="D479" s="13">
        <v>39976</v>
      </c>
      <c r="E479" s="13">
        <v>39980</v>
      </c>
      <c r="F479" s="14">
        <v>39980</v>
      </c>
      <c r="G479" s="14">
        <v>40002</v>
      </c>
      <c r="H479" s="14">
        <v>40002</v>
      </c>
      <c r="I479" s="16">
        <v>40019</v>
      </c>
      <c r="J479" s="15">
        <v>22</v>
      </c>
      <c r="K479" s="15">
        <v>0</v>
      </c>
      <c r="L479" s="15">
        <v>22</v>
      </c>
      <c r="M479" s="15">
        <v>17</v>
      </c>
      <c r="O479" t="str">
        <f t="shared" si="7"/>
        <v>CNJBound &amp; Not Paid</v>
      </c>
    </row>
    <row r="480" spans="1:15" ht="12" customHeight="1" outlineLevel="1" x14ac:dyDescent="0.2">
      <c r="A480" s="12" t="s">
        <v>24153</v>
      </c>
      <c r="B480" s="12">
        <v>18177</v>
      </c>
      <c r="C480" s="12" t="s">
        <v>20135</v>
      </c>
      <c r="D480" s="13">
        <v>39979</v>
      </c>
      <c r="E480" s="13">
        <v>39979</v>
      </c>
      <c r="F480" s="14">
        <v>39980</v>
      </c>
      <c r="G480" s="14">
        <v>39980</v>
      </c>
      <c r="H480" s="14">
        <v>39980</v>
      </c>
      <c r="I480" s="18"/>
      <c r="J480" s="15">
        <v>0</v>
      </c>
      <c r="K480" s="15">
        <v>0</v>
      </c>
      <c r="L480" s="15">
        <v>0</v>
      </c>
      <c r="M480" s="15">
        <v>0</v>
      </c>
      <c r="O480" t="str">
        <f t="shared" si="7"/>
        <v>HJMBound &amp; Not Paid</v>
      </c>
    </row>
    <row r="481" spans="1:15" ht="12" customHeight="1" outlineLevel="1" x14ac:dyDescent="0.2">
      <c r="A481" s="12" t="s">
        <v>24153</v>
      </c>
      <c r="B481" s="12">
        <v>17066</v>
      </c>
      <c r="C481" s="12" t="s">
        <v>20135</v>
      </c>
      <c r="D481" s="13">
        <v>39976</v>
      </c>
      <c r="E481" s="13">
        <v>39980</v>
      </c>
      <c r="F481" s="14">
        <v>39980</v>
      </c>
      <c r="G481" s="14">
        <v>39981</v>
      </c>
      <c r="H481" s="14">
        <v>39981</v>
      </c>
      <c r="I481" s="16">
        <v>39991</v>
      </c>
      <c r="J481" s="15">
        <v>1</v>
      </c>
      <c r="K481" s="15">
        <v>0</v>
      </c>
      <c r="L481" s="15">
        <v>1</v>
      </c>
      <c r="M481" s="15">
        <v>10</v>
      </c>
      <c r="O481" t="str">
        <f t="shared" si="7"/>
        <v>HJMBound &amp; Not Paid</v>
      </c>
    </row>
    <row r="482" spans="1:15" ht="12" customHeight="1" outlineLevel="1" x14ac:dyDescent="0.2">
      <c r="A482" s="12" t="s">
        <v>24156</v>
      </c>
      <c r="B482" s="12">
        <v>17162</v>
      </c>
      <c r="C482" s="12" t="s">
        <v>20135</v>
      </c>
      <c r="D482" s="13">
        <v>39966</v>
      </c>
      <c r="E482" s="13">
        <v>39980</v>
      </c>
      <c r="F482" s="14">
        <v>39980</v>
      </c>
      <c r="G482" s="14">
        <v>39988</v>
      </c>
      <c r="H482" s="14">
        <v>39988</v>
      </c>
      <c r="I482" s="16">
        <v>39995</v>
      </c>
      <c r="J482" s="15">
        <v>8</v>
      </c>
      <c r="K482" s="15">
        <v>0</v>
      </c>
      <c r="L482" s="15">
        <v>8</v>
      </c>
      <c r="M482" s="15">
        <v>7</v>
      </c>
      <c r="O482" t="str">
        <f t="shared" si="7"/>
        <v>LABBound &amp; Not Paid</v>
      </c>
    </row>
    <row r="483" spans="1:15" ht="12" customHeight="1" outlineLevel="1" x14ac:dyDescent="0.2">
      <c r="A483" s="12" t="s">
        <v>24156</v>
      </c>
      <c r="B483" s="12">
        <v>17308</v>
      </c>
      <c r="C483" s="12" t="s">
        <v>20135</v>
      </c>
      <c r="D483" s="13">
        <v>39979</v>
      </c>
      <c r="E483" s="13">
        <v>39980</v>
      </c>
      <c r="F483" s="14">
        <v>39980</v>
      </c>
      <c r="G483" s="14">
        <v>40009</v>
      </c>
      <c r="H483" s="14">
        <v>40009</v>
      </c>
      <c r="I483" s="16">
        <v>40024</v>
      </c>
      <c r="J483" s="15">
        <v>29</v>
      </c>
      <c r="K483" s="15">
        <v>0</v>
      </c>
      <c r="L483" s="15">
        <v>29</v>
      </c>
      <c r="M483" s="15">
        <v>15</v>
      </c>
      <c r="O483" t="str">
        <f t="shared" si="7"/>
        <v>LABBound &amp; Not Paid</v>
      </c>
    </row>
    <row r="484" spans="1:15" ht="12" customHeight="1" outlineLevel="1" x14ac:dyDescent="0.2">
      <c r="A484" s="12" t="s">
        <v>24156</v>
      </c>
      <c r="B484" s="12">
        <v>17215</v>
      </c>
      <c r="C484" s="12" t="s">
        <v>20135</v>
      </c>
      <c r="D484" s="13">
        <v>39944</v>
      </c>
      <c r="E484" s="13">
        <v>39979</v>
      </c>
      <c r="F484" s="14">
        <v>39980</v>
      </c>
      <c r="G484" s="14">
        <v>39994</v>
      </c>
      <c r="H484" s="14">
        <v>39996</v>
      </c>
      <c r="I484" s="16">
        <v>40003</v>
      </c>
      <c r="J484" s="15">
        <v>14</v>
      </c>
      <c r="K484" s="15">
        <v>2</v>
      </c>
      <c r="L484" s="15">
        <v>16</v>
      </c>
      <c r="M484" s="15">
        <v>7</v>
      </c>
      <c r="O484" t="str">
        <f t="shared" si="7"/>
        <v>LABBound &amp; Not Paid</v>
      </c>
    </row>
    <row r="485" spans="1:15" ht="12" customHeight="1" outlineLevel="1" x14ac:dyDescent="0.2">
      <c r="A485" s="12" t="s">
        <v>24156</v>
      </c>
      <c r="B485" s="12">
        <v>18176</v>
      </c>
      <c r="C485" s="12" t="s">
        <v>20133</v>
      </c>
      <c r="D485" s="13">
        <v>39974</v>
      </c>
      <c r="E485" s="13">
        <v>39979</v>
      </c>
      <c r="F485" s="14">
        <v>39980</v>
      </c>
      <c r="G485" s="14">
        <v>39987</v>
      </c>
      <c r="H485" s="20"/>
      <c r="I485" s="18"/>
      <c r="J485" s="15">
        <v>7</v>
      </c>
      <c r="K485" s="23"/>
      <c r="L485" s="15">
        <v>0</v>
      </c>
      <c r="M485" s="15">
        <v>0</v>
      </c>
      <c r="O485" t="str">
        <f t="shared" si="7"/>
        <v>LABDeclined</v>
      </c>
    </row>
    <row r="486" spans="1:15" ht="12" customHeight="1" outlineLevel="1" x14ac:dyDescent="0.2">
      <c r="A486" s="12" t="s">
        <v>24157</v>
      </c>
      <c r="B486" s="12">
        <v>17224</v>
      </c>
      <c r="C486" s="12" t="s">
        <v>20135</v>
      </c>
      <c r="D486" s="13">
        <v>39979</v>
      </c>
      <c r="E486" s="13">
        <v>39979</v>
      </c>
      <c r="F486" s="14">
        <v>39980</v>
      </c>
      <c r="G486" s="14">
        <v>39991</v>
      </c>
      <c r="H486" s="14">
        <v>39995</v>
      </c>
      <c r="I486" s="16">
        <v>40004</v>
      </c>
      <c r="J486" s="15">
        <v>11</v>
      </c>
      <c r="K486" s="15">
        <v>4</v>
      </c>
      <c r="L486" s="15">
        <v>15</v>
      </c>
      <c r="M486" s="15">
        <v>9</v>
      </c>
      <c r="O486" t="str">
        <f t="shared" si="7"/>
        <v>MCBBound &amp; Not Paid</v>
      </c>
    </row>
    <row r="487" spans="1:15" ht="12" customHeight="1" outlineLevel="1" x14ac:dyDescent="0.2">
      <c r="A487" s="12" t="s">
        <v>24157</v>
      </c>
      <c r="B487" s="12">
        <v>17049</v>
      </c>
      <c r="C487" s="12" t="s">
        <v>20135</v>
      </c>
      <c r="D487" s="13">
        <v>39980</v>
      </c>
      <c r="E487" s="13">
        <v>39980</v>
      </c>
      <c r="F487" s="14">
        <v>39980</v>
      </c>
      <c r="G487" s="14">
        <v>39981</v>
      </c>
      <c r="H487" s="14">
        <v>39981</v>
      </c>
      <c r="I487" s="16">
        <v>39986</v>
      </c>
      <c r="J487" s="15">
        <v>1</v>
      </c>
      <c r="K487" s="15">
        <v>0</v>
      </c>
      <c r="L487" s="15">
        <v>1</v>
      </c>
      <c r="M487" s="15">
        <v>5</v>
      </c>
      <c r="O487" t="str">
        <f t="shared" si="7"/>
        <v>MCBBound &amp; Not Paid</v>
      </c>
    </row>
    <row r="488" spans="1:15" ht="12" customHeight="1" outlineLevel="1" x14ac:dyDescent="0.2">
      <c r="A488" s="12" t="s">
        <v>24158</v>
      </c>
      <c r="B488" s="12">
        <v>18178</v>
      </c>
      <c r="C488" s="12" t="s">
        <v>20135</v>
      </c>
      <c r="D488" s="13">
        <v>39960</v>
      </c>
      <c r="E488" s="13">
        <v>39980</v>
      </c>
      <c r="F488" s="14">
        <v>39980</v>
      </c>
      <c r="G488" s="14">
        <v>39983</v>
      </c>
      <c r="H488" s="14">
        <v>39983</v>
      </c>
      <c r="I488" s="18"/>
      <c r="J488" s="15">
        <v>3</v>
      </c>
      <c r="K488" s="15">
        <v>0</v>
      </c>
      <c r="L488" s="15">
        <v>3</v>
      </c>
      <c r="M488" s="15">
        <v>0</v>
      </c>
      <c r="O488" t="str">
        <f t="shared" si="7"/>
        <v>NBBBound &amp; Not Paid</v>
      </c>
    </row>
    <row r="489" spans="1:15" ht="12" customHeight="1" outlineLevel="1" x14ac:dyDescent="0.2">
      <c r="A489" s="12" t="s">
        <v>24158</v>
      </c>
      <c r="B489" s="12">
        <v>18179</v>
      </c>
      <c r="C489" s="12" t="s">
        <v>20133</v>
      </c>
      <c r="D489" s="13">
        <v>39965</v>
      </c>
      <c r="E489" s="13">
        <v>39980</v>
      </c>
      <c r="F489" s="14">
        <v>39980</v>
      </c>
      <c r="G489" s="20"/>
      <c r="H489" s="20"/>
      <c r="I489" s="18"/>
      <c r="J489" s="23"/>
      <c r="K489" s="23"/>
      <c r="L489" s="15">
        <v>0</v>
      </c>
      <c r="M489" s="15">
        <v>0</v>
      </c>
      <c r="O489" t="str">
        <f t="shared" si="7"/>
        <v>NBBDeclined</v>
      </c>
    </row>
    <row r="490" spans="1:15" ht="12" customHeight="1" outlineLevel="1" x14ac:dyDescent="0.2">
      <c r="A490" s="12" t="s">
        <v>20138</v>
      </c>
      <c r="B490" s="12">
        <v>17279</v>
      </c>
      <c r="C490" s="12" t="s">
        <v>20135</v>
      </c>
      <c r="D490" s="13">
        <v>39980</v>
      </c>
      <c r="E490" s="13">
        <v>39980</v>
      </c>
      <c r="F490" s="14">
        <v>39981</v>
      </c>
      <c r="G490" s="14">
        <v>40001</v>
      </c>
      <c r="H490" s="14">
        <v>40002</v>
      </c>
      <c r="I490" s="16">
        <v>40017</v>
      </c>
      <c r="J490" s="15">
        <v>20</v>
      </c>
      <c r="K490" s="15">
        <v>1</v>
      </c>
      <c r="L490" s="15">
        <v>21</v>
      </c>
      <c r="M490" s="15">
        <v>15</v>
      </c>
      <c r="O490" t="str">
        <f t="shared" si="7"/>
        <v>CNJBound &amp; Not Paid</v>
      </c>
    </row>
    <row r="491" spans="1:15" ht="12" customHeight="1" outlineLevel="1" x14ac:dyDescent="0.2">
      <c r="A491" s="12" t="s">
        <v>24153</v>
      </c>
      <c r="B491" s="12">
        <v>18181</v>
      </c>
      <c r="C491" s="12" t="s">
        <v>20134</v>
      </c>
      <c r="D491" s="13">
        <v>39980</v>
      </c>
      <c r="E491" s="13">
        <v>39980</v>
      </c>
      <c r="F491" s="14">
        <v>39981</v>
      </c>
      <c r="G491" s="14">
        <v>39983</v>
      </c>
      <c r="H491" s="14">
        <v>39986</v>
      </c>
      <c r="I491" s="18"/>
      <c r="J491" s="15">
        <v>2</v>
      </c>
      <c r="K491" s="15">
        <v>3</v>
      </c>
      <c r="L491" s="15">
        <v>5</v>
      </c>
      <c r="M491" s="15">
        <v>0</v>
      </c>
      <c r="O491" t="str">
        <f t="shared" si="7"/>
        <v>HJMNo Sale</v>
      </c>
    </row>
    <row r="492" spans="1:15" ht="12" customHeight="1" outlineLevel="1" x14ac:dyDescent="0.2">
      <c r="A492" s="12" t="s">
        <v>24153</v>
      </c>
      <c r="B492" s="12">
        <v>18183</v>
      </c>
      <c r="C492" s="12" t="s">
        <v>20135</v>
      </c>
      <c r="D492" s="13">
        <v>39980</v>
      </c>
      <c r="E492" s="13">
        <v>39981</v>
      </c>
      <c r="F492" s="14">
        <v>39981</v>
      </c>
      <c r="G492" s="14">
        <v>39982</v>
      </c>
      <c r="H492" s="14">
        <v>39982</v>
      </c>
      <c r="I492" s="18"/>
      <c r="J492" s="15">
        <v>1</v>
      </c>
      <c r="K492" s="15">
        <v>0</v>
      </c>
      <c r="L492" s="15">
        <v>1</v>
      </c>
      <c r="M492" s="15">
        <v>0</v>
      </c>
      <c r="O492" t="str">
        <f t="shared" si="7"/>
        <v>HJMBound &amp; Not Paid</v>
      </c>
    </row>
    <row r="493" spans="1:15" ht="12" customHeight="1" outlineLevel="1" x14ac:dyDescent="0.2">
      <c r="A493" s="12" t="s">
        <v>24155</v>
      </c>
      <c r="B493" s="12">
        <v>17172</v>
      </c>
      <c r="C493" s="12" t="s">
        <v>20135</v>
      </c>
      <c r="D493" s="13">
        <v>39980</v>
      </c>
      <c r="E493" s="13">
        <v>39980</v>
      </c>
      <c r="F493" s="14">
        <v>39981</v>
      </c>
      <c r="G493" s="14">
        <v>39981</v>
      </c>
      <c r="H493" s="14">
        <v>39986</v>
      </c>
      <c r="I493" s="16">
        <v>39995</v>
      </c>
      <c r="J493" s="15">
        <v>0</v>
      </c>
      <c r="K493" s="15">
        <v>5</v>
      </c>
      <c r="L493" s="15">
        <v>5</v>
      </c>
      <c r="M493" s="15">
        <v>9</v>
      </c>
      <c r="O493" t="str">
        <f t="shared" si="7"/>
        <v>JRBound &amp; Not Paid</v>
      </c>
    </row>
    <row r="494" spans="1:15" ht="12" customHeight="1" outlineLevel="1" x14ac:dyDescent="0.2">
      <c r="A494" s="12" t="s">
        <v>24156</v>
      </c>
      <c r="B494" s="12">
        <v>18185</v>
      </c>
      <c r="C494" s="12" t="s">
        <v>20134</v>
      </c>
      <c r="D494" s="13">
        <v>39954</v>
      </c>
      <c r="E494" s="13">
        <v>39981</v>
      </c>
      <c r="F494" s="14">
        <v>39981</v>
      </c>
      <c r="G494" s="14">
        <v>39987</v>
      </c>
      <c r="H494" s="14">
        <v>39988</v>
      </c>
      <c r="I494" s="18"/>
      <c r="J494" s="15">
        <v>6</v>
      </c>
      <c r="K494" s="15">
        <v>1</v>
      </c>
      <c r="L494" s="15">
        <v>7</v>
      </c>
      <c r="M494" s="15">
        <v>0</v>
      </c>
      <c r="O494" t="str">
        <f t="shared" si="7"/>
        <v>LABNo Sale</v>
      </c>
    </row>
    <row r="495" spans="1:15" ht="12" customHeight="1" outlineLevel="1" x14ac:dyDescent="0.2">
      <c r="A495" s="12" t="s">
        <v>24157</v>
      </c>
      <c r="B495" s="12">
        <v>17218</v>
      </c>
      <c r="C495" s="12" t="s">
        <v>20135</v>
      </c>
      <c r="D495" s="13">
        <v>39968</v>
      </c>
      <c r="E495" s="13">
        <v>39980</v>
      </c>
      <c r="F495" s="14">
        <v>39981</v>
      </c>
      <c r="G495" s="14">
        <v>40002</v>
      </c>
      <c r="H495" s="14">
        <v>40002</v>
      </c>
      <c r="I495" s="16">
        <v>40003</v>
      </c>
      <c r="J495" s="15">
        <v>21</v>
      </c>
      <c r="K495" s="15">
        <v>0</v>
      </c>
      <c r="L495" s="15">
        <v>21</v>
      </c>
      <c r="M495" s="15">
        <v>1</v>
      </c>
      <c r="O495" t="str">
        <f t="shared" si="7"/>
        <v>MCBBound &amp; Not Paid</v>
      </c>
    </row>
    <row r="496" spans="1:15" ht="12" customHeight="1" outlineLevel="1" x14ac:dyDescent="0.2">
      <c r="A496" s="12" t="s">
        <v>24157</v>
      </c>
      <c r="B496" s="12">
        <v>17361</v>
      </c>
      <c r="C496" s="12" t="s">
        <v>20135</v>
      </c>
      <c r="D496" s="13">
        <v>39976</v>
      </c>
      <c r="E496" s="13">
        <v>39981</v>
      </c>
      <c r="F496" s="14">
        <v>39981</v>
      </c>
      <c r="G496" s="14">
        <v>40008</v>
      </c>
      <c r="H496" s="14">
        <v>40008</v>
      </c>
      <c r="I496" s="16">
        <v>40026</v>
      </c>
      <c r="J496" s="15">
        <v>27</v>
      </c>
      <c r="K496" s="15">
        <v>0</v>
      </c>
      <c r="L496" s="15">
        <v>27</v>
      </c>
      <c r="M496" s="15">
        <v>18</v>
      </c>
      <c r="O496" t="str">
        <f t="shared" si="7"/>
        <v>MCBBound &amp; Not Paid</v>
      </c>
    </row>
    <row r="497" spans="1:15" ht="12" customHeight="1" outlineLevel="1" x14ac:dyDescent="0.2">
      <c r="A497" s="12" t="s">
        <v>24158</v>
      </c>
      <c r="B497" s="12">
        <v>18182</v>
      </c>
      <c r="C497" s="12" t="s">
        <v>20136</v>
      </c>
      <c r="D497" s="13">
        <v>39968</v>
      </c>
      <c r="E497" s="13">
        <v>39980</v>
      </c>
      <c r="F497" s="14">
        <v>39981</v>
      </c>
      <c r="G497" s="20"/>
      <c r="H497" s="20"/>
      <c r="I497" s="18"/>
      <c r="J497" s="23"/>
      <c r="K497" s="23"/>
      <c r="L497" s="15">
        <v>0</v>
      </c>
      <c r="M497" s="15">
        <v>0</v>
      </c>
      <c r="O497" t="str">
        <f t="shared" si="7"/>
        <v>NBBClose-No Info</v>
      </c>
    </row>
    <row r="498" spans="1:15" ht="12" customHeight="1" outlineLevel="1" x14ac:dyDescent="0.2">
      <c r="A498" s="12" t="s">
        <v>24158</v>
      </c>
      <c r="B498" s="12">
        <v>18184</v>
      </c>
      <c r="C498" s="12" t="s">
        <v>20133</v>
      </c>
      <c r="D498" s="13">
        <v>39979</v>
      </c>
      <c r="E498" s="13">
        <v>39981</v>
      </c>
      <c r="F498" s="14">
        <v>39981</v>
      </c>
      <c r="G498" s="20"/>
      <c r="H498" s="20"/>
      <c r="I498" s="18"/>
      <c r="J498" s="23"/>
      <c r="K498" s="23"/>
      <c r="L498" s="15">
        <v>0</v>
      </c>
      <c r="M498" s="15">
        <v>0</v>
      </c>
      <c r="O498" t="str">
        <f t="shared" si="7"/>
        <v>NBBDeclined</v>
      </c>
    </row>
    <row r="499" spans="1:15" ht="12" customHeight="1" outlineLevel="1" x14ac:dyDescent="0.2">
      <c r="A499" s="12" t="s">
        <v>24158</v>
      </c>
      <c r="B499" s="12">
        <v>18180</v>
      </c>
      <c r="C499" s="12" t="s">
        <v>20134</v>
      </c>
      <c r="D499" s="13">
        <v>39976</v>
      </c>
      <c r="E499" s="13">
        <v>39979</v>
      </c>
      <c r="F499" s="14">
        <v>39981</v>
      </c>
      <c r="G499" s="14">
        <v>39987</v>
      </c>
      <c r="H499" s="14">
        <v>39987</v>
      </c>
      <c r="I499" s="18"/>
      <c r="J499" s="15">
        <v>6</v>
      </c>
      <c r="K499" s="15">
        <v>0</v>
      </c>
      <c r="L499" s="15">
        <v>6</v>
      </c>
      <c r="M499" s="15">
        <v>0</v>
      </c>
      <c r="O499" t="str">
        <f t="shared" si="7"/>
        <v>NBBNo Sale</v>
      </c>
    </row>
    <row r="500" spans="1:15" ht="12" customHeight="1" outlineLevel="1" x14ac:dyDescent="0.2">
      <c r="A500" s="12" t="s">
        <v>20138</v>
      </c>
      <c r="B500" s="12">
        <v>17373</v>
      </c>
      <c r="C500" s="12" t="s">
        <v>20135</v>
      </c>
      <c r="D500" s="13">
        <v>39979</v>
      </c>
      <c r="E500" s="13">
        <v>39979</v>
      </c>
      <c r="F500" s="14">
        <v>39982</v>
      </c>
      <c r="G500" s="14">
        <v>40007</v>
      </c>
      <c r="H500" s="14">
        <v>40007</v>
      </c>
      <c r="I500" s="16">
        <v>40027</v>
      </c>
      <c r="J500" s="15">
        <v>25</v>
      </c>
      <c r="K500" s="15">
        <v>0</v>
      </c>
      <c r="L500" s="15">
        <v>25</v>
      </c>
      <c r="M500" s="15">
        <v>20</v>
      </c>
      <c r="O500" t="str">
        <f t="shared" si="7"/>
        <v>CNJBound &amp; Not Paid</v>
      </c>
    </row>
    <row r="501" spans="1:15" ht="12" customHeight="1" outlineLevel="1" x14ac:dyDescent="0.2">
      <c r="A501" s="12" t="s">
        <v>24153</v>
      </c>
      <c r="B501" s="12">
        <v>17425</v>
      </c>
      <c r="C501" s="12" t="s">
        <v>20135</v>
      </c>
      <c r="D501" s="13">
        <v>39967</v>
      </c>
      <c r="E501" s="13">
        <v>39979</v>
      </c>
      <c r="F501" s="14">
        <v>39982</v>
      </c>
      <c r="G501" s="14">
        <v>40008</v>
      </c>
      <c r="H501" s="14">
        <v>40008</v>
      </c>
      <c r="I501" s="16">
        <v>40045</v>
      </c>
      <c r="J501" s="15">
        <v>26</v>
      </c>
      <c r="K501" s="15">
        <v>0</v>
      </c>
      <c r="L501" s="15">
        <v>26</v>
      </c>
      <c r="M501" s="15">
        <v>37</v>
      </c>
      <c r="O501" t="str">
        <f t="shared" si="7"/>
        <v>HJMBound &amp; Not Paid</v>
      </c>
    </row>
    <row r="502" spans="1:15" ht="12" customHeight="1" outlineLevel="1" x14ac:dyDescent="0.2">
      <c r="A502" s="12" t="s">
        <v>24155</v>
      </c>
      <c r="B502" s="12">
        <v>17072</v>
      </c>
      <c r="C502" s="12" t="s">
        <v>20135</v>
      </c>
      <c r="D502" s="13">
        <v>39981</v>
      </c>
      <c r="E502" s="13">
        <v>39982</v>
      </c>
      <c r="F502" s="14">
        <v>39982</v>
      </c>
      <c r="G502" s="14">
        <v>39982</v>
      </c>
      <c r="H502" s="14">
        <v>39983</v>
      </c>
      <c r="I502" s="16">
        <v>39991</v>
      </c>
      <c r="J502" s="15">
        <v>0</v>
      </c>
      <c r="K502" s="15">
        <v>1</v>
      </c>
      <c r="L502" s="15">
        <v>1</v>
      </c>
      <c r="M502" s="15">
        <v>8</v>
      </c>
      <c r="O502" t="str">
        <f t="shared" si="7"/>
        <v>JRBound &amp; Not Paid</v>
      </c>
    </row>
    <row r="503" spans="1:15" ht="12" customHeight="1" outlineLevel="1" x14ac:dyDescent="0.2">
      <c r="A503" s="12" t="s">
        <v>24156</v>
      </c>
      <c r="B503" s="12">
        <v>17456</v>
      </c>
      <c r="C503" s="12" t="s">
        <v>20135</v>
      </c>
      <c r="D503" s="13">
        <v>39976</v>
      </c>
      <c r="E503" s="13">
        <v>39979</v>
      </c>
      <c r="F503" s="14">
        <v>39982</v>
      </c>
      <c r="G503" s="14">
        <v>40011</v>
      </c>
      <c r="H503" s="14">
        <v>40023</v>
      </c>
      <c r="I503" s="16">
        <v>40054</v>
      </c>
      <c r="J503" s="15">
        <v>29</v>
      </c>
      <c r="K503" s="15">
        <v>12</v>
      </c>
      <c r="L503" s="15">
        <v>41</v>
      </c>
      <c r="M503" s="15">
        <v>31</v>
      </c>
      <c r="O503" t="str">
        <f t="shared" si="7"/>
        <v>LABBound &amp; Not Paid</v>
      </c>
    </row>
    <row r="504" spans="1:15" ht="12" customHeight="1" outlineLevel="1" x14ac:dyDescent="0.2">
      <c r="A504" s="12" t="s">
        <v>24156</v>
      </c>
      <c r="B504" s="12">
        <v>17376</v>
      </c>
      <c r="C504" s="12" t="s">
        <v>20135</v>
      </c>
      <c r="D504" s="13">
        <v>39975</v>
      </c>
      <c r="E504" s="13">
        <v>39976</v>
      </c>
      <c r="F504" s="14">
        <v>39982</v>
      </c>
      <c r="G504" s="14">
        <v>40011</v>
      </c>
      <c r="H504" s="14">
        <v>40011</v>
      </c>
      <c r="I504" s="16">
        <v>40028</v>
      </c>
      <c r="J504" s="15">
        <v>29</v>
      </c>
      <c r="K504" s="15">
        <v>0</v>
      </c>
      <c r="L504" s="15">
        <v>29</v>
      </c>
      <c r="M504" s="15">
        <v>17</v>
      </c>
      <c r="O504" t="str">
        <f t="shared" si="7"/>
        <v>LABBound &amp; Not Paid</v>
      </c>
    </row>
    <row r="505" spans="1:15" ht="12" customHeight="1" outlineLevel="1" x14ac:dyDescent="0.2">
      <c r="A505" s="12" t="s">
        <v>24157</v>
      </c>
      <c r="B505" s="12">
        <v>17085</v>
      </c>
      <c r="C505" s="12" t="s">
        <v>20135</v>
      </c>
      <c r="D505" s="13">
        <v>39980</v>
      </c>
      <c r="E505" s="13">
        <v>39981</v>
      </c>
      <c r="F505" s="14">
        <v>39982</v>
      </c>
      <c r="G505" s="14">
        <v>39981</v>
      </c>
      <c r="H505" s="14">
        <v>39989</v>
      </c>
      <c r="I505" s="16">
        <v>39994</v>
      </c>
      <c r="J505" s="15">
        <v>-1</v>
      </c>
      <c r="K505" s="15">
        <v>8</v>
      </c>
      <c r="L505" s="15">
        <v>7</v>
      </c>
      <c r="M505" s="15">
        <v>5</v>
      </c>
      <c r="O505" t="str">
        <f t="shared" si="7"/>
        <v>MCBBound &amp; Not Paid</v>
      </c>
    </row>
    <row r="506" spans="1:15" ht="12" customHeight="1" outlineLevel="1" x14ac:dyDescent="0.2">
      <c r="A506" s="12" t="s">
        <v>24158</v>
      </c>
      <c r="B506" s="12">
        <v>18189</v>
      </c>
      <c r="C506" s="12" t="s">
        <v>20136</v>
      </c>
      <c r="D506" s="13">
        <v>39904</v>
      </c>
      <c r="E506" s="13">
        <v>39980</v>
      </c>
      <c r="F506" s="14">
        <v>39982</v>
      </c>
      <c r="G506" s="20"/>
      <c r="H506" s="20"/>
      <c r="I506" s="18"/>
      <c r="J506" s="23"/>
      <c r="K506" s="23"/>
      <c r="L506" s="15">
        <v>0</v>
      </c>
      <c r="M506" s="15">
        <v>0</v>
      </c>
      <c r="O506" t="str">
        <f t="shared" si="7"/>
        <v>NBBClose-No Info</v>
      </c>
    </row>
    <row r="507" spans="1:15" ht="12" customHeight="1" outlineLevel="1" x14ac:dyDescent="0.2">
      <c r="A507" s="12" t="s">
        <v>24158</v>
      </c>
      <c r="B507" s="12">
        <v>18186</v>
      </c>
      <c r="C507" s="12" t="s">
        <v>20133</v>
      </c>
      <c r="D507" s="13">
        <v>39979</v>
      </c>
      <c r="E507" s="13">
        <v>39982</v>
      </c>
      <c r="F507" s="14">
        <v>39982</v>
      </c>
      <c r="G507" s="20"/>
      <c r="H507" s="20"/>
      <c r="I507" s="18"/>
      <c r="J507" s="23"/>
      <c r="K507" s="23"/>
      <c r="L507" s="15">
        <v>0</v>
      </c>
      <c r="M507" s="15">
        <v>0</v>
      </c>
      <c r="O507" t="str">
        <f t="shared" si="7"/>
        <v>NBBDeclined</v>
      </c>
    </row>
    <row r="508" spans="1:15" ht="12" customHeight="1" outlineLevel="1" x14ac:dyDescent="0.2">
      <c r="A508" s="12" t="s">
        <v>24158</v>
      </c>
      <c r="B508" s="12">
        <v>18187</v>
      </c>
      <c r="C508" s="12" t="s">
        <v>20135</v>
      </c>
      <c r="D508" s="13">
        <v>39980</v>
      </c>
      <c r="E508" s="13">
        <v>39982</v>
      </c>
      <c r="F508" s="14">
        <v>39982</v>
      </c>
      <c r="G508" s="14">
        <v>39982</v>
      </c>
      <c r="H508" s="14">
        <v>39982</v>
      </c>
      <c r="I508" s="18"/>
      <c r="J508" s="15">
        <v>0</v>
      </c>
      <c r="K508" s="15">
        <v>0</v>
      </c>
      <c r="L508" s="15">
        <v>0</v>
      </c>
      <c r="M508" s="15">
        <v>0</v>
      </c>
      <c r="O508" t="str">
        <f t="shared" si="7"/>
        <v>NBBBound &amp; Not Paid</v>
      </c>
    </row>
    <row r="509" spans="1:15" ht="12" customHeight="1" outlineLevel="1" x14ac:dyDescent="0.2">
      <c r="A509" s="12" t="s">
        <v>24158</v>
      </c>
      <c r="B509" s="12">
        <v>18188</v>
      </c>
      <c r="C509" s="12" t="s">
        <v>20133</v>
      </c>
      <c r="D509" s="13">
        <v>39979</v>
      </c>
      <c r="E509" s="13">
        <v>39982</v>
      </c>
      <c r="F509" s="14">
        <v>39982</v>
      </c>
      <c r="G509" s="20"/>
      <c r="H509" s="20"/>
      <c r="I509" s="18"/>
      <c r="J509" s="23"/>
      <c r="K509" s="23"/>
      <c r="L509" s="15">
        <v>0</v>
      </c>
      <c r="M509" s="15">
        <v>0</v>
      </c>
      <c r="O509" t="str">
        <f t="shared" si="7"/>
        <v>NBBDeclined</v>
      </c>
    </row>
    <row r="510" spans="1:15" ht="12" customHeight="1" outlineLevel="1" x14ac:dyDescent="0.2">
      <c r="A510" s="12" t="s">
        <v>24153</v>
      </c>
      <c r="B510" s="12">
        <v>18192</v>
      </c>
      <c r="C510" s="12" t="s">
        <v>20133</v>
      </c>
      <c r="D510" s="13">
        <v>39566</v>
      </c>
      <c r="E510" s="13">
        <v>39983</v>
      </c>
      <c r="F510" s="14">
        <v>39983</v>
      </c>
      <c r="G510" s="20"/>
      <c r="H510" s="20"/>
      <c r="I510" s="18"/>
      <c r="J510" s="23"/>
      <c r="K510" s="23"/>
      <c r="L510" s="15">
        <v>0</v>
      </c>
      <c r="M510" s="15">
        <v>0</v>
      </c>
      <c r="O510" t="str">
        <f t="shared" si="7"/>
        <v>HJMDeclined</v>
      </c>
    </row>
    <row r="511" spans="1:15" ht="12" customHeight="1" outlineLevel="1" x14ac:dyDescent="0.2">
      <c r="A511" s="12" t="s">
        <v>24153</v>
      </c>
      <c r="B511" s="12">
        <v>18191</v>
      </c>
      <c r="C511" s="12" t="s">
        <v>20133</v>
      </c>
      <c r="D511" s="13">
        <v>39863</v>
      </c>
      <c r="E511" s="13">
        <v>39983</v>
      </c>
      <c r="F511" s="14">
        <v>39983</v>
      </c>
      <c r="G511" s="20"/>
      <c r="H511" s="20"/>
      <c r="I511" s="18"/>
      <c r="J511" s="23"/>
      <c r="K511" s="23"/>
      <c r="L511" s="15">
        <v>0</v>
      </c>
      <c r="M511" s="15">
        <v>0</v>
      </c>
      <c r="O511" t="str">
        <f t="shared" si="7"/>
        <v>HJMDeclined</v>
      </c>
    </row>
    <row r="512" spans="1:15" ht="12" customHeight="1" outlineLevel="1" x14ac:dyDescent="0.2">
      <c r="A512" s="12" t="s">
        <v>24155</v>
      </c>
      <c r="B512" s="12">
        <v>17271</v>
      </c>
      <c r="C512" s="12" t="s">
        <v>24148</v>
      </c>
      <c r="D512" s="13">
        <v>39982</v>
      </c>
      <c r="E512" s="13">
        <v>39983</v>
      </c>
      <c r="F512" s="14">
        <v>39983</v>
      </c>
      <c r="G512" s="14">
        <v>40001</v>
      </c>
      <c r="H512" s="14">
        <v>40001</v>
      </c>
      <c r="I512" s="16">
        <v>40014</v>
      </c>
      <c r="J512" s="15">
        <v>18</v>
      </c>
      <c r="K512" s="15">
        <v>0</v>
      </c>
      <c r="L512" s="15">
        <v>18</v>
      </c>
      <c r="M512" s="15">
        <v>13</v>
      </c>
      <c r="O512" t="str">
        <f t="shared" si="7"/>
        <v>JRRenewal Lapse</v>
      </c>
    </row>
    <row r="513" spans="1:15" ht="12" customHeight="1" outlineLevel="1" x14ac:dyDescent="0.2">
      <c r="A513" s="12" t="s">
        <v>24155</v>
      </c>
      <c r="B513" s="12">
        <v>17573</v>
      </c>
      <c r="C513" s="12" t="s">
        <v>20135</v>
      </c>
      <c r="D513" s="13">
        <v>39972</v>
      </c>
      <c r="E513" s="13">
        <v>39973</v>
      </c>
      <c r="F513" s="14">
        <v>39983</v>
      </c>
      <c r="G513" s="14">
        <v>40031</v>
      </c>
      <c r="H513" s="14">
        <v>40032</v>
      </c>
      <c r="I513" s="16">
        <v>40066</v>
      </c>
      <c r="J513" s="15">
        <v>48</v>
      </c>
      <c r="K513" s="15">
        <v>1</v>
      </c>
      <c r="L513" s="15">
        <v>49</v>
      </c>
      <c r="M513" s="15">
        <v>34</v>
      </c>
      <c r="O513" t="str">
        <f t="shared" si="7"/>
        <v>JRBound &amp; Not Paid</v>
      </c>
    </row>
    <row r="514" spans="1:15" ht="12" customHeight="1" outlineLevel="1" x14ac:dyDescent="0.2">
      <c r="A514" s="12" t="s">
        <v>24156</v>
      </c>
      <c r="B514" s="12">
        <v>17399</v>
      </c>
      <c r="C514" s="12" t="s">
        <v>20135</v>
      </c>
      <c r="D514" s="13">
        <v>39979</v>
      </c>
      <c r="E514" s="13">
        <v>39982</v>
      </c>
      <c r="F514" s="14">
        <v>39983</v>
      </c>
      <c r="G514" s="14">
        <v>40010</v>
      </c>
      <c r="H514" s="14">
        <v>40010</v>
      </c>
      <c r="I514" s="16">
        <v>40037</v>
      </c>
      <c r="J514" s="15">
        <v>27</v>
      </c>
      <c r="K514" s="15">
        <v>0</v>
      </c>
      <c r="L514" s="15">
        <v>27</v>
      </c>
      <c r="M514" s="15">
        <v>27</v>
      </c>
      <c r="O514" t="str">
        <f t="shared" si="7"/>
        <v>LABBound &amp; Not Paid</v>
      </c>
    </row>
    <row r="515" spans="1:15" ht="12" customHeight="1" outlineLevel="1" x14ac:dyDescent="0.2">
      <c r="A515" s="12" t="s">
        <v>24156</v>
      </c>
      <c r="B515" s="12">
        <v>17247</v>
      </c>
      <c r="C515" s="12" t="s">
        <v>20135</v>
      </c>
      <c r="D515" s="13">
        <v>39980</v>
      </c>
      <c r="E515" s="13">
        <v>39982</v>
      </c>
      <c r="F515" s="14">
        <v>39983</v>
      </c>
      <c r="G515" s="14">
        <v>39995</v>
      </c>
      <c r="H515" s="14">
        <v>39995</v>
      </c>
      <c r="I515" s="16">
        <v>40009</v>
      </c>
      <c r="J515" s="15">
        <v>12</v>
      </c>
      <c r="K515" s="15">
        <v>0</v>
      </c>
      <c r="L515" s="15">
        <v>12</v>
      </c>
      <c r="M515" s="15">
        <v>14</v>
      </c>
      <c r="O515" t="str">
        <f t="shared" ref="O515:O578" si="8">+A515&amp;C515</f>
        <v>LABBound &amp; Not Paid</v>
      </c>
    </row>
    <row r="516" spans="1:15" ht="12" customHeight="1" outlineLevel="1" x14ac:dyDescent="0.2">
      <c r="A516" s="12" t="s">
        <v>24157</v>
      </c>
      <c r="B516" s="12">
        <v>17303</v>
      </c>
      <c r="C516" s="12" t="s">
        <v>20135</v>
      </c>
      <c r="D516" s="13">
        <v>39972</v>
      </c>
      <c r="E516" s="13">
        <v>39982</v>
      </c>
      <c r="F516" s="14">
        <v>39983</v>
      </c>
      <c r="G516" s="14">
        <v>39986</v>
      </c>
      <c r="H516" s="14">
        <v>40007</v>
      </c>
      <c r="I516" s="16">
        <v>40022</v>
      </c>
      <c r="J516" s="15">
        <v>3</v>
      </c>
      <c r="K516" s="15">
        <v>21</v>
      </c>
      <c r="L516" s="15">
        <v>24</v>
      </c>
      <c r="M516" s="15">
        <v>15</v>
      </c>
      <c r="O516" t="str">
        <f t="shared" si="8"/>
        <v>MCBBound &amp; Not Paid</v>
      </c>
    </row>
    <row r="517" spans="1:15" ht="12" customHeight="1" outlineLevel="1" x14ac:dyDescent="0.2">
      <c r="A517" s="12" t="s">
        <v>24158</v>
      </c>
      <c r="B517" s="12">
        <v>18190</v>
      </c>
      <c r="C517" s="12" t="s">
        <v>20134</v>
      </c>
      <c r="D517" s="13">
        <v>39981</v>
      </c>
      <c r="E517" s="13">
        <v>39983</v>
      </c>
      <c r="F517" s="14">
        <v>39983</v>
      </c>
      <c r="G517" s="14">
        <v>39983</v>
      </c>
      <c r="H517" s="14">
        <v>39983</v>
      </c>
      <c r="I517" s="18"/>
      <c r="J517" s="15">
        <v>0</v>
      </c>
      <c r="K517" s="15">
        <v>0</v>
      </c>
      <c r="L517" s="15">
        <v>0</v>
      </c>
      <c r="M517" s="15">
        <v>0</v>
      </c>
      <c r="O517" t="str">
        <f t="shared" si="8"/>
        <v>NBBNo Sale</v>
      </c>
    </row>
    <row r="518" spans="1:15" ht="12" customHeight="1" outlineLevel="1" x14ac:dyDescent="0.2">
      <c r="A518" s="12" t="s">
        <v>24158</v>
      </c>
      <c r="B518" s="12">
        <v>18193</v>
      </c>
      <c r="C518" s="12" t="s">
        <v>20133</v>
      </c>
      <c r="D518" s="13">
        <v>39974</v>
      </c>
      <c r="E518" s="13">
        <v>39983</v>
      </c>
      <c r="F518" s="14">
        <v>39983</v>
      </c>
      <c r="G518" s="20"/>
      <c r="H518" s="20"/>
      <c r="I518" s="18"/>
      <c r="J518" s="23"/>
      <c r="K518" s="23"/>
      <c r="L518" s="15">
        <v>0</v>
      </c>
      <c r="M518" s="15">
        <v>0</v>
      </c>
      <c r="O518" t="str">
        <f t="shared" si="8"/>
        <v>NBBDeclined</v>
      </c>
    </row>
    <row r="519" spans="1:15" ht="12" customHeight="1" outlineLevel="1" x14ac:dyDescent="0.2">
      <c r="A519" s="12" t="s">
        <v>24158</v>
      </c>
      <c r="B519" s="12">
        <v>18194</v>
      </c>
      <c r="C519" s="12" t="s">
        <v>20136</v>
      </c>
      <c r="D519" s="13">
        <v>39975</v>
      </c>
      <c r="E519" s="13">
        <v>39983</v>
      </c>
      <c r="F519" s="14">
        <v>39983</v>
      </c>
      <c r="G519" s="14">
        <v>39995</v>
      </c>
      <c r="H519" s="20"/>
      <c r="I519" s="18"/>
      <c r="J519" s="15">
        <v>12</v>
      </c>
      <c r="K519" s="23"/>
      <c r="L519" s="15">
        <v>0</v>
      </c>
      <c r="M519" s="15">
        <v>0</v>
      </c>
      <c r="O519" t="str">
        <f t="shared" si="8"/>
        <v>NBBClose-No Info</v>
      </c>
    </row>
    <row r="520" spans="1:15" ht="12" customHeight="1" outlineLevel="1" x14ac:dyDescent="0.2">
      <c r="A520" s="12" t="s">
        <v>20138</v>
      </c>
      <c r="B520" s="12">
        <v>17239</v>
      </c>
      <c r="C520" s="12" t="s">
        <v>20135</v>
      </c>
      <c r="D520" s="13">
        <v>39981</v>
      </c>
      <c r="E520" s="13">
        <v>39986</v>
      </c>
      <c r="F520" s="14">
        <v>39986</v>
      </c>
      <c r="G520" s="14">
        <v>39993</v>
      </c>
      <c r="H520" s="14">
        <v>40000</v>
      </c>
      <c r="I520" s="16">
        <v>40008</v>
      </c>
      <c r="J520" s="15">
        <v>7</v>
      </c>
      <c r="K520" s="15">
        <v>7</v>
      </c>
      <c r="L520" s="15">
        <v>14</v>
      </c>
      <c r="M520" s="15">
        <v>8</v>
      </c>
      <c r="O520" t="str">
        <f t="shared" si="8"/>
        <v>CNJBound &amp; Not Paid</v>
      </c>
    </row>
    <row r="521" spans="1:15" ht="12" customHeight="1" outlineLevel="1" x14ac:dyDescent="0.2">
      <c r="A521" s="12" t="s">
        <v>20138</v>
      </c>
      <c r="B521" s="12">
        <v>17262</v>
      </c>
      <c r="C521" s="12" t="s">
        <v>20135</v>
      </c>
      <c r="D521" s="13">
        <v>39980</v>
      </c>
      <c r="E521" s="13">
        <v>39983</v>
      </c>
      <c r="F521" s="14">
        <v>39986</v>
      </c>
      <c r="G521" s="14">
        <v>39995</v>
      </c>
      <c r="H521" s="14">
        <v>39995</v>
      </c>
      <c r="I521" s="16">
        <v>40013</v>
      </c>
      <c r="J521" s="15">
        <v>9</v>
      </c>
      <c r="K521" s="15">
        <v>0</v>
      </c>
      <c r="L521" s="15">
        <v>9</v>
      </c>
      <c r="M521" s="15">
        <v>18</v>
      </c>
      <c r="O521" t="str">
        <f t="shared" si="8"/>
        <v>CNJBound &amp; Not Paid</v>
      </c>
    </row>
    <row r="522" spans="1:15" ht="12" customHeight="1" outlineLevel="1" x14ac:dyDescent="0.2">
      <c r="A522" s="12" t="s">
        <v>24153</v>
      </c>
      <c r="B522" s="12">
        <v>17236</v>
      </c>
      <c r="C522" s="12" t="s">
        <v>20135</v>
      </c>
      <c r="D522" s="13">
        <v>39978</v>
      </c>
      <c r="E522" s="13">
        <v>39983</v>
      </c>
      <c r="F522" s="14">
        <v>39986</v>
      </c>
      <c r="G522" s="14">
        <v>39993</v>
      </c>
      <c r="H522" s="14">
        <v>39993</v>
      </c>
      <c r="I522" s="16">
        <v>40007</v>
      </c>
      <c r="J522" s="15">
        <v>7</v>
      </c>
      <c r="K522" s="15">
        <v>0</v>
      </c>
      <c r="L522" s="15">
        <v>7</v>
      </c>
      <c r="M522" s="15">
        <v>14</v>
      </c>
      <c r="O522" t="str">
        <f t="shared" si="8"/>
        <v>HJMBound &amp; Not Paid</v>
      </c>
    </row>
    <row r="523" spans="1:15" ht="12" customHeight="1" outlineLevel="1" x14ac:dyDescent="0.2">
      <c r="A523" s="12" t="s">
        <v>24153</v>
      </c>
      <c r="B523" s="12">
        <v>17371</v>
      </c>
      <c r="C523" s="12" t="s">
        <v>20135</v>
      </c>
      <c r="D523" s="13">
        <v>39976</v>
      </c>
      <c r="E523" s="13">
        <v>39986</v>
      </c>
      <c r="F523" s="14">
        <v>39986</v>
      </c>
      <c r="G523" s="14">
        <v>40003</v>
      </c>
      <c r="H523" s="14">
        <v>40003</v>
      </c>
      <c r="I523" s="16">
        <v>40026</v>
      </c>
      <c r="J523" s="15">
        <v>17</v>
      </c>
      <c r="K523" s="15">
        <v>0</v>
      </c>
      <c r="L523" s="15">
        <v>17</v>
      </c>
      <c r="M523" s="15">
        <v>23</v>
      </c>
      <c r="O523" t="str">
        <f t="shared" si="8"/>
        <v>HJMBound &amp; Not Paid</v>
      </c>
    </row>
    <row r="524" spans="1:15" ht="12" customHeight="1" outlineLevel="1" x14ac:dyDescent="0.2">
      <c r="A524" s="12" t="s">
        <v>24153</v>
      </c>
      <c r="B524" s="12">
        <v>18195</v>
      </c>
      <c r="C524" s="12" t="s">
        <v>20133</v>
      </c>
      <c r="D524" s="13">
        <v>39983</v>
      </c>
      <c r="E524" s="13">
        <v>39986</v>
      </c>
      <c r="F524" s="14">
        <v>39986</v>
      </c>
      <c r="G524" s="20"/>
      <c r="H524" s="20"/>
      <c r="I524" s="18"/>
      <c r="J524" s="23"/>
      <c r="K524" s="23"/>
      <c r="L524" s="15">
        <v>0</v>
      </c>
      <c r="M524" s="15">
        <v>0</v>
      </c>
      <c r="O524" t="str">
        <f t="shared" si="8"/>
        <v>HJMDeclined</v>
      </c>
    </row>
    <row r="525" spans="1:15" ht="12" customHeight="1" outlineLevel="1" x14ac:dyDescent="0.2">
      <c r="A525" s="12" t="s">
        <v>24153</v>
      </c>
      <c r="B525" s="12">
        <v>17249</v>
      </c>
      <c r="C525" s="12" t="s">
        <v>20135</v>
      </c>
      <c r="D525" s="13">
        <v>39983</v>
      </c>
      <c r="E525" s="13">
        <v>39986</v>
      </c>
      <c r="F525" s="14">
        <v>39986</v>
      </c>
      <c r="G525" s="19">
        <v>39994</v>
      </c>
      <c r="H525" s="19">
        <v>39994</v>
      </c>
      <c r="I525" s="16">
        <v>40009</v>
      </c>
      <c r="J525" s="22">
        <v>8</v>
      </c>
      <c r="K525" s="22">
        <v>0</v>
      </c>
      <c r="L525" s="15">
        <v>8</v>
      </c>
      <c r="M525" s="15">
        <v>15</v>
      </c>
      <c r="O525" t="str">
        <f t="shared" si="8"/>
        <v>HJMBound &amp; Not Paid</v>
      </c>
    </row>
    <row r="526" spans="1:15" ht="12" customHeight="1" outlineLevel="1" x14ac:dyDescent="0.2">
      <c r="A526" s="12" t="s">
        <v>24155</v>
      </c>
      <c r="B526" s="12">
        <v>17182</v>
      </c>
      <c r="C526" s="12" t="s">
        <v>20135</v>
      </c>
      <c r="D526" s="13">
        <v>39986</v>
      </c>
      <c r="E526" s="13">
        <v>39986</v>
      </c>
      <c r="F526" s="14">
        <v>39986</v>
      </c>
      <c r="G526" s="14">
        <v>39986</v>
      </c>
      <c r="H526" s="14">
        <v>39986</v>
      </c>
      <c r="I526" s="16">
        <v>39995</v>
      </c>
      <c r="J526" s="15">
        <v>0</v>
      </c>
      <c r="K526" s="15">
        <v>0</v>
      </c>
      <c r="L526" s="15">
        <v>0</v>
      </c>
      <c r="M526" s="15">
        <v>9</v>
      </c>
      <c r="O526" t="str">
        <f t="shared" si="8"/>
        <v>JRBound &amp; Not Paid</v>
      </c>
    </row>
    <row r="527" spans="1:15" ht="12" customHeight="1" outlineLevel="1" x14ac:dyDescent="0.2">
      <c r="A527" s="12" t="s">
        <v>24155</v>
      </c>
      <c r="B527" s="12">
        <v>17299</v>
      </c>
      <c r="C527" s="12" t="s">
        <v>20135</v>
      </c>
      <c r="D527" s="13">
        <v>39980</v>
      </c>
      <c r="E527" s="13">
        <v>39983</v>
      </c>
      <c r="F527" s="14">
        <v>39986</v>
      </c>
      <c r="G527" s="14">
        <v>40014</v>
      </c>
      <c r="H527" s="14">
        <v>40016</v>
      </c>
      <c r="I527" s="16">
        <v>40021</v>
      </c>
      <c r="J527" s="15">
        <v>28</v>
      </c>
      <c r="K527" s="15">
        <v>2</v>
      </c>
      <c r="L527" s="15">
        <v>30</v>
      </c>
      <c r="M527" s="15">
        <v>5</v>
      </c>
      <c r="O527" t="str">
        <f t="shared" si="8"/>
        <v>JRBound &amp; Not Paid</v>
      </c>
    </row>
    <row r="528" spans="1:15" ht="12" customHeight="1" outlineLevel="1" x14ac:dyDescent="0.2">
      <c r="A528" s="12" t="s">
        <v>24156</v>
      </c>
      <c r="B528" s="12">
        <v>17302</v>
      </c>
      <c r="C528" s="12" t="s">
        <v>20135</v>
      </c>
      <c r="D528" s="13">
        <v>39981</v>
      </c>
      <c r="E528" s="13">
        <v>39983</v>
      </c>
      <c r="F528" s="14">
        <v>39986</v>
      </c>
      <c r="G528" s="14">
        <v>40007</v>
      </c>
      <c r="H528" s="14">
        <v>40007</v>
      </c>
      <c r="I528" s="16">
        <v>40022</v>
      </c>
      <c r="J528" s="15">
        <v>21</v>
      </c>
      <c r="K528" s="15">
        <v>0</v>
      </c>
      <c r="L528" s="15">
        <v>21</v>
      </c>
      <c r="M528" s="15">
        <v>15</v>
      </c>
      <c r="O528" t="str">
        <f t="shared" si="8"/>
        <v>LABBound &amp; Not Paid</v>
      </c>
    </row>
    <row r="529" spans="1:15" ht="12" customHeight="1" outlineLevel="1" x14ac:dyDescent="0.2">
      <c r="A529" s="12" t="s">
        <v>24156</v>
      </c>
      <c r="B529" s="12">
        <v>18200</v>
      </c>
      <c r="C529" s="12" t="s">
        <v>20135</v>
      </c>
      <c r="D529" s="13">
        <v>39983</v>
      </c>
      <c r="E529" s="13">
        <v>39986</v>
      </c>
      <c r="F529" s="14">
        <v>39986</v>
      </c>
      <c r="G529" s="14">
        <v>39993</v>
      </c>
      <c r="H529" s="14">
        <v>40007</v>
      </c>
      <c r="I529" s="18"/>
      <c r="J529" s="15">
        <v>7</v>
      </c>
      <c r="K529" s="15">
        <v>14</v>
      </c>
      <c r="L529" s="15">
        <v>21</v>
      </c>
      <c r="M529" s="15">
        <v>0</v>
      </c>
      <c r="O529" t="str">
        <f t="shared" si="8"/>
        <v>LABBound &amp; Not Paid</v>
      </c>
    </row>
    <row r="530" spans="1:15" ht="12" customHeight="1" outlineLevel="1" x14ac:dyDescent="0.2">
      <c r="A530" s="12" t="s">
        <v>24157</v>
      </c>
      <c r="B530" s="12">
        <v>17541</v>
      </c>
      <c r="C530" s="12" t="s">
        <v>20135</v>
      </c>
      <c r="D530" s="13">
        <v>39982</v>
      </c>
      <c r="E530" s="13">
        <v>39986</v>
      </c>
      <c r="F530" s="14">
        <v>39986</v>
      </c>
      <c r="G530" s="14">
        <v>40022</v>
      </c>
      <c r="H530" s="14">
        <v>40023</v>
      </c>
      <c r="I530" s="16">
        <v>40057</v>
      </c>
      <c r="J530" s="15">
        <v>36</v>
      </c>
      <c r="K530" s="15">
        <v>1</v>
      </c>
      <c r="L530" s="15">
        <v>37</v>
      </c>
      <c r="M530" s="15">
        <v>34</v>
      </c>
      <c r="O530" t="str">
        <f t="shared" si="8"/>
        <v>MCBBound &amp; Not Paid</v>
      </c>
    </row>
    <row r="531" spans="1:15" ht="12" customHeight="1" outlineLevel="1" x14ac:dyDescent="0.2">
      <c r="A531" s="12" t="s">
        <v>24158</v>
      </c>
      <c r="B531" s="12">
        <v>18197</v>
      </c>
      <c r="C531" s="12" t="s">
        <v>20133</v>
      </c>
      <c r="D531" s="13">
        <v>39967</v>
      </c>
      <c r="E531" s="13">
        <v>39972</v>
      </c>
      <c r="F531" s="14">
        <v>39986</v>
      </c>
      <c r="G531" s="20"/>
      <c r="H531" s="20"/>
      <c r="I531" s="18"/>
      <c r="J531" s="23"/>
      <c r="K531" s="23"/>
      <c r="L531" s="15">
        <v>0</v>
      </c>
      <c r="M531" s="15">
        <v>0</v>
      </c>
      <c r="O531" t="str">
        <f t="shared" si="8"/>
        <v>NBBDeclined</v>
      </c>
    </row>
    <row r="532" spans="1:15" ht="12" customHeight="1" outlineLevel="1" x14ac:dyDescent="0.2">
      <c r="A532" s="12" t="s">
        <v>24158</v>
      </c>
      <c r="B532" s="12">
        <v>18199</v>
      </c>
      <c r="C532" s="12" t="s">
        <v>20133</v>
      </c>
      <c r="D532" s="13">
        <v>39976</v>
      </c>
      <c r="E532" s="13">
        <v>39981</v>
      </c>
      <c r="F532" s="14">
        <v>39986</v>
      </c>
      <c r="G532" s="20"/>
      <c r="H532" s="20"/>
      <c r="I532" s="18"/>
      <c r="J532" s="23"/>
      <c r="K532" s="23"/>
      <c r="L532" s="15">
        <v>0</v>
      </c>
      <c r="M532" s="15">
        <v>0</v>
      </c>
      <c r="O532" t="str">
        <f t="shared" si="8"/>
        <v>NBBDeclined</v>
      </c>
    </row>
    <row r="533" spans="1:15" ht="12" customHeight="1" outlineLevel="1" x14ac:dyDescent="0.2">
      <c r="A533" s="12" t="s">
        <v>24158</v>
      </c>
      <c r="B533" s="12">
        <v>18198</v>
      </c>
      <c r="C533" s="12" t="s">
        <v>20133</v>
      </c>
      <c r="D533" s="13">
        <v>39951</v>
      </c>
      <c r="E533" s="13">
        <v>39976</v>
      </c>
      <c r="F533" s="14">
        <v>39986</v>
      </c>
      <c r="G533" s="20"/>
      <c r="H533" s="20"/>
      <c r="I533" s="18"/>
      <c r="J533" s="23"/>
      <c r="K533" s="23"/>
      <c r="L533" s="15">
        <v>0</v>
      </c>
      <c r="M533" s="15">
        <v>0</v>
      </c>
      <c r="O533" t="str">
        <f t="shared" si="8"/>
        <v>NBBDeclined</v>
      </c>
    </row>
    <row r="534" spans="1:15" ht="12" customHeight="1" outlineLevel="1" x14ac:dyDescent="0.2">
      <c r="A534" s="12" t="s">
        <v>24158</v>
      </c>
      <c r="B534" s="12">
        <v>18201</v>
      </c>
      <c r="C534" s="12" t="s">
        <v>20133</v>
      </c>
      <c r="D534" s="13">
        <v>39974</v>
      </c>
      <c r="E534" s="13">
        <v>39986</v>
      </c>
      <c r="F534" s="14">
        <v>39986</v>
      </c>
      <c r="G534" s="20"/>
      <c r="H534" s="20"/>
      <c r="I534" s="18"/>
      <c r="J534" s="23"/>
      <c r="K534" s="23"/>
      <c r="L534" s="15">
        <v>0</v>
      </c>
      <c r="M534" s="15">
        <v>0</v>
      </c>
      <c r="O534" t="str">
        <f t="shared" si="8"/>
        <v>NBBDeclined</v>
      </c>
    </row>
    <row r="535" spans="1:15" ht="12" customHeight="1" outlineLevel="1" x14ac:dyDescent="0.2">
      <c r="A535" s="12" t="s">
        <v>20138</v>
      </c>
      <c r="B535" s="12">
        <v>17205</v>
      </c>
      <c r="C535" s="12" t="s">
        <v>20135</v>
      </c>
      <c r="D535" s="13">
        <v>39969</v>
      </c>
      <c r="E535" s="13">
        <v>39986</v>
      </c>
      <c r="F535" s="14">
        <v>39987</v>
      </c>
      <c r="G535" s="14">
        <v>39990</v>
      </c>
      <c r="H535" s="14">
        <v>39990</v>
      </c>
      <c r="I535" s="16">
        <v>40000</v>
      </c>
      <c r="J535" s="15">
        <v>3</v>
      </c>
      <c r="K535" s="15">
        <v>0</v>
      </c>
      <c r="L535" s="15">
        <v>3</v>
      </c>
      <c r="M535" s="15">
        <v>10</v>
      </c>
      <c r="O535" t="str">
        <f t="shared" si="8"/>
        <v>CNJBound &amp; Not Paid</v>
      </c>
    </row>
    <row r="536" spans="1:15" ht="12" customHeight="1" outlineLevel="1" x14ac:dyDescent="0.2">
      <c r="A536" s="12" t="s">
        <v>20138</v>
      </c>
      <c r="B536" s="12">
        <v>17256</v>
      </c>
      <c r="C536" s="12" t="s">
        <v>20135</v>
      </c>
      <c r="D536" s="13">
        <v>39982</v>
      </c>
      <c r="E536" s="13">
        <v>39986</v>
      </c>
      <c r="F536" s="14">
        <v>39987</v>
      </c>
      <c r="G536" s="14">
        <v>39996</v>
      </c>
      <c r="H536" s="14">
        <v>39996</v>
      </c>
      <c r="I536" s="16">
        <v>40012</v>
      </c>
      <c r="J536" s="15">
        <v>9</v>
      </c>
      <c r="K536" s="15">
        <v>0</v>
      </c>
      <c r="L536" s="15">
        <v>9</v>
      </c>
      <c r="M536" s="15">
        <v>16</v>
      </c>
      <c r="O536" t="str">
        <f t="shared" si="8"/>
        <v>CNJBound &amp; Not Paid</v>
      </c>
    </row>
    <row r="537" spans="1:15" ht="12" customHeight="1" outlineLevel="1" x14ac:dyDescent="0.2">
      <c r="A537" s="12" t="s">
        <v>24153</v>
      </c>
      <c r="B537" s="12">
        <v>18202</v>
      </c>
      <c r="C537" s="12" t="s">
        <v>20133</v>
      </c>
      <c r="D537" s="13">
        <v>39973</v>
      </c>
      <c r="E537" s="13">
        <v>39986</v>
      </c>
      <c r="F537" s="14">
        <v>39987</v>
      </c>
      <c r="G537" s="20"/>
      <c r="H537" s="20"/>
      <c r="I537" s="18"/>
      <c r="J537" s="23"/>
      <c r="K537" s="23"/>
      <c r="L537" s="15">
        <v>0</v>
      </c>
      <c r="M537" s="15">
        <v>0</v>
      </c>
      <c r="O537" t="str">
        <f t="shared" si="8"/>
        <v>HJMDeclined</v>
      </c>
    </row>
    <row r="538" spans="1:15" ht="12" customHeight="1" outlineLevel="1" x14ac:dyDescent="0.2">
      <c r="A538" s="12" t="s">
        <v>24153</v>
      </c>
      <c r="B538" s="12">
        <v>18203</v>
      </c>
      <c r="C538" s="12" t="s">
        <v>20133</v>
      </c>
      <c r="D538" s="13">
        <v>39973</v>
      </c>
      <c r="E538" s="13">
        <v>39986</v>
      </c>
      <c r="F538" s="14">
        <v>39987</v>
      </c>
      <c r="G538" s="20"/>
      <c r="H538" s="20"/>
      <c r="I538" s="18"/>
      <c r="J538" s="23"/>
      <c r="K538" s="23"/>
      <c r="L538" s="15">
        <v>0</v>
      </c>
      <c r="M538" s="15">
        <v>0</v>
      </c>
      <c r="O538" t="str">
        <f t="shared" si="8"/>
        <v>HJMDeclined</v>
      </c>
    </row>
    <row r="539" spans="1:15" ht="12" customHeight="1" outlineLevel="1" x14ac:dyDescent="0.2">
      <c r="A539" s="12" t="s">
        <v>24153</v>
      </c>
      <c r="B539" s="12">
        <v>18207</v>
      </c>
      <c r="C539" s="12" t="s">
        <v>20133</v>
      </c>
      <c r="D539" s="13">
        <v>39919</v>
      </c>
      <c r="E539" s="13">
        <v>39987</v>
      </c>
      <c r="F539" s="14">
        <v>39987</v>
      </c>
      <c r="G539" s="14">
        <v>39987</v>
      </c>
      <c r="H539" s="20"/>
      <c r="I539" s="18"/>
      <c r="J539" s="15">
        <v>0</v>
      </c>
      <c r="K539" s="23"/>
      <c r="L539" s="15">
        <v>0</v>
      </c>
      <c r="M539" s="15">
        <v>0</v>
      </c>
      <c r="O539" t="str">
        <f t="shared" si="8"/>
        <v>HJMDeclined</v>
      </c>
    </row>
    <row r="540" spans="1:15" ht="12" customHeight="1" outlineLevel="1" x14ac:dyDescent="0.2">
      <c r="A540" s="12" t="s">
        <v>24155</v>
      </c>
      <c r="B540" s="12">
        <v>17169</v>
      </c>
      <c r="C540" s="12" t="s">
        <v>20135</v>
      </c>
      <c r="D540" s="13">
        <v>39984</v>
      </c>
      <c r="E540" s="13">
        <v>39986</v>
      </c>
      <c r="F540" s="14">
        <v>39987</v>
      </c>
      <c r="G540" s="14">
        <v>39987</v>
      </c>
      <c r="H540" s="14">
        <v>39987</v>
      </c>
      <c r="I540" s="16">
        <v>39995</v>
      </c>
      <c r="J540" s="15">
        <v>0</v>
      </c>
      <c r="K540" s="15">
        <v>0</v>
      </c>
      <c r="L540" s="15">
        <v>0</v>
      </c>
      <c r="M540" s="15">
        <v>8</v>
      </c>
      <c r="O540" t="str">
        <f t="shared" si="8"/>
        <v>JRBound &amp; Not Paid</v>
      </c>
    </row>
    <row r="541" spans="1:15" ht="12" customHeight="1" outlineLevel="1" x14ac:dyDescent="0.2">
      <c r="A541" s="12" t="s">
        <v>24156</v>
      </c>
      <c r="B541" s="12">
        <v>18204</v>
      </c>
      <c r="C541" s="12" t="s">
        <v>20136</v>
      </c>
      <c r="D541" s="13">
        <v>39976</v>
      </c>
      <c r="E541" s="13">
        <v>39982</v>
      </c>
      <c r="F541" s="14">
        <v>39987</v>
      </c>
      <c r="G541" s="14">
        <v>40000</v>
      </c>
      <c r="H541" s="14">
        <v>40030</v>
      </c>
      <c r="I541" s="18"/>
      <c r="J541" s="15">
        <v>13</v>
      </c>
      <c r="K541" s="15">
        <v>30</v>
      </c>
      <c r="L541" s="15">
        <v>43</v>
      </c>
      <c r="M541" s="15">
        <v>0</v>
      </c>
      <c r="O541" t="str">
        <f t="shared" si="8"/>
        <v>LABClose-No Info</v>
      </c>
    </row>
    <row r="542" spans="1:15" ht="12" customHeight="1" outlineLevel="1" x14ac:dyDescent="0.2">
      <c r="A542" s="12" t="s">
        <v>24156</v>
      </c>
      <c r="B542" s="12">
        <v>18206</v>
      </c>
      <c r="C542" s="12" t="s">
        <v>20135</v>
      </c>
      <c r="D542" s="13">
        <v>39986</v>
      </c>
      <c r="E542" s="13">
        <v>39986</v>
      </c>
      <c r="F542" s="14">
        <v>39987</v>
      </c>
      <c r="G542" s="14">
        <v>39994</v>
      </c>
      <c r="H542" s="14">
        <v>39994</v>
      </c>
      <c r="I542" s="18"/>
      <c r="J542" s="15">
        <v>7</v>
      </c>
      <c r="K542" s="15">
        <v>0</v>
      </c>
      <c r="L542" s="15">
        <v>7</v>
      </c>
      <c r="M542" s="15">
        <v>0</v>
      </c>
      <c r="O542" t="str">
        <f t="shared" si="8"/>
        <v>LABBound &amp; Not Paid</v>
      </c>
    </row>
    <row r="543" spans="1:15" ht="12" customHeight="1" outlineLevel="1" x14ac:dyDescent="0.2">
      <c r="A543" s="12" t="s">
        <v>24156</v>
      </c>
      <c r="B543" s="12">
        <v>17296</v>
      </c>
      <c r="C543" s="12" t="s">
        <v>20135</v>
      </c>
      <c r="D543" s="13">
        <v>39983</v>
      </c>
      <c r="E543" s="13">
        <v>39987</v>
      </c>
      <c r="F543" s="14">
        <v>39987</v>
      </c>
      <c r="G543" s="14">
        <v>40007</v>
      </c>
      <c r="H543" s="14">
        <v>40007</v>
      </c>
      <c r="I543" s="16">
        <v>40020</v>
      </c>
      <c r="J543" s="15">
        <v>20</v>
      </c>
      <c r="K543" s="15">
        <v>0</v>
      </c>
      <c r="L543" s="15">
        <v>20</v>
      </c>
      <c r="M543" s="15">
        <v>13</v>
      </c>
      <c r="O543" t="str">
        <f t="shared" si="8"/>
        <v>LABBound &amp; Not Paid</v>
      </c>
    </row>
    <row r="544" spans="1:15" ht="12" customHeight="1" outlineLevel="1" x14ac:dyDescent="0.2">
      <c r="A544" s="12" t="s">
        <v>24156</v>
      </c>
      <c r="B544" s="12">
        <v>18209</v>
      </c>
      <c r="C544" s="12" t="s">
        <v>20136</v>
      </c>
      <c r="D544" s="13">
        <v>39973</v>
      </c>
      <c r="E544" s="13">
        <v>39987</v>
      </c>
      <c r="F544" s="14">
        <v>39987</v>
      </c>
      <c r="G544" s="14">
        <v>39990</v>
      </c>
      <c r="H544" s="14">
        <v>39990</v>
      </c>
      <c r="I544" s="18"/>
      <c r="J544" s="15">
        <v>3</v>
      </c>
      <c r="K544" s="15">
        <v>0</v>
      </c>
      <c r="L544" s="15">
        <v>3</v>
      </c>
      <c r="M544" s="15">
        <v>0</v>
      </c>
      <c r="O544" t="str">
        <f t="shared" si="8"/>
        <v>LABClose-No Info</v>
      </c>
    </row>
    <row r="545" spans="1:15" ht="12" customHeight="1" outlineLevel="1" x14ac:dyDescent="0.2">
      <c r="A545" s="12" t="s">
        <v>24157</v>
      </c>
      <c r="B545" s="12">
        <v>17154</v>
      </c>
      <c r="C545" s="12" t="s">
        <v>20135</v>
      </c>
      <c r="D545" s="13">
        <v>39984</v>
      </c>
      <c r="E545" s="13">
        <v>39987</v>
      </c>
      <c r="F545" s="14">
        <v>39987</v>
      </c>
      <c r="G545" s="14">
        <v>39989</v>
      </c>
      <c r="H545" s="14">
        <v>39991</v>
      </c>
      <c r="I545" s="16">
        <v>39995</v>
      </c>
      <c r="J545" s="15">
        <v>2</v>
      </c>
      <c r="K545" s="15">
        <v>2</v>
      </c>
      <c r="L545" s="15">
        <v>4</v>
      </c>
      <c r="M545" s="15">
        <v>4</v>
      </c>
      <c r="O545" t="str">
        <f t="shared" si="8"/>
        <v>MCBBound &amp; Not Paid</v>
      </c>
    </row>
    <row r="546" spans="1:15" ht="12" customHeight="1" outlineLevel="1" x14ac:dyDescent="0.2">
      <c r="A546" s="12" t="s">
        <v>24157</v>
      </c>
      <c r="B546" s="12">
        <v>17283</v>
      </c>
      <c r="C546" s="12" t="s">
        <v>20135</v>
      </c>
      <c r="D546" s="13">
        <v>39986</v>
      </c>
      <c r="E546" s="13">
        <v>39987</v>
      </c>
      <c r="F546" s="14">
        <v>39987</v>
      </c>
      <c r="G546" s="14">
        <v>40000</v>
      </c>
      <c r="H546" s="14">
        <v>40008</v>
      </c>
      <c r="I546" s="16">
        <v>40018</v>
      </c>
      <c r="J546" s="15">
        <v>13</v>
      </c>
      <c r="K546" s="15">
        <v>8</v>
      </c>
      <c r="L546" s="15">
        <v>21</v>
      </c>
      <c r="M546" s="15">
        <v>10</v>
      </c>
      <c r="O546" t="str">
        <f t="shared" si="8"/>
        <v>MCBBound &amp; Not Paid</v>
      </c>
    </row>
    <row r="547" spans="1:15" ht="12" customHeight="1" outlineLevel="1" x14ac:dyDescent="0.2">
      <c r="A547" s="12" t="s">
        <v>24158</v>
      </c>
      <c r="B547" s="12">
        <v>18205</v>
      </c>
      <c r="C547" s="12" t="s">
        <v>20133</v>
      </c>
      <c r="D547" s="13">
        <v>39982</v>
      </c>
      <c r="E547" s="13">
        <v>39986</v>
      </c>
      <c r="F547" s="14">
        <v>39987</v>
      </c>
      <c r="G547" s="8"/>
      <c r="H547" s="8"/>
      <c r="I547" s="18"/>
      <c r="J547" s="10"/>
      <c r="K547" s="10"/>
      <c r="L547" s="15">
        <v>0</v>
      </c>
      <c r="M547" s="15">
        <v>0</v>
      </c>
      <c r="O547" t="str">
        <f t="shared" si="8"/>
        <v>NBBDeclined</v>
      </c>
    </row>
    <row r="548" spans="1:15" ht="12" customHeight="1" outlineLevel="1" x14ac:dyDescent="0.2">
      <c r="A548" s="12" t="s">
        <v>24158</v>
      </c>
      <c r="B548" s="12">
        <v>18208</v>
      </c>
      <c r="C548" s="12" t="s">
        <v>20133</v>
      </c>
      <c r="D548" s="13">
        <v>39986</v>
      </c>
      <c r="E548" s="13">
        <v>39987</v>
      </c>
      <c r="F548" s="14">
        <v>39987</v>
      </c>
      <c r="G548" s="20"/>
      <c r="H548" s="20"/>
      <c r="I548" s="18"/>
      <c r="J548" s="23"/>
      <c r="K548" s="23"/>
      <c r="L548" s="15">
        <v>0</v>
      </c>
      <c r="M548" s="15">
        <v>0</v>
      </c>
      <c r="O548" t="str">
        <f t="shared" si="8"/>
        <v>NBBDeclined</v>
      </c>
    </row>
    <row r="549" spans="1:15" ht="12" customHeight="1" outlineLevel="1" x14ac:dyDescent="0.2">
      <c r="A549" s="12" t="s">
        <v>24153</v>
      </c>
      <c r="B549" s="12">
        <v>17441</v>
      </c>
      <c r="C549" s="12" t="s">
        <v>20135</v>
      </c>
      <c r="D549" s="13">
        <v>39983</v>
      </c>
      <c r="E549" s="13">
        <v>39987</v>
      </c>
      <c r="F549" s="14">
        <v>39988</v>
      </c>
      <c r="G549" s="14">
        <v>40008</v>
      </c>
      <c r="H549" s="14">
        <v>40008</v>
      </c>
      <c r="I549" s="16">
        <v>40050</v>
      </c>
      <c r="J549" s="15">
        <v>20</v>
      </c>
      <c r="K549" s="15">
        <v>0</v>
      </c>
      <c r="L549" s="15">
        <v>20</v>
      </c>
      <c r="M549" s="15">
        <v>42</v>
      </c>
      <c r="O549" t="str">
        <f t="shared" si="8"/>
        <v>HJMBound &amp; Not Paid</v>
      </c>
    </row>
    <row r="550" spans="1:15" ht="12" customHeight="1" outlineLevel="1" x14ac:dyDescent="0.2">
      <c r="A550" s="12" t="s">
        <v>24153</v>
      </c>
      <c r="B550" s="12">
        <v>18210</v>
      </c>
      <c r="C550" s="12" t="s">
        <v>20135</v>
      </c>
      <c r="D550" s="18"/>
      <c r="E550" s="13">
        <v>39987</v>
      </c>
      <c r="F550" s="14">
        <v>39988</v>
      </c>
      <c r="G550" s="14">
        <v>39988</v>
      </c>
      <c r="H550" s="14">
        <v>39988</v>
      </c>
      <c r="I550" s="18"/>
      <c r="J550" s="15">
        <v>0</v>
      </c>
      <c r="K550" s="15">
        <v>0</v>
      </c>
      <c r="L550" s="15">
        <v>0</v>
      </c>
      <c r="M550" s="15">
        <v>0</v>
      </c>
      <c r="O550" t="str">
        <f t="shared" si="8"/>
        <v>HJMBound &amp; Not Paid</v>
      </c>
    </row>
    <row r="551" spans="1:15" ht="12" customHeight="1" outlineLevel="1" x14ac:dyDescent="0.2">
      <c r="A551" s="12" t="s">
        <v>24153</v>
      </c>
      <c r="B551" s="12">
        <v>17434</v>
      </c>
      <c r="C551" s="12" t="s">
        <v>20135</v>
      </c>
      <c r="D551" s="13">
        <v>39986</v>
      </c>
      <c r="E551" s="13">
        <v>39986</v>
      </c>
      <c r="F551" s="14">
        <v>39988</v>
      </c>
      <c r="G551" s="14">
        <v>40008</v>
      </c>
      <c r="H551" s="14">
        <v>40008</v>
      </c>
      <c r="I551" s="16">
        <v>40047</v>
      </c>
      <c r="J551" s="15">
        <v>20</v>
      </c>
      <c r="K551" s="15">
        <v>0</v>
      </c>
      <c r="L551" s="15">
        <v>20</v>
      </c>
      <c r="M551" s="15">
        <v>39</v>
      </c>
      <c r="O551" t="str">
        <f t="shared" si="8"/>
        <v>HJMBound &amp; Not Paid</v>
      </c>
    </row>
    <row r="552" spans="1:15" ht="12" customHeight="1" outlineLevel="1" x14ac:dyDescent="0.2">
      <c r="A552" s="12" t="s">
        <v>24153</v>
      </c>
      <c r="B552" s="12">
        <v>18213</v>
      </c>
      <c r="C552" s="12" t="s">
        <v>20133</v>
      </c>
      <c r="D552" s="13">
        <v>39986</v>
      </c>
      <c r="E552" s="13">
        <v>39988</v>
      </c>
      <c r="F552" s="14">
        <v>39988</v>
      </c>
      <c r="G552" s="14">
        <v>39988</v>
      </c>
      <c r="H552" s="20"/>
      <c r="I552" s="18"/>
      <c r="J552" s="15">
        <v>0</v>
      </c>
      <c r="K552" s="23"/>
      <c r="L552" s="15">
        <v>0</v>
      </c>
      <c r="M552" s="15">
        <v>0</v>
      </c>
      <c r="O552" t="str">
        <f t="shared" si="8"/>
        <v>HJMDeclined</v>
      </c>
    </row>
    <row r="553" spans="1:15" ht="12" customHeight="1" outlineLevel="1" x14ac:dyDescent="0.2">
      <c r="A553" s="12" t="s">
        <v>24156</v>
      </c>
      <c r="B553" s="12">
        <v>17153</v>
      </c>
      <c r="C553" s="12" t="s">
        <v>20135</v>
      </c>
      <c r="D553" s="13">
        <v>39982</v>
      </c>
      <c r="E553" s="13">
        <v>39987</v>
      </c>
      <c r="F553" s="14">
        <v>39988</v>
      </c>
      <c r="G553" s="14">
        <v>39989</v>
      </c>
      <c r="H553" s="19">
        <v>39989</v>
      </c>
      <c r="I553" s="16">
        <v>39995</v>
      </c>
      <c r="J553" s="15">
        <v>1</v>
      </c>
      <c r="K553" s="22">
        <v>0</v>
      </c>
      <c r="L553" s="15">
        <v>1</v>
      </c>
      <c r="M553" s="15">
        <v>6</v>
      </c>
      <c r="O553" t="str">
        <f t="shared" si="8"/>
        <v>LABBound &amp; Not Paid</v>
      </c>
    </row>
    <row r="554" spans="1:15" ht="12" customHeight="1" outlineLevel="1" x14ac:dyDescent="0.2">
      <c r="A554" s="12" t="s">
        <v>24156</v>
      </c>
      <c r="B554" s="12">
        <v>18212</v>
      </c>
      <c r="C554" s="12" t="s">
        <v>20133</v>
      </c>
      <c r="D554" s="13">
        <v>39983</v>
      </c>
      <c r="E554" s="13">
        <v>39988</v>
      </c>
      <c r="F554" s="14">
        <v>39988</v>
      </c>
      <c r="G554" s="20"/>
      <c r="H554" s="20"/>
      <c r="I554" s="18"/>
      <c r="J554" s="23"/>
      <c r="K554" s="23"/>
      <c r="L554" s="15">
        <v>0</v>
      </c>
      <c r="M554" s="15">
        <v>0</v>
      </c>
      <c r="O554" t="str">
        <f t="shared" si="8"/>
        <v>LABDeclined</v>
      </c>
    </row>
    <row r="555" spans="1:15" ht="12" customHeight="1" outlineLevel="1" x14ac:dyDescent="0.2">
      <c r="A555" s="12" t="s">
        <v>24156</v>
      </c>
      <c r="B555" s="12">
        <v>17198</v>
      </c>
      <c r="C555" s="12" t="s">
        <v>20135</v>
      </c>
      <c r="D555" s="13">
        <v>39982</v>
      </c>
      <c r="E555" s="13">
        <v>39988</v>
      </c>
      <c r="F555" s="14">
        <v>39988</v>
      </c>
      <c r="G555" s="14">
        <v>39989</v>
      </c>
      <c r="H555" s="14">
        <v>39989</v>
      </c>
      <c r="I555" s="16">
        <v>39996</v>
      </c>
      <c r="J555" s="15">
        <v>1</v>
      </c>
      <c r="K555" s="15">
        <v>0</v>
      </c>
      <c r="L555" s="15">
        <v>1</v>
      </c>
      <c r="M555" s="15">
        <v>7</v>
      </c>
      <c r="O555" t="str">
        <f t="shared" si="8"/>
        <v>LABBound &amp; Not Paid</v>
      </c>
    </row>
    <row r="556" spans="1:15" ht="12" customHeight="1" outlineLevel="1" x14ac:dyDescent="0.2">
      <c r="A556" s="12" t="s">
        <v>24156</v>
      </c>
      <c r="B556" s="12">
        <v>17435</v>
      </c>
      <c r="C556" s="12" t="s">
        <v>20135</v>
      </c>
      <c r="D556" s="13">
        <v>39979</v>
      </c>
      <c r="E556" s="13">
        <v>39987</v>
      </c>
      <c r="F556" s="14">
        <v>39988</v>
      </c>
      <c r="G556" s="14">
        <v>40011</v>
      </c>
      <c r="H556" s="14">
        <v>40038</v>
      </c>
      <c r="I556" s="16">
        <v>40047</v>
      </c>
      <c r="J556" s="15">
        <v>23</v>
      </c>
      <c r="K556" s="15">
        <v>27</v>
      </c>
      <c r="L556" s="15">
        <v>50</v>
      </c>
      <c r="M556" s="15">
        <v>9</v>
      </c>
      <c r="O556" t="str">
        <f t="shared" si="8"/>
        <v>LABBound &amp; Not Paid</v>
      </c>
    </row>
    <row r="557" spans="1:15" ht="12" customHeight="1" outlineLevel="1" x14ac:dyDescent="0.2">
      <c r="A557" s="12" t="s">
        <v>24156</v>
      </c>
      <c r="B557" s="12">
        <v>17278</v>
      </c>
      <c r="C557" s="12" t="s">
        <v>20135</v>
      </c>
      <c r="D557" s="13">
        <v>39987</v>
      </c>
      <c r="E557" s="13">
        <v>39987</v>
      </c>
      <c r="F557" s="14">
        <v>39988</v>
      </c>
      <c r="G557" s="14">
        <v>40001</v>
      </c>
      <c r="H557" s="14">
        <v>40001</v>
      </c>
      <c r="I557" s="16">
        <v>40017</v>
      </c>
      <c r="J557" s="15">
        <v>13</v>
      </c>
      <c r="K557" s="15">
        <v>0</v>
      </c>
      <c r="L557" s="15">
        <v>13</v>
      </c>
      <c r="M557" s="15">
        <v>16</v>
      </c>
      <c r="O557" t="str">
        <f t="shared" si="8"/>
        <v>LABBound &amp; Not Paid</v>
      </c>
    </row>
    <row r="558" spans="1:15" ht="12" customHeight="1" outlineLevel="1" x14ac:dyDescent="0.2">
      <c r="A558" s="12" t="s">
        <v>24156</v>
      </c>
      <c r="B558" s="12">
        <v>18214</v>
      </c>
      <c r="C558" s="12" t="s">
        <v>20133</v>
      </c>
      <c r="D558" s="18"/>
      <c r="E558" s="13">
        <v>39988</v>
      </c>
      <c r="F558" s="14">
        <v>39988</v>
      </c>
      <c r="G558" s="20"/>
      <c r="H558" s="20"/>
      <c r="I558" s="18"/>
      <c r="J558" s="23"/>
      <c r="K558" s="23"/>
      <c r="L558" s="15">
        <v>0</v>
      </c>
      <c r="M558" s="15">
        <v>0</v>
      </c>
      <c r="O558" t="str">
        <f t="shared" si="8"/>
        <v>LABDeclined</v>
      </c>
    </row>
    <row r="559" spans="1:15" ht="12" customHeight="1" outlineLevel="1" x14ac:dyDescent="0.2">
      <c r="A559" s="12" t="s">
        <v>24156</v>
      </c>
      <c r="B559" s="12">
        <v>17250</v>
      </c>
      <c r="C559" s="12" t="s">
        <v>20135</v>
      </c>
      <c r="D559" s="13">
        <v>39948</v>
      </c>
      <c r="E559" s="13">
        <v>39987</v>
      </c>
      <c r="F559" s="14">
        <v>39988</v>
      </c>
      <c r="G559" s="14">
        <v>39996</v>
      </c>
      <c r="H559" s="14">
        <v>39996</v>
      </c>
      <c r="I559" s="16">
        <v>40010</v>
      </c>
      <c r="J559" s="15">
        <v>8</v>
      </c>
      <c r="K559" s="15">
        <v>0</v>
      </c>
      <c r="L559" s="15">
        <v>8</v>
      </c>
      <c r="M559" s="15">
        <v>14</v>
      </c>
      <c r="O559" t="str">
        <f t="shared" si="8"/>
        <v>LABBound &amp; Not Paid</v>
      </c>
    </row>
    <row r="560" spans="1:15" ht="12" customHeight="1" outlineLevel="1" x14ac:dyDescent="0.2">
      <c r="A560" s="12" t="s">
        <v>24158</v>
      </c>
      <c r="B560" s="12">
        <v>18211</v>
      </c>
      <c r="C560" s="12" t="s">
        <v>20133</v>
      </c>
      <c r="D560" s="13">
        <v>39925</v>
      </c>
      <c r="E560" s="13">
        <v>39988</v>
      </c>
      <c r="F560" s="14">
        <v>39988</v>
      </c>
      <c r="G560" s="20"/>
      <c r="H560" s="20"/>
      <c r="I560" s="18"/>
      <c r="J560" s="23"/>
      <c r="K560" s="23"/>
      <c r="L560" s="15">
        <v>0</v>
      </c>
      <c r="M560" s="15">
        <v>0</v>
      </c>
      <c r="O560" t="str">
        <f t="shared" si="8"/>
        <v>NBBDeclined</v>
      </c>
    </row>
    <row r="561" spans="1:15" ht="12" customHeight="1" outlineLevel="1" x14ac:dyDescent="0.2">
      <c r="A561" s="12" t="s">
        <v>24153</v>
      </c>
      <c r="B561" s="12">
        <v>18221</v>
      </c>
      <c r="C561" s="12" t="s">
        <v>20134</v>
      </c>
      <c r="D561" s="13">
        <v>39981</v>
      </c>
      <c r="E561" s="13">
        <v>39989</v>
      </c>
      <c r="F561" s="14">
        <v>39989</v>
      </c>
      <c r="G561" s="14">
        <v>39996</v>
      </c>
      <c r="H561" s="14">
        <v>40000</v>
      </c>
      <c r="I561" s="18"/>
      <c r="J561" s="15">
        <v>7</v>
      </c>
      <c r="K561" s="15">
        <v>4</v>
      </c>
      <c r="L561" s="15">
        <v>11</v>
      </c>
      <c r="M561" s="15">
        <v>0</v>
      </c>
      <c r="O561" t="str">
        <f t="shared" si="8"/>
        <v>HJMNo Sale</v>
      </c>
    </row>
    <row r="562" spans="1:15" ht="12" customHeight="1" outlineLevel="1" x14ac:dyDescent="0.2">
      <c r="A562" s="12" t="s">
        <v>24153</v>
      </c>
      <c r="B562" s="12">
        <v>17201</v>
      </c>
      <c r="C562" s="12" t="s">
        <v>20135</v>
      </c>
      <c r="D562" s="13">
        <v>39980</v>
      </c>
      <c r="E562" s="13">
        <v>39988</v>
      </c>
      <c r="F562" s="14">
        <v>39989</v>
      </c>
      <c r="G562" s="14">
        <v>39990</v>
      </c>
      <c r="H562" s="14">
        <v>39990</v>
      </c>
      <c r="I562" s="16">
        <v>39997</v>
      </c>
      <c r="J562" s="15">
        <v>1</v>
      </c>
      <c r="K562" s="15">
        <v>0</v>
      </c>
      <c r="L562" s="15">
        <v>1</v>
      </c>
      <c r="M562" s="15">
        <v>7</v>
      </c>
      <c r="O562" t="str">
        <f t="shared" si="8"/>
        <v>HJMBound &amp; Not Paid</v>
      </c>
    </row>
    <row r="563" spans="1:15" ht="12" customHeight="1" outlineLevel="1" x14ac:dyDescent="0.2">
      <c r="A563" s="12" t="s">
        <v>24153</v>
      </c>
      <c r="B563" s="12">
        <v>18217</v>
      </c>
      <c r="C563" s="12" t="s">
        <v>20133</v>
      </c>
      <c r="D563" s="18"/>
      <c r="E563" s="13">
        <v>39988</v>
      </c>
      <c r="F563" s="14">
        <v>39989</v>
      </c>
      <c r="G563" s="20"/>
      <c r="H563" s="20"/>
      <c r="I563" s="18"/>
      <c r="J563" s="23"/>
      <c r="K563" s="23"/>
      <c r="L563" s="15">
        <v>0</v>
      </c>
      <c r="M563" s="15">
        <v>0</v>
      </c>
      <c r="O563" t="str">
        <f t="shared" si="8"/>
        <v>HJMDeclined</v>
      </c>
    </row>
    <row r="564" spans="1:15" ht="12" customHeight="1" outlineLevel="1" x14ac:dyDescent="0.2">
      <c r="A564" s="12" t="s">
        <v>24153</v>
      </c>
      <c r="B564" s="12">
        <v>18215</v>
      </c>
      <c r="C564" s="12" t="s">
        <v>20135</v>
      </c>
      <c r="D564" s="13">
        <v>39988</v>
      </c>
      <c r="E564" s="13">
        <v>39988</v>
      </c>
      <c r="F564" s="14">
        <v>39989</v>
      </c>
      <c r="G564" s="14">
        <v>39990</v>
      </c>
      <c r="H564" s="14">
        <v>39990</v>
      </c>
      <c r="I564" s="18"/>
      <c r="J564" s="15">
        <v>1</v>
      </c>
      <c r="K564" s="15">
        <v>0</v>
      </c>
      <c r="L564" s="15">
        <v>1</v>
      </c>
      <c r="M564" s="15">
        <v>0</v>
      </c>
      <c r="O564" t="str">
        <f t="shared" si="8"/>
        <v>HJMBound &amp; Not Paid</v>
      </c>
    </row>
    <row r="565" spans="1:15" ht="12" customHeight="1" outlineLevel="1" x14ac:dyDescent="0.2">
      <c r="A565" s="12" t="s">
        <v>24155</v>
      </c>
      <c r="B565" s="12">
        <v>17207</v>
      </c>
      <c r="C565" s="12" t="s">
        <v>20135</v>
      </c>
      <c r="D565" s="13">
        <v>39987</v>
      </c>
      <c r="E565" s="13">
        <v>39989</v>
      </c>
      <c r="F565" s="14">
        <v>39989</v>
      </c>
      <c r="G565" s="14">
        <v>39990</v>
      </c>
      <c r="H565" s="14">
        <v>39990</v>
      </c>
      <c r="I565" s="16">
        <v>40000</v>
      </c>
      <c r="J565" s="15">
        <v>1</v>
      </c>
      <c r="K565" s="15">
        <v>0</v>
      </c>
      <c r="L565" s="15">
        <v>1</v>
      </c>
      <c r="M565" s="15">
        <v>10</v>
      </c>
      <c r="O565" t="str">
        <f t="shared" si="8"/>
        <v>JRBound &amp; Not Paid</v>
      </c>
    </row>
    <row r="566" spans="1:15" ht="12" customHeight="1" outlineLevel="1" x14ac:dyDescent="0.2">
      <c r="A566" s="12" t="s">
        <v>24155</v>
      </c>
      <c r="B566" s="12">
        <v>17439</v>
      </c>
      <c r="C566" s="12" t="s">
        <v>20135</v>
      </c>
      <c r="D566" s="13">
        <v>39976</v>
      </c>
      <c r="E566" s="13">
        <v>39989</v>
      </c>
      <c r="F566" s="14">
        <v>39989</v>
      </c>
      <c r="G566" s="14">
        <v>40018</v>
      </c>
      <c r="H566" s="14">
        <v>40029</v>
      </c>
      <c r="I566" s="16">
        <v>40049</v>
      </c>
      <c r="J566" s="15">
        <v>29</v>
      </c>
      <c r="K566" s="15">
        <v>11</v>
      </c>
      <c r="L566" s="15">
        <v>40</v>
      </c>
      <c r="M566" s="15">
        <v>20</v>
      </c>
      <c r="O566" t="str">
        <f t="shared" si="8"/>
        <v>JRBound &amp; Not Paid</v>
      </c>
    </row>
    <row r="567" spans="1:15" ht="12" customHeight="1" outlineLevel="1" x14ac:dyDescent="0.2">
      <c r="A567" s="12" t="s">
        <v>24156</v>
      </c>
      <c r="B567" s="12">
        <v>18220</v>
      </c>
      <c r="C567" s="12" t="s">
        <v>20133</v>
      </c>
      <c r="D567" s="13">
        <v>39976</v>
      </c>
      <c r="E567" s="13">
        <v>39989</v>
      </c>
      <c r="F567" s="14">
        <v>39989</v>
      </c>
      <c r="G567" s="20"/>
      <c r="H567" s="20"/>
      <c r="I567" s="18"/>
      <c r="J567" s="23"/>
      <c r="K567" s="23"/>
      <c r="L567" s="15">
        <v>0</v>
      </c>
      <c r="M567" s="15">
        <v>0</v>
      </c>
      <c r="O567" t="str">
        <f t="shared" si="8"/>
        <v>LABDeclined</v>
      </c>
    </row>
    <row r="568" spans="1:15" ht="12" customHeight="1" outlineLevel="1" x14ac:dyDescent="0.2">
      <c r="A568" s="12" t="s">
        <v>24156</v>
      </c>
      <c r="B568" s="12">
        <v>18216</v>
      </c>
      <c r="C568" s="12" t="s">
        <v>20133</v>
      </c>
      <c r="D568" s="13">
        <v>39967</v>
      </c>
      <c r="E568" s="13">
        <v>39988</v>
      </c>
      <c r="F568" s="14">
        <v>39989</v>
      </c>
      <c r="G568" s="20"/>
      <c r="H568" s="20"/>
      <c r="I568" s="18"/>
      <c r="J568" s="23"/>
      <c r="K568" s="23"/>
      <c r="L568" s="15">
        <v>0</v>
      </c>
      <c r="M568" s="15">
        <v>0</v>
      </c>
      <c r="O568" t="str">
        <f t="shared" si="8"/>
        <v>LABDeclined</v>
      </c>
    </row>
    <row r="569" spans="1:15" ht="12" customHeight="1" outlineLevel="1" x14ac:dyDescent="0.2">
      <c r="A569" s="12" t="s">
        <v>24156</v>
      </c>
      <c r="B569" s="12">
        <v>18218</v>
      </c>
      <c r="C569" s="12" t="s">
        <v>20133</v>
      </c>
      <c r="D569" s="13">
        <v>39986</v>
      </c>
      <c r="E569" s="13">
        <v>39988</v>
      </c>
      <c r="F569" s="14">
        <v>39989</v>
      </c>
      <c r="G569" s="20"/>
      <c r="H569" s="20"/>
      <c r="I569" s="18"/>
      <c r="J569" s="23"/>
      <c r="K569" s="23"/>
      <c r="L569" s="15">
        <v>0</v>
      </c>
      <c r="M569" s="15">
        <v>0</v>
      </c>
      <c r="O569" t="str">
        <f t="shared" si="8"/>
        <v>LABDeclined</v>
      </c>
    </row>
    <row r="570" spans="1:15" ht="12" customHeight="1" outlineLevel="1" x14ac:dyDescent="0.2">
      <c r="A570" s="12" t="s">
        <v>24156</v>
      </c>
      <c r="B570" s="12">
        <v>18222</v>
      </c>
      <c r="C570" s="12" t="s">
        <v>20136</v>
      </c>
      <c r="D570" s="13">
        <v>39986</v>
      </c>
      <c r="E570" s="13">
        <v>39989</v>
      </c>
      <c r="F570" s="14">
        <v>39989</v>
      </c>
      <c r="G570" s="14">
        <v>40015</v>
      </c>
      <c r="H570" s="20"/>
      <c r="I570" s="18"/>
      <c r="J570" s="15">
        <v>26</v>
      </c>
      <c r="K570" s="23"/>
      <c r="L570" s="15">
        <v>0</v>
      </c>
      <c r="M570" s="15">
        <v>0</v>
      </c>
      <c r="O570" t="str">
        <f t="shared" si="8"/>
        <v>LABClose-No Info</v>
      </c>
    </row>
    <row r="571" spans="1:15" ht="12" customHeight="1" outlineLevel="1" x14ac:dyDescent="0.2">
      <c r="A571" s="12" t="s">
        <v>24158</v>
      </c>
      <c r="B571" s="12">
        <v>18219</v>
      </c>
      <c r="C571" s="12" t="s">
        <v>20133</v>
      </c>
      <c r="D571" s="13">
        <v>39987</v>
      </c>
      <c r="E571" s="13">
        <v>39989</v>
      </c>
      <c r="F571" s="14">
        <v>39989</v>
      </c>
      <c r="G571" s="20"/>
      <c r="H571" s="20"/>
      <c r="I571" s="18"/>
      <c r="J571" s="23"/>
      <c r="K571" s="23"/>
      <c r="L571" s="15">
        <v>0</v>
      </c>
      <c r="M571" s="15">
        <v>0</v>
      </c>
      <c r="O571" t="str">
        <f t="shared" si="8"/>
        <v>NBBDeclined</v>
      </c>
    </row>
    <row r="572" spans="1:15" ht="12" customHeight="1" outlineLevel="1" x14ac:dyDescent="0.2">
      <c r="A572" s="12" t="s">
        <v>20138</v>
      </c>
      <c r="B572" s="12">
        <v>17546</v>
      </c>
      <c r="C572" s="12" t="s">
        <v>20135</v>
      </c>
      <c r="D572" s="13">
        <v>39986</v>
      </c>
      <c r="E572" s="13">
        <v>39990</v>
      </c>
      <c r="F572" s="14">
        <v>39990</v>
      </c>
      <c r="G572" s="14">
        <v>40014</v>
      </c>
      <c r="H572" s="14">
        <v>40030</v>
      </c>
      <c r="I572" s="16">
        <v>40057</v>
      </c>
      <c r="J572" s="15">
        <v>24</v>
      </c>
      <c r="K572" s="15">
        <v>16</v>
      </c>
      <c r="L572" s="15">
        <v>40</v>
      </c>
      <c r="M572" s="15">
        <v>27</v>
      </c>
      <c r="O572" t="str">
        <f t="shared" si="8"/>
        <v>CNJBound &amp; Not Paid</v>
      </c>
    </row>
    <row r="573" spans="1:15" ht="12" customHeight="1" outlineLevel="1" x14ac:dyDescent="0.2">
      <c r="A573" s="12" t="s">
        <v>20138</v>
      </c>
      <c r="B573" s="12">
        <v>17196</v>
      </c>
      <c r="C573" s="12" t="s">
        <v>20135</v>
      </c>
      <c r="D573" s="13">
        <v>39987</v>
      </c>
      <c r="E573" s="13">
        <v>39989</v>
      </c>
      <c r="F573" s="14">
        <v>39990</v>
      </c>
      <c r="G573" s="14">
        <v>39990</v>
      </c>
      <c r="H573" s="14">
        <v>39990</v>
      </c>
      <c r="I573" s="16">
        <v>39996</v>
      </c>
      <c r="J573" s="15">
        <v>0</v>
      </c>
      <c r="K573" s="15">
        <v>0</v>
      </c>
      <c r="L573" s="15">
        <v>0</v>
      </c>
      <c r="M573" s="15">
        <v>6</v>
      </c>
      <c r="O573" t="str">
        <f t="shared" si="8"/>
        <v>CNJBound &amp; Not Paid</v>
      </c>
    </row>
    <row r="574" spans="1:15" ht="12" customHeight="1" outlineLevel="1" x14ac:dyDescent="0.2">
      <c r="A574" s="12" t="s">
        <v>24153</v>
      </c>
      <c r="B574" s="12">
        <v>17219</v>
      </c>
      <c r="C574" s="12" t="s">
        <v>20135</v>
      </c>
      <c r="D574" s="13">
        <v>39986</v>
      </c>
      <c r="E574" s="13">
        <v>39990</v>
      </c>
      <c r="F574" s="14">
        <v>39990</v>
      </c>
      <c r="G574" s="14">
        <v>39993</v>
      </c>
      <c r="H574" s="14">
        <v>39993</v>
      </c>
      <c r="I574" s="16">
        <v>40004</v>
      </c>
      <c r="J574" s="15">
        <v>3</v>
      </c>
      <c r="K574" s="15">
        <v>0</v>
      </c>
      <c r="L574" s="15">
        <v>3</v>
      </c>
      <c r="M574" s="15">
        <v>11</v>
      </c>
      <c r="O574" t="str">
        <f t="shared" si="8"/>
        <v>HJMBound &amp; Not Paid</v>
      </c>
    </row>
    <row r="575" spans="1:15" ht="12" customHeight="1" outlineLevel="1" x14ac:dyDescent="0.2">
      <c r="A575" s="12" t="s">
        <v>24156</v>
      </c>
      <c r="B575" s="12">
        <v>17192</v>
      </c>
      <c r="C575" s="12" t="s">
        <v>20135</v>
      </c>
      <c r="D575" s="13">
        <v>39988</v>
      </c>
      <c r="E575" s="13">
        <v>39990</v>
      </c>
      <c r="F575" s="14">
        <v>39990</v>
      </c>
      <c r="G575" s="14">
        <v>39993</v>
      </c>
      <c r="H575" s="14">
        <v>39993</v>
      </c>
      <c r="I575" s="16">
        <v>39995</v>
      </c>
      <c r="J575" s="15">
        <v>3</v>
      </c>
      <c r="K575" s="15">
        <v>0</v>
      </c>
      <c r="L575" s="15">
        <v>3</v>
      </c>
      <c r="M575" s="15">
        <v>2</v>
      </c>
      <c r="O575" t="str">
        <f t="shared" si="8"/>
        <v>LABBound &amp; Not Paid</v>
      </c>
    </row>
    <row r="576" spans="1:15" ht="12" customHeight="1" outlineLevel="1" x14ac:dyDescent="0.2">
      <c r="A576" s="12" t="s">
        <v>24157</v>
      </c>
      <c r="B576" s="12">
        <v>17081</v>
      </c>
      <c r="C576" s="12" t="s">
        <v>20135</v>
      </c>
      <c r="D576" s="13">
        <v>39985</v>
      </c>
      <c r="E576" s="13">
        <v>39989</v>
      </c>
      <c r="F576" s="14">
        <v>39990</v>
      </c>
      <c r="G576" s="14">
        <v>39990</v>
      </c>
      <c r="H576" s="14">
        <v>39990</v>
      </c>
      <c r="I576" s="16">
        <v>39993</v>
      </c>
      <c r="J576" s="15">
        <v>0</v>
      </c>
      <c r="K576" s="15">
        <v>0</v>
      </c>
      <c r="L576" s="15">
        <v>0</v>
      </c>
      <c r="M576" s="15">
        <v>3</v>
      </c>
      <c r="O576" t="str">
        <f t="shared" si="8"/>
        <v>MCBBound &amp; Not Paid</v>
      </c>
    </row>
    <row r="577" spans="1:15" ht="12" customHeight="1" outlineLevel="1" x14ac:dyDescent="0.2">
      <c r="A577" s="12" t="s">
        <v>24157</v>
      </c>
      <c r="B577" s="12">
        <v>17287</v>
      </c>
      <c r="C577" s="12" t="s">
        <v>20135</v>
      </c>
      <c r="D577" s="13">
        <v>39989</v>
      </c>
      <c r="E577" s="13">
        <v>39989</v>
      </c>
      <c r="F577" s="14">
        <v>39990</v>
      </c>
      <c r="G577" s="14">
        <v>40004</v>
      </c>
      <c r="H577" s="14">
        <v>40004</v>
      </c>
      <c r="I577" s="16">
        <v>40019</v>
      </c>
      <c r="J577" s="15">
        <v>14</v>
      </c>
      <c r="K577" s="15">
        <v>0</v>
      </c>
      <c r="L577" s="15">
        <v>14</v>
      </c>
      <c r="M577" s="15">
        <v>15</v>
      </c>
      <c r="O577" t="str">
        <f t="shared" si="8"/>
        <v>MCBBound &amp; Not Paid</v>
      </c>
    </row>
    <row r="578" spans="1:15" ht="12" customHeight="1" outlineLevel="1" x14ac:dyDescent="0.2">
      <c r="A578" s="12" t="s">
        <v>20138</v>
      </c>
      <c r="B578" s="12">
        <v>17445</v>
      </c>
      <c r="C578" s="12" t="s">
        <v>20135</v>
      </c>
      <c r="D578" s="13">
        <v>39988</v>
      </c>
      <c r="E578" s="13">
        <v>39990</v>
      </c>
      <c r="F578" s="14">
        <v>39993</v>
      </c>
      <c r="G578" s="14">
        <v>40009</v>
      </c>
      <c r="H578" s="14">
        <v>40009</v>
      </c>
      <c r="I578" s="16">
        <v>40050</v>
      </c>
      <c r="J578" s="15">
        <v>16</v>
      </c>
      <c r="K578" s="15">
        <v>0</v>
      </c>
      <c r="L578" s="15">
        <v>16</v>
      </c>
      <c r="M578" s="15">
        <v>41</v>
      </c>
      <c r="O578" t="str">
        <f t="shared" si="8"/>
        <v>CNJBound &amp; Not Paid</v>
      </c>
    </row>
    <row r="579" spans="1:15" ht="12" customHeight="1" outlineLevel="1" x14ac:dyDescent="0.2">
      <c r="A579" s="12" t="s">
        <v>20138</v>
      </c>
      <c r="B579" s="12">
        <v>17616</v>
      </c>
      <c r="C579" s="12" t="s">
        <v>20135</v>
      </c>
      <c r="D579" s="13">
        <v>39988</v>
      </c>
      <c r="E579" s="13">
        <v>39989</v>
      </c>
      <c r="F579" s="14">
        <v>39993</v>
      </c>
      <c r="G579" s="14">
        <v>40059</v>
      </c>
      <c r="H579" s="14">
        <v>40059</v>
      </c>
      <c r="I579" s="16">
        <v>40078</v>
      </c>
      <c r="J579" s="15">
        <v>66</v>
      </c>
      <c r="K579" s="15">
        <v>0</v>
      </c>
      <c r="L579" s="15">
        <v>66</v>
      </c>
      <c r="M579" s="15">
        <v>19</v>
      </c>
      <c r="O579" t="str">
        <f t="shared" ref="O579:O597" si="9">+A579&amp;C579</f>
        <v>CNJBound &amp; Not Paid</v>
      </c>
    </row>
    <row r="580" spans="1:15" ht="12" customHeight="1" outlineLevel="1" x14ac:dyDescent="0.2">
      <c r="A580" s="12" t="s">
        <v>24153</v>
      </c>
      <c r="B580" s="12">
        <v>18229</v>
      </c>
      <c r="C580" s="12" t="s">
        <v>20133</v>
      </c>
      <c r="D580" s="13">
        <v>39986</v>
      </c>
      <c r="E580" s="13">
        <v>39993</v>
      </c>
      <c r="F580" s="14">
        <v>39993</v>
      </c>
      <c r="G580" s="20"/>
      <c r="H580" s="20"/>
      <c r="I580" s="18"/>
      <c r="J580" s="23"/>
      <c r="K580" s="23"/>
      <c r="L580" s="15">
        <v>0</v>
      </c>
      <c r="M580" s="15">
        <v>0</v>
      </c>
      <c r="O580" t="str">
        <f t="shared" si="9"/>
        <v>HJMDeclined</v>
      </c>
    </row>
    <row r="581" spans="1:15" ht="12" customHeight="1" outlineLevel="1" x14ac:dyDescent="0.2">
      <c r="A581" s="12" t="s">
        <v>24153</v>
      </c>
      <c r="B581" s="12">
        <v>17450</v>
      </c>
      <c r="C581" s="12" t="s">
        <v>20135</v>
      </c>
      <c r="D581" s="13">
        <v>39963</v>
      </c>
      <c r="E581" s="13">
        <v>39988</v>
      </c>
      <c r="F581" s="14">
        <v>39993</v>
      </c>
      <c r="G581" s="14">
        <v>40004</v>
      </c>
      <c r="H581" s="14">
        <v>40004</v>
      </c>
      <c r="I581" s="16">
        <v>40051</v>
      </c>
      <c r="J581" s="15">
        <v>11</v>
      </c>
      <c r="K581" s="15">
        <v>0</v>
      </c>
      <c r="L581" s="15">
        <v>11</v>
      </c>
      <c r="M581" s="15">
        <v>47</v>
      </c>
      <c r="O581" t="str">
        <f t="shared" si="9"/>
        <v>HJMBound &amp; Not Paid</v>
      </c>
    </row>
    <row r="582" spans="1:15" ht="12" customHeight="1" outlineLevel="1" x14ac:dyDescent="0.2">
      <c r="A582" s="12" t="s">
        <v>24153</v>
      </c>
      <c r="B582" s="12">
        <v>18227</v>
      </c>
      <c r="C582" s="12" t="s">
        <v>20133</v>
      </c>
      <c r="D582" s="13">
        <v>39973</v>
      </c>
      <c r="E582" s="13">
        <v>39993</v>
      </c>
      <c r="F582" s="14">
        <v>39993</v>
      </c>
      <c r="G582" s="20"/>
      <c r="H582" s="20"/>
      <c r="I582" s="18"/>
      <c r="J582" s="23"/>
      <c r="K582" s="23"/>
      <c r="L582" s="15">
        <v>0</v>
      </c>
      <c r="M582" s="15">
        <v>0</v>
      </c>
      <c r="O582" t="str">
        <f t="shared" si="9"/>
        <v>HJMDeclined</v>
      </c>
    </row>
    <row r="583" spans="1:15" ht="12" customHeight="1" outlineLevel="1" x14ac:dyDescent="0.2">
      <c r="A583" s="12" t="s">
        <v>24153</v>
      </c>
      <c r="B583" s="12">
        <v>17307</v>
      </c>
      <c r="C583" s="12" t="s">
        <v>20135</v>
      </c>
      <c r="D583" s="13">
        <v>39989</v>
      </c>
      <c r="E583" s="13">
        <v>39993</v>
      </c>
      <c r="F583" s="14">
        <v>39993</v>
      </c>
      <c r="G583" s="14">
        <v>39994</v>
      </c>
      <c r="H583" s="14">
        <v>39994</v>
      </c>
      <c r="I583" s="16">
        <v>40024</v>
      </c>
      <c r="J583" s="15">
        <v>1</v>
      </c>
      <c r="K583" s="15">
        <v>0</v>
      </c>
      <c r="L583" s="15">
        <v>1</v>
      </c>
      <c r="M583" s="15">
        <v>30</v>
      </c>
      <c r="O583" t="str">
        <f t="shared" si="9"/>
        <v>HJMBound &amp; Not Paid</v>
      </c>
    </row>
    <row r="584" spans="1:15" ht="12" customHeight="1" outlineLevel="1" x14ac:dyDescent="0.2">
      <c r="A584" s="12" t="s">
        <v>24153</v>
      </c>
      <c r="B584" s="12">
        <v>18225</v>
      </c>
      <c r="C584" s="12" t="s">
        <v>20133</v>
      </c>
      <c r="D584" s="18"/>
      <c r="E584" s="13">
        <v>39988</v>
      </c>
      <c r="F584" s="14">
        <v>39993</v>
      </c>
      <c r="G584" s="20"/>
      <c r="H584" s="20"/>
      <c r="I584" s="18"/>
      <c r="J584" s="23"/>
      <c r="K584" s="23"/>
      <c r="L584" s="15">
        <v>0</v>
      </c>
      <c r="M584" s="15">
        <v>0</v>
      </c>
      <c r="O584" t="str">
        <f t="shared" si="9"/>
        <v>HJMDeclined</v>
      </c>
    </row>
    <row r="585" spans="1:15" ht="12" customHeight="1" outlineLevel="1" x14ac:dyDescent="0.2">
      <c r="A585" s="12" t="s">
        <v>24155</v>
      </c>
      <c r="B585" s="12">
        <v>17243</v>
      </c>
      <c r="C585" s="12" t="s">
        <v>20135</v>
      </c>
      <c r="D585" s="13">
        <v>39994</v>
      </c>
      <c r="E585" s="13">
        <v>39993</v>
      </c>
      <c r="F585" s="14">
        <v>39993</v>
      </c>
      <c r="G585" s="14">
        <v>39994</v>
      </c>
      <c r="H585" s="14">
        <v>39994</v>
      </c>
      <c r="I585" s="16">
        <v>40009</v>
      </c>
      <c r="J585" s="15">
        <v>1</v>
      </c>
      <c r="K585" s="15">
        <v>0</v>
      </c>
      <c r="L585" s="15">
        <v>1</v>
      </c>
      <c r="M585" s="15">
        <v>15</v>
      </c>
      <c r="O585" t="str">
        <f t="shared" si="9"/>
        <v>JRBound &amp; Not Paid</v>
      </c>
    </row>
    <row r="586" spans="1:15" ht="12" customHeight="1" outlineLevel="1" x14ac:dyDescent="0.2">
      <c r="A586" s="12" t="s">
        <v>24155</v>
      </c>
      <c r="B586" s="12">
        <v>17244</v>
      </c>
      <c r="C586" s="12" t="s">
        <v>20135</v>
      </c>
      <c r="D586" s="13">
        <v>39993</v>
      </c>
      <c r="E586" s="13">
        <v>39993</v>
      </c>
      <c r="F586" s="14">
        <v>39993</v>
      </c>
      <c r="G586" s="14">
        <v>39993</v>
      </c>
      <c r="H586" s="14">
        <v>39994</v>
      </c>
      <c r="I586" s="16">
        <v>40009</v>
      </c>
      <c r="J586" s="15">
        <v>0</v>
      </c>
      <c r="K586" s="15">
        <v>1</v>
      </c>
      <c r="L586" s="15">
        <v>1</v>
      </c>
      <c r="M586" s="15">
        <v>15</v>
      </c>
      <c r="O586" t="str">
        <f t="shared" si="9"/>
        <v>JRBound &amp; Not Paid</v>
      </c>
    </row>
    <row r="587" spans="1:15" ht="12" customHeight="1" outlineLevel="1" x14ac:dyDescent="0.2">
      <c r="A587" s="12" t="s">
        <v>24155</v>
      </c>
      <c r="B587" s="12">
        <v>17255</v>
      </c>
      <c r="C587" s="12" t="s">
        <v>20135</v>
      </c>
      <c r="D587" s="13">
        <v>39952</v>
      </c>
      <c r="E587" s="13">
        <v>39990</v>
      </c>
      <c r="F587" s="14">
        <v>39993</v>
      </c>
      <c r="G587" s="14">
        <v>39993</v>
      </c>
      <c r="H587" s="14">
        <v>39993</v>
      </c>
      <c r="I587" s="16">
        <v>40011</v>
      </c>
      <c r="J587" s="15">
        <v>0</v>
      </c>
      <c r="K587" s="15">
        <v>0</v>
      </c>
      <c r="L587" s="15">
        <v>0</v>
      </c>
      <c r="M587" s="15">
        <v>18</v>
      </c>
      <c r="O587" t="str">
        <f t="shared" si="9"/>
        <v>JRBound &amp; Not Paid</v>
      </c>
    </row>
    <row r="588" spans="1:15" ht="12" customHeight="1" outlineLevel="1" x14ac:dyDescent="0.2">
      <c r="A588" s="12" t="s">
        <v>24156</v>
      </c>
      <c r="B588" s="12">
        <v>17304</v>
      </c>
      <c r="C588" s="12" t="s">
        <v>20135</v>
      </c>
      <c r="D588" s="13">
        <v>39989</v>
      </c>
      <c r="E588" s="13">
        <v>39993</v>
      </c>
      <c r="F588" s="14">
        <v>39993</v>
      </c>
      <c r="G588" s="14">
        <v>40008</v>
      </c>
      <c r="H588" s="14">
        <v>40008</v>
      </c>
      <c r="I588" s="16">
        <v>40023</v>
      </c>
      <c r="J588" s="15">
        <v>15</v>
      </c>
      <c r="K588" s="15">
        <v>0</v>
      </c>
      <c r="L588" s="15">
        <v>15</v>
      </c>
      <c r="M588" s="15">
        <v>15</v>
      </c>
      <c r="O588" t="str">
        <f t="shared" si="9"/>
        <v>LABBound &amp; Not Paid</v>
      </c>
    </row>
    <row r="589" spans="1:15" ht="12" customHeight="1" outlineLevel="1" x14ac:dyDescent="0.2">
      <c r="A589" s="12" t="s">
        <v>24156</v>
      </c>
      <c r="B589" s="12">
        <v>18224</v>
      </c>
      <c r="C589" s="12" t="s">
        <v>20133</v>
      </c>
      <c r="D589" s="13">
        <v>39988</v>
      </c>
      <c r="E589" s="13">
        <v>39989</v>
      </c>
      <c r="F589" s="14">
        <v>39993</v>
      </c>
      <c r="G589" s="20"/>
      <c r="H589" s="20"/>
      <c r="I589" s="18"/>
      <c r="J589" s="23"/>
      <c r="K589" s="23"/>
      <c r="L589" s="15">
        <v>0</v>
      </c>
      <c r="M589" s="15">
        <v>0</v>
      </c>
      <c r="O589" t="str">
        <f t="shared" si="9"/>
        <v>LABDeclined</v>
      </c>
    </row>
    <row r="590" spans="1:15" ht="12" customHeight="1" outlineLevel="1" x14ac:dyDescent="0.2">
      <c r="A590" s="12" t="s">
        <v>24156</v>
      </c>
      <c r="B590" s="12">
        <v>18228</v>
      </c>
      <c r="C590" s="12" t="s">
        <v>20135</v>
      </c>
      <c r="D590" s="13">
        <v>39990</v>
      </c>
      <c r="E590" s="13">
        <v>39993</v>
      </c>
      <c r="F590" s="14">
        <v>39993</v>
      </c>
      <c r="G590" s="14">
        <v>39994</v>
      </c>
      <c r="H590" s="14">
        <v>39994</v>
      </c>
      <c r="I590" s="18"/>
      <c r="J590" s="15">
        <v>1</v>
      </c>
      <c r="K590" s="15">
        <v>0</v>
      </c>
      <c r="L590" s="15">
        <v>1</v>
      </c>
      <c r="M590" s="15">
        <v>0</v>
      </c>
      <c r="O590" t="str">
        <f t="shared" si="9"/>
        <v>LABBound &amp; Not Paid</v>
      </c>
    </row>
    <row r="591" spans="1:15" ht="12" customHeight="1" outlineLevel="1" x14ac:dyDescent="0.2">
      <c r="A591" s="12" t="s">
        <v>24156</v>
      </c>
      <c r="B591" s="12">
        <v>18226</v>
      </c>
      <c r="C591" s="12" t="s">
        <v>20135</v>
      </c>
      <c r="D591" s="13">
        <v>39977</v>
      </c>
      <c r="E591" s="13">
        <v>39990</v>
      </c>
      <c r="F591" s="14">
        <v>39993</v>
      </c>
      <c r="G591" s="19">
        <v>39995</v>
      </c>
      <c r="H591" s="19">
        <v>39995</v>
      </c>
      <c r="I591" s="18"/>
      <c r="J591" s="22">
        <v>2</v>
      </c>
      <c r="K591" s="22">
        <v>0</v>
      </c>
      <c r="L591" s="15">
        <v>2</v>
      </c>
      <c r="M591" s="15">
        <v>0</v>
      </c>
      <c r="O591" t="str">
        <f t="shared" si="9"/>
        <v>LABBound &amp; Not Paid</v>
      </c>
    </row>
    <row r="592" spans="1:15" ht="12" customHeight="1" outlineLevel="1" x14ac:dyDescent="0.2">
      <c r="A592" s="12" t="s">
        <v>24157</v>
      </c>
      <c r="B592" s="12">
        <v>17581</v>
      </c>
      <c r="C592" s="12" t="s">
        <v>20135</v>
      </c>
      <c r="D592" s="13">
        <v>40049</v>
      </c>
      <c r="E592" s="13">
        <v>39990</v>
      </c>
      <c r="F592" s="14">
        <v>39993</v>
      </c>
      <c r="G592" s="14">
        <v>40032</v>
      </c>
      <c r="H592" s="14">
        <v>40056</v>
      </c>
      <c r="I592" s="16">
        <v>40068</v>
      </c>
      <c r="J592" s="15">
        <v>39</v>
      </c>
      <c r="K592" s="15">
        <v>24</v>
      </c>
      <c r="L592" s="15">
        <v>63</v>
      </c>
      <c r="M592" s="15">
        <v>12</v>
      </c>
      <c r="O592" t="str">
        <f t="shared" si="9"/>
        <v>MCBBound &amp; Not Paid</v>
      </c>
    </row>
    <row r="593" spans="1:33" ht="12" customHeight="1" outlineLevel="1" x14ac:dyDescent="0.2">
      <c r="A593" s="12" t="s">
        <v>20138</v>
      </c>
      <c r="B593" s="12">
        <v>17152</v>
      </c>
      <c r="C593" s="12" t="s">
        <v>20135</v>
      </c>
      <c r="D593" s="13">
        <v>39991</v>
      </c>
      <c r="E593" s="13">
        <v>39994</v>
      </c>
      <c r="F593" s="14">
        <v>39994</v>
      </c>
      <c r="G593" s="14">
        <v>39994</v>
      </c>
      <c r="H593" s="14">
        <v>39994</v>
      </c>
      <c r="I593" s="16">
        <v>39995</v>
      </c>
      <c r="J593" s="15">
        <v>0</v>
      </c>
      <c r="K593" s="15">
        <v>0</v>
      </c>
      <c r="L593" s="15">
        <v>0</v>
      </c>
      <c r="M593" s="15">
        <v>1</v>
      </c>
      <c r="O593" t="str">
        <f t="shared" si="9"/>
        <v>CNJBound &amp; Not Paid</v>
      </c>
    </row>
    <row r="594" spans="1:33" ht="12" customHeight="1" outlineLevel="1" x14ac:dyDescent="0.2">
      <c r="A594" s="12" t="s">
        <v>24153</v>
      </c>
      <c r="B594" s="12">
        <v>18231</v>
      </c>
      <c r="C594" s="12" t="s">
        <v>20133</v>
      </c>
      <c r="D594" s="18"/>
      <c r="E594" s="13">
        <v>39993</v>
      </c>
      <c r="F594" s="14">
        <v>39994</v>
      </c>
      <c r="G594" s="20"/>
      <c r="H594" s="20"/>
      <c r="I594" s="18"/>
      <c r="J594" s="23"/>
      <c r="K594" s="23"/>
      <c r="L594" s="15">
        <v>0</v>
      </c>
      <c r="M594" s="15">
        <v>0</v>
      </c>
      <c r="O594" t="str">
        <f t="shared" si="9"/>
        <v>HJMDeclined</v>
      </c>
    </row>
    <row r="595" spans="1:33" ht="12" customHeight="1" outlineLevel="1" x14ac:dyDescent="0.2">
      <c r="A595" s="12" t="s">
        <v>24155</v>
      </c>
      <c r="B595" s="12">
        <v>17241</v>
      </c>
      <c r="C595" s="12" t="s">
        <v>20135</v>
      </c>
      <c r="D595" s="13">
        <v>39990</v>
      </c>
      <c r="E595" s="13">
        <v>39994</v>
      </c>
      <c r="F595" s="14">
        <v>39994</v>
      </c>
      <c r="G595" s="14">
        <v>39995</v>
      </c>
      <c r="H595" s="14">
        <v>40003</v>
      </c>
      <c r="I595" s="16">
        <v>40009</v>
      </c>
      <c r="J595" s="15">
        <v>1</v>
      </c>
      <c r="K595" s="15">
        <v>8</v>
      </c>
      <c r="L595" s="15">
        <v>9</v>
      </c>
      <c r="M595" s="15">
        <v>6</v>
      </c>
      <c r="O595" t="str">
        <f t="shared" si="9"/>
        <v>JRBound &amp; Not Paid</v>
      </c>
    </row>
    <row r="596" spans="1:33" ht="12" customHeight="1" outlineLevel="1" x14ac:dyDescent="0.2">
      <c r="A596" s="12" t="s">
        <v>24156</v>
      </c>
      <c r="B596" s="12">
        <v>18230</v>
      </c>
      <c r="C596" s="12" t="s">
        <v>20133</v>
      </c>
      <c r="D596" s="13">
        <v>39987</v>
      </c>
      <c r="E596" s="13">
        <v>39993</v>
      </c>
      <c r="F596" s="14">
        <v>39994</v>
      </c>
      <c r="G596" s="20"/>
      <c r="H596" s="20"/>
      <c r="I596" s="18"/>
      <c r="J596" s="23"/>
      <c r="K596" s="23"/>
      <c r="L596" s="15">
        <v>0</v>
      </c>
      <c r="M596" s="15">
        <v>0</v>
      </c>
      <c r="O596" t="str">
        <f t="shared" si="9"/>
        <v>LABDeclined</v>
      </c>
    </row>
    <row r="597" spans="1:33" ht="12" customHeight="1" outlineLevel="1" x14ac:dyDescent="0.2">
      <c r="A597" s="12" t="s">
        <v>24156</v>
      </c>
      <c r="B597" s="12">
        <v>18232</v>
      </c>
      <c r="C597" s="12" t="s">
        <v>20133</v>
      </c>
      <c r="D597" s="13">
        <v>39979</v>
      </c>
      <c r="E597" s="13">
        <v>39993</v>
      </c>
      <c r="F597" s="14">
        <v>39994</v>
      </c>
      <c r="G597" s="20"/>
      <c r="H597" s="20"/>
      <c r="I597" s="18"/>
      <c r="J597" s="23"/>
      <c r="K597" s="23"/>
      <c r="L597" s="15">
        <v>0</v>
      </c>
      <c r="M597" s="15">
        <v>0</v>
      </c>
      <c r="O597" t="str">
        <f t="shared" si="9"/>
        <v>LABDeclined</v>
      </c>
    </row>
    <row r="598" spans="1:33" x14ac:dyDescent="0.2">
      <c r="J598" s="10"/>
      <c r="K598" s="10"/>
      <c r="L598" s="10"/>
      <c r="M598" s="10"/>
    </row>
    <row r="599" spans="1:33" x14ac:dyDescent="0.2">
      <c r="J599" s="10"/>
      <c r="K599" s="10"/>
      <c r="L599" s="10"/>
      <c r="M599" s="10"/>
    </row>
    <row r="600" spans="1:33" x14ac:dyDescent="0.2">
      <c r="J600" s="10"/>
      <c r="K600" s="10"/>
      <c r="L600" s="10"/>
      <c r="M600" s="10"/>
    </row>
    <row r="601" spans="1:33" x14ac:dyDescent="0.2">
      <c r="C601" s="27" t="s">
        <v>24161</v>
      </c>
      <c r="E601" s="27"/>
      <c r="G601" s="27" t="s">
        <v>22845</v>
      </c>
      <c r="I601" s="27" t="s">
        <v>22846</v>
      </c>
      <c r="J601" s="10"/>
      <c r="K601" s="27" t="s">
        <v>22847</v>
      </c>
      <c r="L601" s="10"/>
      <c r="M601" s="27" t="s">
        <v>22848</v>
      </c>
      <c r="O601" s="27" t="s">
        <v>22849</v>
      </c>
      <c r="Q601" s="27" t="s">
        <v>22850</v>
      </c>
    </row>
    <row r="602" spans="1:33" x14ac:dyDescent="0.2">
      <c r="J602" s="10"/>
      <c r="L602" s="10"/>
    </row>
    <row r="603" spans="1:33" x14ac:dyDescent="0.2">
      <c r="B603" s="29" t="s">
        <v>20135</v>
      </c>
      <c r="C603" s="10">
        <f t="shared" ref="C603:C614" si="10">COUNTIF($C$3:$C$597,B603)</f>
        <v>403</v>
      </c>
      <c r="E603" s="10"/>
      <c r="F603" s="12"/>
      <c r="G603" s="10">
        <f t="shared" ref="G603:G614" si="11">COUNTIF($O$3:$O$597,W603)</f>
        <v>15</v>
      </c>
      <c r="H603" s="30">
        <f t="shared" ref="H603:H614" si="12">+G603/$C603</f>
        <v>3.7220843672456573E-2</v>
      </c>
      <c r="I603" s="10">
        <f t="shared" ref="I603:I614" si="13">COUNTIF($O$3:$O$597,Y603)</f>
        <v>78</v>
      </c>
      <c r="J603" s="30">
        <f t="shared" ref="J603:J614" si="14">+I603/$C603</f>
        <v>0.19354838709677419</v>
      </c>
      <c r="K603" s="10">
        <f t="shared" ref="K603:K614" si="15">COUNTIF($O$3:$O$597,AA603)</f>
        <v>73</v>
      </c>
      <c r="L603" s="30">
        <f t="shared" ref="L603:L614" si="16">+K603/$C603</f>
        <v>0.18114143920595532</v>
      </c>
      <c r="M603" s="10">
        <f t="shared" ref="M603:M614" si="17">COUNTIF($O$3:$O$597,AC603)</f>
        <v>86</v>
      </c>
      <c r="N603" s="30">
        <f t="shared" ref="N603:N614" si="18">+M603/$C603</f>
        <v>0.21339950372208435</v>
      </c>
      <c r="O603" s="10">
        <f t="shared" ref="O603:O614" si="19">COUNTIF($O$3:$O$597,AE603)</f>
        <v>58</v>
      </c>
      <c r="P603" s="30">
        <f t="shared" ref="P603:P614" si="20">+O603/$C603</f>
        <v>0.14392059553349876</v>
      </c>
      <c r="Q603" s="10">
        <f t="shared" ref="Q603:Q614" si="21">COUNTIF($O$3:$O$597,AG603)</f>
        <v>93</v>
      </c>
      <c r="R603" s="30">
        <f t="shared" ref="R603:R614" si="22">+Q603/$C603</f>
        <v>0.23076923076923078</v>
      </c>
      <c r="U603" s="29" t="s">
        <v>24163</v>
      </c>
      <c r="W603" s="29" t="str">
        <f t="shared" ref="W603:W614" si="23">+"NBB"&amp;B603</f>
        <v>NBBBound &amp; Not Paid</v>
      </c>
      <c r="Y603" s="29" t="str">
        <f t="shared" ref="Y603:Y614" si="24">+"MCB"&amp;$B603</f>
        <v>MCBBound &amp; Not Paid</v>
      </c>
      <c r="AA603" s="29" t="str">
        <f t="shared" ref="AA603:AA614" si="25">+"CNJ"&amp;$B603</f>
        <v>CNJBound &amp; Not Paid</v>
      </c>
      <c r="AC603" s="29" t="str">
        <f t="shared" ref="AC603:AC614" si="26">+"HJM"&amp;$B603</f>
        <v>HJMBound &amp; Not Paid</v>
      </c>
      <c r="AE603" s="29" t="str">
        <f t="shared" ref="AE603:AE614" si="27">+"JR"&amp;$B603</f>
        <v>JRBound &amp; Not Paid</v>
      </c>
      <c r="AG603" s="29" t="str">
        <f t="shared" ref="AG603:AG614" si="28">+"LAB"&amp;$B603</f>
        <v>LABBound &amp; Not Paid</v>
      </c>
    </row>
    <row r="604" spans="1:33" x14ac:dyDescent="0.2">
      <c r="B604" s="29" t="s">
        <v>20133</v>
      </c>
      <c r="C604" s="10">
        <f t="shared" si="10"/>
        <v>133</v>
      </c>
      <c r="E604" s="10"/>
      <c r="F604" s="12"/>
      <c r="G604" s="10">
        <f t="shared" si="11"/>
        <v>89</v>
      </c>
      <c r="H604" s="30">
        <f t="shared" si="12"/>
        <v>0.66917293233082709</v>
      </c>
      <c r="I604" s="10">
        <f t="shared" si="13"/>
        <v>0</v>
      </c>
      <c r="J604" s="30">
        <f t="shared" si="14"/>
        <v>0</v>
      </c>
      <c r="K604" s="10">
        <f t="shared" si="15"/>
        <v>0</v>
      </c>
      <c r="L604" s="30">
        <f t="shared" si="16"/>
        <v>0</v>
      </c>
      <c r="M604" s="10">
        <f t="shared" si="17"/>
        <v>26</v>
      </c>
      <c r="N604" s="30">
        <f t="shared" si="18"/>
        <v>0.19548872180451127</v>
      </c>
      <c r="O604" s="10">
        <f t="shared" si="19"/>
        <v>0</v>
      </c>
      <c r="P604" s="30">
        <f t="shared" si="20"/>
        <v>0</v>
      </c>
      <c r="Q604" s="10">
        <f t="shared" si="21"/>
        <v>18</v>
      </c>
      <c r="R604" s="30">
        <f t="shared" si="22"/>
        <v>0.13533834586466165</v>
      </c>
      <c r="U604" s="29" t="s">
        <v>24164</v>
      </c>
      <c r="W604" s="29" t="str">
        <f t="shared" si="23"/>
        <v>NBBDeclined</v>
      </c>
      <c r="Y604" s="29" t="str">
        <f t="shared" si="24"/>
        <v>MCBDeclined</v>
      </c>
      <c r="AA604" s="29" t="str">
        <f t="shared" si="25"/>
        <v>CNJDeclined</v>
      </c>
      <c r="AC604" s="29" t="str">
        <f t="shared" si="26"/>
        <v>HJMDeclined</v>
      </c>
      <c r="AE604" s="29" t="str">
        <f t="shared" si="27"/>
        <v>JRDeclined</v>
      </c>
      <c r="AG604" s="29" t="str">
        <f t="shared" si="28"/>
        <v>LABDeclined</v>
      </c>
    </row>
    <row r="605" spans="1:33" x14ac:dyDescent="0.2">
      <c r="B605" s="29" t="s">
        <v>20134</v>
      </c>
      <c r="C605" s="10">
        <f t="shared" si="10"/>
        <v>20</v>
      </c>
      <c r="E605" s="10"/>
      <c r="F605" s="12"/>
      <c r="G605" s="10">
        <f t="shared" si="11"/>
        <v>8</v>
      </c>
      <c r="H605" s="30">
        <f t="shared" si="12"/>
        <v>0.4</v>
      </c>
      <c r="I605" s="10">
        <f t="shared" si="13"/>
        <v>0</v>
      </c>
      <c r="J605" s="30">
        <f t="shared" si="14"/>
        <v>0</v>
      </c>
      <c r="K605" s="10">
        <f t="shared" si="15"/>
        <v>0</v>
      </c>
      <c r="L605" s="30">
        <f t="shared" si="16"/>
        <v>0</v>
      </c>
      <c r="M605" s="10">
        <f t="shared" si="17"/>
        <v>4</v>
      </c>
      <c r="N605" s="30">
        <f t="shared" si="18"/>
        <v>0.2</v>
      </c>
      <c r="O605" s="10">
        <f t="shared" si="19"/>
        <v>0</v>
      </c>
      <c r="P605" s="30">
        <f t="shared" si="20"/>
        <v>0</v>
      </c>
      <c r="Q605" s="10">
        <f t="shared" si="21"/>
        <v>8</v>
      </c>
      <c r="R605" s="30">
        <f t="shared" si="22"/>
        <v>0.4</v>
      </c>
      <c r="U605" s="29" t="s">
        <v>23936</v>
      </c>
      <c r="W605" s="29" t="str">
        <f t="shared" si="23"/>
        <v>NBBNo Sale</v>
      </c>
      <c r="Y605" s="29" t="str">
        <f t="shared" si="24"/>
        <v>MCBNo Sale</v>
      </c>
      <c r="AA605" s="29" t="str">
        <f t="shared" si="25"/>
        <v>CNJNo Sale</v>
      </c>
      <c r="AC605" s="29" t="str">
        <f t="shared" si="26"/>
        <v>HJMNo Sale</v>
      </c>
      <c r="AE605" s="29" t="str">
        <f t="shared" si="27"/>
        <v>JRNo Sale</v>
      </c>
      <c r="AG605" s="29" t="str">
        <f t="shared" si="28"/>
        <v>LABNo Sale</v>
      </c>
    </row>
    <row r="606" spans="1:33" x14ac:dyDescent="0.2">
      <c r="B606" s="29" t="s">
        <v>20136</v>
      </c>
      <c r="C606" s="10">
        <f t="shared" si="10"/>
        <v>22</v>
      </c>
      <c r="E606" s="10"/>
      <c r="F606" s="12"/>
      <c r="G606" s="10">
        <f t="shared" si="11"/>
        <v>11</v>
      </c>
      <c r="H606" s="30">
        <f t="shared" si="12"/>
        <v>0.5</v>
      </c>
      <c r="I606" s="10">
        <f t="shared" si="13"/>
        <v>0</v>
      </c>
      <c r="J606" s="30">
        <f t="shared" si="14"/>
        <v>0</v>
      </c>
      <c r="K606" s="10">
        <f t="shared" si="15"/>
        <v>0</v>
      </c>
      <c r="L606" s="30">
        <f t="shared" si="16"/>
        <v>0</v>
      </c>
      <c r="M606" s="10">
        <f t="shared" si="17"/>
        <v>3</v>
      </c>
      <c r="N606" s="30">
        <f t="shared" si="18"/>
        <v>0.13636363636363635</v>
      </c>
      <c r="O606" s="10">
        <f t="shared" si="19"/>
        <v>0</v>
      </c>
      <c r="P606" s="30">
        <f t="shared" si="20"/>
        <v>0</v>
      </c>
      <c r="Q606" s="10">
        <f t="shared" si="21"/>
        <v>8</v>
      </c>
      <c r="R606" s="30">
        <f t="shared" si="22"/>
        <v>0.36363636363636365</v>
      </c>
      <c r="U606" s="29" t="s">
        <v>23937</v>
      </c>
      <c r="W606" s="29" t="str">
        <f t="shared" si="23"/>
        <v>NBBClose-No Info</v>
      </c>
      <c r="Y606" s="29" t="str">
        <f t="shared" si="24"/>
        <v>MCBClose-No Info</v>
      </c>
      <c r="AA606" s="29" t="str">
        <f t="shared" si="25"/>
        <v>CNJClose-No Info</v>
      </c>
      <c r="AC606" s="29" t="str">
        <f t="shared" si="26"/>
        <v>HJMClose-No Info</v>
      </c>
      <c r="AE606" s="29" t="str">
        <f t="shared" si="27"/>
        <v>JRClose-No Info</v>
      </c>
      <c r="AG606" s="29" t="str">
        <f t="shared" si="28"/>
        <v>LABClose-No Info</v>
      </c>
    </row>
    <row r="607" spans="1:33" x14ac:dyDescent="0.2">
      <c r="B607" s="29" t="s">
        <v>24151</v>
      </c>
      <c r="C607" s="10">
        <f t="shared" si="10"/>
        <v>0</v>
      </c>
      <c r="E607" s="10"/>
      <c r="F607" s="12"/>
      <c r="G607" s="10">
        <f t="shared" si="11"/>
        <v>0</v>
      </c>
      <c r="H607" s="30" t="e">
        <f t="shared" si="12"/>
        <v>#DIV/0!</v>
      </c>
      <c r="I607" s="10">
        <f t="shared" si="13"/>
        <v>0</v>
      </c>
      <c r="J607" s="30" t="e">
        <f t="shared" si="14"/>
        <v>#DIV/0!</v>
      </c>
      <c r="K607" s="10">
        <f t="shared" si="15"/>
        <v>0</v>
      </c>
      <c r="L607" s="30" t="e">
        <f t="shared" si="16"/>
        <v>#DIV/0!</v>
      </c>
      <c r="M607" s="10">
        <f t="shared" si="17"/>
        <v>0</v>
      </c>
      <c r="N607" s="30" t="e">
        <f t="shared" si="18"/>
        <v>#DIV/0!</v>
      </c>
      <c r="O607" s="10">
        <f t="shared" si="19"/>
        <v>0</v>
      </c>
      <c r="P607" s="30" t="e">
        <f t="shared" si="20"/>
        <v>#DIV/0!</v>
      </c>
      <c r="Q607" s="10">
        <f t="shared" si="21"/>
        <v>0</v>
      </c>
      <c r="R607" s="30" t="e">
        <f t="shared" si="22"/>
        <v>#DIV/0!</v>
      </c>
      <c r="U607" s="29" t="s">
        <v>23938</v>
      </c>
      <c r="W607" s="29" t="str">
        <f t="shared" si="23"/>
        <v>NBBRating</v>
      </c>
      <c r="Y607" s="29" t="str">
        <f t="shared" si="24"/>
        <v>MCBRating</v>
      </c>
      <c r="AA607" s="29" t="str">
        <f t="shared" si="25"/>
        <v>CNJRating</v>
      </c>
      <c r="AC607" s="29" t="str">
        <f t="shared" si="26"/>
        <v>HJMRating</v>
      </c>
      <c r="AE607" s="29" t="str">
        <f t="shared" si="27"/>
        <v>JRRating</v>
      </c>
      <c r="AG607" s="29" t="str">
        <f t="shared" si="28"/>
        <v>LABRating</v>
      </c>
    </row>
    <row r="608" spans="1:33" x14ac:dyDescent="0.2">
      <c r="B608" s="29" t="s">
        <v>24152</v>
      </c>
      <c r="C608" s="10">
        <f t="shared" si="10"/>
        <v>1</v>
      </c>
      <c r="E608" s="10"/>
      <c r="F608" s="12"/>
      <c r="G608" s="10">
        <f t="shared" si="11"/>
        <v>0</v>
      </c>
      <c r="H608" s="30">
        <f t="shared" si="12"/>
        <v>0</v>
      </c>
      <c r="I608" s="10">
        <f t="shared" si="13"/>
        <v>0</v>
      </c>
      <c r="J608" s="30">
        <f t="shared" si="14"/>
        <v>0</v>
      </c>
      <c r="K608" s="10">
        <f t="shared" si="15"/>
        <v>0</v>
      </c>
      <c r="L608" s="30">
        <f t="shared" si="16"/>
        <v>0</v>
      </c>
      <c r="M608" s="10">
        <f t="shared" si="17"/>
        <v>1</v>
      </c>
      <c r="N608" s="30">
        <f t="shared" si="18"/>
        <v>1</v>
      </c>
      <c r="O608" s="10">
        <f t="shared" si="19"/>
        <v>0</v>
      </c>
      <c r="P608" s="30">
        <f t="shared" si="20"/>
        <v>0</v>
      </c>
      <c r="Q608" s="10">
        <f t="shared" si="21"/>
        <v>0</v>
      </c>
      <c r="R608" s="30">
        <f t="shared" si="22"/>
        <v>0</v>
      </c>
      <c r="U608" s="29" t="s">
        <v>23939</v>
      </c>
      <c r="W608" s="29" t="str">
        <f t="shared" si="23"/>
        <v>NBBQuote Issued</v>
      </c>
      <c r="Y608" s="29" t="str">
        <f t="shared" si="24"/>
        <v>MCBQuote Issued</v>
      </c>
      <c r="AA608" s="29" t="str">
        <f t="shared" si="25"/>
        <v>CNJQuote Issued</v>
      </c>
      <c r="AC608" s="29" t="str">
        <f t="shared" si="26"/>
        <v>HJMQuote Issued</v>
      </c>
      <c r="AE608" s="29" t="str">
        <f t="shared" si="27"/>
        <v>JRQuote Issued</v>
      </c>
      <c r="AG608" s="29" t="str">
        <f t="shared" si="28"/>
        <v>LABQuote Issued</v>
      </c>
    </row>
    <row r="609" spans="2:33" x14ac:dyDescent="0.2">
      <c r="B609" s="29" t="s">
        <v>24149</v>
      </c>
      <c r="C609" s="10">
        <f t="shared" si="10"/>
        <v>5</v>
      </c>
      <c r="E609" s="10"/>
      <c r="F609" s="12"/>
      <c r="G609" s="10">
        <f t="shared" si="11"/>
        <v>0</v>
      </c>
      <c r="H609" s="30">
        <f t="shared" si="12"/>
        <v>0</v>
      </c>
      <c r="I609" s="10">
        <f t="shared" si="13"/>
        <v>1</v>
      </c>
      <c r="J609" s="30">
        <f t="shared" si="14"/>
        <v>0.2</v>
      </c>
      <c r="K609" s="10">
        <f t="shared" si="15"/>
        <v>2</v>
      </c>
      <c r="L609" s="30">
        <f t="shared" si="16"/>
        <v>0.4</v>
      </c>
      <c r="M609" s="10">
        <f t="shared" si="17"/>
        <v>1</v>
      </c>
      <c r="N609" s="30">
        <f t="shared" si="18"/>
        <v>0.2</v>
      </c>
      <c r="O609" s="10">
        <f t="shared" si="19"/>
        <v>1</v>
      </c>
      <c r="P609" s="30">
        <f t="shared" si="20"/>
        <v>0.2</v>
      </c>
      <c r="Q609" s="10">
        <f t="shared" si="21"/>
        <v>0</v>
      </c>
      <c r="R609" s="30">
        <f t="shared" si="22"/>
        <v>0</v>
      </c>
      <c r="U609" s="29" t="s">
        <v>22839</v>
      </c>
      <c r="W609" s="29" t="str">
        <f t="shared" si="23"/>
        <v>NBBRenewal Laspe Replaced</v>
      </c>
      <c r="Y609" s="29" t="str">
        <f t="shared" si="24"/>
        <v>MCBRenewal Laspe Replaced</v>
      </c>
      <c r="AA609" s="29" t="str">
        <f t="shared" si="25"/>
        <v>CNJRenewal Laspe Replaced</v>
      </c>
      <c r="AC609" s="29" t="str">
        <f t="shared" si="26"/>
        <v>HJMRenewal Laspe Replaced</v>
      </c>
      <c r="AE609" s="29" t="str">
        <f t="shared" si="27"/>
        <v>JRRenewal Laspe Replaced</v>
      </c>
      <c r="AG609" s="29" t="str">
        <f t="shared" si="28"/>
        <v>LABRenewal Laspe Replaced</v>
      </c>
    </row>
    <row r="610" spans="2:33" x14ac:dyDescent="0.2">
      <c r="B610" s="29" t="s">
        <v>24160</v>
      </c>
      <c r="C610" s="10">
        <f t="shared" si="10"/>
        <v>3</v>
      </c>
      <c r="E610" s="10"/>
      <c r="F610" s="12"/>
      <c r="G610" s="10">
        <f t="shared" si="11"/>
        <v>0</v>
      </c>
      <c r="H610" s="30">
        <f t="shared" si="12"/>
        <v>0</v>
      </c>
      <c r="I610" s="10">
        <f t="shared" si="13"/>
        <v>0</v>
      </c>
      <c r="J610" s="30">
        <f t="shared" si="14"/>
        <v>0</v>
      </c>
      <c r="K610" s="10">
        <f t="shared" si="15"/>
        <v>0</v>
      </c>
      <c r="L610" s="30">
        <f t="shared" si="16"/>
        <v>0</v>
      </c>
      <c r="M610" s="10">
        <f t="shared" si="17"/>
        <v>1</v>
      </c>
      <c r="N610" s="30">
        <f t="shared" si="18"/>
        <v>0.33333333333333331</v>
      </c>
      <c r="O610" s="10">
        <f t="shared" si="19"/>
        <v>0</v>
      </c>
      <c r="P610" s="30">
        <f t="shared" si="20"/>
        <v>0</v>
      </c>
      <c r="Q610" s="10">
        <f t="shared" si="21"/>
        <v>2</v>
      </c>
      <c r="R610" s="30">
        <f t="shared" si="22"/>
        <v>0.66666666666666663</v>
      </c>
      <c r="U610" s="29" t="s">
        <v>22840</v>
      </c>
      <c r="W610" s="29" t="str">
        <f t="shared" si="23"/>
        <v>NBBcancel</v>
      </c>
      <c r="Y610" s="29" t="str">
        <f t="shared" si="24"/>
        <v>MCBcancel</v>
      </c>
      <c r="AA610" s="29" t="str">
        <f t="shared" si="25"/>
        <v>CNJcancel</v>
      </c>
      <c r="AC610" s="29" t="str">
        <f t="shared" si="26"/>
        <v>HJMcancel</v>
      </c>
      <c r="AE610" s="29" t="str">
        <f t="shared" si="27"/>
        <v>JRcancel</v>
      </c>
      <c r="AG610" s="29" t="str">
        <f t="shared" si="28"/>
        <v>LABcancel</v>
      </c>
    </row>
    <row r="611" spans="2:33" x14ac:dyDescent="0.2">
      <c r="B611" s="29" t="s">
        <v>24150</v>
      </c>
      <c r="C611" s="10">
        <f t="shared" si="10"/>
        <v>5</v>
      </c>
      <c r="E611" s="10"/>
      <c r="F611" s="12"/>
      <c r="G611" s="10">
        <f t="shared" si="11"/>
        <v>0</v>
      </c>
      <c r="H611" s="30">
        <f t="shared" si="12"/>
        <v>0</v>
      </c>
      <c r="I611" s="10">
        <f t="shared" si="13"/>
        <v>1</v>
      </c>
      <c r="J611" s="30">
        <f t="shared" si="14"/>
        <v>0.2</v>
      </c>
      <c r="K611" s="10">
        <f t="shared" si="15"/>
        <v>1</v>
      </c>
      <c r="L611" s="30">
        <f t="shared" si="16"/>
        <v>0.2</v>
      </c>
      <c r="M611" s="10">
        <f t="shared" si="17"/>
        <v>1</v>
      </c>
      <c r="N611" s="30">
        <f t="shared" si="18"/>
        <v>0.2</v>
      </c>
      <c r="O611" s="10">
        <f t="shared" si="19"/>
        <v>1</v>
      </c>
      <c r="P611" s="30">
        <f t="shared" si="20"/>
        <v>0.2</v>
      </c>
      <c r="Q611" s="10">
        <f t="shared" si="21"/>
        <v>1</v>
      </c>
      <c r="R611" s="30">
        <f t="shared" si="22"/>
        <v>0.2</v>
      </c>
      <c r="U611" s="29" t="s">
        <v>22841</v>
      </c>
      <c r="W611" s="29" t="str">
        <f t="shared" si="23"/>
        <v>NBBDO NOT RENEW</v>
      </c>
      <c r="Y611" s="29" t="str">
        <f t="shared" si="24"/>
        <v>MCBDO NOT RENEW</v>
      </c>
      <c r="AA611" s="29" t="str">
        <f t="shared" si="25"/>
        <v>CNJDO NOT RENEW</v>
      </c>
      <c r="AC611" s="29" t="str">
        <f t="shared" si="26"/>
        <v>HJMDO NOT RENEW</v>
      </c>
      <c r="AE611" s="29" t="str">
        <f t="shared" si="27"/>
        <v>JRDO NOT RENEW</v>
      </c>
      <c r="AG611" s="29" t="str">
        <f t="shared" si="28"/>
        <v>LABDO NOT RENEW</v>
      </c>
    </row>
    <row r="612" spans="2:33" x14ac:dyDescent="0.2">
      <c r="B612" s="29" t="s">
        <v>24148</v>
      </c>
      <c r="C612" s="10">
        <f t="shared" si="10"/>
        <v>3</v>
      </c>
      <c r="E612" s="10"/>
      <c r="F612" s="12"/>
      <c r="G612" s="10">
        <f t="shared" si="11"/>
        <v>0</v>
      </c>
      <c r="H612" s="30">
        <f t="shared" si="12"/>
        <v>0</v>
      </c>
      <c r="I612" s="10">
        <f t="shared" si="13"/>
        <v>0</v>
      </c>
      <c r="J612" s="30">
        <f t="shared" si="14"/>
        <v>0</v>
      </c>
      <c r="K612" s="10">
        <f t="shared" si="15"/>
        <v>2</v>
      </c>
      <c r="L612" s="30">
        <f t="shared" si="16"/>
        <v>0.66666666666666663</v>
      </c>
      <c r="M612" s="10">
        <f t="shared" si="17"/>
        <v>0</v>
      </c>
      <c r="N612" s="30">
        <f t="shared" si="18"/>
        <v>0</v>
      </c>
      <c r="O612" s="10">
        <f t="shared" si="19"/>
        <v>1</v>
      </c>
      <c r="P612" s="30">
        <f t="shared" si="20"/>
        <v>0.33333333333333331</v>
      </c>
      <c r="Q612" s="10">
        <f t="shared" si="21"/>
        <v>0</v>
      </c>
      <c r="R612" s="30">
        <f t="shared" si="22"/>
        <v>0</v>
      </c>
      <c r="U612" s="29" t="s">
        <v>22842</v>
      </c>
      <c r="W612" s="29" t="str">
        <f t="shared" si="23"/>
        <v>NBBRenewal Lapse</v>
      </c>
      <c r="Y612" s="29" t="str">
        <f t="shared" si="24"/>
        <v>MCBRenewal Lapse</v>
      </c>
      <c r="AA612" s="29" t="str">
        <f t="shared" si="25"/>
        <v>CNJRenewal Lapse</v>
      </c>
      <c r="AC612" s="29" t="str">
        <f t="shared" si="26"/>
        <v>HJMRenewal Lapse</v>
      </c>
      <c r="AE612" s="29" t="str">
        <f t="shared" si="27"/>
        <v>JRRenewal Lapse</v>
      </c>
      <c r="AG612" s="29" t="str">
        <f t="shared" si="28"/>
        <v>LABRenewal Lapse</v>
      </c>
    </row>
    <row r="613" spans="2:33" x14ac:dyDescent="0.2">
      <c r="B613" s="29" t="s">
        <v>24159</v>
      </c>
      <c r="C613" s="10">
        <f t="shared" si="10"/>
        <v>0</v>
      </c>
      <c r="E613" s="10"/>
      <c r="F613" s="12"/>
      <c r="G613" s="10">
        <f t="shared" si="11"/>
        <v>0</v>
      </c>
      <c r="H613" s="30" t="e">
        <f t="shared" si="12"/>
        <v>#DIV/0!</v>
      </c>
      <c r="I613" s="10">
        <f t="shared" si="13"/>
        <v>0</v>
      </c>
      <c r="J613" s="30" t="e">
        <f t="shared" si="14"/>
        <v>#DIV/0!</v>
      </c>
      <c r="K613" s="10">
        <f t="shared" si="15"/>
        <v>0</v>
      </c>
      <c r="L613" s="30" t="e">
        <f t="shared" si="16"/>
        <v>#DIV/0!</v>
      </c>
      <c r="M613" s="10">
        <f t="shared" si="17"/>
        <v>0</v>
      </c>
      <c r="N613" s="30" t="e">
        <f t="shared" si="18"/>
        <v>#DIV/0!</v>
      </c>
      <c r="O613" s="10">
        <f t="shared" si="19"/>
        <v>0</v>
      </c>
      <c r="P613" s="30" t="e">
        <f t="shared" si="20"/>
        <v>#DIV/0!</v>
      </c>
      <c r="Q613" s="10">
        <f t="shared" si="21"/>
        <v>0</v>
      </c>
      <c r="R613" s="30" t="e">
        <f t="shared" si="22"/>
        <v>#DIV/0!</v>
      </c>
      <c r="U613" s="29" t="s">
        <v>22843</v>
      </c>
      <c r="W613" s="29" t="str">
        <f t="shared" si="23"/>
        <v>NBBIndication</v>
      </c>
      <c r="Y613" s="29" t="str">
        <f t="shared" si="24"/>
        <v>MCBIndication</v>
      </c>
      <c r="AA613" s="29" t="str">
        <f t="shared" si="25"/>
        <v>CNJIndication</v>
      </c>
      <c r="AC613" s="29" t="str">
        <f t="shared" si="26"/>
        <v>HJMIndication</v>
      </c>
      <c r="AE613" s="29" t="str">
        <f t="shared" si="27"/>
        <v>JRIndication</v>
      </c>
      <c r="AG613" s="29" t="str">
        <f t="shared" si="28"/>
        <v>LABIndication</v>
      </c>
    </row>
    <row r="614" spans="2:33" x14ac:dyDescent="0.2">
      <c r="B614" s="29" t="s">
        <v>24154</v>
      </c>
      <c r="C614" s="10">
        <f t="shared" si="10"/>
        <v>0</v>
      </c>
      <c r="E614" s="10"/>
      <c r="F614" s="12"/>
      <c r="G614" s="10">
        <f t="shared" si="11"/>
        <v>0</v>
      </c>
      <c r="H614" s="30" t="e">
        <f t="shared" si="12"/>
        <v>#DIV/0!</v>
      </c>
      <c r="I614" s="10">
        <f t="shared" si="13"/>
        <v>0</v>
      </c>
      <c r="J614" s="30" t="e">
        <f t="shared" si="14"/>
        <v>#DIV/0!</v>
      </c>
      <c r="K614" s="10">
        <f t="shared" si="15"/>
        <v>0</v>
      </c>
      <c r="L614" s="30" t="e">
        <f t="shared" si="16"/>
        <v>#DIV/0!</v>
      </c>
      <c r="M614" s="10">
        <f t="shared" si="17"/>
        <v>0</v>
      </c>
      <c r="N614" s="30" t="e">
        <f t="shared" si="18"/>
        <v>#DIV/0!</v>
      </c>
      <c r="O614" s="10">
        <f t="shared" si="19"/>
        <v>0</v>
      </c>
      <c r="P614" s="30" t="e">
        <f t="shared" si="20"/>
        <v>#DIV/0!</v>
      </c>
      <c r="Q614" s="10">
        <f t="shared" si="21"/>
        <v>0</v>
      </c>
      <c r="R614" s="30" t="e">
        <f t="shared" si="22"/>
        <v>#DIV/0!</v>
      </c>
      <c r="U614" s="29" t="s">
        <v>22844</v>
      </c>
      <c r="W614" s="29" t="str">
        <f t="shared" si="23"/>
        <v>NBBERP or EPP</v>
      </c>
      <c r="Y614" s="29" t="str">
        <f t="shared" si="24"/>
        <v>MCBERP or EPP</v>
      </c>
      <c r="AA614" s="29" t="str">
        <f t="shared" si="25"/>
        <v>CNJERP or EPP</v>
      </c>
      <c r="AC614" s="29" t="str">
        <f t="shared" si="26"/>
        <v>HJMERP or EPP</v>
      </c>
      <c r="AE614" s="29" t="str">
        <f t="shared" si="27"/>
        <v>JRERP or EPP</v>
      </c>
      <c r="AG614" s="29" t="str">
        <f t="shared" si="28"/>
        <v>LABERP or EPP</v>
      </c>
    </row>
    <row r="615" spans="2:33" x14ac:dyDescent="0.2">
      <c r="J615" s="10"/>
      <c r="L615" s="10"/>
    </row>
    <row r="616" spans="2:33" x14ac:dyDescent="0.2">
      <c r="B616" s="24" t="s">
        <v>24161</v>
      </c>
      <c r="C616" s="25">
        <f>SUBTOTAL(9,C603:C615)</f>
        <v>595</v>
      </c>
      <c r="E616" s="25"/>
      <c r="G616" s="25">
        <f>SUBTOTAL(9,G603:G615)</f>
        <v>123</v>
      </c>
      <c r="I616" s="25">
        <f>SUBTOTAL(9,I603:I615)</f>
        <v>80</v>
      </c>
      <c r="J616" s="10"/>
      <c r="K616" s="25">
        <f>SUBTOTAL(9,K603:K615)</f>
        <v>78</v>
      </c>
      <c r="L616" s="10"/>
      <c r="M616" s="25">
        <f>SUBTOTAL(9,M603:M615)</f>
        <v>123</v>
      </c>
      <c r="O616" s="25">
        <f>SUBTOTAL(9,O603:O615)</f>
        <v>61</v>
      </c>
      <c r="Q616" s="25">
        <f>SUBTOTAL(9,Q603:Q615)</f>
        <v>130</v>
      </c>
    </row>
    <row r="617" spans="2:33" x14ac:dyDescent="0.2">
      <c r="J617" s="10"/>
      <c r="K617" s="10"/>
      <c r="L617" s="10"/>
      <c r="M617" s="10"/>
    </row>
    <row r="618" spans="2:33" x14ac:dyDescent="0.2">
      <c r="J618" s="10"/>
      <c r="K618" s="10"/>
      <c r="L618" s="10"/>
      <c r="M618" s="10"/>
    </row>
    <row r="619" spans="2:33" x14ac:dyDescent="0.2">
      <c r="B619" t="s">
        <v>22851</v>
      </c>
      <c r="C619" s="10">
        <f>+C608+C603+C605</f>
        <v>424</v>
      </c>
      <c r="G619" s="10">
        <f>+G608+G603+G605</f>
        <v>23</v>
      </c>
      <c r="I619" s="10">
        <f>+I608+I603+I605</f>
        <v>78</v>
      </c>
      <c r="K619" s="10">
        <f>+K608+K603+K605</f>
        <v>73</v>
      </c>
      <c r="M619" s="10">
        <f>+M608+M603+M605</f>
        <v>91</v>
      </c>
      <c r="O619" s="10">
        <f>+O608+O603+O605</f>
        <v>58</v>
      </c>
      <c r="Q619" s="10">
        <f>+Q608+Q603+Q605</f>
        <v>101</v>
      </c>
    </row>
    <row r="620" spans="2:33" x14ac:dyDescent="0.2">
      <c r="B620" s="31" t="s">
        <v>22852</v>
      </c>
      <c r="C620" s="10">
        <f>+C603</f>
        <v>403</v>
      </c>
      <c r="D620" s="30">
        <f>+C620/C619</f>
        <v>0.95047169811320753</v>
      </c>
      <c r="G620" s="10">
        <f>+G603</f>
        <v>15</v>
      </c>
      <c r="H620" s="30">
        <f>+G620/G619</f>
        <v>0.65217391304347827</v>
      </c>
      <c r="I620" s="10">
        <f>+I603</f>
        <v>78</v>
      </c>
      <c r="J620" s="30">
        <f>+I620/I619</f>
        <v>1</v>
      </c>
      <c r="K620" s="10">
        <f>+K603</f>
        <v>73</v>
      </c>
      <c r="L620" s="30">
        <f>+K620/K619</f>
        <v>1</v>
      </c>
      <c r="M620" s="10">
        <f>+M603</f>
        <v>86</v>
      </c>
      <c r="N620" s="30">
        <f>+M620/M619</f>
        <v>0.94505494505494503</v>
      </c>
      <c r="O620" s="10">
        <f>+O603</f>
        <v>58</v>
      </c>
      <c r="P620" s="30">
        <f>+O620/O619</f>
        <v>1</v>
      </c>
      <c r="Q620" s="10">
        <f>+Q603</f>
        <v>93</v>
      </c>
      <c r="R620" s="30">
        <f>+Q620/Q619</f>
        <v>0.92079207920792083</v>
      </c>
    </row>
    <row r="621" spans="2:33" x14ac:dyDescent="0.2">
      <c r="J621" s="10"/>
      <c r="K621" s="10"/>
      <c r="L621" s="10"/>
      <c r="M621" s="10"/>
    </row>
    <row r="622" spans="2:33" x14ac:dyDescent="0.2">
      <c r="J622" s="10"/>
      <c r="K622" s="10"/>
      <c r="L622" s="10"/>
      <c r="M622" s="10"/>
    </row>
    <row r="623" spans="2:33" x14ac:dyDescent="0.2">
      <c r="J623" s="10"/>
      <c r="K623" s="10"/>
      <c r="L623" s="10"/>
      <c r="M623" s="10"/>
    </row>
    <row r="624" spans="2:33" x14ac:dyDescent="0.2">
      <c r="J624" s="10"/>
      <c r="K624" s="10"/>
      <c r="L624" s="10"/>
      <c r="M624" s="10"/>
    </row>
    <row r="625" spans="10:13" x14ac:dyDescent="0.2">
      <c r="J625" s="10"/>
      <c r="K625" s="10"/>
      <c r="L625" s="10"/>
      <c r="M625" s="10"/>
    </row>
    <row r="626" spans="10:13" x14ac:dyDescent="0.2">
      <c r="J626" s="10"/>
      <c r="K626" s="10"/>
      <c r="L626" s="10"/>
      <c r="M626" s="10"/>
    </row>
    <row r="627" spans="10:13" x14ac:dyDescent="0.2">
      <c r="J627" s="10"/>
      <c r="K627" s="10"/>
      <c r="L627" s="10"/>
      <c r="M627" s="10"/>
    </row>
  </sheetData>
  <autoFilter ref="A2:M597"/>
  <phoneticPr fontId="1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G1232"/>
  <sheetViews>
    <sheetView topLeftCell="B1185" zoomScaleNormal="138" zoomScaleSheetLayoutView="156" zoomScalePageLayoutView="138" workbookViewId="0">
      <selection activeCell="E2341" sqref="E2341"/>
    </sheetView>
  </sheetViews>
  <sheetFormatPr defaultColWidth="8.85546875" defaultRowHeight="12.75" outlineLevelRow="1" x14ac:dyDescent="0.2"/>
  <cols>
    <col min="1" max="2" width="12.7109375" customWidth="1"/>
    <col min="3" max="3" width="13.42578125" customWidth="1"/>
    <col min="4" max="4" width="10" customWidth="1"/>
    <col min="5" max="14" width="10.7109375" customWidth="1"/>
  </cols>
  <sheetData>
    <row r="1" spans="1:15" ht="15" customHeight="1" x14ac:dyDescent="0.2">
      <c r="A1" s="2" t="s">
        <v>20117</v>
      </c>
      <c r="B1" s="2" t="s">
        <v>20118</v>
      </c>
    </row>
    <row r="2" spans="1:15" ht="12.75" customHeight="1" x14ac:dyDescent="0.2">
      <c r="A2" s="1" t="s">
        <v>20119</v>
      </c>
      <c r="B2" s="1" t="s">
        <v>20120</v>
      </c>
      <c r="C2" s="1" t="s">
        <v>20121</v>
      </c>
      <c r="D2" s="1" t="s">
        <v>20122</v>
      </c>
      <c r="E2" s="1" t="s">
        <v>20123</v>
      </c>
      <c r="F2" s="1" t="s">
        <v>20124</v>
      </c>
      <c r="G2" s="1" t="s">
        <v>20125</v>
      </c>
      <c r="H2" s="1" t="s">
        <v>20126</v>
      </c>
      <c r="I2" s="1" t="s">
        <v>20127</v>
      </c>
      <c r="J2" s="1" t="s">
        <v>20128</v>
      </c>
      <c r="K2" s="1" t="s">
        <v>20129</v>
      </c>
      <c r="L2" s="1" t="s">
        <v>20130</v>
      </c>
      <c r="M2" s="1" t="s">
        <v>20131</v>
      </c>
    </row>
    <row r="3" spans="1:15" ht="12" customHeight="1" outlineLevel="1" x14ac:dyDescent="0.2">
      <c r="A3" s="12" t="s">
        <v>24153</v>
      </c>
      <c r="B3" s="12">
        <v>16669</v>
      </c>
      <c r="C3" s="12" t="s">
        <v>20135</v>
      </c>
      <c r="D3" s="13">
        <v>39903</v>
      </c>
      <c r="E3" s="13">
        <v>39904</v>
      </c>
      <c r="F3" s="14">
        <v>39904</v>
      </c>
      <c r="G3" s="14">
        <v>39905</v>
      </c>
      <c r="H3" s="14">
        <v>39906</v>
      </c>
      <c r="I3" s="16">
        <v>39916</v>
      </c>
      <c r="J3" s="15">
        <v>1</v>
      </c>
      <c r="K3" s="15">
        <v>1</v>
      </c>
      <c r="L3" s="15">
        <v>2</v>
      </c>
      <c r="M3" s="15">
        <v>10</v>
      </c>
      <c r="O3" t="str">
        <f t="shared" ref="O3:O25" si="0">+A3&amp;C3</f>
        <v>HJMBound &amp; Not Paid</v>
      </c>
    </row>
    <row r="4" spans="1:15" ht="12" customHeight="1" outlineLevel="1" x14ac:dyDescent="0.2">
      <c r="A4" s="12" t="s">
        <v>24153</v>
      </c>
      <c r="B4" s="12">
        <v>16709</v>
      </c>
      <c r="C4" s="12" t="s">
        <v>20135</v>
      </c>
      <c r="D4" s="13">
        <v>39899</v>
      </c>
      <c r="E4" s="13">
        <v>39904</v>
      </c>
      <c r="F4" s="14">
        <v>39904</v>
      </c>
      <c r="G4" s="14">
        <v>39890</v>
      </c>
      <c r="H4" s="14">
        <v>39909</v>
      </c>
      <c r="I4" s="16">
        <v>39924</v>
      </c>
      <c r="J4" s="15">
        <v>-14</v>
      </c>
      <c r="K4" s="15">
        <v>19</v>
      </c>
      <c r="L4" s="15">
        <v>5</v>
      </c>
      <c r="M4" s="15">
        <v>15</v>
      </c>
      <c r="O4" t="str">
        <f t="shared" si="0"/>
        <v>HJMBound &amp; Not Paid</v>
      </c>
    </row>
    <row r="5" spans="1:15" ht="12" customHeight="1" outlineLevel="1" x14ac:dyDescent="0.2">
      <c r="A5" s="12" t="s">
        <v>24155</v>
      </c>
      <c r="B5" s="12">
        <v>16742</v>
      </c>
      <c r="C5" s="12" t="s">
        <v>20135</v>
      </c>
      <c r="D5" s="13">
        <v>39902</v>
      </c>
      <c r="E5" s="13">
        <v>39904</v>
      </c>
      <c r="F5" s="14">
        <v>39904</v>
      </c>
      <c r="G5" s="14">
        <v>39920</v>
      </c>
      <c r="H5" s="14">
        <v>39926</v>
      </c>
      <c r="I5" s="16">
        <v>39933</v>
      </c>
      <c r="J5" s="15">
        <v>16</v>
      </c>
      <c r="K5" s="15">
        <v>6</v>
      </c>
      <c r="L5" s="15">
        <v>22</v>
      </c>
      <c r="M5" s="15">
        <v>7</v>
      </c>
      <c r="O5" t="str">
        <f t="shared" si="0"/>
        <v>JRBound &amp; Not Paid</v>
      </c>
    </row>
    <row r="6" spans="1:15" ht="12" customHeight="1" outlineLevel="1" x14ac:dyDescent="0.2">
      <c r="A6" s="12" t="s">
        <v>24155</v>
      </c>
      <c r="B6" s="12">
        <v>16636</v>
      </c>
      <c r="C6" s="12" t="s">
        <v>20135</v>
      </c>
      <c r="D6" s="13">
        <v>39904</v>
      </c>
      <c r="E6" s="13">
        <v>39904</v>
      </c>
      <c r="F6" s="14">
        <v>39904</v>
      </c>
      <c r="G6" s="14">
        <v>39904</v>
      </c>
      <c r="H6" s="14">
        <v>39931</v>
      </c>
      <c r="I6" s="16">
        <v>39906</v>
      </c>
      <c r="J6" s="15">
        <v>0</v>
      </c>
      <c r="K6" s="15">
        <v>27</v>
      </c>
      <c r="L6" s="15">
        <v>27</v>
      </c>
      <c r="M6" s="15">
        <v>-25</v>
      </c>
      <c r="O6" t="str">
        <f t="shared" si="0"/>
        <v>JRBound &amp; Not Paid</v>
      </c>
    </row>
    <row r="7" spans="1:15" ht="12" customHeight="1" outlineLevel="1" x14ac:dyDescent="0.2">
      <c r="A7" s="12" t="s">
        <v>24156</v>
      </c>
      <c r="B7" s="12">
        <v>16667</v>
      </c>
      <c r="C7" s="12" t="s">
        <v>24150</v>
      </c>
      <c r="D7" s="13">
        <v>39903</v>
      </c>
      <c r="E7" s="13">
        <v>39904</v>
      </c>
      <c r="F7" s="14">
        <v>39904</v>
      </c>
      <c r="G7" s="14">
        <v>39905</v>
      </c>
      <c r="H7" s="20"/>
      <c r="I7" s="16">
        <v>39915</v>
      </c>
      <c r="J7" s="15">
        <v>1</v>
      </c>
      <c r="K7" s="23"/>
      <c r="L7" s="15">
        <v>0</v>
      </c>
      <c r="M7" s="15">
        <v>0</v>
      </c>
      <c r="O7" t="str">
        <f t="shared" si="0"/>
        <v>LABDO NOT RENEW</v>
      </c>
    </row>
    <row r="8" spans="1:15" ht="12" customHeight="1" outlineLevel="1" x14ac:dyDescent="0.2">
      <c r="A8" s="12" t="s">
        <v>24156</v>
      </c>
      <c r="B8" s="12">
        <v>16666</v>
      </c>
      <c r="C8" s="12" t="s">
        <v>20135</v>
      </c>
      <c r="D8" s="13">
        <v>39901</v>
      </c>
      <c r="E8" s="13">
        <v>39904</v>
      </c>
      <c r="F8" s="14">
        <v>39904</v>
      </c>
      <c r="G8" s="14">
        <v>39904</v>
      </c>
      <c r="H8" s="14">
        <v>39905</v>
      </c>
      <c r="I8" s="16">
        <v>39915</v>
      </c>
      <c r="J8" s="15">
        <v>0</v>
      </c>
      <c r="K8" s="15">
        <v>1</v>
      </c>
      <c r="L8" s="15">
        <v>1</v>
      </c>
      <c r="M8" s="15">
        <v>10</v>
      </c>
      <c r="O8" t="str">
        <f t="shared" si="0"/>
        <v>LABBound &amp; Not Paid</v>
      </c>
    </row>
    <row r="9" spans="1:15" ht="12" customHeight="1" outlineLevel="1" x14ac:dyDescent="0.2">
      <c r="A9" s="12" t="s">
        <v>24156</v>
      </c>
      <c r="B9" s="12">
        <v>17292</v>
      </c>
      <c r="C9" s="12" t="s">
        <v>20135</v>
      </c>
      <c r="D9" s="13">
        <v>39899</v>
      </c>
      <c r="E9" s="13">
        <v>39902</v>
      </c>
      <c r="F9" s="14">
        <v>39904</v>
      </c>
      <c r="G9" s="14">
        <v>40000</v>
      </c>
      <c r="H9" s="14">
        <v>40002</v>
      </c>
      <c r="I9" s="16">
        <v>40020</v>
      </c>
      <c r="J9" s="15">
        <v>96</v>
      </c>
      <c r="K9" s="15">
        <v>2</v>
      </c>
      <c r="L9" s="15">
        <v>98</v>
      </c>
      <c r="M9" s="15">
        <v>18</v>
      </c>
      <c r="O9" t="str">
        <f t="shared" si="0"/>
        <v>LABBound &amp; Not Paid</v>
      </c>
    </row>
    <row r="10" spans="1:15" ht="12" customHeight="1" outlineLevel="1" x14ac:dyDescent="0.2">
      <c r="A10" s="12" t="s">
        <v>24158</v>
      </c>
      <c r="B10" s="12">
        <v>17504</v>
      </c>
      <c r="C10" s="12" t="s">
        <v>20133</v>
      </c>
      <c r="D10" s="13">
        <v>39899</v>
      </c>
      <c r="E10" s="13">
        <v>39903</v>
      </c>
      <c r="F10" s="14">
        <v>39904</v>
      </c>
      <c r="G10" s="20"/>
      <c r="H10" s="20"/>
      <c r="I10" s="18"/>
      <c r="J10" s="23"/>
      <c r="K10" s="23"/>
      <c r="L10" s="15">
        <v>0</v>
      </c>
      <c r="M10" s="15">
        <v>0</v>
      </c>
      <c r="O10" t="str">
        <f t="shared" si="0"/>
        <v>NBBDeclined</v>
      </c>
    </row>
    <row r="11" spans="1:15" ht="12" customHeight="1" outlineLevel="1" x14ac:dyDescent="0.2">
      <c r="A11" s="12" t="s">
        <v>24158</v>
      </c>
      <c r="B11" s="12">
        <v>17503</v>
      </c>
      <c r="C11" s="12" t="s">
        <v>20136</v>
      </c>
      <c r="D11" s="13">
        <v>39904</v>
      </c>
      <c r="E11" s="13">
        <v>39904</v>
      </c>
      <c r="F11" s="14">
        <v>39904</v>
      </c>
      <c r="G11" s="14">
        <v>39904</v>
      </c>
      <c r="H11" s="20"/>
      <c r="I11" s="18"/>
      <c r="J11" s="15">
        <v>0</v>
      </c>
      <c r="K11" s="23"/>
      <c r="L11" s="15">
        <v>0</v>
      </c>
      <c r="M11" s="15">
        <v>0</v>
      </c>
      <c r="O11" t="str">
        <f t="shared" si="0"/>
        <v>NBBClose-No Info</v>
      </c>
    </row>
    <row r="12" spans="1:15" ht="12" customHeight="1" outlineLevel="1" x14ac:dyDescent="0.2">
      <c r="A12" s="12" t="s">
        <v>24158</v>
      </c>
      <c r="B12" s="12">
        <v>17502</v>
      </c>
      <c r="C12" s="12" t="s">
        <v>20133</v>
      </c>
      <c r="D12" s="18"/>
      <c r="E12" s="13">
        <v>39903</v>
      </c>
      <c r="F12" s="14">
        <v>39904</v>
      </c>
      <c r="G12" s="20"/>
      <c r="H12" s="20"/>
      <c r="I12" s="18"/>
      <c r="J12" s="23"/>
      <c r="K12" s="23"/>
      <c r="L12" s="15">
        <v>0</v>
      </c>
      <c r="M12" s="15">
        <v>0</v>
      </c>
      <c r="O12" t="str">
        <f t="shared" si="0"/>
        <v>NBBDeclined</v>
      </c>
    </row>
    <row r="13" spans="1:15" ht="12" customHeight="1" outlineLevel="1" x14ac:dyDescent="0.2">
      <c r="A13" s="12" t="s">
        <v>24153</v>
      </c>
      <c r="B13" s="12">
        <v>16902</v>
      </c>
      <c r="C13" s="12" t="s">
        <v>20137</v>
      </c>
      <c r="D13" s="13">
        <v>39903</v>
      </c>
      <c r="E13" s="13">
        <v>39904</v>
      </c>
      <c r="F13" s="14">
        <v>39905</v>
      </c>
      <c r="G13" s="14">
        <v>39933</v>
      </c>
      <c r="H13" s="14">
        <v>39933</v>
      </c>
      <c r="I13" s="16">
        <v>39946</v>
      </c>
      <c r="J13" s="15">
        <v>28</v>
      </c>
      <c r="K13" s="15">
        <v>0</v>
      </c>
      <c r="L13" s="15">
        <v>28</v>
      </c>
      <c r="M13" s="15">
        <v>13</v>
      </c>
      <c r="O13" t="str">
        <f t="shared" si="0"/>
        <v>HJMCancel</v>
      </c>
    </row>
    <row r="14" spans="1:15" ht="12" customHeight="1" outlineLevel="1" x14ac:dyDescent="0.2">
      <c r="A14" s="12" t="s">
        <v>24155</v>
      </c>
      <c r="B14" s="12">
        <v>16919</v>
      </c>
      <c r="C14" s="12" t="s">
        <v>20135</v>
      </c>
      <c r="D14" s="13">
        <v>39902</v>
      </c>
      <c r="E14" s="13">
        <v>39905</v>
      </c>
      <c r="F14" s="14">
        <v>39905</v>
      </c>
      <c r="G14" s="14">
        <v>39934</v>
      </c>
      <c r="H14" s="14">
        <v>39934</v>
      </c>
      <c r="I14" s="16">
        <v>39950</v>
      </c>
      <c r="J14" s="15">
        <v>29</v>
      </c>
      <c r="K14" s="15">
        <v>0</v>
      </c>
      <c r="L14" s="15">
        <v>29</v>
      </c>
      <c r="M14" s="15">
        <v>16</v>
      </c>
      <c r="O14" t="str">
        <f t="shared" si="0"/>
        <v>JRBound &amp; Not Paid</v>
      </c>
    </row>
    <row r="15" spans="1:15" ht="12" customHeight="1" outlineLevel="1" x14ac:dyDescent="0.2">
      <c r="A15" s="12" t="s">
        <v>24155</v>
      </c>
      <c r="B15" s="12">
        <v>16970</v>
      </c>
      <c r="C15" s="12" t="s">
        <v>20135</v>
      </c>
      <c r="D15" s="13">
        <v>39903</v>
      </c>
      <c r="E15" s="13">
        <v>39905</v>
      </c>
      <c r="F15" s="14">
        <v>39905</v>
      </c>
      <c r="G15" s="14">
        <v>39953</v>
      </c>
      <c r="H15" s="14">
        <v>39959</v>
      </c>
      <c r="I15" s="16">
        <v>39965</v>
      </c>
      <c r="J15" s="15">
        <v>48</v>
      </c>
      <c r="K15" s="15">
        <v>6</v>
      </c>
      <c r="L15" s="15">
        <v>54</v>
      </c>
      <c r="M15" s="15">
        <v>6</v>
      </c>
      <c r="O15" t="str">
        <f t="shared" si="0"/>
        <v>JRBound &amp; Not Paid</v>
      </c>
    </row>
    <row r="16" spans="1:15" ht="12" customHeight="1" outlineLevel="1" x14ac:dyDescent="0.2">
      <c r="A16" s="12" t="s">
        <v>24155</v>
      </c>
      <c r="B16" s="12">
        <v>16874</v>
      </c>
      <c r="C16" s="12" t="s">
        <v>20135</v>
      </c>
      <c r="D16" s="13">
        <v>39904</v>
      </c>
      <c r="E16" s="13">
        <v>39904</v>
      </c>
      <c r="F16" s="14">
        <v>39905</v>
      </c>
      <c r="G16" s="14">
        <v>39930</v>
      </c>
      <c r="H16" s="14">
        <v>39930</v>
      </c>
      <c r="I16" s="16">
        <v>39937</v>
      </c>
      <c r="J16" s="15">
        <v>25</v>
      </c>
      <c r="K16" s="15">
        <v>0</v>
      </c>
      <c r="L16" s="15">
        <v>25</v>
      </c>
      <c r="M16" s="15">
        <v>7</v>
      </c>
      <c r="O16" t="str">
        <f t="shared" si="0"/>
        <v>JRBound &amp; Not Paid</v>
      </c>
    </row>
    <row r="17" spans="1:15" ht="12" customHeight="1" outlineLevel="1" x14ac:dyDescent="0.2">
      <c r="A17" s="12" t="s">
        <v>24156</v>
      </c>
      <c r="B17" s="12">
        <v>16916</v>
      </c>
      <c r="C17" s="12" t="s">
        <v>20135</v>
      </c>
      <c r="D17" s="13">
        <v>39902</v>
      </c>
      <c r="E17" s="13">
        <v>39905</v>
      </c>
      <c r="F17" s="14">
        <v>39905</v>
      </c>
      <c r="G17" s="14">
        <v>39932</v>
      </c>
      <c r="H17" s="14">
        <v>39932</v>
      </c>
      <c r="I17" s="16">
        <v>39949</v>
      </c>
      <c r="J17" s="15">
        <v>27</v>
      </c>
      <c r="K17" s="15">
        <v>0</v>
      </c>
      <c r="L17" s="15">
        <v>27</v>
      </c>
      <c r="M17" s="15">
        <v>17</v>
      </c>
      <c r="O17" t="str">
        <f t="shared" si="0"/>
        <v>LABBound &amp; Not Paid</v>
      </c>
    </row>
    <row r="18" spans="1:15" ht="12" customHeight="1" outlineLevel="1" x14ac:dyDescent="0.2">
      <c r="A18" s="12" t="s">
        <v>24158</v>
      </c>
      <c r="B18" s="12">
        <v>17505</v>
      </c>
      <c r="C18" s="12" t="s">
        <v>20133</v>
      </c>
      <c r="D18" s="18"/>
      <c r="E18" s="13">
        <v>39904</v>
      </c>
      <c r="F18" s="14">
        <v>39905</v>
      </c>
      <c r="G18" s="20"/>
      <c r="H18" s="20"/>
      <c r="I18" s="18"/>
      <c r="J18" s="23"/>
      <c r="K18" s="23"/>
      <c r="L18" s="15">
        <v>0</v>
      </c>
      <c r="M18" s="15">
        <v>0</v>
      </c>
      <c r="O18" t="str">
        <f t="shared" si="0"/>
        <v>NBBDeclined</v>
      </c>
    </row>
    <row r="19" spans="1:15" ht="12" customHeight="1" outlineLevel="1" x14ac:dyDescent="0.2">
      <c r="A19" s="12" t="s">
        <v>24158</v>
      </c>
      <c r="B19" s="12">
        <v>17506</v>
      </c>
      <c r="C19" s="12" t="s">
        <v>20133</v>
      </c>
      <c r="D19" s="13">
        <v>39875</v>
      </c>
      <c r="E19" s="13">
        <v>39905</v>
      </c>
      <c r="F19" s="14">
        <v>39905</v>
      </c>
      <c r="G19" s="20"/>
      <c r="H19" s="20"/>
      <c r="I19" s="18"/>
      <c r="J19" s="23"/>
      <c r="K19" s="23"/>
      <c r="L19" s="15">
        <v>0</v>
      </c>
      <c r="M19" s="15">
        <v>0</v>
      </c>
      <c r="O19" t="str">
        <f t="shared" si="0"/>
        <v>NBBDeclined</v>
      </c>
    </row>
    <row r="20" spans="1:15" ht="12" customHeight="1" outlineLevel="1" x14ac:dyDescent="0.2">
      <c r="A20" s="12" t="s">
        <v>24156</v>
      </c>
      <c r="B20" s="12">
        <v>17509</v>
      </c>
      <c r="C20" s="12" t="s">
        <v>20135</v>
      </c>
      <c r="D20" s="13">
        <v>39903</v>
      </c>
      <c r="E20" s="13">
        <v>39906</v>
      </c>
      <c r="F20" s="14">
        <v>39906</v>
      </c>
      <c r="G20" s="14">
        <v>39918</v>
      </c>
      <c r="H20" s="14">
        <v>39918</v>
      </c>
      <c r="I20" s="18"/>
      <c r="J20" s="15">
        <v>12</v>
      </c>
      <c r="K20" s="15">
        <v>0</v>
      </c>
      <c r="L20" s="15">
        <v>12</v>
      </c>
      <c r="M20" s="15">
        <v>0</v>
      </c>
      <c r="O20" t="str">
        <f t="shared" si="0"/>
        <v>LABBound &amp; Not Paid</v>
      </c>
    </row>
    <row r="21" spans="1:15" ht="12" customHeight="1" outlineLevel="1" x14ac:dyDescent="0.2">
      <c r="A21" s="12" t="s">
        <v>24157</v>
      </c>
      <c r="B21" s="12">
        <v>16911</v>
      </c>
      <c r="C21" s="12" t="s">
        <v>20135</v>
      </c>
      <c r="D21" s="13">
        <v>39891</v>
      </c>
      <c r="E21" s="13">
        <v>39905</v>
      </c>
      <c r="F21" s="14">
        <v>39906</v>
      </c>
      <c r="G21" s="14">
        <v>39924</v>
      </c>
      <c r="H21" s="14">
        <v>39924</v>
      </c>
      <c r="I21" s="16">
        <v>39948</v>
      </c>
      <c r="J21" s="15">
        <v>18</v>
      </c>
      <c r="K21" s="15">
        <v>0</v>
      </c>
      <c r="L21" s="15">
        <v>18</v>
      </c>
      <c r="M21" s="15">
        <v>24</v>
      </c>
      <c r="O21" t="str">
        <f t="shared" si="0"/>
        <v>MCBBound &amp; Not Paid</v>
      </c>
    </row>
    <row r="22" spans="1:15" ht="12" customHeight="1" outlineLevel="1" x14ac:dyDescent="0.2">
      <c r="A22" s="12" t="s">
        <v>24158</v>
      </c>
      <c r="B22" s="12">
        <v>17508</v>
      </c>
      <c r="C22" s="12" t="s">
        <v>20135</v>
      </c>
      <c r="D22" s="13">
        <v>39905</v>
      </c>
      <c r="E22" s="13">
        <v>39906</v>
      </c>
      <c r="F22" s="14">
        <v>39906</v>
      </c>
      <c r="G22" s="14">
        <v>39933</v>
      </c>
      <c r="H22" s="14">
        <v>39933</v>
      </c>
      <c r="I22" s="18"/>
      <c r="J22" s="15">
        <v>27</v>
      </c>
      <c r="K22" s="15">
        <v>0</v>
      </c>
      <c r="L22" s="15">
        <v>27</v>
      </c>
      <c r="M22" s="15">
        <v>0</v>
      </c>
      <c r="O22" t="str">
        <f t="shared" si="0"/>
        <v>NBBBound &amp; Not Paid</v>
      </c>
    </row>
    <row r="23" spans="1:15" ht="12" customHeight="1" outlineLevel="1" x14ac:dyDescent="0.2">
      <c r="A23" s="12" t="s">
        <v>24158</v>
      </c>
      <c r="B23" s="12">
        <v>17507</v>
      </c>
      <c r="C23" s="12" t="s">
        <v>20133</v>
      </c>
      <c r="D23" s="13">
        <v>39905</v>
      </c>
      <c r="E23" s="13">
        <v>39905</v>
      </c>
      <c r="F23" s="14">
        <v>39906</v>
      </c>
      <c r="G23" s="20"/>
      <c r="H23" s="20"/>
      <c r="I23" s="18"/>
      <c r="J23" s="23"/>
      <c r="K23" s="23"/>
      <c r="L23" s="15">
        <v>0</v>
      </c>
      <c r="M23" s="15">
        <v>0</v>
      </c>
      <c r="O23" t="str">
        <f t="shared" si="0"/>
        <v>NBBDeclined</v>
      </c>
    </row>
    <row r="24" spans="1:15" ht="12" customHeight="1" outlineLevel="1" x14ac:dyDescent="0.2">
      <c r="A24" s="12" t="s">
        <v>20138</v>
      </c>
      <c r="B24" s="12">
        <v>17015</v>
      </c>
      <c r="C24" s="12" t="s">
        <v>20135</v>
      </c>
      <c r="D24" s="13">
        <v>39904</v>
      </c>
      <c r="E24" s="13">
        <v>39909</v>
      </c>
      <c r="F24" s="14">
        <v>39909</v>
      </c>
      <c r="G24" s="14">
        <v>39962</v>
      </c>
      <c r="H24" s="14">
        <v>39962</v>
      </c>
      <c r="I24" s="16">
        <v>39975</v>
      </c>
      <c r="J24" s="15">
        <v>53</v>
      </c>
      <c r="K24" s="15">
        <v>0</v>
      </c>
      <c r="L24" s="15">
        <v>53</v>
      </c>
      <c r="M24" s="15">
        <v>13</v>
      </c>
      <c r="O24" t="str">
        <f t="shared" si="0"/>
        <v>CNJBound &amp; Not Paid</v>
      </c>
    </row>
    <row r="25" spans="1:15" ht="12" customHeight="1" outlineLevel="1" x14ac:dyDescent="0.2">
      <c r="A25" s="12" t="s">
        <v>24156</v>
      </c>
      <c r="B25" s="12">
        <v>16920</v>
      </c>
      <c r="C25" s="12" t="s">
        <v>20135</v>
      </c>
      <c r="D25" s="13">
        <v>39890</v>
      </c>
      <c r="E25" s="13">
        <v>39906</v>
      </c>
      <c r="F25" s="14">
        <v>39909</v>
      </c>
      <c r="G25" s="14">
        <v>39932</v>
      </c>
      <c r="H25" s="14">
        <v>39932</v>
      </c>
      <c r="I25" s="16">
        <v>39950</v>
      </c>
      <c r="J25" s="15">
        <v>23</v>
      </c>
      <c r="K25" s="15">
        <v>0</v>
      </c>
      <c r="L25" s="15">
        <v>23</v>
      </c>
      <c r="M25" s="15">
        <v>18</v>
      </c>
      <c r="O25" t="str">
        <f t="shared" si="0"/>
        <v>LABBound &amp; Not Paid</v>
      </c>
    </row>
    <row r="26" spans="1:15" ht="12" customHeight="1" outlineLevel="1" x14ac:dyDescent="0.2">
      <c r="A26" s="12" t="s">
        <v>24156</v>
      </c>
      <c r="B26" s="12">
        <v>16869</v>
      </c>
      <c r="C26" s="12" t="s">
        <v>20135</v>
      </c>
      <c r="D26" s="13">
        <v>39906</v>
      </c>
      <c r="E26" s="13">
        <v>39906</v>
      </c>
      <c r="F26" s="14">
        <v>39909</v>
      </c>
      <c r="G26" s="14">
        <v>39925</v>
      </c>
      <c r="H26" s="14">
        <v>39925</v>
      </c>
      <c r="I26" s="16">
        <v>39936</v>
      </c>
      <c r="J26" s="15">
        <v>16</v>
      </c>
      <c r="K26" s="15">
        <v>0</v>
      </c>
      <c r="L26" s="15">
        <v>16</v>
      </c>
      <c r="M26" s="15">
        <v>11</v>
      </c>
      <c r="O26" t="str">
        <f t="shared" ref="O26:O89" si="1">+A26&amp;C26</f>
        <v>LABBound &amp; Not Paid</v>
      </c>
    </row>
    <row r="27" spans="1:15" ht="12" customHeight="1" outlineLevel="1" x14ac:dyDescent="0.2">
      <c r="A27" s="12" t="s">
        <v>24156</v>
      </c>
      <c r="B27" s="12">
        <v>16743</v>
      </c>
      <c r="C27" s="12" t="s">
        <v>20135</v>
      </c>
      <c r="D27" s="13">
        <v>39906</v>
      </c>
      <c r="E27" s="13">
        <v>39909</v>
      </c>
      <c r="F27" s="14">
        <v>39909</v>
      </c>
      <c r="G27" s="14">
        <v>39924</v>
      </c>
      <c r="H27" s="14">
        <v>39924</v>
      </c>
      <c r="I27" s="16">
        <v>39933</v>
      </c>
      <c r="J27" s="15">
        <v>15</v>
      </c>
      <c r="K27" s="15">
        <v>0</v>
      </c>
      <c r="L27" s="15">
        <v>15</v>
      </c>
      <c r="M27" s="15">
        <v>9</v>
      </c>
      <c r="O27" t="str">
        <f t="shared" si="1"/>
        <v>LABBound &amp; Not Paid</v>
      </c>
    </row>
    <row r="28" spans="1:15" ht="12" customHeight="1" outlineLevel="1" x14ac:dyDescent="0.2">
      <c r="A28" s="12" t="s">
        <v>24157</v>
      </c>
      <c r="B28" s="12">
        <v>16935</v>
      </c>
      <c r="C28" s="12" t="s">
        <v>20135</v>
      </c>
      <c r="D28" s="13">
        <v>39875</v>
      </c>
      <c r="E28" s="13">
        <v>39906</v>
      </c>
      <c r="F28" s="14">
        <v>39909</v>
      </c>
      <c r="G28" s="14">
        <v>39937</v>
      </c>
      <c r="H28" s="14">
        <v>39938</v>
      </c>
      <c r="I28" s="16">
        <v>39956</v>
      </c>
      <c r="J28" s="15">
        <v>28</v>
      </c>
      <c r="K28" s="15">
        <v>1</v>
      </c>
      <c r="L28" s="15">
        <v>29</v>
      </c>
      <c r="M28" s="15">
        <v>18</v>
      </c>
      <c r="O28" t="str">
        <f t="shared" si="1"/>
        <v>MCBBound &amp; Not Paid</v>
      </c>
    </row>
    <row r="29" spans="1:15" ht="12" customHeight="1" outlineLevel="1" x14ac:dyDescent="0.2">
      <c r="A29" s="12" t="s">
        <v>24157</v>
      </c>
      <c r="B29" s="12">
        <v>16871</v>
      </c>
      <c r="C29" s="12" t="s">
        <v>20135</v>
      </c>
      <c r="D29" s="13">
        <v>39903</v>
      </c>
      <c r="E29" s="13">
        <v>39909</v>
      </c>
      <c r="F29" s="14">
        <v>39909</v>
      </c>
      <c r="G29" s="14">
        <v>39917</v>
      </c>
      <c r="H29" s="14">
        <v>39924</v>
      </c>
      <c r="I29" s="16">
        <v>39936</v>
      </c>
      <c r="J29" s="15">
        <v>8</v>
      </c>
      <c r="K29" s="15">
        <v>7</v>
      </c>
      <c r="L29" s="15">
        <v>15</v>
      </c>
      <c r="M29" s="15">
        <v>12</v>
      </c>
      <c r="O29" t="str">
        <f t="shared" si="1"/>
        <v>MCBBound &amp; Not Paid</v>
      </c>
    </row>
    <row r="30" spans="1:15" ht="12" customHeight="1" outlineLevel="1" x14ac:dyDescent="0.2">
      <c r="A30" s="12" t="s">
        <v>24158</v>
      </c>
      <c r="B30" s="12">
        <v>17510</v>
      </c>
      <c r="C30" s="12" t="s">
        <v>20135</v>
      </c>
      <c r="D30" s="13">
        <v>39906</v>
      </c>
      <c r="E30" s="13">
        <v>39906</v>
      </c>
      <c r="F30" s="14">
        <v>39909</v>
      </c>
      <c r="G30" s="14">
        <v>39909</v>
      </c>
      <c r="H30" s="14">
        <v>39909</v>
      </c>
      <c r="I30" s="18"/>
      <c r="J30" s="15">
        <v>0</v>
      </c>
      <c r="K30" s="15">
        <v>0</v>
      </c>
      <c r="L30" s="15">
        <v>0</v>
      </c>
      <c r="M30" s="15">
        <v>0</v>
      </c>
      <c r="O30" t="str">
        <f t="shared" si="1"/>
        <v>NBBBound &amp; Not Paid</v>
      </c>
    </row>
    <row r="31" spans="1:15" ht="12" customHeight="1" outlineLevel="1" x14ac:dyDescent="0.2">
      <c r="A31" s="12" t="s">
        <v>24153</v>
      </c>
      <c r="B31" s="12">
        <v>17511</v>
      </c>
      <c r="C31" s="12" t="s">
        <v>20133</v>
      </c>
      <c r="D31" s="13">
        <v>39877</v>
      </c>
      <c r="E31" s="13">
        <v>39910</v>
      </c>
      <c r="F31" s="14">
        <v>39910</v>
      </c>
      <c r="G31" s="20"/>
      <c r="H31" s="20"/>
      <c r="I31" s="18"/>
      <c r="J31" s="23"/>
      <c r="K31" s="23"/>
      <c r="L31" s="15">
        <v>0</v>
      </c>
      <c r="M31" s="15">
        <v>0</v>
      </c>
      <c r="O31" t="str">
        <f t="shared" si="1"/>
        <v>HJMDeclined</v>
      </c>
    </row>
    <row r="32" spans="1:15" ht="12" customHeight="1" outlineLevel="1" x14ac:dyDescent="0.2">
      <c r="A32" s="12" t="s">
        <v>24153</v>
      </c>
      <c r="B32" s="12">
        <v>16735</v>
      </c>
      <c r="C32" s="12" t="s">
        <v>20135</v>
      </c>
      <c r="D32" s="13">
        <v>39890</v>
      </c>
      <c r="E32" s="13">
        <v>39909</v>
      </c>
      <c r="F32" s="14">
        <v>39910</v>
      </c>
      <c r="G32" s="14">
        <v>39910</v>
      </c>
      <c r="H32" s="14">
        <v>39919</v>
      </c>
      <c r="I32" s="16">
        <v>39931</v>
      </c>
      <c r="J32" s="15">
        <v>0</v>
      </c>
      <c r="K32" s="15">
        <v>9</v>
      </c>
      <c r="L32" s="15">
        <v>9</v>
      </c>
      <c r="M32" s="15">
        <v>12</v>
      </c>
      <c r="O32" t="str">
        <f t="shared" si="1"/>
        <v>HJMBound &amp; Not Paid</v>
      </c>
    </row>
    <row r="33" spans="1:15" ht="12" customHeight="1" outlineLevel="1" x14ac:dyDescent="0.2">
      <c r="A33" s="12" t="s">
        <v>24156</v>
      </c>
      <c r="B33" s="12">
        <v>17257</v>
      </c>
      <c r="C33" s="12" t="s">
        <v>20135</v>
      </c>
      <c r="D33" s="13">
        <v>39906</v>
      </c>
      <c r="E33" s="13">
        <v>39909</v>
      </c>
      <c r="F33" s="14">
        <v>39910</v>
      </c>
      <c r="G33" s="14">
        <v>40000</v>
      </c>
      <c r="H33" s="14">
        <v>40000</v>
      </c>
      <c r="I33" s="16">
        <v>40012</v>
      </c>
      <c r="J33" s="15">
        <v>90</v>
      </c>
      <c r="K33" s="15">
        <v>0</v>
      </c>
      <c r="L33" s="15">
        <v>90</v>
      </c>
      <c r="M33" s="15">
        <v>12</v>
      </c>
      <c r="O33" t="str">
        <f t="shared" si="1"/>
        <v>LABBound &amp; Not Paid</v>
      </c>
    </row>
    <row r="34" spans="1:15" ht="12" customHeight="1" outlineLevel="1" x14ac:dyDescent="0.2">
      <c r="A34" s="12" t="s">
        <v>20138</v>
      </c>
      <c r="B34" s="12">
        <v>16880</v>
      </c>
      <c r="C34" s="12" t="s">
        <v>20135</v>
      </c>
      <c r="D34" s="13">
        <v>39911</v>
      </c>
      <c r="E34" s="13">
        <v>39911</v>
      </c>
      <c r="F34" s="14">
        <v>39911</v>
      </c>
      <c r="G34" s="14">
        <v>39920</v>
      </c>
      <c r="H34" s="14">
        <v>39920</v>
      </c>
      <c r="I34" s="16">
        <v>39939</v>
      </c>
      <c r="J34" s="15">
        <v>9</v>
      </c>
      <c r="K34" s="15">
        <v>0</v>
      </c>
      <c r="L34" s="15">
        <v>9</v>
      </c>
      <c r="M34" s="15">
        <v>19</v>
      </c>
      <c r="O34" t="str">
        <f t="shared" si="1"/>
        <v>CNJBound &amp; Not Paid</v>
      </c>
    </row>
    <row r="35" spans="1:15" ht="12" customHeight="1" outlineLevel="1" x14ac:dyDescent="0.2">
      <c r="A35" s="12" t="s">
        <v>24153</v>
      </c>
      <c r="B35" s="12">
        <v>17514</v>
      </c>
      <c r="C35" s="12" t="s">
        <v>20133</v>
      </c>
      <c r="D35" s="13">
        <v>39793</v>
      </c>
      <c r="E35" s="13">
        <v>39910</v>
      </c>
      <c r="F35" s="14">
        <v>39911</v>
      </c>
      <c r="G35" s="14">
        <v>39911</v>
      </c>
      <c r="H35" s="20"/>
      <c r="I35" s="18"/>
      <c r="J35" s="15">
        <v>0</v>
      </c>
      <c r="K35" s="23"/>
      <c r="L35" s="15">
        <v>0</v>
      </c>
      <c r="M35" s="15">
        <v>0</v>
      </c>
      <c r="O35" t="str">
        <f t="shared" si="1"/>
        <v>HJMDeclined</v>
      </c>
    </row>
    <row r="36" spans="1:15" ht="12" customHeight="1" outlineLevel="1" x14ac:dyDescent="0.2">
      <c r="A36" s="12" t="s">
        <v>24153</v>
      </c>
      <c r="B36" s="12">
        <v>16864</v>
      </c>
      <c r="C36" s="12" t="s">
        <v>20135</v>
      </c>
      <c r="D36" s="13">
        <v>39902</v>
      </c>
      <c r="E36" s="13">
        <v>39910</v>
      </c>
      <c r="F36" s="14">
        <v>39911</v>
      </c>
      <c r="G36" s="14">
        <v>39877</v>
      </c>
      <c r="H36" s="14">
        <v>39926</v>
      </c>
      <c r="I36" s="16">
        <v>39934</v>
      </c>
      <c r="J36" s="15">
        <v>-34</v>
      </c>
      <c r="K36" s="15">
        <v>49</v>
      </c>
      <c r="L36" s="15">
        <v>15</v>
      </c>
      <c r="M36" s="15">
        <v>8</v>
      </c>
      <c r="O36" t="str">
        <f t="shared" si="1"/>
        <v>HJMBound &amp; Not Paid</v>
      </c>
    </row>
    <row r="37" spans="1:15" ht="12" customHeight="1" outlineLevel="1" x14ac:dyDescent="0.2">
      <c r="A37" s="12" t="s">
        <v>24153</v>
      </c>
      <c r="B37" s="12">
        <v>16940</v>
      </c>
      <c r="C37" s="12" t="s">
        <v>20135</v>
      </c>
      <c r="D37" s="13">
        <v>39898</v>
      </c>
      <c r="E37" s="13">
        <v>39909</v>
      </c>
      <c r="F37" s="14">
        <v>39911</v>
      </c>
      <c r="G37" s="14">
        <v>39868</v>
      </c>
      <c r="H37" s="14">
        <v>39944</v>
      </c>
      <c r="I37" s="16">
        <v>39957</v>
      </c>
      <c r="J37" s="15">
        <v>-43</v>
      </c>
      <c r="K37" s="15">
        <v>76</v>
      </c>
      <c r="L37" s="15">
        <v>33</v>
      </c>
      <c r="M37" s="15">
        <v>13</v>
      </c>
      <c r="O37" t="str">
        <f t="shared" si="1"/>
        <v>HJMBound &amp; Not Paid</v>
      </c>
    </row>
    <row r="38" spans="1:15" ht="12" customHeight="1" outlineLevel="1" x14ac:dyDescent="0.2">
      <c r="A38" s="12" t="s">
        <v>24155</v>
      </c>
      <c r="B38" s="12">
        <v>16699</v>
      </c>
      <c r="C38" s="12" t="s">
        <v>20135</v>
      </c>
      <c r="D38" s="13">
        <v>39908</v>
      </c>
      <c r="E38" s="13">
        <v>39911</v>
      </c>
      <c r="F38" s="14">
        <v>39911</v>
      </c>
      <c r="G38" s="14">
        <v>39912</v>
      </c>
      <c r="H38" s="14">
        <v>39912</v>
      </c>
      <c r="I38" s="16">
        <v>39922</v>
      </c>
      <c r="J38" s="15">
        <v>1</v>
      </c>
      <c r="K38" s="15">
        <v>0</v>
      </c>
      <c r="L38" s="15">
        <v>1</v>
      </c>
      <c r="M38" s="15">
        <v>10</v>
      </c>
      <c r="O38" t="str">
        <f t="shared" si="1"/>
        <v>JRBound &amp; Not Paid</v>
      </c>
    </row>
    <row r="39" spans="1:15" ht="12" customHeight="1" outlineLevel="1" x14ac:dyDescent="0.2">
      <c r="A39" s="12" t="s">
        <v>24156</v>
      </c>
      <c r="B39" s="12">
        <v>16883</v>
      </c>
      <c r="C39" s="12" t="s">
        <v>20135</v>
      </c>
      <c r="D39" s="13">
        <v>39926</v>
      </c>
      <c r="E39" s="13">
        <v>39911</v>
      </c>
      <c r="F39" s="14">
        <v>39911</v>
      </c>
      <c r="G39" s="14">
        <v>39930</v>
      </c>
      <c r="H39" s="14">
        <v>39930</v>
      </c>
      <c r="I39" s="21">
        <v>39939</v>
      </c>
      <c r="J39" s="15">
        <v>19</v>
      </c>
      <c r="K39" s="15">
        <v>0</v>
      </c>
      <c r="L39" s="15">
        <v>19</v>
      </c>
      <c r="M39" s="15">
        <v>9</v>
      </c>
      <c r="O39" t="str">
        <f t="shared" si="1"/>
        <v>LABBound &amp; Not Paid</v>
      </c>
    </row>
    <row r="40" spans="1:15" ht="12" customHeight="1" outlineLevel="1" x14ac:dyDescent="0.2">
      <c r="A40" s="12" t="s">
        <v>24156</v>
      </c>
      <c r="B40" s="12">
        <v>17515</v>
      </c>
      <c r="C40" s="12" t="s">
        <v>20135</v>
      </c>
      <c r="D40" s="13">
        <v>39911</v>
      </c>
      <c r="E40" s="13">
        <v>39911</v>
      </c>
      <c r="F40" s="14">
        <v>39911</v>
      </c>
      <c r="G40" s="14">
        <v>39918</v>
      </c>
      <c r="H40" s="14">
        <v>39918</v>
      </c>
      <c r="I40" s="18"/>
      <c r="J40" s="15">
        <v>7</v>
      </c>
      <c r="K40" s="15">
        <v>0</v>
      </c>
      <c r="L40" s="15">
        <v>7</v>
      </c>
      <c r="M40" s="15">
        <v>0</v>
      </c>
      <c r="O40" t="str">
        <f t="shared" si="1"/>
        <v>LABBound &amp; Not Paid</v>
      </c>
    </row>
    <row r="41" spans="1:15" ht="12" customHeight="1" outlineLevel="1" x14ac:dyDescent="0.2">
      <c r="A41" s="12" t="s">
        <v>24156</v>
      </c>
      <c r="B41" s="12">
        <v>16657</v>
      </c>
      <c r="C41" s="12" t="s">
        <v>20135</v>
      </c>
      <c r="D41" s="13">
        <v>39909</v>
      </c>
      <c r="E41" s="13">
        <v>39910</v>
      </c>
      <c r="F41" s="14">
        <v>39911</v>
      </c>
      <c r="G41" s="14">
        <v>39911</v>
      </c>
      <c r="H41" s="14">
        <v>39911</v>
      </c>
      <c r="I41" s="16">
        <v>39912</v>
      </c>
      <c r="J41" s="15">
        <v>0</v>
      </c>
      <c r="K41" s="15">
        <v>0</v>
      </c>
      <c r="L41" s="15">
        <v>0</v>
      </c>
      <c r="M41" s="15">
        <v>1</v>
      </c>
      <c r="O41" t="str">
        <f t="shared" si="1"/>
        <v>LABBound &amp; Not Paid</v>
      </c>
    </row>
    <row r="42" spans="1:15" ht="12" customHeight="1" outlineLevel="1" x14ac:dyDescent="0.2">
      <c r="A42" s="12" t="s">
        <v>24156</v>
      </c>
      <c r="B42" s="12">
        <v>16729</v>
      </c>
      <c r="C42" s="12" t="s">
        <v>20135</v>
      </c>
      <c r="D42" s="13">
        <v>39909</v>
      </c>
      <c r="E42" s="13">
        <v>39910</v>
      </c>
      <c r="F42" s="14">
        <v>39911</v>
      </c>
      <c r="G42" s="14">
        <v>39918</v>
      </c>
      <c r="H42" s="14">
        <v>39918</v>
      </c>
      <c r="I42" s="16">
        <v>39929</v>
      </c>
      <c r="J42" s="15">
        <v>7</v>
      </c>
      <c r="K42" s="15">
        <v>0</v>
      </c>
      <c r="L42" s="15">
        <v>7</v>
      </c>
      <c r="M42" s="15">
        <v>11</v>
      </c>
      <c r="O42" t="str">
        <f t="shared" si="1"/>
        <v>LABBound &amp; Not Paid</v>
      </c>
    </row>
    <row r="43" spans="1:15" ht="12" customHeight="1" outlineLevel="1" x14ac:dyDescent="0.2">
      <c r="A43" s="12" t="s">
        <v>24156</v>
      </c>
      <c r="B43" s="12">
        <v>17513</v>
      </c>
      <c r="C43" s="12" t="s">
        <v>20136</v>
      </c>
      <c r="D43" s="13">
        <v>39905</v>
      </c>
      <c r="E43" s="13">
        <v>39909</v>
      </c>
      <c r="F43" s="14">
        <v>39911</v>
      </c>
      <c r="G43" s="14">
        <v>39912</v>
      </c>
      <c r="H43" s="20"/>
      <c r="I43" s="18"/>
      <c r="J43" s="15">
        <v>1</v>
      </c>
      <c r="K43" s="23"/>
      <c r="L43" s="15">
        <v>0</v>
      </c>
      <c r="M43" s="15">
        <v>0</v>
      </c>
      <c r="O43" t="str">
        <f t="shared" si="1"/>
        <v>LABClose-No Info</v>
      </c>
    </row>
    <row r="44" spans="1:15" ht="12" customHeight="1" outlineLevel="1" x14ac:dyDescent="0.2">
      <c r="A44" s="12" t="s">
        <v>24156</v>
      </c>
      <c r="B44" s="12">
        <v>16890</v>
      </c>
      <c r="C44" s="12" t="s">
        <v>20135</v>
      </c>
      <c r="D44" s="13">
        <v>39930</v>
      </c>
      <c r="E44" s="13">
        <v>39911</v>
      </c>
      <c r="F44" s="14">
        <v>39911</v>
      </c>
      <c r="G44" s="14">
        <v>39930</v>
      </c>
      <c r="H44" s="14">
        <v>39930</v>
      </c>
      <c r="I44" s="16">
        <v>39941</v>
      </c>
      <c r="J44" s="15">
        <v>19</v>
      </c>
      <c r="K44" s="15">
        <v>0</v>
      </c>
      <c r="L44" s="15">
        <v>19</v>
      </c>
      <c r="M44" s="15">
        <v>11</v>
      </c>
      <c r="O44" t="str">
        <f t="shared" si="1"/>
        <v>LABBound &amp; Not Paid</v>
      </c>
    </row>
    <row r="45" spans="1:15" ht="12" customHeight="1" outlineLevel="1" x14ac:dyDescent="0.2">
      <c r="A45" s="12" t="s">
        <v>24156</v>
      </c>
      <c r="B45" s="12">
        <v>17512</v>
      </c>
      <c r="C45" s="12" t="s">
        <v>20134</v>
      </c>
      <c r="D45" s="13">
        <v>39909</v>
      </c>
      <c r="E45" s="13">
        <v>39909</v>
      </c>
      <c r="F45" s="14">
        <v>39911</v>
      </c>
      <c r="G45" s="14">
        <v>39911</v>
      </c>
      <c r="H45" s="14">
        <v>39912</v>
      </c>
      <c r="I45" s="16">
        <v>37790</v>
      </c>
      <c r="J45" s="15">
        <v>0</v>
      </c>
      <c r="K45" s="15">
        <v>1</v>
      </c>
      <c r="L45" s="15">
        <v>1</v>
      </c>
      <c r="M45" s="15">
        <v>-2122</v>
      </c>
      <c r="O45" t="str">
        <f t="shared" si="1"/>
        <v>LABNo Sale</v>
      </c>
    </row>
    <row r="46" spans="1:15" ht="12" customHeight="1" outlineLevel="1" x14ac:dyDescent="0.2">
      <c r="A46" s="12" t="s">
        <v>24157</v>
      </c>
      <c r="B46" s="12">
        <v>16909</v>
      </c>
      <c r="C46" s="12" t="s">
        <v>20135</v>
      </c>
      <c r="D46" s="13">
        <v>39883</v>
      </c>
      <c r="E46" s="13">
        <v>39911</v>
      </c>
      <c r="F46" s="14">
        <v>39911</v>
      </c>
      <c r="G46" s="14">
        <v>39927</v>
      </c>
      <c r="H46" s="14">
        <v>39927</v>
      </c>
      <c r="I46" s="16">
        <v>39948</v>
      </c>
      <c r="J46" s="15">
        <v>16</v>
      </c>
      <c r="K46" s="15">
        <v>0</v>
      </c>
      <c r="L46" s="15">
        <v>16</v>
      </c>
      <c r="M46" s="15">
        <v>21</v>
      </c>
      <c r="O46" t="str">
        <f t="shared" si="1"/>
        <v>MCBBound &amp; Not Paid</v>
      </c>
    </row>
    <row r="47" spans="1:15" ht="12" customHeight="1" outlineLevel="1" x14ac:dyDescent="0.2">
      <c r="A47" s="12" t="s">
        <v>24157</v>
      </c>
      <c r="B47" s="12">
        <v>16991</v>
      </c>
      <c r="C47" s="12" t="s">
        <v>20135</v>
      </c>
      <c r="D47" s="13">
        <v>39896</v>
      </c>
      <c r="E47" s="13">
        <v>39911</v>
      </c>
      <c r="F47" s="14">
        <v>39911</v>
      </c>
      <c r="G47" s="14">
        <v>39952</v>
      </c>
      <c r="H47" s="14">
        <v>39952</v>
      </c>
      <c r="I47" s="16">
        <v>39968</v>
      </c>
      <c r="J47" s="15">
        <v>41</v>
      </c>
      <c r="K47" s="15">
        <v>0</v>
      </c>
      <c r="L47" s="15">
        <v>41</v>
      </c>
      <c r="M47" s="15">
        <v>16</v>
      </c>
      <c r="O47" t="str">
        <f t="shared" si="1"/>
        <v>MCBBound &amp; Not Paid</v>
      </c>
    </row>
    <row r="48" spans="1:15" ht="12" customHeight="1" outlineLevel="1" x14ac:dyDescent="0.2">
      <c r="A48" s="12" t="s">
        <v>24157</v>
      </c>
      <c r="B48" s="12">
        <v>16901</v>
      </c>
      <c r="C48" s="12" t="s">
        <v>20135</v>
      </c>
      <c r="D48" s="13">
        <v>39906</v>
      </c>
      <c r="E48" s="13">
        <v>39911</v>
      </c>
      <c r="F48" s="14">
        <v>39911</v>
      </c>
      <c r="G48" s="14">
        <v>39927</v>
      </c>
      <c r="H48" s="14">
        <v>39931</v>
      </c>
      <c r="I48" s="16">
        <v>39946</v>
      </c>
      <c r="J48" s="15">
        <v>16</v>
      </c>
      <c r="K48" s="15">
        <v>4</v>
      </c>
      <c r="L48" s="15">
        <v>20</v>
      </c>
      <c r="M48" s="15">
        <v>15</v>
      </c>
      <c r="O48" t="str">
        <f t="shared" si="1"/>
        <v>MCBBound &amp; Not Paid</v>
      </c>
    </row>
    <row r="49" spans="1:15" ht="12" customHeight="1" outlineLevel="1" x14ac:dyDescent="0.2">
      <c r="A49" s="12" t="s">
        <v>24153</v>
      </c>
      <c r="B49" s="12">
        <v>17517</v>
      </c>
      <c r="C49" s="12" t="s">
        <v>20133</v>
      </c>
      <c r="D49" s="18"/>
      <c r="E49" s="13">
        <v>39911</v>
      </c>
      <c r="F49" s="14">
        <v>39912</v>
      </c>
      <c r="G49" s="20"/>
      <c r="H49" s="20"/>
      <c r="I49" s="18"/>
      <c r="J49" s="23"/>
      <c r="K49" s="23"/>
      <c r="L49" s="15">
        <v>0</v>
      </c>
      <c r="M49" s="15">
        <v>0</v>
      </c>
      <c r="O49" t="str">
        <f t="shared" si="1"/>
        <v>HJMDeclined</v>
      </c>
    </row>
    <row r="50" spans="1:15" ht="12" customHeight="1" outlineLevel="1" x14ac:dyDescent="0.2">
      <c r="A50" s="12" t="s">
        <v>24153</v>
      </c>
      <c r="B50" s="12">
        <v>16727</v>
      </c>
      <c r="C50" s="12" t="s">
        <v>20135</v>
      </c>
      <c r="D50" s="13">
        <v>39911</v>
      </c>
      <c r="E50" s="13">
        <v>39912</v>
      </c>
      <c r="F50" s="14">
        <v>39912</v>
      </c>
      <c r="G50" s="14">
        <v>39889</v>
      </c>
      <c r="H50" s="14">
        <v>39918</v>
      </c>
      <c r="I50" s="16">
        <v>39928</v>
      </c>
      <c r="J50" s="15">
        <v>-23</v>
      </c>
      <c r="K50" s="15">
        <v>29</v>
      </c>
      <c r="L50" s="15">
        <v>6</v>
      </c>
      <c r="M50" s="15">
        <v>10</v>
      </c>
      <c r="O50" t="str">
        <f t="shared" si="1"/>
        <v>HJMBound &amp; Not Paid</v>
      </c>
    </row>
    <row r="51" spans="1:15" ht="12" customHeight="1" outlineLevel="1" x14ac:dyDescent="0.2">
      <c r="A51" s="12" t="s">
        <v>24156</v>
      </c>
      <c r="B51" s="12">
        <v>17251</v>
      </c>
      <c r="C51" s="12" t="s">
        <v>20135</v>
      </c>
      <c r="D51" s="13">
        <v>39910</v>
      </c>
      <c r="E51" s="13">
        <v>39912</v>
      </c>
      <c r="F51" s="14">
        <v>39912</v>
      </c>
      <c r="G51" s="14">
        <v>39995</v>
      </c>
      <c r="H51" s="14">
        <v>39995</v>
      </c>
      <c r="I51" s="16">
        <v>40010</v>
      </c>
      <c r="J51" s="15">
        <v>83</v>
      </c>
      <c r="K51" s="15">
        <v>0</v>
      </c>
      <c r="L51" s="15">
        <v>83</v>
      </c>
      <c r="M51" s="15">
        <v>15</v>
      </c>
      <c r="O51" t="str">
        <f t="shared" si="1"/>
        <v>LABBound &amp; Not Paid</v>
      </c>
    </row>
    <row r="52" spans="1:15" ht="12" customHeight="1" outlineLevel="1" x14ac:dyDescent="0.2">
      <c r="A52" s="12" t="s">
        <v>24156</v>
      </c>
      <c r="B52" s="12">
        <v>16884</v>
      </c>
      <c r="C52" s="12" t="s">
        <v>20135</v>
      </c>
      <c r="D52" s="13">
        <v>39906</v>
      </c>
      <c r="E52" s="13">
        <v>39912</v>
      </c>
      <c r="F52" s="14">
        <v>39912</v>
      </c>
      <c r="G52" s="14">
        <v>39930</v>
      </c>
      <c r="H52" s="14">
        <v>39930</v>
      </c>
      <c r="I52" s="16">
        <v>39940</v>
      </c>
      <c r="J52" s="15">
        <v>18</v>
      </c>
      <c r="K52" s="15">
        <v>0</v>
      </c>
      <c r="L52" s="15">
        <v>18</v>
      </c>
      <c r="M52" s="15">
        <v>10</v>
      </c>
      <c r="O52" t="str">
        <f t="shared" si="1"/>
        <v>LABBound &amp; Not Paid</v>
      </c>
    </row>
    <row r="53" spans="1:15" ht="12" customHeight="1" outlineLevel="1" x14ac:dyDescent="0.2">
      <c r="A53" s="12" t="s">
        <v>24156</v>
      </c>
      <c r="B53" s="12">
        <v>17516</v>
      </c>
      <c r="C53" s="12" t="s">
        <v>20133</v>
      </c>
      <c r="D53" s="18"/>
      <c r="E53" s="13">
        <v>39912</v>
      </c>
      <c r="F53" s="14">
        <v>39912</v>
      </c>
      <c r="G53" s="20"/>
      <c r="H53" s="20"/>
      <c r="I53" s="18"/>
      <c r="J53" s="23"/>
      <c r="K53" s="23"/>
      <c r="L53" s="15">
        <v>0</v>
      </c>
      <c r="M53" s="15">
        <v>0</v>
      </c>
      <c r="O53" t="str">
        <f t="shared" si="1"/>
        <v>LABDeclined</v>
      </c>
    </row>
    <row r="54" spans="1:15" ht="12" customHeight="1" outlineLevel="1" x14ac:dyDescent="0.2">
      <c r="A54" s="12" t="s">
        <v>24157</v>
      </c>
      <c r="B54" s="12">
        <v>16875</v>
      </c>
      <c r="C54" s="12" t="s">
        <v>24150</v>
      </c>
      <c r="D54" s="13">
        <v>39911</v>
      </c>
      <c r="E54" s="13">
        <v>39912</v>
      </c>
      <c r="F54" s="14">
        <v>39912</v>
      </c>
      <c r="G54" s="20"/>
      <c r="H54" s="20"/>
      <c r="I54" s="16">
        <v>39937</v>
      </c>
      <c r="J54" s="23"/>
      <c r="K54" s="23"/>
      <c r="L54" s="15">
        <v>0</v>
      </c>
      <c r="M54" s="15">
        <v>0</v>
      </c>
      <c r="O54" t="str">
        <f t="shared" si="1"/>
        <v>MCBDO NOT RENEW</v>
      </c>
    </row>
    <row r="55" spans="1:15" ht="12" customHeight="1" outlineLevel="1" x14ac:dyDescent="0.2">
      <c r="A55" s="12" t="s">
        <v>24158</v>
      </c>
      <c r="B55" s="12">
        <v>17518</v>
      </c>
      <c r="C55" s="12" t="s">
        <v>20133</v>
      </c>
      <c r="D55" s="13">
        <v>39890</v>
      </c>
      <c r="E55" s="13">
        <v>39910</v>
      </c>
      <c r="F55" s="14">
        <v>39912</v>
      </c>
      <c r="G55" s="20"/>
      <c r="H55" s="20"/>
      <c r="I55" s="18"/>
      <c r="J55" s="23"/>
      <c r="K55" s="23"/>
      <c r="L55" s="15">
        <v>0</v>
      </c>
      <c r="M55" s="15">
        <v>0</v>
      </c>
      <c r="O55" t="str">
        <f t="shared" si="1"/>
        <v>NBBDeclined</v>
      </c>
    </row>
    <row r="56" spans="1:15" ht="12" customHeight="1" outlineLevel="1" x14ac:dyDescent="0.2">
      <c r="A56" s="12" t="s">
        <v>20138</v>
      </c>
      <c r="B56" s="12">
        <v>16895</v>
      </c>
      <c r="C56" s="12" t="s">
        <v>20135</v>
      </c>
      <c r="D56" s="13">
        <v>39916</v>
      </c>
      <c r="E56" s="13">
        <v>39916</v>
      </c>
      <c r="F56" s="14">
        <v>39916</v>
      </c>
      <c r="G56" s="14">
        <v>39927</v>
      </c>
      <c r="H56" s="14">
        <v>39927</v>
      </c>
      <c r="I56" s="16">
        <v>39942</v>
      </c>
      <c r="J56" s="15">
        <v>11</v>
      </c>
      <c r="K56" s="15">
        <v>0</v>
      </c>
      <c r="L56" s="15">
        <v>11</v>
      </c>
      <c r="M56" s="15">
        <v>15</v>
      </c>
      <c r="O56" t="str">
        <f t="shared" si="1"/>
        <v>CNJBound &amp; Not Paid</v>
      </c>
    </row>
    <row r="57" spans="1:15" ht="12" customHeight="1" outlineLevel="1" x14ac:dyDescent="0.2">
      <c r="A57" s="12" t="s">
        <v>20138</v>
      </c>
      <c r="B57" s="12">
        <v>16701</v>
      </c>
      <c r="C57" s="12" t="s">
        <v>20135</v>
      </c>
      <c r="D57" s="13">
        <v>39912</v>
      </c>
      <c r="E57" s="13">
        <v>39916</v>
      </c>
      <c r="F57" s="14">
        <v>39916</v>
      </c>
      <c r="G57" s="14">
        <v>39864</v>
      </c>
      <c r="H57" s="14">
        <v>39918</v>
      </c>
      <c r="I57" s="16">
        <v>39922</v>
      </c>
      <c r="J57" s="15">
        <v>-52</v>
      </c>
      <c r="K57" s="15">
        <v>54</v>
      </c>
      <c r="L57" s="15">
        <v>2</v>
      </c>
      <c r="M57" s="15">
        <v>4</v>
      </c>
      <c r="O57" t="str">
        <f t="shared" si="1"/>
        <v>CNJBound &amp; Not Paid</v>
      </c>
    </row>
    <row r="58" spans="1:15" ht="12" customHeight="1" outlineLevel="1" x14ac:dyDescent="0.2">
      <c r="A58" s="12" t="s">
        <v>24153</v>
      </c>
      <c r="B58" s="12">
        <v>17520</v>
      </c>
      <c r="C58" s="12" t="s">
        <v>20133</v>
      </c>
      <c r="D58" s="13">
        <v>39911</v>
      </c>
      <c r="E58" s="13">
        <v>39912</v>
      </c>
      <c r="F58" s="14">
        <v>39916</v>
      </c>
      <c r="G58" s="20"/>
      <c r="H58" s="20"/>
      <c r="I58" s="18"/>
      <c r="J58" s="23"/>
      <c r="K58" s="23"/>
      <c r="L58" s="15">
        <v>0</v>
      </c>
      <c r="M58" s="15">
        <v>0</v>
      </c>
      <c r="O58" t="str">
        <f t="shared" si="1"/>
        <v>HJMDeclined</v>
      </c>
    </row>
    <row r="59" spans="1:15" ht="12" customHeight="1" outlineLevel="1" x14ac:dyDescent="0.2">
      <c r="A59" s="12" t="s">
        <v>24153</v>
      </c>
      <c r="B59" s="12">
        <v>17526</v>
      </c>
      <c r="C59" s="12" t="s">
        <v>20135</v>
      </c>
      <c r="D59" s="13">
        <v>39910</v>
      </c>
      <c r="E59" s="13">
        <v>39916</v>
      </c>
      <c r="F59" s="14">
        <v>39916</v>
      </c>
      <c r="G59" s="14">
        <v>39924</v>
      </c>
      <c r="H59" s="14">
        <v>39925</v>
      </c>
      <c r="J59" s="15">
        <v>8</v>
      </c>
      <c r="K59" s="15">
        <v>1</v>
      </c>
      <c r="L59" s="15">
        <v>9</v>
      </c>
      <c r="M59" s="15">
        <v>0</v>
      </c>
      <c r="O59" t="str">
        <f t="shared" si="1"/>
        <v>HJMBound &amp; Not Paid</v>
      </c>
    </row>
    <row r="60" spans="1:15" ht="12" customHeight="1" outlineLevel="1" x14ac:dyDescent="0.2">
      <c r="A60" s="12" t="s">
        <v>24153</v>
      </c>
      <c r="B60" s="12">
        <v>17525</v>
      </c>
      <c r="C60" s="12" t="s">
        <v>20133</v>
      </c>
      <c r="D60" s="13">
        <v>39912</v>
      </c>
      <c r="E60" s="13">
        <v>39916</v>
      </c>
      <c r="F60" s="14">
        <v>39916</v>
      </c>
      <c r="G60" s="19">
        <v>39918</v>
      </c>
      <c r="H60" s="8"/>
      <c r="J60" s="22">
        <v>2</v>
      </c>
      <c r="K60" s="10"/>
      <c r="L60" s="15">
        <v>0</v>
      </c>
      <c r="M60" s="15">
        <v>0</v>
      </c>
      <c r="O60" t="str">
        <f t="shared" si="1"/>
        <v>HJMDeclined</v>
      </c>
    </row>
    <row r="61" spans="1:15" ht="12" customHeight="1" outlineLevel="1" x14ac:dyDescent="0.2">
      <c r="A61" s="12" t="s">
        <v>24153</v>
      </c>
      <c r="B61" s="12">
        <v>17521</v>
      </c>
      <c r="C61" s="12" t="s">
        <v>20133</v>
      </c>
      <c r="D61" s="13">
        <v>39912</v>
      </c>
      <c r="E61" s="13">
        <v>39913</v>
      </c>
      <c r="F61" s="14">
        <v>39916</v>
      </c>
      <c r="G61" s="14">
        <v>39923</v>
      </c>
      <c r="H61" s="20"/>
      <c r="I61" s="18"/>
      <c r="J61" s="15">
        <v>7</v>
      </c>
      <c r="K61" s="23"/>
      <c r="L61" s="15">
        <v>0</v>
      </c>
      <c r="M61" s="15">
        <v>0</v>
      </c>
      <c r="O61" t="str">
        <f t="shared" si="1"/>
        <v>HJMDeclined</v>
      </c>
    </row>
    <row r="62" spans="1:15" ht="12" customHeight="1" outlineLevel="1" x14ac:dyDescent="0.2">
      <c r="A62" s="12" t="s">
        <v>24153</v>
      </c>
      <c r="B62" s="12">
        <v>17523</v>
      </c>
      <c r="C62" s="12" t="s">
        <v>20133</v>
      </c>
      <c r="D62" s="18"/>
      <c r="E62" s="13">
        <v>39916</v>
      </c>
      <c r="F62" s="14">
        <v>39916</v>
      </c>
      <c r="G62" s="20"/>
      <c r="H62" s="20"/>
      <c r="J62" s="23"/>
      <c r="K62" s="23"/>
      <c r="L62" s="15">
        <v>0</v>
      </c>
      <c r="M62" s="15">
        <v>0</v>
      </c>
      <c r="O62" t="str">
        <f t="shared" si="1"/>
        <v>HJMDeclined</v>
      </c>
    </row>
    <row r="63" spans="1:15" ht="12" customHeight="1" outlineLevel="1" x14ac:dyDescent="0.2">
      <c r="A63" s="12" t="s">
        <v>24153</v>
      </c>
      <c r="B63" s="12">
        <v>17527</v>
      </c>
      <c r="C63" s="12" t="s">
        <v>20135</v>
      </c>
      <c r="D63" s="13">
        <v>39903</v>
      </c>
      <c r="E63" s="13">
        <v>39916</v>
      </c>
      <c r="F63" s="14">
        <v>39916</v>
      </c>
      <c r="G63" s="14">
        <v>39917</v>
      </c>
      <c r="H63" s="14">
        <v>39948</v>
      </c>
      <c r="J63" s="15">
        <v>1</v>
      </c>
      <c r="K63" s="15">
        <v>31</v>
      </c>
      <c r="L63" s="15">
        <v>32</v>
      </c>
      <c r="M63" s="15">
        <v>0</v>
      </c>
      <c r="O63" t="str">
        <f t="shared" si="1"/>
        <v>HJMBound &amp; Not Paid</v>
      </c>
    </row>
    <row r="64" spans="1:15" ht="12" customHeight="1" outlineLevel="1" x14ac:dyDescent="0.2">
      <c r="A64" s="12" t="s">
        <v>24155</v>
      </c>
      <c r="B64" s="12">
        <v>16680</v>
      </c>
      <c r="C64" s="12" t="s">
        <v>20135</v>
      </c>
      <c r="D64" s="13">
        <v>39913</v>
      </c>
      <c r="E64" s="13">
        <v>39916</v>
      </c>
      <c r="F64" s="14">
        <v>39916</v>
      </c>
      <c r="G64" s="14">
        <v>39916</v>
      </c>
      <c r="H64" s="14">
        <v>39917</v>
      </c>
      <c r="I64" s="16">
        <v>39918</v>
      </c>
      <c r="J64" s="15">
        <v>0</v>
      </c>
      <c r="K64" s="15">
        <v>1</v>
      </c>
      <c r="L64" s="15">
        <v>1</v>
      </c>
      <c r="M64" s="15">
        <v>1</v>
      </c>
      <c r="O64" t="str">
        <f t="shared" si="1"/>
        <v>JRBound &amp; Not Paid</v>
      </c>
    </row>
    <row r="65" spans="1:15" ht="12" customHeight="1" outlineLevel="1" x14ac:dyDescent="0.2">
      <c r="A65" s="12" t="s">
        <v>24155</v>
      </c>
      <c r="B65" s="12">
        <v>16863</v>
      </c>
      <c r="C65" s="12" t="s">
        <v>20135</v>
      </c>
      <c r="D65" s="13">
        <v>39913</v>
      </c>
      <c r="E65" s="13">
        <v>39916</v>
      </c>
      <c r="F65" s="14">
        <v>39916</v>
      </c>
      <c r="G65" s="14">
        <v>39920</v>
      </c>
      <c r="H65" s="14">
        <v>39920</v>
      </c>
      <c r="I65" s="21">
        <v>39934</v>
      </c>
      <c r="J65" s="15">
        <v>4</v>
      </c>
      <c r="K65" s="15">
        <v>0</v>
      </c>
      <c r="L65" s="15">
        <v>4</v>
      </c>
      <c r="M65" s="15">
        <v>14</v>
      </c>
      <c r="O65" t="str">
        <f t="shared" si="1"/>
        <v>JRBound &amp; Not Paid</v>
      </c>
    </row>
    <row r="66" spans="1:15" ht="12" customHeight="1" outlineLevel="1" x14ac:dyDescent="0.2">
      <c r="A66" s="12" t="s">
        <v>24156</v>
      </c>
      <c r="B66" s="12">
        <v>16712</v>
      </c>
      <c r="C66" s="12" t="s">
        <v>20135</v>
      </c>
      <c r="D66" s="13">
        <v>39911</v>
      </c>
      <c r="E66" s="13">
        <v>39916</v>
      </c>
      <c r="F66" s="14">
        <v>39916</v>
      </c>
      <c r="G66" s="14">
        <v>39917</v>
      </c>
      <c r="H66" s="14">
        <v>39920</v>
      </c>
      <c r="I66" s="16">
        <v>39925</v>
      </c>
      <c r="J66" s="15">
        <v>1</v>
      </c>
      <c r="K66" s="15">
        <v>3</v>
      </c>
      <c r="L66" s="15">
        <v>4</v>
      </c>
      <c r="M66" s="15">
        <v>5</v>
      </c>
      <c r="O66" t="str">
        <f t="shared" si="1"/>
        <v>LABBound &amp; Not Paid</v>
      </c>
    </row>
    <row r="67" spans="1:15" ht="12" customHeight="1" outlineLevel="1" x14ac:dyDescent="0.2">
      <c r="A67" s="12" t="s">
        <v>24156</v>
      </c>
      <c r="B67" s="12">
        <v>17522</v>
      </c>
      <c r="C67" s="12" t="s">
        <v>20134</v>
      </c>
      <c r="D67" s="13">
        <v>39912</v>
      </c>
      <c r="E67" s="13">
        <v>39913</v>
      </c>
      <c r="F67" s="14">
        <v>39916</v>
      </c>
      <c r="G67" s="19">
        <v>39925</v>
      </c>
      <c r="H67" s="19">
        <v>39955</v>
      </c>
      <c r="J67" s="22">
        <v>9</v>
      </c>
      <c r="K67" s="22">
        <v>30</v>
      </c>
      <c r="L67" s="15">
        <v>39</v>
      </c>
      <c r="M67" s="15">
        <v>0</v>
      </c>
      <c r="O67" t="str">
        <f t="shared" si="1"/>
        <v>LABNo Sale</v>
      </c>
    </row>
    <row r="68" spans="1:15" ht="12" customHeight="1" outlineLevel="1" x14ac:dyDescent="0.2">
      <c r="A68" s="12" t="s">
        <v>24156</v>
      </c>
      <c r="B68" s="12">
        <v>17519</v>
      </c>
      <c r="C68" s="12" t="s">
        <v>20133</v>
      </c>
      <c r="D68" s="13">
        <v>39906</v>
      </c>
      <c r="E68" s="13">
        <v>39912</v>
      </c>
      <c r="F68" s="14">
        <v>39916</v>
      </c>
      <c r="G68" s="20"/>
      <c r="H68" s="20"/>
      <c r="J68" s="23"/>
      <c r="K68" s="23"/>
      <c r="L68" s="15">
        <v>0</v>
      </c>
      <c r="M68" s="15">
        <v>0</v>
      </c>
      <c r="O68" t="str">
        <f t="shared" si="1"/>
        <v>LABDeclined</v>
      </c>
    </row>
    <row r="69" spans="1:15" ht="12" customHeight="1" outlineLevel="1" x14ac:dyDescent="0.2">
      <c r="A69" s="12" t="s">
        <v>24158</v>
      </c>
      <c r="B69" s="12">
        <v>17524</v>
      </c>
      <c r="C69" s="12" t="s">
        <v>20133</v>
      </c>
      <c r="D69" s="13">
        <v>39905</v>
      </c>
      <c r="E69" s="13">
        <v>39916</v>
      </c>
      <c r="F69" s="14">
        <v>39916</v>
      </c>
      <c r="G69" s="20"/>
      <c r="H69" s="20"/>
      <c r="J69" s="23"/>
      <c r="K69" s="23"/>
      <c r="L69" s="15">
        <v>0</v>
      </c>
      <c r="M69" s="15">
        <v>0</v>
      </c>
      <c r="O69" t="str">
        <f t="shared" si="1"/>
        <v>NBBDeclined</v>
      </c>
    </row>
    <row r="70" spans="1:15" ht="12" customHeight="1" outlineLevel="1" x14ac:dyDescent="0.2">
      <c r="A70" s="12" t="s">
        <v>20138</v>
      </c>
      <c r="B70" s="12">
        <v>16872</v>
      </c>
      <c r="C70" s="12" t="s">
        <v>20135</v>
      </c>
      <c r="D70" s="13">
        <v>39911</v>
      </c>
      <c r="E70" s="13">
        <v>39916</v>
      </c>
      <c r="F70" s="14">
        <v>39917</v>
      </c>
      <c r="G70" s="14">
        <v>39927</v>
      </c>
      <c r="H70" s="14">
        <v>39930</v>
      </c>
      <c r="I70" s="21">
        <v>39937</v>
      </c>
      <c r="J70" s="15">
        <v>10</v>
      </c>
      <c r="K70" s="15">
        <v>3</v>
      </c>
      <c r="L70" s="15">
        <v>13</v>
      </c>
      <c r="M70" s="15">
        <v>7</v>
      </c>
      <c r="O70" t="str">
        <f t="shared" si="1"/>
        <v>CNJBound &amp; Not Paid</v>
      </c>
    </row>
    <row r="71" spans="1:15" ht="21.95" customHeight="1" outlineLevel="1" x14ac:dyDescent="0.2">
      <c r="A71" s="12" t="s">
        <v>20138</v>
      </c>
      <c r="B71" s="12">
        <v>16979</v>
      </c>
      <c r="C71" s="12" t="s">
        <v>24149</v>
      </c>
      <c r="D71" s="13">
        <v>39904</v>
      </c>
      <c r="E71" s="13">
        <v>39917</v>
      </c>
      <c r="F71" s="14">
        <v>39917</v>
      </c>
      <c r="G71" s="14">
        <v>39951</v>
      </c>
      <c r="H71" s="19">
        <v>39953</v>
      </c>
      <c r="I71" s="21">
        <v>39965</v>
      </c>
      <c r="J71" s="15">
        <v>34</v>
      </c>
      <c r="K71" s="22">
        <v>2</v>
      </c>
      <c r="L71" s="15">
        <v>36</v>
      </c>
      <c r="M71" s="15">
        <v>12</v>
      </c>
      <c r="O71" t="str">
        <f t="shared" si="1"/>
        <v>CNJRenewal Laspe Replaced</v>
      </c>
    </row>
    <row r="72" spans="1:15" ht="12" customHeight="1" outlineLevel="1" x14ac:dyDescent="0.2">
      <c r="A72" s="12" t="s">
        <v>20138</v>
      </c>
      <c r="B72" s="12">
        <v>16930</v>
      </c>
      <c r="C72" s="12" t="s">
        <v>20135</v>
      </c>
      <c r="D72" s="13">
        <v>39912</v>
      </c>
      <c r="E72" s="13">
        <v>39917</v>
      </c>
      <c r="F72" s="14">
        <v>39917</v>
      </c>
      <c r="G72" s="14">
        <v>39940</v>
      </c>
      <c r="H72" s="14">
        <v>39940</v>
      </c>
      <c r="I72" s="16">
        <v>39955</v>
      </c>
      <c r="J72" s="15">
        <v>23</v>
      </c>
      <c r="K72" s="15">
        <v>0</v>
      </c>
      <c r="L72" s="15">
        <v>23</v>
      </c>
      <c r="M72" s="15">
        <v>15</v>
      </c>
      <c r="O72" t="str">
        <f t="shared" si="1"/>
        <v>CNJBound &amp; Not Paid</v>
      </c>
    </row>
    <row r="73" spans="1:15" ht="12" customHeight="1" outlineLevel="1" x14ac:dyDescent="0.2">
      <c r="A73" s="12" t="s">
        <v>24153</v>
      </c>
      <c r="B73" s="12">
        <v>17779</v>
      </c>
      <c r="C73" s="12" t="s">
        <v>20136</v>
      </c>
      <c r="D73" s="13">
        <v>39913</v>
      </c>
      <c r="E73" s="13">
        <v>39917</v>
      </c>
      <c r="F73" s="14">
        <v>39917</v>
      </c>
      <c r="G73" s="14">
        <v>39924</v>
      </c>
      <c r="H73" s="19">
        <v>39945</v>
      </c>
      <c r="J73" s="15">
        <v>7</v>
      </c>
      <c r="K73" s="22">
        <v>21</v>
      </c>
      <c r="L73" s="15">
        <v>28</v>
      </c>
      <c r="M73" s="15">
        <v>0</v>
      </c>
      <c r="O73" t="str">
        <f t="shared" si="1"/>
        <v>HJMClose-No Info</v>
      </c>
    </row>
    <row r="74" spans="1:15" ht="12" customHeight="1" outlineLevel="1" x14ac:dyDescent="0.2">
      <c r="A74" s="12" t="s">
        <v>24153</v>
      </c>
      <c r="B74" s="12">
        <v>17020</v>
      </c>
      <c r="C74" s="12" t="s">
        <v>20135</v>
      </c>
      <c r="D74" s="13">
        <v>39913</v>
      </c>
      <c r="E74" s="13">
        <v>39916</v>
      </c>
      <c r="F74" s="14">
        <v>39917</v>
      </c>
      <c r="G74" s="14">
        <v>39951</v>
      </c>
      <c r="H74" s="14">
        <v>39951</v>
      </c>
      <c r="I74" s="16">
        <v>39977</v>
      </c>
      <c r="J74" s="15">
        <v>34</v>
      </c>
      <c r="K74" s="15">
        <v>0</v>
      </c>
      <c r="L74" s="15">
        <v>34</v>
      </c>
      <c r="M74" s="15">
        <v>26</v>
      </c>
      <c r="O74" t="str">
        <f t="shared" si="1"/>
        <v>HJMBound &amp; Not Paid</v>
      </c>
    </row>
    <row r="75" spans="1:15" ht="12" customHeight="1" outlineLevel="1" x14ac:dyDescent="0.2">
      <c r="A75" s="12" t="s">
        <v>24153</v>
      </c>
      <c r="B75" s="12">
        <v>17777</v>
      </c>
      <c r="C75" s="12" t="s">
        <v>20133</v>
      </c>
      <c r="D75" s="13">
        <v>39911</v>
      </c>
      <c r="E75" s="13">
        <v>39917</v>
      </c>
      <c r="F75" s="14">
        <v>39917</v>
      </c>
      <c r="G75" s="14">
        <v>39925</v>
      </c>
      <c r="H75" s="20"/>
      <c r="I75" s="18"/>
      <c r="J75" s="15">
        <v>8</v>
      </c>
      <c r="K75" s="23"/>
      <c r="L75" s="15">
        <v>0</v>
      </c>
      <c r="M75" s="15">
        <v>0</v>
      </c>
      <c r="O75" t="str">
        <f t="shared" si="1"/>
        <v>HJMDeclined</v>
      </c>
    </row>
    <row r="76" spans="1:15" ht="12" customHeight="1" outlineLevel="1" x14ac:dyDescent="0.2">
      <c r="A76" s="12" t="s">
        <v>24153</v>
      </c>
      <c r="B76" s="12">
        <v>17054</v>
      </c>
      <c r="C76" s="12" t="s">
        <v>20135</v>
      </c>
      <c r="D76" s="13">
        <v>39913</v>
      </c>
      <c r="E76" s="13">
        <v>39917</v>
      </c>
      <c r="F76" s="14">
        <v>39917</v>
      </c>
      <c r="G76" s="14">
        <v>39954</v>
      </c>
      <c r="H76" s="14">
        <v>39954</v>
      </c>
      <c r="I76" s="16">
        <v>39987</v>
      </c>
      <c r="J76" s="15">
        <v>37</v>
      </c>
      <c r="K76" s="15">
        <v>0</v>
      </c>
      <c r="L76" s="15">
        <v>37</v>
      </c>
      <c r="M76" s="15">
        <v>33</v>
      </c>
      <c r="O76" t="str">
        <f t="shared" si="1"/>
        <v>HJMBound &amp; Not Paid</v>
      </c>
    </row>
    <row r="77" spans="1:15" ht="12" customHeight="1" outlineLevel="1" x14ac:dyDescent="0.2">
      <c r="A77" s="12" t="s">
        <v>24155</v>
      </c>
      <c r="B77" s="12">
        <v>16923</v>
      </c>
      <c r="C77" s="12" t="s">
        <v>20135</v>
      </c>
      <c r="D77" s="13">
        <v>39903</v>
      </c>
      <c r="E77" s="13">
        <v>39916</v>
      </c>
      <c r="F77" s="14">
        <v>39917</v>
      </c>
      <c r="G77" s="14">
        <v>39937</v>
      </c>
      <c r="H77" s="14">
        <v>39937</v>
      </c>
      <c r="I77" s="21">
        <v>39952</v>
      </c>
      <c r="J77" s="15">
        <v>20</v>
      </c>
      <c r="K77" s="15">
        <v>0</v>
      </c>
      <c r="L77" s="15">
        <v>20</v>
      </c>
      <c r="M77" s="15">
        <v>15</v>
      </c>
      <c r="O77" t="str">
        <f t="shared" si="1"/>
        <v>JRBound &amp; Not Paid</v>
      </c>
    </row>
    <row r="78" spans="1:15" ht="12" customHeight="1" outlineLevel="1" x14ac:dyDescent="0.2">
      <c r="A78" s="12" t="s">
        <v>24156</v>
      </c>
      <c r="B78" s="12">
        <v>17529</v>
      </c>
      <c r="C78" s="12" t="s">
        <v>20134</v>
      </c>
      <c r="D78" s="13">
        <v>39913</v>
      </c>
      <c r="E78" s="13">
        <v>39917</v>
      </c>
      <c r="F78" s="14">
        <v>39917</v>
      </c>
      <c r="G78" s="14">
        <v>39924</v>
      </c>
      <c r="H78" s="14">
        <v>39925</v>
      </c>
      <c r="I78" s="18"/>
      <c r="J78" s="15">
        <v>7</v>
      </c>
      <c r="K78" s="15">
        <v>1</v>
      </c>
      <c r="L78" s="15">
        <v>8</v>
      </c>
      <c r="M78" s="15">
        <v>0</v>
      </c>
      <c r="O78" t="str">
        <f t="shared" si="1"/>
        <v>LABNo Sale</v>
      </c>
    </row>
    <row r="79" spans="1:15" ht="12" customHeight="1" outlineLevel="1" x14ac:dyDescent="0.2">
      <c r="A79" s="12" t="s">
        <v>24156</v>
      </c>
      <c r="B79" s="12">
        <v>17530</v>
      </c>
      <c r="C79" s="12" t="s">
        <v>20133</v>
      </c>
      <c r="D79" s="13">
        <v>39909</v>
      </c>
      <c r="E79" s="13">
        <v>39916</v>
      </c>
      <c r="F79" s="14">
        <v>39917</v>
      </c>
      <c r="G79" s="8"/>
      <c r="H79" s="8"/>
      <c r="J79" s="10"/>
      <c r="K79" s="10"/>
      <c r="L79" s="15">
        <v>0</v>
      </c>
      <c r="M79" s="15">
        <v>0</v>
      </c>
      <c r="O79" t="str">
        <f t="shared" si="1"/>
        <v>LABDeclined</v>
      </c>
    </row>
    <row r="80" spans="1:15" ht="12" customHeight="1" outlineLevel="1" x14ac:dyDescent="0.2">
      <c r="A80" s="12" t="s">
        <v>24156</v>
      </c>
      <c r="B80" s="12">
        <v>17528</v>
      </c>
      <c r="C80" s="12" t="s">
        <v>20134</v>
      </c>
      <c r="D80" s="13">
        <v>39911</v>
      </c>
      <c r="E80" s="13">
        <v>39916</v>
      </c>
      <c r="F80" s="14">
        <v>39917</v>
      </c>
      <c r="G80" s="14">
        <v>39918</v>
      </c>
      <c r="H80" s="14">
        <v>39924</v>
      </c>
      <c r="J80" s="15">
        <v>1</v>
      </c>
      <c r="K80" s="15">
        <v>6</v>
      </c>
      <c r="L80" s="15">
        <v>7</v>
      </c>
      <c r="M80" s="15">
        <v>0</v>
      </c>
      <c r="O80" t="str">
        <f t="shared" si="1"/>
        <v>LABNo Sale</v>
      </c>
    </row>
    <row r="81" spans="1:15" ht="12" customHeight="1" outlineLevel="1" x14ac:dyDescent="0.2">
      <c r="A81" s="12" t="s">
        <v>24157</v>
      </c>
      <c r="B81" s="12">
        <v>16966</v>
      </c>
      <c r="C81" s="12" t="s">
        <v>20135</v>
      </c>
      <c r="D81" s="13">
        <v>39903</v>
      </c>
      <c r="E81" s="13">
        <v>39913</v>
      </c>
      <c r="F81" s="14">
        <v>39917</v>
      </c>
      <c r="G81" s="19">
        <v>39926</v>
      </c>
      <c r="H81" s="19">
        <v>39937</v>
      </c>
      <c r="I81" s="21">
        <v>39965</v>
      </c>
      <c r="J81" s="22">
        <v>9</v>
      </c>
      <c r="K81" s="22">
        <v>11</v>
      </c>
      <c r="L81" s="15">
        <v>20</v>
      </c>
      <c r="M81" s="15">
        <v>28</v>
      </c>
      <c r="O81" t="str">
        <f t="shared" si="1"/>
        <v>MCBBound &amp; Not Paid</v>
      </c>
    </row>
    <row r="82" spans="1:15" ht="12" customHeight="1" outlineLevel="1" x14ac:dyDescent="0.2">
      <c r="A82" s="12" t="s">
        <v>24158</v>
      </c>
      <c r="B82" s="12">
        <v>17531</v>
      </c>
      <c r="C82" s="12" t="s">
        <v>20133</v>
      </c>
      <c r="D82" s="13">
        <v>39899</v>
      </c>
      <c r="E82" s="13">
        <v>39916</v>
      </c>
      <c r="F82" s="14">
        <v>39917</v>
      </c>
      <c r="G82" s="20"/>
      <c r="H82" s="20"/>
      <c r="I82" s="18"/>
      <c r="J82" s="23"/>
      <c r="K82" s="23"/>
      <c r="L82" s="15">
        <v>0</v>
      </c>
      <c r="M82" s="15">
        <v>0</v>
      </c>
      <c r="O82" t="str">
        <f t="shared" si="1"/>
        <v>NBBDeclined</v>
      </c>
    </row>
    <row r="83" spans="1:15" ht="12" customHeight="1" outlineLevel="1" x14ac:dyDescent="0.2">
      <c r="A83" s="12" t="s">
        <v>24158</v>
      </c>
      <c r="B83" s="12">
        <v>17778</v>
      </c>
      <c r="C83" s="12" t="s">
        <v>20133</v>
      </c>
      <c r="D83" s="13">
        <v>39912</v>
      </c>
      <c r="E83" s="13">
        <v>39917</v>
      </c>
      <c r="F83" s="14">
        <v>39917</v>
      </c>
      <c r="G83" s="14">
        <v>39931</v>
      </c>
      <c r="H83" s="20"/>
      <c r="I83" s="18"/>
      <c r="J83" s="15">
        <v>14</v>
      </c>
      <c r="K83" s="23"/>
      <c r="L83" s="15">
        <v>0</v>
      </c>
      <c r="M83" s="15">
        <v>0</v>
      </c>
      <c r="O83" t="str">
        <f t="shared" si="1"/>
        <v>NBBDeclined</v>
      </c>
    </row>
    <row r="84" spans="1:15" ht="12" customHeight="1" outlineLevel="1" x14ac:dyDescent="0.2">
      <c r="A84" s="12" t="s">
        <v>24156</v>
      </c>
      <c r="B84" s="12">
        <v>16969</v>
      </c>
      <c r="C84" s="12" t="s">
        <v>20135</v>
      </c>
      <c r="D84" s="13">
        <v>39917</v>
      </c>
      <c r="E84" s="13">
        <v>39918</v>
      </c>
      <c r="F84" s="14">
        <v>39918</v>
      </c>
      <c r="G84" s="14">
        <v>39944</v>
      </c>
      <c r="H84" s="14">
        <v>39944</v>
      </c>
      <c r="I84" s="21">
        <v>39965</v>
      </c>
      <c r="J84" s="15">
        <v>26</v>
      </c>
      <c r="K84" s="15">
        <v>0</v>
      </c>
      <c r="L84" s="15">
        <v>26</v>
      </c>
      <c r="M84" s="15">
        <v>21</v>
      </c>
      <c r="O84" t="str">
        <f t="shared" si="1"/>
        <v>LABBound &amp; Not Paid</v>
      </c>
    </row>
    <row r="85" spans="1:15" ht="12" customHeight="1" outlineLevel="1" x14ac:dyDescent="0.2">
      <c r="A85" s="12" t="s">
        <v>24156</v>
      </c>
      <c r="B85" s="12">
        <v>16677</v>
      </c>
      <c r="C85" s="12" t="s">
        <v>20137</v>
      </c>
      <c r="D85" s="13">
        <v>39911</v>
      </c>
      <c r="E85" s="13">
        <v>39917</v>
      </c>
      <c r="F85" s="14">
        <v>39918</v>
      </c>
      <c r="G85" s="19">
        <v>39918</v>
      </c>
      <c r="H85" s="19">
        <v>39918</v>
      </c>
      <c r="I85" s="21">
        <v>39917</v>
      </c>
      <c r="J85" s="22">
        <v>0</v>
      </c>
      <c r="K85" s="22">
        <v>0</v>
      </c>
      <c r="L85" s="15">
        <v>0</v>
      </c>
      <c r="M85" s="15">
        <v>-1</v>
      </c>
      <c r="O85" t="str">
        <f t="shared" si="1"/>
        <v>LABCancel</v>
      </c>
    </row>
    <row r="86" spans="1:15" ht="12" customHeight="1" outlineLevel="1" x14ac:dyDescent="0.2">
      <c r="A86" s="12" t="s">
        <v>24157</v>
      </c>
      <c r="B86" s="12">
        <v>17029</v>
      </c>
      <c r="C86" s="12" t="s">
        <v>20135</v>
      </c>
      <c r="D86" s="13">
        <v>39913</v>
      </c>
      <c r="E86" s="13">
        <v>39917</v>
      </c>
      <c r="F86" s="14">
        <v>39918</v>
      </c>
      <c r="G86" s="14">
        <v>39940</v>
      </c>
      <c r="H86" s="14">
        <v>39941</v>
      </c>
      <c r="I86" s="16">
        <v>39979</v>
      </c>
      <c r="J86" s="15">
        <v>22</v>
      </c>
      <c r="K86" s="15">
        <v>1</v>
      </c>
      <c r="L86" s="15">
        <v>23</v>
      </c>
      <c r="M86" s="15">
        <v>38</v>
      </c>
      <c r="O86" t="str">
        <f t="shared" si="1"/>
        <v>MCBBound &amp; Not Paid</v>
      </c>
    </row>
    <row r="87" spans="1:15" ht="12" customHeight="1" outlineLevel="1" x14ac:dyDescent="0.2">
      <c r="A87" s="12" t="s">
        <v>24158</v>
      </c>
      <c r="B87" s="12">
        <v>17780</v>
      </c>
      <c r="C87" s="12" t="s">
        <v>20133</v>
      </c>
      <c r="D87" s="13">
        <v>39912</v>
      </c>
      <c r="E87" s="13">
        <v>39917</v>
      </c>
      <c r="F87" s="14">
        <v>39918</v>
      </c>
      <c r="G87" s="20"/>
      <c r="H87" s="20"/>
      <c r="I87" s="18"/>
      <c r="J87" s="23"/>
      <c r="K87" s="23"/>
      <c r="L87" s="15">
        <v>0</v>
      </c>
      <c r="M87" s="15">
        <v>0</v>
      </c>
      <c r="O87" t="str">
        <f t="shared" si="1"/>
        <v>NBBDeclined</v>
      </c>
    </row>
    <row r="88" spans="1:15" ht="12" customHeight="1" outlineLevel="1" x14ac:dyDescent="0.2">
      <c r="A88" s="12" t="s">
        <v>20138</v>
      </c>
      <c r="B88" s="12">
        <v>16990</v>
      </c>
      <c r="C88" s="12" t="s">
        <v>20135</v>
      </c>
      <c r="D88" s="13">
        <v>39916</v>
      </c>
      <c r="E88" s="13">
        <v>39918</v>
      </c>
      <c r="F88" s="14">
        <v>39919</v>
      </c>
      <c r="G88" s="14">
        <v>39951</v>
      </c>
      <c r="H88" s="14">
        <v>39952</v>
      </c>
      <c r="I88" s="16">
        <v>39968</v>
      </c>
      <c r="J88" s="15">
        <v>32</v>
      </c>
      <c r="K88" s="15">
        <v>1</v>
      </c>
      <c r="L88" s="15">
        <v>33</v>
      </c>
      <c r="M88" s="15">
        <v>16</v>
      </c>
      <c r="O88" t="str">
        <f t="shared" si="1"/>
        <v>CNJBound &amp; Not Paid</v>
      </c>
    </row>
    <row r="89" spans="1:15" ht="12" customHeight="1" outlineLevel="1" x14ac:dyDescent="0.2">
      <c r="A89" s="12" t="s">
        <v>20138</v>
      </c>
      <c r="B89" s="12">
        <v>16904</v>
      </c>
      <c r="C89" s="12" t="s">
        <v>20135</v>
      </c>
      <c r="D89" s="13">
        <v>39918</v>
      </c>
      <c r="E89" s="13">
        <v>39918</v>
      </c>
      <c r="F89" s="14">
        <v>39919</v>
      </c>
      <c r="G89" s="14">
        <v>39940</v>
      </c>
      <c r="H89" s="14">
        <v>39940</v>
      </c>
      <c r="I89" s="16">
        <v>39947</v>
      </c>
      <c r="J89" s="15">
        <v>21</v>
      </c>
      <c r="K89" s="15">
        <v>0</v>
      </c>
      <c r="L89" s="15">
        <v>21</v>
      </c>
      <c r="M89" s="15">
        <v>7</v>
      </c>
      <c r="O89" t="str">
        <f t="shared" si="1"/>
        <v>CNJBound &amp; Not Paid</v>
      </c>
    </row>
    <row r="90" spans="1:15" ht="21.95" customHeight="1" outlineLevel="1" x14ac:dyDescent="0.2">
      <c r="A90" s="12" t="s">
        <v>24153</v>
      </c>
      <c r="B90" s="12">
        <v>17032</v>
      </c>
      <c r="C90" s="12" t="s">
        <v>24149</v>
      </c>
      <c r="D90" s="13">
        <v>39917</v>
      </c>
      <c r="E90" s="13">
        <v>39918</v>
      </c>
      <c r="F90" s="14">
        <v>39919</v>
      </c>
      <c r="G90" s="14">
        <v>39951</v>
      </c>
      <c r="H90" s="14">
        <v>39951</v>
      </c>
      <c r="I90" s="21">
        <v>39980</v>
      </c>
      <c r="J90" s="15">
        <v>32</v>
      </c>
      <c r="K90" s="15">
        <v>0</v>
      </c>
      <c r="L90" s="15">
        <v>32</v>
      </c>
      <c r="M90" s="15">
        <v>29</v>
      </c>
      <c r="O90" t="str">
        <f t="shared" ref="O90:O153" si="2">+A90&amp;C90</f>
        <v>HJMRenewal Laspe Replaced</v>
      </c>
    </row>
    <row r="91" spans="1:15" ht="12" customHeight="1" outlineLevel="1" x14ac:dyDescent="0.2">
      <c r="A91" s="12" t="s">
        <v>24153</v>
      </c>
      <c r="B91" s="12">
        <v>16998</v>
      </c>
      <c r="C91" s="12" t="s">
        <v>20135</v>
      </c>
      <c r="D91" s="13">
        <v>39911</v>
      </c>
      <c r="E91" s="13">
        <v>39919</v>
      </c>
      <c r="F91" s="14">
        <v>39919</v>
      </c>
      <c r="G91" s="14">
        <v>39945</v>
      </c>
      <c r="H91" s="14">
        <v>39945</v>
      </c>
      <c r="I91" s="16">
        <v>39970</v>
      </c>
      <c r="J91" s="15">
        <v>26</v>
      </c>
      <c r="K91" s="15">
        <v>0</v>
      </c>
      <c r="L91" s="15">
        <v>26</v>
      </c>
      <c r="M91" s="15">
        <v>25</v>
      </c>
      <c r="O91" t="str">
        <f t="shared" si="2"/>
        <v>HJMBound &amp; Not Paid</v>
      </c>
    </row>
    <row r="92" spans="1:15" ht="12" customHeight="1" outlineLevel="1" x14ac:dyDescent="0.2">
      <c r="A92" s="12" t="s">
        <v>24155</v>
      </c>
      <c r="B92" s="12">
        <v>16739</v>
      </c>
      <c r="C92" s="12" t="s">
        <v>20135</v>
      </c>
      <c r="D92" s="13">
        <v>39914</v>
      </c>
      <c r="E92" s="13">
        <v>39919</v>
      </c>
      <c r="F92" s="14">
        <v>39919</v>
      </c>
      <c r="G92" s="14">
        <v>39923</v>
      </c>
      <c r="H92" s="14">
        <v>39923</v>
      </c>
      <c r="I92" s="16">
        <v>39933</v>
      </c>
      <c r="J92" s="15">
        <v>4</v>
      </c>
      <c r="K92" s="15">
        <v>0</v>
      </c>
      <c r="L92" s="15">
        <v>4</v>
      </c>
      <c r="M92" s="15">
        <v>10</v>
      </c>
      <c r="O92" t="str">
        <f t="shared" si="2"/>
        <v>JRBound &amp; Not Paid</v>
      </c>
    </row>
    <row r="93" spans="1:15" ht="12" customHeight="1" outlineLevel="1" x14ac:dyDescent="0.2">
      <c r="A93" s="12" t="s">
        <v>24155</v>
      </c>
      <c r="B93" s="12">
        <v>16698</v>
      </c>
      <c r="C93" s="12" t="s">
        <v>20135</v>
      </c>
      <c r="D93" s="13">
        <v>39918</v>
      </c>
      <c r="E93" s="13">
        <v>39919</v>
      </c>
      <c r="F93" s="14">
        <v>39919</v>
      </c>
      <c r="G93" s="14">
        <v>39919</v>
      </c>
      <c r="H93" s="14">
        <v>39919</v>
      </c>
      <c r="I93" s="16">
        <v>39921</v>
      </c>
      <c r="J93" s="15">
        <v>0</v>
      </c>
      <c r="K93" s="15">
        <v>0</v>
      </c>
      <c r="L93" s="15">
        <v>0</v>
      </c>
      <c r="M93" s="15">
        <v>2</v>
      </c>
      <c r="O93" t="str">
        <f t="shared" si="2"/>
        <v>JRBound &amp; Not Paid</v>
      </c>
    </row>
    <row r="94" spans="1:15" ht="12" customHeight="1" outlineLevel="1" x14ac:dyDescent="0.2">
      <c r="A94" s="12" t="s">
        <v>24156</v>
      </c>
      <c r="B94" s="12">
        <v>16706</v>
      </c>
      <c r="C94" s="12" t="s">
        <v>20135</v>
      </c>
      <c r="D94" s="13">
        <v>39909</v>
      </c>
      <c r="E94" s="13">
        <v>39919</v>
      </c>
      <c r="F94" s="14">
        <v>39919</v>
      </c>
      <c r="G94" s="14">
        <v>39920</v>
      </c>
      <c r="H94" s="19">
        <v>39920</v>
      </c>
      <c r="I94" s="21">
        <v>39924</v>
      </c>
      <c r="J94" s="15">
        <v>1</v>
      </c>
      <c r="K94" s="22">
        <v>0</v>
      </c>
      <c r="L94" s="15">
        <v>1</v>
      </c>
      <c r="M94" s="15">
        <v>4</v>
      </c>
      <c r="O94" t="str">
        <f t="shared" si="2"/>
        <v>LABBound &amp; Not Paid</v>
      </c>
    </row>
    <row r="95" spans="1:15" ht="12" customHeight="1" outlineLevel="1" x14ac:dyDescent="0.2">
      <c r="A95" s="12" t="s">
        <v>24156</v>
      </c>
      <c r="B95" s="12">
        <v>17782</v>
      </c>
      <c r="C95" s="12" t="s">
        <v>20135</v>
      </c>
      <c r="D95" s="13">
        <v>39918</v>
      </c>
      <c r="E95" s="13">
        <v>39919</v>
      </c>
      <c r="F95" s="14">
        <v>39919</v>
      </c>
      <c r="G95" s="19">
        <v>39925</v>
      </c>
      <c r="H95" s="19">
        <v>39941</v>
      </c>
      <c r="J95" s="22">
        <v>6</v>
      </c>
      <c r="K95" s="22">
        <v>16</v>
      </c>
      <c r="L95" s="15">
        <v>22</v>
      </c>
      <c r="M95" s="15">
        <v>0</v>
      </c>
      <c r="O95" t="str">
        <f t="shared" si="2"/>
        <v>LABBound &amp; Not Paid</v>
      </c>
    </row>
    <row r="96" spans="1:15" ht="12" customHeight="1" outlineLevel="1" x14ac:dyDescent="0.2">
      <c r="A96" s="12" t="s">
        <v>24156</v>
      </c>
      <c r="B96" s="12">
        <v>16734</v>
      </c>
      <c r="C96" s="12" t="s">
        <v>20135</v>
      </c>
      <c r="D96" s="13">
        <v>39919</v>
      </c>
      <c r="E96" s="13">
        <v>39919</v>
      </c>
      <c r="F96" s="14">
        <v>39919</v>
      </c>
      <c r="G96" s="14">
        <v>39923</v>
      </c>
      <c r="H96" s="14">
        <v>39923</v>
      </c>
      <c r="I96" s="16">
        <v>39931</v>
      </c>
      <c r="J96" s="15">
        <v>4</v>
      </c>
      <c r="K96" s="15">
        <v>0</v>
      </c>
      <c r="L96" s="15">
        <v>4</v>
      </c>
      <c r="M96" s="15">
        <v>8</v>
      </c>
      <c r="O96" t="str">
        <f t="shared" si="2"/>
        <v>LABBound &amp; Not Paid</v>
      </c>
    </row>
    <row r="97" spans="1:15" ht="12" customHeight="1" outlineLevel="1" x14ac:dyDescent="0.2">
      <c r="A97" s="12" t="s">
        <v>24156</v>
      </c>
      <c r="B97" s="12">
        <v>16860</v>
      </c>
      <c r="C97" s="12" t="s">
        <v>20135</v>
      </c>
      <c r="D97" s="13">
        <v>39917</v>
      </c>
      <c r="E97" s="13">
        <v>39919</v>
      </c>
      <c r="F97" s="14">
        <v>39919</v>
      </c>
      <c r="G97" s="14">
        <v>39925</v>
      </c>
      <c r="H97" s="19">
        <v>39925</v>
      </c>
      <c r="I97" s="21">
        <v>39934</v>
      </c>
      <c r="J97" s="15">
        <v>6</v>
      </c>
      <c r="K97" s="22">
        <v>0</v>
      </c>
      <c r="L97" s="15">
        <v>6</v>
      </c>
      <c r="M97" s="15">
        <v>9</v>
      </c>
      <c r="O97" t="str">
        <f t="shared" si="2"/>
        <v>LABBound &amp; Not Paid</v>
      </c>
    </row>
    <row r="98" spans="1:15" ht="12" customHeight="1" outlineLevel="1" x14ac:dyDescent="0.2">
      <c r="A98" s="12" t="s">
        <v>24156</v>
      </c>
      <c r="B98" s="12">
        <v>17781</v>
      </c>
      <c r="C98" s="12" t="s">
        <v>20135</v>
      </c>
      <c r="D98" s="13">
        <v>39918</v>
      </c>
      <c r="E98" s="13">
        <v>39919</v>
      </c>
      <c r="F98" s="14">
        <v>39919</v>
      </c>
      <c r="G98" s="14">
        <v>39932</v>
      </c>
      <c r="H98" s="14">
        <v>39932</v>
      </c>
      <c r="I98" s="18"/>
      <c r="J98" s="15">
        <v>13</v>
      </c>
      <c r="K98" s="15">
        <v>0</v>
      </c>
      <c r="L98" s="15">
        <v>13</v>
      </c>
      <c r="M98" s="15">
        <v>0</v>
      </c>
      <c r="O98" t="str">
        <f t="shared" si="2"/>
        <v>LABBound &amp; Not Paid</v>
      </c>
    </row>
    <row r="99" spans="1:15" ht="12" customHeight="1" outlineLevel="1" x14ac:dyDescent="0.2">
      <c r="A99" s="12" t="s">
        <v>24157</v>
      </c>
      <c r="B99" s="12">
        <v>16694</v>
      </c>
      <c r="C99" s="12" t="s">
        <v>20135</v>
      </c>
      <c r="D99" s="13">
        <v>39918</v>
      </c>
      <c r="E99" s="13">
        <v>39919</v>
      </c>
      <c r="F99" s="14">
        <v>39919</v>
      </c>
      <c r="G99" s="14">
        <v>39919</v>
      </c>
      <c r="H99" s="14">
        <v>39919</v>
      </c>
      <c r="I99" s="16">
        <v>39921</v>
      </c>
      <c r="J99" s="15">
        <v>0</v>
      </c>
      <c r="K99" s="15">
        <v>0</v>
      </c>
      <c r="L99" s="15">
        <v>0</v>
      </c>
      <c r="M99" s="15">
        <v>2</v>
      </c>
      <c r="O99" t="str">
        <f t="shared" si="2"/>
        <v>MCBBound &amp; Not Paid</v>
      </c>
    </row>
    <row r="100" spans="1:15" ht="12" customHeight="1" outlineLevel="1" x14ac:dyDescent="0.2">
      <c r="A100" s="12" t="s">
        <v>20138</v>
      </c>
      <c r="B100" s="12">
        <v>16885</v>
      </c>
      <c r="C100" s="12" t="s">
        <v>20135</v>
      </c>
      <c r="D100" s="13">
        <v>39918</v>
      </c>
      <c r="E100" s="13">
        <v>39919</v>
      </c>
      <c r="F100" s="14">
        <v>39920</v>
      </c>
      <c r="G100" s="14">
        <v>39926</v>
      </c>
      <c r="H100" s="14">
        <v>39926</v>
      </c>
      <c r="I100" s="16">
        <v>39940</v>
      </c>
      <c r="J100" s="15">
        <v>6</v>
      </c>
      <c r="K100" s="15">
        <v>0</v>
      </c>
      <c r="L100" s="15">
        <v>6</v>
      </c>
      <c r="M100" s="15">
        <v>14</v>
      </c>
      <c r="O100" t="str">
        <f t="shared" si="2"/>
        <v>CNJBound &amp; Not Paid</v>
      </c>
    </row>
    <row r="101" spans="1:15" ht="12" customHeight="1" outlineLevel="1" x14ac:dyDescent="0.2">
      <c r="A101" s="12" t="s">
        <v>20138</v>
      </c>
      <c r="B101" s="12">
        <v>16861</v>
      </c>
      <c r="C101" s="12" t="s">
        <v>20135</v>
      </c>
      <c r="D101" s="13">
        <v>39918</v>
      </c>
      <c r="E101" s="13">
        <v>39920</v>
      </c>
      <c r="F101" s="14">
        <v>39920</v>
      </c>
      <c r="G101" s="14">
        <v>39923</v>
      </c>
      <c r="H101" s="14">
        <v>39923</v>
      </c>
      <c r="I101" s="16">
        <v>39934</v>
      </c>
      <c r="J101" s="15">
        <v>3</v>
      </c>
      <c r="K101" s="15">
        <v>0</v>
      </c>
      <c r="L101" s="15">
        <v>3</v>
      </c>
      <c r="M101" s="15">
        <v>11</v>
      </c>
      <c r="O101" t="str">
        <f t="shared" si="2"/>
        <v>CNJBound &amp; Not Paid</v>
      </c>
    </row>
    <row r="102" spans="1:15" ht="12" customHeight="1" outlineLevel="1" x14ac:dyDescent="0.2">
      <c r="A102" s="12" t="s">
        <v>24153</v>
      </c>
      <c r="B102" s="12">
        <v>17003</v>
      </c>
      <c r="C102" s="12" t="s">
        <v>20135</v>
      </c>
      <c r="D102" s="13">
        <v>39917</v>
      </c>
      <c r="E102" s="13">
        <v>39920</v>
      </c>
      <c r="F102" s="14">
        <v>39920</v>
      </c>
      <c r="G102" s="14">
        <v>39945</v>
      </c>
      <c r="H102" s="14">
        <v>39945</v>
      </c>
      <c r="I102" s="16">
        <v>39971</v>
      </c>
      <c r="J102" s="15">
        <v>25</v>
      </c>
      <c r="K102" s="15">
        <v>0</v>
      </c>
      <c r="L102" s="15">
        <v>25</v>
      </c>
      <c r="M102" s="15">
        <v>26</v>
      </c>
      <c r="O102" t="str">
        <f t="shared" si="2"/>
        <v>HJMBound &amp; Not Paid</v>
      </c>
    </row>
    <row r="103" spans="1:15" ht="12" customHeight="1" outlineLevel="1" x14ac:dyDescent="0.2">
      <c r="A103" s="12" t="s">
        <v>24153</v>
      </c>
      <c r="B103" s="12">
        <v>16910</v>
      </c>
      <c r="C103" s="12" t="s">
        <v>20135</v>
      </c>
      <c r="D103" s="13">
        <v>39909</v>
      </c>
      <c r="E103" s="13">
        <v>39920</v>
      </c>
      <c r="F103" s="14">
        <v>39920</v>
      </c>
      <c r="G103" s="14">
        <v>39933</v>
      </c>
      <c r="H103" s="14">
        <v>39933</v>
      </c>
      <c r="I103" s="16">
        <v>39948</v>
      </c>
      <c r="J103" s="15">
        <v>13</v>
      </c>
      <c r="K103" s="15">
        <v>0</v>
      </c>
      <c r="L103" s="15">
        <v>13</v>
      </c>
      <c r="M103" s="15">
        <v>15</v>
      </c>
      <c r="O103" t="str">
        <f t="shared" si="2"/>
        <v>HJMBound &amp; Not Paid</v>
      </c>
    </row>
    <row r="104" spans="1:15" ht="12" customHeight="1" outlineLevel="1" x14ac:dyDescent="0.2">
      <c r="A104" s="12" t="s">
        <v>24156</v>
      </c>
      <c r="B104" s="12">
        <v>16899</v>
      </c>
      <c r="C104" s="12" t="s">
        <v>20135</v>
      </c>
      <c r="D104" s="13">
        <v>39913</v>
      </c>
      <c r="E104" s="13">
        <v>39920</v>
      </c>
      <c r="F104" s="14">
        <v>39920</v>
      </c>
      <c r="G104" s="14">
        <v>39931</v>
      </c>
      <c r="H104" s="14">
        <v>39931</v>
      </c>
      <c r="I104" s="21">
        <v>39946</v>
      </c>
      <c r="J104" s="15">
        <v>11</v>
      </c>
      <c r="K104" s="15">
        <v>0</v>
      </c>
      <c r="L104" s="15">
        <v>11</v>
      </c>
      <c r="M104" s="15">
        <v>15</v>
      </c>
      <c r="O104" t="str">
        <f t="shared" si="2"/>
        <v>LABBound &amp; Not Paid</v>
      </c>
    </row>
    <row r="105" spans="1:15" ht="12" customHeight="1" outlineLevel="1" x14ac:dyDescent="0.2">
      <c r="A105" s="12" t="s">
        <v>24157</v>
      </c>
      <c r="B105" s="12">
        <v>16866</v>
      </c>
      <c r="C105" s="12" t="s">
        <v>20135</v>
      </c>
      <c r="D105" s="13">
        <v>39919</v>
      </c>
      <c r="E105" s="13">
        <v>39920</v>
      </c>
      <c r="F105" s="14">
        <v>39920</v>
      </c>
      <c r="G105" s="14">
        <v>39923</v>
      </c>
      <c r="H105" s="14">
        <v>39923</v>
      </c>
      <c r="I105" s="21">
        <v>39935</v>
      </c>
      <c r="J105" s="15">
        <v>3</v>
      </c>
      <c r="K105" s="15">
        <v>0</v>
      </c>
      <c r="L105" s="15">
        <v>3</v>
      </c>
      <c r="M105" s="15">
        <v>12</v>
      </c>
      <c r="O105" t="str">
        <f t="shared" si="2"/>
        <v>MCBBound &amp; Not Paid</v>
      </c>
    </row>
    <row r="106" spans="1:15" ht="12" customHeight="1" outlineLevel="1" x14ac:dyDescent="0.2">
      <c r="A106" s="12" t="s">
        <v>24158</v>
      </c>
      <c r="B106" s="12">
        <v>17784</v>
      </c>
      <c r="C106" s="12" t="s">
        <v>20133</v>
      </c>
      <c r="D106" s="13">
        <v>39916</v>
      </c>
      <c r="E106" s="13">
        <v>39919</v>
      </c>
      <c r="F106" s="14">
        <v>39920</v>
      </c>
      <c r="G106" s="20"/>
      <c r="H106" s="20"/>
      <c r="J106" s="23"/>
      <c r="K106" s="23"/>
      <c r="L106" s="15">
        <v>0</v>
      </c>
      <c r="M106" s="15">
        <v>0</v>
      </c>
      <c r="O106" t="str">
        <f t="shared" si="2"/>
        <v>NBBDeclined</v>
      </c>
    </row>
    <row r="107" spans="1:15" ht="12" customHeight="1" outlineLevel="1" x14ac:dyDescent="0.2">
      <c r="A107" s="12" t="s">
        <v>24158</v>
      </c>
      <c r="B107" s="12">
        <v>17783</v>
      </c>
      <c r="C107" s="12" t="s">
        <v>20135</v>
      </c>
      <c r="D107" s="13">
        <v>39918</v>
      </c>
      <c r="E107" s="13">
        <v>39919</v>
      </c>
      <c r="F107" s="14">
        <v>39920</v>
      </c>
      <c r="G107" s="14">
        <v>39924</v>
      </c>
      <c r="H107" s="14">
        <v>39924</v>
      </c>
      <c r="I107" s="21">
        <v>36883</v>
      </c>
      <c r="J107" s="15">
        <v>4</v>
      </c>
      <c r="K107" s="15">
        <v>0</v>
      </c>
      <c r="L107" s="15">
        <v>4</v>
      </c>
      <c r="M107" s="15">
        <v>-3041</v>
      </c>
      <c r="O107" t="str">
        <f t="shared" si="2"/>
        <v>NBBBound &amp; Not Paid</v>
      </c>
    </row>
    <row r="108" spans="1:15" ht="12" customHeight="1" outlineLevel="1" x14ac:dyDescent="0.2">
      <c r="A108" s="12" t="s">
        <v>20138</v>
      </c>
      <c r="B108" s="12">
        <v>17000</v>
      </c>
      <c r="C108" s="12" t="s">
        <v>24150</v>
      </c>
      <c r="D108" s="13">
        <v>39906</v>
      </c>
      <c r="E108" s="13">
        <v>39920</v>
      </c>
      <c r="F108" s="14">
        <v>39923</v>
      </c>
      <c r="G108" s="20"/>
      <c r="H108" s="20"/>
      <c r="I108" s="16">
        <v>39970</v>
      </c>
      <c r="J108" s="23"/>
      <c r="K108" s="23"/>
      <c r="L108" s="15">
        <v>0</v>
      </c>
      <c r="M108" s="15">
        <v>0</v>
      </c>
      <c r="O108" t="str">
        <f t="shared" si="2"/>
        <v>CNJDO NOT RENEW</v>
      </c>
    </row>
    <row r="109" spans="1:15" ht="12" customHeight="1" outlineLevel="1" x14ac:dyDescent="0.2">
      <c r="A109" s="12" t="s">
        <v>20138</v>
      </c>
      <c r="B109" s="12">
        <v>16868</v>
      </c>
      <c r="C109" s="12" t="s">
        <v>20135</v>
      </c>
      <c r="D109" s="13">
        <v>39917</v>
      </c>
      <c r="E109" s="13">
        <v>39923</v>
      </c>
      <c r="F109" s="14">
        <v>39923</v>
      </c>
      <c r="G109" s="14">
        <v>39925</v>
      </c>
      <c r="H109" s="14">
        <v>39927</v>
      </c>
      <c r="I109" s="16">
        <v>39935</v>
      </c>
      <c r="J109" s="15">
        <v>2</v>
      </c>
      <c r="K109" s="15">
        <v>2</v>
      </c>
      <c r="L109" s="15">
        <v>4</v>
      </c>
      <c r="M109" s="15">
        <v>8</v>
      </c>
      <c r="O109" t="str">
        <f t="shared" si="2"/>
        <v>CNJBound &amp; Not Paid</v>
      </c>
    </row>
    <row r="110" spans="1:15" ht="12" customHeight="1" outlineLevel="1" x14ac:dyDescent="0.2">
      <c r="A110" s="12" t="s">
        <v>24155</v>
      </c>
      <c r="B110" s="12">
        <v>16726</v>
      </c>
      <c r="C110" s="12" t="s">
        <v>20135</v>
      </c>
      <c r="D110" s="13">
        <v>39923</v>
      </c>
      <c r="E110" s="13">
        <v>39923</v>
      </c>
      <c r="F110" s="14">
        <v>39923</v>
      </c>
      <c r="G110" s="14">
        <v>39924</v>
      </c>
      <c r="H110" s="14">
        <v>39924</v>
      </c>
      <c r="I110" s="16">
        <v>39927</v>
      </c>
      <c r="J110" s="15">
        <v>1</v>
      </c>
      <c r="K110" s="15">
        <v>0</v>
      </c>
      <c r="L110" s="15">
        <v>1</v>
      </c>
      <c r="M110" s="15">
        <v>3</v>
      </c>
      <c r="O110" t="str">
        <f t="shared" si="2"/>
        <v>JRBound &amp; Not Paid</v>
      </c>
    </row>
    <row r="111" spans="1:15" ht="21.95" customHeight="1" outlineLevel="1" x14ac:dyDescent="0.2">
      <c r="A111" s="12" t="s">
        <v>24155</v>
      </c>
      <c r="B111" s="12">
        <v>16993</v>
      </c>
      <c r="C111" s="12" t="s">
        <v>24149</v>
      </c>
      <c r="D111" s="13">
        <v>39902</v>
      </c>
      <c r="E111" s="13">
        <v>39923</v>
      </c>
      <c r="F111" s="14">
        <v>39923</v>
      </c>
      <c r="G111" s="14">
        <v>39951</v>
      </c>
      <c r="H111" s="14">
        <v>39951</v>
      </c>
      <c r="I111" s="21">
        <v>39969</v>
      </c>
      <c r="J111" s="15">
        <v>28</v>
      </c>
      <c r="K111" s="15">
        <v>0</v>
      </c>
      <c r="L111" s="15">
        <v>28</v>
      </c>
      <c r="M111" s="15">
        <v>18</v>
      </c>
      <c r="O111" t="str">
        <f t="shared" si="2"/>
        <v>JRRenewal Laspe Replaced</v>
      </c>
    </row>
    <row r="112" spans="1:15" ht="12" customHeight="1" outlineLevel="1" x14ac:dyDescent="0.2">
      <c r="A112" s="12" t="s">
        <v>24156</v>
      </c>
      <c r="B112" s="12">
        <v>17788</v>
      </c>
      <c r="C112" s="12" t="s">
        <v>20135</v>
      </c>
      <c r="D112" s="13">
        <v>39893</v>
      </c>
      <c r="E112" s="13">
        <v>39899</v>
      </c>
      <c r="F112" s="14">
        <v>39923</v>
      </c>
      <c r="G112" s="14">
        <v>39923</v>
      </c>
      <c r="H112" s="20"/>
      <c r="I112" s="18"/>
      <c r="J112" s="15">
        <v>0</v>
      </c>
      <c r="K112" s="23"/>
      <c r="L112" s="15">
        <v>0</v>
      </c>
      <c r="M112" s="15">
        <v>0</v>
      </c>
      <c r="O112" t="str">
        <f t="shared" si="2"/>
        <v>LABBound &amp; Not Paid</v>
      </c>
    </row>
    <row r="113" spans="1:15" ht="12" customHeight="1" outlineLevel="1" x14ac:dyDescent="0.2">
      <c r="A113" s="12" t="s">
        <v>24158</v>
      </c>
      <c r="B113" s="12">
        <v>17790</v>
      </c>
      <c r="C113" s="12" t="s">
        <v>20133</v>
      </c>
      <c r="D113" s="18"/>
      <c r="E113" s="13">
        <v>39923</v>
      </c>
      <c r="F113" s="14">
        <v>39923</v>
      </c>
      <c r="G113" s="20"/>
      <c r="H113" s="20"/>
      <c r="I113" s="18"/>
      <c r="J113" s="23"/>
      <c r="K113" s="23"/>
      <c r="L113" s="15">
        <v>0</v>
      </c>
      <c r="M113" s="15">
        <v>0</v>
      </c>
      <c r="O113" t="str">
        <f t="shared" si="2"/>
        <v>NBBDeclined</v>
      </c>
    </row>
    <row r="114" spans="1:15" ht="12" customHeight="1" outlineLevel="1" x14ac:dyDescent="0.2">
      <c r="A114" s="12" t="s">
        <v>24158</v>
      </c>
      <c r="B114" s="12">
        <v>17789</v>
      </c>
      <c r="C114" s="12" t="s">
        <v>20135</v>
      </c>
      <c r="D114" s="13">
        <v>39923</v>
      </c>
      <c r="E114" s="13">
        <v>39923</v>
      </c>
      <c r="F114" s="14">
        <v>39923</v>
      </c>
      <c r="G114" s="19">
        <v>39924</v>
      </c>
      <c r="H114" s="19">
        <v>39924</v>
      </c>
      <c r="I114" s="18"/>
      <c r="J114" s="22">
        <v>1</v>
      </c>
      <c r="K114" s="22">
        <v>0</v>
      </c>
      <c r="L114" s="15">
        <v>1</v>
      </c>
      <c r="M114" s="15">
        <v>0</v>
      </c>
      <c r="O114" t="str">
        <f t="shared" si="2"/>
        <v>NBBBound &amp; Not Paid</v>
      </c>
    </row>
    <row r="115" spans="1:15" ht="12" customHeight="1" outlineLevel="1" x14ac:dyDescent="0.2">
      <c r="A115" s="12" t="s">
        <v>24158</v>
      </c>
      <c r="B115" s="12">
        <v>17786</v>
      </c>
      <c r="C115" s="12" t="s">
        <v>20135</v>
      </c>
      <c r="D115" s="13">
        <v>39920</v>
      </c>
      <c r="E115" s="13">
        <v>39923</v>
      </c>
      <c r="F115" s="14">
        <v>39923</v>
      </c>
      <c r="G115" s="14">
        <v>39924</v>
      </c>
      <c r="H115" s="14">
        <v>39945</v>
      </c>
      <c r="I115" s="18"/>
      <c r="J115" s="15">
        <v>1</v>
      </c>
      <c r="K115" s="15">
        <v>21</v>
      </c>
      <c r="L115" s="15">
        <v>22</v>
      </c>
      <c r="M115" s="15">
        <v>0</v>
      </c>
      <c r="O115" t="str">
        <f t="shared" si="2"/>
        <v>NBBBound &amp; Not Paid</v>
      </c>
    </row>
    <row r="116" spans="1:15" ht="12" customHeight="1" outlineLevel="1" x14ac:dyDescent="0.2">
      <c r="A116" s="12" t="s">
        <v>24158</v>
      </c>
      <c r="B116" s="12">
        <v>17785</v>
      </c>
      <c r="C116" s="12" t="s">
        <v>20133</v>
      </c>
      <c r="D116" s="13">
        <v>39899</v>
      </c>
      <c r="E116" s="13">
        <v>39922</v>
      </c>
      <c r="F116" s="14">
        <v>39923</v>
      </c>
      <c r="G116" s="20"/>
      <c r="H116" s="8"/>
      <c r="I116" s="18"/>
      <c r="J116" s="23"/>
      <c r="K116" s="10"/>
      <c r="L116" s="15">
        <v>0</v>
      </c>
      <c r="M116" s="15">
        <v>0</v>
      </c>
      <c r="O116" t="str">
        <f t="shared" si="2"/>
        <v>NBBDeclined</v>
      </c>
    </row>
    <row r="117" spans="1:15" ht="12" customHeight="1" outlineLevel="1" x14ac:dyDescent="0.2">
      <c r="A117" s="12" t="s">
        <v>24158</v>
      </c>
      <c r="B117" s="12">
        <v>17787</v>
      </c>
      <c r="C117" s="12" t="s">
        <v>20133</v>
      </c>
      <c r="D117" s="13">
        <v>39917</v>
      </c>
      <c r="E117" s="13">
        <v>39920</v>
      </c>
      <c r="F117" s="14">
        <v>39923</v>
      </c>
      <c r="G117" s="20"/>
      <c r="H117" s="20"/>
      <c r="I117" s="18"/>
      <c r="J117" s="23"/>
      <c r="K117" s="23"/>
      <c r="L117" s="15">
        <v>0</v>
      </c>
      <c r="M117" s="15">
        <v>0</v>
      </c>
      <c r="O117" t="str">
        <f t="shared" si="2"/>
        <v>NBBDeclined</v>
      </c>
    </row>
    <row r="118" spans="1:15" ht="12" customHeight="1" outlineLevel="1" x14ac:dyDescent="0.2">
      <c r="A118" s="12" t="s">
        <v>24153</v>
      </c>
      <c r="B118" s="12">
        <v>16865</v>
      </c>
      <c r="C118" s="12" t="s">
        <v>20135</v>
      </c>
      <c r="D118" s="13">
        <v>39923</v>
      </c>
      <c r="E118" s="13">
        <v>39924</v>
      </c>
      <c r="F118" s="14">
        <v>39924</v>
      </c>
      <c r="G118" s="14">
        <v>39926</v>
      </c>
      <c r="H118" s="14">
        <v>39926</v>
      </c>
      <c r="I118" s="16">
        <v>39935</v>
      </c>
      <c r="J118" s="15">
        <v>2</v>
      </c>
      <c r="K118" s="15">
        <v>0</v>
      </c>
      <c r="L118" s="15">
        <v>2</v>
      </c>
      <c r="M118" s="15">
        <v>9</v>
      </c>
      <c r="O118" t="str">
        <f t="shared" si="2"/>
        <v>HJMBound &amp; Not Paid</v>
      </c>
    </row>
    <row r="119" spans="1:15" ht="12" customHeight="1" outlineLevel="1" x14ac:dyDescent="0.2">
      <c r="A119" s="12" t="s">
        <v>24153</v>
      </c>
      <c r="B119" s="12">
        <v>16546</v>
      </c>
      <c r="C119" s="12" t="s">
        <v>20135</v>
      </c>
      <c r="D119" s="13">
        <v>39917</v>
      </c>
      <c r="E119" s="13">
        <v>39924</v>
      </c>
      <c r="F119" s="14">
        <v>39924</v>
      </c>
      <c r="G119" s="14">
        <v>39924</v>
      </c>
      <c r="H119" s="14">
        <v>39925</v>
      </c>
      <c r="I119" s="16">
        <v>39899</v>
      </c>
      <c r="J119" s="15">
        <v>0</v>
      </c>
      <c r="K119" s="15">
        <v>1</v>
      </c>
      <c r="L119" s="15">
        <v>1</v>
      </c>
      <c r="M119" s="15">
        <v>-26</v>
      </c>
      <c r="O119" t="str">
        <f t="shared" si="2"/>
        <v>HJMBound &amp; Not Paid</v>
      </c>
    </row>
    <row r="120" spans="1:15" ht="12" customHeight="1" outlineLevel="1" x14ac:dyDescent="0.2">
      <c r="A120" s="12" t="s">
        <v>24153</v>
      </c>
      <c r="B120" s="12">
        <v>16870</v>
      </c>
      <c r="C120" s="12" t="s">
        <v>20135</v>
      </c>
      <c r="D120" s="13">
        <v>39923</v>
      </c>
      <c r="E120" s="13">
        <v>39923</v>
      </c>
      <c r="F120" s="14">
        <v>39924</v>
      </c>
      <c r="G120" s="14">
        <v>39927</v>
      </c>
      <c r="H120" s="14">
        <v>39932</v>
      </c>
      <c r="I120" s="21">
        <v>39936</v>
      </c>
      <c r="J120" s="15">
        <v>3</v>
      </c>
      <c r="K120" s="15">
        <v>5</v>
      </c>
      <c r="L120" s="15">
        <v>8</v>
      </c>
      <c r="M120" s="15">
        <v>4</v>
      </c>
      <c r="O120" t="str">
        <f t="shared" si="2"/>
        <v>HJMBound &amp; Not Paid</v>
      </c>
    </row>
    <row r="121" spans="1:15" ht="12" customHeight="1" outlineLevel="1" x14ac:dyDescent="0.2">
      <c r="A121" s="12" t="s">
        <v>24153</v>
      </c>
      <c r="B121" s="12">
        <v>17056</v>
      </c>
      <c r="C121" s="12" t="s">
        <v>20135</v>
      </c>
      <c r="D121" s="13">
        <v>39910</v>
      </c>
      <c r="E121" s="13">
        <v>39923</v>
      </c>
      <c r="F121" s="14">
        <v>39924</v>
      </c>
      <c r="G121" s="14">
        <v>39954</v>
      </c>
      <c r="H121" s="14">
        <v>39954</v>
      </c>
      <c r="I121" s="16">
        <v>39987</v>
      </c>
      <c r="J121" s="15">
        <v>30</v>
      </c>
      <c r="K121" s="15">
        <v>0</v>
      </c>
      <c r="L121" s="15">
        <v>30</v>
      </c>
      <c r="M121" s="15">
        <v>33</v>
      </c>
      <c r="O121" t="str">
        <f t="shared" si="2"/>
        <v>HJMBound &amp; Not Paid</v>
      </c>
    </row>
    <row r="122" spans="1:15" ht="12" customHeight="1" outlineLevel="1" x14ac:dyDescent="0.2">
      <c r="A122" s="12" t="s">
        <v>24155</v>
      </c>
      <c r="B122" s="12">
        <v>16728</v>
      </c>
      <c r="C122" s="12" t="s">
        <v>20135</v>
      </c>
      <c r="D122" s="13">
        <v>39924</v>
      </c>
      <c r="E122" s="13">
        <v>39924</v>
      </c>
      <c r="F122" s="14">
        <v>39924</v>
      </c>
      <c r="G122" s="14">
        <v>39924</v>
      </c>
      <c r="H122" s="14">
        <v>39925</v>
      </c>
      <c r="I122" s="16">
        <v>39929</v>
      </c>
      <c r="J122" s="15">
        <v>0</v>
      </c>
      <c r="K122" s="15">
        <v>1</v>
      </c>
      <c r="L122" s="15">
        <v>1</v>
      </c>
      <c r="M122" s="15">
        <v>4</v>
      </c>
      <c r="O122" t="str">
        <f t="shared" si="2"/>
        <v>JRBound &amp; Not Paid</v>
      </c>
    </row>
    <row r="123" spans="1:15" ht="12" customHeight="1" outlineLevel="1" x14ac:dyDescent="0.2">
      <c r="A123" s="12" t="s">
        <v>24157</v>
      </c>
      <c r="B123" s="12">
        <v>16721</v>
      </c>
      <c r="C123" s="12" t="s">
        <v>20135</v>
      </c>
      <c r="D123" s="13">
        <v>39924</v>
      </c>
      <c r="E123" s="13">
        <v>39924</v>
      </c>
      <c r="F123" s="14">
        <v>39924</v>
      </c>
      <c r="G123" s="14">
        <v>39924</v>
      </c>
      <c r="H123" s="14">
        <v>39925</v>
      </c>
      <c r="I123" s="16">
        <v>39926</v>
      </c>
      <c r="J123" s="15">
        <v>0</v>
      </c>
      <c r="K123" s="15">
        <v>1</v>
      </c>
      <c r="L123" s="15">
        <v>1</v>
      </c>
      <c r="M123" s="15">
        <v>1</v>
      </c>
      <c r="O123" t="str">
        <f t="shared" si="2"/>
        <v>MCBBound &amp; Not Paid</v>
      </c>
    </row>
    <row r="124" spans="1:15" ht="12" customHeight="1" outlineLevel="1" x14ac:dyDescent="0.2">
      <c r="A124" s="12" t="s">
        <v>24158</v>
      </c>
      <c r="B124" s="12">
        <v>17791</v>
      </c>
      <c r="C124" s="12" t="s">
        <v>20133</v>
      </c>
      <c r="D124" s="13">
        <v>39906</v>
      </c>
      <c r="E124" s="13">
        <v>39924</v>
      </c>
      <c r="F124" s="14">
        <v>39924</v>
      </c>
      <c r="G124" s="20"/>
      <c r="H124" s="20"/>
      <c r="I124" s="18"/>
      <c r="J124" s="23"/>
      <c r="K124" s="23"/>
      <c r="L124" s="15">
        <v>0</v>
      </c>
      <c r="M124" s="15">
        <v>0</v>
      </c>
      <c r="O124" t="str">
        <f t="shared" si="2"/>
        <v>NBBDeclined</v>
      </c>
    </row>
    <row r="125" spans="1:15" ht="12" customHeight="1" outlineLevel="1" x14ac:dyDescent="0.2">
      <c r="A125" s="12" t="s">
        <v>24153</v>
      </c>
      <c r="B125" s="12">
        <v>16949</v>
      </c>
      <c r="C125" s="12" t="s">
        <v>20135</v>
      </c>
      <c r="D125" s="13">
        <v>39920</v>
      </c>
      <c r="E125" s="13">
        <v>39924</v>
      </c>
      <c r="F125" s="14">
        <v>39925</v>
      </c>
      <c r="G125" s="14">
        <v>39944</v>
      </c>
      <c r="H125" s="14">
        <v>39944</v>
      </c>
      <c r="I125" s="16">
        <v>39960</v>
      </c>
      <c r="J125" s="15">
        <v>19</v>
      </c>
      <c r="K125" s="15">
        <v>0</v>
      </c>
      <c r="L125" s="15">
        <v>19</v>
      </c>
      <c r="M125" s="15">
        <v>16</v>
      </c>
      <c r="O125" t="str">
        <f t="shared" si="2"/>
        <v>HJMBound &amp; Not Paid</v>
      </c>
    </row>
    <row r="126" spans="1:15" ht="12" customHeight="1" outlineLevel="1" x14ac:dyDescent="0.2">
      <c r="A126" s="12" t="s">
        <v>24153</v>
      </c>
      <c r="B126" s="12">
        <v>16967</v>
      </c>
      <c r="C126" s="12" t="s">
        <v>20135</v>
      </c>
      <c r="D126" s="13">
        <v>39921</v>
      </c>
      <c r="E126" s="13">
        <v>39925</v>
      </c>
      <c r="F126" s="14">
        <v>39925</v>
      </c>
      <c r="G126" s="14">
        <v>39945</v>
      </c>
      <c r="H126" s="14">
        <v>39945</v>
      </c>
      <c r="I126" s="21">
        <v>39965</v>
      </c>
      <c r="J126" s="15">
        <v>20</v>
      </c>
      <c r="K126" s="15">
        <v>0</v>
      </c>
      <c r="L126" s="15">
        <v>20</v>
      </c>
      <c r="M126" s="15">
        <v>20</v>
      </c>
      <c r="O126" t="str">
        <f t="shared" si="2"/>
        <v>HJMBound &amp; Not Paid</v>
      </c>
    </row>
    <row r="127" spans="1:15" ht="12" customHeight="1" outlineLevel="1" x14ac:dyDescent="0.2">
      <c r="A127" s="12" t="s">
        <v>24153</v>
      </c>
      <c r="B127" s="12">
        <v>16534</v>
      </c>
      <c r="C127" s="12" t="s">
        <v>20135</v>
      </c>
      <c r="D127" s="13">
        <v>39924</v>
      </c>
      <c r="E127" s="13">
        <v>39925</v>
      </c>
      <c r="F127" s="14">
        <v>39925</v>
      </c>
      <c r="G127" s="14">
        <v>39934</v>
      </c>
      <c r="H127" s="14">
        <v>39934</v>
      </c>
      <c r="I127" s="16">
        <v>39895</v>
      </c>
      <c r="J127" s="15">
        <v>9</v>
      </c>
      <c r="K127" s="15">
        <v>0</v>
      </c>
      <c r="L127" s="15">
        <v>9</v>
      </c>
      <c r="M127" s="15">
        <v>-39</v>
      </c>
      <c r="O127" t="str">
        <f t="shared" si="2"/>
        <v>HJMBound &amp; Not Paid</v>
      </c>
    </row>
    <row r="128" spans="1:15" ht="12" customHeight="1" outlineLevel="1" x14ac:dyDescent="0.2">
      <c r="A128" s="12" t="s">
        <v>24155</v>
      </c>
      <c r="B128" s="12">
        <v>17001</v>
      </c>
      <c r="C128" s="12" t="s">
        <v>20135</v>
      </c>
      <c r="D128" s="13">
        <v>39923</v>
      </c>
      <c r="E128" s="13">
        <v>39924</v>
      </c>
      <c r="F128" s="14">
        <v>39925</v>
      </c>
      <c r="G128" s="14">
        <v>39946</v>
      </c>
      <c r="H128" s="14">
        <v>39947</v>
      </c>
      <c r="I128" s="16">
        <v>39971</v>
      </c>
      <c r="J128" s="15">
        <v>21</v>
      </c>
      <c r="K128" s="15">
        <v>1</v>
      </c>
      <c r="L128" s="15">
        <v>22</v>
      </c>
      <c r="M128" s="15">
        <v>24</v>
      </c>
      <c r="O128" t="str">
        <f t="shared" si="2"/>
        <v>JRBound &amp; Not Paid</v>
      </c>
    </row>
    <row r="129" spans="1:15" ht="12" customHeight="1" outlineLevel="1" x14ac:dyDescent="0.2">
      <c r="A129" s="12" t="s">
        <v>24156</v>
      </c>
      <c r="B129" s="12">
        <v>17794</v>
      </c>
      <c r="C129" s="12" t="s">
        <v>20136</v>
      </c>
      <c r="D129" s="13">
        <v>39916</v>
      </c>
      <c r="E129" s="13">
        <v>39925</v>
      </c>
      <c r="F129" s="14">
        <v>39925</v>
      </c>
      <c r="G129" s="20"/>
      <c r="H129" s="8"/>
      <c r="J129" s="23"/>
      <c r="K129" s="10"/>
      <c r="L129" s="15">
        <v>0</v>
      </c>
      <c r="M129" s="15">
        <v>0</v>
      </c>
      <c r="O129" t="str">
        <f t="shared" si="2"/>
        <v>LABClose-No Info</v>
      </c>
    </row>
    <row r="130" spans="1:15" ht="12" customHeight="1" outlineLevel="1" x14ac:dyDescent="0.2">
      <c r="A130" s="12" t="s">
        <v>24157</v>
      </c>
      <c r="B130" s="12">
        <v>16945</v>
      </c>
      <c r="C130" s="12" t="s">
        <v>20135</v>
      </c>
      <c r="D130" s="13">
        <v>39919</v>
      </c>
      <c r="E130" s="13">
        <v>39925</v>
      </c>
      <c r="F130" s="14">
        <v>39925</v>
      </c>
      <c r="G130" s="14">
        <v>39937</v>
      </c>
      <c r="H130" s="14">
        <v>39938</v>
      </c>
      <c r="I130" s="16">
        <v>39958</v>
      </c>
      <c r="J130" s="15">
        <v>12</v>
      </c>
      <c r="K130" s="15">
        <v>1</v>
      </c>
      <c r="L130" s="15">
        <v>13</v>
      </c>
      <c r="M130" s="15">
        <v>20</v>
      </c>
      <c r="O130" t="str">
        <f t="shared" si="2"/>
        <v>MCBBound &amp; Not Paid</v>
      </c>
    </row>
    <row r="131" spans="1:15" ht="12" customHeight="1" outlineLevel="1" x14ac:dyDescent="0.2">
      <c r="A131" s="12" t="s">
        <v>24157</v>
      </c>
      <c r="B131" s="12">
        <v>16965</v>
      </c>
      <c r="C131" s="12" t="s">
        <v>20135</v>
      </c>
      <c r="D131" s="13">
        <v>39925</v>
      </c>
      <c r="E131" s="13">
        <v>39925</v>
      </c>
      <c r="F131" s="14">
        <v>39925</v>
      </c>
      <c r="G131" s="14">
        <v>39926</v>
      </c>
      <c r="H131" s="14">
        <v>39944</v>
      </c>
      <c r="I131" s="16">
        <v>39965</v>
      </c>
      <c r="J131" s="15">
        <v>1</v>
      </c>
      <c r="K131" s="15">
        <v>18</v>
      </c>
      <c r="L131" s="15">
        <v>19</v>
      </c>
      <c r="M131" s="15">
        <v>21</v>
      </c>
      <c r="O131" t="str">
        <f t="shared" si="2"/>
        <v>MCBBound &amp; Not Paid</v>
      </c>
    </row>
    <row r="132" spans="1:15" ht="12" customHeight="1" outlineLevel="1" x14ac:dyDescent="0.2">
      <c r="A132" s="12" t="s">
        <v>24158</v>
      </c>
      <c r="B132" s="12">
        <v>17793</v>
      </c>
      <c r="C132" s="12" t="s">
        <v>20135</v>
      </c>
      <c r="D132" s="13">
        <v>39912</v>
      </c>
      <c r="E132" s="13">
        <v>39925</v>
      </c>
      <c r="F132" s="14">
        <v>39925</v>
      </c>
      <c r="G132" s="14">
        <v>39927</v>
      </c>
      <c r="H132" s="14">
        <v>39927</v>
      </c>
      <c r="I132" s="18"/>
      <c r="J132" s="15">
        <v>2</v>
      </c>
      <c r="K132" s="15">
        <v>0</v>
      </c>
      <c r="L132" s="15">
        <v>2</v>
      </c>
      <c r="M132" s="15">
        <v>0</v>
      </c>
      <c r="O132" t="str">
        <f t="shared" si="2"/>
        <v>NBBBound &amp; Not Paid</v>
      </c>
    </row>
    <row r="133" spans="1:15" ht="12" customHeight="1" outlineLevel="1" x14ac:dyDescent="0.2">
      <c r="A133" s="12" t="s">
        <v>24158</v>
      </c>
      <c r="B133" s="12">
        <v>17792</v>
      </c>
      <c r="C133" s="12" t="s">
        <v>20133</v>
      </c>
      <c r="D133" s="18"/>
      <c r="E133" s="13">
        <v>39924</v>
      </c>
      <c r="F133" s="14">
        <v>39925</v>
      </c>
      <c r="G133" s="20"/>
      <c r="H133" s="20"/>
      <c r="I133" s="18"/>
      <c r="J133" s="23"/>
      <c r="K133" s="23"/>
      <c r="L133" s="15">
        <v>0</v>
      </c>
      <c r="M133" s="15">
        <v>0</v>
      </c>
      <c r="O133" t="str">
        <f t="shared" si="2"/>
        <v>NBBDeclined</v>
      </c>
    </row>
    <row r="134" spans="1:15" ht="12" customHeight="1" outlineLevel="1" x14ac:dyDescent="0.2">
      <c r="A134" s="12" t="s">
        <v>24158</v>
      </c>
      <c r="B134" s="12">
        <v>17795</v>
      </c>
      <c r="C134" s="12" t="s">
        <v>20135</v>
      </c>
      <c r="D134" s="17">
        <v>39925</v>
      </c>
      <c r="E134" s="13">
        <v>39926</v>
      </c>
      <c r="F134" s="14">
        <v>39926</v>
      </c>
      <c r="G134" s="19">
        <v>39931</v>
      </c>
      <c r="H134" s="19">
        <v>39931</v>
      </c>
      <c r="J134" s="22">
        <v>5</v>
      </c>
      <c r="K134" s="22">
        <v>0</v>
      </c>
      <c r="L134" s="15">
        <v>5</v>
      </c>
      <c r="M134" s="15">
        <v>0</v>
      </c>
      <c r="O134" t="str">
        <f t="shared" si="2"/>
        <v>NBBBound &amp; Not Paid</v>
      </c>
    </row>
    <row r="135" spans="1:15" ht="12" customHeight="1" outlineLevel="1" x14ac:dyDescent="0.2">
      <c r="A135" s="12" t="s">
        <v>20138</v>
      </c>
      <c r="B135" s="12">
        <v>16952</v>
      </c>
      <c r="C135" s="12" t="s">
        <v>20135</v>
      </c>
      <c r="D135" s="13">
        <v>39902</v>
      </c>
      <c r="E135" s="13">
        <v>39926</v>
      </c>
      <c r="F135" s="14">
        <v>39927</v>
      </c>
      <c r="G135" s="14">
        <v>39944</v>
      </c>
      <c r="H135" s="14">
        <v>39944</v>
      </c>
      <c r="I135" s="16">
        <v>39960</v>
      </c>
      <c r="J135" s="15">
        <v>17</v>
      </c>
      <c r="K135" s="15">
        <v>0</v>
      </c>
      <c r="L135" s="15">
        <v>17</v>
      </c>
      <c r="M135" s="15">
        <v>16</v>
      </c>
      <c r="O135" t="str">
        <f t="shared" si="2"/>
        <v>CNJBound &amp; Not Paid</v>
      </c>
    </row>
    <row r="136" spans="1:15" ht="12" customHeight="1" outlineLevel="1" x14ac:dyDescent="0.2">
      <c r="A136" s="12" t="s">
        <v>20138</v>
      </c>
      <c r="B136" s="12">
        <v>16882</v>
      </c>
      <c r="C136" s="12" t="s">
        <v>20135</v>
      </c>
      <c r="D136" s="13">
        <v>39924</v>
      </c>
      <c r="E136" s="13">
        <v>39927</v>
      </c>
      <c r="F136" s="14">
        <v>39927</v>
      </c>
      <c r="G136" s="14">
        <v>39930</v>
      </c>
      <c r="H136" s="14">
        <v>39931</v>
      </c>
      <c r="I136" s="21">
        <v>39939</v>
      </c>
      <c r="J136" s="15">
        <v>3</v>
      </c>
      <c r="K136" s="15">
        <v>1</v>
      </c>
      <c r="L136" s="15">
        <v>4</v>
      </c>
      <c r="M136" s="15">
        <v>8</v>
      </c>
      <c r="O136" t="str">
        <f t="shared" si="2"/>
        <v>CNJBound &amp; Not Paid</v>
      </c>
    </row>
    <row r="137" spans="1:15" ht="12" customHeight="1" outlineLevel="1" x14ac:dyDescent="0.2">
      <c r="A137" s="12" t="s">
        <v>20138</v>
      </c>
      <c r="B137" s="12">
        <v>16897</v>
      </c>
      <c r="C137" s="12" t="s">
        <v>20135</v>
      </c>
      <c r="D137" s="13">
        <v>39918</v>
      </c>
      <c r="E137" s="13">
        <v>39925</v>
      </c>
      <c r="F137" s="14">
        <v>39927</v>
      </c>
      <c r="G137" s="19">
        <v>39934</v>
      </c>
      <c r="H137" s="19">
        <v>39934</v>
      </c>
      <c r="I137" s="21">
        <v>39944</v>
      </c>
      <c r="J137" s="22">
        <v>7</v>
      </c>
      <c r="K137" s="22">
        <v>0</v>
      </c>
      <c r="L137" s="15">
        <v>7</v>
      </c>
      <c r="M137" s="15">
        <v>10</v>
      </c>
      <c r="O137" t="str">
        <f t="shared" si="2"/>
        <v>CNJBound &amp; Not Paid</v>
      </c>
    </row>
    <row r="138" spans="1:15" ht="12" customHeight="1" outlineLevel="1" x14ac:dyDescent="0.2">
      <c r="A138" s="12" t="s">
        <v>24153</v>
      </c>
      <c r="B138" s="12">
        <v>16944</v>
      </c>
      <c r="C138" s="12" t="s">
        <v>20135</v>
      </c>
      <c r="D138" s="13">
        <v>39910</v>
      </c>
      <c r="E138" s="13">
        <v>39926</v>
      </c>
      <c r="F138" s="14">
        <v>39927</v>
      </c>
      <c r="G138" s="14">
        <v>39944</v>
      </c>
      <c r="H138" s="14">
        <v>39944</v>
      </c>
      <c r="I138" s="21">
        <v>39958</v>
      </c>
      <c r="J138" s="15">
        <v>17</v>
      </c>
      <c r="K138" s="15">
        <v>0</v>
      </c>
      <c r="L138" s="15">
        <v>17</v>
      </c>
      <c r="M138" s="15">
        <v>14</v>
      </c>
      <c r="O138" t="str">
        <f t="shared" si="2"/>
        <v>HJMBound &amp; Not Paid</v>
      </c>
    </row>
    <row r="139" spans="1:15" ht="12" customHeight="1" outlineLevel="1" x14ac:dyDescent="0.2">
      <c r="A139" s="12" t="s">
        <v>24153</v>
      </c>
      <c r="B139" s="12">
        <v>16900</v>
      </c>
      <c r="C139" s="12" t="s">
        <v>20135</v>
      </c>
      <c r="D139" s="13">
        <v>39912</v>
      </c>
      <c r="E139" s="13">
        <v>39925</v>
      </c>
      <c r="F139" s="14">
        <v>39927</v>
      </c>
      <c r="G139" s="19">
        <v>39933</v>
      </c>
      <c r="H139" s="19">
        <v>39933</v>
      </c>
      <c r="I139" s="21">
        <v>39946</v>
      </c>
      <c r="J139" s="22">
        <v>6</v>
      </c>
      <c r="K139" s="22">
        <v>0</v>
      </c>
      <c r="L139" s="15">
        <v>6</v>
      </c>
      <c r="M139" s="15">
        <v>13</v>
      </c>
      <c r="O139" t="str">
        <f t="shared" si="2"/>
        <v>HJMBound &amp; Not Paid</v>
      </c>
    </row>
    <row r="140" spans="1:15" ht="12" customHeight="1" outlineLevel="1" x14ac:dyDescent="0.2">
      <c r="A140" s="12" t="s">
        <v>24153</v>
      </c>
      <c r="B140" s="12">
        <v>17797</v>
      </c>
      <c r="C140" s="12" t="s">
        <v>20133</v>
      </c>
      <c r="D140" s="18"/>
      <c r="E140" s="13">
        <v>39926</v>
      </c>
      <c r="F140" s="14">
        <v>39927</v>
      </c>
      <c r="G140" s="20"/>
      <c r="H140" s="20"/>
      <c r="J140" s="23"/>
      <c r="K140" s="23"/>
      <c r="L140" s="15">
        <v>0</v>
      </c>
      <c r="M140" s="15">
        <v>0</v>
      </c>
      <c r="O140" t="str">
        <f t="shared" si="2"/>
        <v>HJMDeclined</v>
      </c>
    </row>
    <row r="141" spans="1:15" ht="12" customHeight="1" outlineLevel="1" x14ac:dyDescent="0.2">
      <c r="A141" s="12" t="s">
        <v>24153</v>
      </c>
      <c r="B141" s="12">
        <v>17259</v>
      </c>
      <c r="C141" s="12" t="s">
        <v>20135</v>
      </c>
      <c r="D141" s="13">
        <v>39926</v>
      </c>
      <c r="E141" s="13">
        <v>39926</v>
      </c>
      <c r="F141" s="14">
        <v>39927</v>
      </c>
      <c r="G141" s="14">
        <v>39987</v>
      </c>
      <c r="H141" s="14">
        <v>39987</v>
      </c>
      <c r="I141" s="16">
        <v>40012</v>
      </c>
      <c r="J141" s="15">
        <v>60</v>
      </c>
      <c r="K141" s="15">
        <v>0</v>
      </c>
      <c r="L141" s="15">
        <v>60</v>
      </c>
      <c r="M141" s="15">
        <v>25</v>
      </c>
      <c r="O141" t="str">
        <f t="shared" si="2"/>
        <v>HJMBound &amp; Not Paid</v>
      </c>
    </row>
    <row r="142" spans="1:15" ht="12" customHeight="1" outlineLevel="1" x14ac:dyDescent="0.2">
      <c r="A142" s="12" t="s">
        <v>24153</v>
      </c>
      <c r="B142" s="12">
        <v>17082</v>
      </c>
      <c r="C142" s="12" t="s">
        <v>20135</v>
      </c>
      <c r="D142" s="13">
        <v>39923</v>
      </c>
      <c r="E142" s="13">
        <v>39926</v>
      </c>
      <c r="F142" s="14">
        <v>39927</v>
      </c>
      <c r="G142" s="14">
        <v>39959</v>
      </c>
      <c r="H142" s="14">
        <v>39961</v>
      </c>
      <c r="I142" s="16">
        <v>39993</v>
      </c>
      <c r="J142" s="15">
        <v>32</v>
      </c>
      <c r="K142" s="15">
        <v>2</v>
      </c>
      <c r="L142" s="15">
        <v>34</v>
      </c>
      <c r="M142" s="15">
        <v>32</v>
      </c>
      <c r="O142" t="str">
        <f t="shared" si="2"/>
        <v>HJMBound &amp; Not Paid</v>
      </c>
    </row>
    <row r="143" spans="1:15" ht="12" customHeight="1" outlineLevel="1" x14ac:dyDescent="0.2">
      <c r="A143" s="12" t="s">
        <v>24155</v>
      </c>
      <c r="B143" s="12">
        <v>16907</v>
      </c>
      <c r="C143" s="12" t="s">
        <v>20135</v>
      </c>
      <c r="D143" s="13">
        <v>39926</v>
      </c>
      <c r="E143" s="13">
        <v>39927</v>
      </c>
      <c r="F143" s="14">
        <v>39927</v>
      </c>
      <c r="G143" s="14">
        <v>39932</v>
      </c>
      <c r="H143" s="14">
        <v>39939</v>
      </c>
      <c r="I143" s="16">
        <v>39947</v>
      </c>
      <c r="J143" s="15">
        <v>5</v>
      </c>
      <c r="K143" s="15">
        <v>7</v>
      </c>
      <c r="L143" s="15">
        <v>12</v>
      </c>
      <c r="M143" s="15">
        <v>8</v>
      </c>
      <c r="O143" t="str">
        <f t="shared" si="2"/>
        <v>JRBound &amp; Not Paid</v>
      </c>
    </row>
    <row r="144" spans="1:15" ht="12" customHeight="1" outlineLevel="1" x14ac:dyDescent="0.2">
      <c r="A144" s="12" t="s">
        <v>24156</v>
      </c>
      <c r="B144" s="12">
        <v>17798</v>
      </c>
      <c r="C144" s="12" t="s">
        <v>20133</v>
      </c>
      <c r="D144" s="13">
        <v>39903</v>
      </c>
      <c r="E144" s="13">
        <v>39927</v>
      </c>
      <c r="F144" s="14">
        <v>39927</v>
      </c>
      <c r="G144" s="20"/>
      <c r="H144" s="20"/>
      <c r="J144" s="23"/>
      <c r="K144" s="23"/>
      <c r="L144" s="15">
        <v>0</v>
      </c>
      <c r="M144" s="15">
        <v>0</v>
      </c>
      <c r="O144" t="str">
        <f t="shared" si="2"/>
        <v>LABDeclined</v>
      </c>
    </row>
    <row r="145" spans="1:15" ht="12" customHeight="1" outlineLevel="1" x14ac:dyDescent="0.2">
      <c r="A145" s="12" t="s">
        <v>24156</v>
      </c>
      <c r="B145" s="12">
        <v>17796</v>
      </c>
      <c r="C145" s="12" t="s">
        <v>20134</v>
      </c>
      <c r="D145" s="13">
        <v>39940</v>
      </c>
      <c r="E145" s="13">
        <v>39926</v>
      </c>
      <c r="F145" s="14">
        <v>39927</v>
      </c>
      <c r="G145" s="14">
        <v>39931</v>
      </c>
      <c r="H145" s="14">
        <v>39946</v>
      </c>
      <c r="I145" s="18"/>
      <c r="J145" s="15">
        <v>4</v>
      </c>
      <c r="K145" s="15">
        <v>15</v>
      </c>
      <c r="L145" s="15">
        <v>19</v>
      </c>
      <c r="M145" s="15">
        <v>0</v>
      </c>
      <c r="O145" t="str">
        <f t="shared" si="2"/>
        <v>LABNo Sale</v>
      </c>
    </row>
    <row r="146" spans="1:15" ht="12" customHeight="1" outlineLevel="1" x14ac:dyDescent="0.2">
      <c r="A146" s="12" t="s">
        <v>20138</v>
      </c>
      <c r="B146" s="12">
        <v>16912</v>
      </c>
      <c r="C146" s="12" t="s">
        <v>20135</v>
      </c>
      <c r="D146" s="13">
        <v>39899</v>
      </c>
      <c r="E146" s="13">
        <v>39930</v>
      </c>
      <c r="F146" s="14">
        <v>39930</v>
      </c>
      <c r="G146" s="14">
        <v>39941</v>
      </c>
      <c r="H146" s="14">
        <v>39941</v>
      </c>
      <c r="I146" s="16">
        <v>39948</v>
      </c>
      <c r="J146" s="15">
        <v>11</v>
      </c>
      <c r="K146" s="15">
        <v>0</v>
      </c>
      <c r="L146" s="15">
        <v>11</v>
      </c>
      <c r="M146" s="15">
        <v>7</v>
      </c>
      <c r="O146" t="str">
        <f t="shared" si="2"/>
        <v>CNJBound &amp; Not Paid</v>
      </c>
    </row>
    <row r="147" spans="1:15" ht="12" customHeight="1" outlineLevel="1" x14ac:dyDescent="0.2">
      <c r="A147" s="12" t="s">
        <v>20138</v>
      </c>
      <c r="B147" s="12">
        <v>17027</v>
      </c>
      <c r="C147" s="12" t="s">
        <v>20135</v>
      </c>
      <c r="D147" s="13">
        <v>39910</v>
      </c>
      <c r="E147" s="13">
        <v>39927</v>
      </c>
      <c r="F147" s="14">
        <v>39930</v>
      </c>
      <c r="G147" s="14">
        <v>39966</v>
      </c>
      <c r="H147" s="14">
        <v>39967</v>
      </c>
      <c r="I147" s="21">
        <v>39979</v>
      </c>
      <c r="J147" s="15">
        <v>36</v>
      </c>
      <c r="K147" s="15">
        <v>1</v>
      </c>
      <c r="L147" s="15">
        <v>37</v>
      </c>
      <c r="M147" s="15">
        <v>12</v>
      </c>
      <c r="O147" t="str">
        <f t="shared" si="2"/>
        <v>CNJBound &amp; Not Paid</v>
      </c>
    </row>
    <row r="148" spans="1:15" ht="12" customHeight="1" outlineLevel="1" x14ac:dyDescent="0.2">
      <c r="A148" s="12" t="s">
        <v>20138</v>
      </c>
      <c r="B148" s="12">
        <v>17217</v>
      </c>
      <c r="C148" s="12" t="s">
        <v>20135</v>
      </c>
      <c r="D148" s="13">
        <v>39926</v>
      </c>
      <c r="E148" s="13">
        <v>39930</v>
      </c>
      <c r="F148" s="14">
        <v>39930</v>
      </c>
      <c r="G148" s="14">
        <v>39979</v>
      </c>
      <c r="H148" s="14">
        <v>39979</v>
      </c>
      <c r="I148" s="16">
        <v>40003</v>
      </c>
      <c r="J148" s="15">
        <v>49</v>
      </c>
      <c r="K148" s="15">
        <v>0</v>
      </c>
      <c r="L148" s="15">
        <v>49</v>
      </c>
      <c r="M148" s="15">
        <v>24</v>
      </c>
      <c r="O148" t="str">
        <f t="shared" si="2"/>
        <v>CNJBound &amp; Not Paid</v>
      </c>
    </row>
    <row r="149" spans="1:15" ht="21.95" customHeight="1" outlineLevel="1" x14ac:dyDescent="0.2">
      <c r="A149" s="12" t="s">
        <v>20138</v>
      </c>
      <c r="B149" s="12">
        <v>16962</v>
      </c>
      <c r="C149" s="12" t="s">
        <v>24149</v>
      </c>
      <c r="D149" s="13">
        <v>39918</v>
      </c>
      <c r="E149" s="13">
        <v>39930</v>
      </c>
      <c r="F149" s="14">
        <v>39930</v>
      </c>
      <c r="G149" s="14">
        <v>39944</v>
      </c>
      <c r="H149" s="19">
        <v>39945</v>
      </c>
      <c r="I149" s="21">
        <v>39965</v>
      </c>
      <c r="J149" s="15">
        <v>14</v>
      </c>
      <c r="K149" s="22">
        <v>1</v>
      </c>
      <c r="L149" s="15">
        <v>15</v>
      </c>
      <c r="M149" s="15">
        <v>20</v>
      </c>
      <c r="O149" t="str">
        <f t="shared" si="2"/>
        <v>CNJRenewal Laspe Replaced</v>
      </c>
    </row>
    <row r="150" spans="1:15" ht="12" customHeight="1" outlineLevel="1" x14ac:dyDescent="0.2">
      <c r="A150" s="12" t="s">
        <v>24155</v>
      </c>
      <c r="B150" s="12">
        <v>16964</v>
      </c>
      <c r="C150" s="12" t="s">
        <v>20135</v>
      </c>
      <c r="D150" s="13">
        <v>39927</v>
      </c>
      <c r="E150" s="13">
        <v>39930</v>
      </c>
      <c r="F150" s="14">
        <v>39930</v>
      </c>
      <c r="G150" s="19">
        <v>39944</v>
      </c>
      <c r="H150" s="19">
        <v>39946</v>
      </c>
      <c r="I150" s="21">
        <v>39965</v>
      </c>
      <c r="J150" s="22">
        <v>14</v>
      </c>
      <c r="K150" s="22">
        <v>2</v>
      </c>
      <c r="L150" s="15">
        <v>16</v>
      </c>
      <c r="M150" s="15">
        <v>19</v>
      </c>
      <c r="O150" t="str">
        <f t="shared" si="2"/>
        <v>JRBound &amp; Not Paid</v>
      </c>
    </row>
    <row r="151" spans="1:15" ht="12" customHeight="1" outlineLevel="1" x14ac:dyDescent="0.2">
      <c r="A151" s="12" t="s">
        <v>24156</v>
      </c>
      <c r="B151" s="12">
        <v>17021</v>
      </c>
      <c r="C151" s="12" t="s">
        <v>20135</v>
      </c>
      <c r="D151" s="13">
        <v>39926</v>
      </c>
      <c r="E151" s="13">
        <v>39930</v>
      </c>
      <c r="F151" s="14">
        <v>39930</v>
      </c>
      <c r="G151" s="19">
        <v>39960</v>
      </c>
      <c r="H151" s="19">
        <v>39961</v>
      </c>
      <c r="I151" s="21">
        <v>39977</v>
      </c>
      <c r="J151" s="22">
        <v>30</v>
      </c>
      <c r="K151" s="22">
        <v>1</v>
      </c>
      <c r="L151" s="15">
        <v>31</v>
      </c>
      <c r="M151" s="15">
        <v>16</v>
      </c>
      <c r="O151" t="str">
        <f t="shared" si="2"/>
        <v>LABBound &amp; Not Paid</v>
      </c>
    </row>
    <row r="152" spans="1:15" ht="12" customHeight="1" outlineLevel="1" x14ac:dyDescent="0.2">
      <c r="A152" s="12" t="s">
        <v>24156</v>
      </c>
      <c r="B152" s="12">
        <v>17007</v>
      </c>
      <c r="C152" s="12" t="s">
        <v>20135</v>
      </c>
      <c r="D152" s="13">
        <v>39927</v>
      </c>
      <c r="E152" s="13">
        <v>39930</v>
      </c>
      <c r="F152" s="14">
        <v>39930</v>
      </c>
      <c r="G152" s="14">
        <v>39954</v>
      </c>
      <c r="H152" s="14">
        <v>39959</v>
      </c>
      <c r="I152" s="21">
        <v>39973</v>
      </c>
      <c r="J152" s="15">
        <v>24</v>
      </c>
      <c r="K152" s="15">
        <v>5</v>
      </c>
      <c r="L152" s="15">
        <v>29</v>
      </c>
      <c r="M152" s="15">
        <v>14</v>
      </c>
      <c r="O152" t="str">
        <f t="shared" si="2"/>
        <v>LABBound &amp; Not Paid</v>
      </c>
    </row>
    <row r="153" spans="1:15" ht="12" customHeight="1" outlineLevel="1" x14ac:dyDescent="0.2">
      <c r="A153" s="12" t="s">
        <v>24157</v>
      </c>
      <c r="B153" s="12">
        <v>16951</v>
      </c>
      <c r="C153" s="12" t="s">
        <v>20135</v>
      </c>
      <c r="D153" s="13">
        <v>39924</v>
      </c>
      <c r="E153" s="13">
        <v>39930</v>
      </c>
      <c r="F153" s="14">
        <v>39930</v>
      </c>
      <c r="G153" s="14">
        <v>39930</v>
      </c>
      <c r="H153" s="14">
        <v>39940</v>
      </c>
      <c r="I153" s="16">
        <v>39960</v>
      </c>
      <c r="J153" s="15">
        <v>0</v>
      </c>
      <c r="K153" s="15">
        <v>10</v>
      </c>
      <c r="L153" s="15">
        <v>10</v>
      </c>
      <c r="M153" s="15">
        <v>20</v>
      </c>
      <c r="O153" t="str">
        <f t="shared" si="2"/>
        <v>MCBBound &amp; Not Paid</v>
      </c>
    </row>
    <row r="154" spans="1:15" ht="12" customHeight="1" outlineLevel="1" x14ac:dyDescent="0.2">
      <c r="A154" s="12" t="s">
        <v>24158</v>
      </c>
      <c r="B154" s="12">
        <v>17802</v>
      </c>
      <c r="C154" s="12" t="s">
        <v>20133</v>
      </c>
      <c r="D154" s="13">
        <v>39873</v>
      </c>
      <c r="E154" s="13">
        <v>39926</v>
      </c>
      <c r="F154" s="14">
        <v>39930</v>
      </c>
      <c r="G154" s="20"/>
      <c r="H154" s="20"/>
      <c r="I154" s="18"/>
      <c r="J154" s="23"/>
      <c r="K154" s="23"/>
      <c r="L154" s="15">
        <v>0</v>
      </c>
      <c r="M154" s="15">
        <v>0</v>
      </c>
      <c r="O154" t="str">
        <f t="shared" ref="O154:O217" si="3">+A154&amp;C154</f>
        <v>NBBDeclined</v>
      </c>
    </row>
    <row r="155" spans="1:15" ht="12" customHeight="1" outlineLevel="1" x14ac:dyDescent="0.2">
      <c r="A155" s="12" t="s">
        <v>24158</v>
      </c>
      <c r="B155" s="12">
        <v>17803</v>
      </c>
      <c r="C155" s="12" t="s">
        <v>20133</v>
      </c>
      <c r="D155" s="13">
        <v>39909</v>
      </c>
      <c r="E155" s="13">
        <v>39925</v>
      </c>
      <c r="F155" s="14">
        <v>39930</v>
      </c>
      <c r="G155" s="20"/>
      <c r="H155" s="20"/>
      <c r="I155" s="18"/>
      <c r="J155" s="23"/>
      <c r="K155" s="23"/>
      <c r="L155" s="15">
        <v>0</v>
      </c>
      <c r="M155" s="15">
        <v>0</v>
      </c>
      <c r="O155" t="str">
        <f t="shared" si="3"/>
        <v>NBBDeclined</v>
      </c>
    </row>
    <row r="156" spans="1:15" ht="12" customHeight="1" outlineLevel="1" x14ac:dyDescent="0.2">
      <c r="A156" s="12" t="s">
        <v>24158</v>
      </c>
      <c r="B156" s="12">
        <v>17801</v>
      </c>
      <c r="C156" s="12" t="s">
        <v>20133</v>
      </c>
      <c r="D156" s="13">
        <v>39827</v>
      </c>
      <c r="E156" s="13">
        <v>39926</v>
      </c>
      <c r="F156" s="14">
        <v>39930</v>
      </c>
      <c r="G156" s="20"/>
      <c r="H156" s="20"/>
      <c r="I156" s="18"/>
      <c r="J156" s="23"/>
      <c r="K156" s="23"/>
      <c r="L156" s="15">
        <v>0</v>
      </c>
      <c r="M156" s="15">
        <v>0</v>
      </c>
      <c r="O156" t="str">
        <f t="shared" si="3"/>
        <v>NBBDeclined</v>
      </c>
    </row>
    <row r="157" spans="1:15" ht="12" customHeight="1" outlineLevel="1" x14ac:dyDescent="0.2">
      <c r="A157" s="12" t="s">
        <v>24158</v>
      </c>
      <c r="B157" s="12">
        <v>17800</v>
      </c>
      <c r="C157" s="12" t="s">
        <v>20133</v>
      </c>
      <c r="D157" s="18"/>
      <c r="E157" s="13">
        <v>39926</v>
      </c>
      <c r="F157" s="14">
        <v>39930</v>
      </c>
      <c r="G157" s="20"/>
      <c r="H157" s="20"/>
      <c r="I157" s="18"/>
      <c r="J157" s="23"/>
      <c r="K157" s="23"/>
      <c r="L157" s="15">
        <v>0</v>
      </c>
      <c r="M157" s="15">
        <v>0</v>
      </c>
      <c r="O157" t="str">
        <f t="shared" si="3"/>
        <v>NBBDeclined</v>
      </c>
    </row>
    <row r="158" spans="1:15" ht="12" customHeight="1" outlineLevel="1" x14ac:dyDescent="0.2">
      <c r="A158" s="12" t="s">
        <v>24158</v>
      </c>
      <c r="B158" s="12">
        <v>17799</v>
      </c>
      <c r="C158" s="12" t="s">
        <v>20133</v>
      </c>
      <c r="D158" s="13">
        <v>39925</v>
      </c>
      <c r="E158" s="13">
        <v>39926</v>
      </c>
      <c r="F158" s="14">
        <v>39930</v>
      </c>
      <c r="G158" s="8"/>
      <c r="H158" s="8"/>
      <c r="J158" s="10"/>
      <c r="K158" s="10"/>
      <c r="L158" s="15">
        <v>0</v>
      </c>
      <c r="M158" s="15">
        <v>0</v>
      </c>
      <c r="O158" t="str">
        <f t="shared" si="3"/>
        <v>NBBDeclined</v>
      </c>
    </row>
    <row r="159" spans="1:15" ht="12" customHeight="1" outlineLevel="1" x14ac:dyDescent="0.2">
      <c r="A159" s="12" t="s">
        <v>24158</v>
      </c>
      <c r="B159" s="12">
        <v>17804</v>
      </c>
      <c r="C159" s="12" t="s">
        <v>20133</v>
      </c>
      <c r="D159" s="13">
        <v>39926</v>
      </c>
      <c r="E159" s="13">
        <v>39930</v>
      </c>
      <c r="F159" s="14">
        <v>39930</v>
      </c>
      <c r="G159" s="20"/>
      <c r="H159" s="20"/>
      <c r="I159" s="18"/>
      <c r="J159" s="23"/>
      <c r="K159" s="23"/>
      <c r="L159" s="15">
        <v>0</v>
      </c>
      <c r="M159" s="15">
        <v>0</v>
      </c>
      <c r="O159" t="str">
        <f t="shared" si="3"/>
        <v>NBBDeclined</v>
      </c>
    </row>
    <row r="160" spans="1:15" ht="12" customHeight="1" outlineLevel="1" x14ac:dyDescent="0.2">
      <c r="A160" s="12" t="s">
        <v>20138</v>
      </c>
      <c r="B160" s="12">
        <v>17089</v>
      </c>
      <c r="C160" s="12" t="s">
        <v>20135</v>
      </c>
      <c r="D160" s="13">
        <v>39925</v>
      </c>
      <c r="E160" s="13">
        <v>39931</v>
      </c>
      <c r="F160" s="14">
        <v>39931</v>
      </c>
      <c r="G160" s="19">
        <v>39975</v>
      </c>
      <c r="H160" s="19">
        <v>39976</v>
      </c>
      <c r="I160" s="21">
        <v>39994</v>
      </c>
      <c r="J160" s="22">
        <v>44</v>
      </c>
      <c r="K160" s="22">
        <v>1</v>
      </c>
      <c r="L160" s="15">
        <v>45</v>
      </c>
      <c r="M160" s="15">
        <v>18</v>
      </c>
      <c r="O160" t="str">
        <f t="shared" si="3"/>
        <v>CNJBound &amp; Not Paid</v>
      </c>
    </row>
    <row r="161" spans="1:15" ht="12" customHeight="1" outlineLevel="1" x14ac:dyDescent="0.2">
      <c r="A161" s="12" t="s">
        <v>24153</v>
      </c>
      <c r="B161" s="12">
        <v>17806</v>
      </c>
      <c r="C161" s="12" t="s">
        <v>20135</v>
      </c>
      <c r="D161" s="13">
        <v>39930</v>
      </c>
      <c r="E161" s="13">
        <v>39931</v>
      </c>
      <c r="F161" s="14">
        <v>39931</v>
      </c>
      <c r="G161" s="14">
        <v>39934</v>
      </c>
      <c r="H161" s="14">
        <v>39933</v>
      </c>
      <c r="I161" s="18"/>
      <c r="J161" s="15">
        <v>3</v>
      </c>
      <c r="K161" s="15">
        <v>-1</v>
      </c>
      <c r="L161" s="15">
        <v>2</v>
      </c>
      <c r="M161" s="15">
        <v>0</v>
      </c>
      <c r="O161" t="str">
        <f t="shared" si="3"/>
        <v>HJMBound &amp; Not Paid</v>
      </c>
    </row>
    <row r="162" spans="1:15" ht="12" customHeight="1" outlineLevel="1" x14ac:dyDescent="0.2">
      <c r="A162" s="12" t="s">
        <v>24155</v>
      </c>
      <c r="B162" s="12">
        <v>17033</v>
      </c>
      <c r="C162" s="12" t="s">
        <v>20135</v>
      </c>
      <c r="D162" s="13">
        <v>39925</v>
      </c>
      <c r="E162" s="13">
        <v>39931</v>
      </c>
      <c r="F162" s="14">
        <v>39931</v>
      </c>
      <c r="G162" s="14">
        <v>39959</v>
      </c>
      <c r="H162" s="14">
        <v>39961</v>
      </c>
      <c r="I162" s="16">
        <v>39980</v>
      </c>
      <c r="J162" s="15">
        <v>28</v>
      </c>
      <c r="K162" s="15">
        <v>2</v>
      </c>
      <c r="L162" s="15">
        <v>30</v>
      </c>
      <c r="M162" s="15">
        <v>19</v>
      </c>
      <c r="O162" t="str">
        <f t="shared" si="3"/>
        <v>JRBound &amp; Not Paid</v>
      </c>
    </row>
    <row r="163" spans="1:15" ht="12" customHeight="1" outlineLevel="1" x14ac:dyDescent="0.2">
      <c r="A163" s="12" t="s">
        <v>24156</v>
      </c>
      <c r="B163" s="12">
        <v>16973</v>
      </c>
      <c r="C163" s="12" t="s">
        <v>20137</v>
      </c>
      <c r="D163" s="13">
        <v>39925</v>
      </c>
      <c r="E163" s="13">
        <v>39931</v>
      </c>
      <c r="F163" s="14">
        <v>39931</v>
      </c>
      <c r="G163" s="14">
        <v>39947</v>
      </c>
      <c r="H163" s="14">
        <v>39962</v>
      </c>
      <c r="I163" s="21">
        <v>39965</v>
      </c>
      <c r="J163" s="15">
        <v>16</v>
      </c>
      <c r="K163" s="15">
        <v>15</v>
      </c>
      <c r="L163" s="15">
        <v>31</v>
      </c>
      <c r="M163" s="15">
        <v>3</v>
      </c>
      <c r="O163" t="str">
        <f t="shared" si="3"/>
        <v>LABCancel</v>
      </c>
    </row>
    <row r="164" spans="1:15" ht="12" customHeight="1" outlineLevel="1" x14ac:dyDescent="0.2">
      <c r="A164" s="12" t="s">
        <v>24156</v>
      </c>
      <c r="B164" s="12">
        <v>16956</v>
      </c>
      <c r="C164" s="12" t="s">
        <v>20135</v>
      </c>
      <c r="D164" s="13">
        <v>39923</v>
      </c>
      <c r="E164" s="13">
        <v>39930</v>
      </c>
      <c r="F164" s="14">
        <v>39931</v>
      </c>
      <c r="G164" s="14">
        <v>39951</v>
      </c>
      <c r="H164" s="14">
        <v>39951</v>
      </c>
      <c r="I164" s="16">
        <v>39962</v>
      </c>
      <c r="J164" s="15">
        <v>20</v>
      </c>
      <c r="K164" s="15">
        <v>0</v>
      </c>
      <c r="L164" s="15">
        <v>20</v>
      </c>
      <c r="M164" s="15">
        <v>11</v>
      </c>
      <c r="O164" t="str">
        <f t="shared" si="3"/>
        <v>LABBound &amp; Not Paid</v>
      </c>
    </row>
    <row r="165" spans="1:15" ht="12" customHeight="1" outlineLevel="1" x14ac:dyDescent="0.2">
      <c r="A165" s="12" t="s">
        <v>24157</v>
      </c>
      <c r="B165" s="12">
        <v>16999</v>
      </c>
      <c r="C165" s="12" t="s">
        <v>20135</v>
      </c>
      <c r="D165" s="13">
        <v>39923</v>
      </c>
      <c r="E165" s="13">
        <v>39931</v>
      </c>
      <c r="F165" s="14">
        <v>39931</v>
      </c>
      <c r="G165" s="14">
        <v>39948</v>
      </c>
      <c r="H165" s="14">
        <v>39948</v>
      </c>
      <c r="I165" s="16">
        <v>39970</v>
      </c>
      <c r="J165" s="15">
        <v>17</v>
      </c>
      <c r="K165" s="15">
        <v>0</v>
      </c>
      <c r="L165" s="15">
        <v>17</v>
      </c>
      <c r="M165" s="15">
        <v>22</v>
      </c>
      <c r="O165" t="str">
        <f t="shared" si="3"/>
        <v>MCBBound &amp; Not Paid</v>
      </c>
    </row>
    <row r="166" spans="1:15" ht="12" customHeight="1" outlineLevel="1" x14ac:dyDescent="0.2">
      <c r="A166" s="12" t="s">
        <v>24158</v>
      </c>
      <c r="B166" s="12">
        <v>17807</v>
      </c>
      <c r="C166" s="12" t="s">
        <v>20133</v>
      </c>
      <c r="D166" s="13">
        <v>39890</v>
      </c>
      <c r="E166" s="13">
        <v>39931</v>
      </c>
      <c r="F166" s="14">
        <v>39931</v>
      </c>
      <c r="G166" s="20"/>
      <c r="H166" s="20"/>
      <c r="I166" s="18"/>
      <c r="J166" s="23"/>
      <c r="K166" s="23"/>
      <c r="L166" s="15">
        <v>0</v>
      </c>
      <c r="M166" s="15">
        <v>0</v>
      </c>
      <c r="O166" t="str">
        <f t="shared" si="3"/>
        <v>NBBDeclined</v>
      </c>
    </row>
    <row r="167" spans="1:15" ht="12" customHeight="1" outlineLevel="1" x14ac:dyDescent="0.2">
      <c r="A167" s="12" t="s">
        <v>24158</v>
      </c>
      <c r="B167" s="12">
        <v>17805</v>
      </c>
      <c r="C167" s="12" t="s">
        <v>20133</v>
      </c>
      <c r="D167" s="13">
        <v>39927</v>
      </c>
      <c r="E167" s="13">
        <v>39931</v>
      </c>
      <c r="F167" s="14">
        <v>39931</v>
      </c>
      <c r="G167" s="8"/>
      <c r="H167" s="8"/>
      <c r="J167" s="10"/>
      <c r="K167" s="10"/>
      <c r="L167" s="15">
        <v>0</v>
      </c>
      <c r="M167" s="15">
        <v>0</v>
      </c>
      <c r="O167" t="str">
        <f t="shared" si="3"/>
        <v>NBBDeclined</v>
      </c>
    </row>
    <row r="168" spans="1:15" ht="12" customHeight="1" outlineLevel="1" x14ac:dyDescent="0.2">
      <c r="A168" s="12" t="s">
        <v>24153</v>
      </c>
      <c r="B168" s="12">
        <v>17809</v>
      </c>
      <c r="C168" s="12" t="s">
        <v>20136</v>
      </c>
      <c r="D168" s="13">
        <v>39919</v>
      </c>
      <c r="E168" s="13">
        <v>39932</v>
      </c>
      <c r="F168" s="14">
        <v>39932</v>
      </c>
      <c r="G168" s="14">
        <v>39934</v>
      </c>
      <c r="H168" s="20"/>
      <c r="J168" s="15">
        <v>2</v>
      </c>
      <c r="K168" s="23"/>
      <c r="L168" s="15">
        <v>0</v>
      </c>
      <c r="M168" s="15">
        <v>0</v>
      </c>
      <c r="O168" t="str">
        <f t="shared" si="3"/>
        <v>HJMClose-No Info</v>
      </c>
    </row>
    <row r="169" spans="1:15" ht="12" customHeight="1" outlineLevel="1" x14ac:dyDescent="0.2">
      <c r="A169" s="12" t="s">
        <v>24153</v>
      </c>
      <c r="B169" s="12">
        <v>16859</v>
      </c>
      <c r="C169" s="12" t="s">
        <v>20135</v>
      </c>
      <c r="D169" s="13">
        <v>39931</v>
      </c>
      <c r="E169" s="13">
        <v>39932</v>
      </c>
      <c r="F169" s="14">
        <v>39932</v>
      </c>
      <c r="G169" s="14">
        <v>39932</v>
      </c>
      <c r="H169" s="14">
        <v>39932</v>
      </c>
      <c r="I169" s="16">
        <v>39934</v>
      </c>
      <c r="J169" s="15">
        <v>0</v>
      </c>
      <c r="K169" s="15">
        <v>0</v>
      </c>
      <c r="L169" s="15">
        <v>0</v>
      </c>
      <c r="M169" s="15">
        <v>2</v>
      </c>
      <c r="O169" t="str">
        <f t="shared" si="3"/>
        <v>HJMBound &amp; Not Paid</v>
      </c>
    </row>
    <row r="170" spans="1:15" ht="12" customHeight="1" outlineLevel="1" x14ac:dyDescent="0.2">
      <c r="A170" s="12" t="s">
        <v>24156</v>
      </c>
      <c r="B170" s="12">
        <v>17810</v>
      </c>
      <c r="C170" s="12" t="s">
        <v>20135</v>
      </c>
      <c r="D170" s="13">
        <v>39932</v>
      </c>
      <c r="E170" s="13">
        <v>39932</v>
      </c>
      <c r="F170" s="14">
        <v>39932</v>
      </c>
      <c r="G170" s="14">
        <v>39933</v>
      </c>
      <c r="H170" s="14">
        <v>39933</v>
      </c>
      <c r="I170" s="16">
        <v>38619</v>
      </c>
      <c r="J170" s="15">
        <v>1</v>
      </c>
      <c r="K170" s="15">
        <v>0</v>
      </c>
      <c r="L170" s="15">
        <v>1</v>
      </c>
      <c r="M170" s="15">
        <v>-1314</v>
      </c>
      <c r="O170" t="str">
        <f t="shared" si="3"/>
        <v>LABBound &amp; Not Paid</v>
      </c>
    </row>
    <row r="171" spans="1:15" ht="12" customHeight="1" outlineLevel="1" x14ac:dyDescent="0.2">
      <c r="A171" s="12" t="s">
        <v>24156</v>
      </c>
      <c r="B171" s="12">
        <v>17808</v>
      </c>
      <c r="C171" s="12" t="s">
        <v>20133</v>
      </c>
      <c r="D171" s="13">
        <v>39849</v>
      </c>
      <c r="E171" s="13">
        <v>39932</v>
      </c>
      <c r="F171" s="14">
        <v>39932</v>
      </c>
      <c r="G171" s="20"/>
      <c r="H171" s="20"/>
      <c r="I171" s="18"/>
      <c r="J171" s="23"/>
      <c r="K171" s="23"/>
      <c r="L171" s="15">
        <v>0</v>
      </c>
      <c r="M171" s="15">
        <v>0</v>
      </c>
      <c r="O171" t="str">
        <f t="shared" si="3"/>
        <v>LABDeclined</v>
      </c>
    </row>
    <row r="172" spans="1:15" ht="12" customHeight="1" outlineLevel="1" x14ac:dyDescent="0.2">
      <c r="A172" s="12" t="s">
        <v>24157</v>
      </c>
      <c r="B172" s="12">
        <v>16913</v>
      </c>
      <c r="C172" s="12" t="s">
        <v>20135</v>
      </c>
      <c r="D172" s="13">
        <v>39930</v>
      </c>
      <c r="E172" s="13">
        <v>39931</v>
      </c>
      <c r="F172" s="14">
        <v>39932</v>
      </c>
      <c r="G172" s="14">
        <v>39937</v>
      </c>
      <c r="H172" s="14">
        <v>39937</v>
      </c>
      <c r="I172" s="16">
        <v>39948</v>
      </c>
      <c r="J172" s="15">
        <v>5</v>
      </c>
      <c r="K172" s="15">
        <v>0</v>
      </c>
      <c r="L172" s="15">
        <v>5</v>
      </c>
      <c r="M172" s="15">
        <v>11</v>
      </c>
      <c r="O172" t="str">
        <f t="shared" si="3"/>
        <v>MCBBound &amp; Not Paid</v>
      </c>
    </row>
    <row r="173" spans="1:15" ht="12" customHeight="1" outlineLevel="1" x14ac:dyDescent="0.2">
      <c r="A173" s="12" t="s">
        <v>24157</v>
      </c>
      <c r="B173" s="12">
        <v>17151</v>
      </c>
      <c r="C173" s="12" t="s">
        <v>20135</v>
      </c>
      <c r="D173" s="13">
        <v>39923</v>
      </c>
      <c r="E173" s="13">
        <v>39931</v>
      </c>
      <c r="F173" s="14">
        <v>39932</v>
      </c>
      <c r="G173" s="19">
        <v>39980</v>
      </c>
      <c r="H173" s="19">
        <v>39980</v>
      </c>
      <c r="I173" s="21">
        <v>39995</v>
      </c>
      <c r="J173" s="22">
        <v>48</v>
      </c>
      <c r="K173" s="22">
        <v>0</v>
      </c>
      <c r="L173" s="15">
        <v>48</v>
      </c>
      <c r="M173" s="15">
        <v>15</v>
      </c>
      <c r="O173" t="str">
        <f t="shared" si="3"/>
        <v>MCBBound &amp; Not Paid</v>
      </c>
    </row>
    <row r="174" spans="1:15" ht="12" customHeight="1" outlineLevel="1" x14ac:dyDescent="0.2">
      <c r="A174" s="12" t="s">
        <v>24157</v>
      </c>
      <c r="B174" s="12">
        <v>16986</v>
      </c>
      <c r="C174" s="12" t="s">
        <v>20135</v>
      </c>
      <c r="D174" s="13">
        <v>39924</v>
      </c>
      <c r="E174" s="13">
        <v>39932</v>
      </c>
      <c r="F174" s="14">
        <v>39932</v>
      </c>
      <c r="G174" s="14">
        <v>39934</v>
      </c>
      <c r="H174" s="14">
        <v>39934</v>
      </c>
      <c r="I174" s="16">
        <v>39967</v>
      </c>
      <c r="J174" s="15">
        <v>2</v>
      </c>
      <c r="K174" s="15">
        <v>0</v>
      </c>
      <c r="L174" s="15">
        <v>2</v>
      </c>
      <c r="M174" s="15">
        <v>33</v>
      </c>
      <c r="O174" t="str">
        <f t="shared" si="3"/>
        <v>MCBBound &amp; Not Paid</v>
      </c>
    </row>
    <row r="175" spans="1:15" ht="12" customHeight="1" outlineLevel="1" x14ac:dyDescent="0.2">
      <c r="A175" s="12" t="s">
        <v>20138</v>
      </c>
      <c r="B175" s="12">
        <v>17076</v>
      </c>
      <c r="C175" s="12" t="s">
        <v>20135</v>
      </c>
      <c r="D175" s="13">
        <v>39931</v>
      </c>
      <c r="E175" s="13">
        <v>39933</v>
      </c>
      <c r="F175" s="14">
        <v>39933</v>
      </c>
      <c r="G175" s="14">
        <v>39972</v>
      </c>
      <c r="H175" s="14">
        <v>39974</v>
      </c>
      <c r="I175" s="16">
        <v>39992</v>
      </c>
      <c r="J175" s="15">
        <v>39</v>
      </c>
      <c r="K175" s="15">
        <v>2</v>
      </c>
      <c r="L175" s="15">
        <v>41</v>
      </c>
      <c r="M175" s="15">
        <v>18</v>
      </c>
      <c r="O175" t="str">
        <f t="shared" si="3"/>
        <v>CNJBound &amp; Not Paid</v>
      </c>
    </row>
    <row r="176" spans="1:15" ht="12" customHeight="1" outlineLevel="1" x14ac:dyDescent="0.2">
      <c r="A176" s="12" t="s">
        <v>20138</v>
      </c>
      <c r="B176" s="12">
        <v>16997</v>
      </c>
      <c r="C176" s="12" t="s">
        <v>20135</v>
      </c>
      <c r="D176" s="13">
        <v>39931</v>
      </c>
      <c r="E176" s="13">
        <v>39933</v>
      </c>
      <c r="F176" s="14">
        <v>39933</v>
      </c>
      <c r="G176" s="14">
        <v>39944</v>
      </c>
      <c r="H176" s="14">
        <v>39944</v>
      </c>
      <c r="I176" s="16">
        <v>39970</v>
      </c>
      <c r="J176" s="15">
        <v>11</v>
      </c>
      <c r="K176" s="15">
        <v>0</v>
      </c>
      <c r="L176" s="15">
        <v>11</v>
      </c>
      <c r="M176" s="15">
        <v>26</v>
      </c>
      <c r="O176" t="str">
        <f t="shared" si="3"/>
        <v>CNJBound &amp; Not Paid</v>
      </c>
    </row>
    <row r="177" spans="1:15" ht="12" customHeight="1" outlineLevel="1" x14ac:dyDescent="0.2">
      <c r="A177" s="12" t="s">
        <v>24153</v>
      </c>
      <c r="B177" s="12">
        <v>17814</v>
      </c>
      <c r="C177" s="12" t="s">
        <v>20136</v>
      </c>
      <c r="D177" s="13">
        <v>39933</v>
      </c>
      <c r="E177" s="13">
        <v>39933</v>
      </c>
      <c r="F177" s="14">
        <v>39933</v>
      </c>
      <c r="G177" s="14">
        <v>39946</v>
      </c>
      <c r="H177" s="20"/>
      <c r="J177" s="15">
        <v>13</v>
      </c>
      <c r="K177" s="23"/>
      <c r="L177" s="15">
        <v>0</v>
      </c>
      <c r="M177" s="15">
        <v>0</v>
      </c>
      <c r="O177" t="str">
        <f t="shared" si="3"/>
        <v>HJMClose-No Info</v>
      </c>
    </row>
    <row r="178" spans="1:15" ht="12" customHeight="1" outlineLevel="1" x14ac:dyDescent="0.2">
      <c r="A178" s="12" t="s">
        <v>24153</v>
      </c>
      <c r="B178" s="12">
        <v>16994</v>
      </c>
      <c r="C178" s="12" t="s">
        <v>20135</v>
      </c>
      <c r="D178" s="13">
        <v>39933</v>
      </c>
      <c r="E178" s="13">
        <v>39933</v>
      </c>
      <c r="F178" s="14">
        <v>39933</v>
      </c>
      <c r="G178" s="14">
        <v>39947</v>
      </c>
      <c r="H178" s="14">
        <v>39948</v>
      </c>
      <c r="I178" s="16">
        <v>39969</v>
      </c>
      <c r="J178" s="15">
        <v>14</v>
      </c>
      <c r="K178" s="15">
        <v>1</v>
      </c>
      <c r="L178" s="15">
        <v>15</v>
      </c>
      <c r="M178" s="15">
        <v>21</v>
      </c>
      <c r="O178" t="str">
        <f t="shared" si="3"/>
        <v>HJMBound &amp; Not Paid</v>
      </c>
    </row>
    <row r="179" spans="1:15" ht="12" customHeight="1" outlineLevel="1" x14ac:dyDescent="0.2">
      <c r="A179" s="12" t="s">
        <v>24155</v>
      </c>
      <c r="B179" s="12">
        <v>17202</v>
      </c>
      <c r="C179" s="12" t="s">
        <v>20135</v>
      </c>
      <c r="D179" s="13">
        <v>39909</v>
      </c>
      <c r="E179" s="13">
        <v>39932</v>
      </c>
      <c r="F179" s="14">
        <v>39933</v>
      </c>
      <c r="G179" s="14">
        <v>39989</v>
      </c>
      <c r="H179" s="14">
        <v>39989</v>
      </c>
      <c r="I179" s="16">
        <v>39999</v>
      </c>
      <c r="J179" s="15">
        <v>56</v>
      </c>
      <c r="K179" s="15">
        <v>0</v>
      </c>
      <c r="L179" s="15">
        <v>56</v>
      </c>
      <c r="M179" s="15">
        <v>10</v>
      </c>
      <c r="O179" t="str">
        <f t="shared" si="3"/>
        <v>JRBound &amp; Not Paid</v>
      </c>
    </row>
    <row r="180" spans="1:15" ht="12" customHeight="1" outlineLevel="1" x14ac:dyDescent="0.2">
      <c r="A180" s="12" t="s">
        <v>24158</v>
      </c>
      <c r="B180" s="12">
        <v>17812</v>
      </c>
      <c r="C180" s="12" t="s">
        <v>20133</v>
      </c>
      <c r="D180" s="17">
        <v>39920</v>
      </c>
      <c r="E180" s="13">
        <v>39933</v>
      </c>
      <c r="F180" s="14">
        <v>39933</v>
      </c>
      <c r="G180" s="8"/>
      <c r="H180" s="8"/>
      <c r="J180" s="10"/>
      <c r="K180" s="10"/>
      <c r="L180" s="15">
        <v>0</v>
      </c>
      <c r="M180" s="15">
        <v>0</v>
      </c>
      <c r="O180" t="str">
        <f t="shared" si="3"/>
        <v>NBBDeclined</v>
      </c>
    </row>
    <row r="181" spans="1:15" ht="12" customHeight="1" outlineLevel="1" x14ac:dyDescent="0.2">
      <c r="A181" s="12" t="s">
        <v>24158</v>
      </c>
      <c r="B181" s="12">
        <v>17811</v>
      </c>
      <c r="C181" s="12" t="s">
        <v>20133</v>
      </c>
      <c r="D181" s="13">
        <v>39932</v>
      </c>
      <c r="E181" s="13">
        <v>39933</v>
      </c>
      <c r="F181" s="14">
        <v>39933</v>
      </c>
      <c r="G181" s="20"/>
      <c r="H181" s="20"/>
      <c r="I181" s="18"/>
      <c r="J181" s="23"/>
      <c r="K181" s="23"/>
      <c r="L181" s="15">
        <v>0</v>
      </c>
      <c r="M181" s="15">
        <v>0</v>
      </c>
      <c r="O181" t="str">
        <f t="shared" si="3"/>
        <v>NBBDeclined</v>
      </c>
    </row>
    <row r="182" spans="1:15" ht="12" customHeight="1" outlineLevel="1" x14ac:dyDescent="0.2">
      <c r="A182" s="12" t="s">
        <v>24158</v>
      </c>
      <c r="B182" s="12">
        <v>17813</v>
      </c>
      <c r="C182" s="12" t="s">
        <v>20133</v>
      </c>
      <c r="D182" s="13">
        <v>39924</v>
      </c>
      <c r="E182" s="13">
        <v>39932</v>
      </c>
      <c r="F182" s="14">
        <v>39933</v>
      </c>
      <c r="G182" s="20"/>
      <c r="H182" s="20"/>
      <c r="I182" s="18"/>
      <c r="J182" s="23"/>
      <c r="K182" s="23"/>
      <c r="L182" s="15">
        <v>0</v>
      </c>
      <c r="M182" s="15">
        <v>0</v>
      </c>
      <c r="O182" t="str">
        <f t="shared" si="3"/>
        <v>NBBDeclined</v>
      </c>
    </row>
    <row r="183" spans="1:15" ht="12" customHeight="1" outlineLevel="1" x14ac:dyDescent="0.2">
      <c r="A183" s="12" t="s">
        <v>20138</v>
      </c>
      <c r="B183" s="12">
        <v>16894</v>
      </c>
      <c r="C183" s="12" t="s">
        <v>20135</v>
      </c>
      <c r="D183" s="13">
        <v>39933</v>
      </c>
      <c r="E183" s="13">
        <v>39934</v>
      </c>
      <c r="F183" s="14">
        <v>39934</v>
      </c>
      <c r="G183" s="14">
        <v>39937</v>
      </c>
      <c r="H183" s="14">
        <v>39937</v>
      </c>
      <c r="I183" s="16">
        <v>39942</v>
      </c>
      <c r="J183" s="15">
        <v>3</v>
      </c>
      <c r="K183" s="15">
        <v>0</v>
      </c>
      <c r="L183" s="15">
        <v>3</v>
      </c>
      <c r="M183" s="15">
        <v>5</v>
      </c>
      <c r="O183" t="str">
        <f t="shared" si="3"/>
        <v>CNJBound &amp; Not Paid</v>
      </c>
    </row>
    <row r="184" spans="1:15" ht="12" customHeight="1" outlineLevel="1" x14ac:dyDescent="0.2">
      <c r="A184" s="12" t="s">
        <v>24155</v>
      </c>
      <c r="B184" s="12">
        <v>16929</v>
      </c>
      <c r="C184" s="12" t="s">
        <v>20135</v>
      </c>
      <c r="D184" s="13">
        <v>39932</v>
      </c>
      <c r="E184" s="13">
        <v>39934</v>
      </c>
      <c r="F184" s="14">
        <v>39934</v>
      </c>
      <c r="G184" s="14">
        <v>39939</v>
      </c>
      <c r="H184" s="14">
        <v>39940</v>
      </c>
      <c r="I184" s="16">
        <v>39954</v>
      </c>
      <c r="J184" s="15">
        <v>5</v>
      </c>
      <c r="K184" s="15">
        <v>1</v>
      </c>
      <c r="L184" s="15">
        <v>6</v>
      </c>
      <c r="M184" s="15">
        <v>14</v>
      </c>
      <c r="O184" t="str">
        <f t="shared" si="3"/>
        <v>JRBound &amp; Not Paid</v>
      </c>
    </row>
    <row r="185" spans="1:15" ht="12" customHeight="1" outlineLevel="1" x14ac:dyDescent="0.2">
      <c r="A185" s="12" t="s">
        <v>24156</v>
      </c>
      <c r="B185" s="12">
        <v>16933</v>
      </c>
      <c r="C185" s="12" t="s">
        <v>20135</v>
      </c>
      <c r="D185" s="13">
        <v>39906</v>
      </c>
      <c r="E185" s="13">
        <v>39934</v>
      </c>
      <c r="F185" s="14">
        <v>39934</v>
      </c>
      <c r="G185" s="14">
        <v>39941</v>
      </c>
      <c r="H185" s="14">
        <v>39952</v>
      </c>
      <c r="I185" s="16">
        <v>39956</v>
      </c>
      <c r="J185" s="15">
        <v>7</v>
      </c>
      <c r="K185" s="15">
        <v>11</v>
      </c>
      <c r="L185" s="15">
        <v>18</v>
      </c>
      <c r="M185" s="15">
        <v>4</v>
      </c>
      <c r="O185" t="str">
        <f t="shared" si="3"/>
        <v>LABBound &amp; Not Paid</v>
      </c>
    </row>
    <row r="186" spans="1:15" ht="12" customHeight="1" outlineLevel="1" x14ac:dyDescent="0.2">
      <c r="A186" s="12" t="s">
        <v>24156</v>
      </c>
      <c r="B186" s="12">
        <v>17815</v>
      </c>
      <c r="C186" s="12" t="s">
        <v>20133</v>
      </c>
      <c r="D186" s="13">
        <v>39932</v>
      </c>
      <c r="E186" s="13">
        <v>39933</v>
      </c>
      <c r="F186" s="14">
        <v>39934</v>
      </c>
      <c r="G186" s="20"/>
      <c r="H186" s="20"/>
      <c r="I186" s="18"/>
      <c r="J186" s="23"/>
      <c r="K186" s="23"/>
      <c r="L186" s="15">
        <v>0</v>
      </c>
      <c r="M186" s="15">
        <v>0</v>
      </c>
      <c r="O186" t="str">
        <f t="shared" si="3"/>
        <v>LABDeclined</v>
      </c>
    </row>
    <row r="187" spans="1:15" ht="12" customHeight="1" outlineLevel="1" x14ac:dyDescent="0.2">
      <c r="A187" s="12" t="s">
        <v>24156</v>
      </c>
      <c r="B187" s="12">
        <v>16927</v>
      </c>
      <c r="C187" s="12" t="s">
        <v>20135</v>
      </c>
      <c r="D187" s="13">
        <v>39934</v>
      </c>
      <c r="E187" s="13">
        <v>39934</v>
      </c>
      <c r="F187" s="14">
        <v>39934</v>
      </c>
      <c r="G187" s="14">
        <v>39939</v>
      </c>
      <c r="H187" s="14">
        <v>39939</v>
      </c>
      <c r="I187" s="16">
        <v>39954</v>
      </c>
      <c r="J187" s="15">
        <v>5</v>
      </c>
      <c r="K187" s="15">
        <v>0</v>
      </c>
      <c r="L187" s="15">
        <v>5</v>
      </c>
      <c r="M187" s="15">
        <v>15</v>
      </c>
      <c r="O187" t="str">
        <f t="shared" si="3"/>
        <v>LABBound &amp; Not Paid</v>
      </c>
    </row>
    <row r="188" spans="1:15" ht="12" customHeight="1" outlineLevel="1" x14ac:dyDescent="0.2">
      <c r="A188" s="12" t="s">
        <v>24157</v>
      </c>
      <c r="B188" s="12">
        <v>17168</v>
      </c>
      <c r="C188" s="12" t="s">
        <v>20135</v>
      </c>
      <c r="D188" s="13">
        <v>39905</v>
      </c>
      <c r="E188" s="13">
        <v>39934</v>
      </c>
      <c r="F188" s="14">
        <v>39934</v>
      </c>
      <c r="G188" s="14">
        <v>39975</v>
      </c>
      <c r="H188" s="14">
        <v>39975</v>
      </c>
      <c r="I188" s="16">
        <v>39995</v>
      </c>
      <c r="J188" s="15">
        <v>41</v>
      </c>
      <c r="K188" s="15">
        <v>0</v>
      </c>
      <c r="L188" s="15">
        <v>41</v>
      </c>
      <c r="M188" s="15">
        <v>20</v>
      </c>
      <c r="O188" t="str">
        <f t="shared" si="3"/>
        <v>MCBBound &amp; Not Paid</v>
      </c>
    </row>
    <row r="189" spans="1:15" ht="12" customHeight="1" outlineLevel="1" x14ac:dyDescent="0.2">
      <c r="A189" s="12" t="s">
        <v>24157</v>
      </c>
      <c r="B189" s="12">
        <v>17046</v>
      </c>
      <c r="C189" s="12" t="s">
        <v>20135</v>
      </c>
      <c r="D189" s="13">
        <v>39934</v>
      </c>
      <c r="E189" s="13">
        <v>39934</v>
      </c>
      <c r="F189" s="14">
        <v>39934</v>
      </c>
      <c r="G189" s="14">
        <v>39966</v>
      </c>
      <c r="H189" s="14">
        <v>39966</v>
      </c>
      <c r="I189" s="16">
        <v>39985</v>
      </c>
      <c r="J189" s="15">
        <v>32</v>
      </c>
      <c r="K189" s="15">
        <v>0</v>
      </c>
      <c r="L189" s="15">
        <v>32</v>
      </c>
      <c r="M189" s="15">
        <v>19</v>
      </c>
      <c r="O189" t="str">
        <f t="shared" si="3"/>
        <v>MCBBound &amp; Not Paid</v>
      </c>
    </row>
    <row r="190" spans="1:15" ht="12" customHeight="1" outlineLevel="1" x14ac:dyDescent="0.2">
      <c r="A190" s="12" t="s">
        <v>24158</v>
      </c>
      <c r="B190" s="12">
        <v>17816</v>
      </c>
      <c r="C190" s="12" t="s">
        <v>20134</v>
      </c>
      <c r="D190" s="13">
        <v>39933</v>
      </c>
      <c r="E190" s="13">
        <v>39933</v>
      </c>
      <c r="F190" s="14">
        <v>39934</v>
      </c>
      <c r="G190" s="14">
        <v>39941</v>
      </c>
      <c r="H190" s="14">
        <v>39941</v>
      </c>
      <c r="I190" s="18"/>
      <c r="J190" s="15">
        <v>7</v>
      </c>
      <c r="K190" s="15">
        <v>0</v>
      </c>
      <c r="L190" s="15">
        <v>7</v>
      </c>
      <c r="M190" s="15">
        <v>0</v>
      </c>
      <c r="O190" t="str">
        <f t="shared" si="3"/>
        <v>NBBNo Sale</v>
      </c>
    </row>
    <row r="191" spans="1:15" ht="12" customHeight="1" outlineLevel="1" x14ac:dyDescent="0.2">
      <c r="A191" s="12" t="s">
        <v>20138</v>
      </c>
      <c r="B191" s="12">
        <v>17065</v>
      </c>
      <c r="C191" s="12" t="s">
        <v>20135</v>
      </c>
      <c r="D191" s="13">
        <v>39933</v>
      </c>
      <c r="E191" s="13">
        <v>39937</v>
      </c>
      <c r="F191" s="14">
        <v>39937</v>
      </c>
      <c r="G191" s="14">
        <v>39968</v>
      </c>
      <c r="H191" s="14">
        <v>39969</v>
      </c>
      <c r="I191" s="21">
        <v>39991</v>
      </c>
      <c r="J191" s="15">
        <v>31</v>
      </c>
      <c r="K191" s="15">
        <v>1</v>
      </c>
      <c r="L191" s="15">
        <v>32</v>
      </c>
      <c r="M191" s="15">
        <v>22</v>
      </c>
      <c r="O191" t="str">
        <f t="shared" si="3"/>
        <v>CNJBound &amp; Not Paid</v>
      </c>
    </row>
    <row r="192" spans="1:15" ht="12" customHeight="1" outlineLevel="1" x14ac:dyDescent="0.2">
      <c r="A192" s="12" t="s">
        <v>20138</v>
      </c>
      <c r="B192" s="12">
        <v>16888</v>
      </c>
      <c r="C192" s="12" t="s">
        <v>20135</v>
      </c>
      <c r="D192" s="13">
        <v>39931</v>
      </c>
      <c r="E192" s="13">
        <v>39937</v>
      </c>
      <c r="F192" s="14">
        <v>39937</v>
      </c>
      <c r="G192" s="14">
        <v>39937</v>
      </c>
      <c r="H192" s="14">
        <v>39937</v>
      </c>
      <c r="I192" s="16">
        <v>39940</v>
      </c>
      <c r="J192" s="15">
        <v>0</v>
      </c>
      <c r="K192" s="15">
        <v>0</v>
      </c>
      <c r="L192" s="15">
        <v>0</v>
      </c>
      <c r="M192" s="15">
        <v>3</v>
      </c>
      <c r="O192" t="str">
        <f t="shared" si="3"/>
        <v>CNJBound &amp; Not Paid</v>
      </c>
    </row>
    <row r="193" spans="1:15" ht="12" customHeight="1" outlineLevel="1" x14ac:dyDescent="0.2">
      <c r="A193" s="12" t="s">
        <v>20138</v>
      </c>
      <c r="B193" s="12">
        <v>17043</v>
      </c>
      <c r="C193" s="12" t="s">
        <v>20135</v>
      </c>
      <c r="D193" s="13">
        <v>39935</v>
      </c>
      <c r="E193" s="13">
        <v>39937</v>
      </c>
      <c r="F193" s="14">
        <v>39937</v>
      </c>
      <c r="G193" s="14">
        <v>39968</v>
      </c>
      <c r="H193" s="14">
        <v>39968</v>
      </c>
      <c r="I193" s="16">
        <v>39985</v>
      </c>
      <c r="J193" s="15">
        <v>31</v>
      </c>
      <c r="K193" s="15">
        <v>0</v>
      </c>
      <c r="L193" s="15">
        <v>31</v>
      </c>
      <c r="M193" s="15">
        <v>17</v>
      </c>
      <c r="O193" t="str">
        <f t="shared" si="3"/>
        <v>CNJBound &amp; Not Paid</v>
      </c>
    </row>
    <row r="194" spans="1:15" ht="12" customHeight="1" outlineLevel="1" x14ac:dyDescent="0.2">
      <c r="A194" s="12" t="s">
        <v>24153</v>
      </c>
      <c r="B194" s="12">
        <v>17193</v>
      </c>
      <c r="C194" s="12" t="s">
        <v>20135</v>
      </c>
      <c r="D194" s="13">
        <v>39934</v>
      </c>
      <c r="E194" s="13">
        <v>39937</v>
      </c>
      <c r="F194" s="14">
        <v>39937</v>
      </c>
      <c r="G194" s="14">
        <v>39976</v>
      </c>
      <c r="H194" s="14">
        <v>39976</v>
      </c>
      <c r="I194" s="21">
        <v>39995</v>
      </c>
      <c r="J194" s="15">
        <v>39</v>
      </c>
      <c r="K194" s="15">
        <v>0</v>
      </c>
      <c r="L194" s="15">
        <v>39</v>
      </c>
      <c r="M194" s="15">
        <v>19</v>
      </c>
      <c r="O194" t="str">
        <f t="shared" si="3"/>
        <v>HJMBound &amp; Not Paid</v>
      </c>
    </row>
    <row r="195" spans="1:15" ht="12" customHeight="1" outlineLevel="1" x14ac:dyDescent="0.2">
      <c r="A195" s="12" t="s">
        <v>24153</v>
      </c>
      <c r="B195" s="12">
        <v>17818</v>
      </c>
      <c r="C195" s="12" t="s">
        <v>20133</v>
      </c>
      <c r="D195" s="13">
        <v>39933</v>
      </c>
      <c r="E195" s="13">
        <v>39934</v>
      </c>
      <c r="F195" s="14">
        <v>39937</v>
      </c>
      <c r="G195" s="14">
        <v>39947</v>
      </c>
      <c r="H195" s="20"/>
      <c r="I195" s="18"/>
      <c r="J195" s="15">
        <v>10</v>
      </c>
      <c r="K195" s="23"/>
      <c r="L195" s="15">
        <v>0</v>
      </c>
      <c r="M195" s="15">
        <v>0</v>
      </c>
      <c r="O195" t="str">
        <f t="shared" si="3"/>
        <v>HJMDeclined</v>
      </c>
    </row>
    <row r="196" spans="1:15" ht="12" customHeight="1" outlineLevel="1" x14ac:dyDescent="0.2">
      <c r="A196" s="12" t="s">
        <v>24153</v>
      </c>
      <c r="B196" s="12">
        <v>17022</v>
      </c>
      <c r="C196" s="12" t="s">
        <v>20135</v>
      </c>
      <c r="D196" s="13">
        <v>39934</v>
      </c>
      <c r="E196" s="13">
        <v>39936</v>
      </c>
      <c r="F196" s="14">
        <v>39937</v>
      </c>
      <c r="G196" s="14">
        <v>39948</v>
      </c>
      <c r="H196" s="14">
        <v>39952</v>
      </c>
      <c r="I196" s="21">
        <v>39977</v>
      </c>
      <c r="J196" s="15">
        <v>11</v>
      </c>
      <c r="K196" s="15">
        <v>4</v>
      </c>
      <c r="L196" s="15">
        <v>15</v>
      </c>
      <c r="M196" s="15">
        <v>25</v>
      </c>
      <c r="O196" t="str">
        <f t="shared" si="3"/>
        <v>HJMBound &amp; Not Paid</v>
      </c>
    </row>
    <row r="197" spans="1:15" ht="12" customHeight="1" outlineLevel="1" x14ac:dyDescent="0.2">
      <c r="A197" s="12" t="s">
        <v>24153</v>
      </c>
      <c r="B197" s="12">
        <v>17178</v>
      </c>
      <c r="C197" s="12" t="s">
        <v>20135</v>
      </c>
      <c r="D197" s="13">
        <v>39931</v>
      </c>
      <c r="E197" s="13">
        <v>39937</v>
      </c>
      <c r="F197" s="14">
        <v>39937</v>
      </c>
      <c r="G197" s="14">
        <v>39969</v>
      </c>
      <c r="H197" s="14">
        <v>39968</v>
      </c>
      <c r="I197" s="16">
        <v>39995</v>
      </c>
      <c r="J197" s="15">
        <v>32</v>
      </c>
      <c r="K197" s="15">
        <v>-1</v>
      </c>
      <c r="L197" s="15">
        <v>31</v>
      </c>
      <c r="M197" s="15">
        <v>27</v>
      </c>
      <c r="O197" t="str">
        <f t="shared" si="3"/>
        <v>HJMBound &amp; Not Paid</v>
      </c>
    </row>
    <row r="198" spans="1:15" ht="12" customHeight="1" outlineLevel="1" x14ac:dyDescent="0.2">
      <c r="A198" s="12" t="s">
        <v>24156</v>
      </c>
      <c r="B198" s="12">
        <v>16992</v>
      </c>
      <c r="C198" s="12" t="s">
        <v>20135</v>
      </c>
      <c r="D198" s="13">
        <v>39930</v>
      </c>
      <c r="E198" s="13">
        <v>39937</v>
      </c>
      <c r="F198" s="14">
        <v>39937</v>
      </c>
      <c r="G198" s="14">
        <v>39953</v>
      </c>
      <c r="H198" s="14">
        <v>39953</v>
      </c>
      <c r="I198" s="16">
        <v>39969</v>
      </c>
      <c r="J198" s="15">
        <v>16</v>
      </c>
      <c r="K198" s="15">
        <v>0</v>
      </c>
      <c r="L198" s="15">
        <v>16</v>
      </c>
      <c r="M198" s="15">
        <v>16</v>
      </c>
      <c r="O198" t="str">
        <f t="shared" si="3"/>
        <v>LABBound &amp; Not Paid</v>
      </c>
    </row>
    <row r="199" spans="1:15" ht="12" customHeight="1" outlineLevel="1" x14ac:dyDescent="0.2">
      <c r="A199" s="12" t="s">
        <v>24157</v>
      </c>
      <c r="B199" s="12">
        <v>17159</v>
      </c>
      <c r="C199" s="12" t="s">
        <v>20135</v>
      </c>
      <c r="D199" s="13">
        <v>39934</v>
      </c>
      <c r="E199" s="13">
        <v>39937</v>
      </c>
      <c r="F199" s="14">
        <v>39937</v>
      </c>
      <c r="G199" s="14">
        <v>39982</v>
      </c>
      <c r="H199" s="14">
        <v>39982</v>
      </c>
      <c r="I199" s="16">
        <v>39995</v>
      </c>
      <c r="J199" s="15">
        <v>45</v>
      </c>
      <c r="K199" s="15">
        <v>0</v>
      </c>
      <c r="L199" s="15">
        <v>45</v>
      </c>
      <c r="M199" s="15">
        <v>13</v>
      </c>
      <c r="O199" t="str">
        <f t="shared" si="3"/>
        <v>MCBBound &amp; Not Paid</v>
      </c>
    </row>
    <row r="200" spans="1:15" ht="12" customHeight="1" outlineLevel="1" x14ac:dyDescent="0.2">
      <c r="A200" s="12" t="s">
        <v>24157</v>
      </c>
      <c r="B200" s="12">
        <v>17234</v>
      </c>
      <c r="C200" s="12" t="s">
        <v>20135</v>
      </c>
      <c r="D200" s="13">
        <v>39931</v>
      </c>
      <c r="E200" s="13">
        <v>39937</v>
      </c>
      <c r="F200" s="14">
        <v>39937</v>
      </c>
      <c r="G200" s="14">
        <v>39994</v>
      </c>
      <c r="H200" s="14">
        <v>39995</v>
      </c>
      <c r="I200" s="21">
        <v>40006</v>
      </c>
      <c r="J200" s="15">
        <v>57</v>
      </c>
      <c r="K200" s="15">
        <v>1</v>
      </c>
      <c r="L200" s="15">
        <v>58</v>
      </c>
      <c r="M200" s="15">
        <v>11</v>
      </c>
      <c r="O200" t="str">
        <f t="shared" si="3"/>
        <v>MCBBound &amp; Not Paid</v>
      </c>
    </row>
    <row r="201" spans="1:15" ht="12" customHeight="1" outlineLevel="1" x14ac:dyDescent="0.2">
      <c r="A201" s="12" t="s">
        <v>24158</v>
      </c>
      <c r="B201" s="12">
        <v>17822</v>
      </c>
      <c r="C201" s="12" t="s">
        <v>20133</v>
      </c>
      <c r="D201" s="13">
        <v>39930</v>
      </c>
      <c r="E201" s="13">
        <v>39937</v>
      </c>
      <c r="F201" s="14">
        <v>39937</v>
      </c>
      <c r="G201" s="20"/>
      <c r="H201" s="20"/>
      <c r="I201" s="18"/>
      <c r="J201" s="23"/>
      <c r="K201" s="23"/>
      <c r="L201" s="15">
        <v>0</v>
      </c>
      <c r="M201" s="15">
        <v>0</v>
      </c>
      <c r="O201" t="str">
        <f t="shared" si="3"/>
        <v>NBBDeclined</v>
      </c>
    </row>
    <row r="202" spans="1:15" ht="12" customHeight="1" outlineLevel="1" x14ac:dyDescent="0.2">
      <c r="A202" s="12" t="s">
        <v>24158</v>
      </c>
      <c r="B202" s="12">
        <v>17821</v>
      </c>
      <c r="C202" s="12" t="s">
        <v>20133</v>
      </c>
      <c r="D202" s="13">
        <v>39934</v>
      </c>
      <c r="E202" s="13">
        <v>39934</v>
      </c>
      <c r="F202" s="14">
        <v>39937</v>
      </c>
      <c r="G202" s="20"/>
      <c r="H202" s="20"/>
      <c r="I202" s="18"/>
      <c r="J202" s="23"/>
      <c r="K202" s="23"/>
      <c r="L202" s="15">
        <v>0</v>
      </c>
      <c r="M202" s="15">
        <v>0</v>
      </c>
      <c r="O202" t="str">
        <f t="shared" si="3"/>
        <v>NBBDeclined</v>
      </c>
    </row>
    <row r="203" spans="1:15" ht="12" customHeight="1" outlineLevel="1" x14ac:dyDescent="0.2">
      <c r="A203" s="12" t="s">
        <v>24158</v>
      </c>
      <c r="B203" s="12">
        <v>17820</v>
      </c>
      <c r="C203" s="12" t="s">
        <v>20133</v>
      </c>
      <c r="D203" s="13">
        <v>39912</v>
      </c>
      <c r="E203" s="13">
        <v>39937</v>
      </c>
      <c r="F203" s="14">
        <v>39937</v>
      </c>
      <c r="G203" s="20"/>
      <c r="H203" s="20"/>
      <c r="I203" s="18"/>
      <c r="J203" s="23"/>
      <c r="K203" s="23"/>
      <c r="L203" s="15">
        <v>0</v>
      </c>
      <c r="M203" s="15">
        <v>0</v>
      </c>
      <c r="O203" t="str">
        <f t="shared" si="3"/>
        <v>NBBDeclined</v>
      </c>
    </row>
    <row r="204" spans="1:15" ht="12" customHeight="1" outlineLevel="1" x14ac:dyDescent="0.2">
      <c r="A204" s="12" t="s">
        <v>24158</v>
      </c>
      <c r="B204" s="12">
        <v>17819</v>
      </c>
      <c r="C204" s="12" t="s">
        <v>20135</v>
      </c>
      <c r="D204" s="13">
        <v>39934</v>
      </c>
      <c r="E204" s="13">
        <v>39937</v>
      </c>
      <c r="F204" s="14">
        <v>39937</v>
      </c>
      <c r="G204" s="14">
        <v>39937</v>
      </c>
      <c r="H204" s="14">
        <v>39939</v>
      </c>
      <c r="I204" s="18"/>
      <c r="J204" s="15">
        <v>0</v>
      </c>
      <c r="K204" s="15">
        <v>2</v>
      </c>
      <c r="L204" s="15">
        <v>2</v>
      </c>
      <c r="M204" s="15">
        <v>0</v>
      </c>
      <c r="O204" t="str">
        <f t="shared" si="3"/>
        <v>NBBBound &amp; Not Paid</v>
      </c>
    </row>
    <row r="205" spans="1:15" ht="12" customHeight="1" outlineLevel="1" x14ac:dyDescent="0.2">
      <c r="A205" s="12" t="s">
        <v>24158</v>
      </c>
      <c r="B205" s="12">
        <v>17817</v>
      </c>
      <c r="C205" s="12" t="s">
        <v>20133</v>
      </c>
      <c r="D205" s="13">
        <v>39931</v>
      </c>
      <c r="E205" s="13">
        <v>39934</v>
      </c>
      <c r="F205" s="14">
        <v>39937</v>
      </c>
      <c r="G205" s="20"/>
      <c r="H205" s="20"/>
      <c r="I205" s="18"/>
      <c r="J205" s="23"/>
      <c r="K205" s="23"/>
      <c r="L205" s="15">
        <v>0</v>
      </c>
      <c r="M205" s="15">
        <v>0</v>
      </c>
      <c r="O205" t="str">
        <f t="shared" si="3"/>
        <v>NBBDeclined</v>
      </c>
    </row>
    <row r="206" spans="1:15" ht="12" customHeight="1" outlineLevel="1" x14ac:dyDescent="0.2">
      <c r="A206" s="12" t="s">
        <v>24153</v>
      </c>
      <c r="B206" s="12">
        <v>17253</v>
      </c>
      <c r="C206" s="12" t="s">
        <v>20135</v>
      </c>
      <c r="D206" s="13">
        <v>39930</v>
      </c>
      <c r="E206" s="13">
        <v>39938</v>
      </c>
      <c r="F206" s="14">
        <v>39938</v>
      </c>
      <c r="G206" s="14">
        <v>39969</v>
      </c>
      <c r="H206" s="14">
        <v>39969</v>
      </c>
      <c r="I206" s="16">
        <v>40011</v>
      </c>
      <c r="J206" s="15">
        <v>31</v>
      </c>
      <c r="K206" s="15">
        <v>0</v>
      </c>
      <c r="L206" s="15">
        <v>31</v>
      </c>
      <c r="M206" s="15">
        <v>42</v>
      </c>
      <c r="O206" t="str">
        <f t="shared" si="3"/>
        <v>HJMBound &amp; Not Paid</v>
      </c>
    </row>
    <row r="207" spans="1:15" ht="12" customHeight="1" outlineLevel="1" x14ac:dyDescent="0.2">
      <c r="A207" s="12" t="s">
        <v>24153</v>
      </c>
      <c r="B207" s="12">
        <v>17824</v>
      </c>
      <c r="C207" s="12" t="s">
        <v>20133</v>
      </c>
      <c r="D207" s="13">
        <v>39931</v>
      </c>
      <c r="E207" s="13">
        <v>39937</v>
      </c>
      <c r="F207" s="14">
        <v>39938</v>
      </c>
      <c r="G207" s="20"/>
      <c r="H207" s="20"/>
      <c r="I207" s="18"/>
      <c r="J207" s="23"/>
      <c r="K207" s="23"/>
      <c r="L207" s="15">
        <v>0</v>
      </c>
      <c r="M207" s="15">
        <v>0</v>
      </c>
      <c r="O207" t="str">
        <f t="shared" si="3"/>
        <v>HJMDeclined</v>
      </c>
    </row>
    <row r="208" spans="1:15" ht="12" customHeight="1" outlineLevel="1" x14ac:dyDescent="0.2">
      <c r="A208" s="12" t="s">
        <v>24156</v>
      </c>
      <c r="B208" s="12">
        <v>17823</v>
      </c>
      <c r="C208" s="12" t="s">
        <v>20135</v>
      </c>
      <c r="D208" s="13">
        <v>39926</v>
      </c>
      <c r="E208" s="13">
        <v>39937</v>
      </c>
      <c r="F208" s="14">
        <v>39938</v>
      </c>
      <c r="G208" s="19">
        <v>39946</v>
      </c>
      <c r="H208" s="19">
        <v>39952</v>
      </c>
      <c r="J208" s="22">
        <v>8</v>
      </c>
      <c r="K208" s="22">
        <v>6</v>
      </c>
      <c r="L208" s="15">
        <v>14</v>
      </c>
      <c r="M208" s="15">
        <v>0</v>
      </c>
      <c r="O208" t="str">
        <f t="shared" si="3"/>
        <v>LABBound &amp; Not Paid</v>
      </c>
    </row>
    <row r="209" spans="1:15" ht="12" customHeight="1" outlineLevel="1" x14ac:dyDescent="0.2">
      <c r="A209" s="12" t="s">
        <v>24156</v>
      </c>
      <c r="B209" s="12">
        <v>16906</v>
      </c>
      <c r="C209" s="12" t="s">
        <v>20135</v>
      </c>
      <c r="D209" s="13">
        <v>39932</v>
      </c>
      <c r="E209" s="13">
        <v>39938</v>
      </c>
      <c r="F209" s="14">
        <v>39938</v>
      </c>
      <c r="G209" s="14">
        <v>39938</v>
      </c>
      <c r="H209" s="14">
        <v>39940</v>
      </c>
      <c r="I209" s="16">
        <v>39947</v>
      </c>
      <c r="J209" s="15">
        <v>0</v>
      </c>
      <c r="K209" s="15">
        <v>2</v>
      </c>
      <c r="L209" s="15">
        <v>2</v>
      </c>
      <c r="M209" s="15">
        <v>7</v>
      </c>
      <c r="O209" t="str">
        <f t="shared" si="3"/>
        <v>LABBound &amp; Not Paid</v>
      </c>
    </row>
    <row r="210" spans="1:15" ht="12" customHeight="1" outlineLevel="1" x14ac:dyDescent="0.2">
      <c r="A210" s="12" t="s">
        <v>24156</v>
      </c>
      <c r="B210" s="12">
        <v>16925</v>
      </c>
      <c r="C210" s="12" t="s">
        <v>20135</v>
      </c>
      <c r="D210" s="13">
        <v>39937</v>
      </c>
      <c r="E210" s="13">
        <v>39937</v>
      </c>
      <c r="F210" s="14">
        <v>39938</v>
      </c>
      <c r="G210" s="14">
        <v>39938</v>
      </c>
      <c r="H210" s="14">
        <v>39939</v>
      </c>
      <c r="I210" s="16">
        <v>39954</v>
      </c>
      <c r="J210" s="15">
        <v>0</v>
      </c>
      <c r="K210" s="15">
        <v>1</v>
      </c>
      <c r="L210" s="15">
        <v>1</v>
      </c>
      <c r="M210" s="15">
        <v>15</v>
      </c>
      <c r="O210" t="str">
        <f t="shared" si="3"/>
        <v>LABBound &amp; Not Paid</v>
      </c>
    </row>
    <row r="211" spans="1:15" ht="12" customHeight="1" outlineLevel="1" x14ac:dyDescent="0.2">
      <c r="A211" s="12" t="s">
        <v>24157</v>
      </c>
      <c r="B211" s="12">
        <v>16982</v>
      </c>
      <c r="C211" s="12" t="s">
        <v>20135</v>
      </c>
      <c r="D211" s="13">
        <v>39934</v>
      </c>
      <c r="E211" s="13">
        <v>39937</v>
      </c>
      <c r="F211" s="14">
        <v>39938</v>
      </c>
      <c r="G211" s="14">
        <v>39947</v>
      </c>
      <c r="H211" s="14">
        <v>39947</v>
      </c>
      <c r="I211" s="16">
        <v>39966</v>
      </c>
      <c r="J211" s="15">
        <v>9</v>
      </c>
      <c r="K211" s="15">
        <v>0</v>
      </c>
      <c r="L211" s="15">
        <v>9</v>
      </c>
      <c r="M211" s="15">
        <v>19</v>
      </c>
      <c r="O211" t="str">
        <f t="shared" si="3"/>
        <v>MCBBound &amp; Not Paid</v>
      </c>
    </row>
    <row r="212" spans="1:15" ht="12" customHeight="1" outlineLevel="1" x14ac:dyDescent="0.2">
      <c r="A212" s="12" t="s">
        <v>24157</v>
      </c>
      <c r="B212" s="12">
        <v>16893</v>
      </c>
      <c r="C212" s="12" t="s">
        <v>20135</v>
      </c>
      <c r="D212" s="13">
        <v>39930</v>
      </c>
      <c r="E212" s="13">
        <v>39938</v>
      </c>
      <c r="F212" s="14">
        <v>39938</v>
      </c>
      <c r="G212" s="14">
        <v>39938</v>
      </c>
      <c r="H212" s="14">
        <v>39940</v>
      </c>
      <c r="I212" s="16">
        <v>39942</v>
      </c>
      <c r="J212" s="15">
        <v>0</v>
      </c>
      <c r="K212" s="15">
        <v>2</v>
      </c>
      <c r="L212" s="15">
        <v>2</v>
      </c>
      <c r="M212" s="15">
        <v>2</v>
      </c>
      <c r="O212" t="str">
        <f t="shared" si="3"/>
        <v>MCBBound &amp; Not Paid</v>
      </c>
    </row>
    <row r="213" spans="1:15" ht="12" customHeight="1" outlineLevel="1" x14ac:dyDescent="0.2">
      <c r="A213" s="12" t="s">
        <v>24157</v>
      </c>
      <c r="B213" s="12">
        <v>17084</v>
      </c>
      <c r="C213" s="12" t="s">
        <v>20135</v>
      </c>
      <c r="D213" s="13">
        <v>39933</v>
      </c>
      <c r="E213" s="13">
        <v>39938</v>
      </c>
      <c r="F213" s="14">
        <v>39938</v>
      </c>
      <c r="G213" s="14">
        <v>39940</v>
      </c>
      <c r="H213" s="14">
        <v>39979</v>
      </c>
      <c r="I213" s="16">
        <v>39994</v>
      </c>
      <c r="J213" s="15">
        <v>2</v>
      </c>
      <c r="K213" s="15">
        <v>39</v>
      </c>
      <c r="L213" s="15">
        <v>41</v>
      </c>
      <c r="M213" s="15">
        <v>15</v>
      </c>
      <c r="O213" t="str">
        <f t="shared" si="3"/>
        <v>MCBBound &amp; Not Paid</v>
      </c>
    </row>
    <row r="214" spans="1:15" ht="12" customHeight="1" outlineLevel="1" x14ac:dyDescent="0.2">
      <c r="A214" s="12" t="s">
        <v>20138</v>
      </c>
      <c r="B214" s="12">
        <v>16903</v>
      </c>
      <c r="C214" s="12" t="s">
        <v>20135</v>
      </c>
      <c r="D214" s="13">
        <v>39938</v>
      </c>
      <c r="E214" s="13">
        <v>39938</v>
      </c>
      <c r="F214" s="14">
        <v>39939</v>
      </c>
      <c r="G214" s="14">
        <v>39940</v>
      </c>
      <c r="H214" s="14">
        <v>39940</v>
      </c>
      <c r="I214" s="16">
        <v>39946</v>
      </c>
      <c r="J214" s="15">
        <v>1</v>
      </c>
      <c r="K214" s="15">
        <v>0</v>
      </c>
      <c r="L214" s="15">
        <v>1</v>
      </c>
      <c r="M214" s="15">
        <v>6</v>
      </c>
      <c r="O214" t="str">
        <f t="shared" si="3"/>
        <v>CNJBound &amp; Not Paid</v>
      </c>
    </row>
    <row r="215" spans="1:15" ht="12" customHeight="1" outlineLevel="1" x14ac:dyDescent="0.2">
      <c r="A215" s="12" t="s">
        <v>20138</v>
      </c>
      <c r="B215" s="12">
        <v>17012</v>
      </c>
      <c r="C215" s="12" t="s">
        <v>20135</v>
      </c>
      <c r="D215" s="13">
        <v>39933</v>
      </c>
      <c r="E215" s="13">
        <v>39939</v>
      </c>
      <c r="F215" s="14">
        <v>39939</v>
      </c>
      <c r="G215" s="14">
        <v>39965</v>
      </c>
      <c r="H215" s="14">
        <v>39965</v>
      </c>
      <c r="I215" s="16">
        <v>39974</v>
      </c>
      <c r="J215" s="15">
        <v>26</v>
      </c>
      <c r="K215" s="15">
        <v>0</v>
      </c>
      <c r="L215" s="15">
        <v>26</v>
      </c>
      <c r="M215" s="15">
        <v>9</v>
      </c>
      <c r="O215" t="str">
        <f t="shared" si="3"/>
        <v>CNJBound &amp; Not Paid</v>
      </c>
    </row>
    <row r="216" spans="1:15" ht="12" customHeight="1" outlineLevel="1" x14ac:dyDescent="0.2">
      <c r="A216" s="12" t="s">
        <v>20138</v>
      </c>
      <c r="B216" s="12">
        <v>17017</v>
      </c>
      <c r="C216" s="12" t="s">
        <v>20135</v>
      </c>
      <c r="D216" s="13">
        <v>39937</v>
      </c>
      <c r="E216" s="13">
        <v>39938</v>
      </c>
      <c r="F216" s="14">
        <v>39939</v>
      </c>
      <c r="G216" s="14">
        <v>39966</v>
      </c>
      <c r="H216" s="19">
        <v>39966</v>
      </c>
      <c r="I216" s="21">
        <v>39975</v>
      </c>
      <c r="J216" s="15">
        <v>27</v>
      </c>
      <c r="K216" s="22">
        <v>0</v>
      </c>
      <c r="L216" s="15">
        <v>27</v>
      </c>
      <c r="M216" s="15">
        <v>9</v>
      </c>
      <c r="O216" t="str">
        <f t="shared" si="3"/>
        <v>CNJBound &amp; Not Paid</v>
      </c>
    </row>
    <row r="217" spans="1:15" ht="12" customHeight="1" outlineLevel="1" x14ac:dyDescent="0.2">
      <c r="A217" s="12" t="s">
        <v>20138</v>
      </c>
      <c r="B217" s="12">
        <v>17235</v>
      </c>
      <c r="C217" s="12" t="s">
        <v>20135</v>
      </c>
      <c r="D217" s="13">
        <v>39939</v>
      </c>
      <c r="E217" s="13">
        <v>39939</v>
      </c>
      <c r="F217" s="14">
        <v>39939</v>
      </c>
      <c r="G217" s="14">
        <v>39993</v>
      </c>
      <c r="H217" s="14">
        <v>39993</v>
      </c>
      <c r="I217" s="21">
        <v>40007</v>
      </c>
      <c r="J217" s="15">
        <v>54</v>
      </c>
      <c r="K217" s="15">
        <v>0</v>
      </c>
      <c r="L217" s="15">
        <v>54</v>
      </c>
      <c r="M217" s="15">
        <v>14</v>
      </c>
      <c r="O217" t="str">
        <f t="shared" si="3"/>
        <v>CNJBound &amp; Not Paid</v>
      </c>
    </row>
    <row r="218" spans="1:15" ht="12" customHeight="1" outlineLevel="1" x14ac:dyDescent="0.2">
      <c r="A218" s="12" t="s">
        <v>24156</v>
      </c>
      <c r="B218" s="12">
        <v>17025</v>
      </c>
      <c r="C218" s="12" t="s">
        <v>20135</v>
      </c>
      <c r="D218" s="13">
        <v>39930</v>
      </c>
      <c r="E218" s="13">
        <v>39938</v>
      </c>
      <c r="F218" s="14">
        <v>39939</v>
      </c>
      <c r="G218" s="14">
        <v>39960</v>
      </c>
      <c r="H218" s="14">
        <v>39972</v>
      </c>
      <c r="I218" s="16">
        <v>39979</v>
      </c>
      <c r="J218" s="15">
        <v>21</v>
      </c>
      <c r="K218" s="15">
        <v>12</v>
      </c>
      <c r="L218" s="15">
        <v>33</v>
      </c>
      <c r="M218" s="15">
        <v>7</v>
      </c>
      <c r="O218" t="str">
        <f t="shared" ref="O218:O281" si="4">+A218&amp;C218</f>
        <v>LABBound &amp; Not Paid</v>
      </c>
    </row>
    <row r="219" spans="1:15" ht="12" customHeight="1" outlineLevel="1" x14ac:dyDescent="0.2">
      <c r="A219" s="12" t="s">
        <v>24156</v>
      </c>
      <c r="B219" s="12">
        <v>17829</v>
      </c>
      <c r="C219" s="12" t="s">
        <v>20136</v>
      </c>
      <c r="D219" s="13">
        <v>39923</v>
      </c>
      <c r="E219" s="13">
        <v>39939</v>
      </c>
      <c r="F219" s="14">
        <v>39939</v>
      </c>
      <c r="G219" s="20"/>
      <c r="H219" s="20"/>
      <c r="I219" s="18"/>
      <c r="J219" s="23"/>
      <c r="K219" s="23"/>
      <c r="L219" s="15">
        <v>0</v>
      </c>
      <c r="M219" s="15">
        <v>0</v>
      </c>
      <c r="O219" t="str">
        <f t="shared" si="4"/>
        <v>LABClose-No Info</v>
      </c>
    </row>
    <row r="220" spans="1:15" ht="12" customHeight="1" outlineLevel="1" x14ac:dyDescent="0.2">
      <c r="A220" s="12" t="s">
        <v>24157</v>
      </c>
      <c r="B220" s="12">
        <v>16942</v>
      </c>
      <c r="C220" s="12" t="s">
        <v>20135</v>
      </c>
      <c r="D220" s="13">
        <v>39890</v>
      </c>
      <c r="E220" s="13">
        <v>39938</v>
      </c>
      <c r="F220" s="14">
        <v>39939</v>
      </c>
      <c r="G220" s="14">
        <v>39939</v>
      </c>
      <c r="H220" s="14">
        <v>39951</v>
      </c>
      <c r="I220" s="16">
        <v>39957</v>
      </c>
      <c r="J220" s="15">
        <v>0</v>
      </c>
      <c r="K220" s="15">
        <v>12</v>
      </c>
      <c r="L220" s="15">
        <v>12</v>
      </c>
      <c r="M220" s="15">
        <v>6</v>
      </c>
      <c r="O220" t="str">
        <f t="shared" si="4"/>
        <v>MCBBound &amp; Not Paid</v>
      </c>
    </row>
    <row r="221" spans="1:15" ht="12" customHeight="1" outlineLevel="1" x14ac:dyDescent="0.2">
      <c r="A221" s="12" t="s">
        <v>24158</v>
      </c>
      <c r="B221" s="12">
        <v>17828</v>
      </c>
      <c r="C221" s="12" t="s">
        <v>20134</v>
      </c>
      <c r="D221" s="13">
        <v>39936</v>
      </c>
      <c r="E221" s="13">
        <v>39938</v>
      </c>
      <c r="F221" s="14">
        <v>39939</v>
      </c>
      <c r="G221" s="14">
        <v>39944</v>
      </c>
      <c r="H221" s="14">
        <v>39944</v>
      </c>
      <c r="I221" s="18"/>
      <c r="J221" s="15">
        <v>5</v>
      </c>
      <c r="K221" s="15">
        <v>0</v>
      </c>
      <c r="L221" s="15">
        <v>5</v>
      </c>
      <c r="M221" s="15">
        <v>0</v>
      </c>
      <c r="O221" t="str">
        <f t="shared" si="4"/>
        <v>NBBNo Sale</v>
      </c>
    </row>
    <row r="222" spans="1:15" ht="12" customHeight="1" outlineLevel="1" x14ac:dyDescent="0.2">
      <c r="A222" s="12" t="s">
        <v>24158</v>
      </c>
      <c r="B222" s="12">
        <v>17827</v>
      </c>
      <c r="C222" s="12" t="s">
        <v>20133</v>
      </c>
      <c r="D222" s="13">
        <v>39922</v>
      </c>
      <c r="E222" s="13">
        <v>39939</v>
      </c>
      <c r="F222" s="14">
        <v>39939</v>
      </c>
      <c r="G222" s="20"/>
      <c r="H222" s="20"/>
      <c r="I222" s="18"/>
      <c r="J222" s="23"/>
      <c r="K222" s="23"/>
      <c r="L222" s="15">
        <v>0</v>
      </c>
      <c r="M222" s="15">
        <v>0</v>
      </c>
      <c r="O222" t="str">
        <f t="shared" si="4"/>
        <v>NBBDeclined</v>
      </c>
    </row>
    <row r="223" spans="1:15" ht="12" customHeight="1" outlineLevel="1" x14ac:dyDescent="0.2">
      <c r="A223" s="12" t="s">
        <v>24158</v>
      </c>
      <c r="B223" s="12">
        <v>17826</v>
      </c>
      <c r="C223" s="12" t="s">
        <v>20133</v>
      </c>
      <c r="D223" s="13">
        <v>39934</v>
      </c>
      <c r="E223" s="13">
        <v>39939</v>
      </c>
      <c r="F223" s="14">
        <v>39939</v>
      </c>
      <c r="G223" s="20"/>
      <c r="H223" s="20"/>
      <c r="J223" s="23"/>
      <c r="K223" s="23"/>
      <c r="L223" s="15">
        <v>0</v>
      </c>
      <c r="M223" s="15">
        <v>0</v>
      </c>
      <c r="O223" t="str">
        <f t="shared" si="4"/>
        <v>NBBDeclined</v>
      </c>
    </row>
    <row r="224" spans="1:15" ht="12" customHeight="1" outlineLevel="1" x14ac:dyDescent="0.2">
      <c r="A224" s="12" t="s">
        <v>24158</v>
      </c>
      <c r="B224" s="12">
        <v>17825</v>
      </c>
      <c r="C224" s="12" t="s">
        <v>20136</v>
      </c>
      <c r="D224" s="13">
        <v>39934</v>
      </c>
      <c r="E224" s="13">
        <v>39937</v>
      </c>
      <c r="F224" s="14">
        <v>39939</v>
      </c>
      <c r="G224" s="20"/>
      <c r="H224" s="20"/>
      <c r="J224" s="23"/>
      <c r="K224" s="23"/>
      <c r="L224" s="15">
        <v>0</v>
      </c>
      <c r="M224" s="15">
        <v>0</v>
      </c>
      <c r="O224" t="str">
        <f t="shared" si="4"/>
        <v>NBBClose-No Info</v>
      </c>
    </row>
    <row r="225" spans="1:15" ht="12" customHeight="1" outlineLevel="1" x14ac:dyDescent="0.2">
      <c r="A225" s="12" t="s">
        <v>20138</v>
      </c>
      <c r="B225" s="12">
        <v>16958</v>
      </c>
      <c r="C225" s="12" t="s">
        <v>24148</v>
      </c>
      <c r="D225" s="13">
        <v>39934</v>
      </c>
      <c r="E225" s="13">
        <v>39939</v>
      </c>
      <c r="F225" s="14">
        <v>39940</v>
      </c>
      <c r="G225" s="14">
        <v>39945</v>
      </c>
      <c r="H225" s="14">
        <v>39951</v>
      </c>
      <c r="I225" s="21">
        <v>39962</v>
      </c>
      <c r="J225" s="15">
        <v>5</v>
      </c>
      <c r="K225" s="15">
        <v>6</v>
      </c>
      <c r="L225" s="15">
        <v>11</v>
      </c>
      <c r="M225" s="15">
        <v>11</v>
      </c>
      <c r="O225" t="str">
        <f t="shared" si="4"/>
        <v>CNJRenewal Lapse</v>
      </c>
    </row>
    <row r="226" spans="1:15" ht="12" customHeight="1" outlineLevel="1" x14ac:dyDescent="0.2">
      <c r="A226" s="12" t="s">
        <v>24153</v>
      </c>
      <c r="B226" s="12">
        <v>17830</v>
      </c>
      <c r="C226" s="12" t="s">
        <v>20135</v>
      </c>
      <c r="D226" s="13">
        <v>39937</v>
      </c>
      <c r="E226" s="13">
        <v>39939</v>
      </c>
      <c r="F226" s="14">
        <v>39940</v>
      </c>
      <c r="G226" s="14">
        <v>39947</v>
      </c>
      <c r="H226" s="14">
        <v>39966</v>
      </c>
      <c r="I226" s="18"/>
      <c r="J226" s="15">
        <v>7</v>
      </c>
      <c r="K226" s="15">
        <v>19</v>
      </c>
      <c r="L226" s="15">
        <v>26</v>
      </c>
      <c r="M226" s="15">
        <v>0</v>
      </c>
      <c r="O226" t="str">
        <f t="shared" si="4"/>
        <v>HJMBound &amp; Not Paid</v>
      </c>
    </row>
    <row r="227" spans="1:15" ht="12" customHeight="1" outlineLevel="1" x14ac:dyDescent="0.2">
      <c r="A227" s="12" t="s">
        <v>24155</v>
      </c>
      <c r="B227" s="12">
        <v>16957</v>
      </c>
      <c r="C227" s="12" t="s">
        <v>20135</v>
      </c>
      <c r="D227" s="13">
        <v>39934</v>
      </c>
      <c r="E227" s="13">
        <v>39940</v>
      </c>
      <c r="F227" s="14">
        <v>39940</v>
      </c>
      <c r="G227" s="14">
        <v>39941</v>
      </c>
      <c r="H227" s="14">
        <v>39941</v>
      </c>
      <c r="I227" s="21">
        <v>39962</v>
      </c>
      <c r="J227" s="15">
        <v>1</v>
      </c>
      <c r="K227" s="15">
        <v>0</v>
      </c>
      <c r="L227" s="15">
        <v>1</v>
      </c>
      <c r="M227" s="15">
        <v>21</v>
      </c>
      <c r="O227" t="str">
        <f t="shared" si="4"/>
        <v>JRBound &amp; Not Paid</v>
      </c>
    </row>
    <row r="228" spans="1:15" ht="12" customHeight="1" outlineLevel="1" x14ac:dyDescent="0.2">
      <c r="A228" s="12" t="s">
        <v>24156</v>
      </c>
      <c r="B228" s="12">
        <v>17831</v>
      </c>
      <c r="C228" s="12" t="s">
        <v>20135</v>
      </c>
      <c r="D228" s="13">
        <v>39939</v>
      </c>
      <c r="E228" s="13">
        <v>39939</v>
      </c>
      <c r="F228" s="14">
        <v>39940</v>
      </c>
      <c r="G228" s="14">
        <v>39944</v>
      </c>
      <c r="H228" s="14">
        <v>39945</v>
      </c>
      <c r="I228" s="18"/>
      <c r="J228" s="15">
        <v>4</v>
      </c>
      <c r="K228" s="15">
        <v>1</v>
      </c>
      <c r="L228" s="15">
        <v>5</v>
      </c>
      <c r="M228" s="15">
        <v>0</v>
      </c>
      <c r="O228" t="str">
        <f t="shared" si="4"/>
        <v>LABBound &amp; Not Paid</v>
      </c>
    </row>
    <row r="229" spans="1:15" ht="12" customHeight="1" outlineLevel="1" x14ac:dyDescent="0.2">
      <c r="A229" s="12" t="s">
        <v>24157</v>
      </c>
      <c r="B229" s="12">
        <v>17013</v>
      </c>
      <c r="C229" s="12" t="s">
        <v>20135</v>
      </c>
      <c r="D229" s="13">
        <v>39939</v>
      </c>
      <c r="E229" s="13">
        <v>39939</v>
      </c>
      <c r="F229" s="14">
        <v>39940</v>
      </c>
      <c r="G229" s="19">
        <v>39948</v>
      </c>
      <c r="H229" s="19">
        <v>39948</v>
      </c>
      <c r="I229" s="21">
        <v>39974</v>
      </c>
      <c r="J229" s="22">
        <v>8</v>
      </c>
      <c r="K229" s="22">
        <v>0</v>
      </c>
      <c r="L229" s="15">
        <v>8</v>
      </c>
      <c r="M229" s="15">
        <v>26</v>
      </c>
      <c r="O229" t="str">
        <f t="shared" si="4"/>
        <v>MCBBound &amp; Not Paid</v>
      </c>
    </row>
    <row r="230" spans="1:15" ht="12" customHeight="1" outlineLevel="1" x14ac:dyDescent="0.2">
      <c r="A230" s="12" t="s">
        <v>24158</v>
      </c>
      <c r="B230" s="12">
        <v>17834</v>
      </c>
      <c r="C230" s="12" t="s">
        <v>20136</v>
      </c>
      <c r="D230" s="13">
        <v>39934</v>
      </c>
      <c r="E230" s="13">
        <v>39940</v>
      </c>
      <c r="F230" s="14">
        <v>39940</v>
      </c>
      <c r="G230" s="14">
        <v>40009</v>
      </c>
      <c r="H230" s="20"/>
      <c r="I230" s="18"/>
      <c r="J230" s="15">
        <v>69</v>
      </c>
      <c r="K230" s="23"/>
      <c r="L230" s="15">
        <v>0</v>
      </c>
      <c r="M230" s="15">
        <v>0</v>
      </c>
      <c r="O230" t="str">
        <f t="shared" si="4"/>
        <v>NBBClose-No Info</v>
      </c>
    </row>
    <row r="231" spans="1:15" ht="12" customHeight="1" outlineLevel="1" x14ac:dyDescent="0.2">
      <c r="A231" s="12" t="s">
        <v>24158</v>
      </c>
      <c r="B231" s="12">
        <v>17833</v>
      </c>
      <c r="C231" s="12" t="s">
        <v>20135</v>
      </c>
      <c r="D231" s="13">
        <v>39938</v>
      </c>
      <c r="E231" s="13">
        <v>39940</v>
      </c>
      <c r="F231" s="14">
        <v>39940</v>
      </c>
      <c r="G231" s="14">
        <v>39941</v>
      </c>
      <c r="H231" s="14">
        <v>39953</v>
      </c>
      <c r="I231" s="18"/>
      <c r="J231" s="15">
        <v>1</v>
      </c>
      <c r="K231" s="15">
        <v>12</v>
      </c>
      <c r="L231" s="15">
        <v>13</v>
      </c>
      <c r="M231" s="15">
        <v>0</v>
      </c>
      <c r="O231" t="str">
        <f t="shared" si="4"/>
        <v>NBBBound &amp; Not Paid</v>
      </c>
    </row>
    <row r="232" spans="1:15" ht="12" customHeight="1" outlineLevel="1" x14ac:dyDescent="0.2">
      <c r="A232" s="12" t="s">
        <v>24158</v>
      </c>
      <c r="B232" s="12">
        <v>17832</v>
      </c>
      <c r="C232" s="12" t="s">
        <v>20133</v>
      </c>
      <c r="D232" s="13">
        <v>39917</v>
      </c>
      <c r="E232" s="13">
        <v>39938</v>
      </c>
      <c r="F232" s="14">
        <v>39940</v>
      </c>
      <c r="G232" s="20"/>
      <c r="H232" s="20"/>
      <c r="I232" s="18"/>
      <c r="J232" s="23"/>
      <c r="K232" s="23"/>
      <c r="L232" s="15">
        <v>0</v>
      </c>
      <c r="M232" s="15">
        <v>0</v>
      </c>
      <c r="O232" t="str">
        <f t="shared" si="4"/>
        <v>NBBDeclined</v>
      </c>
    </row>
    <row r="233" spans="1:15" ht="12" customHeight="1" outlineLevel="1" x14ac:dyDescent="0.2">
      <c r="A233" s="12" t="s">
        <v>20138</v>
      </c>
      <c r="B233" s="12">
        <v>17266</v>
      </c>
      <c r="C233" s="12" t="s">
        <v>20135</v>
      </c>
      <c r="D233" s="17">
        <v>39939</v>
      </c>
      <c r="E233" s="13">
        <v>39940</v>
      </c>
      <c r="F233" s="14">
        <v>39941</v>
      </c>
      <c r="G233" s="19">
        <v>39995</v>
      </c>
      <c r="H233" s="19">
        <v>39995</v>
      </c>
      <c r="I233" s="21">
        <v>40014</v>
      </c>
      <c r="J233" s="22">
        <v>54</v>
      </c>
      <c r="K233" s="22">
        <v>0</v>
      </c>
      <c r="L233" s="15">
        <v>54</v>
      </c>
      <c r="M233" s="15">
        <v>19</v>
      </c>
      <c r="O233" t="str">
        <f t="shared" si="4"/>
        <v>CNJBound &amp; Not Paid</v>
      </c>
    </row>
    <row r="234" spans="1:15" ht="12" customHeight="1" outlineLevel="1" x14ac:dyDescent="0.2">
      <c r="A234" s="12" t="s">
        <v>20138</v>
      </c>
      <c r="B234" s="12">
        <v>16953</v>
      </c>
      <c r="C234" s="12" t="s">
        <v>24148</v>
      </c>
      <c r="D234" s="13">
        <v>39938</v>
      </c>
      <c r="E234" s="13">
        <v>39941</v>
      </c>
      <c r="F234" s="14">
        <v>39941</v>
      </c>
      <c r="G234" s="14">
        <v>39946</v>
      </c>
      <c r="H234" s="14">
        <v>39947</v>
      </c>
      <c r="I234" s="16">
        <v>39961</v>
      </c>
      <c r="J234" s="15">
        <v>5</v>
      </c>
      <c r="K234" s="15">
        <v>1</v>
      </c>
      <c r="L234" s="15">
        <v>6</v>
      </c>
      <c r="M234" s="15">
        <v>14</v>
      </c>
      <c r="O234" t="str">
        <f t="shared" si="4"/>
        <v>CNJRenewal Lapse</v>
      </c>
    </row>
    <row r="235" spans="1:15" ht="12" customHeight="1" outlineLevel="1" x14ac:dyDescent="0.2">
      <c r="A235" s="12" t="s">
        <v>20138</v>
      </c>
      <c r="B235" s="12">
        <v>17002</v>
      </c>
      <c r="C235" s="12" t="s">
        <v>20135</v>
      </c>
      <c r="D235" s="13">
        <v>39941</v>
      </c>
      <c r="E235" s="13">
        <v>39941</v>
      </c>
      <c r="F235" s="14">
        <v>39941</v>
      </c>
      <c r="G235" s="19">
        <v>39965</v>
      </c>
      <c r="H235" s="19">
        <v>39966</v>
      </c>
      <c r="I235" s="21">
        <v>39971</v>
      </c>
      <c r="J235" s="22">
        <v>24</v>
      </c>
      <c r="K235" s="22">
        <v>1</v>
      </c>
      <c r="L235" s="15">
        <v>25</v>
      </c>
      <c r="M235" s="15">
        <v>5</v>
      </c>
      <c r="O235" t="str">
        <f t="shared" si="4"/>
        <v>CNJBound &amp; Not Paid</v>
      </c>
    </row>
    <row r="236" spans="1:15" ht="12" customHeight="1" outlineLevel="1" x14ac:dyDescent="0.2">
      <c r="A236" s="12" t="s">
        <v>24156</v>
      </c>
      <c r="B236" s="12">
        <v>16985</v>
      </c>
      <c r="C236" s="12" t="s">
        <v>20135</v>
      </c>
      <c r="D236" s="13">
        <v>39938</v>
      </c>
      <c r="E236" s="13">
        <v>39941</v>
      </c>
      <c r="F236" s="14">
        <v>39941</v>
      </c>
      <c r="G236" s="19">
        <v>39951</v>
      </c>
      <c r="H236" s="19">
        <v>39951</v>
      </c>
      <c r="I236" s="21">
        <v>39966</v>
      </c>
      <c r="J236" s="22">
        <v>10</v>
      </c>
      <c r="K236" s="22">
        <v>0</v>
      </c>
      <c r="L236" s="15">
        <v>10</v>
      </c>
      <c r="M236" s="15">
        <v>15</v>
      </c>
      <c r="O236" t="str">
        <f t="shared" si="4"/>
        <v>LABBound &amp; Not Paid</v>
      </c>
    </row>
    <row r="237" spans="1:15" ht="12" customHeight="1" outlineLevel="1" x14ac:dyDescent="0.2">
      <c r="A237" s="12" t="s">
        <v>24157</v>
      </c>
      <c r="B237" s="12">
        <v>16915</v>
      </c>
      <c r="C237" s="12" t="s">
        <v>20135</v>
      </c>
      <c r="D237" s="13">
        <v>39939</v>
      </c>
      <c r="E237" s="13">
        <v>39941</v>
      </c>
      <c r="F237" s="14">
        <v>39941</v>
      </c>
      <c r="G237" s="19">
        <v>39945</v>
      </c>
      <c r="H237" s="19">
        <v>39945</v>
      </c>
      <c r="I237" s="21">
        <v>39949</v>
      </c>
      <c r="J237" s="22">
        <v>4</v>
      </c>
      <c r="K237" s="22">
        <v>0</v>
      </c>
      <c r="L237" s="15">
        <v>4</v>
      </c>
      <c r="M237" s="15">
        <v>4</v>
      </c>
      <c r="O237" t="str">
        <f t="shared" si="4"/>
        <v>MCBBound &amp; Not Paid</v>
      </c>
    </row>
    <row r="238" spans="1:15" ht="12" customHeight="1" outlineLevel="1" x14ac:dyDescent="0.2">
      <c r="A238" s="12" t="s">
        <v>24158</v>
      </c>
      <c r="B238" s="12">
        <v>17835</v>
      </c>
      <c r="C238" s="12" t="s">
        <v>20133</v>
      </c>
      <c r="D238" s="13">
        <v>39932</v>
      </c>
      <c r="E238" s="13">
        <v>39940</v>
      </c>
      <c r="F238" s="14">
        <v>39941</v>
      </c>
      <c r="G238" s="20"/>
      <c r="H238" s="8"/>
      <c r="J238" s="23"/>
      <c r="K238" s="10"/>
      <c r="L238" s="15">
        <v>0</v>
      </c>
      <c r="M238" s="15">
        <v>0</v>
      </c>
      <c r="O238" t="str">
        <f t="shared" si="4"/>
        <v>NBBDeclined</v>
      </c>
    </row>
    <row r="239" spans="1:15" ht="12" customHeight="1" outlineLevel="1" x14ac:dyDescent="0.2">
      <c r="A239" s="12" t="s">
        <v>24153</v>
      </c>
      <c r="B239" s="12">
        <v>17010</v>
      </c>
      <c r="C239" s="12" t="s">
        <v>20135</v>
      </c>
      <c r="D239" s="13">
        <v>39934</v>
      </c>
      <c r="E239" s="13">
        <v>39944</v>
      </c>
      <c r="F239" s="14">
        <v>39944</v>
      </c>
      <c r="G239" s="14">
        <v>39946</v>
      </c>
      <c r="H239" s="14">
        <v>39946</v>
      </c>
      <c r="I239" s="16">
        <v>39974</v>
      </c>
      <c r="J239" s="15">
        <v>2</v>
      </c>
      <c r="K239" s="15">
        <v>0</v>
      </c>
      <c r="L239" s="15">
        <v>2</v>
      </c>
      <c r="M239" s="15">
        <v>28</v>
      </c>
      <c r="O239" t="str">
        <f t="shared" si="4"/>
        <v>HJMBound &amp; Not Paid</v>
      </c>
    </row>
    <row r="240" spans="1:15" ht="12" customHeight="1" outlineLevel="1" x14ac:dyDescent="0.2">
      <c r="A240" s="12" t="s">
        <v>24155</v>
      </c>
      <c r="B240" s="12">
        <v>16928</v>
      </c>
      <c r="C240" s="12" t="s">
        <v>20135</v>
      </c>
      <c r="D240" s="13">
        <v>39944</v>
      </c>
      <c r="E240" s="13">
        <v>39944</v>
      </c>
      <c r="F240" s="14">
        <v>39944</v>
      </c>
      <c r="G240" s="14">
        <v>39944</v>
      </c>
      <c r="H240" s="14">
        <v>39945</v>
      </c>
      <c r="I240" s="16">
        <v>39954</v>
      </c>
      <c r="J240" s="15">
        <v>0</v>
      </c>
      <c r="K240" s="15">
        <v>1</v>
      </c>
      <c r="L240" s="15">
        <v>1</v>
      </c>
      <c r="M240" s="15">
        <v>9</v>
      </c>
      <c r="O240" t="str">
        <f t="shared" si="4"/>
        <v>JRBound &amp; Not Paid</v>
      </c>
    </row>
    <row r="241" spans="1:15" ht="12" customHeight="1" outlineLevel="1" x14ac:dyDescent="0.2">
      <c r="A241" s="12" t="s">
        <v>24155</v>
      </c>
      <c r="B241" s="12">
        <v>17036</v>
      </c>
      <c r="C241" s="12" t="s">
        <v>20135</v>
      </c>
      <c r="D241" s="13">
        <v>39940</v>
      </c>
      <c r="E241" s="13">
        <v>39944</v>
      </c>
      <c r="F241" s="14">
        <v>39944</v>
      </c>
      <c r="G241" s="19">
        <v>39962</v>
      </c>
      <c r="H241" s="19">
        <v>39972</v>
      </c>
      <c r="I241" s="21">
        <v>39982</v>
      </c>
      <c r="J241" s="22">
        <v>18</v>
      </c>
      <c r="K241" s="22">
        <v>10</v>
      </c>
      <c r="L241" s="15">
        <v>28</v>
      </c>
      <c r="M241" s="15">
        <v>10</v>
      </c>
      <c r="O241" t="str">
        <f t="shared" si="4"/>
        <v>JRBound &amp; Not Paid</v>
      </c>
    </row>
    <row r="242" spans="1:15" ht="12" customHeight="1" outlineLevel="1" x14ac:dyDescent="0.2">
      <c r="A242" s="12" t="s">
        <v>24155</v>
      </c>
      <c r="B242" s="12">
        <v>17068</v>
      </c>
      <c r="C242" s="12" t="s">
        <v>20135</v>
      </c>
      <c r="D242" s="13">
        <v>39940</v>
      </c>
      <c r="E242" s="13">
        <v>39944</v>
      </c>
      <c r="F242" s="14">
        <v>39944</v>
      </c>
      <c r="G242" s="14">
        <v>39966</v>
      </c>
      <c r="H242" s="14">
        <v>39967</v>
      </c>
      <c r="I242" s="21">
        <v>39991</v>
      </c>
      <c r="J242" s="15">
        <v>22</v>
      </c>
      <c r="K242" s="15">
        <v>1</v>
      </c>
      <c r="L242" s="15">
        <v>23</v>
      </c>
      <c r="M242" s="15">
        <v>24</v>
      </c>
      <c r="O242" t="str">
        <f t="shared" si="4"/>
        <v>JRBound &amp; Not Paid</v>
      </c>
    </row>
    <row r="243" spans="1:15" ht="12" customHeight="1" outlineLevel="1" x14ac:dyDescent="0.2">
      <c r="A243" s="12" t="s">
        <v>24156</v>
      </c>
      <c r="B243" s="12">
        <v>17018</v>
      </c>
      <c r="C243" s="12" t="s">
        <v>20135</v>
      </c>
      <c r="D243" s="13">
        <v>39933</v>
      </c>
      <c r="E243" s="13">
        <v>39944</v>
      </c>
      <c r="F243" s="14">
        <v>39944</v>
      </c>
      <c r="G243" s="14">
        <v>39955</v>
      </c>
      <c r="H243" s="14">
        <v>39955</v>
      </c>
      <c r="I243" s="21">
        <v>39976</v>
      </c>
      <c r="J243" s="15">
        <v>11</v>
      </c>
      <c r="K243" s="15">
        <v>0</v>
      </c>
      <c r="L243" s="15">
        <v>11</v>
      </c>
      <c r="M243" s="15">
        <v>21</v>
      </c>
      <c r="O243" t="str">
        <f t="shared" si="4"/>
        <v>LABBound &amp; Not Paid</v>
      </c>
    </row>
    <row r="244" spans="1:15" ht="12" customHeight="1" outlineLevel="1" x14ac:dyDescent="0.2">
      <c r="A244" s="12" t="s">
        <v>24156</v>
      </c>
      <c r="B244" s="12">
        <v>16976</v>
      </c>
      <c r="C244" s="12" t="s">
        <v>20135</v>
      </c>
      <c r="D244" s="13">
        <v>39945</v>
      </c>
      <c r="E244" s="13">
        <v>39944</v>
      </c>
      <c r="F244" s="14">
        <v>39944</v>
      </c>
      <c r="G244" s="19">
        <v>39951</v>
      </c>
      <c r="H244" s="19">
        <v>39951</v>
      </c>
      <c r="I244" s="21">
        <v>39965</v>
      </c>
      <c r="J244" s="22">
        <v>7</v>
      </c>
      <c r="K244" s="22">
        <v>0</v>
      </c>
      <c r="L244" s="15">
        <v>7</v>
      </c>
      <c r="M244" s="15">
        <v>14</v>
      </c>
      <c r="O244" t="str">
        <f t="shared" si="4"/>
        <v>LABBound &amp; Not Paid</v>
      </c>
    </row>
    <row r="245" spans="1:15" ht="12" customHeight="1" outlineLevel="1" x14ac:dyDescent="0.2">
      <c r="A245" s="12" t="s">
        <v>24158</v>
      </c>
      <c r="B245" s="12">
        <v>17838</v>
      </c>
      <c r="C245" s="12" t="s">
        <v>20133</v>
      </c>
      <c r="D245" s="18"/>
      <c r="E245" s="13">
        <v>39944</v>
      </c>
      <c r="F245" s="14">
        <v>39944</v>
      </c>
      <c r="G245" s="8"/>
      <c r="H245" s="8"/>
      <c r="J245" s="10"/>
      <c r="K245" s="10"/>
      <c r="L245" s="15">
        <v>0</v>
      </c>
      <c r="M245" s="15">
        <v>0</v>
      </c>
      <c r="O245" t="str">
        <f t="shared" si="4"/>
        <v>NBBDeclined</v>
      </c>
    </row>
    <row r="246" spans="1:15" ht="12" customHeight="1" outlineLevel="1" x14ac:dyDescent="0.2">
      <c r="A246" s="12" t="s">
        <v>24158</v>
      </c>
      <c r="B246" s="12">
        <v>17839</v>
      </c>
      <c r="C246" s="12" t="s">
        <v>20135</v>
      </c>
      <c r="D246" s="13">
        <v>39932</v>
      </c>
      <c r="E246" s="13">
        <v>39939</v>
      </c>
      <c r="F246" s="14">
        <v>39944</v>
      </c>
      <c r="G246" s="19">
        <v>39945</v>
      </c>
      <c r="H246" s="19">
        <v>39945</v>
      </c>
      <c r="J246" s="22">
        <v>1</v>
      </c>
      <c r="K246" s="22">
        <v>0</v>
      </c>
      <c r="L246" s="15">
        <v>1</v>
      </c>
      <c r="M246" s="15">
        <v>0</v>
      </c>
      <c r="O246" t="str">
        <f t="shared" si="4"/>
        <v>NBBBound &amp; Not Paid</v>
      </c>
    </row>
    <row r="247" spans="1:15" ht="12" customHeight="1" outlineLevel="1" x14ac:dyDescent="0.2">
      <c r="A247" s="12" t="s">
        <v>24158</v>
      </c>
      <c r="B247" s="12">
        <v>17837</v>
      </c>
      <c r="C247" s="12" t="s">
        <v>20133</v>
      </c>
      <c r="D247" s="13">
        <v>39934</v>
      </c>
      <c r="E247" s="13">
        <v>39941</v>
      </c>
      <c r="F247" s="14">
        <v>39944</v>
      </c>
      <c r="G247" s="20"/>
      <c r="H247" s="20"/>
      <c r="J247" s="23"/>
      <c r="K247" s="23"/>
      <c r="L247" s="15">
        <v>0</v>
      </c>
      <c r="M247" s="15">
        <v>0</v>
      </c>
      <c r="O247" t="str">
        <f t="shared" si="4"/>
        <v>NBBDeclined</v>
      </c>
    </row>
    <row r="248" spans="1:15" ht="12" customHeight="1" outlineLevel="1" x14ac:dyDescent="0.2">
      <c r="A248" s="12" t="s">
        <v>24158</v>
      </c>
      <c r="B248" s="12">
        <v>17836</v>
      </c>
      <c r="C248" s="12" t="s">
        <v>20133</v>
      </c>
      <c r="D248" s="13">
        <v>39932</v>
      </c>
      <c r="E248" s="13">
        <v>39941</v>
      </c>
      <c r="F248" s="14">
        <v>39944</v>
      </c>
      <c r="G248" s="8"/>
      <c r="H248" s="8"/>
      <c r="J248" s="10"/>
      <c r="K248" s="10"/>
      <c r="L248" s="15">
        <v>0</v>
      </c>
      <c r="M248" s="15">
        <v>0</v>
      </c>
      <c r="O248" t="str">
        <f t="shared" si="4"/>
        <v>NBBDeclined</v>
      </c>
    </row>
    <row r="249" spans="1:15" ht="12" customHeight="1" outlineLevel="1" x14ac:dyDescent="0.2">
      <c r="A249" s="12" t="s">
        <v>20138</v>
      </c>
      <c r="B249" s="12">
        <v>16978</v>
      </c>
      <c r="C249" s="12" t="s">
        <v>20135</v>
      </c>
      <c r="D249" s="13">
        <v>39938</v>
      </c>
      <c r="E249" s="13">
        <v>39944</v>
      </c>
      <c r="F249" s="14">
        <v>39945</v>
      </c>
      <c r="G249" s="14">
        <v>39947</v>
      </c>
      <c r="H249" s="14">
        <v>39948</v>
      </c>
      <c r="I249" s="21">
        <v>39965</v>
      </c>
      <c r="J249" s="15">
        <v>2</v>
      </c>
      <c r="K249" s="15">
        <v>1</v>
      </c>
      <c r="L249" s="15">
        <v>3</v>
      </c>
      <c r="M249" s="15">
        <v>17</v>
      </c>
      <c r="O249" t="str">
        <f t="shared" si="4"/>
        <v>CNJBound &amp; Not Paid</v>
      </c>
    </row>
    <row r="250" spans="1:15" ht="12" customHeight="1" outlineLevel="1" x14ac:dyDescent="0.2">
      <c r="A250" s="12" t="s">
        <v>24153</v>
      </c>
      <c r="B250" s="12">
        <v>16972</v>
      </c>
      <c r="C250" s="12" t="s">
        <v>24150</v>
      </c>
      <c r="D250" s="13">
        <v>39941</v>
      </c>
      <c r="E250" s="13">
        <v>39944</v>
      </c>
      <c r="F250" s="14">
        <v>39945</v>
      </c>
      <c r="G250" s="14">
        <v>39945</v>
      </c>
      <c r="H250" s="20"/>
      <c r="I250" s="16">
        <v>39965</v>
      </c>
      <c r="J250" s="15">
        <v>0</v>
      </c>
      <c r="K250" s="23"/>
      <c r="L250" s="15">
        <v>0</v>
      </c>
      <c r="M250" s="15">
        <v>0</v>
      </c>
      <c r="O250" t="str">
        <f t="shared" si="4"/>
        <v>HJMDO NOT RENEW</v>
      </c>
    </row>
    <row r="251" spans="1:15" ht="12" customHeight="1" outlineLevel="1" x14ac:dyDescent="0.2">
      <c r="A251" s="12" t="s">
        <v>24153</v>
      </c>
      <c r="B251" s="12">
        <v>17006</v>
      </c>
      <c r="C251" s="12" t="s">
        <v>20135</v>
      </c>
      <c r="D251" s="13">
        <v>39933</v>
      </c>
      <c r="E251" s="13">
        <v>39945</v>
      </c>
      <c r="F251" s="14">
        <v>39945</v>
      </c>
      <c r="G251" s="14">
        <v>39948</v>
      </c>
      <c r="H251" s="14">
        <v>39953</v>
      </c>
      <c r="I251" s="16">
        <v>39972</v>
      </c>
      <c r="J251" s="15">
        <v>3</v>
      </c>
      <c r="K251" s="15">
        <v>5</v>
      </c>
      <c r="L251" s="15">
        <v>8</v>
      </c>
      <c r="M251" s="15">
        <v>19</v>
      </c>
      <c r="O251" t="str">
        <f t="shared" si="4"/>
        <v>HJMBound &amp; Not Paid</v>
      </c>
    </row>
    <row r="252" spans="1:15" ht="12" customHeight="1" outlineLevel="1" x14ac:dyDescent="0.2">
      <c r="A252" s="12" t="s">
        <v>24155</v>
      </c>
      <c r="B252" s="12">
        <v>17026</v>
      </c>
      <c r="C252" s="12" t="s">
        <v>20135</v>
      </c>
      <c r="D252" s="13">
        <v>39940</v>
      </c>
      <c r="E252" s="13">
        <v>39944</v>
      </c>
      <c r="F252" s="14">
        <v>39945</v>
      </c>
      <c r="G252" s="14">
        <v>39955</v>
      </c>
      <c r="H252" s="14">
        <v>39955</v>
      </c>
      <c r="I252" s="16">
        <v>39979</v>
      </c>
      <c r="J252" s="15">
        <v>10</v>
      </c>
      <c r="K252" s="15">
        <v>0</v>
      </c>
      <c r="L252" s="15">
        <v>10</v>
      </c>
      <c r="M252" s="15">
        <v>24</v>
      </c>
      <c r="O252" t="str">
        <f t="shared" si="4"/>
        <v>JRBound &amp; Not Paid</v>
      </c>
    </row>
    <row r="253" spans="1:15" ht="12" customHeight="1" outlineLevel="1" x14ac:dyDescent="0.2">
      <c r="A253" s="12" t="s">
        <v>24156</v>
      </c>
      <c r="B253" s="12">
        <v>16987</v>
      </c>
      <c r="C253" s="12" t="s">
        <v>20135</v>
      </c>
      <c r="D253" s="13">
        <v>39944</v>
      </c>
      <c r="E253" s="13">
        <v>39945</v>
      </c>
      <c r="F253" s="14">
        <v>39945</v>
      </c>
      <c r="G253" s="14">
        <v>39951</v>
      </c>
      <c r="H253" s="14">
        <v>39955</v>
      </c>
      <c r="I253" s="21">
        <v>39967</v>
      </c>
      <c r="J253" s="15">
        <v>6</v>
      </c>
      <c r="K253" s="15">
        <v>4</v>
      </c>
      <c r="L253" s="15">
        <v>10</v>
      </c>
      <c r="M253" s="15">
        <v>12</v>
      </c>
      <c r="O253" t="str">
        <f t="shared" si="4"/>
        <v>LABBound &amp; Not Paid</v>
      </c>
    </row>
    <row r="254" spans="1:15" ht="12" customHeight="1" outlineLevel="1" x14ac:dyDescent="0.2">
      <c r="A254" s="12" t="s">
        <v>24158</v>
      </c>
      <c r="B254" s="12">
        <v>17840</v>
      </c>
      <c r="C254" s="12" t="s">
        <v>20133</v>
      </c>
      <c r="D254" s="13">
        <v>39941</v>
      </c>
      <c r="E254" s="13">
        <v>39944</v>
      </c>
      <c r="F254" s="14">
        <v>39945</v>
      </c>
      <c r="G254" s="20"/>
      <c r="H254" s="20"/>
      <c r="I254" s="18"/>
      <c r="J254" s="23"/>
      <c r="K254" s="23"/>
      <c r="L254" s="15">
        <v>0</v>
      </c>
      <c r="M254" s="15">
        <v>0</v>
      </c>
      <c r="O254" t="str">
        <f t="shared" si="4"/>
        <v>NBBDeclined</v>
      </c>
    </row>
    <row r="255" spans="1:15" ht="12" customHeight="1" outlineLevel="1" x14ac:dyDescent="0.2">
      <c r="A255" s="12" t="s">
        <v>24155</v>
      </c>
      <c r="B255" s="12">
        <v>17024</v>
      </c>
      <c r="C255" s="12" t="s">
        <v>20135</v>
      </c>
      <c r="D255" s="13">
        <v>39944</v>
      </c>
      <c r="E255" s="13">
        <v>39946</v>
      </c>
      <c r="F255" s="14">
        <v>39946</v>
      </c>
      <c r="G255" s="14">
        <v>39966</v>
      </c>
      <c r="H255" s="14">
        <v>39966</v>
      </c>
      <c r="I255" s="16">
        <v>39978</v>
      </c>
      <c r="J255" s="15">
        <v>20</v>
      </c>
      <c r="K255" s="15">
        <v>0</v>
      </c>
      <c r="L255" s="15">
        <v>20</v>
      </c>
      <c r="M255" s="15">
        <v>12</v>
      </c>
      <c r="O255" t="str">
        <f t="shared" si="4"/>
        <v>JRBound &amp; Not Paid</v>
      </c>
    </row>
    <row r="256" spans="1:15" ht="12" customHeight="1" outlineLevel="1" x14ac:dyDescent="0.2">
      <c r="A256" s="12" t="s">
        <v>24156</v>
      </c>
      <c r="B256" s="12">
        <v>17841</v>
      </c>
      <c r="C256" s="12" t="s">
        <v>20133</v>
      </c>
      <c r="D256" s="13">
        <v>39945</v>
      </c>
      <c r="E256" s="13">
        <v>39946</v>
      </c>
      <c r="F256" s="14">
        <v>39946</v>
      </c>
      <c r="G256" s="8"/>
      <c r="H256" s="8"/>
      <c r="J256" s="10"/>
      <c r="K256" s="10"/>
      <c r="L256" s="15">
        <v>0</v>
      </c>
      <c r="M256" s="15">
        <v>0</v>
      </c>
      <c r="O256" t="str">
        <f t="shared" si="4"/>
        <v>LABDeclined</v>
      </c>
    </row>
    <row r="257" spans="1:15" ht="12" customHeight="1" outlineLevel="1" x14ac:dyDescent="0.2">
      <c r="A257" s="12" t="s">
        <v>24156</v>
      </c>
      <c r="B257" s="12">
        <v>17005</v>
      </c>
      <c r="C257" s="12" t="s">
        <v>20135</v>
      </c>
      <c r="D257" s="13">
        <v>39942</v>
      </c>
      <c r="E257" s="13">
        <v>39945</v>
      </c>
      <c r="F257" s="14">
        <v>39946</v>
      </c>
      <c r="G257" s="19">
        <v>39953</v>
      </c>
      <c r="H257" s="19">
        <v>39953</v>
      </c>
      <c r="I257" s="21">
        <v>39972</v>
      </c>
      <c r="J257" s="22">
        <v>7</v>
      </c>
      <c r="K257" s="22">
        <v>0</v>
      </c>
      <c r="L257" s="15">
        <v>7</v>
      </c>
      <c r="M257" s="15">
        <v>19</v>
      </c>
      <c r="O257" t="str">
        <f t="shared" si="4"/>
        <v>LABBound &amp; Not Paid</v>
      </c>
    </row>
    <row r="258" spans="1:15" ht="12" customHeight="1" outlineLevel="1" x14ac:dyDescent="0.2">
      <c r="A258" s="12" t="s">
        <v>24156</v>
      </c>
      <c r="B258" s="12">
        <v>16939</v>
      </c>
      <c r="C258" s="12" t="s">
        <v>20135</v>
      </c>
      <c r="D258" s="13">
        <v>39946</v>
      </c>
      <c r="E258" s="13">
        <v>39946</v>
      </c>
      <c r="F258" s="14">
        <v>39946</v>
      </c>
      <c r="G258" s="14">
        <v>39946</v>
      </c>
      <c r="H258" s="14">
        <v>39946</v>
      </c>
      <c r="I258" s="21">
        <v>39957</v>
      </c>
      <c r="J258" s="15">
        <v>0</v>
      </c>
      <c r="K258" s="15">
        <v>0</v>
      </c>
      <c r="L258" s="15">
        <v>0</v>
      </c>
      <c r="M258" s="15">
        <v>11</v>
      </c>
      <c r="O258" t="str">
        <f t="shared" si="4"/>
        <v>LABBound &amp; Not Paid</v>
      </c>
    </row>
    <row r="259" spans="1:15" ht="12" customHeight="1" outlineLevel="1" x14ac:dyDescent="0.2">
      <c r="A259" s="12" t="s">
        <v>24157</v>
      </c>
      <c r="B259" s="12">
        <v>16914</v>
      </c>
      <c r="C259" s="12" t="s">
        <v>20135</v>
      </c>
      <c r="D259" s="13">
        <v>39945</v>
      </c>
      <c r="E259" s="13">
        <v>39945</v>
      </c>
      <c r="F259" s="14">
        <v>39946</v>
      </c>
      <c r="G259" s="14">
        <v>39946</v>
      </c>
      <c r="H259" s="14">
        <v>39946</v>
      </c>
      <c r="I259" s="16">
        <v>39949</v>
      </c>
      <c r="J259" s="15">
        <v>0</v>
      </c>
      <c r="K259" s="15">
        <v>0</v>
      </c>
      <c r="L259" s="15">
        <v>0</v>
      </c>
      <c r="M259" s="15">
        <v>3</v>
      </c>
      <c r="O259" t="str">
        <f t="shared" si="4"/>
        <v>MCBBound &amp; Not Paid</v>
      </c>
    </row>
    <row r="260" spans="1:15" ht="12" customHeight="1" outlineLevel="1" x14ac:dyDescent="0.2">
      <c r="A260" s="12" t="s">
        <v>24157</v>
      </c>
      <c r="B260" s="12">
        <v>17080</v>
      </c>
      <c r="C260" s="12" t="s">
        <v>20135</v>
      </c>
      <c r="D260" s="13">
        <v>39933</v>
      </c>
      <c r="E260" s="13">
        <v>39946</v>
      </c>
      <c r="F260" s="14">
        <v>39946</v>
      </c>
      <c r="G260" s="14">
        <v>39968</v>
      </c>
      <c r="H260" s="14">
        <v>39969</v>
      </c>
      <c r="I260" s="21">
        <v>39992</v>
      </c>
      <c r="J260" s="15">
        <v>22</v>
      </c>
      <c r="K260" s="15">
        <v>1</v>
      </c>
      <c r="L260" s="15">
        <v>23</v>
      </c>
      <c r="M260" s="15">
        <v>23</v>
      </c>
      <c r="O260" t="str">
        <f t="shared" si="4"/>
        <v>MCBBound &amp; Not Paid</v>
      </c>
    </row>
    <row r="261" spans="1:15" ht="12" customHeight="1" outlineLevel="1" x14ac:dyDescent="0.2">
      <c r="A261" s="12" t="s">
        <v>24158</v>
      </c>
      <c r="B261" s="12">
        <v>17842</v>
      </c>
      <c r="C261" s="12" t="s">
        <v>20135</v>
      </c>
      <c r="D261" s="13">
        <v>39944</v>
      </c>
      <c r="E261" s="13">
        <v>39946</v>
      </c>
      <c r="F261" s="14">
        <v>39946</v>
      </c>
      <c r="G261" s="19">
        <v>39947</v>
      </c>
      <c r="H261" s="19">
        <v>39947</v>
      </c>
      <c r="J261" s="22">
        <v>1</v>
      </c>
      <c r="K261" s="22">
        <v>0</v>
      </c>
      <c r="L261" s="15">
        <v>1</v>
      </c>
      <c r="M261" s="15">
        <v>0</v>
      </c>
      <c r="O261" t="str">
        <f t="shared" si="4"/>
        <v>NBBBound &amp; Not Paid</v>
      </c>
    </row>
    <row r="262" spans="1:15" ht="12" customHeight="1" outlineLevel="1" x14ac:dyDescent="0.2">
      <c r="A262" s="12" t="s">
        <v>20138</v>
      </c>
      <c r="B262" s="12">
        <v>17404</v>
      </c>
      <c r="C262" s="12" t="s">
        <v>20135</v>
      </c>
      <c r="D262" s="13">
        <v>39945</v>
      </c>
      <c r="E262" s="13">
        <v>39947</v>
      </c>
      <c r="F262" s="14">
        <v>39947</v>
      </c>
      <c r="G262" s="14">
        <v>40008</v>
      </c>
      <c r="H262" s="14">
        <v>40024</v>
      </c>
      <c r="I262" s="21">
        <v>40038</v>
      </c>
      <c r="J262" s="15">
        <v>61</v>
      </c>
      <c r="K262" s="15">
        <v>16</v>
      </c>
      <c r="L262" s="15">
        <v>77</v>
      </c>
      <c r="M262" s="15">
        <v>14</v>
      </c>
      <c r="O262" t="str">
        <f t="shared" si="4"/>
        <v>CNJBound &amp; Not Paid</v>
      </c>
    </row>
    <row r="263" spans="1:15" ht="12" customHeight="1" outlineLevel="1" x14ac:dyDescent="0.2">
      <c r="A263" s="12" t="s">
        <v>20138</v>
      </c>
      <c r="B263" s="12">
        <v>17269</v>
      </c>
      <c r="C263" s="12" t="s">
        <v>20135</v>
      </c>
      <c r="D263" s="13">
        <v>39941</v>
      </c>
      <c r="E263" s="13">
        <v>39947</v>
      </c>
      <c r="F263" s="14">
        <v>39947</v>
      </c>
      <c r="G263" s="14">
        <v>39975</v>
      </c>
      <c r="H263" s="14">
        <v>39975</v>
      </c>
      <c r="I263" s="16">
        <v>40014</v>
      </c>
      <c r="J263" s="15">
        <v>28</v>
      </c>
      <c r="K263" s="15">
        <v>0</v>
      </c>
      <c r="L263" s="15">
        <v>28</v>
      </c>
      <c r="M263" s="15">
        <v>39</v>
      </c>
      <c r="O263" t="str">
        <f t="shared" si="4"/>
        <v>CNJBound &amp; Not Paid</v>
      </c>
    </row>
    <row r="264" spans="1:15" ht="12" customHeight="1" outlineLevel="1" x14ac:dyDescent="0.2">
      <c r="A264" s="12" t="s">
        <v>24153</v>
      </c>
      <c r="B264" s="12">
        <v>17075</v>
      </c>
      <c r="C264" s="12" t="s">
        <v>20135</v>
      </c>
      <c r="D264" s="13">
        <v>39947</v>
      </c>
      <c r="E264" s="13">
        <v>39947</v>
      </c>
      <c r="F264" s="14">
        <v>39947</v>
      </c>
      <c r="G264" s="19">
        <v>39960</v>
      </c>
      <c r="H264" s="19">
        <v>39975</v>
      </c>
      <c r="I264" s="21">
        <v>39992</v>
      </c>
      <c r="J264" s="22">
        <v>13</v>
      </c>
      <c r="K264" s="22">
        <v>15</v>
      </c>
      <c r="L264" s="15">
        <v>28</v>
      </c>
      <c r="M264" s="15">
        <v>17</v>
      </c>
      <c r="O264" t="str">
        <f t="shared" si="4"/>
        <v>HJMBound &amp; Not Paid</v>
      </c>
    </row>
    <row r="265" spans="1:15" ht="12" customHeight="1" outlineLevel="1" x14ac:dyDescent="0.2">
      <c r="A265" s="12" t="s">
        <v>24153</v>
      </c>
      <c r="B265" s="12">
        <v>17093</v>
      </c>
      <c r="C265" s="12" t="s">
        <v>20135</v>
      </c>
      <c r="D265" s="13">
        <v>39939</v>
      </c>
      <c r="E265" s="13">
        <v>39947</v>
      </c>
      <c r="F265" s="14">
        <v>39947</v>
      </c>
      <c r="G265" s="14">
        <v>39960</v>
      </c>
      <c r="H265" s="14">
        <v>39960</v>
      </c>
      <c r="I265" s="21">
        <v>39994</v>
      </c>
      <c r="J265" s="15">
        <v>13</v>
      </c>
      <c r="K265" s="15">
        <v>0</v>
      </c>
      <c r="L265" s="15">
        <v>13</v>
      </c>
      <c r="M265" s="15">
        <v>34</v>
      </c>
      <c r="O265" t="str">
        <f t="shared" si="4"/>
        <v>HJMBound &amp; Not Paid</v>
      </c>
    </row>
    <row r="266" spans="1:15" ht="12" customHeight="1" outlineLevel="1" x14ac:dyDescent="0.2">
      <c r="A266" s="12" t="s">
        <v>24155</v>
      </c>
      <c r="B266" s="12">
        <v>17014</v>
      </c>
      <c r="C266" s="12" t="s">
        <v>24150</v>
      </c>
      <c r="D266" s="17">
        <v>39946</v>
      </c>
      <c r="E266" s="13">
        <v>39947</v>
      </c>
      <c r="F266" s="14">
        <v>39947</v>
      </c>
      <c r="G266" s="19">
        <v>39947</v>
      </c>
      <c r="H266" s="8"/>
      <c r="I266" s="21">
        <v>39974</v>
      </c>
      <c r="J266" s="22">
        <v>0</v>
      </c>
      <c r="K266" s="10"/>
      <c r="L266" s="15">
        <v>0</v>
      </c>
      <c r="M266" s="15">
        <v>0</v>
      </c>
      <c r="O266" t="str">
        <f t="shared" si="4"/>
        <v>JRDO NOT RENEW</v>
      </c>
    </row>
    <row r="267" spans="1:15" ht="12" customHeight="1" outlineLevel="1" x14ac:dyDescent="0.2">
      <c r="A267" s="12" t="s">
        <v>24156</v>
      </c>
      <c r="B267" s="12">
        <v>17366</v>
      </c>
      <c r="C267" s="12" t="s">
        <v>20135</v>
      </c>
      <c r="D267" s="13">
        <v>39947</v>
      </c>
      <c r="E267" s="13">
        <v>39947</v>
      </c>
      <c r="F267" s="14">
        <v>39947</v>
      </c>
      <c r="G267" s="14">
        <v>40010</v>
      </c>
      <c r="H267" s="14">
        <v>40010</v>
      </c>
      <c r="I267" s="16">
        <v>40026</v>
      </c>
      <c r="J267" s="15">
        <v>63</v>
      </c>
      <c r="K267" s="15">
        <v>0</v>
      </c>
      <c r="L267" s="15">
        <v>63</v>
      </c>
      <c r="M267" s="15">
        <v>16</v>
      </c>
      <c r="O267" t="str">
        <f t="shared" si="4"/>
        <v>LABBound &amp; Not Paid</v>
      </c>
    </row>
    <row r="268" spans="1:15" ht="12" customHeight="1" outlineLevel="1" x14ac:dyDescent="0.2">
      <c r="A268" s="12" t="s">
        <v>24157</v>
      </c>
      <c r="B268" s="12">
        <v>17213</v>
      </c>
      <c r="C268" s="12" t="s">
        <v>20135</v>
      </c>
      <c r="D268" s="13">
        <v>39946</v>
      </c>
      <c r="E268" s="13">
        <v>39947</v>
      </c>
      <c r="F268" s="14">
        <v>39947</v>
      </c>
      <c r="G268" s="14">
        <v>39994</v>
      </c>
      <c r="H268" s="14">
        <v>39994</v>
      </c>
      <c r="I268" s="16">
        <v>40003</v>
      </c>
      <c r="J268" s="15">
        <v>47</v>
      </c>
      <c r="K268" s="15">
        <v>0</v>
      </c>
      <c r="L268" s="15">
        <v>47</v>
      </c>
      <c r="M268" s="15">
        <v>9</v>
      </c>
      <c r="O268" t="str">
        <f t="shared" si="4"/>
        <v>MCBBound &amp; Not Paid</v>
      </c>
    </row>
    <row r="269" spans="1:15" ht="12" customHeight="1" outlineLevel="1" x14ac:dyDescent="0.2">
      <c r="A269" s="12" t="s">
        <v>24158</v>
      </c>
      <c r="B269" s="12">
        <v>17846</v>
      </c>
      <c r="C269" s="12" t="s">
        <v>20133</v>
      </c>
      <c r="D269" s="13">
        <v>39941</v>
      </c>
      <c r="E269" s="13">
        <v>39947</v>
      </c>
      <c r="F269" s="14">
        <v>39947</v>
      </c>
      <c r="G269" s="20"/>
      <c r="H269" s="20"/>
      <c r="I269" s="18"/>
      <c r="J269" s="23"/>
      <c r="K269" s="23"/>
      <c r="L269" s="15">
        <v>0</v>
      </c>
      <c r="M269" s="15">
        <v>0</v>
      </c>
      <c r="O269" t="str">
        <f t="shared" si="4"/>
        <v>NBBDeclined</v>
      </c>
    </row>
    <row r="270" spans="1:15" ht="12" customHeight="1" outlineLevel="1" x14ac:dyDescent="0.2">
      <c r="A270" s="12" t="s">
        <v>24158</v>
      </c>
      <c r="B270" s="12">
        <v>17847</v>
      </c>
      <c r="C270" s="12" t="s">
        <v>20133</v>
      </c>
      <c r="D270" s="13">
        <v>39944</v>
      </c>
      <c r="E270" s="13">
        <v>39947</v>
      </c>
      <c r="F270" s="14">
        <v>39947</v>
      </c>
      <c r="G270" s="20"/>
      <c r="H270" s="20"/>
      <c r="J270" s="23"/>
      <c r="K270" s="23"/>
      <c r="L270" s="15">
        <v>0</v>
      </c>
      <c r="M270" s="15">
        <v>0</v>
      </c>
      <c r="O270" t="str">
        <f t="shared" si="4"/>
        <v>NBBDeclined</v>
      </c>
    </row>
    <row r="271" spans="1:15" ht="12" customHeight="1" outlineLevel="1" x14ac:dyDescent="0.2">
      <c r="A271" s="12" t="s">
        <v>24158</v>
      </c>
      <c r="B271" s="12">
        <v>17845</v>
      </c>
      <c r="C271" s="12" t="s">
        <v>20133</v>
      </c>
      <c r="D271" s="13">
        <v>39916</v>
      </c>
      <c r="E271" s="13">
        <v>39947</v>
      </c>
      <c r="F271" s="14">
        <v>39947</v>
      </c>
      <c r="G271" s="20"/>
      <c r="H271" s="8"/>
      <c r="J271" s="23"/>
      <c r="K271" s="10"/>
      <c r="L271" s="15">
        <v>0</v>
      </c>
      <c r="M271" s="15">
        <v>0</v>
      </c>
      <c r="O271" t="str">
        <f t="shared" si="4"/>
        <v>NBBDeclined</v>
      </c>
    </row>
    <row r="272" spans="1:15" ht="12" customHeight="1" outlineLevel="1" x14ac:dyDescent="0.2">
      <c r="A272" s="12" t="s">
        <v>24158</v>
      </c>
      <c r="B272" s="12">
        <v>17843</v>
      </c>
      <c r="C272" s="12" t="s">
        <v>20133</v>
      </c>
      <c r="D272" s="13">
        <v>39918</v>
      </c>
      <c r="E272" s="13">
        <v>39946</v>
      </c>
      <c r="F272" s="14">
        <v>39947</v>
      </c>
      <c r="G272" s="8"/>
      <c r="H272" s="8"/>
      <c r="J272" s="10"/>
      <c r="K272" s="10"/>
      <c r="L272" s="15">
        <v>0</v>
      </c>
      <c r="M272" s="15">
        <v>0</v>
      </c>
      <c r="O272" t="str">
        <f t="shared" si="4"/>
        <v>NBBDeclined</v>
      </c>
    </row>
    <row r="273" spans="1:15" ht="12" customHeight="1" outlineLevel="1" x14ac:dyDescent="0.2">
      <c r="A273" s="12" t="s">
        <v>24158</v>
      </c>
      <c r="B273" s="12">
        <v>17848</v>
      </c>
      <c r="C273" s="12" t="s">
        <v>20133</v>
      </c>
      <c r="D273" s="13">
        <v>39934</v>
      </c>
      <c r="E273" s="13">
        <v>39947</v>
      </c>
      <c r="F273" s="14">
        <v>39947</v>
      </c>
      <c r="G273" s="20"/>
      <c r="H273" s="20"/>
      <c r="J273" s="23"/>
      <c r="K273" s="23"/>
      <c r="L273" s="15">
        <v>0</v>
      </c>
      <c r="M273" s="15">
        <v>0</v>
      </c>
      <c r="O273" t="str">
        <f t="shared" si="4"/>
        <v>NBBDeclined</v>
      </c>
    </row>
    <row r="274" spans="1:15" ht="12" customHeight="1" outlineLevel="1" x14ac:dyDescent="0.2">
      <c r="A274" s="12" t="s">
        <v>24158</v>
      </c>
      <c r="B274" s="12">
        <v>17844</v>
      </c>
      <c r="C274" s="12" t="s">
        <v>20133</v>
      </c>
      <c r="D274" s="17">
        <v>39905</v>
      </c>
      <c r="E274" s="13">
        <v>39946</v>
      </c>
      <c r="F274" s="14">
        <v>39947</v>
      </c>
      <c r="G274" s="8"/>
      <c r="H274" s="8"/>
      <c r="J274" s="10"/>
      <c r="K274" s="10"/>
      <c r="L274" s="15">
        <v>0</v>
      </c>
      <c r="M274" s="15">
        <v>0</v>
      </c>
      <c r="O274" t="str">
        <f t="shared" si="4"/>
        <v>NBBDeclined</v>
      </c>
    </row>
    <row r="275" spans="1:15" ht="12" customHeight="1" outlineLevel="1" x14ac:dyDescent="0.2">
      <c r="A275" s="12" t="s">
        <v>20138</v>
      </c>
      <c r="B275" s="12">
        <v>17220</v>
      </c>
      <c r="C275" s="12" t="s">
        <v>20135</v>
      </c>
      <c r="D275" s="13">
        <v>39946</v>
      </c>
      <c r="E275" s="13">
        <v>39948</v>
      </c>
      <c r="F275" s="14">
        <v>39948</v>
      </c>
      <c r="G275" s="14">
        <v>39988</v>
      </c>
      <c r="H275" s="14">
        <v>39988</v>
      </c>
      <c r="I275" s="16">
        <v>40004</v>
      </c>
      <c r="J275" s="15">
        <v>40</v>
      </c>
      <c r="K275" s="15">
        <v>0</v>
      </c>
      <c r="L275" s="15">
        <v>40</v>
      </c>
      <c r="M275" s="15">
        <v>16</v>
      </c>
      <c r="O275" t="str">
        <f t="shared" si="4"/>
        <v>CNJBound &amp; Not Paid</v>
      </c>
    </row>
    <row r="276" spans="1:15" ht="12" customHeight="1" outlineLevel="1" x14ac:dyDescent="0.2">
      <c r="A276" s="12" t="s">
        <v>20138</v>
      </c>
      <c r="B276" s="12">
        <v>16961</v>
      </c>
      <c r="C276" s="12" t="s">
        <v>20135</v>
      </c>
      <c r="D276" s="13">
        <v>39961</v>
      </c>
      <c r="E276" s="13">
        <v>39948</v>
      </c>
      <c r="F276" s="14">
        <v>39948</v>
      </c>
      <c r="G276" s="14">
        <v>39948</v>
      </c>
      <c r="H276" s="14">
        <v>39948</v>
      </c>
      <c r="I276" s="16">
        <v>39964</v>
      </c>
      <c r="J276" s="15">
        <v>0</v>
      </c>
      <c r="K276" s="15">
        <v>0</v>
      </c>
      <c r="L276" s="15">
        <v>0</v>
      </c>
      <c r="M276" s="15">
        <v>16</v>
      </c>
      <c r="O276" t="str">
        <f t="shared" si="4"/>
        <v>CNJBound &amp; Not Paid</v>
      </c>
    </row>
    <row r="277" spans="1:15" ht="12" customHeight="1" outlineLevel="1" x14ac:dyDescent="0.2">
      <c r="A277" s="12" t="s">
        <v>20138</v>
      </c>
      <c r="B277" s="12">
        <v>17229</v>
      </c>
      <c r="C277" s="12" t="s">
        <v>20135</v>
      </c>
      <c r="D277" s="13">
        <v>39948</v>
      </c>
      <c r="E277" s="13">
        <v>39948</v>
      </c>
      <c r="F277" s="14">
        <v>39948</v>
      </c>
      <c r="G277" s="14">
        <v>39990</v>
      </c>
      <c r="H277" s="14">
        <v>39993</v>
      </c>
      <c r="I277" s="16">
        <v>40005</v>
      </c>
      <c r="J277" s="15">
        <v>42</v>
      </c>
      <c r="K277" s="15">
        <v>3</v>
      </c>
      <c r="L277" s="15">
        <v>45</v>
      </c>
      <c r="M277" s="15">
        <v>12</v>
      </c>
      <c r="O277" t="str">
        <f t="shared" si="4"/>
        <v>CNJBound &amp; Not Paid</v>
      </c>
    </row>
    <row r="278" spans="1:15" ht="12" customHeight="1" outlineLevel="1" x14ac:dyDescent="0.2">
      <c r="A278" s="12" t="s">
        <v>24153</v>
      </c>
      <c r="B278" s="12">
        <v>16984</v>
      </c>
      <c r="C278" s="12" t="s">
        <v>20135</v>
      </c>
      <c r="D278" s="13">
        <v>39947</v>
      </c>
      <c r="E278" s="13">
        <v>39947</v>
      </c>
      <c r="F278" s="14">
        <v>39948</v>
      </c>
      <c r="G278" s="14">
        <v>39951</v>
      </c>
      <c r="H278" s="14">
        <v>39951</v>
      </c>
      <c r="I278" s="16">
        <v>39966</v>
      </c>
      <c r="J278" s="15">
        <v>3</v>
      </c>
      <c r="K278" s="15">
        <v>0</v>
      </c>
      <c r="L278" s="15">
        <v>3</v>
      </c>
      <c r="M278" s="15">
        <v>15</v>
      </c>
      <c r="O278" t="str">
        <f t="shared" si="4"/>
        <v>HJMBound &amp; Not Paid</v>
      </c>
    </row>
    <row r="279" spans="1:15" ht="12" customHeight="1" outlineLevel="1" x14ac:dyDescent="0.2">
      <c r="A279" s="12" t="s">
        <v>24153</v>
      </c>
      <c r="B279" s="12">
        <v>17055</v>
      </c>
      <c r="C279" s="12" t="s">
        <v>20135</v>
      </c>
      <c r="D279" s="13">
        <v>39938</v>
      </c>
      <c r="E279" s="13">
        <v>39948</v>
      </c>
      <c r="F279" s="14">
        <v>39948</v>
      </c>
      <c r="G279" s="14">
        <v>39959</v>
      </c>
      <c r="H279" s="14">
        <v>39975</v>
      </c>
      <c r="I279" s="16">
        <v>39987</v>
      </c>
      <c r="J279" s="15">
        <v>11</v>
      </c>
      <c r="K279" s="15">
        <v>16</v>
      </c>
      <c r="L279" s="15">
        <v>27</v>
      </c>
      <c r="M279" s="15">
        <v>12</v>
      </c>
      <c r="O279" t="str">
        <f t="shared" si="4"/>
        <v>HJMBound &amp; Not Paid</v>
      </c>
    </row>
    <row r="280" spans="1:15" ht="12" customHeight="1" outlineLevel="1" x14ac:dyDescent="0.2">
      <c r="A280" s="12" t="s">
        <v>24155</v>
      </c>
      <c r="B280" s="12">
        <v>16983</v>
      </c>
      <c r="C280" s="12" t="s">
        <v>20135</v>
      </c>
      <c r="D280" s="13">
        <v>39944</v>
      </c>
      <c r="E280" s="13">
        <v>39947</v>
      </c>
      <c r="F280" s="14">
        <v>39948</v>
      </c>
      <c r="G280" s="14">
        <v>39948</v>
      </c>
      <c r="H280" s="14">
        <v>39948</v>
      </c>
      <c r="I280" s="16">
        <v>39966</v>
      </c>
      <c r="J280" s="15">
        <v>0</v>
      </c>
      <c r="K280" s="15">
        <v>0</v>
      </c>
      <c r="L280" s="15">
        <v>0</v>
      </c>
      <c r="M280" s="15">
        <v>18</v>
      </c>
      <c r="O280" t="str">
        <f t="shared" si="4"/>
        <v>JRBound &amp; Not Paid</v>
      </c>
    </row>
    <row r="281" spans="1:15" ht="12" customHeight="1" outlineLevel="1" x14ac:dyDescent="0.2">
      <c r="A281" s="12" t="s">
        <v>24157</v>
      </c>
      <c r="B281" s="12">
        <v>16995</v>
      </c>
      <c r="C281" s="12" t="s">
        <v>20135</v>
      </c>
      <c r="D281" s="13">
        <v>39948</v>
      </c>
      <c r="E281" s="13">
        <v>39948</v>
      </c>
      <c r="F281" s="14">
        <v>39948</v>
      </c>
      <c r="G281" s="14">
        <v>39954</v>
      </c>
      <c r="H281" s="14">
        <v>39955</v>
      </c>
      <c r="I281" s="16">
        <v>39969</v>
      </c>
      <c r="J281" s="15">
        <v>6</v>
      </c>
      <c r="K281" s="15">
        <v>1</v>
      </c>
      <c r="L281" s="15">
        <v>7</v>
      </c>
      <c r="M281" s="15">
        <v>14</v>
      </c>
      <c r="O281" t="str">
        <f t="shared" si="4"/>
        <v>MCBBound &amp; Not Paid</v>
      </c>
    </row>
    <row r="282" spans="1:15" ht="12" customHeight="1" outlineLevel="1" x14ac:dyDescent="0.2">
      <c r="A282" s="12" t="s">
        <v>24157</v>
      </c>
      <c r="B282" s="12">
        <v>17161</v>
      </c>
      <c r="C282" s="12" t="s">
        <v>20135</v>
      </c>
      <c r="D282" s="13">
        <v>39946</v>
      </c>
      <c r="E282" s="13">
        <v>39948</v>
      </c>
      <c r="F282" s="14">
        <v>39948</v>
      </c>
      <c r="G282" s="14">
        <v>39973</v>
      </c>
      <c r="H282" s="14">
        <v>39975</v>
      </c>
      <c r="I282" s="21">
        <v>39995</v>
      </c>
      <c r="J282" s="15">
        <v>25</v>
      </c>
      <c r="K282" s="15">
        <v>2</v>
      </c>
      <c r="L282" s="15">
        <v>27</v>
      </c>
      <c r="M282" s="15">
        <v>20</v>
      </c>
      <c r="O282" t="str">
        <f t="shared" ref="O282:O345" si="5">+A282&amp;C282</f>
        <v>MCBBound &amp; Not Paid</v>
      </c>
    </row>
    <row r="283" spans="1:15" ht="12" customHeight="1" outlineLevel="1" x14ac:dyDescent="0.2">
      <c r="A283" s="12" t="s">
        <v>24157</v>
      </c>
      <c r="B283" s="12">
        <v>17177</v>
      </c>
      <c r="C283" s="12" t="s">
        <v>20135</v>
      </c>
      <c r="D283" s="13">
        <v>39947</v>
      </c>
      <c r="E283" s="13">
        <v>39948</v>
      </c>
      <c r="F283" s="14">
        <v>39948</v>
      </c>
      <c r="G283" s="14">
        <v>39953</v>
      </c>
      <c r="H283" s="19">
        <v>39973</v>
      </c>
      <c r="I283" s="21">
        <v>39995</v>
      </c>
      <c r="J283" s="15">
        <v>5</v>
      </c>
      <c r="K283" s="22">
        <v>20</v>
      </c>
      <c r="L283" s="15">
        <v>25</v>
      </c>
      <c r="M283" s="15">
        <v>22</v>
      </c>
      <c r="O283" t="str">
        <f t="shared" si="5"/>
        <v>MCBBound &amp; Not Paid</v>
      </c>
    </row>
    <row r="284" spans="1:15" ht="12" customHeight="1" outlineLevel="1" x14ac:dyDescent="0.2">
      <c r="A284" s="12" t="s">
        <v>24157</v>
      </c>
      <c r="B284" s="12">
        <v>17430</v>
      </c>
      <c r="C284" s="12" t="s">
        <v>20135</v>
      </c>
      <c r="D284" s="13">
        <v>39947</v>
      </c>
      <c r="E284" s="13">
        <v>39948</v>
      </c>
      <c r="F284" s="14">
        <v>39948</v>
      </c>
      <c r="G284" s="14">
        <v>40030</v>
      </c>
      <c r="H284" s="14">
        <v>40030</v>
      </c>
      <c r="I284" s="16">
        <v>40046</v>
      </c>
      <c r="J284" s="15">
        <v>82</v>
      </c>
      <c r="K284" s="15">
        <v>0</v>
      </c>
      <c r="L284" s="15">
        <v>82</v>
      </c>
      <c r="M284" s="15">
        <v>16</v>
      </c>
      <c r="O284" t="str">
        <f t="shared" si="5"/>
        <v>MCBBound &amp; Not Paid</v>
      </c>
    </row>
    <row r="285" spans="1:15" ht="12" customHeight="1" outlineLevel="1" x14ac:dyDescent="0.2">
      <c r="A285" s="12" t="s">
        <v>24158</v>
      </c>
      <c r="B285" s="12">
        <v>17849</v>
      </c>
      <c r="C285" s="12" t="s">
        <v>20133</v>
      </c>
      <c r="D285" s="18"/>
      <c r="E285" s="13">
        <v>39948</v>
      </c>
      <c r="F285" s="14">
        <v>39948</v>
      </c>
      <c r="G285" s="20"/>
      <c r="H285" s="20"/>
      <c r="I285" s="18"/>
      <c r="J285" s="23"/>
      <c r="K285" s="23"/>
      <c r="L285" s="15">
        <v>0</v>
      </c>
      <c r="M285" s="15">
        <v>0</v>
      </c>
      <c r="O285" t="str">
        <f t="shared" si="5"/>
        <v>NBBDeclined</v>
      </c>
    </row>
    <row r="286" spans="1:15" ht="12" customHeight="1" outlineLevel="1" x14ac:dyDescent="0.2">
      <c r="A286" s="12" t="s">
        <v>20138</v>
      </c>
      <c r="B286" s="12">
        <v>16938</v>
      </c>
      <c r="C286" s="12" t="s">
        <v>20135</v>
      </c>
      <c r="D286" s="18"/>
      <c r="E286" s="13">
        <v>39951</v>
      </c>
      <c r="F286" s="14">
        <v>39951</v>
      </c>
      <c r="G286" s="14">
        <v>39952</v>
      </c>
      <c r="H286" s="14">
        <v>39953</v>
      </c>
      <c r="I286" s="16">
        <v>39957</v>
      </c>
      <c r="J286" s="15">
        <v>1</v>
      </c>
      <c r="K286" s="15">
        <v>1</v>
      </c>
      <c r="L286" s="15">
        <v>2</v>
      </c>
      <c r="M286" s="15">
        <v>4</v>
      </c>
      <c r="O286" t="str">
        <f t="shared" si="5"/>
        <v>CNJBound &amp; Not Paid</v>
      </c>
    </row>
    <row r="287" spans="1:15" ht="12" customHeight="1" outlineLevel="1" x14ac:dyDescent="0.2">
      <c r="A287" s="12" t="s">
        <v>20138</v>
      </c>
      <c r="B287" s="12">
        <v>17077</v>
      </c>
      <c r="C287" s="12" t="s">
        <v>20135</v>
      </c>
      <c r="D287" s="13">
        <v>39926</v>
      </c>
      <c r="E287" s="13">
        <v>39948</v>
      </c>
      <c r="F287" s="14">
        <v>39951</v>
      </c>
      <c r="G287" s="14">
        <v>39973</v>
      </c>
      <c r="H287" s="14">
        <v>39974</v>
      </c>
      <c r="I287" s="21">
        <v>39992</v>
      </c>
      <c r="J287" s="15">
        <v>22</v>
      </c>
      <c r="K287" s="15">
        <v>1</v>
      </c>
      <c r="L287" s="15">
        <v>23</v>
      </c>
      <c r="M287" s="15">
        <v>18</v>
      </c>
      <c r="O287" t="str">
        <f t="shared" si="5"/>
        <v>CNJBound &amp; Not Paid</v>
      </c>
    </row>
    <row r="288" spans="1:15" ht="12" customHeight="1" outlineLevel="1" x14ac:dyDescent="0.2">
      <c r="A288" s="12" t="s">
        <v>24153</v>
      </c>
      <c r="B288" s="12">
        <v>17175</v>
      </c>
      <c r="C288" s="12" t="s">
        <v>20135</v>
      </c>
      <c r="D288" s="13">
        <v>39939</v>
      </c>
      <c r="E288" s="13">
        <v>39951</v>
      </c>
      <c r="F288" s="14">
        <v>39951</v>
      </c>
      <c r="G288" s="14">
        <v>39974</v>
      </c>
      <c r="H288" s="14">
        <v>39974</v>
      </c>
      <c r="I288" s="21">
        <v>39995</v>
      </c>
      <c r="J288" s="15">
        <v>23</v>
      </c>
      <c r="K288" s="15">
        <v>0</v>
      </c>
      <c r="L288" s="15">
        <v>23</v>
      </c>
      <c r="M288" s="15">
        <v>21</v>
      </c>
      <c r="O288" t="str">
        <f t="shared" si="5"/>
        <v>HJMBound &amp; Not Paid</v>
      </c>
    </row>
    <row r="289" spans="1:15" ht="12" customHeight="1" outlineLevel="1" x14ac:dyDescent="0.2">
      <c r="A289" s="12" t="s">
        <v>24155</v>
      </c>
      <c r="B289" s="12">
        <v>17073</v>
      </c>
      <c r="C289" s="12" t="s">
        <v>20135</v>
      </c>
      <c r="D289" s="13">
        <v>39946</v>
      </c>
      <c r="E289" s="13">
        <v>39951</v>
      </c>
      <c r="F289" s="14">
        <v>39951</v>
      </c>
      <c r="G289" s="14">
        <v>39972</v>
      </c>
      <c r="H289" s="14">
        <v>39979</v>
      </c>
      <c r="I289" s="21">
        <v>39992</v>
      </c>
      <c r="J289" s="15">
        <v>21</v>
      </c>
      <c r="K289" s="15">
        <v>7</v>
      </c>
      <c r="L289" s="15">
        <v>28</v>
      </c>
      <c r="M289" s="15">
        <v>13</v>
      </c>
      <c r="O289" t="str">
        <f t="shared" si="5"/>
        <v>JRBound &amp; Not Paid</v>
      </c>
    </row>
    <row r="290" spans="1:15" ht="12" customHeight="1" outlineLevel="1" x14ac:dyDescent="0.2">
      <c r="A290" s="12" t="s">
        <v>24156</v>
      </c>
      <c r="B290" s="12">
        <v>18121</v>
      </c>
      <c r="C290" s="12" t="s">
        <v>20136</v>
      </c>
      <c r="D290" s="13">
        <v>39944</v>
      </c>
      <c r="E290" s="13">
        <v>39951</v>
      </c>
      <c r="F290" s="14">
        <v>39951</v>
      </c>
      <c r="G290" s="14">
        <v>39983</v>
      </c>
      <c r="H290" s="14">
        <v>39983</v>
      </c>
      <c r="J290" s="15">
        <v>32</v>
      </c>
      <c r="K290" s="15">
        <v>0</v>
      </c>
      <c r="L290" s="15">
        <v>32</v>
      </c>
      <c r="M290" s="15">
        <v>0</v>
      </c>
      <c r="O290" t="str">
        <f t="shared" si="5"/>
        <v>LABClose-No Info</v>
      </c>
    </row>
    <row r="291" spans="1:15" ht="12" customHeight="1" outlineLevel="1" x14ac:dyDescent="0.2">
      <c r="A291" s="12" t="s">
        <v>24157</v>
      </c>
      <c r="B291" s="12">
        <v>17197</v>
      </c>
      <c r="C291" s="12" t="s">
        <v>20135</v>
      </c>
      <c r="D291" s="13">
        <v>39947</v>
      </c>
      <c r="E291" s="13">
        <v>39951</v>
      </c>
      <c r="F291" s="14">
        <v>39951</v>
      </c>
      <c r="G291" s="14">
        <v>39979</v>
      </c>
      <c r="H291" s="14">
        <v>39979</v>
      </c>
      <c r="I291" s="16">
        <v>39996</v>
      </c>
      <c r="J291" s="15">
        <v>28</v>
      </c>
      <c r="K291" s="15">
        <v>0</v>
      </c>
      <c r="L291" s="15">
        <v>28</v>
      </c>
      <c r="M291" s="15">
        <v>17</v>
      </c>
      <c r="O291" t="str">
        <f t="shared" si="5"/>
        <v>MCBBound &amp; Not Paid</v>
      </c>
    </row>
    <row r="292" spans="1:15" ht="12" customHeight="1" outlineLevel="1" x14ac:dyDescent="0.2">
      <c r="A292" s="12" t="s">
        <v>24157</v>
      </c>
      <c r="B292" s="12">
        <v>16955</v>
      </c>
      <c r="C292" s="12" t="s">
        <v>20135</v>
      </c>
      <c r="D292" s="13">
        <v>39946</v>
      </c>
      <c r="E292" s="13">
        <v>39951</v>
      </c>
      <c r="F292" s="14">
        <v>39951</v>
      </c>
      <c r="G292" s="14">
        <v>39952</v>
      </c>
      <c r="H292" s="14">
        <v>39953</v>
      </c>
      <c r="I292" s="16">
        <v>39962</v>
      </c>
      <c r="J292" s="15">
        <v>1</v>
      </c>
      <c r="K292" s="15">
        <v>1</v>
      </c>
      <c r="L292" s="15">
        <v>2</v>
      </c>
      <c r="M292" s="15">
        <v>9</v>
      </c>
      <c r="O292" t="str">
        <f t="shared" si="5"/>
        <v>MCBBound &amp; Not Paid</v>
      </c>
    </row>
    <row r="293" spans="1:15" ht="12" customHeight="1" outlineLevel="1" x14ac:dyDescent="0.2">
      <c r="A293" s="12" t="s">
        <v>24157</v>
      </c>
      <c r="B293" s="12">
        <v>17071</v>
      </c>
      <c r="C293" s="12" t="s">
        <v>20135</v>
      </c>
      <c r="D293" s="13">
        <v>39948</v>
      </c>
      <c r="E293" s="13">
        <v>39948</v>
      </c>
      <c r="F293" s="14">
        <v>39951</v>
      </c>
      <c r="G293" s="14">
        <v>39953</v>
      </c>
      <c r="H293" s="14">
        <v>39967</v>
      </c>
      <c r="I293" s="16">
        <v>39991</v>
      </c>
      <c r="J293" s="15">
        <v>2</v>
      </c>
      <c r="K293" s="15">
        <v>14</v>
      </c>
      <c r="L293" s="15">
        <v>16</v>
      </c>
      <c r="M293" s="15">
        <v>24</v>
      </c>
      <c r="O293" t="str">
        <f t="shared" si="5"/>
        <v>MCBBound &amp; Not Paid</v>
      </c>
    </row>
    <row r="294" spans="1:15" ht="12" customHeight="1" outlineLevel="1" x14ac:dyDescent="0.2">
      <c r="A294" s="12" t="s">
        <v>24158</v>
      </c>
      <c r="B294" s="12">
        <v>18120</v>
      </c>
      <c r="C294" s="12" t="s">
        <v>20133</v>
      </c>
      <c r="D294" s="13">
        <v>39920</v>
      </c>
      <c r="E294" s="13">
        <v>39948</v>
      </c>
      <c r="F294" s="14">
        <v>39951</v>
      </c>
      <c r="G294" s="20"/>
      <c r="H294" s="20"/>
      <c r="J294" s="23"/>
      <c r="K294" s="23"/>
      <c r="L294" s="15">
        <v>0</v>
      </c>
      <c r="M294" s="15">
        <v>0</v>
      </c>
      <c r="O294" t="str">
        <f t="shared" si="5"/>
        <v>NBBDeclined</v>
      </c>
    </row>
    <row r="295" spans="1:15" ht="12" customHeight="1" outlineLevel="1" x14ac:dyDescent="0.2">
      <c r="A295" s="12" t="s">
        <v>20138</v>
      </c>
      <c r="B295" s="12">
        <v>17047</v>
      </c>
      <c r="C295" s="12" t="s">
        <v>20135</v>
      </c>
      <c r="D295" s="13">
        <v>39948</v>
      </c>
      <c r="E295" s="13">
        <v>39952</v>
      </c>
      <c r="F295" s="14">
        <v>39952</v>
      </c>
      <c r="G295" s="14">
        <v>39972</v>
      </c>
      <c r="H295" s="14">
        <v>39979</v>
      </c>
      <c r="I295" s="16">
        <v>39985</v>
      </c>
      <c r="J295" s="15">
        <v>20</v>
      </c>
      <c r="K295" s="15">
        <v>7</v>
      </c>
      <c r="L295" s="15">
        <v>27</v>
      </c>
      <c r="M295" s="15">
        <v>6</v>
      </c>
      <c r="O295" t="str">
        <f t="shared" si="5"/>
        <v>CNJBound &amp; Not Paid</v>
      </c>
    </row>
    <row r="296" spans="1:15" ht="12" customHeight="1" outlineLevel="1" x14ac:dyDescent="0.2">
      <c r="A296" s="12" t="s">
        <v>20138</v>
      </c>
      <c r="B296" s="12">
        <v>17357</v>
      </c>
      <c r="C296" s="12" t="s">
        <v>20135</v>
      </c>
      <c r="D296" s="13">
        <v>39944</v>
      </c>
      <c r="E296" s="13">
        <v>39952</v>
      </c>
      <c r="F296" s="14">
        <v>39952</v>
      </c>
      <c r="G296" s="14">
        <v>40001</v>
      </c>
      <c r="H296" s="14">
        <v>40001</v>
      </c>
      <c r="I296" s="16">
        <v>40026</v>
      </c>
      <c r="J296" s="15">
        <v>49</v>
      </c>
      <c r="K296" s="15">
        <v>0</v>
      </c>
      <c r="L296" s="15">
        <v>49</v>
      </c>
      <c r="M296" s="15">
        <v>25</v>
      </c>
      <c r="O296" t="str">
        <f t="shared" si="5"/>
        <v>CNJBound &amp; Not Paid</v>
      </c>
    </row>
    <row r="297" spans="1:15" ht="12" customHeight="1" outlineLevel="1" x14ac:dyDescent="0.2">
      <c r="A297" s="12" t="s">
        <v>24153</v>
      </c>
      <c r="B297" s="12">
        <v>17212</v>
      </c>
      <c r="C297" s="12" t="s">
        <v>20135</v>
      </c>
      <c r="D297" s="13">
        <v>39947</v>
      </c>
      <c r="E297" s="13">
        <v>39952</v>
      </c>
      <c r="F297" s="14">
        <v>39952</v>
      </c>
      <c r="G297" s="14">
        <v>39987</v>
      </c>
      <c r="H297" s="14">
        <v>39987</v>
      </c>
      <c r="I297" s="16">
        <v>40002</v>
      </c>
      <c r="J297" s="15">
        <v>35</v>
      </c>
      <c r="K297" s="15">
        <v>0</v>
      </c>
      <c r="L297" s="15">
        <v>35</v>
      </c>
      <c r="M297" s="15">
        <v>15</v>
      </c>
      <c r="O297" t="str">
        <f t="shared" si="5"/>
        <v>HJMBound &amp; Not Paid</v>
      </c>
    </row>
    <row r="298" spans="1:15" ht="12" customHeight="1" outlineLevel="1" x14ac:dyDescent="0.2">
      <c r="A298" s="12" t="s">
        <v>24157</v>
      </c>
      <c r="B298" s="12">
        <v>17062</v>
      </c>
      <c r="C298" s="12" t="s">
        <v>20135</v>
      </c>
      <c r="D298" s="13">
        <v>39940</v>
      </c>
      <c r="E298" s="13">
        <v>39952</v>
      </c>
      <c r="F298" s="14">
        <v>39952</v>
      </c>
      <c r="G298" s="14">
        <v>39966</v>
      </c>
      <c r="H298" s="14">
        <v>39966</v>
      </c>
      <c r="I298" s="16">
        <v>39989</v>
      </c>
      <c r="J298" s="15">
        <v>14</v>
      </c>
      <c r="K298" s="15">
        <v>0</v>
      </c>
      <c r="L298" s="15">
        <v>14</v>
      </c>
      <c r="M298" s="15">
        <v>23</v>
      </c>
      <c r="O298" t="str">
        <f t="shared" si="5"/>
        <v>MCBBound &amp; Not Paid</v>
      </c>
    </row>
    <row r="299" spans="1:15" ht="21.95" customHeight="1" outlineLevel="1" x14ac:dyDescent="0.2">
      <c r="A299" s="12" t="s">
        <v>24157</v>
      </c>
      <c r="B299" s="12">
        <v>16989</v>
      </c>
      <c r="C299" s="12" t="s">
        <v>24149</v>
      </c>
      <c r="D299" s="13">
        <v>39952</v>
      </c>
      <c r="E299" s="13">
        <v>39952</v>
      </c>
      <c r="F299" s="14">
        <v>39952</v>
      </c>
      <c r="G299" s="14">
        <v>39954</v>
      </c>
      <c r="H299" s="14">
        <v>39959</v>
      </c>
      <c r="I299" s="16">
        <v>39968</v>
      </c>
      <c r="J299" s="15">
        <v>2</v>
      </c>
      <c r="K299" s="15">
        <v>5</v>
      </c>
      <c r="L299" s="15">
        <v>7</v>
      </c>
      <c r="M299" s="15">
        <v>9</v>
      </c>
      <c r="O299" t="str">
        <f t="shared" si="5"/>
        <v>MCBRenewal Laspe Replaced</v>
      </c>
    </row>
    <row r="300" spans="1:15" ht="12" customHeight="1" outlineLevel="1" x14ac:dyDescent="0.2">
      <c r="A300" s="12" t="s">
        <v>24157</v>
      </c>
      <c r="B300" s="12">
        <v>16975</v>
      </c>
      <c r="C300" s="12" t="s">
        <v>20135</v>
      </c>
      <c r="D300" s="13">
        <v>39947</v>
      </c>
      <c r="E300" s="13">
        <v>39951</v>
      </c>
      <c r="F300" s="14">
        <v>39952</v>
      </c>
      <c r="G300" s="14">
        <v>39955</v>
      </c>
      <c r="H300" s="14">
        <v>39959</v>
      </c>
      <c r="I300" s="16">
        <v>39965</v>
      </c>
      <c r="J300" s="15">
        <v>3</v>
      </c>
      <c r="K300" s="15">
        <v>4</v>
      </c>
      <c r="L300" s="15">
        <v>7</v>
      </c>
      <c r="M300" s="15">
        <v>6</v>
      </c>
      <c r="O300" t="str">
        <f t="shared" si="5"/>
        <v>MCBBound &amp; Not Paid</v>
      </c>
    </row>
    <row r="301" spans="1:15" ht="12" customHeight="1" outlineLevel="1" x14ac:dyDescent="0.2">
      <c r="A301" s="12" t="s">
        <v>24158</v>
      </c>
      <c r="B301" s="12">
        <v>18122</v>
      </c>
      <c r="C301" s="12" t="s">
        <v>20133</v>
      </c>
      <c r="D301" s="13">
        <v>39945</v>
      </c>
      <c r="E301" s="13">
        <v>39952</v>
      </c>
      <c r="F301" s="14">
        <v>39952</v>
      </c>
      <c r="G301" s="8"/>
      <c r="H301" s="8"/>
      <c r="J301" s="10"/>
      <c r="K301" s="10"/>
      <c r="L301" s="15">
        <v>0</v>
      </c>
      <c r="M301" s="15">
        <v>0</v>
      </c>
      <c r="O301" t="str">
        <f t="shared" si="5"/>
        <v>NBBDeclined</v>
      </c>
    </row>
    <row r="302" spans="1:15" ht="12" customHeight="1" outlineLevel="1" x14ac:dyDescent="0.2">
      <c r="A302" s="12" t="s">
        <v>20138</v>
      </c>
      <c r="B302" s="12">
        <v>17275</v>
      </c>
      <c r="C302" s="12" t="s">
        <v>20135</v>
      </c>
      <c r="D302" s="13">
        <v>39939</v>
      </c>
      <c r="E302" s="13">
        <v>39952</v>
      </c>
      <c r="F302" s="14">
        <v>39953</v>
      </c>
      <c r="G302" s="19">
        <v>40000</v>
      </c>
      <c r="H302" s="19">
        <v>40001</v>
      </c>
      <c r="I302" s="21">
        <v>40016</v>
      </c>
      <c r="J302" s="22">
        <v>47</v>
      </c>
      <c r="K302" s="22">
        <v>1</v>
      </c>
      <c r="L302" s="15">
        <v>48</v>
      </c>
      <c r="M302" s="15">
        <v>15</v>
      </c>
      <c r="O302" t="str">
        <f t="shared" si="5"/>
        <v>CNJBound &amp; Not Paid</v>
      </c>
    </row>
    <row r="303" spans="1:15" ht="12" customHeight="1" outlineLevel="1" x14ac:dyDescent="0.2">
      <c r="A303" s="12" t="s">
        <v>24153</v>
      </c>
      <c r="B303" s="12">
        <v>17174</v>
      </c>
      <c r="C303" s="12" t="s">
        <v>20135</v>
      </c>
      <c r="D303" s="13">
        <v>39946</v>
      </c>
      <c r="E303" s="13">
        <v>39953</v>
      </c>
      <c r="F303" s="14">
        <v>39953</v>
      </c>
      <c r="G303" s="14">
        <v>39979</v>
      </c>
      <c r="H303" s="14">
        <v>39979</v>
      </c>
      <c r="I303" s="16">
        <v>39995</v>
      </c>
      <c r="J303" s="15">
        <v>26</v>
      </c>
      <c r="K303" s="15">
        <v>0</v>
      </c>
      <c r="L303" s="15">
        <v>26</v>
      </c>
      <c r="M303" s="15">
        <v>16</v>
      </c>
      <c r="O303" t="str">
        <f t="shared" si="5"/>
        <v>HJMBound &amp; Not Paid</v>
      </c>
    </row>
    <row r="304" spans="1:15" ht="12" customHeight="1" outlineLevel="1" x14ac:dyDescent="0.2">
      <c r="A304" s="12" t="s">
        <v>24156</v>
      </c>
      <c r="B304" s="12">
        <v>17160</v>
      </c>
      <c r="C304" s="12" t="s">
        <v>20135</v>
      </c>
      <c r="D304" s="13">
        <v>39945</v>
      </c>
      <c r="E304" s="13">
        <v>39953</v>
      </c>
      <c r="F304" s="14">
        <v>39953</v>
      </c>
      <c r="G304" s="19">
        <v>39987</v>
      </c>
      <c r="H304" s="19">
        <v>39987</v>
      </c>
      <c r="I304" s="21">
        <v>39995</v>
      </c>
      <c r="J304" s="22">
        <v>34</v>
      </c>
      <c r="K304" s="22">
        <v>0</v>
      </c>
      <c r="L304" s="15">
        <v>34</v>
      </c>
      <c r="M304" s="15">
        <v>8</v>
      </c>
      <c r="O304" t="str">
        <f t="shared" si="5"/>
        <v>LABBound &amp; Not Paid</v>
      </c>
    </row>
    <row r="305" spans="1:15" ht="12" customHeight="1" outlineLevel="1" x14ac:dyDescent="0.2">
      <c r="A305" s="12" t="s">
        <v>24156</v>
      </c>
      <c r="B305" s="12">
        <v>17038</v>
      </c>
      <c r="C305" s="12" t="s">
        <v>20135</v>
      </c>
      <c r="D305" s="13">
        <v>39952</v>
      </c>
      <c r="E305" s="13">
        <v>39953</v>
      </c>
      <c r="F305" s="14">
        <v>39953</v>
      </c>
      <c r="G305" s="19">
        <v>39961</v>
      </c>
      <c r="H305" s="19">
        <v>39972</v>
      </c>
      <c r="I305" s="21">
        <v>39983</v>
      </c>
      <c r="J305" s="22">
        <v>8</v>
      </c>
      <c r="K305" s="22">
        <v>11</v>
      </c>
      <c r="L305" s="15">
        <v>19</v>
      </c>
      <c r="M305" s="15">
        <v>11</v>
      </c>
      <c r="O305" t="str">
        <f t="shared" si="5"/>
        <v>LABBound &amp; Not Paid</v>
      </c>
    </row>
    <row r="306" spans="1:15" ht="12" customHeight="1" outlineLevel="1" x14ac:dyDescent="0.2">
      <c r="A306" s="12" t="s">
        <v>24157</v>
      </c>
      <c r="B306" s="12">
        <v>17016</v>
      </c>
      <c r="C306" s="12" t="s">
        <v>20135</v>
      </c>
      <c r="D306" s="13">
        <v>39952</v>
      </c>
      <c r="E306" s="13">
        <v>39953</v>
      </c>
      <c r="F306" s="14">
        <v>39953</v>
      </c>
      <c r="G306" s="19">
        <v>39954</v>
      </c>
      <c r="H306" s="19">
        <v>39961</v>
      </c>
      <c r="I306" s="16">
        <v>39975</v>
      </c>
      <c r="J306" s="22">
        <v>1</v>
      </c>
      <c r="K306" s="22">
        <v>7</v>
      </c>
      <c r="L306" s="15">
        <v>8</v>
      </c>
      <c r="M306" s="15">
        <v>14</v>
      </c>
      <c r="O306" t="str">
        <f t="shared" si="5"/>
        <v>MCBBound &amp; Not Paid</v>
      </c>
    </row>
    <row r="307" spans="1:15" ht="12" customHeight="1" outlineLevel="1" x14ac:dyDescent="0.2">
      <c r="A307" s="12" t="s">
        <v>24157</v>
      </c>
      <c r="B307" s="12">
        <v>17044</v>
      </c>
      <c r="C307" s="12" t="s">
        <v>20135</v>
      </c>
      <c r="D307" s="13">
        <v>39947</v>
      </c>
      <c r="E307" s="13">
        <v>39953</v>
      </c>
      <c r="F307" s="14">
        <v>39953</v>
      </c>
      <c r="G307" s="19">
        <v>39965</v>
      </c>
      <c r="H307" s="19">
        <v>39966</v>
      </c>
      <c r="I307" s="21">
        <v>39985</v>
      </c>
      <c r="J307" s="22">
        <v>12</v>
      </c>
      <c r="K307" s="22">
        <v>1</v>
      </c>
      <c r="L307" s="15">
        <v>13</v>
      </c>
      <c r="M307" s="15">
        <v>19</v>
      </c>
      <c r="O307" t="str">
        <f t="shared" si="5"/>
        <v>MCBBound &amp; Not Paid</v>
      </c>
    </row>
    <row r="308" spans="1:15" ht="12" customHeight="1" outlineLevel="1" x14ac:dyDescent="0.2">
      <c r="A308" s="12" t="s">
        <v>24158</v>
      </c>
      <c r="B308" s="12">
        <v>18129</v>
      </c>
      <c r="C308" s="12" t="s">
        <v>20133</v>
      </c>
      <c r="D308" s="13">
        <v>39948</v>
      </c>
      <c r="E308" s="13">
        <v>39953</v>
      </c>
      <c r="F308" s="14">
        <v>39953</v>
      </c>
      <c r="G308" s="8"/>
      <c r="H308" s="8"/>
      <c r="J308" s="10"/>
      <c r="K308" s="10"/>
      <c r="L308" s="15">
        <v>0</v>
      </c>
      <c r="M308" s="15">
        <v>0</v>
      </c>
      <c r="O308" t="str">
        <f t="shared" si="5"/>
        <v>NBBDeclined</v>
      </c>
    </row>
    <row r="309" spans="1:15" ht="12" customHeight="1" outlineLevel="1" x14ac:dyDescent="0.2">
      <c r="A309" s="12" t="s">
        <v>24158</v>
      </c>
      <c r="B309" s="12">
        <v>18123</v>
      </c>
      <c r="C309" s="12" t="s">
        <v>20136</v>
      </c>
      <c r="D309" s="17">
        <v>39952</v>
      </c>
      <c r="E309" s="13">
        <v>39953</v>
      </c>
      <c r="F309" s="14">
        <v>39953</v>
      </c>
      <c r="G309" s="8"/>
      <c r="H309" s="8"/>
      <c r="J309" s="10"/>
      <c r="K309" s="10"/>
      <c r="L309" s="15">
        <v>0</v>
      </c>
      <c r="M309" s="15">
        <v>0</v>
      </c>
      <c r="O309" t="str">
        <f t="shared" si="5"/>
        <v>NBBClose-No Info</v>
      </c>
    </row>
    <row r="310" spans="1:15" ht="12" customHeight="1" outlineLevel="1" x14ac:dyDescent="0.2">
      <c r="A310" s="12" t="s">
        <v>24158</v>
      </c>
      <c r="B310" s="12">
        <v>18126</v>
      </c>
      <c r="C310" s="12" t="s">
        <v>20133</v>
      </c>
      <c r="D310" s="18"/>
      <c r="E310" s="13">
        <v>39953</v>
      </c>
      <c r="F310" s="14">
        <v>39953</v>
      </c>
      <c r="G310" s="20"/>
      <c r="H310" s="20"/>
      <c r="J310" s="23"/>
      <c r="K310" s="23"/>
      <c r="L310" s="15">
        <v>0</v>
      </c>
      <c r="M310" s="15">
        <v>0</v>
      </c>
      <c r="O310" t="str">
        <f t="shared" si="5"/>
        <v>NBBDeclined</v>
      </c>
    </row>
    <row r="311" spans="1:15" ht="12" customHeight="1" outlineLevel="1" x14ac:dyDescent="0.2">
      <c r="A311" s="12" t="s">
        <v>24158</v>
      </c>
      <c r="B311" s="12">
        <v>18124</v>
      </c>
      <c r="C311" s="12" t="s">
        <v>20136</v>
      </c>
      <c r="D311" s="13">
        <v>39952</v>
      </c>
      <c r="E311" s="13">
        <v>39953</v>
      </c>
      <c r="F311" s="14">
        <v>39953</v>
      </c>
      <c r="G311" s="8"/>
      <c r="H311" s="8"/>
      <c r="J311" s="10"/>
      <c r="K311" s="10"/>
      <c r="L311" s="15">
        <v>0</v>
      </c>
      <c r="M311" s="15">
        <v>0</v>
      </c>
      <c r="O311" t="str">
        <f t="shared" si="5"/>
        <v>NBBClose-No Info</v>
      </c>
    </row>
    <row r="312" spans="1:15" ht="12" customHeight="1" outlineLevel="1" x14ac:dyDescent="0.2">
      <c r="A312" s="12" t="s">
        <v>24158</v>
      </c>
      <c r="B312" s="12">
        <v>18125</v>
      </c>
      <c r="C312" s="12" t="s">
        <v>20136</v>
      </c>
      <c r="D312" s="13">
        <v>39951</v>
      </c>
      <c r="E312" s="13">
        <v>39953</v>
      </c>
      <c r="F312" s="14">
        <v>39953</v>
      </c>
      <c r="G312" s="8"/>
      <c r="H312" s="8"/>
      <c r="J312" s="10"/>
      <c r="K312" s="10"/>
      <c r="L312" s="15">
        <v>0</v>
      </c>
      <c r="M312" s="15">
        <v>0</v>
      </c>
      <c r="O312" t="str">
        <f t="shared" si="5"/>
        <v>NBBClose-No Info</v>
      </c>
    </row>
    <row r="313" spans="1:15" ht="12" customHeight="1" outlineLevel="1" x14ac:dyDescent="0.2">
      <c r="A313" s="12" t="s">
        <v>24158</v>
      </c>
      <c r="B313" s="12">
        <v>18128</v>
      </c>
      <c r="C313" s="12" t="s">
        <v>20133</v>
      </c>
      <c r="D313" s="13">
        <v>39867</v>
      </c>
      <c r="E313" s="13">
        <v>39953</v>
      </c>
      <c r="F313" s="14">
        <v>39953</v>
      </c>
      <c r="G313" s="20"/>
      <c r="H313" s="20"/>
      <c r="J313" s="23"/>
      <c r="K313" s="23"/>
      <c r="L313" s="15">
        <v>0</v>
      </c>
      <c r="M313" s="15">
        <v>0</v>
      </c>
      <c r="O313" t="str">
        <f t="shared" si="5"/>
        <v>NBBDeclined</v>
      </c>
    </row>
    <row r="314" spans="1:15" ht="12" customHeight="1" outlineLevel="1" x14ac:dyDescent="0.2">
      <c r="A314" s="12" t="s">
        <v>24158</v>
      </c>
      <c r="B314" s="12">
        <v>18127</v>
      </c>
      <c r="C314" s="12" t="s">
        <v>20133</v>
      </c>
      <c r="D314" s="13">
        <v>39941</v>
      </c>
      <c r="E314" s="13">
        <v>39953</v>
      </c>
      <c r="F314" s="14">
        <v>39953</v>
      </c>
      <c r="G314" s="8"/>
      <c r="H314" s="8"/>
      <c r="J314" s="10"/>
      <c r="K314" s="10"/>
      <c r="L314" s="15">
        <v>0</v>
      </c>
      <c r="M314" s="15">
        <v>0</v>
      </c>
      <c r="O314" t="str">
        <f t="shared" si="5"/>
        <v>NBBDeclined</v>
      </c>
    </row>
    <row r="315" spans="1:15" ht="12" customHeight="1" outlineLevel="1" x14ac:dyDescent="0.2">
      <c r="A315" s="12" t="s">
        <v>24153</v>
      </c>
      <c r="B315" s="12">
        <v>17221</v>
      </c>
      <c r="C315" s="12" t="s">
        <v>20135</v>
      </c>
      <c r="D315" s="13">
        <v>39951</v>
      </c>
      <c r="E315" s="13">
        <v>39954</v>
      </c>
      <c r="F315" s="14">
        <v>39954</v>
      </c>
      <c r="G315" s="14">
        <v>39989</v>
      </c>
      <c r="H315" s="14">
        <v>39989</v>
      </c>
      <c r="I315" s="16">
        <v>40004</v>
      </c>
      <c r="J315" s="15">
        <v>35</v>
      </c>
      <c r="K315" s="15">
        <v>0</v>
      </c>
      <c r="L315" s="15">
        <v>35</v>
      </c>
      <c r="M315" s="15">
        <v>15</v>
      </c>
      <c r="O315" t="str">
        <f t="shared" si="5"/>
        <v>HJMBound &amp; Not Paid</v>
      </c>
    </row>
    <row r="316" spans="1:15" ht="12" customHeight="1" outlineLevel="1" x14ac:dyDescent="0.2">
      <c r="A316" s="12" t="s">
        <v>24156</v>
      </c>
      <c r="B316" s="12">
        <v>18132</v>
      </c>
      <c r="C316" s="12" t="s">
        <v>20133</v>
      </c>
      <c r="D316" s="18"/>
      <c r="E316" s="13">
        <v>39954</v>
      </c>
      <c r="F316" s="14">
        <v>39954</v>
      </c>
      <c r="G316" s="20"/>
      <c r="H316" s="20"/>
      <c r="J316" s="23"/>
      <c r="K316" s="23"/>
      <c r="L316" s="15">
        <v>0</v>
      </c>
      <c r="M316" s="15">
        <v>0</v>
      </c>
      <c r="O316" t="str">
        <f t="shared" si="5"/>
        <v>LABDeclined</v>
      </c>
    </row>
    <row r="317" spans="1:15" ht="12" customHeight="1" outlineLevel="1" x14ac:dyDescent="0.2">
      <c r="A317" s="12" t="s">
        <v>24157</v>
      </c>
      <c r="B317" s="12">
        <v>16954</v>
      </c>
      <c r="C317" s="12" t="s">
        <v>20135</v>
      </c>
      <c r="D317" s="13">
        <v>39954</v>
      </c>
      <c r="E317" s="13">
        <v>39954</v>
      </c>
      <c r="F317" s="14">
        <v>39954</v>
      </c>
      <c r="G317" s="19">
        <v>39954</v>
      </c>
      <c r="H317" s="19">
        <v>39954</v>
      </c>
      <c r="I317" s="16">
        <v>39962</v>
      </c>
      <c r="J317" s="22">
        <v>0</v>
      </c>
      <c r="K317" s="22">
        <v>0</v>
      </c>
      <c r="L317" s="15">
        <v>0</v>
      </c>
      <c r="M317" s="15">
        <v>8</v>
      </c>
      <c r="O317" t="str">
        <f t="shared" si="5"/>
        <v>MCBBound &amp; Not Paid</v>
      </c>
    </row>
    <row r="318" spans="1:15" ht="12" customHeight="1" outlineLevel="1" x14ac:dyDescent="0.2">
      <c r="A318" s="12" t="s">
        <v>24158</v>
      </c>
      <c r="B318" s="12">
        <v>18131</v>
      </c>
      <c r="C318" s="12" t="s">
        <v>20133</v>
      </c>
      <c r="D318" s="18"/>
      <c r="E318" s="13">
        <v>39954</v>
      </c>
      <c r="F318" s="14">
        <v>39954</v>
      </c>
      <c r="G318" s="8"/>
      <c r="H318" s="8"/>
      <c r="I318" s="16">
        <v>36951</v>
      </c>
      <c r="J318" s="10"/>
      <c r="K318" s="10"/>
      <c r="L318" s="15">
        <v>0</v>
      </c>
      <c r="M318" s="15">
        <v>0</v>
      </c>
      <c r="O318" t="str">
        <f t="shared" si="5"/>
        <v>NBBDeclined</v>
      </c>
    </row>
    <row r="319" spans="1:15" ht="12" customHeight="1" outlineLevel="1" x14ac:dyDescent="0.2">
      <c r="A319" s="12" t="s">
        <v>24158</v>
      </c>
      <c r="B319" s="12">
        <v>18130</v>
      </c>
      <c r="C319" s="12" t="s">
        <v>20133</v>
      </c>
      <c r="D319" s="13">
        <v>39943</v>
      </c>
      <c r="E319" s="13">
        <v>39953</v>
      </c>
      <c r="F319" s="14">
        <v>39954</v>
      </c>
      <c r="G319" s="20"/>
      <c r="H319" s="20"/>
      <c r="I319" s="18"/>
      <c r="J319" s="23"/>
      <c r="K319" s="23"/>
      <c r="L319" s="15">
        <v>0</v>
      </c>
      <c r="M319" s="15">
        <v>0</v>
      </c>
      <c r="O319" t="str">
        <f t="shared" si="5"/>
        <v>NBBDeclined</v>
      </c>
    </row>
    <row r="320" spans="1:15" ht="12" customHeight="1" outlineLevel="1" x14ac:dyDescent="0.2">
      <c r="A320" s="12" t="s">
        <v>20138</v>
      </c>
      <c r="B320" s="12">
        <v>17165</v>
      </c>
      <c r="C320" s="12" t="s">
        <v>20135</v>
      </c>
      <c r="D320" s="13">
        <v>39952</v>
      </c>
      <c r="E320" s="13">
        <v>39955</v>
      </c>
      <c r="F320" s="14">
        <v>39955</v>
      </c>
      <c r="G320" s="19">
        <v>39979</v>
      </c>
      <c r="H320" s="19">
        <v>39979</v>
      </c>
      <c r="I320" s="21">
        <v>39995</v>
      </c>
      <c r="J320" s="22">
        <v>24</v>
      </c>
      <c r="K320" s="22">
        <v>0</v>
      </c>
      <c r="L320" s="15">
        <v>24</v>
      </c>
      <c r="M320" s="15">
        <v>16</v>
      </c>
      <c r="O320" t="str">
        <f t="shared" si="5"/>
        <v>CNJBound &amp; Not Paid</v>
      </c>
    </row>
    <row r="321" spans="1:15" ht="12" customHeight="1" outlineLevel="1" x14ac:dyDescent="0.2">
      <c r="A321" s="12" t="s">
        <v>20138</v>
      </c>
      <c r="B321" s="12">
        <v>17079</v>
      </c>
      <c r="C321" s="12" t="s">
        <v>20135</v>
      </c>
      <c r="D321" s="13">
        <v>39955</v>
      </c>
      <c r="E321" s="13">
        <v>39955</v>
      </c>
      <c r="F321" s="14">
        <v>39955</v>
      </c>
      <c r="G321" s="19">
        <v>39974</v>
      </c>
      <c r="H321" s="19">
        <v>39974</v>
      </c>
      <c r="I321" s="21">
        <v>39992</v>
      </c>
      <c r="J321" s="22">
        <v>19</v>
      </c>
      <c r="K321" s="22">
        <v>0</v>
      </c>
      <c r="L321" s="15">
        <v>19</v>
      </c>
      <c r="M321" s="15">
        <v>18</v>
      </c>
      <c r="O321" t="str">
        <f t="shared" si="5"/>
        <v>CNJBound &amp; Not Paid</v>
      </c>
    </row>
    <row r="322" spans="1:15" ht="12" customHeight="1" outlineLevel="1" x14ac:dyDescent="0.2">
      <c r="A322" s="12" t="s">
        <v>24156</v>
      </c>
      <c r="B322" s="12">
        <v>16996</v>
      </c>
      <c r="C322" s="12" t="s">
        <v>20135</v>
      </c>
      <c r="D322" s="13">
        <v>39953</v>
      </c>
      <c r="E322" s="13">
        <v>39955</v>
      </c>
      <c r="F322" s="14">
        <v>39955</v>
      </c>
      <c r="G322" s="14">
        <v>39955</v>
      </c>
      <c r="H322" s="14">
        <v>39955</v>
      </c>
      <c r="I322" s="16">
        <v>39969</v>
      </c>
      <c r="J322" s="15">
        <v>0</v>
      </c>
      <c r="K322" s="15">
        <v>0</v>
      </c>
      <c r="L322" s="15">
        <v>0</v>
      </c>
      <c r="M322" s="15">
        <v>14</v>
      </c>
      <c r="O322" t="str">
        <f t="shared" si="5"/>
        <v>LABBound &amp; Not Paid</v>
      </c>
    </row>
    <row r="323" spans="1:15" ht="12" customHeight="1" outlineLevel="1" x14ac:dyDescent="0.2">
      <c r="A323" s="12" t="s">
        <v>24156</v>
      </c>
      <c r="B323" s="12">
        <v>16971</v>
      </c>
      <c r="C323" s="12" t="s">
        <v>20135</v>
      </c>
      <c r="D323" s="13">
        <v>39953</v>
      </c>
      <c r="E323" s="13">
        <v>39955</v>
      </c>
      <c r="F323" s="14">
        <v>39955</v>
      </c>
      <c r="G323" s="14">
        <v>39955</v>
      </c>
      <c r="H323" s="14">
        <v>39955</v>
      </c>
      <c r="I323" s="16">
        <v>39965</v>
      </c>
      <c r="J323" s="15">
        <v>0</v>
      </c>
      <c r="K323" s="15">
        <v>0</v>
      </c>
      <c r="L323" s="15">
        <v>0</v>
      </c>
      <c r="M323" s="15">
        <v>10</v>
      </c>
      <c r="O323" t="str">
        <f t="shared" si="5"/>
        <v>LABBound &amp; Not Paid</v>
      </c>
    </row>
    <row r="324" spans="1:15" ht="12" customHeight="1" outlineLevel="1" x14ac:dyDescent="0.2">
      <c r="A324" s="12" t="s">
        <v>24157</v>
      </c>
      <c r="B324" s="12">
        <v>17035</v>
      </c>
      <c r="C324" s="12" t="s">
        <v>20135</v>
      </c>
      <c r="D324" s="13">
        <v>39952</v>
      </c>
      <c r="E324" s="13">
        <v>39954</v>
      </c>
      <c r="F324" s="14">
        <v>39955</v>
      </c>
      <c r="G324" s="14">
        <v>39965</v>
      </c>
      <c r="H324" s="14">
        <v>39965</v>
      </c>
      <c r="I324" s="21">
        <v>39981</v>
      </c>
      <c r="J324" s="15">
        <v>10</v>
      </c>
      <c r="K324" s="15">
        <v>0</v>
      </c>
      <c r="L324" s="15">
        <v>10</v>
      </c>
      <c r="M324" s="15">
        <v>16</v>
      </c>
      <c r="O324" t="str">
        <f t="shared" si="5"/>
        <v>MCBBound &amp; Not Paid</v>
      </c>
    </row>
    <row r="325" spans="1:15" ht="12" customHeight="1" outlineLevel="1" x14ac:dyDescent="0.2">
      <c r="A325" s="12" t="s">
        <v>24158</v>
      </c>
      <c r="B325" s="12">
        <v>18133</v>
      </c>
      <c r="C325" s="12" t="s">
        <v>20133</v>
      </c>
      <c r="D325" s="13">
        <v>39954</v>
      </c>
      <c r="E325" s="13">
        <v>39955</v>
      </c>
      <c r="F325" s="14">
        <v>39955</v>
      </c>
      <c r="G325" s="20"/>
      <c r="H325" s="20"/>
      <c r="I325" s="18"/>
      <c r="J325" s="23"/>
      <c r="K325" s="23"/>
      <c r="L325" s="15">
        <v>0</v>
      </c>
      <c r="M325" s="15">
        <v>0</v>
      </c>
      <c r="O325" t="str">
        <f t="shared" si="5"/>
        <v>NBBDeclined</v>
      </c>
    </row>
    <row r="326" spans="1:15" ht="12" customHeight="1" outlineLevel="1" x14ac:dyDescent="0.2">
      <c r="A326" s="12" t="s">
        <v>24153</v>
      </c>
      <c r="B326" s="12">
        <v>17443</v>
      </c>
      <c r="C326" s="12" t="s">
        <v>20135</v>
      </c>
      <c r="D326" s="13">
        <v>39954</v>
      </c>
      <c r="E326" s="13">
        <v>39959</v>
      </c>
      <c r="F326" s="14">
        <v>39959</v>
      </c>
      <c r="G326" s="19">
        <v>40003</v>
      </c>
      <c r="H326" s="19">
        <v>40003</v>
      </c>
      <c r="I326" s="16">
        <v>40050</v>
      </c>
      <c r="J326" s="22">
        <v>44</v>
      </c>
      <c r="K326" s="22">
        <v>0</v>
      </c>
      <c r="L326" s="15">
        <v>44</v>
      </c>
      <c r="M326" s="15">
        <v>47</v>
      </c>
      <c r="O326" t="str">
        <f t="shared" si="5"/>
        <v>HJMBound &amp; Not Paid</v>
      </c>
    </row>
    <row r="327" spans="1:15" ht="12" customHeight="1" outlineLevel="1" x14ac:dyDescent="0.2">
      <c r="A327" s="12" t="s">
        <v>24153</v>
      </c>
      <c r="B327" s="12">
        <v>16963</v>
      </c>
      <c r="C327" s="12" t="s">
        <v>20135</v>
      </c>
      <c r="D327" s="13">
        <v>39953</v>
      </c>
      <c r="E327" s="13">
        <v>39959</v>
      </c>
      <c r="F327" s="14">
        <v>39959</v>
      </c>
      <c r="G327" s="14">
        <v>39959</v>
      </c>
      <c r="H327" s="14">
        <v>39959</v>
      </c>
      <c r="I327" s="21">
        <v>39965</v>
      </c>
      <c r="J327" s="15">
        <v>0</v>
      </c>
      <c r="K327" s="15">
        <v>0</v>
      </c>
      <c r="L327" s="15">
        <v>0</v>
      </c>
      <c r="M327" s="15">
        <v>6</v>
      </c>
      <c r="O327" t="str">
        <f t="shared" si="5"/>
        <v>HJMBound &amp; Not Paid</v>
      </c>
    </row>
    <row r="328" spans="1:15" ht="12" customHeight="1" outlineLevel="1" x14ac:dyDescent="0.2">
      <c r="A328" s="12" t="s">
        <v>24155</v>
      </c>
      <c r="B328" s="12">
        <v>17037</v>
      </c>
      <c r="C328" s="12" t="s">
        <v>20135</v>
      </c>
      <c r="D328" s="13">
        <v>39954</v>
      </c>
      <c r="E328" s="13">
        <v>39955</v>
      </c>
      <c r="F328" s="14">
        <v>39959</v>
      </c>
      <c r="G328" s="19">
        <v>39961</v>
      </c>
      <c r="H328" s="19">
        <v>39962</v>
      </c>
      <c r="I328" s="21">
        <v>39982</v>
      </c>
      <c r="J328" s="22">
        <v>2</v>
      </c>
      <c r="K328" s="22">
        <v>1</v>
      </c>
      <c r="L328" s="15">
        <v>3</v>
      </c>
      <c r="M328" s="15">
        <v>20</v>
      </c>
      <c r="O328" t="str">
        <f t="shared" si="5"/>
        <v>JRBound &amp; Not Paid</v>
      </c>
    </row>
    <row r="329" spans="1:15" ht="12" customHeight="1" outlineLevel="1" x14ac:dyDescent="0.2">
      <c r="A329" s="12" t="s">
        <v>24155</v>
      </c>
      <c r="B329" s="12">
        <v>17414</v>
      </c>
      <c r="C329" s="12" t="s">
        <v>20135</v>
      </c>
      <c r="D329" s="13">
        <v>39948</v>
      </c>
      <c r="E329" s="13">
        <v>39955</v>
      </c>
      <c r="F329" s="14">
        <v>39959</v>
      </c>
      <c r="G329" s="19">
        <v>40016</v>
      </c>
      <c r="H329" s="19">
        <v>40016</v>
      </c>
      <c r="I329" s="21">
        <v>40041</v>
      </c>
      <c r="J329" s="22">
        <v>57</v>
      </c>
      <c r="K329" s="22">
        <v>0</v>
      </c>
      <c r="L329" s="15">
        <v>57</v>
      </c>
      <c r="M329" s="15">
        <v>25</v>
      </c>
      <c r="O329" t="str">
        <f t="shared" si="5"/>
        <v>JRBound &amp; Not Paid</v>
      </c>
    </row>
    <row r="330" spans="1:15" ht="12" customHeight="1" outlineLevel="1" x14ac:dyDescent="0.2">
      <c r="A330" s="12" t="s">
        <v>24156</v>
      </c>
      <c r="B330" s="12">
        <v>17281</v>
      </c>
      <c r="C330" s="12" t="s">
        <v>20135</v>
      </c>
      <c r="D330" s="13">
        <v>39947</v>
      </c>
      <c r="E330" s="13">
        <v>39955</v>
      </c>
      <c r="F330" s="14">
        <v>39959</v>
      </c>
      <c r="G330" s="19">
        <v>40004</v>
      </c>
      <c r="H330" s="19">
        <v>40004</v>
      </c>
      <c r="I330" s="21">
        <v>40018</v>
      </c>
      <c r="J330" s="22">
        <v>45</v>
      </c>
      <c r="K330" s="22">
        <v>0</v>
      </c>
      <c r="L330" s="15">
        <v>45</v>
      </c>
      <c r="M330" s="15">
        <v>14</v>
      </c>
      <c r="O330" t="str">
        <f t="shared" si="5"/>
        <v>LABBound &amp; Not Paid</v>
      </c>
    </row>
    <row r="331" spans="1:15" ht="12" customHeight="1" outlineLevel="1" x14ac:dyDescent="0.2">
      <c r="A331" s="12" t="s">
        <v>24157</v>
      </c>
      <c r="B331" s="12">
        <v>17265</v>
      </c>
      <c r="C331" s="12" t="s">
        <v>20135</v>
      </c>
      <c r="D331" s="13">
        <v>39952</v>
      </c>
      <c r="E331" s="13">
        <v>39959</v>
      </c>
      <c r="F331" s="14">
        <v>39959</v>
      </c>
      <c r="G331" s="19">
        <v>40000</v>
      </c>
      <c r="H331" s="19">
        <v>40000</v>
      </c>
      <c r="I331" s="21">
        <v>40014</v>
      </c>
      <c r="J331" s="22">
        <v>41</v>
      </c>
      <c r="K331" s="22">
        <v>0</v>
      </c>
      <c r="L331" s="15">
        <v>41</v>
      </c>
      <c r="M331" s="15">
        <v>14</v>
      </c>
      <c r="O331" t="str">
        <f t="shared" si="5"/>
        <v>MCBBound &amp; Not Paid</v>
      </c>
    </row>
    <row r="332" spans="1:15" ht="12" customHeight="1" outlineLevel="1" x14ac:dyDescent="0.2">
      <c r="A332" s="12" t="s">
        <v>24158</v>
      </c>
      <c r="B332" s="12">
        <v>18135</v>
      </c>
      <c r="C332" s="12" t="s">
        <v>20133</v>
      </c>
      <c r="D332" s="13">
        <v>39954</v>
      </c>
      <c r="E332" s="13">
        <v>39959</v>
      </c>
      <c r="F332" s="14">
        <v>39959</v>
      </c>
      <c r="G332" s="8"/>
      <c r="H332" s="8"/>
      <c r="J332" s="10"/>
      <c r="K332" s="10"/>
      <c r="L332" s="15">
        <v>0</v>
      </c>
      <c r="M332" s="15">
        <v>0</v>
      </c>
      <c r="O332" t="str">
        <f t="shared" si="5"/>
        <v>NBBDeclined</v>
      </c>
    </row>
    <row r="333" spans="1:15" ht="12" customHeight="1" outlineLevel="1" x14ac:dyDescent="0.2">
      <c r="A333" s="12" t="s">
        <v>24158</v>
      </c>
      <c r="B333" s="12">
        <v>18134</v>
      </c>
      <c r="C333" s="12" t="s">
        <v>20136</v>
      </c>
      <c r="D333" s="13">
        <v>39959</v>
      </c>
      <c r="E333" s="13">
        <v>39959</v>
      </c>
      <c r="F333" s="14">
        <v>39959</v>
      </c>
      <c r="G333" s="20"/>
      <c r="H333" s="20"/>
      <c r="I333" s="18"/>
      <c r="J333" s="23"/>
      <c r="K333" s="23"/>
      <c r="L333" s="15">
        <v>0</v>
      </c>
      <c r="M333" s="15">
        <v>0</v>
      </c>
      <c r="O333" t="str">
        <f t="shared" si="5"/>
        <v>NBBClose-No Info</v>
      </c>
    </row>
    <row r="334" spans="1:15" ht="12" customHeight="1" outlineLevel="1" x14ac:dyDescent="0.2">
      <c r="A334" s="12" t="s">
        <v>24158</v>
      </c>
      <c r="B334" s="12">
        <v>18136</v>
      </c>
      <c r="C334" s="12" t="s">
        <v>20133</v>
      </c>
      <c r="D334" s="13">
        <v>39899</v>
      </c>
      <c r="E334" s="13">
        <v>39959</v>
      </c>
      <c r="F334" s="14">
        <v>39959</v>
      </c>
      <c r="G334" s="8"/>
      <c r="H334" s="8"/>
      <c r="J334" s="10"/>
      <c r="K334" s="10"/>
      <c r="L334" s="15">
        <v>0</v>
      </c>
      <c r="M334" s="15">
        <v>0</v>
      </c>
      <c r="O334" t="str">
        <f t="shared" si="5"/>
        <v>NBBDeclined</v>
      </c>
    </row>
    <row r="335" spans="1:15" ht="12" customHeight="1" outlineLevel="1" x14ac:dyDescent="0.2">
      <c r="A335" s="12" t="s">
        <v>20138</v>
      </c>
      <c r="B335" s="12">
        <v>17063</v>
      </c>
      <c r="C335" s="12" t="s">
        <v>20135</v>
      </c>
      <c r="D335" s="13">
        <v>39954</v>
      </c>
      <c r="E335" s="13">
        <v>39959</v>
      </c>
      <c r="F335" s="14">
        <v>39960</v>
      </c>
      <c r="G335" s="19">
        <v>39976</v>
      </c>
      <c r="H335" s="19">
        <v>39976</v>
      </c>
      <c r="I335" s="16">
        <v>39990</v>
      </c>
      <c r="J335" s="22">
        <v>16</v>
      </c>
      <c r="K335" s="22">
        <v>0</v>
      </c>
      <c r="L335" s="15">
        <v>16</v>
      </c>
      <c r="M335" s="15">
        <v>14</v>
      </c>
      <c r="O335" t="str">
        <f t="shared" si="5"/>
        <v>CNJBound &amp; Not Paid</v>
      </c>
    </row>
    <row r="336" spans="1:15" ht="12" customHeight="1" outlineLevel="1" x14ac:dyDescent="0.2">
      <c r="A336" s="12" t="s">
        <v>24153</v>
      </c>
      <c r="B336" s="12">
        <v>17238</v>
      </c>
      <c r="C336" s="12" t="s">
        <v>20135</v>
      </c>
      <c r="D336" s="13">
        <v>39947</v>
      </c>
      <c r="E336" s="13">
        <v>39959</v>
      </c>
      <c r="F336" s="14">
        <v>39960</v>
      </c>
      <c r="G336" s="14">
        <v>39993</v>
      </c>
      <c r="H336" s="14">
        <v>39993</v>
      </c>
      <c r="I336" s="21">
        <v>40008</v>
      </c>
      <c r="J336" s="15">
        <v>33</v>
      </c>
      <c r="K336" s="15">
        <v>0</v>
      </c>
      <c r="L336" s="15">
        <v>33</v>
      </c>
      <c r="M336" s="15">
        <v>15</v>
      </c>
      <c r="O336" t="str">
        <f t="shared" si="5"/>
        <v>HJMBound &amp; Not Paid</v>
      </c>
    </row>
    <row r="337" spans="1:15" ht="12" customHeight="1" outlineLevel="1" x14ac:dyDescent="0.2">
      <c r="A337" s="12" t="s">
        <v>24153</v>
      </c>
      <c r="B337" s="12">
        <v>17412</v>
      </c>
      <c r="C337" s="12" t="s">
        <v>20135</v>
      </c>
      <c r="D337" s="13">
        <v>39955</v>
      </c>
      <c r="E337" s="13">
        <v>39960</v>
      </c>
      <c r="F337" s="14">
        <v>39960</v>
      </c>
      <c r="G337" s="14">
        <v>40003</v>
      </c>
      <c r="H337" s="14">
        <v>40003</v>
      </c>
      <c r="I337" s="16">
        <v>40040</v>
      </c>
      <c r="J337" s="15">
        <v>43</v>
      </c>
      <c r="K337" s="15">
        <v>0</v>
      </c>
      <c r="L337" s="15">
        <v>43</v>
      </c>
      <c r="M337" s="15">
        <v>37</v>
      </c>
      <c r="O337" t="str">
        <f t="shared" si="5"/>
        <v>HJMBound &amp; Not Paid</v>
      </c>
    </row>
    <row r="338" spans="1:15" ht="12" customHeight="1" outlineLevel="1" x14ac:dyDescent="0.2">
      <c r="A338" s="12" t="s">
        <v>24153</v>
      </c>
      <c r="B338" s="12">
        <v>17222</v>
      </c>
      <c r="C338" s="12" t="s">
        <v>20135</v>
      </c>
      <c r="D338" s="13">
        <v>39953</v>
      </c>
      <c r="E338" s="13">
        <v>39960</v>
      </c>
      <c r="F338" s="14">
        <v>39960</v>
      </c>
      <c r="G338" s="19">
        <v>39979</v>
      </c>
      <c r="H338" s="19">
        <v>39979</v>
      </c>
      <c r="I338" s="21">
        <v>40004</v>
      </c>
      <c r="J338" s="22">
        <v>19</v>
      </c>
      <c r="K338" s="22">
        <v>0</v>
      </c>
      <c r="L338" s="15">
        <v>19</v>
      </c>
      <c r="M338" s="15">
        <v>25</v>
      </c>
      <c r="O338" t="str">
        <f t="shared" si="5"/>
        <v>HJMBound &amp; Not Paid</v>
      </c>
    </row>
    <row r="339" spans="1:15" ht="12" customHeight="1" outlineLevel="1" x14ac:dyDescent="0.2">
      <c r="A339" s="12" t="s">
        <v>24153</v>
      </c>
      <c r="B339" s="12">
        <v>17067</v>
      </c>
      <c r="C339" s="12" t="s">
        <v>20135</v>
      </c>
      <c r="D339" s="13">
        <v>39959</v>
      </c>
      <c r="E339" s="13">
        <v>39960</v>
      </c>
      <c r="F339" s="14">
        <v>39960</v>
      </c>
      <c r="G339" s="14">
        <v>39960</v>
      </c>
      <c r="H339" s="14">
        <v>39962</v>
      </c>
      <c r="I339" s="21">
        <v>39991</v>
      </c>
      <c r="J339" s="15">
        <v>0</v>
      </c>
      <c r="K339" s="15">
        <v>2</v>
      </c>
      <c r="L339" s="15">
        <v>2</v>
      </c>
      <c r="M339" s="15">
        <v>29</v>
      </c>
      <c r="O339" t="str">
        <f t="shared" si="5"/>
        <v>HJMBound &amp; Not Paid</v>
      </c>
    </row>
    <row r="340" spans="1:15" ht="12" customHeight="1" outlineLevel="1" x14ac:dyDescent="0.2">
      <c r="A340" s="12" t="s">
        <v>24153</v>
      </c>
      <c r="B340" s="12">
        <v>17031</v>
      </c>
      <c r="C340" s="12" t="s">
        <v>20135</v>
      </c>
      <c r="D340" s="13">
        <v>39955</v>
      </c>
      <c r="E340" s="13">
        <v>39960</v>
      </c>
      <c r="F340" s="14">
        <v>39960</v>
      </c>
      <c r="G340" s="14">
        <v>39960</v>
      </c>
      <c r="H340" s="14">
        <v>39972</v>
      </c>
      <c r="I340" s="21">
        <v>39980</v>
      </c>
      <c r="J340" s="15">
        <v>0</v>
      </c>
      <c r="K340" s="15">
        <v>12</v>
      </c>
      <c r="L340" s="15">
        <v>12</v>
      </c>
      <c r="M340" s="15">
        <v>8</v>
      </c>
      <c r="O340" t="str">
        <f t="shared" si="5"/>
        <v>HJMBound &amp; Not Paid</v>
      </c>
    </row>
    <row r="341" spans="1:15" ht="12" customHeight="1" outlineLevel="1" x14ac:dyDescent="0.2">
      <c r="A341" s="12" t="s">
        <v>24155</v>
      </c>
      <c r="B341" s="12">
        <v>17228</v>
      </c>
      <c r="C341" s="12" t="s">
        <v>20135</v>
      </c>
      <c r="D341" s="13">
        <v>39958</v>
      </c>
      <c r="E341" s="13">
        <v>39959</v>
      </c>
      <c r="F341" s="14">
        <v>39960</v>
      </c>
      <c r="G341" s="14">
        <v>39982</v>
      </c>
      <c r="H341" s="19">
        <v>39987</v>
      </c>
      <c r="I341" s="21">
        <v>40005</v>
      </c>
      <c r="J341" s="15">
        <v>22</v>
      </c>
      <c r="K341" s="22">
        <v>5</v>
      </c>
      <c r="L341" s="15">
        <v>27</v>
      </c>
      <c r="M341" s="15">
        <v>18</v>
      </c>
      <c r="O341" t="str">
        <f t="shared" si="5"/>
        <v>JRBound &amp; Not Paid</v>
      </c>
    </row>
    <row r="342" spans="1:15" ht="12" customHeight="1" outlineLevel="1" x14ac:dyDescent="0.2">
      <c r="A342" s="12" t="s">
        <v>24156</v>
      </c>
      <c r="B342" s="12">
        <v>17060</v>
      </c>
      <c r="C342" s="12" t="s">
        <v>20135</v>
      </c>
      <c r="D342" s="17">
        <v>39958</v>
      </c>
      <c r="E342" s="13">
        <v>39960</v>
      </c>
      <c r="F342" s="14">
        <v>39960</v>
      </c>
      <c r="G342" s="19">
        <v>39979</v>
      </c>
      <c r="H342" s="19">
        <v>39979</v>
      </c>
      <c r="I342" s="21">
        <v>39989</v>
      </c>
      <c r="J342" s="22">
        <v>19</v>
      </c>
      <c r="K342" s="22">
        <v>0</v>
      </c>
      <c r="L342" s="15">
        <v>19</v>
      </c>
      <c r="M342" s="15">
        <v>10</v>
      </c>
      <c r="O342" t="str">
        <f t="shared" si="5"/>
        <v>LABBound &amp; Not Paid</v>
      </c>
    </row>
    <row r="343" spans="1:15" ht="12" customHeight="1" outlineLevel="1" x14ac:dyDescent="0.2">
      <c r="A343" s="12" t="s">
        <v>24157</v>
      </c>
      <c r="B343" s="12">
        <v>17273</v>
      </c>
      <c r="C343" s="12" t="s">
        <v>20135</v>
      </c>
      <c r="D343" s="13">
        <v>39948</v>
      </c>
      <c r="E343" s="13">
        <v>39959</v>
      </c>
      <c r="F343" s="14">
        <v>39960</v>
      </c>
      <c r="G343" s="19">
        <v>39996</v>
      </c>
      <c r="H343" s="19">
        <v>40000</v>
      </c>
      <c r="I343" s="21">
        <v>40015</v>
      </c>
      <c r="J343" s="22">
        <v>36</v>
      </c>
      <c r="K343" s="22">
        <v>4</v>
      </c>
      <c r="L343" s="15">
        <v>40</v>
      </c>
      <c r="M343" s="15">
        <v>15</v>
      </c>
      <c r="O343" t="str">
        <f t="shared" si="5"/>
        <v>MCBBound &amp; Not Paid</v>
      </c>
    </row>
    <row r="344" spans="1:15" ht="12" customHeight="1" outlineLevel="1" x14ac:dyDescent="0.2">
      <c r="A344" s="12" t="s">
        <v>24158</v>
      </c>
      <c r="B344" s="12">
        <v>18139</v>
      </c>
      <c r="C344" s="12" t="s">
        <v>20133</v>
      </c>
      <c r="D344" s="13">
        <v>39960</v>
      </c>
      <c r="E344" s="13">
        <v>39960</v>
      </c>
      <c r="F344" s="14">
        <v>39960</v>
      </c>
      <c r="G344" s="20"/>
      <c r="H344" s="20"/>
      <c r="J344" s="23"/>
      <c r="K344" s="23"/>
      <c r="L344" s="15">
        <v>0</v>
      </c>
      <c r="M344" s="15">
        <v>0</v>
      </c>
      <c r="O344" t="str">
        <f t="shared" si="5"/>
        <v>NBBDeclined</v>
      </c>
    </row>
    <row r="345" spans="1:15" ht="12" customHeight="1" outlineLevel="1" x14ac:dyDescent="0.2">
      <c r="A345" s="12" t="s">
        <v>24158</v>
      </c>
      <c r="B345" s="12">
        <v>18138</v>
      </c>
      <c r="C345" s="12" t="s">
        <v>20134</v>
      </c>
      <c r="D345" s="13">
        <v>39895</v>
      </c>
      <c r="E345" s="13">
        <v>39959</v>
      </c>
      <c r="F345" s="14">
        <v>39960</v>
      </c>
      <c r="G345" s="19">
        <v>39961</v>
      </c>
      <c r="H345" s="19">
        <v>39961</v>
      </c>
      <c r="J345" s="22">
        <v>1</v>
      </c>
      <c r="K345" s="22">
        <v>0</v>
      </c>
      <c r="L345" s="15">
        <v>1</v>
      </c>
      <c r="M345" s="15">
        <v>0</v>
      </c>
      <c r="O345" t="str">
        <f t="shared" si="5"/>
        <v>NBBNo Sale</v>
      </c>
    </row>
    <row r="346" spans="1:15" ht="12" customHeight="1" outlineLevel="1" x14ac:dyDescent="0.2">
      <c r="A346" s="12" t="s">
        <v>24158</v>
      </c>
      <c r="B346" s="12">
        <v>18137</v>
      </c>
      <c r="C346" s="12" t="s">
        <v>20133</v>
      </c>
      <c r="D346" s="13">
        <v>39925</v>
      </c>
      <c r="E346" s="13">
        <v>39960</v>
      </c>
      <c r="F346" s="14">
        <v>39960</v>
      </c>
      <c r="G346" s="20"/>
      <c r="H346" s="20"/>
      <c r="I346" s="21">
        <v>38885</v>
      </c>
      <c r="J346" s="23"/>
      <c r="K346" s="23"/>
      <c r="L346" s="15">
        <v>0</v>
      </c>
      <c r="M346" s="15">
        <v>0</v>
      </c>
      <c r="O346" t="str">
        <f t="shared" ref="O346:O409" si="6">+A346&amp;C346</f>
        <v>NBBDeclined</v>
      </c>
    </row>
    <row r="347" spans="1:15" ht="12" customHeight="1" outlineLevel="1" x14ac:dyDescent="0.2">
      <c r="A347" s="12" t="s">
        <v>20138</v>
      </c>
      <c r="B347" s="12">
        <v>17155</v>
      </c>
      <c r="C347" s="12" t="s">
        <v>20135</v>
      </c>
      <c r="D347" s="13">
        <v>39954</v>
      </c>
      <c r="E347" s="13">
        <v>39961</v>
      </c>
      <c r="F347" s="14">
        <v>39961</v>
      </c>
      <c r="G347" s="14">
        <v>39979</v>
      </c>
      <c r="H347" s="19">
        <v>39981</v>
      </c>
      <c r="I347" s="21">
        <v>39995</v>
      </c>
      <c r="J347" s="15">
        <v>18</v>
      </c>
      <c r="K347" s="22">
        <v>2</v>
      </c>
      <c r="L347" s="15">
        <v>20</v>
      </c>
      <c r="M347" s="15">
        <v>14</v>
      </c>
      <c r="O347" t="str">
        <f t="shared" si="6"/>
        <v>CNJBound &amp; Not Paid</v>
      </c>
    </row>
    <row r="348" spans="1:15" ht="12" customHeight="1" outlineLevel="1" x14ac:dyDescent="0.2">
      <c r="A348" s="12" t="s">
        <v>20138</v>
      </c>
      <c r="B348" s="12">
        <v>17180</v>
      </c>
      <c r="C348" s="12" t="s">
        <v>20135</v>
      </c>
      <c r="D348" s="13">
        <v>39951</v>
      </c>
      <c r="E348" s="13">
        <v>39959</v>
      </c>
      <c r="F348" s="14">
        <v>39961</v>
      </c>
      <c r="G348" s="19">
        <v>39980</v>
      </c>
      <c r="H348" s="19">
        <v>39980</v>
      </c>
      <c r="I348" s="21">
        <v>39995</v>
      </c>
      <c r="J348" s="22">
        <v>19</v>
      </c>
      <c r="K348" s="22">
        <v>0</v>
      </c>
      <c r="L348" s="15">
        <v>19</v>
      </c>
      <c r="M348" s="15">
        <v>15</v>
      </c>
      <c r="O348" t="str">
        <f t="shared" si="6"/>
        <v>CNJBound &amp; Not Paid</v>
      </c>
    </row>
    <row r="349" spans="1:15" ht="12" customHeight="1" outlineLevel="1" x14ac:dyDescent="0.2">
      <c r="A349" s="12" t="s">
        <v>20138</v>
      </c>
      <c r="B349" s="12">
        <v>17042</v>
      </c>
      <c r="C349" s="12" t="s">
        <v>20135</v>
      </c>
      <c r="D349" s="13">
        <v>39953</v>
      </c>
      <c r="E349" s="13">
        <v>39961</v>
      </c>
      <c r="F349" s="14">
        <v>39961</v>
      </c>
      <c r="G349" s="14">
        <v>39967</v>
      </c>
      <c r="H349" s="14">
        <v>39967</v>
      </c>
      <c r="I349" s="16">
        <v>39984</v>
      </c>
      <c r="J349" s="15">
        <v>6</v>
      </c>
      <c r="K349" s="15">
        <v>0</v>
      </c>
      <c r="L349" s="15">
        <v>6</v>
      </c>
      <c r="M349" s="15">
        <v>17</v>
      </c>
      <c r="O349" t="str">
        <f t="shared" si="6"/>
        <v>CNJBound &amp; Not Paid</v>
      </c>
    </row>
    <row r="350" spans="1:15" ht="12" customHeight="1" outlineLevel="1" x14ac:dyDescent="0.2">
      <c r="A350" s="12" t="s">
        <v>24153</v>
      </c>
      <c r="B350" s="12">
        <v>17008</v>
      </c>
      <c r="C350" s="12" t="s">
        <v>20135</v>
      </c>
      <c r="D350" s="13">
        <v>39955</v>
      </c>
      <c r="E350" s="13">
        <v>39960</v>
      </c>
      <c r="F350" s="14">
        <v>39961</v>
      </c>
      <c r="G350" s="19">
        <v>39961</v>
      </c>
      <c r="H350" s="19">
        <v>39961</v>
      </c>
      <c r="I350" s="16">
        <v>39973</v>
      </c>
      <c r="J350" s="22">
        <v>0</v>
      </c>
      <c r="K350" s="22">
        <v>0</v>
      </c>
      <c r="L350" s="15">
        <v>0</v>
      </c>
      <c r="M350" s="15">
        <v>12</v>
      </c>
      <c r="O350" t="str">
        <f t="shared" si="6"/>
        <v>HJMBound &amp; Not Paid</v>
      </c>
    </row>
    <row r="351" spans="1:15" ht="12" customHeight="1" outlineLevel="1" x14ac:dyDescent="0.2">
      <c r="A351" s="12" t="s">
        <v>24153</v>
      </c>
      <c r="B351" s="12">
        <v>17083</v>
      </c>
      <c r="C351" s="12" t="s">
        <v>20135</v>
      </c>
      <c r="D351" s="13">
        <v>39948</v>
      </c>
      <c r="E351" s="13">
        <v>39960</v>
      </c>
      <c r="F351" s="14">
        <v>39961</v>
      </c>
      <c r="G351" s="14">
        <v>39976</v>
      </c>
      <c r="H351" s="14">
        <v>39976</v>
      </c>
      <c r="I351" s="21">
        <v>39994</v>
      </c>
      <c r="J351" s="15">
        <v>15</v>
      </c>
      <c r="K351" s="15">
        <v>0</v>
      </c>
      <c r="L351" s="15">
        <v>15</v>
      </c>
      <c r="M351" s="15">
        <v>18</v>
      </c>
      <c r="O351" t="str">
        <f t="shared" si="6"/>
        <v>HJMBound &amp; Not Paid</v>
      </c>
    </row>
    <row r="352" spans="1:15" ht="12" customHeight="1" outlineLevel="1" x14ac:dyDescent="0.2">
      <c r="A352" s="12" t="s">
        <v>24153</v>
      </c>
      <c r="B352" s="12">
        <v>17086</v>
      </c>
      <c r="C352" s="12" t="s">
        <v>20135</v>
      </c>
      <c r="D352" s="18"/>
      <c r="E352" s="13">
        <v>39961</v>
      </c>
      <c r="F352" s="14">
        <v>39961</v>
      </c>
      <c r="G352" s="19">
        <v>39976</v>
      </c>
      <c r="H352" s="19">
        <v>39976</v>
      </c>
      <c r="I352" s="16">
        <v>39994</v>
      </c>
      <c r="J352" s="22">
        <v>15</v>
      </c>
      <c r="K352" s="22">
        <v>0</v>
      </c>
      <c r="L352" s="15">
        <v>15</v>
      </c>
      <c r="M352" s="15">
        <v>18</v>
      </c>
      <c r="O352" t="str">
        <f t="shared" si="6"/>
        <v>HJMBound &amp; Not Paid</v>
      </c>
    </row>
    <row r="353" spans="1:15" ht="12" customHeight="1" outlineLevel="1" x14ac:dyDescent="0.2">
      <c r="A353" s="12" t="s">
        <v>24153</v>
      </c>
      <c r="B353" s="12">
        <v>17090</v>
      </c>
      <c r="C353" s="12" t="s">
        <v>20135</v>
      </c>
      <c r="D353" s="13">
        <v>39938</v>
      </c>
      <c r="E353" s="13">
        <v>39961</v>
      </c>
      <c r="F353" s="14">
        <v>39961</v>
      </c>
      <c r="G353" s="19">
        <v>39965</v>
      </c>
      <c r="H353" s="19">
        <v>39974</v>
      </c>
      <c r="I353" s="16">
        <v>39994</v>
      </c>
      <c r="J353" s="22">
        <v>4</v>
      </c>
      <c r="K353" s="22">
        <v>9</v>
      </c>
      <c r="L353" s="15">
        <v>13</v>
      </c>
      <c r="M353" s="15">
        <v>20</v>
      </c>
      <c r="O353" t="str">
        <f t="shared" si="6"/>
        <v>HJMBound &amp; Not Paid</v>
      </c>
    </row>
    <row r="354" spans="1:15" ht="12" customHeight="1" outlineLevel="1" x14ac:dyDescent="0.2">
      <c r="A354" s="12" t="s">
        <v>24153</v>
      </c>
      <c r="B354" s="12">
        <v>18140</v>
      </c>
      <c r="C354" s="12" t="s">
        <v>20134</v>
      </c>
      <c r="D354" s="13">
        <v>39955</v>
      </c>
      <c r="E354" s="13">
        <v>39961</v>
      </c>
      <c r="F354" s="14">
        <v>39961</v>
      </c>
      <c r="G354" s="14">
        <v>39965</v>
      </c>
      <c r="H354" s="19">
        <v>39965</v>
      </c>
      <c r="J354" s="15">
        <v>4</v>
      </c>
      <c r="K354" s="22">
        <v>0</v>
      </c>
      <c r="L354" s="15">
        <v>4</v>
      </c>
      <c r="M354" s="15">
        <v>0</v>
      </c>
      <c r="O354" t="str">
        <f t="shared" si="6"/>
        <v>HJMNo Sale</v>
      </c>
    </row>
    <row r="355" spans="1:15" ht="12" customHeight="1" outlineLevel="1" x14ac:dyDescent="0.2">
      <c r="A355" s="12" t="s">
        <v>24155</v>
      </c>
      <c r="B355" s="12">
        <v>17163</v>
      </c>
      <c r="C355" s="12" t="s">
        <v>20135</v>
      </c>
      <c r="D355" s="13">
        <v>39958</v>
      </c>
      <c r="E355" s="13">
        <v>39961</v>
      </c>
      <c r="F355" s="14">
        <v>39961</v>
      </c>
      <c r="G355" s="19">
        <v>39973</v>
      </c>
      <c r="H355" s="19">
        <v>39973</v>
      </c>
      <c r="I355" s="16">
        <v>39995</v>
      </c>
      <c r="J355" s="22">
        <v>12</v>
      </c>
      <c r="K355" s="22">
        <v>0</v>
      </c>
      <c r="L355" s="15">
        <v>12</v>
      </c>
      <c r="M355" s="15">
        <v>22</v>
      </c>
      <c r="O355" t="str">
        <f t="shared" si="6"/>
        <v>JRBound &amp; Not Paid</v>
      </c>
    </row>
    <row r="356" spans="1:15" ht="12" customHeight="1" outlineLevel="1" x14ac:dyDescent="0.2">
      <c r="A356" s="12" t="s">
        <v>24155</v>
      </c>
      <c r="B356" s="12">
        <v>17064</v>
      </c>
      <c r="C356" s="12" t="s">
        <v>20135</v>
      </c>
      <c r="D356" s="13">
        <v>39959</v>
      </c>
      <c r="E356" s="13">
        <v>39960</v>
      </c>
      <c r="F356" s="14">
        <v>39961</v>
      </c>
      <c r="G356" s="14">
        <v>39968</v>
      </c>
      <c r="H356" s="14">
        <v>39969</v>
      </c>
      <c r="I356" s="21">
        <v>39990</v>
      </c>
      <c r="J356" s="15">
        <v>7</v>
      </c>
      <c r="K356" s="15">
        <v>1</v>
      </c>
      <c r="L356" s="15">
        <v>8</v>
      </c>
      <c r="M356" s="15">
        <v>21</v>
      </c>
      <c r="O356" t="str">
        <f t="shared" si="6"/>
        <v>JRBound &amp; Not Paid</v>
      </c>
    </row>
    <row r="357" spans="1:15" ht="12" customHeight="1" outlineLevel="1" x14ac:dyDescent="0.2">
      <c r="A357" s="12" t="s">
        <v>24156</v>
      </c>
      <c r="B357" s="12">
        <v>16519</v>
      </c>
      <c r="C357" s="12" t="s">
        <v>20135</v>
      </c>
      <c r="D357" s="13">
        <v>39961</v>
      </c>
      <c r="E357" s="13">
        <v>39961</v>
      </c>
      <c r="F357" s="14">
        <v>39961</v>
      </c>
      <c r="G357" s="19">
        <v>39962</v>
      </c>
      <c r="H357" s="19">
        <v>39973</v>
      </c>
      <c r="I357" s="16">
        <v>39892</v>
      </c>
      <c r="J357" s="22">
        <v>1</v>
      </c>
      <c r="K357" s="22">
        <v>11</v>
      </c>
      <c r="L357" s="15">
        <v>12</v>
      </c>
      <c r="M357" s="15">
        <v>-81</v>
      </c>
      <c r="O357" t="str">
        <f t="shared" si="6"/>
        <v>LABBound &amp; Not Paid</v>
      </c>
    </row>
    <row r="358" spans="1:15" ht="12" customHeight="1" outlineLevel="1" x14ac:dyDescent="0.2">
      <c r="A358" s="12" t="s">
        <v>24156</v>
      </c>
      <c r="B358" s="12">
        <v>17254</v>
      </c>
      <c r="C358" s="12" t="s">
        <v>20135</v>
      </c>
      <c r="D358" s="13">
        <v>39955</v>
      </c>
      <c r="E358" s="13">
        <v>39961</v>
      </c>
      <c r="F358" s="14">
        <v>39961</v>
      </c>
      <c r="G358" s="14">
        <v>40000</v>
      </c>
      <c r="H358" s="14">
        <v>40000</v>
      </c>
      <c r="I358" s="21">
        <v>40011</v>
      </c>
      <c r="J358" s="15">
        <v>39</v>
      </c>
      <c r="K358" s="15">
        <v>0</v>
      </c>
      <c r="L358" s="15">
        <v>39</v>
      </c>
      <c r="M358" s="15">
        <v>11</v>
      </c>
      <c r="O358" t="str">
        <f t="shared" si="6"/>
        <v>LABBound &amp; Not Paid</v>
      </c>
    </row>
    <row r="359" spans="1:15" ht="12" customHeight="1" outlineLevel="1" x14ac:dyDescent="0.2">
      <c r="A359" s="12" t="s">
        <v>24156</v>
      </c>
      <c r="B359" s="12">
        <v>17019</v>
      </c>
      <c r="C359" s="12" t="s">
        <v>20135</v>
      </c>
      <c r="D359" s="13">
        <v>39960</v>
      </c>
      <c r="E359" s="13">
        <v>39961</v>
      </c>
      <c r="F359" s="14">
        <v>39961</v>
      </c>
      <c r="G359" s="14">
        <v>39962</v>
      </c>
      <c r="H359" s="19">
        <v>39973</v>
      </c>
      <c r="I359" s="21">
        <v>39976</v>
      </c>
      <c r="J359" s="15">
        <v>1</v>
      </c>
      <c r="K359" s="22">
        <v>11</v>
      </c>
      <c r="L359" s="15">
        <v>12</v>
      </c>
      <c r="M359" s="15">
        <v>3</v>
      </c>
      <c r="O359" t="str">
        <f t="shared" si="6"/>
        <v>LABBound &amp; Not Paid</v>
      </c>
    </row>
    <row r="360" spans="1:15" ht="12" customHeight="1" outlineLevel="1" x14ac:dyDescent="0.2">
      <c r="A360" s="12" t="s">
        <v>24156</v>
      </c>
      <c r="B360" s="12">
        <v>17040</v>
      </c>
      <c r="C360" s="12" t="s">
        <v>20135</v>
      </c>
      <c r="D360" s="13">
        <v>39956</v>
      </c>
      <c r="E360" s="13">
        <v>39961</v>
      </c>
      <c r="F360" s="14">
        <v>39961</v>
      </c>
      <c r="G360" s="14">
        <v>39974</v>
      </c>
      <c r="H360" s="14">
        <v>39974</v>
      </c>
      <c r="I360" s="16">
        <v>39984</v>
      </c>
      <c r="J360" s="15">
        <v>13</v>
      </c>
      <c r="K360" s="15">
        <v>0</v>
      </c>
      <c r="L360" s="15">
        <v>13</v>
      </c>
      <c r="M360" s="15">
        <v>10</v>
      </c>
      <c r="O360" t="str">
        <f t="shared" si="6"/>
        <v>LABBound &amp; Not Paid</v>
      </c>
    </row>
    <row r="361" spans="1:15" ht="12" customHeight="1" outlineLevel="1" x14ac:dyDescent="0.2">
      <c r="A361" s="12" t="s">
        <v>24156</v>
      </c>
      <c r="B361" s="12">
        <v>17057</v>
      </c>
      <c r="C361" s="12" t="s">
        <v>20135</v>
      </c>
      <c r="D361" s="13">
        <v>39960</v>
      </c>
      <c r="E361" s="13">
        <v>39961</v>
      </c>
      <c r="F361" s="14">
        <v>39961</v>
      </c>
      <c r="G361" s="14">
        <v>39978</v>
      </c>
      <c r="H361" s="14">
        <v>39978</v>
      </c>
      <c r="I361" s="21">
        <v>39988</v>
      </c>
      <c r="J361" s="15">
        <v>17</v>
      </c>
      <c r="K361" s="15">
        <v>0</v>
      </c>
      <c r="L361" s="15">
        <v>17</v>
      </c>
      <c r="M361" s="15">
        <v>10</v>
      </c>
      <c r="O361" t="str">
        <f t="shared" si="6"/>
        <v>LABBound &amp; Not Paid</v>
      </c>
    </row>
    <row r="362" spans="1:15" ht="12" customHeight="1" outlineLevel="1" x14ac:dyDescent="0.2">
      <c r="A362" s="12" t="s">
        <v>24156</v>
      </c>
      <c r="B362" s="12">
        <v>17052</v>
      </c>
      <c r="C362" s="12" t="s">
        <v>20135</v>
      </c>
      <c r="D362" s="13">
        <v>39961</v>
      </c>
      <c r="E362" s="13">
        <v>39961</v>
      </c>
      <c r="F362" s="14">
        <v>39961</v>
      </c>
      <c r="G362" s="14">
        <v>39978</v>
      </c>
      <c r="H362" s="19">
        <v>39978</v>
      </c>
      <c r="I362" s="21">
        <v>39987</v>
      </c>
      <c r="J362" s="15">
        <v>17</v>
      </c>
      <c r="K362" s="22">
        <v>0</v>
      </c>
      <c r="L362" s="15">
        <v>17</v>
      </c>
      <c r="M362" s="15">
        <v>9</v>
      </c>
      <c r="O362" t="str">
        <f t="shared" si="6"/>
        <v>LABBound &amp; Not Paid</v>
      </c>
    </row>
    <row r="363" spans="1:15" ht="12" customHeight="1" outlineLevel="1" x14ac:dyDescent="0.2">
      <c r="A363" s="12" t="s">
        <v>24158</v>
      </c>
      <c r="B363" s="12">
        <v>18141</v>
      </c>
      <c r="C363" s="12" t="s">
        <v>20133</v>
      </c>
      <c r="D363" s="13">
        <v>39931</v>
      </c>
      <c r="E363" s="13">
        <v>39961</v>
      </c>
      <c r="F363" s="14">
        <v>39961</v>
      </c>
      <c r="G363" s="20"/>
      <c r="H363" s="8"/>
      <c r="I363" s="18"/>
      <c r="J363" s="23"/>
      <c r="K363" s="10"/>
      <c r="L363" s="15">
        <v>0</v>
      </c>
      <c r="M363" s="15">
        <v>0</v>
      </c>
      <c r="O363" t="str">
        <f t="shared" si="6"/>
        <v>NBBDeclined</v>
      </c>
    </row>
    <row r="364" spans="1:15" ht="12" customHeight="1" outlineLevel="1" x14ac:dyDescent="0.2">
      <c r="A364" s="12" t="s">
        <v>20138</v>
      </c>
      <c r="B364" s="12">
        <v>17208</v>
      </c>
      <c r="C364" s="12" t="s">
        <v>20135</v>
      </c>
      <c r="D364" s="13">
        <v>39958</v>
      </c>
      <c r="E364" s="13">
        <v>39961</v>
      </c>
      <c r="F364" s="14">
        <v>39962</v>
      </c>
      <c r="G364" s="14">
        <v>39981</v>
      </c>
      <c r="H364" s="14">
        <v>39981</v>
      </c>
      <c r="I364" s="21">
        <v>40000</v>
      </c>
      <c r="J364" s="15">
        <v>19</v>
      </c>
      <c r="K364" s="15">
        <v>0</v>
      </c>
      <c r="L364" s="15">
        <v>19</v>
      </c>
      <c r="M364" s="15">
        <v>19</v>
      </c>
      <c r="O364" t="str">
        <f t="shared" si="6"/>
        <v>CNJBound &amp; Not Paid</v>
      </c>
    </row>
    <row r="365" spans="1:15" ht="12" customHeight="1" outlineLevel="1" x14ac:dyDescent="0.2">
      <c r="A365" s="12" t="s">
        <v>24153</v>
      </c>
      <c r="B365" s="12">
        <v>18142</v>
      </c>
      <c r="C365" s="12" t="s">
        <v>24152</v>
      </c>
      <c r="D365" s="13">
        <v>39905</v>
      </c>
      <c r="E365" s="13">
        <v>39961</v>
      </c>
      <c r="F365" s="14">
        <v>39962</v>
      </c>
      <c r="G365" s="14">
        <v>39967</v>
      </c>
      <c r="H365" s="14">
        <v>40086</v>
      </c>
      <c r="I365" s="18"/>
      <c r="J365" s="15">
        <v>5</v>
      </c>
      <c r="K365" s="15">
        <v>119</v>
      </c>
      <c r="L365" s="15">
        <v>124</v>
      </c>
      <c r="M365" s="15">
        <v>0</v>
      </c>
      <c r="O365" t="str">
        <f t="shared" si="6"/>
        <v>HJMQuote Issued</v>
      </c>
    </row>
    <row r="366" spans="1:15" ht="12" customHeight="1" outlineLevel="1" x14ac:dyDescent="0.2">
      <c r="A366" s="12" t="s">
        <v>24155</v>
      </c>
      <c r="B366" s="12">
        <v>17264</v>
      </c>
      <c r="C366" s="12" t="s">
        <v>20135</v>
      </c>
      <c r="D366" s="13">
        <v>39952</v>
      </c>
      <c r="E366" s="13">
        <v>39962</v>
      </c>
      <c r="F366" s="14">
        <v>39962</v>
      </c>
      <c r="G366" s="14">
        <v>39993</v>
      </c>
      <c r="H366" s="14">
        <v>40003</v>
      </c>
      <c r="I366" s="16">
        <v>40014</v>
      </c>
      <c r="J366" s="15">
        <v>31</v>
      </c>
      <c r="K366" s="15">
        <v>10</v>
      </c>
      <c r="L366" s="15">
        <v>41</v>
      </c>
      <c r="M366" s="15">
        <v>11</v>
      </c>
      <c r="O366" t="str">
        <f t="shared" si="6"/>
        <v>JRBound &amp; Not Paid</v>
      </c>
    </row>
    <row r="367" spans="1:15" ht="12" customHeight="1" outlineLevel="1" x14ac:dyDescent="0.2">
      <c r="A367" s="12" t="s">
        <v>24156</v>
      </c>
      <c r="B367" s="12">
        <v>18144</v>
      </c>
      <c r="C367" s="12" t="s">
        <v>20134</v>
      </c>
      <c r="D367" s="13">
        <v>39948</v>
      </c>
      <c r="E367" s="13">
        <v>39962</v>
      </c>
      <c r="F367" s="14">
        <v>39962</v>
      </c>
      <c r="G367" s="14">
        <v>39981</v>
      </c>
      <c r="H367" s="14">
        <v>39993</v>
      </c>
      <c r="J367" s="15">
        <v>19</v>
      </c>
      <c r="K367" s="15">
        <v>12</v>
      </c>
      <c r="L367" s="15">
        <v>31</v>
      </c>
      <c r="M367" s="15">
        <v>0</v>
      </c>
      <c r="O367" t="str">
        <f t="shared" si="6"/>
        <v>LABNo Sale</v>
      </c>
    </row>
    <row r="368" spans="1:15" ht="12" customHeight="1" outlineLevel="1" x14ac:dyDescent="0.2">
      <c r="A368" s="12" t="s">
        <v>24157</v>
      </c>
      <c r="B368" s="12">
        <v>17173</v>
      </c>
      <c r="C368" s="12" t="s">
        <v>20135</v>
      </c>
      <c r="D368" s="13">
        <v>39948</v>
      </c>
      <c r="E368" s="13">
        <v>39962</v>
      </c>
      <c r="F368" s="14">
        <v>39962</v>
      </c>
      <c r="G368" s="14">
        <v>39980</v>
      </c>
      <c r="H368" s="19">
        <v>39986</v>
      </c>
      <c r="I368" s="21">
        <v>39995</v>
      </c>
      <c r="J368" s="15">
        <v>18</v>
      </c>
      <c r="K368" s="22">
        <v>6</v>
      </c>
      <c r="L368" s="15">
        <v>24</v>
      </c>
      <c r="M368" s="15">
        <v>9</v>
      </c>
      <c r="O368" t="str">
        <f t="shared" si="6"/>
        <v>MCBBound &amp; Not Paid</v>
      </c>
    </row>
    <row r="369" spans="1:15" ht="12" customHeight="1" outlineLevel="1" x14ac:dyDescent="0.2">
      <c r="A369" s="12" t="s">
        <v>24157</v>
      </c>
      <c r="B369" s="12">
        <v>17246</v>
      </c>
      <c r="C369" s="12" t="s">
        <v>20135</v>
      </c>
      <c r="D369" s="13">
        <v>39951</v>
      </c>
      <c r="E369" s="13">
        <v>39959</v>
      </c>
      <c r="F369" s="14">
        <v>39962</v>
      </c>
      <c r="G369" s="14">
        <v>39981</v>
      </c>
      <c r="H369" s="19">
        <v>40007</v>
      </c>
      <c r="I369" s="21">
        <v>40009</v>
      </c>
      <c r="J369" s="15">
        <v>19</v>
      </c>
      <c r="K369" s="22">
        <v>26</v>
      </c>
      <c r="L369" s="15">
        <v>45</v>
      </c>
      <c r="M369" s="15">
        <v>2</v>
      </c>
      <c r="O369" t="str">
        <f t="shared" si="6"/>
        <v>MCBBound &amp; Not Paid</v>
      </c>
    </row>
    <row r="370" spans="1:15" ht="12" customHeight="1" outlineLevel="1" x14ac:dyDescent="0.2">
      <c r="A370" s="12" t="s">
        <v>24157</v>
      </c>
      <c r="B370" s="12">
        <v>17301</v>
      </c>
      <c r="C370" s="12" t="s">
        <v>20135</v>
      </c>
      <c r="D370" s="13">
        <v>39948</v>
      </c>
      <c r="E370" s="13">
        <v>39959</v>
      </c>
      <c r="F370" s="14">
        <v>39962</v>
      </c>
      <c r="G370" s="19">
        <v>40007</v>
      </c>
      <c r="H370" s="19">
        <v>40007</v>
      </c>
      <c r="I370" s="21">
        <v>40022</v>
      </c>
      <c r="J370" s="22">
        <v>45</v>
      </c>
      <c r="K370" s="22">
        <v>0</v>
      </c>
      <c r="L370" s="15">
        <v>45</v>
      </c>
      <c r="M370" s="15">
        <v>15</v>
      </c>
      <c r="O370" t="str">
        <f t="shared" si="6"/>
        <v>MCBBound &amp; Not Paid</v>
      </c>
    </row>
    <row r="371" spans="1:15" ht="12" customHeight="1" outlineLevel="1" x14ac:dyDescent="0.2">
      <c r="A371" s="12" t="s">
        <v>24158</v>
      </c>
      <c r="B371" s="12">
        <v>18145</v>
      </c>
      <c r="C371" s="12" t="s">
        <v>20133</v>
      </c>
      <c r="D371" s="13">
        <v>39952</v>
      </c>
      <c r="E371" s="13">
        <v>39959</v>
      </c>
      <c r="F371" s="14">
        <v>39962</v>
      </c>
      <c r="G371" s="20"/>
      <c r="H371" s="20"/>
      <c r="J371" s="23"/>
      <c r="K371" s="23"/>
      <c r="L371" s="15">
        <v>0</v>
      </c>
      <c r="M371" s="15">
        <v>0</v>
      </c>
      <c r="O371" t="str">
        <f t="shared" si="6"/>
        <v>NBBDeclined</v>
      </c>
    </row>
    <row r="372" spans="1:15" ht="12" customHeight="1" outlineLevel="1" x14ac:dyDescent="0.2">
      <c r="A372" s="12" t="s">
        <v>24158</v>
      </c>
      <c r="B372" s="12">
        <v>18143</v>
      </c>
      <c r="C372" s="12" t="s">
        <v>20133</v>
      </c>
      <c r="D372" s="13">
        <v>39955</v>
      </c>
      <c r="E372" s="13">
        <v>39961</v>
      </c>
      <c r="F372" s="14">
        <v>39962</v>
      </c>
      <c r="G372" s="20"/>
      <c r="H372" s="20"/>
      <c r="J372" s="23"/>
      <c r="K372" s="23"/>
      <c r="L372" s="15">
        <v>0</v>
      </c>
      <c r="M372" s="15">
        <v>0</v>
      </c>
      <c r="O372" t="str">
        <f t="shared" si="6"/>
        <v>NBBDeclined</v>
      </c>
    </row>
    <row r="373" spans="1:15" ht="12" customHeight="1" outlineLevel="1" x14ac:dyDescent="0.2">
      <c r="A373" s="12" t="s">
        <v>20138</v>
      </c>
      <c r="B373" s="12">
        <v>17050</v>
      </c>
      <c r="C373" s="12" t="s">
        <v>20135</v>
      </c>
      <c r="D373" s="17">
        <v>39962</v>
      </c>
      <c r="E373" s="13">
        <v>39962</v>
      </c>
      <c r="F373" s="14">
        <v>39965</v>
      </c>
      <c r="G373" s="19">
        <v>39967</v>
      </c>
      <c r="H373" s="19">
        <v>39967</v>
      </c>
      <c r="I373" s="21">
        <v>39986</v>
      </c>
      <c r="J373" s="22">
        <v>2</v>
      </c>
      <c r="K373" s="22">
        <v>0</v>
      </c>
      <c r="L373" s="15">
        <v>2</v>
      </c>
      <c r="M373" s="15">
        <v>19</v>
      </c>
      <c r="O373" t="str">
        <f t="shared" si="6"/>
        <v>CNJBound &amp; Not Paid</v>
      </c>
    </row>
    <row r="374" spans="1:15" ht="12" customHeight="1" outlineLevel="1" x14ac:dyDescent="0.2">
      <c r="A374" s="12" t="s">
        <v>24153</v>
      </c>
      <c r="B374" s="12">
        <v>16960</v>
      </c>
      <c r="C374" s="12" t="s">
        <v>20135</v>
      </c>
      <c r="D374" s="13">
        <v>39962</v>
      </c>
      <c r="E374" s="13">
        <v>39962</v>
      </c>
      <c r="F374" s="14">
        <v>39965</v>
      </c>
      <c r="G374" s="14">
        <v>39953</v>
      </c>
      <c r="H374" s="14">
        <v>39965</v>
      </c>
      <c r="I374" s="21">
        <v>39964</v>
      </c>
      <c r="J374" s="15">
        <v>-12</v>
      </c>
      <c r="K374" s="15">
        <v>12</v>
      </c>
      <c r="L374" s="15">
        <v>0</v>
      </c>
      <c r="M374" s="15">
        <v>-1</v>
      </c>
      <c r="O374" t="str">
        <f t="shared" si="6"/>
        <v>HJMBound &amp; Not Paid</v>
      </c>
    </row>
    <row r="375" spans="1:15" ht="12" customHeight="1" outlineLevel="1" x14ac:dyDescent="0.2">
      <c r="A375" s="12" t="s">
        <v>24153</v>
      </c>
      <c r="B375" s="12">
        <v>17277</v>
      </c>
      <c r="C375" s="12" t="s">
        <v>20135</v>
      </c>
      <c r="D375" s="13">
        <v>39955</v>
      </c>
      <c r="E375" s="13">
        <v>39962</v>
      </c>
      <c r="F375" s="14">
        <v>39965</v>
      </c>
      <c r="G375" s="19">
        <v>39993</v>
      </c>
      <c r="H375" s="19">
        <v>39993</v>
      </c>
      <c r="I375" s="16">
        <v>40016</v>
      </c>
      <c r="J375" s="22">
        <v>28</v>
      </c>
      <c r="K375" s="22">
        <v>0</v>
      </c>
      <c r="L375" s="15">
        <v>28</v>
      </c>
      <c r="M375" s="15">
        <v>23</v>
      </c>
      <c r="O375" t="str">
        <f t="shared" si="6"/>
        <v>HJMBound &amp; Not Paid</v>
      </c>
    </row>
    <row r="376" spans="1:15" ht="12" customHeight="1" outlineLevel="1" x14ac:dyDescent="0.2">
      <c r="A376" s="12" t="s">
        <v>24153</v>
      </c>
      <c r="B376" s="12">
        <v>17368</v>
      </c>
      <c r="C376" s="12" t="s">
        <v>20135</v>
      </c>
      <c r="D376" s="13">
        <v>39959</v>
      </c>
      <c r="E376" s="13">
        <v>39965</v>
      </c>
      <c r="F376" s="14">
        <v>39965</v>
      </c>
      <c r="G376" s="14">
        <v>40003</v>
      </c>
      <c r="H376" s="14">
        <v>40008</v>
      </c>
      <c r="I376" s="21">
        <v>40026</v>
      </c>
      <c r="J376" s="15">
        <v>38</v>
      </c>
      <c r="K376" s="15">
        <v>5</v>
      </c>
      <c r="L376" s="15">
        <v>43</v>
      </c>
      <c r="M376" s="15">
        <v>18</v>
      </c>
      <c r="O376" t="str">
        <f t="shared" si="6"/>
        <v>HJMBound &amp; Not Paid</v>
      </c>
    </row>
    <row r="377" spans="1:15" ht="12" customHeight="1" outlineLevel="1" x14ac:dyDescent="0.2">
      <c r="A377" s="12" t="s">
        <v>24153</v>
      </c>
      <c r="B377" s="12">
        <v>17058</v>
      </c>
      <c r="C377" s="12" t="s">
        <v>20135</v>
      </c>
      <c r="D377" s="13">
        <v>39962</v>
      </c>
      <c r="E377" s="13">
        <v>39965</v>
      </c>
      <c r="F377" s="14">
        <v>39965</v>
      </c>
      <c r="G377" s="14">
        <v>39968</v>
      </c>
      <c r="H377" s="14">
        <v>39968</v>
      </c>
      <c r="I377" s="21">
        <v>39988</v>
      </c>
      <c r="J377" s="15">
        <v>3</v>
      </c>
      <c r="K377" s="15">
        <v>0</v>
      </c>
      <c r="L377" s="15">
        <v>3</v>
      </c>
      <c r="M377" s="15">
        <v>20</v>
      </c>
      <c r="O377" t="str">
        <f t="shared" si="6"/>
        <v>HJMBound &amp; Not Paid</v>
      </c>
    </row>
    <row r="378" spans="1:15" ht="12" customHeight="1" outlineLevel="1" x14ac:dyDescent="0.2">
      <c r="A378" s="12" t="s">
        <v>24157</v>
      </c>
      <c r="B378" s="12">
        <v>17009</v>
      </c>
      <c r="C378" s="12" t="s">
        <v>20135</v>
      </c>
      <c r="D378" s="13">
        <v>39960</v>
      </c>
      <c r="E378" s="13">
        <v>39965</v>
      </c>
      <c r="F378" s="14">
        <v>39965</v>
      </c>
      <c r="G378" s="14">
        <v>39965</v>
      </c>
      <c r="H378" s="14">
        <v>39965</v>
      </c>
      <c r="I378" s="21">
        <v>39973</v>
      </c>
      <c r="J378" s="15">
        <v>0</v>
      </c>
      <c r="K378" s="15">
        <v>0</v>
      </c>
      <c r="L378" s="15">
        <v>0</v>
      </c>
      <c r="M378" s="15">
        <v>8</v>
      </c>
      <c r="O378" t="str">
        <f t="shared" si="6"/>
        <v>MCBBound &amp; Not Paid</v>
      </c>
    </row>
    <row r="379" spans="1:15" ht="12" customHeight="1" outlineLevel="1" x14ac:dyDescent="0.2">
      <c r="A379" s="12" t="s">
        <v>24157</v>
      </c>
      <c r="B379" s="12">
        <v>17183</v>
      </c>
      <c r="C379" s="12" t="s">
        <v>20135</v>
      </c>
      <c r="D379" s="13">
        <v>39961</v>
      </c>
      <c r="E379" s="13">
        <v>39962</v>
      </c>
      <c r="F379" s="14">
        <v>39965</v>
      </c>
      <c r="G379" s="14">
        <v>39982</v>
      </c>
      <c r="H379" s="19">
        <v>39982</v>
      </c>
      <c r="I379" s="21">
        <v>39995</v>
      </c>
      <c r="J379" s="15">
        <v>17</v>
      </c>
      <c r="K379" s="22">
        <v>0</v>
      </c>
      <c r="L379" s="15">
        <v>17</v>
      </c>
      <c r="M379" s="15">
        <v>13</v>
      </c>
      <c r="O379" t="str">
        <f t="shared" si="6"/>
        <v>MCBBound &amp; Not Paid</v>
      </c>
    </row>
    <row r="380" spans="1:15" ht="12" customHeight="1" outlineLevel="1" x14ac:dyDescent="0.2">
      <c r="A380" s="12" t="s">
        <v>24158</v>
      </c>
      <c r="B380" s="12">
        <v>18147</v>
      </c>
      <c r="C380" s="12" t="s">
        <v>20134</v>
      </c>
      <c r="D380" s="13">
        <v>39961</v>
      </c>
      <c r="E380" s="13">
        <v>39965</v>
      </c>
      <c r="F380" s="14">
        <v>39965</v>
      </c>
      <c r="G380" s="14">
        <v>39981</v>
      </c>
      <c r="H380" s="14">
        <v>39981</v>
      </c>
      <c r="I380" s="18"/>
      <c r="J380" s="15">
        <v>16</v>
      </c>
      <c r="K380" s="15">
        <v>0</v>
      </c>
      <c r="L380" s="15">
        <v>16</v>
      </c>
      <c r="M380" s="15">
        <v>0</v>
      </c>
      <c r="O380" t="str">
        <f t="shared" si="6"/>
        <v>NBBNo Sale</v>
      </c>
    </row>
    <row r="381" spans="1:15" ht="12" customHeight="1" outlineLevel="1" x14ac:dyDescent="0.2">
      <c r="A381" s="12" t="s">
        <v>24158</v>
      </c>
      <c r="B381" s="12">
        <v>18146</v>
      </c>
      <c r="C381" s="12" t="s">
        <v>20133</v>
      </c>
      <c r="D381" s="13">
        <v>39940</v>
      </c>
      <c r="E381" s="13">
        <v>39965</v>
      </c>
      <c r="F381" s="14">
        <v>39965</v>
      </c>
      <c r="G381" s="20"/>
      <c r="H381" s="8"/>
      <c r="J381" s="23"/>
      <c r="K381" s="10"/>
      <c r="L381" s="15">
        <v>0</v>
      </c>
      <c r="M381" s="15">
        <v>0</v>
      </c>
      <c r="O381" t="str">
        <f t="shared" si="6"/>
        <v>NBBDeclined</v>
      </c>
    </row>
    <row r="382" spans="1:15" ht="12" customHeight="1" outlineLevel="1" x14ac:dyDescent="0.2">
      <c r="A382" s="12" t="s">
        <v>24153</v>
      </c>
      <c r="B382" s="12">
        <v>18148</v>
      </c>
      <c r="C382" s="12" t="s">
        <v>20133</v>
      </c>
      <c r="D382" s="13">
        <v>39960</v>
      </c>
      <c r="E382" s="13">
        <v>39966</v>
      </c>
      <c r="F382" s="14">
        <v>39966</v>
      </c>
      <c r="G382" s="20"/>
      <c r="H382" s="20"/>
      <c r="J382" s="23"/>
      <c r="K382" s="23"/>
      <c r="L382" s="15">
        <v>0</v>
      </c>
      <c r="M382" s="15">
        <v>0</v>
      </c>
      <c r="O382" t="str">
        <f t="shared" si="6"/>
        <v>HJMDeclined</v>
      </c>
    </row>
    <row r="383" spans="1:15" ht="12" customHeight="1" outlineLevel="1" x14ac:dyDescent="0.2">
      <c r="A383" s="12" t="s">
        <v>24153</v>
      </c>
      <c r="B383" s="12">
        <v>17189</v>
      </c>
      <c r="C383" s="12" t="s">
        <v>20135</v>
      </c>
      <c r="D383" s="13">
        <v>39959</v>
      </c>
      <c r="E383" s="13">
        <v>39966</v>
      </c>
      <c r="F383" s="14">
        <v>39966</v>
      </c>
      <c r="G383" s="14">
        <v>39979</v>
      </c>
      <c r="H383" s="14">
        <v>39979</v>
      </c>
      <c r="I383" s="21">
        <v>39995</v>
      </c>
      <c r="J383" s="15">
        <v>13</v>
      </c>
      <c r="K383" s="15">
        <v>0</v>
      </c>
      <c r="L383" s="15">
        <v>13</v>
      </c>
      <c r="M383" s="15">
        <v>16</v>
      </c>
      <c r="O383" t="str">
        <f t="shared" si="6"/>
        <v>HJMBound &amp; Not Paid</v>
      </c>
    </row>
    <row r="384" spans="1:15" ht="12" customHeight="1" outlineLevel="1" x14ac:dyDescent="0.2">
      <c r="A384" s="12" t="s">
        <v>24155</v>
      </c>
      <c r="B384" s="12">
        <v>17355</v>
      </c>
      <c r="C384" s="12" t="s">
        <v>20135</v>
      </c>
      <c r="D384" s="13">
        <v>39955</v>
      </c>
      <c r="E384" s="13">
        <v>39965</v>
      </c>
      <c r="F384" s="14">
        <v>39966</v>
      </c>
      <c r="G384" s="19">
        <v>40015</v>
      </c>
      <c r="H384" s="19">
        <v>40016</v>
      </c>
      <c r="I384" s="16">
        <v>40026</v>
      </c>
      <c r="J384" s="22">
        <v>49</v>
      </c>
      <c r="K384" s="22">
        <v>1</v>
      </c>
      <c r="L384" s="15">
        <v>50</v>
      </c>
      <c r="M384" s="15">
        <v>10</v>
      </c>
      <c r="O384" t="str">
        <f t="shared" si="6"/>
        <v>JRBound &amp; Not Paid</v>
      </c>
    </row>
    <row r="385" spans="1:15" ht="12" customHeight="1" outlineLevel="1" x14ac:dyDescent="0.2">
      <c r="A385" s="12" t="s">
        <v>24156</v>
      </c>
      <c r="B385" s="12">
        <v>17091</v>
      </c>
      <c r="C385" s="12" t="s">
        <v>20135</v>
      </c>
      <c r="D385" s="13">
        <v>39959</v>
      </c>
      <c r="E385" s="13">
        <v>39966</v>
      </c>
      <c r="F385" s="14">
        <v>39966</v>
      </c>
      <c r="G385" s="19">
        <v>39973</v>
      </c>
      <c r="H385" s="19">
        <v>39983</v>
      </c>
      <c r="I385" s="16">
        <v>39994</v>
      </c>
      <c r="J385" s="22">
        <v>7</v>
      </c>
      <c r="K385" s="22">
        <v>10</v>
      </c>
      <c r="L385" s="15">
        <v>17</v>
      </c>
      <c r="M385" s="15">
        <v>11</v>
      </c>
      <c r="O385" t="str">
        <f t="shared" si="6"/>
        <v>LABBound &amp; Not Paid</v>
      </c>
    </row>
    <row r="386" spans="1:15" ht="12" customHeight="1" outlineLevel="1" x14ac:dyDescent="0.2">
      <c r="A386" s="12" t="s">
        <v>24156</v>
      </c>
      <c r="B386" s="12">
        <v>17401</v>
      </c>
      <c r="C386" s="12" t="s">
        <v>20135</v>
      </c>
      <c r="D386" s="13">
        <v>39953</v>
      </c>
      <c r="E386" s="13">
        <v>39966</v>
      </c>
      <c r="F386" s="14">
        <v>39966</v>
      </c>
      <c r="G386" s="14">
        <v>40010</v>
      </c>
      <c r="H386" s="14">
        <v>40029</v>
      </c>
      <c r="I386" s="16">
        <v>40037</v>
      </c>
      <c r="J386" s="15">
        <v>44</v>
      </c>
      <c r="K386" s="15">
        <v>19</v>
      </c>
      <c r="L386" s="15">
        <v>63</v>
      </c>
      <c r="M386" s="15">
        <v>8</v>
      </c>
      <c r="O386" t="str">
        <f t="shared" si="6"/>
        <v>LABBound &amp; Not Paid</v>
      </c>
    </row>
    <row r="387" spans="1:15" ht="12" customHeight="1" outlineLevel="1" x14ac:dyDescent="0.2">
      <c r="A387" s="12" t="s">
        <v>24158</v>
      </c>
      <c r="B387" s="12">
        <v>18149</v>
      </c>
      <c r="C387" s="12" t="s">
        <v>20133</v>
      </c>
      <c r="D387" s="13">
        <v>39966</v>
      </c>
      <c r="E387" s="13">
        <v>39966</v>
      </c>
      <c r="F387" s="14">
        <v>39966</v>
      </c>
      <c r="G387" s="20"/>
      <c r="H387" s="20"/>
      <c r="I387" s="18"/>
      <c r="J387" s="23"/>
      <c r="K387" s="23"/>
      <c r="L387" s="15">
        <v>0</v>
      </c>
      <c r="M387" s="15">
        <v>0</v>
      </c>
      <c r="O387" t="str">
        <f t="shared" si="6"/>
        <v>NBBDeclined</v>
      </c>
    </row>
    <row r="388" spans="1:15" ht="12" customHeight="1" outlineLevel="1" x14ac:dyDescent="0.2">
      <c r="A388" s="12" t="s">
        <v>24153</v>
      </c>
      <c r="B388" s="12">
        <v>17028</v>
      </c>
      <c r="C388" s="12" t="s">
        <v>20135</v>
      </c>
      <c r="D388" s="13">
        <v>39948</v>
      </c>
      <c r="E388" s="13">
        <v>39966</v>
      </c>
      <c r="F388" s="14">
        <v>39967</v>
      </c>
      <c r="G388" s="14">
        <v>39965</v>
      </c>
      <c r="H388" s="14">
        <v>39968</v>
      </c>
      <c r="I388" s="16">
        <v>39979</v>
      </c>
      <c r="J388" s="15">
        <v>-2</v>
      </c>
      <c r="K388" s="15">
        <v>3</v>
      </c>
      <c r="L388" s="15">
        <v>1</v>
      </c>
      <c r="M388" s="15">
        <v>11</v>
      </c>
      <c r="O388" t="str">
        <f t="shared" si="6"/>
        <v>HJMBound &amp; Not Paid</v>
      </c>
    </row>
    <row r="389" spans="1:15" ht="12" customHeight="1" outlineLevel="1" x14ac:dyDescent="0.2">
      <c r="A389" s="12" t="s">
        <v>24156</v>
      </c>
      <c r="B389" s="12">
        <v>18152</v>
      </c>
      <c r="C389" s="12" t="s">
        <v>20134</v>
      </c>
      <c r="D389" s="13">
        <v>39933</v>
      </c>
      <c r="E389" s="13">
        <v>39967</v>
      </c>
      <c r="F389" s="14">
        <v>39967</v>
      </c>
      <c r="G389" s="14">
        <v>39986</v>
      </c>
      <c r="H389" s="14">
        <v>39986</v>
      </c>
      <c r="I389" s="18"/>
      <c r="J389" s="15">
        <v>19</v>
      </c>
      <c r="K389" s="15">
        <v>0</v>
      </c>
      <c r="L389" s="15">
        <v>19</v>
      </c>
      <c r="M389" s="15">
        <v>0</v>
      </c>
      <c r="O389" t="str">
        <f t="shared" si="6"/>
        <v>LABNo Sale</v>
      </c>
    </row>
    <row r="390" spans="1:15" ht="12" customHeight="1" outlineLevel="1" x14ac:dyDescent="0.2">
      <c r="A390" s="12" t="s">
        <v>24156</v>
      </c>
      <c r="B390" s="12">
        <v>17309</v>
      </c>
      <c r="C390" s="12" t="s">
        <v>20135</v>
      </c>
      <c r="D390" s="13">
        <v>39962</v>
      </c>
      <c r="E390" s="13">
        <v>39966</v>
      </c>
      <c r="F390" s="14">
        <v>39967</v>
      </c>
      <c r="G390" s="14">
        <v>40008</v>
      </c>
      <c r="H390" s="14">
        <v>40008</v>
      </c>
      <c r="I390" s="16">
        <v>40024</v>
      </c>
      <c r="J390" s="15">
        <v>41</v>
      </c>
      <c r="K390" s="15">
        <v>0</v>
      </c>
      <c r="L390" s="15">
        <v>41</v>
      </c>
      <c r="M390" s="15">
        <v>16</v>
      </c>
      <c r="O390" t="str">
        <f t="shared" si="6"/>
        <v>LABBound &amp; Not Paid</v>
      </c>
    </row>
    <row r="391" spans="1:15" ht="12" customHeight="1" outlineLevel="1" x14ac:dyDescent="0.2">
      <c r="A391" s="12" t="s">
        <v>24156</v>
      </c>
      <c r="B391" s="12">
        <v>18151</v>
      </c>
      <c r="C391" s="12" t="s">
        <v>20135</v>
      </c>
      <c r="D391" s="13">
        <v>39961</v>
      </c>
      <c r="E391" s="13">
        <v>39967</v>
      </c>
      <c r="F391" s="14">
        <v>39967</v>
      </c>
      <c r="G391" s="14">
        <v>39983</v>
      </c>
      <c r="H391" s="14">
        <v>39983</v>
      </c>
      <c r="I391" s="18"/>
      <c r="J391" s="15">
        <v>16</v>
      </c>
      <c r="K391" s="15">
        <v>0</v>
      </c>
      <c r="L391" s="15">
        <v>16</v>
      </c>
      <c r="M391" s="15">
        <v>0</v>
      </c>
      <c r="O391" t="str">
        <f t="shared" si="6"/>
        <v>LABBound &amp; Not Paid</v>
      </c>
    </row>
    <row r="392" spans="1:15" ht="12" customHeight="1" outlineLevel="1" x14ac:dyDescent="0.2">
      <c r="A392" s="12" t="s">
        <v>24157</v>
      </c>
      <c r="B392" s="12">
        <v>17190</v>
      </c>
      <c r="C392" s="12" t="s">
        <v>20135</v>
      </c>
      <c r="D392" s="13">
        <v>39981</v>
      </c>
      <c r="E392" s="13">
        <v>39966</v>
      </c>
      <c r="F392" s="14">
        <v>39967</v>
      </c>
      <c r="G392" s="14">
        <v>39979</v>
      </c>
      <c r="H392" s="14">
        <v>39987</v>
      </c>
      <c r="I392" s="16">
        <v>39995</v>
      </c>
      <c r="J392" s="15">
        <v>12</v>
      </c>
      <c r="K392" s="15">
        <v>8</v>
      </c>
      <c r="L392" s="15">
        <v>20</v>
      </c>
      <c r="M392" s="15">
        <v>8</v>
      </c>
      <c r="O392" t="str">
        <f t="shared" si="6"/>
        <v>MCBBound &amp; Not Paid</v>
      </c>
    </row>
    <row r="393" spans="1:15" ht="12" customHeight="1" outlineLevel="1" x14ac:dyDescent="0.2">
      <c r="A393" s="12" t="s">
        <v>24157</v>
      </c>
      <c r="B393" s="12">
        <v>17041</v>
      </c>
      <c r="C393" s="12" t="s">
        <v>20135</v>
      </c>
      <c r="D393" s="13">
        <v>39966</v>
      </c>
      <c r="E393" s="13">
        <v>39966</v>
      </c>
      <c r="F393" s="14">
        <v>39967</v>
      </c>
      <c r="G393" s="14">
        <v>39968</v>
      </c>
      <c r="H393" s="14">
        <v>39968</v>
      </c>
      <c r="I393" s="16">
        <v>39984</v>
      </c>
      <c r="J393" s="15">
        <v>1</v>
      </c>
      <c r="K393" s="15">
        <v>0</v>
      </c>
      <c r="L393" s="15">
        <v>1</v>
      </c>
      <c r="M393" s="15">
        <v>16</v>
      </c>
      <c r="O393" t="str">
        <f t="shared" si="6"/>
        <v>MCBBound &amp; Not Paid</v>
      </c>
    </row>
    <row r="394" spans="1:15" ht="12" customHeight="1" outlineLevel="1" x14ac:dyDescent="0.2">
      <c r="A394" s="12" t="s">
        <v>24157</v>
      </c>
      <c r="B394" s="12">
        <v>17176</v>
      </c>
      <c r="C394" s="12" t="s">
        <v>20135</v>
      </c>
      <c r="D394" s="13">
        <v>39954</v>
      </c>
      <c r="E394" s="13">
        <v>39967</v>
      </c>
      <c r="F394" s="14">
        <v>39967</v>
      </c>
      <c r="G394" s="14">
        <v>39980</v>
      </c>
      <c r="H394" s="14">
        <v>39981</v>
      </c>
      <c r="I394" s="16">
        <v>39995</v>
      </c>
      <c r="J394" s="15">
        <v>13</v>
      </c>
      <c r="K394" s="15">
        <v>1</v>
      </c>
      <c r="L394" s="15">
        <v>14</v>
      </c>
      <c r="M394" s="15">
        <v>14</v>
      </c>
      <c r="O394" t="str">
        <f t="shared" si="6"/>
        <v>MCBBound &amp; Not Paid</v>
      </c>
    </row>
    <row r="395" spans="1:15" ht="12" customHeight="1" outlineLevel="1" x14ac:dyDescent="0.2">
      <c r="A395" s="12" t="s">
        <v>24157</v>
      </c>
      <c r="B395" s="12">
        <v>17092</v>
      </c>
      <c r="C395" s="12" t="s">
        <v>20135</v>
      </c>
      <c r="D395" s="13">
        <v>39962</v>
      </c>
      <c r="E395" s="13">
        <v>39966</v>
      </c>
      <c r="F395" s="14">
        <v>39967</v>
      </c>
      <c r="G395" s="14">
        <v>39972</v>
      </c>
      <c r="H395" s="14">
        <v>39982</v>
      </c>
      <c r="I395" s="16">
        <v>39994</v>
      </c>
      <c r="J395" s="15">
        <v>5</v>
      </c>
      <c r="K395" s="15">
        <v>10</v>
      </c>
      <c r="L395" s="15">
        <v>15</v>
      </c>
      <c r="M395" s="15">
        <v>12</v>
      </c>
      <c r="O395" t="str">
        <f t="shared" si="6"/>
        <v>MCBBound &amp; Not Paid</v>
      </c>
    </row>
    <row r="396" spans="1:15" ht="12" customHeight="1" outlineLevel="1" x14ac:dyDescent="0.2">
      <c r="A396" s="12" t="s">
        <v>24157</v>
      </c>
      <c r="B396" s="12">
        <v>17185</v>
      </c>
      <c r="C396" s="12" t="s">
        <v>20135</v>
      </c>
      <c r="D396" s="13">
        <v>39965</v>
      </c>
      <c r="E396" s="13">
        <v>39967</v>
      </c>
      <c r="F396" s="14">
        <v>39967</v>
      </c>
      <c r="G396" s="14">
        <v>39972</v>
      </c>
      <c r="H396" s="14">
        <v>39986</v>
      </c>
      <c r="I396" s="16">
        <v>39995</v>
      </c>
      <c r="J396" s="15">
        <v>5</v>
      </c>
      <c r="K396" s="15">
        <v>14</v>
      </c>
      <c r="L396" s="15">
        <v>19</v>
      </c>
      <c r="M396" s="15">
        <v>9</v>
      </c>
      <c r="O396" t="str">
        <f t="shared" si="6"/>
        <v>MCBBound &amp; Not Paid</v>
      </c>
    </row>
    <row r="397" spans="1:15" ht="12" customHeight="1" outlineLevel="1" x14ac:dyDescent="0.2">
      <c r="A397" s="12" t="s">
        <v>24158</v>
      </c>
      <c r="B397" s="12">
        <v>18150</v>
      </c>
      <c r="C397" s="12" t="s">
        <v>20134</v>
      </c>
      <c r="D397" s="13">
        <v>39965</v>
      </c>
      <c r="E397" s="13">
        <v>39967</v>
      </c>
      <c r="F397" s="14">
        <v>39967</v>
      </c>
      <c r="G397" s="14">
        <v>39973</v>
      </c>
      <c r="H397" s="14">
        <v>39973</v>
      </c>
      <c r="I397" s="18"/>
      <c r="J397" s="15">
        <v>6</v>
      </c>
      <c r="K397" s="15">
        <v>0</v>
      </c>
      <c r="L397" s="15">
        <v>6</v>
      </c>
      <c r="M397" s="15">
        <v>0</v>
      </c>
      <c r="O397" t="str">
        <f t="shared" si="6"/>
        <v>NBBNo Sale</v>
      </c>
    </row>
    <row r="398" spans="1:15" ht="12" customHeight="1" outlineLevel="1" x14ac:dyDescent="0.2">
      <c r="A398" s="12" t="s">
        <v>24153</v>
      </c>
      <c r="B398" s="12">
        <v>17312</v>
      </c>
      <c r="C398" s="12" t="s">
        <v>20135</v>
      </c>
      <c r="D398" s="13">
        <v>39965</v>
      </c>
      <c r="E398" s="13">
        <v>39968</v>
      </c>
      <c r="F398" s="14">
        <v>39968</v>
      </c>
      <c r="G398" s="14">
        <v>39994</v>
      </c>
      <c r="H398" s="14">
        <v>39994</v>
      </c>
      <c r="I398" s="16">
        <v>40025</v>
      </c>
      <c r="J398" s="15">
        <v>26</v>
      </c>
      <c r="K398" s="15">
        <v>0</v>
      </c>
      <c r="L398" s="15">
        <v>26</v>
      </c>
      <c r="M398" s="15">
        <v>31</v>
      </c>
      <c r="O398" t="str">
        <f t="shared" si="6"/>
        <v>HJMBound &amp; Not Paid</v>
      </c>
    </row>
    <row r="399" spans="1:15" ht="12" customHeight="1" outlineLevel="1" x14ac:dyDescent="0.2">
      <c r="A399" s="12" t="s">
        <v>24156</v>
      </c>
      <c r="B399" s="12">
        <v>17358</v>
      </c>
      <c r="C399" s="12" t="s">
        <v>20135</v>
      </c>
      <c r="D399" s="13">
        <v>39967</v>
      </c>
      <c r="E399" s="13">
        <v>39968</v>
      </c>
      <c r="F399" s="14">
        <v>39968</v>
      </c>
      <c r="G399" s="14">
        <v>40011</v>
      </c>
      <c r="H399" s="14">
        <v>40011</v>
      </c>
      <c r="I399" s="16">
        <v>40026</v>
      </c>
      <c r="J399" s="15">
        <v>43</v>
      </c>
      <c r="K399" s="15">
        <v>0</v>
      </c>
      <c r="L399" s="15">
        <v>43</v>
      </c>
      <c r="M399" s="15">
        <v>15</v>
      </c>
      <c r="O399" t="str">
        <f t="shared" si="6"/>
        <v>LABBound &amp; Not Paid</v>
      </c>
    </row>
    <row r="400" spans="1:15" ht="12" customHeight="1" outlineLevel="1" x14ac:dyDescent="0.2">
      <c r="A400" s="12" t="s">
        <v>24157</v>
      </c>
      <c r="B400" s="12">
        <v>17156</v>
      </c>
      <c r="C400" s="12" t="s">
        <v>20135</v>
      </c>
      <c r="D400" s="13">
        <v>39961</v>
      </c>
      <c r="E400" s="13">
        <v>39968</v>
      </c>
      <c r="F400" s="14">
        <v>39968</v>
      </c>
      <c r="G400" s="14">
        <v>39979</v>
      </c>
      <c r="H400" s="14">
        <v>39979</v>
      </c>
      <c r="I400" s="16">
        <v>39995</v>
      </c>
      <c r="J400" s="15">
        <v>11</v>
      </c>
      <c r="K400" s="15">
        <v>0</v>
      </c>
      <c r="L400" s="15">
        <v>11</v>
      </c>
      <c r="M400" s="15">
        <v>16</v>
      </c>
      <c r="O400" t="str">
        <f t="shared" si="6"/>
        <v>MCBBound &amp; Not Paid</v>
      </c>
    </row>
    <row r="401" spans="1:15" ht="12" customHeight="1" outlineLevel="1" x14ac:dyDescent="0.2">
      <c r="A401" s="12" t="s">
        <v>24158</v>
      </c>
      <c r="B401" s="12">
        <v>18156</v>
      </c>
      <c r="C401" s="12" t="s">
        <v>20133</v>
      </c>
      <c r="D401" s="18"/>
      <c r="E401" s="13">
        <v>39962</v>
      </c>
      <c r="F401" s="14">
        <v>39968</v>
      </c>
      <c r="G401" s="20"/>
      <c r="H401" s="20"/>
      <c r="I401" s="18"/>
      <c r="J401" s="23"/>
      <c r="K401" s="23"/>
      <c r="L401" s="15">
        <v>0</v>
      </c>
      <c r="M401" s="15">
        <v>0</v>
      </c>
      <c r="O401" t="str">
        <f t="shared" si="6"/>
        <v>NBBDeclined</v>
      </c>
    </row>
    <row r="402" spans="1:15" ht="12" customHeight="1" outlineLevel="1" x14ac:dyDescent="0.2">
      <c r="A402" s="12" t="s">
        <v>24158</v>
      </c>
      <c r="B402" s="12">
        <v>18159</v>
      </c>
      <c r="C402" s="12" t="s">
        <v>20136</v>
      </c>
      <c r="D402" s="13">
        <v>39946</v>
      </c>
      <c r="E402" s="13">
        <v>39968</v>
      </c>
      <c r="F402" s="14">
        <v>39968</v>
      </c>
      <c r="G402" s="20"/>
      <c r="H402" s="20"/>
      <c r="I402" s="18"/>
      <c r="J402" s="23"/>
      <c r="K402" s="23"/>
      <c r="L402" s="15">
        <v>0</v>
      </c>
      <c r="M402" s="15">
        <v>0</v>
      </c>
      <c r="O402" t="str">
        <f t="shared" si="6"/>
        <v>NBBClose-No Info</v>
      </c>
    </row>
    <row r="403" spans="1:15" ht="12" customHeight="1" outlineLevel="1" x14ac:dyDescent="0.2">
      <c r="A403" s="12" t="s">
        <v>24158</v>
      </c>
      <c r="B403" s="12">
        <v>18157</v>
      </c>
      <c r="C403" s="12" t="s">
        <v>20133</v>
      </c>
      <c r="D403" s="13">
        <v>39946</v>
      </c>
      <c r="E403" s="13">
        <v>39965</v>
      </c>
      <c r="F403" s="14">
        <v>39968</v>
      </c>
      <c r="G403" s="20"/>
      <c r="H403" s="20"/>
      <c r="I403" s="18"/>
      <c r="J403" s="23"/>
      <c r="K403" s="23"/>
      <c r="L403" s="15">
        <v>0</v>
      </c>
      <c r="M403" s="15">
        <v>0</v>
      </c>
      <c r="O403" t="str">
        <f t="shared" si="6"/>
        <v>NBBDeclined</v>
      </c>
    </row>
    <row r="404" spans="1:15" ht="12" customHeight="1" outlineLevel="1" x14ac:dyDescent="0.2">
      <c r="A404" s="12" t="s">
        <v>24158</v>
      </c>
      <c r="B404" s="12">
        <v>18158</v>
      </c>
      <c r="C404" s="12" t="s">
        <v>20133</v>
      </c>
      <c r="D404" s="13">
        <v>39962</v>
      </c>
      <c r="E404" s="13">
        <v>39966</v>
      </c>
      <c r="F404" s="14">
        <v>39968</v>
      </c>
      <c r="G404" s="20"/>
      <c r="H404" s="20"/>
      <c r="I404" s="18"/>
      <c r="J404" s="23"/>
      <c r="K404" s="23"/>
      <c r="L404" s="15">
        <v>0</v>
      </c>
      <c r="M404" s="15">
        <v>0</v>
      </c>
      <c r="O404" t="str">
        <f t="shared" si="6"/>
        <v>NBBDeclined</v>
      </c>
    </row>
    <row r="405" spans="1:15" ht="12" customHeight="1" outlineLevel="1" x14ac:dyDescent="0.2">
      <c r="A405" s="12" t="s">
        <v>24158</v>
      </c>
      <c r="B405" s="12">
        <v>18155</v>
      </c>
      <c r="C405" s="12" t="s">
        <v>20133</v>
      </c>
      <c r="D405" s="13">
        <v>39955</v>
      </c>
      <c r="E405" s="13">
        <v>39962</v>
      </c>
      <c r="F405" s="14">
        <v>39968</v>
      </c>
      <c r="G405" s="20"/>
      <c r="H405" s="20"/>
      <c r="I405" s="18"/>
      <c r="J405" s="23"/>
      <c r="K405" s="23"/>
      <c r="L405" s="15">
        <v>0</v>
      </c>
      <c r="M405" s="15">
        <v>0</v>
      </c>
      <c r="O405" t="str">
        <f t="shared" si="6"/>
        <v>NBBDeclined</v>
      </c>
    </row>
    <row r="406" spans="1:15" ht="12" customHeight="1" outlineLevel="1" x14ac:dyDescent="0.2">
      <c r="A406" s="12" t="s">
        <v>24158</v>
      </c>
      <c r="B406" s="12">
        <v>18154</v>
      </c>
      <c r="C406" s="12" t="s">
        <v>20133</v>
      </c>
      <c r="D406" s="13">
        <v>39953</v>
      </c>
      <c r="E406" s="13">
        <v>39960</v>
      </c>
      <c r="F406" s="14">
        <v>39968</v>
      </c>
      <c r="G406" s="20"/>
      <c r="H406" s="20"/>
      <c r="I406" s="18"/>
      <c r="J406" s="23"/>
      <c r="K406" s="23"/>
      <c r="L406" s="15">
        <v>0</v>
      </c>
      <c r="M406" s="15">
        <v>0</v>
      </c>
      <c r="O406" t="str">
        <f t="shared" si="6"/>
        <v>NBBDeclined</v>
      </c>
    </row>
    <row r="407" spans="1:15" ht="12" customHeight="1" outlineLevel="1" x14ac:dyDescent="0.2">
      <c r="A407" s="12" t="s">
        <v>24158</v>
      </c>
      <c r="B407" s="12">
        <v>18153</v>
      </c>
      <c r="C407" s="12" t="s">
        <v>20133</v>
      </c>
      <c r="D407" s="13">
        <v>39916</v>
      </c>
      <c r="E407" s="13">
        <v>39967</v>
      </c>
      <c r="F407" s="14">
        <v>39968</v>
      </c>
      <c r="G407" s="8"/>
      <c r="H407" s="8"/>
      <c r="I407" s="18"/>
      <c r="J407" s="10"/>
      <c r="K407" s="10"/>
      <c r="L407" s="15">
        <v>0</v>
      </c>
      <c r="M407" s="15">
        <v>0</v>
      </c>
      <c r="O407" t="str">
        <f t="shared" si="6"/>
        <v>NBBDeclined</v>
      </c>
    </row>
    <row r="408" spans="1:15" ht="12" customHeight="1" outlineLevel="1" x14ac:dyDescent="0.2">
      <c r="A408" s="12" t="s">
        <v>24153</v>
      </c>
      <c r="B408" s="12">
        <v>18161</v>
      </c>
      <c r="C408" s="12" t="s">
        <v>20133</v>
      </c>
      <c r="D408" s="13">
        <v>39961</v>
      </c>
      <c r="E408" s="13">
        <v>39969</v>
      </c>
      <c r="F408" s="14">
        <v>39969</v>
      </c>
      <c r="G408" s="20"/>
      <c r="H408" s="20"/>
      <c r="I408" s="18"/>
      <c r="J408" s="23"/>
      <c r="K408" s="23"/>
      <c r="L408" s="15">
        <v>0</v>
      </c>
      <c r="M408" s="15">
        <v>0</v>
      </c>
      <c r="O408" t="str">
        <f t="shared" si="6"/>
        <v>HJMDeclined</v>
      </c>
    </row>
    <row r="409" spans="1:15" ht="12" customHeight="1" outlineLevel="1" x14ac:dyDescent="0.2">
      <c r="A409" s="12" t="s">
        <v>24155</v>
      </c>
      <c r="B409" s="12">
        <v>17191</v>
      </c>
      <c r="C409" s="12" t="s">
        <v>20135</v>
      </c>
      <c r="D409" s="13">
        <v>39967</v>
      </c>
      <c r="E409" s="13">
        <v>39968</v>
      </c>
      <c r="F409" s="14">
        <v>39969</v>
      </c>
      <c r="G409" s="14">
        <v>39982</v>
      </c>
      <c r="H409" s="14">
        <v>39982</v>
      </c>
      <c r="I409" s="16">
        <v>39995</v>
      </c>
      <c r="J409" s="15">
        <v>13</v>
      </c>
      <c r="K409" s="15">
        <v>0</v>
      </c>
      <c r="L409" s="15">
        <v>13</v>
      </c>
      <c r="M409" s="15">
        <v>13</v>
      </c>
      <c r="O409" t="str">
        <f t="shared" si="6"/>
        <v>JRBound &amp; Not Paid</v>
      </c>
    </row>
    <row r="410" spans="1:15" ht="12" customHeight="1" outlineLevel="1" x14ac:dyDescent="0.2">
      <c r="A410" s="12" t="s">
        <v>24155</v>
      </c>
      <c r="B410" s="12">
        <v>17088</v>
      </c>
      <c r="C410" s="12" t="s">
        <v>20135</v>
      </c>
      <c r="D410" s="13">
        <v>39968</v>
      </c>
      <c r="E410" s="13">
        <v>39968</v>
      </c>
      <c r="F410" s="14">
        <v>39969</v>
      </c>
      <c r="G410" s="14">
        <v>39974</v>
      </c>
      <c r="H410" s="14">
        <v>39975</v>
      </c>
      <c r="I410" s="16">
        <v>39994</v>
      </c>
      <c r="J410" s="15">
        <v>5</v>
      </c>
      <c r="K410" s="15">
        <v>1</v>
      </c>
      <c r="L410" s="15">
        <v>6</v>
      </c>
      <c r="M410" s="15">
        <v>19</v>
      </c>
      <c r="O410" t="str">
        <f t="shared" ref="O410:O473" si="7">+A410&amp;C410</f>
        <v>JRBound &amp; Not Paid</v>
      </c>
    </row>
    <row r="411" spans="1:15" ht="12" customHeight="1" outlineLevel="1" x14ac:dyDescent="0.2">
      <c r="A411" s="12" t="s">
        <v>24157</v>
      </c>
      <c r="B411" s="12">
        <v>17164</v>
      </c>
      <c r="C411" s="12" t="s">
        <v>20135</v>
      </c>
      <c r="D411" s="13">
        <v>39962</v>
      </c>
      <c r="E411" s="13">
        <v>39969</v>
      </c>
      <c r="F411" s="14">
        <v>39969</v>
      </c>
      <c r="G411" s="14">
        <v>39976</v>
      </c>
      <c r="H411" s="14">
        <v>39976</v>
      </c>
      <c r="I411" s="16">
        <v>39995</v>
      </c>
      <c r="J411" s="15">
        <v>7</v>
      </c>
      <c r="K411" s="15">
        <v>0</v>
      </c>
      <c r="L411" s="15">
        <v>7</v>
      </c>
      <c r="M411" s="15">
        <v>19</v>
      </c>
      <c r="O411" t="str">
        <f t="shared" si="7"/>
        <v>MCBBound &amp; Not Paid</v>
      </c>
    </row>
    <row r="412" spans="1:15" ht="12" customHeight="1" outlineLevel="1" x14ac:dyDescent="0.2">
      <c r="A412" s="12" t="s">
        <v>24158</v>
      </c>
      <c r="B412" s="12">
        <v>18162</v>
      </c>
      <c r="C412" s="12" t="s">
        <v>20133</v>
      </c>
      <c r="D412" s="13">
        <v>39944</v>
      </c>
      <c r="E412" s="13">
        <v>39969</v>
      </c>
      <c r="F412" s="14">
        <v>39969</v>
      </c>
      <c r="G412" s="20"/>
      <c r="H412" s="20"/>
      <c r="I412" s="18"/>
      <c r="J412" s="23"/>
      <c r="K412" s="23"/>
      <c r="L412" s="15">
        <v>0</v>
      </c>
      <c r="M412" s="15">
        <v>0</v>
      </c>
      <c r="O412" t="str">
        <f t="shared" si="7"/>
        <v>NBBDeclined</v>
      </c>
    </row>
    <row r="413" spans="1:15" ht="12" customHeight="1" outlineLevel="1" x14ac:dyDescent="0.2">
      <c r="A413" s="12" t="s">
        <v>24158</v>
      </c>
      <c r="B413" s="12">
        <v>18163</v>
      </c>
      <c r="C413" s="12" t="s">
        <v>20133</v>
      </c>
      <c r="D413" s="18"/>
      <c r="E413" s="13">
        <v>39969</v>
      </c>
      <c r="F413" s="14">
        <v>39969</v>
      </c>
      <c r="G413" s="20"/>
      <c r="H413" s="20"/>
      <c r="I413" s="18"/>
      <c r="J413" s="23"/>
      <c r="K413" s="23"/>
      <c r="L413" s="15">
        <v>0</v>
      </c>
      <c r="M413" s="15">
        <v>0</v>
      </c>
      <c r="O413" t="str">
        <f t="shared" si="7"/>
        <v>NBBDeclined</v>
      </c>
    </row>
    <row r="414" spans="1:15" ht="12" customHeight="1" outlineLevel="1" x14ac:dyDescent="0.2">
      <c r="A414" s="12" t="s">
        <v>24158</v>
      </c>
      <c r="B414" s="12">
        <v>18160</v>
      </c>
      <c r="C414" s="12" t="s">
        <v>20133</v>
      </c>
      <c r="D414" s="13">
        <v>39968</v>
      </c>
      <c r="E414" s="13">
        <v>39968</v>
      </c>
      <c r="F414" s="14">
        <v>39969</v>
      </c>
      <c r="G414" s="20"/>
      <c r="H414" s="20"/>
      <c r="I414" s="18"/>
      <c r="J414" s="23"/>
      <c r="K414" s="23"/>
      <c r="L414" s="15">
        <v>0</v>
      </c>
      <c r="M414" s="15">
        <v>0</v>
      </c>
      <c r="O414" t="str">
        <f t="shared" si="7"/>
        <v>NBBDeclined</v>
      </c>
    </row>
    <row r="415" spans="1:15" ht="12" customHeight="1" outlineLevel="1" x14ac:dyDescent="0.2">
      <c r="A415" s="12" t="s">
        <v>20138</v>
      </c>
      <c r="B415" s="12">
        <v>17260</v>
      </c>
      <c r="C415" s="12" t="s">
        <v>20135</v>
      </c>
      <c r="D415" s="13">
        <v>39939</v>
      </c>
      <c r="E415" s="13">
        <v>39972</v>
      </c>
      <c r="F415" s="14">
        <v>39972</v>
      </c>
      <c r="G415" s="14">
        <v>39995</v>
      </c>
      <c r="H415" s="14">
        <v>39995</v>
      </c>
      <c r="I415" s="16">
        <v>40012</v>
      </c>
      <c r="J415" s="15">
        <v>23</v>
      </c>
      <c r="K415" s="15">
        <v>0</v>
      </c>
      <c r="L415" s="15">
        <v>23</v>
      </c>
      <c r="M415" s="15">
        <v>17</v>
      </c>
      <c r="O415" t="str">
        <f t="shared" si="7"/>
        <v>CNJBound &amp; Not Paid</v>
      </c>
    </row>
    <row r="416" spans="1:15" ht="12" customHeight="1" outlineLevel="1" x14ac:dyDescent="0.2">
      <c r="A416" s="12" t="s">
        <v>24153</v>
      </c>
      <c r="B416" s="12">
        <v>17074</v>
      </c>
      <c r="C416" s="12" t="s">
        <v>20135</v>
      </c>
      <c r="D416" s="13">
        <v>39967</v>
      </c>
      <c r="E416" s="13">
        <v>39972</v>
      </c>
      <c r="F416" s="14">
        <v>39972</v>
      </c>
      <c r="G416" s="14">
        <v>39979</v>
      </c>
      <c r="H416" s="14">
        <v>39979</v>
      </c>
      <c r="I416" s="16">
        <v>39992</v>
      </c>
      <c r="J416" s="15">
        <v>7</v>
      </c>
      <c r="K416" s="15">
        <v>0</v>
      </c>
      <c r="L416" s="15">
        <v>7</v>
      </c>
      <c r="M416" s="15">
        <v>13</v>
      </c>
      <c r="O416" t="str">
        <f t="shared" si="7"/>
        <v>HJMBound &amp; Not Paid</v>
      </c>
    </row>
    <row r="417" spans="1:15" ht="12" customHeight="1" outlineLevel="1" x14ac:dyDescent="0.2">
      <c r="A417" s="12" t="s">
        <v>24155</v>
      </c>
      <c r="B417" s="12">
        <v>17242</v>
      </c>
      <c r="C417" s="12" t="s">
        <v>20135</v>
      </c>
      <c r="D417" s="13">
        <v>39965</v>
      </c>
      <c r="E417" s="13">
        <v>39969</v>
      </c>
      <c r="F417" s="14">
        <v>39972</v>
      </c>
      <c r="G417" s="14">
        <v>39989</v>
      </c>
      <c r="H417" s="14">
        <v>39996</v>
      </c>
      <c r="I417" s="16">
        <v>40009</v>
      </c>
      <c r="J417" s="15">
        <v>17</v>
      </c>
      <c r="K417" s="15">
        <v>7</v>
      </c>
      <c r="L417" s="15">
        <v>24</v>
      </c>
      <c r="M417" s="15">
        <v>13</v>
      </c>
      <c r="O417" t="str">
        <f t="shared" si="7"/>
        <v>JRBound &amp; Not Paid</v>
      </c>
    </row>
    <row r="418" spans="1:15" ht="12" customHeight="1" outlineLevel="1" x14ac:dyDescent="0.2">
      <c r="A418" s="12" t="s">
        <v>24155</v>
      </c>
      <c r="B418" s="12">
        <v>17194</v>
      </c>
      <c r="C418" s="12" t="s">
        <v>20135</v>
      </c>
      <c r="D418" s="13">
        <v>39968</v>
      </c>
      <c r="E418" s="13">
        <v>39972</v>
      </c>
      <c r="F418" s="14">
        <v>39972</v>
      </c>
      <c r="G418" s="14">
        <v>39986</v>
      </c>
      <c r="H418" s="14">
        <v>39986</v>
      </c>
      <c r="I418" s="16">
        <v>39996</v>
      </c>
      <c r="J418" s="15">
        <v>14</v>
      </c>
      <c r="K418" s="15">
        <v>0</v>
      </c>
      <c r="L418" s="15">
        <v>14</v>
      </c>
      <c r="M418" s="15">
        <v>10</v>
      </c>
      <c r="O418" t="str">
        <f t="shared" si="7"/>
        <v>JRBound &amp; Not Paid</v>
      </c>
    </row>
    <row r="419" spans="1:15" ht="12" customHeight="1" outlineLevel="1" x14ac:dyDescent="0.2">
      <c r="A419" s="12" t="s">
        <v>24155</v>
      </c>
      <c r="B419" s="12">
        <v>17166</v>
      </c>
      <c r="C419" s="12" t="s">
        <v>20135</v>
      </c>
      <c r="D419" s="13">
        <v>39968</v>
      </c>
      <c r="E419" s="13">
        <v>39972</v>
      </c>
      <c r="F419" s="14">
        <v>39972</v>
      </c>
      <c r="G419" s="14">
        <v>39983</v>
      </c>
      <c r="H419" s="14">
        <v>39983</v>
      </c>
      <c r="I419" s="16">
        <v>39995</v>
      </c>
      <c r="J419" s="15">
        <v>11</v>
      </c>
      <c r="K419" s="15">
        <v>0</v>
      </c>
      <c r="L419" s="15">
        <v>11</v>
      </c>
      <c r="M419" s="15">
        <v>12</v>
      </c>
      <c r="O419" t="str">
        <f t="shared" si="7"/>
        <v>JRBound &amp; Not Paid</v>
      </c>
    </row>
    <row r="420" spans="1:15" ht="12" customHeight="1" outlineLevel="1" x14ac:dyDescent="0.2">
      <c r="A420" s="12" t="s">
        <v>24156</v>
      </c>
      <c r="B420" s="12">
        <v>17209</v>
      </c>
      <c r="C420" s="12" t="s">
        <v>20135</v>
      </c>
      <c r="D420" s="13">
        <v>39969</v>
      </c>
      <c r="E420" s="13">
        <v>39972</v>
      </c>
      <c r="F420" s="14">
        <v>39972</v>
      </c>
      <c r="G420" s="14">
        <v>39988</v>
      </c>
      <c r="H420" s="14">
        <v>39988</v>
      </c>
      <c r="I420" s="16">
        <v>40001</v>
      </c>
      <c r="J420" s="15">
        <v>16</v>
      </c>
      <c r="K420" s="15">
        <v>0</v>
      </c>
      <c r="L420" s="15">
        <v>16</v>
      </c>
      <c r="M420" s="15">
        <v>13</v>
      </c>
      <c r="O420" t="str">
        <f t="shared" si="7"/>
        <v>LABBound &amp; Not Paid</v>
      </c>
    </row>
    <row r="421" spans="1:15" ht="12" customHeight="1" outlineLevel="1" x14ac:dyDescent="0.2">
      <c r="A421" s="12" t="s">
        <v>24156</v>
      </c>
      <c r="B421" s="12">
        <v>17452</v>
      </c>
      <c r="C421" s="12" t="s">
        <v>20135</v>
      </c>
      <c r="D421" s="13">
        <v>39966</v>
      </c>
      <c r="E421" s="13">
        <v>39972</v>
      </c>
      <c r="F421" s="14">
        <v>39972</v>
      </c>
      <c r="G421" s="14">
        <v>40003</v>
      </c>
      <c r="H421" s="14">
        <v>40003</v>
      </c>
      <c r="I421" s="16">
        <v>40053</v>
      </c>
      <c r="J421" s="15">
        <v>31</v>
      </c>
      <c r="K421" s="15">
        <v>0</v>
      </c>
      <c r="L421" s="15">
        <v>31</v>
      </c>
      <c r="M421" s="15">
        <v>50</v>
      </c>
      <c r="O421" t="str">
        <f t="shared" si="7"/>
        <v>LABBound &amp; Not Paid</v>
      </c>
    </row>
    <row r="422" spans="1:15" ht="12" customHeight="1" outlineLevel="1" x14ac:dyDescent="0.2">
      <c r="A422" s="12" t="s">
        <v>24156</v>
      </c>
      <c r="B422" s="12">
        <v>18166</v>
      </c>
      <c r="C422" s="12" t="s">
        <v>20136</v>
      </c>
      <c r="D422" s="13">
        <v>39955</v>
      </c>
      <c r="E422" s="13">
        <v>39972</v>
      </c>
      <c r="F422" s="14">
        <v>39972</v>
      </c>
      <c r="G422" s="14">
        <v>39983</v>
      </c>
      <c r="H422" s="14">
        <v>39983</v>
      </c>
      <c r="I422" s="18"/>
      <c r="J422" s="15">
        <v>11</v>
      </c>
      <c r="K422" s="15">
        <v>0</v>
      </c>
      <c r="L422" s="15">
        <v>11</v>
      </c>
      <c r="M422" s="15">
        <v>0</v>
      </c>
      <c r="O422" t="str">
        <f t="shared" si="7"/>
        <v>LABClose-No Info</v>
      </c>
    </row>
    <row r="423" spans="1:15" ht="12" customHeight="1" outlineLevel="1" x14ac:dyDescent="0.2">
      <c r="A423" s="12" t="s">
        <v>24156</v>
      </c>
      <c r="B423" s="12">
        <v>17231</v>
      </c>
      <c r="C423" s="12" t="s">
        <v>20135</v>
      </c>
      <c r="D423" s="13">
        <v>39969</v>
      </c>
      <c r="E423" s="13">
        <v>39972</v>
      </c>
      <c r="F423" s="14">
        <v>39972</v>
      </c>
      <c r="G423" s="14">
        <v>39995</v>
      </c>
      <c r="H423" s="14">
        <v>39995</v>
      </c>
      <c r="I423" s="16">
        <v>40006</v>
      </c>
      <c r="J423" s="15">
        <v>23</v>
      </c>
      <c r="K423" s="15">
        <v>0</v>
      </c>
      <c r="L423" s="15">
        <v>23</v>
      </c>
      <c r="M423" s="15">
        <v>11</v>
      </c>
      <c r="O423" t="str">
        <f t="shared" si="7"/>
        <v>LABBound &amp; Not Paid</v>
      </c>
    </row>
    <row r="424" spans="1:15" ht="12" customHeight="1" outlineLevel="1" x14ac:dyDescent="0.2">
      <c r="A424" s="12" t="s">
        <v>24157</v>
      </c>
      <c r="B424" s="12">
        <v>17214</v>
      </c>
      <c r="C424" s="12" t="s">
        <v>20135</v>
      </c>
      <c r="D424" s="13">
        <v>39967</v>
      </c>
      <c r="E424" s="13">
        <v>39972</v>
      </c>
      <c r="F424" s="14">
        <v>39972</v>
      </c>
      <c r="G424" s="14">
        <v>39993</v>
      </c>
      <c r="H424" s="14">
        <v>39995</v>
      </c>
      <c r="I424" s="16">
        <v>40003</v>
      </c>
      <c r="J424" s="15">
        <v>21</v>
      </c>
      <c r="K424" s="15">
        <v>2</v>
      </c>
      <c r="L424" s="15">
        <v>23</v>
      </c>
      <c r="M424" s="15">
        <v>8</v>
      </c>
      <c r="O424" t="str">
        <f t="shared" si="7"/>
        <v>MCBBound &amp; Not Paid</v>
      </c>
    </row>
    <row r="425" spans="1:15" ht="12" customHeight="1" outlineLevel="1" x14ac:dyDescent="0.2">
      <c r="A425" s="12" t="s">
        <v>24158</v>
      </c>
      <c r="B425" s="12">
        <v>18165</v>
      </c>
      <c r="C425" s="12" t="s">
        <v>20133</v>
      </c>
      <c r="D425" s="13">
        <v>39968</v>
      </c>
      <c r="E425" s="13">
        <v>39972</v>
      </c>
      <c r="F425" s="14">
        <v>39972</v>
      </c>
      <c r="G425" s="20"/>
      <c r="H425" s="20"/>
      <c r="I425" s="18"/>
      <c r="J425" s="23"/>
      <c r="K425" s="23"/>
      <c r="L425" s="15">
        <v>0</v>
      </c>
      <c r="M425" s="15">
        <v>0</v>
      </c>
      <c r="O425" t="str">
        <f t="shared" si="7"/>
        <v>NBBDeclined</v>
      </c>
    </row>
    <row r="426" spans="1:15" ht="12" customHeight="1" outlineLevel="1" x14ac:dyDescent="0.2">
      <c r="A426" s="12" t="s">
        <v>24158</v>
      </c>
      <c r="B426" s="12">
        <v>18167</v>
      </c>
      <c r="C426" s="12" t="s">
        <v>20133</v>
      </c>
      <c r="D426" s="13">
        <v>39946</v>
      </c>
      <c r="E426" s="13">
        <v>39972</v>
      </c>
      <c r="F426" s="14">
        <v>39972</v>
      </c>
      <c r="G426" s="20"/>
      <c r="H426" s="20"/>
      <c r="I426" s="18"/>
      <c r="J426" s="23"/>
      <c r="K426" s="23"/>
      <c r="L426" s="15">
        <v>0</v>
      </c>
      <c r="M426" s="15">
        <v>0</v>
      </c>
      <c r="O426" t="str">
        <f t="shared" si="7"/>
        <v>NBBDeclined</v>
      </c>
    </row>
    <row r="427" spans="1:15" ht="12" customHeight="1" outlineLevel="1" x14ac:dyDescent="0.2">
      <c r="A427" s="12" t="s">
        <v>24158</v>
      </c>
      <c r="B427" s="12">
        <v>18164</v>
      </c>
      <c r="C427" s="12" t="s">
        <v>20135</v>
      </c>
      <c r="D427" s="18"/>
      <c r="E427" s="13">
        <v>39969</v>
      </c>
      <c r="F427" s="14">
        <v>39972</v>
      </c>
      <c r="G427" s="14">
        <v>39972</v>
      </c>
      <c r="H427" s="14">
        <v>39972</v>
      </c>
      <c r="I427" s="18"/>
      <c r="J427" s="15">
        <v>0</v>
      </c>
      <c r="K427" s="15">
        <v>0</v>
      </c>
      <c r="L427" s="15">
        <v>0</v>
      </c>
      <c r="M427" s="15">
        <v>0</v>
      </c>
      <c r="O427" t="str">
        <f t="shared" si="7"/>
        <v>NBBBound &amp; Not Paid</v>
      </c>
    </row>
    <row r="428" spans="1:15" ht="12" customHeight="1" outlineLevel="1" x14ac:dyDescent="0.2">
      <c r="A428" s="12" t="s">
        <v>24153</v>
      </c>
      <c r="B428" s="12">
        <v>17179</v>
      </c>
      <c r="C428" s="12" t="s">
        <v>20135</v>
      </c>
      <c r="D428" s="13">
        <v>39973</v>
      </c>
      <c r="E428" s="13">
        <v>39973</v>
      </c>
      <c r="F428" s="14">
        <v>39973</v>
      </c>
      <c r="G428" s="14">
        <v>39987</v>
      </c>
      <c r="H428" s="14">
        <v>39987</v>
      </c>
      <c r="I428" s="16">
        <v>39995</v>
      </c>
      <c r="J428" s="15">
        <v>14</v>
      </c>
      <c r="K428" s="15">
        <v>0</v>
      </c>
      <c r="L428" s="15">
        <v>14</v>
      </c>
      <c r="M428" s="15">
        <v>8</v>
      </c>
      <c r="O428" t="str">
        <f t="shared" si="7"/>
        <v>HJMBound &amp; Not Paid</v>
      </c>
    </row>
    <row r="429" spans="1:15" ht="12" customHeight="1" outlineLevel="1" x14ac:dyDescent="0.2">
      <c r="A429" s="12" t="s">
        <v>24153</v>
      </c>
      <c r="B429" s="12">
        <v>18168</v>
      </c>
      <c r="C429" s="12" t="s">
        <v>20134</v>
      </c>
      <c r="D429" s="13">
        <v>39967</v>
      </c>
      <c r="E429" s="13">
        <v>39973</v>
      </c>
      <c r="F429" s="14">
        <v>39973</v>
      </c>
      <c r="G429" s="14">
        <v>39983</v>
      </c>
      <c r="H429" s="14">
        <v>39979</v>
      </c>
      <c r="I429" s="18"/>
      <c r="J429" s="15">
        <v>10</v>
      </c>
      <c r="K429" s="15">
        <v>-4</v>
      </c>
      <c r="L429" s="15">
        <v>6</v>
      </c>
      <c r="M429" s="15">
        <v>0</v>
      </c>
      <c r="O429" t="str">
        <f t="shared" si="7"/>
        <v>HJMNo Sale</v>
      </c>
    </row>
    <row r="430" spans="1:15" ht="12" customHeight="1" outlineLevel="1" x14ac:dyDescent="0.2">
      <c r="A430" s="12" t="s">
        <v>24153</v>
      </c>
      <c r="B430" s="12">
        <v>17200</v>
      </c>
      <c r="C430" s="12" t="s">
        <v>20135</v>
      </c>
      <c r="D430" s="13">
        <v>39969</v>
      </c>
      <c r="E430" s="13">
        <v>39972</v>
      </c>
      <c r="F430" s="14">
        <v>39973</v>
      </c>
      <c r="G430" s="14">
        <v>39987</v>
      </c>
      <c r="H430" s="14">
        <v>39987</v>
      </c>
      <c r="I430" s="16">
        <v>39997</v>
      </c>
      <c r="J430" s="15">
        <v>14</v>
      </c>
      <c r="K430" s="15">
        <v>0</v>
      </c>
      <c r="L430" s="15">
        <v>14</v>
      </c>
      <c r="M430" s="15">
        <v>10</v>
      </c>
      <c r="O430" t="str">
        <f t="shared" si="7"/>
        <v>HJMBound &amp; Not Paid</v>
      </c>
    </row>
    <row r="431" spans="1:15" ht="12" customHeight="1" outlineLevel="1" x14ac:dyDescent="0.2">
      <c r="A431" s="12" t="s">
        <v>24156</v>
      </c>
      <c r="B431" s="12">
        <v>17252</v>
      </c>
      <c r="C431" s="12" t="s">
        <v>20135</v>
      </c>
      <c r="D431" s="13">
        <v>39969</v>
      </c>
      <c r="E431" s="13">
        <v>39973</v>
      </c>
      <c r="F431" s="14">
        <v>39973</v>
      </c>
      <c r="G431" s="19">
        <v>40000</v>
      </c>
      <c r="H431" s="19">
        <v>40000</v>
      </c>
      <c r="I431" s="16">
        <v>40010</v>
      </c>
      <c r="J431" s="22">
        <v>27</v>
      </c>
      <c r="K431" s="22">
        <v>0</v>
      </c>
      <c r="L431" s="15">
        <v>27</v>
      </c>
      <c r="M431" s="15">
        <v>10</v>
      </c>
      <c r="O431" t="str">
        <f t="shared" si="7"/>
        <v>LABBound &amp; Not Paid</v>
      </c>
    </row>
    <row r="432" spans="1:15" ht="12" customHeight="1" outlineLevel="1" x14ac:dyDescent="0.2">
      <c r="A432" s="12" t="s">
        <v>24156</v>
      </c>
      <c r="B432" s="12">
        <v>17184</v>
      </c>
      <c r="C432" s="12" t="s">
        <v>20135</v>
      </c>
      <c r="D432" s="13">
        <v>39967</v>
      </c>
      <c r="E432" s="13">
        <v>39973</v>
      </c>
      <c r="F432" s="14">
        <v>39973</v>
      </c>
      <c r="G432" s="14">
        <v>39982</v>
      </c>
      <c r="H432" s="14">
        <v>39982</v>
      </c>
      <c r="I432" s="16">
        <v>39995</v>
      </c>
      <c r="J432" s="15">
        <v>9</v>
      </c>
      <c r="K432" s="15">
        <v>0</v>
      </c>
      <c r="L432" s="15">
        <v>9</v>
      </c>
      <c r="M432" s="15">
        <v>13</v>
      </c>
      <c r="O432" t="str">
        <f t="shared" si="7"/>
        <v>LABBound &amp; Not Paid</v>
      </c>
    </row>
    <row r="433" spans="1:15" ht="12" customHeight="1" outlineLevel="1" x14ac:dyDescent="0.2">
      <c r="A433" s="12" t="s">
        <v>24157</v>
      </c>
      <c r="B433" s="12">
        <v>17245</v>
      </c>
      <c r="C433" s="12" t="s">
        <v>20135</v>
      </c>
      <c r="D433" s="13">
        <v>39965</v>
      </c>
      <c r="E433" s="13">
        <v>39972</v>
      </c>
      <c r="F433" s="14">
        <v>39973</v>
      </c>
      <c r="G433" s="14">
        <v>39986</v>
      </c>
      <c r="H433" s="14">
        <v>39988</v>
      </c>
      <c r="I433" s="16">
        <v>40009</v>
      </c>
      <c r="J433" s="15">
        <v>13</v>
      </c>
      <c r="K433" s="15">
        <v>2</v>
      </c>
      <c r="L433" s="15">
        <v>15</v>
      </c>
      <c r="M433" s="15">
        <v>21</v>
      </c>
      <c r="O433" t="str">
        <f t="shared" si="7"/>
        <v>MCBBound &amp; Not Paid</v>
      </c>
    </row>
    <row r="434" spans="1:15" ht="12" customHeight="1" outlineLevel="1" x14ac:dyDescent="0.2">
      <c r="A434" s="12" t="s">
        <v>24157</v>
      </c>
      <c r="B434" s="12">
        <v>17045</v>
      </c>
      <c r="C434" s="12" t="s">
        <v>20135</v>
      </c>
      <c r="D434" s="13">
        <v>39968</v>
      </c>
      <c r="E434" s="13">
        <v>39973</v>
      </c>
      <c r="F434" s="14">
        <v>39973</v>
      </c>
      <c r="G434" s="14">
        <v>39976</v>
      </c>
      <c r="H434" s="14">
        <v>39976</v>
      </c>
      <c r="I434" s="16">
        <v>39985</v>
      </c>
      <c r="J434" s="15">
        <v>3</v>
      </c>
      <c r="K434" s="15">
        <v>0</v>
      </c>
      <c r="L434" s="15">
        <v>3</v>
      </c>
      <c r="M434" s="15">
        <v>9</v>
      </c>
      <c r="O434" t="str">
        <f t="shared" si="7"/>
        <v>MCBBound &amp; Not Paid</v>
      </c>
    </row>
    <row r="435" spans="1:15" ht="12" customHeight="1" outlineLevel="1" x14ac:dyDescent="0.2">
      <c r="A435" s="12" t="s">
        <v>24158</v>
      </c>
      <c r="B435" s="12">
        <v>18169</v>
      </c>
      <c r="C435" s="12" t="s">
        <v>20133</v>
      </c>
      <c r="D435" s="13">
        <v>39972</v>
      </c>
      <c r="E435" s="13">
        <v>39973</v>
      </c>
      <c r="F435" s="14">
        <v>39973</v>
      </c>
      <c r="G435" s="14">
        <v>39983</v>
      </c>
      <c r="H435" s="20"/>
      <c r="I435" s="18"/>
      <c r="J435" s="15">
        <v>10</v>
      </c>
      <c r="K435" s="23"/>
      <c r="L435" s="15">
        <v>0</v>
      </c>
      <c r="M435" s="15">
        <v>0</v>
      </c>
      <c r="O435" t="str">
        <f t="shared" si="7"/>
        <v>NBBDeclined</v>
      </c>
    </row>
    <row r="436" spans="1:15" ht="12" customHeight="1" outlineLevel="1" x14ac:dyDescent="0.2">
      <c r="A436" s="12" t="s">
        <v>24153</v>
      </c>
      <c r="B436" s="12">
        <v>17167</v>
      </c>
      <c r="C436" s="12" t="s">
        <v>20135</v>
      </c>
      <c r="D436" s="13">
        <v>39974</v>
      </c>
      <c r="E436" s="13">
        <v>39974</v>
      </c>
      <c r="F436" s="14">
        <v>39974</v>
      </c>
      <c r="G436" s="14">
        <v>39981</v>
      </c>
      <c r="H436" s="14">
        <v>39986</v>
      </c>
      <c r="I436" s="16">
        <v>39995</v>
      </c>
      <c r="J436" s="15">
        <v>7</v>
      </c>
      <c r="K436" s="15">
        <v>5</v>
      </c>
      <c r="L436" s="15">
        <v>12</v>
      </c>
      <c r="M436" s="15">
        <v>9</v>
      </c>
      <c r="O436" t="str">
        <f t="shared" si="7"/>
        <v>HJMBound &amp; Not Paid</v>
      </c>
    </row>
    <row r="437" spans="1:15" ht="12" customHeight="1" outlineLevel="1" x14ac:dyDescent="0.2">
      <c r="A437" s="12" t="s">
        <v>24153</v>
      </c>
      <c r="B437" s="12">
        <v>18170</v>
      </c>
      <c r="C437" s="12" t="s">
        <v>20135</v>
      </c>
      <c r="D437" s="13">
        <v>39973</v>
      </c>
      <c r="E437" s="13">
        <v>39973</v>
      </c>
      <c r="F437" s="14">
        <v>39974</v>
      </c>
      <c r="G437" s="14">
        <v>39975</v>
      </c>
      <c r="H437" s="14">
        <v>40000</v>
      </c>
      <c r="I437" s="18"/>
      <c r="J437" s="15">
        <v>1</v>
      </c>
      <c r="K437" s="15">
        <v>25</v>
      </c>
      <c r="L437" s="15">
        <v>26</v>
      </c>
      <c r="M437" s="15">
        <v>0</v>
      </c>
      <c r="O437" t="str">
        <f t="shared" si="7"/>
        <v>HJMBound &amp; Not Paid</v>
      </c>
    </row>
    <row r="438" spans="1:15" ht="12" customHeight="1" outlineLevel="1" x14ac:dyDescent="0.2">
      <c r="A438" s="12" t="s">
        <v>24153</v>
      </c>
      <c r="B438" s="12">
        <v>18171</v>
      </c>
      <c r="C438" s="12" t="s">
        <v>20133</v>
      </c>
      <c r="D438" s="13">
        <v>39960</v>
      </c>
      <c r="E438" s="13">
        <v>39974</v>
      </c>
      <c r="F438" s="14">
        <v>39974</v>
      </c>
      <c r="G438" s="20"/>
      <c r="H438" s="20"/>
      <c r="I438" s="18"/>
      <c r="J438" s="23"/>
      <c r="K438" s="23"/>
      <c r="L438" s="15">
        <v>0</v>
      </c>
      <c r="M438" s="15">
        <v>0</v>
      </c>
      <c r="O438" t="str">
        <f t="shared" si="7"/>
        <v>HJMDeclined</v>
      </c>
    </row>
    <row r="439" spans="1:15" ht="12" customHeight="1" outlineLevel="1" x14ac:dyDescent="0.2">
      <c r="A439" s="12" t="s">
        <v>24155</v>
      </c>
      <c r="B439" s="12">
        <v>17053</v>
      </c>
      <c r="C439" s="12" t="s">
        <v>20135</v>
      </c>
      <c r="D439" s="13">
        <v>39972</v>
      </c>
      <c r="E439" s="13">
        <v>39974</v>
      </c>
      <c r="F439" s="14">
        <v>39974</v>
      </c>
      <c r="G439" s="14">
        <v>39980</v>
      </c>
      <c r="H439" s="14">
        <v>39981</v>
      </c>
      <c r="I439" s="16">
        <v>39987</v>
      </c>
      <c r="J439" s="15">
        <v>6</v>
      </c>
      <c r="K439" s="15">
        <v>1</v>
      </c>
      <c r="L439" s="15">
        <v>7</v>
      </c>
      <c r="M439" s="15">
        <v>6</v>
      </c>
      <c r="O439" t="str">
        <f t="shared" si="7"/>
        <v>JRBound &amp; Not Paid</v>
      </c>
    </row>
    <row r="440" spans="1:15" ht="12" customHeight="1" outlineLevel="1" x14ac:dyDescent="0.2">
      <c r="A440" s="12" t="s">
        <v>24156</v>
      </c>
      <c r="B440" s="12">
        <v>17288</v>
      </c>
      <c r="C440" s="12" t="s">
        <v>20135</v>
      </c>
      <c r="D440" s="13">
        <v>39968</v>
      </c>
      <c r="E440" s="13">
        <v>39973</v>
      </c>
      <c r="F440" s="14">
        <v>39974</v>
      </c>
      <c r="G440" s="14">
        <v>40001</v>
      </c>
      <c r="H440" s="14">
        <v>40001</v>
      </c>
      <c r="I440" s="16">
        <v>40019</v>
      </c>
      <c r="J440" s="15">
        <v>27</v>
      </c>
      <c r="K440" s="15">
        <v>0</v>
      </c>
      <c r="L440" s="15">
        <v>27</v>
      </c>
      <c r="M440" s="15">
        <v>18</v>
      </c>
      <c r="O440" t="str">
        <f t="shared" si="7"/>
        <v>LABBound &amp; Not Paid</v>
      </c>
    </row>
    <row r="441" spans="1:15" ht="12" customHeight="1" outlineLevel="1" x14ac:dyDescent="0.2">
      <c r="A441" s="12" t="s">
        <v>24156</v>
      </c>
      <c r="B441" s="12">
        <v>17204</v>
      </c>
      <c r="C441" s="12" t="s">
        <v>20135</v>
      </c>
      <c r="D441" s="13">
        <v>39968</v>
      </c>
      <c r="E441" s="13">
        <v>39974</v>
      </c>
      <c r="F441" s="14">
        <v>39974</v>
      </c>
      <c r="G441" s="14">
        <v>39987</v>
      </c>
      <c r="H441" s="14">
        <v>39987</v>
      </c>
      <c r="I441" s="16">
        <v>40000</v>
      </c>
      <c r="J441" s="15">
        <v>13</v>
      </c>
      <c r="K441" s="15">
        <v>0</v>
      </c>
      <c r="L441" s="15">
        <v>13</v>
      </c>
      <c r="M441" s="15">
        <v>13</v>
      </c>
      <c r="O441" t="str">
        <f t="shared" si="7"/>
        <v>LABBound &amp; Not Paid</v>
      </c>
    </row>
    <row r="442" spans="1:15" ht="12" customHeight="1" outlineLevel="1" x14ac:dyDescent="0.2">
      <c r="A442" s="12" t="s">
        <v>24156</v>
      </c>
      <c r="B442" s="12">
        <v>17181</v>
      </c>
      <c r="C442" s="12" t="s">
        <v>20135</v>
      </c>
      <c r="D442" s="13">
        <v>39972</v>
      </c>
      <c r="E442" s="13">
        <v>39974</v>
      </c>
      <c r="F442" s="14">
        <v>39974</v>
      </c>
      <c r="G442" s="14">
        <v>39986</v>
      </c>
      <c r="H442" s="14">
        <v>39986</v>
      </c>
      <c r="I442" s="16">
        <v>39995</v>
      </c>
      <c r="J442" s="15">
        <v>12</v>
      </c>
      <c r="K442" s="15">
        <v>0</v>
      </c>
      <c r="L442" s="15">
        <v>12</v>
      </c>
      <c r="M442" s="15">
        <v>9</v>
      </c>
      <c r="O442" t="str">
        <f t="shared" si="7"/>
        <v>LABBound &amp; Not Paid</v>
      </c>
    </row>
    <row r="443" spans="1:15" ht="12" customHeight="1" outlineLevel="1" x14ac:dyDescent="0.2">
      <c r="A443" s="12" t="s">
        <v>24157</v>
      </c>
      <c r="B443" s="12">
        <v>17268</v>
      </c>
      <c r="C443" s="12" t="s">
        <v>20135</v>
      </c>
      <c r="D443" s="13">
        <v>39980</v>
      </c>
      <c r="E443" s="13">
        <v>39973</v>
      </c>
      <c r="F443" s="14">
        <v>39974</v>
      </c>
      <c r="G443" s="14">
        <v>39980</v>
      </c>
      <c r="H443" s="14">
        <v>39996</v>
      </c>
      <c r="I443" s="16">
        <v>40014</v>
      </c>
      <c r="J443" s="15">
        <v>6</v>
      </c>
      <c r="K443" s="15">
        <v>16</v>
      </c>
      <c r="L443" s="15">
        <v>22</v>
      </c>
      <c r="M443" s="15">
        <v>18</v>
      </c>
      <c r="O443" t="str">
        <f t="shared" si="7"/>
        <v>MCBBound &amp; Not Paid</v>
      </c>
    </row>
    <row r="444" spans="1:15" ht="12" customHeight="1" outlineLevel="1" x14ac:dyDescent="0.2">
      <c r="A444" s="12" t="s">
        <v>24157</v>
      </c>
      <c r="B444" s="12">
        <v>17440</v>
      </c>
      <c r="C444" s="12" t="s">
        <v>20135</v>
      </c>
      <c r="D444" s="13">
        <v>40014</v>
      </c>
      <c r="E444" s="13">
        <v>39974</v>
      </c>
      <c r="F444" s="14">
        <v>39974</v>
      </c>
      <c r="G444" s="14">
        <v>40015</v>
      </c>
      <c r="H444" s="14">
        <v>40021</v>
      </c>
      <c r="I444" s="16">
        <v>40050</v>
      </c>
      <c r="J444" s="15">
        <v>41</v>
      </c>
      <c r="K444" s="15">
        <v>6</v>
      </c>
      <c r="L444" s="15">
        <v>47</v>
      </c>
      <c r="M444" s="15">
        <v>29</v>
      </c>
      <c r="O444" t="str">
        <f t="shared" si="7"/>
        <v>MCBBound &amp; Not Paid</v>
      </c>
    </row>
    <row r="445" spans="1:15" ht="12" customHeight="1" outlineLevel="1" x14ac:dyDescent="0.2">
      <c r="A445" s="12" t="s">
        <v>24157</v>
      </c>
      <c r="B445" s="12">
        <v>17048</v>
      </c>
      <c r="C445" s="12" t="s">
        <v>20135</v>
      </c>
      <c r="D445" s="13">
        <v>39972</v>
      </c>
      <c r="E445" s="13">
        <v>39973</v>
      </c>
      <c r="F445" s="14">
        <v>39974</v>
      </c>
      <c r="G445" s="14">
        <v>39974</v>
      </c>
      <c r="H445" s="14">
        <v>39979</v>
      </c>
      <c r="I445" s="16">
        <v>39986</v>
      </c>
      <c r="J445" s="15">
        <v>0</v>
      </c>
      <c r="K445" s="15">
        <v>5</v>
      </c>
      <c r="L445" s="15">
        <v>5</v>
      </c>
      <c r="M445" s="15">
        <v>7</v>
      </c>
      <c r="O445" t="str">
        <f t="shared" si="7"/>
        <v>MCBBound &amp; Not Paid</v>
      </c>
    </row>
    <row r="446" spans="1:15" ht="12" customHeight="1" outlineLevel="1" x14ac:dyDescent="0.2">
      <c r="A446" s="12" t="s">
        <v>24155</v>
      </c>
      <c r="B446" s="12">
        <v>17293</v>
      </c>
      <c r="C446" s="12" t="s">
        <v>20135</v>
      </c>
      <c r="D446" s="13">
        <v>39968</v>
      </c>
      <c r="E446" s="13">
        <v>39974</v>
      </c>
      <c r="F446" s="14">
        <v>39975</v>
      </c>
      <c r="G446" s="14">
        <v>39995</v>
      </c>
      <c r="H446" s="14">
        <v>40000</v>
      </c>
      <c r="I446" s="16">
        <v>40020</v>
      </c>
      <c r="J446" s="15">
        <v>20</v>
      </c>
      <c r="K446" s="15">
        <v>5</v>
      </c>
      <c r="L446" s="15">
        <v>25</v>
      </c>
      <c r="M446" s="15">
        <v>20</v>
      </c>
      <c r="O446" t="str">
        <f t="shared" si="7"/>
        <v>JRBound &amp; Not Paid</v>
      </c>
    </row>
    <row r="447" spans="1:15" ht="12" customHeight="1" outlineLevel="1" x14ac:dyDescent="0.2">
      <c r="A447" s="12" t="s">
        <v>24156</v>
      </c>
      <c r="B447" s="12">
        <v>17383</v>
      </c>
      <c r="C447" s="12" t="s">
        <v>20135</v>
      </c>
      <c r="D447" s="13">
        <v>39972</v>
      </c>
      <c r="E447" s="13">
        <v>39975</v>
      </c>
      <c r="F447" s="14">
        <v>39975</v>
      </c>
      <c r="G447" s="14">
        <v>40009</v>
      </c>
      <c r="H447" s="14">
        <v>40009</v>
      </c>
      <c r="I447" s="16">
        <v>40032</v>
      </c>
      <c r="J447" s="15">
        <v>34</v>
      </c>
      <c r="K447" s="15">
        <v>0</v>
      </c>
      <c r="L447" s="15">
        <v>34</v>
      </c>
      <c r="M447" s="15">
        <v>23</v>
      </c>
      <c r="O447" t="str">
        <f t="shared" si="7"/>
        <v>LABBound &amp; Not Paid</v>
      </c>
    </row>
    <row r="448" spans="1:15" ht="12" customHeight="1" outlineLevel="1" x14ac:dyDescent="0.2">
      <c r="A448" s="12" t="s">
        <v>24156</v>
      </c>
      <c r="B448" s="12">
        <v>18172</v>
      </c>
      <c r="C448" s="12" t="s">
        <v>20133</v>
      </c>
      <c r="D448" s="13">
        <v>39974</v>
      </c>
      <c r="E448" s="13">
        <v>39974</v>
      </c>
      <c r="F448" s="14">
        <v>39975</v>
      </c>
      <c r="G448" s="20"/>
      <c r="H448" s="20"/>
      <c r="I448" s="18"/>
      <c r="J448" s="23"/>
      <c r="K448" s="23"/>
      <c r="L448" s="15">
        <v>0</v>
      </c>
      <c r="M448" s="15">
        <v>0</v>
      </c>
      <c r="O448" t="str">
        <f t="shared" si="7"/>
        <v>LABDeclined</v>
      </c>
    </row>
    <row r="449" spans="1:15" ht="12" customHeight="1" outlineLevel="1" x14ac:dyDescent="0.2">
      <c r="A449" s="12" t="s">
        <v>24158</v>
      </c>
      <c r="B449" s="12">
        <v>18173</v>
      </c>
      <c r="C449" s="12" t="s">
        <v>20134</v>
      </c>
      <c r="D449" s="13">
        <v>39974</v>
      </c>
      <c r="E449" s="13">
        <v>39975</v>
      </c>
      <c r="F449" s="14">
        <v>39975</v>
      </c>
      <c r="G449" s="14">
        <v>39983</v>
      </c>
      <c r="H449" s="14">
        <v>39983</v>
      </c>
      <c r="I449" s="18"/>
      <c r="J449" s="15">
        <v>8</v>
      </c>
      <c r="K449" s="15">
        <v>0</v>
      </c>
      <c r="L449" s="15">
        <v>8</v>
      </c>
      <c r="M449" s="15">
        <v>0</v>
      </c>
      <c r="O449" t="str">
        <f t="shared" si="7"/>
        <v>NBBNo Sale</v>
      </c>
    </row>
    <row r="450" spans="1:15" ht="12" customHeight="1" outlineLevel="1" x14ac:dyDescent="0.2">
      <c r="A450" s="12" t="s">
        <v>20138</v>
      </c>
      <c r="B450" s="12">
        <v>17392</v>
      </c>
      <c r="C450" s="12" t="s">
        <v>20135</v>
      </c>
      <c r="D450" s="13">
        <v>39976</v>
      </c>
      <c r="E450" s="13">
        <v>39976</v>
      </c>
      <c r="F450" s="14">
        <v>39976</v>
      </c>
      <c r="G450" s="14">
        <v>40003</v>
      </c>
      <c r="H450" s="14">
        <v>40003</v>
      </c>
      <c r="I450" s="16">
        <v>40035</v>
      </c>
      <c r="J450" s="15">
        <v>27</v>
      </c>
      <c r="K450" s="15">
        <v>0</v>
      </c>
      <c r="L450" s="15">
        <v>27</v>
      </c>
      <c r="M450" s="15">
        <v>32</v>
      </c>
      <c r="O450" t="str">
        <f t="shared" si="7"/>
        <v>CNJBound &amp; Not Paid</v>
      </c>
    </row>
    <row r="451" spans="1:15" ht="12" customHeight="1" outlineLevel="1" x14ac:dyDescent="0.2">
      <c r="A451" s="12" t="s">
        <v>20138</v>
      </c>
      <c r="B451" s="12">
        <v>17449</v>
      </c>
      <c r="C451" s="12" t="s">
        <v>20135</v>
      </c>
      <c r="D451" s="13">
        <v>39973</v>
      </c>
      <c r="E451" s="13">
        <v>39974</v>
      </c>
      <c r="F451" s="14">
        <v>39976</v>
      </c>
      <c r="G451" s="14">
        <v>40029</v>
      </c>
      <c r="H451" s="14">
        <v>40030</v>
      </c>
      <c r="I451" s="16">
        <v>40051</v>
      </c>
      <c r="J451" s="15">
        <v>53</v>
      </c>
      <c r="K451" s="15">
        <v>1</v>
      </c>
      <c r="L451" s="15">
        <v>54</v>
      </c>
      <c r="M451" s="15">
        <v>21</v>
      </c>
      <c r="O451" t="str">
        <f t="shared" si="7"/>
        <v>CNJBound &amp; Not Paid</v>
      </c>
    </row>
    <row r="452" spans="1:15" ht="12" customHeight="1" outlineLevel="1" x14ac:dyDescent="0.2">
      <c r="A452" s="12" t="s">
        <v>20138</v>
      </c>
      <c r="B452" s="12">
        <v>17227</v>
      </c>
      <c r="C452" s="12" t="s">
        <v>20135</v>
      </c>
      <c r="D452" s="13">
        <v>39961</v>
      </c>
      <c r="E452" s="13">
        <v>39975</v>
      </c>
      <c r="F452" s="14">
        <v>39976</v>
      </c>
      <c r="G452" s="14">
        <v>39993</v>
      </c>
      <c r="H452" s="14">
        <v>39993</v>
      </c>
      <c r="I452" s="16">
        <v>40005</v>
      </c>
      <c r="J452" s="15">
        <v>17</v>
      </c>
      <c r="K452" s="15">
        <v>0</v>
      </c>
      <c r="L452" s="15">
        <v>17</v>
      </c>
      <c r="M452" s="15">
        <v>12</v>
      </c>
      <c r="O452" t="str">
        <f t="shared" si="7"/>
        <v>CNJBound &amp; Not Paid</v>
      </c>
    </row>
    <row r="453" spans="1:15" ht="12" customHeight="1" outlineLevel="1" x14ac:dyDescent="0.2">
      <c r="A453" s="12" t="s">
        <v>20138</v>
      </c>
      <c r="B453" s="12">
        <v>17157</v>
      </c>
      <c r="C453" s="12" t="s">
        <v>20135</v>
      </c>
      <c r="D453" s="13">
        <v>39975</v>
      </c>
      <c r="E453" s="13">
        <v>39975</v>
      </c>
      <c r="F453" s="14">
        <v>39976</v>
      </c>
      <c r="G453" s="14">
        <v>39981</v>
      </c>
      <c r="H453" s="14">
        <v>39981</v>
      </c>
      <c r="I453" s="16">
        <v>39995</v>
      </c>
      <c r="J453" s="15">
        <v>5</v>
      </c>
      <c r="K453" s="15">
        <v>0</v>
      </c>
      <c r="L453" s="15">
        <v>5</v>
      </c>
      <c r="M453" s="15">
        <v>14</v>
      </c>
      <c r="O453" t="str">
        <f t="shared" si="7"/>
        <v>CNJBound &amp; Not Paid</v>
      </c>
    </row>
    <row r="454" spans="1:15" ht="12" customHeight="1" outlineLevel="1" x14ac:dyDescent="0.2">
      <c r="A454" s="12" t="s">
        <v>20138</v>
      </c>
      <c r="B454" s="12">
        <v>17170</v>
      </c>
      <c r="C454" s="12" t="s">
        <v>20135</v>
      </c>
      <c r="D454" s="13">
        <v>39974</v>
      </c>
      <c r="E454" s="13">
        <v>39975</v>
      </c>
      <c r="F454" s="14">
        <v>39976</v>
      </c>
      <c r="G454" s="14">
        <v>39981</v>
      </c>
      <c r="H454" s="14">
        <v>39981</v>
      </c>
      <c r="I454" s="16">
        <v>39995</v>
      </c>
      <c r="J454" s="15">
        <v>5</v>
      </c>
      <c r="K454" s="15">
        <v>0</v>
      </c>
      <c r="L454" s="15">
        <v>5</v>
      </c>
      <c r="M454" s="15">
        <v>14</v>
      </c>
      <c r="O454" t="str">
        <f t="shared" si="7"/>
        <v>CNJBound &amp; Not Paid</v>
      </c>
    </row>
    <row r="455" spans="1:15" ht="12" customHeight="1" outlineLevel="1" x14ac:dyDescent="0.2">
      <c r="A455" s="12" t="s">
        <v>20138</v>
      </c>
      <c r="B455" s="12">
        <v>17310</v>
      </c>
      <c r="C455" s="12" t="s">
        <v>20135</v>
      </c>
      <c r="D455" s="13">
        <v>39975</v>
      </c>
      <c r="E455" s="13">
        <v>39976</v>
      </c>
      <c r="F455" s="14">
        <v>39976</v>
      </c>
      <c r="G455" s="14">
        <v>40002</v>
      </c>
      <c r="H455" s="14">
        <v>40004</v>
      </c>
      <c r="I455" s="16">
        <v>40025</v>
      </c>
      <c r="J455" s="15">
        <v>26</v>
      </c>
      <c r="K455" s="15">
        <v>2</v>
      </c>
      <c r="L455" s="15">
        <v>28</v>
      </c>
      <c r="M455" s="15">
        <v>21</v>
      </c>
      <c r="O455" t="str">
        <f t="shared" si="7"/>
        <v>CNJBound &amp; Not Paid</v>
      </c>
    </row>
    <row r="456" spans="1:15" ht="12" customHeight="1" outlineLevel="1" x14ac:dyDescent="0.2">
      <c r="A456" s="12" t="s">
        <v>20138</v>
      </c>
      <c r="B456" s="12">
        <v>17311</v>
      </c>
      <c r="C456" s="12" t="s">
        <v>20135</v>
      </c>
      <c r="D456" s="13">
        <v>39967</v>
      </c>
      <c r="E456" s="13">
        <v>39976</v>
      </c>
      <c r="F456" s="14">
        <v>39976</v>
      </c>
      <c r="G456" s="14">
        <v>39994</v>
      </c>
      <c r="H456" s="14">
        <v>40010</v>
      </c>
      <c r="I456" s="16">
        <v>40025</v>
      </c>
      <c r="J456" s="15">
        <v>18</v>
      </c>
      <c r="K456" s="15">
        <v>16</v>
      </c>
      <c r="L456" s="15">
        <v>34</v>
      </c>
      <c r="M456" s="15">
        <v>15</v>
      </c>
      <c r="O456" t="str">
        <f t="shared" si="7"/>
        <v>CNJBound &amp; Not Paid</v>
      </c>
    </row>
    <row r="457" spans="1:15" ht="12" customHeight="1" outlineLevel="1" x14ac:dyDescent="0.2">
      <c r="A457" s="12" t="s">
        <v>24153</v>
      </c>
      <c r="B457" s="12">
        <v>17216</v>
      </c>
      <c r="C457" s="12" t="s">
        <v>20135</v>
      </c>
      <c r="D457" s="13">
        <v>39976</v>
      </c>
      <c r="E457" s="13">
        <v>39976</v>
      </c>
      <c r="F457" s="14">
        <v>39976</v>
      </c>
      <c r="G457" s="14">
        <v>39989</v>
      </c>
      <c r="H457" s="14">
        <v>39989</v>
      </c>
      <c r="I457" s="16">
        <v>40003</v>
      </c>
      <c r="J457" s="15">
        <v>13</v>
      </c>
      <c r="K457" s="15">
        <v>0</v>
      </c>
      <c r="L457" s="15">
        <v>13</v>
      </c>
      <c r="M457" s="15">
        <v>14</v>
      </c>
      <c r="O457" t="str">
        <f t="shared" si="7"/>
        <v>HJMBound &amp; Not Paid</v>
      </c>
    </row>
    <row r="458" spans="1:15" ht="12" customHeight="1" outlineLevel="1" x14ac:dyDescent="0.2">
      <c r="A458" s="12" t="s">
        <v>24153</v>
      </c>
      <c r="B458" s="12">
        <v>17171</v>
      </c>
      <c r="C458" s="12" t="s">
        <v>20135</v>
      </c>
      <c r="D458" s="18"/>
      <c r="E458" s="13">
        <v>39975</v>
      </c>
      <c r="F458" s="14">
        <v>39976</v>
      </c>
      <c r="G458" s="14">
        <v>39981</v>
      </c>
      <c r="H458" s="14">
        <v>39981</v>
      </c>
      <c r="I458" s="16">
        <v>39995</v>
      </c>
      <c r="J458" s="15">
        <v>5</v>
      </c>
      <c r="K458" s="15">
        <v>0</v>
      </c>
      <c r="L458" s="15">
        <v>5</v>
      </c>
      <c r="M458" s="15">
        <v>14</v>
      </c>
      <c r="O458" t="str">
        <f t="shared" si="7"/>
        <v>HJMBound &amp; Not Paid</v>
      </c>
    </row>
    <row r="459" spans="1:15" ht="12" customHeight="1" outlineLevel="1" x14ac:dyDescent="0.2">
      <c r="A459" s="12" t="s">
        <v>24153</v>
      </c>
      <c r="B459" s="12">
        <v>18175</v>
      </c>
      <c r="C459" s="12" t="s">
        <v>20135</v>
      </c>
      <c r="D459" s="13">
        <v>39974</v>
      </c>
      <c r="E459" s="13">
        <v>39976</v>
      </c>
      <c r="F459" s="14">
        <v>39976</v>
      </c>
      <c r="G459" s="14">
        <v>39980</v>
      </c>
      <c r="H459" s="14">
        <v>39980</v>
      </c>
      <c r="I459" s="18"/>
      <c r="J459" s="15">
        <v>4</v>
      </c>
      <c r="K459" s="15">
        <v>0</v>
      </c>
      <c r="L459" s="15">
        <v>4</v>
      </c>
      <c r="M459" s="15">
        <v>0</v>
      </c>
      <c r="O459" t="str">
        <f t="shared" si="7"/>
        <v>HJMBound &amp; Not Paid</v>
      </c>
    </row>
    <row r="460" spans="1:15" ht="12" customHeight="1" outlineLevel="1" x14ac:dyDescent="0.2">
      <c r="A460" s="12" t="s">
        <v>24153</v>
      </c>
      <c r="B460" s="12">
        <v>17294</v>
      </c>
      <c r="C460" s="12" t="s">
        <v>20135</v>
      </c>
      <c r="D460" s="13">
        <v>39967</v>
      </c>
      <c r="E460" s="13">
        <v>39974</v>
      </c>
      <c r="F460" s="14">
        <v>39976</v>
      </c>
      <c r="G460" s="14">
        <v>39981</v>
      </c>
      <c r="H460" s="14">
        <v>39989</v>
      </c>
      <c r="I460" s="16">
        <v>40020</v>
      </c>
      <c r="J460" s="15">
        <v>5</v>
      </c>
      <c r="K460" s="15">
        <v>8</v>
      </c>
      <c r="L460" s="15">
        <v>13</v>
      </c>
      <c r="M460" s="15">
        <v>31</v>
      </c>
      <c r="O460" t="str">
        <f t="shared" si="7"/>
        <v>HJMBound &amp; Not Paid</v>
      </c>
    </row>
    <row r="461" spans="1:15" ht="12" customHeight="1" outlineLevel="1" x14ac:dyDescent="0.2">
      <c r="A461" s="12" t="s">
        <v>24153</v>
      </c>
      <c r="B461" s="12">
        <v>17297</v>
      </c>
      <c r="C461" s="12" t="s">
        <v>20135</v>
      </c>
      <c r="D461" s="13">
        <v>39974</v>
      </c>
      <c r="E461" s="13">
        <v>39975</v>
      </c>
      <c r="F461" s="14">
        <v>39976</v>
      </c>
      <c r="G461" s="14">
        <v>39994</v>
      </c>
      <c r="H461" s="14">
        <v>39994</v>
      </c>
      <c r="I461" s="16">
        <v>40020</v>
      </c>
      <c r="J461" s="15">
        <v>18</v>
      </c>
      <c r="K461" s="15">
        <v>0</v>
      </c>
      <c r="L461" s="15">
        <v>18</v>
      </c>
      <c r="M461" s="15">
        <v>26</v>
      </c>
      <c r="O461" t="str">
        <f t="shared" si="7"/>
        <v>HJMBound &amp; Not Paid</v>
      </c>
    </row>
    <row r="462" spans="1:15" ht="12" customHeight="1" outlineLevel="1" x14ac:dyDescent="0.2">
      <c r="A462" s="12" t="s">
        <v>24155</v>
      </c>
      <c r="B462" s="12">
        <v>17195</v>
      </c>
      <c r="C462" s="12" t="s">
        <v>20135</v>
      </c>
      <c r="D462" s="13">
        <v>39974</v>
      </c>
      <c r="E462" s="13">
        <v>39975</v>
      </c>
      <c r="F462" s="14">
        <v>39976</v>
      </c>
      <c r="G462" s="14">
        <v>39986</v>
      </c>
      <c r="H462" s="14">
        <v>39986</v>
      </c>
      <c r="I462" s="16">
        <v>39996</v>
      </c>
      <c r="J462" s="15">
        <v>10</v>
      </c>
      <c r="K462" s="15">
        <v>0</v>
      </c>
      <c r="L462" s="15">
        <v>10</v>
      </c>
      <c r="M462" s="15">
        <v>10</v>
      </c>
      <c r="O462" t="str">
        <f t="shared" si="7"/>
        <v>JRBound &amp; Not Paid</v>
      </c>
    </row>
    <row r="463" spans="1:15" ht="12" customHeight="1" outlineLevel="1" x14ac:dyDescent="0.2">
      <c r="A463" s="12" t="s">
        <v>24155</v>
      </c>
      <c r="B463" s="12">
        <v>17061</v>
      </c>
      <c r="C463" s="12" t="s">
        <v>20135</v>
      </c>
      <c r="D463" s="13">
        <v>39974</v>
      </c>
      <c r="E463" s="13">
        <v>39975</v>
      </c>
      <c r="F463" s="14">
        <v>39976</v>
      </c>
      <c r="G463" s="14">
        <v>39976</v>
      </c>
      <c r="H463" s="14">
        <v>39976</v>
      </c>
      <c r="I463" s="16">
        <v>39989</v>
      </c>
      <c r="J463" s="15">
        <v>0</v>
      </c>
      <c r="K463" s="15">
        <v>0</v>
      </c>
      <c r="L463" s="15">
        <v>0</v>
      </c>
      <c r="M463" s="15">
        <v>13</v>
      </c>
      <c r="O463" t="str">
        <f t="shared" si="7"/>
        <v>JRBound &amp; Not Paid</v>
      </c>
    </row>
    <row r="464" spans="1:15" ht="12" customHeight="1" outlineLevel="1" x14ac:dyDescent="0.2">
      <c r="A464" s="12" t="s">
        <v>24155</v>
      </c>
      <c r="B464" s="12">
        <v>17398</v>
      </c>
      <c r="C464" s="12" t="s">
        <v>20135</v>
      </c>
      <c r="D464" s="13">
        <v>39974</v>
      </c>
      <c r="E464" s="13">
        <v>39976</v>
      </c>
      <c r="F464" s="14">
        <v>39976</v>
      </c>
      <c r="G464" s="14">
        <v>40019</v>
      </c>
      <c r="H464" s="14">
        <v>40022</v>
      </c>
      <c r="I464" s="16">
        <v>40036</v>
      </c>
      <c r="J464" s="15">
        <v>43</v>
      </c>
      <c r="K464" s="15">
        <v>3</v>
      </c>
      <c r="L464" s="15">
        <v>46</v>
      </c>
      <c r="M464" s="15">
        <v>14</v>
      </c>
      <c r="O464" t="str">
        <f t="shared" si="7"/>
        <v>JRBound &amp; Not Paid</v>
      </c>
    </row>
    <row r="465" spans="1:15" ht="12" customHeight="1" outlineLevel="1" x14ac:dyDescent="0.2">
      <c r="A465" s="12" t="s">
        <v>24155</v>
      </c>
      <c r="B465" s="12">
        <v>17352</v>
      </c>
      <c r="C465" s="12" t="s">
        <v>20135</v>
      </c>
      <c r="D465" s="13">
        <v>39970</v>
      </c>
      <c r="E465" s="13">
        <v>39976</v>
      </c>
      <c r="F465" s="14">
        <v>39976</v>
      </c>
      <c r="G465" s="14">
        <v>40004</v>
      </c>
      <c r="H465" s="14">
        <v>40004</v>
      </c>
      <c r="I465" s="16">
        <v>40026</v>
      </c>
      <c r="J465" s="15">
        <v>28</v>
      </c>
      <c r="K465" s="15">
        <v>0</v>
      </c>
      <c r="L465" s="15">
        <v>28</v>
      </c>
      <c r="M465" s="15">
        <v>22</v>
      </c>
      <c r="O465" t="str">
        <f t="shared" si="7"/>
        <v>JRBound &amp; Not Paid</v>
      </c>
    </row>
    <row r="466" spans="1:15" ht="12" customHeight="1" outlineLevel="1" x14ac:dyDescent="0.2">
      <c r="A466" s="12" t="s">
        <v>24156</v>
      </c>
      <c r="B466" s="12">
        <v>17226</v>
      </c>
      <c r="C466" s="12" t="s">
        <v>20135</v>
      </c>
      <c r="D466" s="13">
        <v>39967</v>
      </c>
      <c r="E466" s="13">
        <v>39976</v>
      </c>
      <c r="F466" s="14">
        <v>39976</v>
      </c>
      <c r="G466" s="14">
        <v>39990</v>
      </c>
      <c r="H466" s="14">
        <v>40001</v>
      </c>
      <c r="I466" s="16">
        <v>40005</v>
      </c>
      <c r="J466" s="15">
        <v>14</v>
      </c>
      <c r="K466" s="15">
        <v>11</v>
      </c>
      <c r="L466" s="15">
        <v>25</v>
      </c>
      <c r="M466" s="15">
        <v>4</v>
      </c>
      <c r="O466" t="str">
        <f t="shared" si="7"/>
        <v>LABBound &amp; Not Paid</v>
      </c>
    </row>
    <row r="467" spans="1:15" ht="12" customHeight="1" outlineLevel="1" x14ac:dyDescent="0.2">
      <c r="A467" s="12" t="s">
        <v>24156</v>
      </c>
      <c r="B467" s="12">
        <v>17069</v>
      </c>
      <c r="C467" s="12" t="s">
        <v>20135</v>
      </c>
      <c r="D467" s="13">
        <v>39975</v>
      </c>
      <c r="E467" s="13">
        <v>39975</v>
      </c>
      <c r="F467" s="14">
        <v>39976</v>
      </c>
      <c r="G467" s="14">
        <v>39983</v>
      </c>
      <c r="H467" s="14">
        <v>39983</v>
      </c>
      <c r="I467" s="16">
        <v>39991</v>
      </c>
      <c r="J467" s="15">
        <v>7</v>
      </c>
      <c r="K467" s="15">
        <v>0</v>
      </c>
      <c r="L467" s="15">
        <v>7</v>
      </c>
      <c r="M467" s="15">
        <v>8</v>
      </c>
      <c r="O467" t="str">
        <f t="shared" si="7"/>
        <v>LABBound &amp; Not Paid</v>
      </c>
    </row>
    <row r="468" spans="1:15" ht="12" customHeight="1" outlineLevel="1" x14ac:dyDescent="0.2">
      <c r="A468" s="12" t="s">
        <v>24157</v>
      </c>
      <c r="B468" s="12">
        <v>17199</v>
      </c>
      <c r="C468" s="12" t="s">
        <v>20135</v>
      </c>
      <c r="D468" s="13">
        <v>39975</v>
      </c>
      <c r="E468" s="13">
        <v>39975</v>
      </c>
      <c r="F468" s="14">
        <v>39976</v>
      </c>
      <c r="G468" s="14">
        <v>39982</v>
      </c>
      <c r="H468" s="14">
        <v>39983</v>
      </c>
      <c r="I468" s="16">
        <v>39996</v>
      </c>
      <c r="J468" s="15">
        <v>6</v>
      </c>
      <c r="K468" s="15">
        <v>1</v>
      </c>
      <c r="L468" s="15">
        <v>7</v>
      </c>
      <c r="M468" s="15">
        <v>13</v>
      </c>
      <c r="O468" t="str">
        <f t="shared" si="7"/>
        <v>MCBBound &amp; Not Paid</v>
      </c>
    </row>
    <row r="469" spans="1:15" ht="12" customHeight="1" outlineLevel="1" x14ac:dyDescent="0.2">
      <c r="A469" s="12" t="s">
        <v>24158</v>
      </c>
      <c r="B469" s="12">
        <v>18174</v>
      </c>
      <c r="C469" s="12" t="s">
        <v>20135</v>
      </c>
      <c r="D469" s="13">
        <v>40043</v>
      </c>
      <c r="E469" s="13">
        <v>39976</v>
      </c>
      <c r="F469" s="14">
        <v>39976</v>
      </c>
      <c r="G469" s="14">
        <v>39981</v>
      </c>
      <c r="H469" s="14">
        <v>39981</v>
      </c>
      <c r="I469" s="18"/>
      <c r="J469" s="15">
        <v>5</v>
      </c>
      <c r="K469" s="15">
        <v>0</v>
      </c>
      <c r="L469" s="15">
        <v>5</v>
      </c>
      <c r="M469" s="15">
        <v>0</v>
      </c>
      <c r="O469" t="str">
        <f t="shared" si="7"/>
        <v>NBBBound &amp; Not Paid</v>
      </c>
    </row>
    <row r="470" spans="1:15" ht="12" customHeight="1" outlineLevel="1" x14ac:dyDescent="0.2">
      <c r="A470" s="12" t="s">
        <v>24153</v>
      </c>
      <c r="B470" s="12">
        <v>17186</v>
      </c>
      <c r="C470" s="12" t="s">
        <v>20135</v>
      </c>
      <c r="D470" s="13">
        <v>39973</v>
      </c>
      <c r="E470" s="13">
        <v>39979</v>
      </c>
      <c r="F470" s="14">
        <v>39979</v>
      </c>
      <c r="G470" s="14">
        <v>39981</v>
      </c>
      <c r="H470" s="14">
        <v>39981</v>
      </c>
      <c r="I470" s="16">
        <v>39995</v>
      </c>
      <c r="J470" s="15">
        <v>2</v>
      </c>
      <c r="K470" s="15">
        <v>0</v>
      </c>
      <c r="L470" s="15">
        <v>2</v>
      </c>
      <c r="M470" s="15">
        <v>14</v>
      </c>
      <c r="O470" t="str">
        <f t="shared" si="7"/>
        <v>HJMBound &amp; Not Paid</v>
      </c>
    </row>
    <row r="471" spans="1:15" ht="12" customHeight="1" outlineLevel="1" x14ac:dyDescent="0.2">
      <c r="A471" s="12" t="s">
        <v>24155</v>
      </c>
      <c r="B471" s="12">
        <v>17034</v>
      </c>
      <c r="C471" s="12" t="s">
        <v>20135</v>
      </c>
      <c r="D471" s="13">
        <v>39979</v>
      </c>
      <c r="E471" s="13">
        <v>39979</v>
      </c>
      <c r="F471" s="14">
        <v>39979</v>
      </c>
      <c r="G471" s="14">
        <v>39979</v>
      </c>
      <c r="H471" s="14">
        <v>39979</v>
      </c>
      <c r="I471" s="16">
        <v>39981</v>
      </c>
      <c r="J471" s="15">
        <v>0</v>
      </c>
      <c r="K471" s="15">
        <v>0</v>
      </c>
      <c r="L471" s="15">
        <v>0</v>
      </c>
      <c r="M471" s="15">
        <v>2</v>
      </c>
      <c r="O471" t="str">
        <f t="shared" si="7"/>
        <v>JRBound &amp; Not Paid</v>
      </c>
    </row>
    <row r="472" spans="1:15" ht="12" customHeight="1" outlineLevel="1" x14ac:dyDescent="0.2">
      <c r="A472" s="12" t="s">
        <v>24156</v>
      </c>
      <c r="B472" s="12">
        <v>17051</v>
      </c>
      <c r="C472" s="12" t="s">
        <v>20135</v>
      </c>
      <c r="D472" s="13">
        <v>39975</v>
      </c>
      <c r="E472" s="13">
        <v>39979</v>
      </c>
      <c r="F472" s="14">
        <v>39979</v>
      </c>
      <c r="G472" s="14">
        <v>39982</v>
      </c>
      <c r="H472" s="14">
        <v>39982</v>
      </c>
      <c r="I472" s="16">
        <v>39987</v>
      </c>
      <c r="J472" s="15">
        <v>3</v>
      </c>
      <c r="K472" s="15">
        <v>0</v>
      </c>
      <c r="L472" s="15">
        <v>3</v>
      </c>
      <c r="M472" s="15">
        <v>5</v>
      </c>
      <c r="O472" t="str">
        <f t="shared" si="7"/>
        <v>LABBound &amp; Not Paid</v>
      </c>
    </row>
    <row r="473" spans="1:15" ht="12" customHeight="1" outlineLevel="1" x14ac:dyDescent="0.2">
      <c r="A473" s="12" t="s">
        <v>24156</v>
      </c>
      <c r="B473" s="12">
        <v>17158</v>
      </c>
      <c r="C473" s="12" t="s">
        <v>20135</v>
      </c>
      <c r="D473" s="13">
        <v>39976</v>
      </c>
      <c r="E473" s="13">
        <v>39979</v>
      </c>
      <c r="F473" s="14">
        <v>39979</v>
      </c>
      <c r="G473" s="14">
        <v>39987</v>
      </c>
      <c r="H473" s="14">
        <v>39988</v>
      </c>
      <c r="I473" s="16">
        <v>39995</v>
      </c>
      <c r="J473" s="15">
        <v>8</v>
      </c>
      <c r="K473" s="15">
        <v>1</v>
      </c>
      <c r="L473" s="15">
        <v>9</v>
      </c>
      <c r="M473" s="15">
        <v>7</v>
      </c>
      <c r="O473" t="str">
        <f t="shared" si="7"/>
        <v>LABBound &amp; Not Paid</v>
      </c>
    </row>
    <row r="474" spans="1:15" ht="12" customHeight="1" outlineLevel="1" x14ac:dyDescent="0.2">
      <c r="A474" s="12" t="s">
        <v>24157</v>
      </c>
      <c r="B474" s="12">
        <v>17248</v>
      </c>
      <c r="C474" s="12" t="s">
        <v>20135</v>
      </c>
      <c r="D474" s="13">
        <v>39989</v>
      </c>
      <c r="E474" s="13">
        <v>39978</v>
      </c>
      <c r="F474" s="14">
        <v>39979</v>
      </c>
      <c r="G474" s="14">
        <v>39989</v>
      </c>
      <c r="H474" s="14">
        <v>39991</v>
      </c>
      <c r="I474" s="16">
        <v>40009</v>
      </c>
      <c r="J474" s="15">
        <v>10</v>
      </c>
      <c r="K474" s="15">
        <v>2</v>
      </c>
      <c r="L474" s="15">
        <v>12</v>
      </c>
      <c r="M474" s="15">
        <v>18</v>
      </c>
      <c r="O474" t="str">
        <f t="shared" ref="O474:O537" si="8">+A474&amp;C474</f>
        <v>MCBBound &amp; Not Paid</v>
      </c>
    </row>
    <row r="475" spans="1:15" ht="12" customHeight="1" outlineLevel="1" x14ac:dyDescent="0.2">
      <c r="A475" s="12" t="s">
        <v>20138</v>
      </c>
      <c r="B475" s="12">
        <v>17187</v>
      </c>
      <c r="C475" s="12" t="s">
        <v>20135</v>
      </c>
      <c r="D475" s="13">
        <v>39972</v>
      </c>
      <c r="E475" s="13">
        <v>39979</v>
      </c>
      <c r="F475" s="14">
        <v>39980</v>
      </c>
      <c r="G475" s="14">
        <v>39982</v>
      </c>
      <c r="H475" s="14">
        <v>39982</v>
      </c>
      <c r="I475" s="16">
        <v>39995</v>
      </c>
      <c r="J475" s="15">
        <v>2</v>
      </c>
      <c r="K475" s="15">
        <v>0</v>
      </c>
      <c r="L475" s="15">
        <v>2</v>
      </c>
      <c r="M475" s="15">
        <v>13</v>
      </c>
      <c r="O475" t="str">
        <f t="shared" si="8"/>
        <v>CNJBound &amp; Not Paid</v>
      </c>
    </row>
    <row r="476" spans="1:15" ht="12" customHeight="1" outlineLevel="1" x14ac:dyDescent="0.2">
      <c r="A476" s="12" t="s">
        <v>20138</v>
      </c>
      <c r="B476" s="12">
        <v>17188</v>
      </c>
      <c r="C476" s="12" t="s">
        <v>20135</v>
      </c>
      <c r="D476" s="13">
        <v>39975</v>
      </c>
      <c r="E476" s="13">
        <v>39980</v>
      </c>
      <c r="F476" s="14">
        <v>39980</v>
      </c>
      <c r="G476" s="14">
        <v>39982</v>
      </c>
      <c r="H476" s="14">
        <v>39982</v>
      </c>
      <c r="I476" s="16">
        <v>39995</v>
      </c>
      <c r="J476" s="15">
        <v>2</v>
      </c>
      <c r="K476" s="15">
        <v>0</v>
      </c>
      <c r="L476" s="15">
        <v>2</v>
      </c>
      <c r="M476" s="15">
        <v>13</v>
      </c>
      <c r="O476" t="str">
        <f t="shared" si="8"/>
        <v>CNJBound &amp; Not Paid</v>
      </c>
    </row>
    <row r="477" spans="1:15" ht="12" customHeight="1" outlineLevel="1" x14ac:dyDescent="0.2">
      <c r="A477" s="12" t="s">
        <v>20138</v>
      </c>
      <c r="B477" s="12">
        <v>17206</v>
      </c>
      <c r="C477" s="12" t="s">
        <v>20135</v>
      </c>
      <c r="D477" s="13">
        <v>39972</v>
      </c>
      <c r="E477" s="13">
        <v>39980</v>
      </c>
      <c r="F477" s="14">
        <v>39980</v>
      </c>
      <c r="G477" s="14">
        <v>39989</v>
      </c>
      <c r="H477" s="14">
        <v>39990</v>
      </c>
      <c r="I477" s="16">
        <v>40000</v>
      </c>
      <c r="J477" s="15">
        <v>9</v>
      </c>
      <c r="K477" s="15">
        <v>1</v>
      </c>
      <c r="L477" s="15">
        <v>10</v>
      </c>
      <c r="M477" s="15">
        <v>10</v>
      </c>
      <c r="O477" t="str">
        <f t="shared" si="8"/>
        <v>CNJBound &amp; Not Paid</v>
      </c>
    </row>
    <row r="478" spans="1:15" ht="12" customHeight="1" outlineLevel="1" x14ac:dyDescent="0.2">
      <c r="A478" s="12" t="s">
        <v>20138</v>
      </c>
      <c r="B478" s="12">
        <v>17298</v>
      </c>
      <c r="C478" s="12" t="s">
        <v>20135</v>
      </c>
      <c r="D478" s="13">
        <v>39975</v>
      </c>
      <c r="E478" s="13">
        <v>39980</v>
      </c>
      <c r="F478" s="14">
        <v>39980</v>
      </c>
      <c r="G478" s="14">
        <v>40007</v>
      </c>
      <c r="H478" s="14">
        <v>40007</v>
      </c>
      <c r="I478" s="16">
        <v>40020</v>
      </c>
      <c r="J478" s="15">
        <v>27</v>
      </c>
      <c r="K478" s="15">
        <v>0</v>
      </c>
      <c r="L478" s="15">
        <v>27</v>
      </c>
      <c r="M478" s="15">
        <v>13</v>
      </c>
      <c r="O478" t="str">
        <f t="shared" si="8"/>
        <v>CNJBound &amp; Not Paid</v>
      </c>
    </row>
    <row r="479" spans="1:15" ht="12" customHeight="1" outlineLevel="1" x14ac:dyDescent="0.2">
      <c r="A479" s="12" t="s">
        <v>20138</v>
      </c>
      <c r="B479" s="12">
        <v>17290</v>
      </c>
      <c r="C479" s="12" t="s">
        <v>20135</v>
      </c>
      <c r="D479" s="13">
        <v>39976</v>
      </c>
      <c r="E479" s="13">
        <v>39980</v>
      </c>
      <c r="F479" s="14">
        <v>39980</v>
      </c>
      <c r="G479" s="14">
        <v>40002</v>
      </c>
      <c r="H479" s="14">
        <v>40002</v>
      </c>
      <c r="I479" s="16">
        <v>40019</v>
      </c>
      <c r="J479" s="15">
        <v>22</v>
      </c>
      <c r="K479" s="15">
        <v>0</v>
      </c>
      <c r="L479" s="15">
        <v>22</v>
      </c>
      <c r="M479" s="15">
        <v>17</v>
      </c>
      <c r="O479" t="str">
        <f t="shared" si="8"/>
        <v>CNJBound &amp; Not Paid</v>
      </c>
    </row>
    <row r="480" spans="1:15" ht="12" customHeight="1" outlineLevel="1" x14ac:dyDescent="0.2">
      <c r="A480" s="12" t="s">
        <v>24153</v>
      </c>
      <c r="B480" s="12">
        <v>18177</v>
      </c>
      <c r="C480" s="12" t="s">
        <v>20135</v>
      </c>
      <c r="D480" s="13">
        <v>39979</v>
      </c>
      <c r="E480" s="13">
        <v>39979</v>
      </c>
      <c r="F480" s="14">
        <v>39980</v>
      </c>
      <c r="G480" s="14">
        <v>39980</v>
      </c>
      <c r="H480" s="14">
        <v>39980</v>
      </c>
      <c r="I480" s="18"/>
      <c r="J480" s="15">
        <v>0</v>
      </c>
      <c r="K480" s="15">
        <v>0</v>
      </c>
      <c r="L480" s="15">
        <v>0</v>
      </c>
      <c r="M480" s="15">
        <v>0</v>
      </c>
      <c r="O480" t="str">
        <f t="shared" si="8"/>
        <v>HJMBound &amp; Not Paid</v>
      </c>
    </row>
    <row r="481" spans="1:15" ht="12" customHeight="1" outlineLevel="1" x14ac:dyDescent="0.2">
      <c r="A481" s="12" t="s">
        <v>24153</v>
      </c>
      <c r="B481" s="12">
        <v>17066</v>
      </c>
      <c r="C481" s="12" t="s">
        <v>20135</v>
      </c>
      <c r="D481" s="13">
        <v>39976</v>
      </c>
      <c r="E481" s="13">
        <v>39980</v>
      </c>
      <c r="F481" s="14">
        <v>39980</v>
      </c>
      <c r="G481" s="14">
        <v>39981</v>
      </c>
      <c r="H481" s="14">
        <v>39981</v>
      </c>
      <c r="I481" s="16">
        <v>39991</v>
      </c>
      <c r="J481" s="15">
        <v>1</v>
      </c>
      <c r="K481" s="15">
        <v>0</v>
      </c>
      <c r="L481" s="15">
        <v>1</v>
      </c>
      <c r="M481" s="15">
        <v>10</v>
      </c>
      <c r="O481" t="str">
        <f t="shared" si="8"/>
        <v>HJMBound &amp; Not Paid</v>
      </c>
    </row>
    <row r="482" spans="1:15" ht="12" customHeight="1" outlineLevel="1" x14ac:dyDescent="0.2">
      <c r="A482" s="12" t="s">
        <v>24156</v>
      </c>
      <c r="B482" s="12">
        <v>17162</v>
      </c>
      <c r="C482" s="12" t="s">
        <v>20135</v>
      </c>
      <c r="D482" s="13">
        <v>39966</v>
      </c>
      <c r="E482" s="13">
        <v>39980</v>
      </c>
      <c r="F482" s="14">
        <v>39980</v>
      </c>
      <c r="G482" s="14">
        <v>39988</v>
      </c>
      <c r="H482" s="14">
        <v>39988</v>
      </c>
      <c r="I482" s="16">
        <v>39995</v>
      </c>
      <c r="J482" s="15">
        <v>8</v>
      </c>
      <c r="K482" s="15">
        <v>0</v>
      </c>
      <c r="L482" s="15">
        <v>8</v>
      </c>
      <c r="M482" s="15">
        <v>7</v>
      </c>
      <c r="O482" t="str">
        <f t="shared" si="8"/>
        <v>LABBound &amp; Not Paid</v>
      </c>
    </row>
    <row r="483" spans="1:15" ht="12" customHeight="1" outlineLevel="1" x14ac:dyDescent="0.2">
      <c r="A483" s="12" t="s">
        <v>24156</v>
      </c>
      <c r="B483" s="12">
        <v>17308</v>
      </c>
      <c r="C483" s="12" t="s">
        <v>20135</v>
      </c>
      <c r="D483" s="13">
        <v>39979</v>
      </c>
      <c r="E483" s="13">
        <v>39980</v>
      </c>
      <c r="F483" s="14">
        <v>39980</v>
      </c>
      <c r="G483" s="14">
        <v>40009</v>
      </c>
      <c r="H483" s="14">
        <v>40009</v>
      </c>
      <c r="I483" s="16">
        <v>40024</v>
      </c>
      <c r="J483" s="15">
        <v>29</v>
      </c>
      <c r="K483" s="15">
        <v>0</v>
      </c>
      <c r="L483" s="15">
        <v>29</v>
      </c>
      <c r="M483" s="15">
        <v>15</v>
      </c>
      <c r="O483" t="str">
        <f t="shared" si="8"/>
        <v>LABBound &amp; Not Paid</v>
      </c>
    </row>
    <row r="484" spans="1:15" ht="12" customHeight="1" outlineLevel="1" x14ac:dyDescent="0.2">
      <c r="A484" s="12" t="s">
        <v>24156</v>
      </c>
      <c r="B484" s="12">
        <v>17215</v>
      </c>
      <c r="C484" s="12" t="s">
        <v>20135</v>
      </c>
      <c r="D484" s="13">
        <v>39944</v>
      </c>
      <c r="E484" s="13">
        <v>39979</v>
      </c>
      <c r="F484" s="14">
        <v>39980</v>
      </c>
      <c r="G484" s="14">
        <v>39994</v>
      </c>
      <c r="H484" s="14">
        <v>39996</v>
      </c>
      <c r="I484" s="16">
        <v>40003</v>
      </c>
      <c r="J484" s="15">
        <v>14</v>
      </c>
      <c r="K484" s="15">
        <v>2</v>
      </c>
      <c r="L484" s="15">
        <v>16</v>
      </c>
      <c r="M484" s="15">
        <v>7</v>
      </c>
      <c r="O484" t="str">
        <f t="shared" si="8"/>
        <v>LABBound &amp; Not Paid</v>
      </c>
    </row>
    <row r="485" spans="1:15" ht="12" customHeight="1" outlineLevel="1" x14ac:dyDescent="0.2">
      <c r="A485" s="12" t="s">
        <v>24156</v>
      </c>
      <c r="B485" s="12">
        <v>18176</v>
      </c>
      <c r="C485" s="12" t="s">
        <v>20133</v>
      </c>
      <c r="D485" s="13">
        <v>39974</v>
      </c>
      <c r="E485" s="13">
        <v>39979</v>
      </c>
      <c r="F485" s="14">
        <v>39980</v>
      </c>
      <c r="G485" s="14">
        <v>39987</v>
      </c>
      <c r="H485" s="20"/>
      <c r="I485" s="18"/>
      <c r="J485" s="15">
        <v>7</v>
      </c>
      <c r="K485" s="23"/>
      <c r="L485" s="15">
        <v>0</v>
      </c>
      <c r="M485" s="15">
        <v>0</v>
      </c>
      <c r="O485" t="str">
        <f t="shared" si="8"/>
        <v>LABDeclined</v>
      </c>
    </row>
    <row r="486" spans="1:15" ht="12" customHeight="1" outlineLevel="1" x14ac:dyDescent="0.2">
      <c r="A486" s="12" t="s">
        <v>24157</v>
      </c>
      <c r="B486" s="12">
        <v>17224</v>
      </c>
      <c r="C486" s="12" t="s">
        <v>20135</v>
      </c>
      <c r="D486" s="13">
        <v>39979</v>
      </c>
      <c r="E486" s="13">
        <v>39979</v>
      </c>
      <c r="F486" s="14">
        <v>39980</v>
      </c>
      <c r="G486" s="14">
        <v>39991</v>
      </c>
      <c r="H486" s="14">
        <v>39995</v>
      </c>
      <c r="I486" s="16">
        <v>40004</v>
      </c>
      <c r="J486" s="15">
        <v>11</v>
      </c>
      <c r="K486" s="15">
        <v>4</v>
      </c>
      <c r="L486" s="15">
        <v>15</v>
      </c>
      <c r="M486" s="15">
        <v>9</v>
      </c>
      <c r="O486" t="str">
        <f t="shared" si="8"/>
        <v>MCBBound &amp; Not Paid</v>
      </c>
    </row>
    <row r="487" spans="1:15" ht="12" customHeight="1" outlineLevel="1" x14ac:dyDescent="0.2">
      <c r="A487" s="12" t="s">
        <v>24157</v>
      </c>
      <c r="B487" s="12">
        <v>17049</v>
      </c>
      <c r="C487" s="12" t="s">
        <v>20135</v>
      </c>
      <c r="D487" s="13">
        <v>39980</v>
      </c>
      <c r="E487" s="13">
        <v>39980</v>
      </c>
      <c r="F487" s="14">
        <v>39980</v>
      </c>
      <c r="G487" s="14">
        <v>39981</v>
      </c>
      <c r="H487" s="14">
        <v>39981</v>
      </c>
      <c r="I487" s="16">
        <v>39986</v>
      </c>
      <c r="J487" s="15">
        <v>1</v>
      </c>
      <c r="K487" s="15">
        <v>0</v>
      </c>
      <c r="L487" s="15">
        <v>1</v>
      </c>
      <c r="M487" s="15">
        <v>5</v>
      </c>
      <c r="O487" t="str">
        <f t="shared" si="8"/>
        <v>MCBBound &amp; Not Paid</v>
      </c>
    </row>
    <row r="488" spans="1:15" ht="12" customHeight="1" outlineLevel="1" x14ac:dyDescent="0.2">
      <c r="A488" s="12" t="s">
        <v>24158</v>
      </c>
      <c r="B488" s="12">
        <v>18178</v>
      </c>
      <c r="C488" s="12" t="s">
        <v>20135</v>
      </c>
      <c r="D488" s="13">
        <v>39960</v>
      </c>
      <c r="E488" s="13">
        <v>39980</v>
      </c>
      <c r="F488" s="14">
        <v>39980</v>
      </c>
      <c r="G488" s="14">
        <v>39983</v>
      </c>
      <c r="H488" s="14">
        <v>39983</v>
      </c>
      <c r="I488" s="18"/>
      <c r="J488" s="15">
        <v>3</v>
      </c>
      <c r="K488" s="15">
        <v>0</v>
      </c>
      <c r="L488" s="15">
        <v>3</v>
      </c>
      <c r="M488" s="15">
        <v>0</v>
      </c>
      <c r="O488" t="str">
        <f t="shared" si="8"/>
        <v>NBBBound &amp; Not Paid</v>
      </c>
    </row>
    <row r="489" spans="1:15" ht="12" customHeight="1" outlineLevel="1" x14ac:dyDescent="0.2">
      <c r="A489" s="12" t="s">
        <v>24158</v>
      </c>
      <c r="B489" s="12">
        <v>18179</v>
      </c>
      <c r="C489" s="12" t="s">
        <v>20133</v>
      </c>
      <c r="D489" s="13">
        <v>39965</v>
      </c>
      <c r="E489" s="13">
        <v>39980</v>
      </c>
      <c r="F489" s="14">
        <v>39980</v>
      </c>
      <c r="G489" s="20"/>
      <c r="H489" s="20"/>
      <c r="I489" s="18"/>
      <c r="J489" s="23"/>
      <c r="K489" s="23"/>
      <c r="L489" s="15">
        <v>0</v>
      </c>
      <c r="M489" s="15">
        <v>0</v>
      </c>
      <c r="O489" t="str">
        <f t="shared" si="8"/>
        <v>NBBDeclined</v>
      </c>
    </row>
    <row r="490" spans="1:15" ht="12" customHeight="1" outlineLevel="1" x14ac:dyDescent="0.2">
      <c r="A490" s="12" t="s">
        <v>20138</v>
      </c>
      <c r="B490" s="12">
        <v>17279</v>
      </c>
      <c r="C490" s="12" t="s">
        <v>20135</v>
      </c>
      <c r="D490" s="13">
        <v>39980</v>
      </c>
      <c r="E490" s="13">
        <v>39980</v>
      </c>
      <c r="F490" s="14">
        <v>39981</v>
      </c>
      <c r="G490" s="14">
        <v>40001</v>
      </c>
      <c r="H490" s="14">
        <v>40002</v>
      </c>
      <c r="I490" s="16">
        <v>40017</v>
      </c>
      <c r="J490" s="15">
        <v>20</v>
      </c>
      <c r="K490" s="15">
        <v>1</v>
      </c>
      <c r="L490" s="15">
        <v>21</v>
      </c>
      <c r="M490" s="15">
        <v>15</v>
      </c>
      <c r="O490" t="str">
        <f t="shared" si="8"/>
        <v>CNJBound &amp; Not Paid</v>
      </c>
    </row>
    <row r="491" spans="1:15" ht="12" customHeight="1" outlineLevel="1" x14ac:dyDescent="0.2">
      <c r="A491" s="12" t="s">
        <v>24153</v>
      </c>
      <c r="B491" s="12">
        <v>18181</v>
      </c>
      <c r="C491" s="12" t="s">
        <v>20134</v>
      </c>
      <c r="D491" s="13">
        <v>39980</v>
      </c>
      <c r="E491" s="13">
        <v>39980</v>
      </c>
      <c r="F491" s="14">
        <v>39981</v>
      </c>
      <c r="G491" s="14">
        <v>39983</v>
      </c>
      <c r="H491" s="14">
        <v>39986</v>
      </c>
      <c r="I491" s="18"/>
      <c r="J491" s="15">
        <v>2</v>
      </c>
      <c r="K491" s="15">
        <v>3</v>
      </c>
      <c r="L491" s="15">
        <v>5</v>
      </c>
      <c r="M491" s="15">
        <v>0</v>
      </c>
      <c r="O491" t="str">
        <f t="shared" si="8"/>
        <v>HJMNo Sale</v>
      </c>
    </row>
    <row r="492" spans="1:15" ht="12" customHeight="1" outlineLevel="1" x14ac:dyDescent="0.2">
      <c r="A492" s="12" t="s">
        <v>24153</v>
      </c>
      <c r="B492" s="12">
        <v>18183</v>
      </c>
      <c r="C492" s="12" t="s">
        <v>20135</v>
      </c>
      <c r="D492" s="13">
        <v>39980</v>
      </c>
      <c r="E492" s="13">
        <v>39981</v>
      </c>
      <c r="F492" s="14">
        <v>39981</v>
      </c>
      <c r="G492" s="14">
        <v>39982</v>
      </c>
      <c r="H492" s="14">
        <v>39982</v>
      </c>
      <c r="I492" s="18"/>
      <c r="J492" s="15">
        <v>1</v>
      </c>
      <c r="K492" s="15">
        <v>0</v>
      </c>
      <c r="L492" s="15">
        <v>1</v>
      </c>
      <c r="M492" s="15">
        <v>0</v>
      </c>
      <c r="O492" t="str">
        <f t="shared" si="8"/>
        <v>HJMBound &amp; Not Paid</v>
      </c>
    </row>
    <row r="493" spans="1:15" ht="12" customHeight="1" outlineLevel="1" x14ac:dyDescent="0.2">
      <c r="A493" s="12" t="s">
        <v>24155</v>
      </c>
      <c r="B493" s="12">
        <v>17172</v>
      </c>
      <c r="C493" s="12" t="s">
        <v>20135</v>
      </c>
      <c r="D493" s="13">
        <v>39980</v>
      </c>
      <c r="E493" s="13">
        <v>39980</v>
      </c>
      <c r="F493" s="14">
        <v>39981</v>
      </c>
      <c r="G493" s="14">
        <v>39981</v>
      </c>
      <c r="H493" s="14">
        <v>39986</v>
      </c>
      <c r="I493" s="16">
        <v>39995</v>
      </c>
      <c r="J493" s="15">
        <v>0</v>
      </c>
      <c r="K493" s="15">
        <v>5</v>
      </c>
      <c r="L493" s="15">
        <v>5</v>
      </c>
      <c r="M493" s="15">
        <v>9</v>
      </c>
      <c r="O493" t="str">
        <f t="shared" si="8"/>
        <v>JRBound &amp; Not Paid</v>
      </c>
    </row>
    <row r="494" spans="1:15" ht="12" customHeight="1" outlineLevel="1" x14ac:dyDescent="0.2">
      <c r="A494" s="12" t="s">
        <v>24156</v>
      </c>
      <c r="B494" s="12">
        <v>18185</v>
      </c>
      <c r="C494" s="12" t="s">
        <v>20134</v>
      </c>
      <c r="D494" s="13">
        <v>39954</v>
      </c>
      <c r="E494" s="13">
        <v>39981</v>
      </c>
      <c r="F494" s="14">
        <v>39981</v>
      </c>
      <c r="G494" s="14">
        <v>39987</v>
      </c>
      <c r="H494" s="14">
        <v>39988</v>
      </c>
      <c r="I494" s="18"/>
      <c r="J494" s="15">
        <v>6</v>
      </c>
      <c r="K494" s="15">
        <v>1</v>
      </c>
      <c r="L494" s="15">
        <v>7</v>
      </c>
      <c r="M494" s="15">
        <v>0</v>
      </c>
      <c r="O494" t="str">
        <f t="shared" si="8"/>
        <v>LABNo Sale</v>
      </c>
    </row>
    <row r="495" spans="1:15" ht="12" customHeight="1" outlineLevel="1" x14ac:dyDescent="0.2">
      <c r="A495" s="12" t="s">
        <v>24157</v>
      </c>
      <c r="B495" s="12">
        <v>17218</v>
      </c>
      <c r="C495" s="12" t="s">
        <v>20135</v>
      </c>
      <c r="D495" s="13">
        <v>39968</v>
      </c>
      <c r="E495" s="13">
        <v>39980</v>
      </c>
      <c r="F495" s="14">
        <v>39981</v>
      </c>
      <c r="G495" s="14">
        <v>40002</v>
      </c>
      <c r="H495" s="14">
        <v>40002</v>
      </c>
      <c r="I495" s="16">
        <v>40003</v>
      </c>
      <c r="J495" s="15">
        <v>21</v>
      </c>
      <c r="K495" s="15">
        <v>0</v>
      </c>
      <c r="L495" s="15">
        <v>21</v>
      </c>
      <c r="M495" s="15">
        <v>1</v>
      </c>
      <c r="O495" t="str">
        <f t="shared" si="8"/>
        <v>MCBBound &amp; Not Paid</v>
      </c>
    </row>
    <row r="496" spans="1:15" ht="12" customHeight="1" outlineLevel="1" x14ac:dyDescent="0.2">
      <c r="A496" s="12" t="s">
        <v>24157</v>
      </c>
      <c r="B496" s="12">
        <v>17361</v>
      </c>
      <c r="C496" s="12" t="s">
        <v>20135</v>
      </c>
      <c r="D496" s="13">
        <v>39976</v>
      </c>
      <c r="E496" s="13">
        <v>39981</v>
      </c>
      <c r="F496" s="14">
        <v>39981</v>
      </c>
      <c r="G496" s="14">
        <v>40008</v>
      </c>
      <c r="H496" s="14">
        <v>40008</v>
      </c>
      <c r="I496" s="16">
        <v>40026</v>
      </c>
      <c r="J496" s="15">
        <v>27</v>
      </c>
      <c r="K496" s="15">
        <v>0</v>
      </c>
      <c r="L496" s="15">
        <v>27</v>
      </c>
      <c r="M496" s="15">
        <v>18</v>
      </c>
      <c r="O496" t="str">
        <f t="shared" si="8"/>
        <v>MCBBound &amp; Not Paid</v>
      </c>
    </row>
    <row r="497" spans="1:15" ht="12" customHeight="1" outlineLevel="1" x14ac:dyDescent="0.2">
      <c r="A497" s="12" t="s">
        <v>24158</v>
      </c>
      <c r="B497" s="12">
        <v>18182</v>
      </c>
      <c r="C497" s="12" t="s">
        <v>20136</v>
      </c>
      <c r="D497" s="13">
        <v>39968</v>
      </c>
      <c r="E497" s="13">
        <v>39980</v>
      </c>
      <c r="F497" s="14">
        <v>39981</v>
      </c>
      <c r="G497" s="20"/>
      <c r="H497" s="20"/>
      <c r="I497" s="18"/>
      <c r="J497" s="23"/>
      <c r="K497" s="23"/>
      <c r="L497" s="15">
        <v>0</v>
      </c>
      <c r="M497" s="15">
        <v>0</v>
      </c>
      <c r="O497" t="str">
        <f t="shared" si="8"/>
        <v>NBBClose-No Info</v>
      </c>
    </row>
    <row r="498" spans="1:15" ht="12" customHeight="1" outlineLevel="1" x14ac:dyDescent="0.2">
      <c r="A498" s="12" t="s">
        <v>24158</v>
      </c>
      <c r="B498" s="12">
        <v>18184</v>
      </c>
      <c r="C498" s="12" t="s">
        <v>20133</v>
      </c>
      <c r="D498" s="13">
        <v>39979</v>
      </c>
      <c r="E498" s="13">
        <v>39981</v>
      </c>
      <c r="F498" s="14">
        <v>39981</v>
      </c>
      <c r="G498" s="20"/>
      <c r="H498" s="20"/>
      <c r="I498" s="18"/>
      <c r="J498" s="23"/>
      <c r="K498" s="23"/>
      <c r="L498" s="15">
        <v>0</v>
      </c>
      <c r="M498" s="15">
        <v>0</v>
      </c>
      <c r="O498" t="str">
        <f t="shared" si="8"/>
        <v>NBBDeclined</v>
      </c>
    </row>
    <row r="499" spans="1:15" ht="12" customHeight="1" outlineLevel="1" x14ac:dyDescent="0.2">
      <c r="A499" s="12" t="s">
        <v>24158</v>
      </c>
      <c r="B499" s="12">
        <v>18180</v>
      </c>
      <c r="C499" s="12" t="s">
        <v>20134</v>
      </c>
      <c r="D499" s="13">
        <v>39976</v>
      </c>
      <c r="E499" s="13">
        <v>39979</v>
      </c>
      <c r="F499" s="14">
        <v>39981</v>
      </c>
      <c r="G499" s="14">
        <v>39987</v>
      </c>
      <c r="H499" s="14">
        <v>39987</v>
      </c>
      <c r="I499" s="18"/>
      <c r="J499" s="15">
        <v>6</v>
      </c>
      <c r="K499" s="15">
        <v>0</v>
      </c>
      <c r="L499" s="15">
        <v>6</v>
      </c>
      <c r="M499" s="15">
        <v>0</v>
      </c>
      <c r="O499" t="str">
        <f t="shared" si="8"/>
        <v>NBBNo Sale</v>
      </c>
    </row>
    <row r="500" spans="1:15" ht="12" customHeight="1" outlineLevel="1" x14ac:dyDescent="0.2">
      <c r="A500" s="12" t="s">
        <v>20138</v>
      </c>
      <c r="B500" s="12">
        <v>17373</v>
      </c>
      <c r="C500" s="12" t="s">
        <v>20135</v>
      </c>
      <c r="D500" s="13">
        <v>39979</v>
      </c>
      <c r="E500" s="13">
        <v>39979</v>
      </c>
      <c r="F500" s="14">
        <v>39982</v>
      </c>
      <c r="G500" s="14">
        <v>40007</v>
      </c>
      <c r="H500" s="14">
        <v>40007</v>
      </c>
      <c r="I500" s="16">
        <v>40027</v>
      </c>
      <c r="J500" s="15">
        <v>25</v>
      </c>
      <c r="K500" s="15">
        <v>0</v>
      </c>
      <c r="L500" s="15">
        <v>25</v>
      </c>
      <c r="M500" s="15">
        <v>20</v>
      </c>
      <c r="O500" t="str">
        <f t="shared" si="8"/>
        <v>CNJBound &amp; Not Paid</v>
      </c>
    </row>
    <row r="501" spans="1:15" ht="12" customHeight="1" outlineLevel="1" x14ac:dyDescent="0.2">
      <c r="A501" s="12" t="s">
        <v>24153</v>
      </c>
      <c r="B501" s="12">
        <v>17425</v>
      </c>
      <c r="C501" s="12" t="s">
        <v>20135</v>
      </c>
      <c r="D501" s="13">
        <v>39967</v>
      </c>
      <c r="E501" s="13">
        <v>39979</v>
      </c>
      <c r="F501" s="14">
        <v>39982</v>
      </c>
      <c r="G501" s="14">
        <v>40008</v>
      </c>
      <c r="H501" s="14">
        <v>40008</v>
      </c>
      <c r="I501" s="16">
        <v>40045</v>
      </c>
      <c r="J501" s="15">
        <v>26</v>
      </c>
      <c r="K501" s="15">
        <v>0</v>
      </c>
      <c r="L501" s="15">
        <v>26</v>
      </c>
      <c r="M501" s="15">
        <v>37</v>
      </c>
      <c r="O501" t="str">
        <f t="shared" si="8"/>
        <v>HJMBound &amp; Not Paid</v>
      </c>
    </row>
    <row r="502" spans="1:15" ht="12" customHeight="1" outlineLevel="1" x14ac:dyDescent="0.2">
      <c r="A502" s="12" t="s">
        <v>24155</v>
      </c>
      <c r="B502" s="12">
        <v>17072</v>
      </c>
      <c r="C502" s="12" t="s">
        <v>20135</v>
      </c>
      <c r="D502" s="13">
        <v>39981</v>
      </c>
      <c r="E502" s="13">
        <v>39982</v>
      </c>
      <c r="F502" s="14">
        <v>39982</v>
      </c>
      <c r="G502" s="14">
        <v>39982</v>
      </c>
      <c r="H502" s="14">
        <v>39983</v>
      </c>
      <c r="I502" s="16">
        <v>39991</v>
      </c>
      <c r="J502" s="15">
        <v>0</v>
      </c>
      <c r="K502" s="15">
        <v>1</v>
      </c>
      <c r="L502" s="15">
        <v>1</v>
      </c>
      <c r="M502" s="15">
        <v>8</v>
      </c>
      <c r="O502" t="str">
        <f t="shared" si="8"/>
        <v>JRBound &amp; Not Paid</v>
      </c>
    </row>
    <row r="503" spans="1:15" ht="12" customHeight="1" outlineLevel="1" x14ac:dyDescent="0.2">
      <c r="A503" s="12" t="s">
        <v>24156</v>
      </c>
      <c r="B503" s="12">
        <v>17456</v>
      </c>
      <c r="C503" s="12" t="s">
        <v>20135</v>
      </c>
      <c r="D503" s="13">
        <v>39976</v>
      </c>
      <c r="E503" s="13">
        <v>39979</v>
      </c>
      <c r="F503" s="14">
        <v>39982</v>
      </c>
      <c r="G503" s="14">
        <v>40011</v>
      </c>
      <c r="H503" s="14">
        <v>40023</v>
      </c>
      <c r="I503" s="16">
        <v>40054</v>
      </c>
      <c r="J503" s="15">
        <v>29</v>
      </c>
      <c r="K503" s="15">
        <v>12</v>
      </c>
      <c r="L503" s="15">
        <v>41</v>
      </c>
      <c r="M503" s="15">
        <v>31</v>
      </c>
      <c r="O503" t="str">
        <f t="shared" si="8"/>
        <v>LABBound &amp; Not Paid</v>
      </c>
    </row>
    <row r="504" spans="1:15" ht="12" customHeight="1" outlineLevel="1" x14ac:dyDescent="0.2">
      <c r="A504" s="12" t="s">
        <v>24156</v>
      </c>
      <c r="B504" s="12">
        <v>17376</v>
      </c>
      <c r="C504" s="12" t="s">
        <v>20135</v>
      </c>
      <c r="D504" s="13">
        <v>39975</v>
      </c>
      <c r="E504" s="13">
        <v>39976</v>
      </c>
      <c r="F504" s="14">
        <v>39982</v>
      </c>
      <c r="G504" s="14">
        <v>40011</v>
      </c>
      <c r="H504" s="14">
        <v>40011</v>
      </c>
      <c r="I504" s="16">
        <v>40028</v>
      </c>
      <c r="J504" s="15">
        <v>29</v>
      </c>
      <c r="K504" s="15">
        <v>0</v>
      </c>
      <c r="L504" s="15">
        <v>29</v>
      </c>
      <c r="M504" s="15">
        <v>17</v>
      </c>
      <c r="O504" t="str">
        <f t="shared" si="8"/>
        <v>LABBound &amp; Not Paid</v>
      </c>
    </row>
    <row r="505" spans="1:15" ht="12" customHeight="1" outlineLevel="1" x14ac:dyDescent="0.2">
      <c r="A505" s="12" t="s">
        <v>24157</v>
      </c>
      <c r="B505" s="12">
        <v>17085</v>
      </c>
      <c r="C505" s="12" t="s">
        <v>20135</v>
      </c>
      <c r="D505" s="13">
        <v>39980</v>
      </c>
      <c r="E505" s="13">
        <v>39981</v>
      </c>
      <c r="F505" s="14">
        <v>39982</v>
      </c>
      <c r="G505" s="14">
        <v>39981</v>
      </c>
      <c r="H505" s="14">
        <v>39989</v>
      </c>
      <c r="I505" s="16">
        <v>39994</v>
      </c>
      <c r="J505" s="15">
        <v>-1</v>
      </c>
      <c r="K505" s="15">
        <v>8</v>
      </c>
      <c r="L505" s="15">
        <v>7</v>
      </c>
      <c r="M505" s="15">
        <v>5</v>
      </c>
      <c r="O505" t="str">
        <f t="shared" si="8"/>
        <v>MCBBound &amp; Not Paid</v>
      </c>
    </row>
    <row r="506" spans="1:15" ht="12" customHeight="1" outlineLevel="1" x14ac:dyDescent="0.2">
      <c r="A506" s="12" t="s">
        <v>24158</v>
      </c>
      <c r="B506" s="12">
        <v>18189</v>
      </c>
      <c r="C506" s="12" t="s">
        <v>20136</v>
      </c>
      <c r="D506" s="13">
        <v>39904</v>
      </c>
      <c r="E506" s="13">
        <v>39980</v>
      </c>
      <c r="F506" s="14">
        <v>39982</v>
      </c>
      <c r="G506" s="20"/>
      <c r="H506" s="20"/>
      <c r="I506" s="18"/>
      <c r="J506" s="23"/>
      <c r="K506" s="23"/>
      <c r="L506" s="15">
        <v>0</v>
      </c>
      <c r="M506" s="15">
        <v>0</v>
      </c>
      <c r="O506" t="str">
        <f t="shared" si="8"/>
        <v>NBBClose-No Info</v>
      </c>
    </row>
    <row r="507" spans="1:15" ht="12" customHeight="1" outlineLevel="1" x14ac:dyDescent="0.2">
      <c r="A507" s="12" t="s">
        <v>24158</v>
      </c>
      <c r="B507" s="12">
        <v>18186</v>
      </c>
      <c r="C507" s="12" t="s">
        <v>20133</v>
      </c>
      <c r="D507" s="13">
        <v>39979</v>
      </c>
      <c r="E507" s="13">
        <v>39982</v>
      </c>
      <c r="F507" s="14">
        <v>39982</v>
      </c>
      <c r="G507" s="20"/>
      <c r="H507" s="20"/>
      <c r="I507" s="18"/>
      <c r="J507" s="23"/>
      <c r="K507" s="23"/>
      <c r="L507" s="15">
        <v>0</v>
      </c>
      <c r="M507" s="15">
        <v>0</v>
      </c>
      <c r="O507" t="str">
        <f t="shared" si="8"/>
        <v>NBBDeclined</v>
      </c>
    </row>
    <row r="508" spans="1:15" ht="12" customHeight="1" outlineLevel="1" x14ac:dyDescent="0.2">
      <c r="A508" s="12" t="s">
        <v>24158</v>
      </c>
      <c r="B508" s="12">
        <v>18187</v>
      </c>
      <c r="C508" s="12" t="s">
        <v>20135</v>
      </c>
      <c r="D508" s="13">
        <v>39980</v>
      </c>
      <c r="E508" s="13">
        <v>39982</v>
      </c>
      <c r="F508" s="14">
        <v>39982</v>
      </c>
      <c r="G508" s="14">
        <v>39982</v>
      </c>
      <c r="H508" s="14">
        <v>39982</v>
      </c>
      <c r="I508" s="18"/>
      <c r="J508" s="15">
        <v>0</v>
      </c>
      <c r="K508" s="15">
        <v>0</v>
      </c>
      <c r="L508" s="15">
        <v>0</v>
      </c>
      <c r="M508" s="15">
        <v>0</v>
      </c>
      <c r="O508" t="str">
        <f t="shared" si="8"/>
        <v>NBBBound &amp; Not Paid</v>
      </c>
    </row>
    <row r="509" spans="1:15" ht="12" customHeight="1" outlineLevel="1" x14ac:dyDescent="0.2">
      <c r="A509" s="12" t="s">
        <v>24158</v>
      </c>
      <c r="B509" s="12">
        <v>18188</v>
      </c>
      <c r="C509" s="12" t="s">
        <v>20133</v>
      </c>
      <c r="D509" s="13">
        <v>39979</v>
      </c>
      <c r="E509" s="13">
        <v>39982</v>
      </c>
      <c r="F509" s="14">
        <v>39982</v>
      </c>
      <c r="G509" s="20"/>
      <c r="H509" s="20"/>
      <c r="I509" s="18"/>
      <c r="J509" s="23"/>
      <c r="K509" s="23"/>
      <c r="L509" s="15">
        <v>0</v>
      </c>
      <c r="M509" s="15">
        <v>0</v>
      </c>
      <c r="O509" t="str">
        <f t="shared" si="8"/>
        <v>NBBDeclined</v>
      </c>
    </row>
    <row r="510" spans="1:15" ht="12" customHeight="1" outlineLevel="1" x14ac:dyDescent="0.2">
      <c r="A510" s="12" t="s">
        <v>24153</v>
      </c>
      <c r="B510" s="12">
        <v>18192</v>
      </c>
      <c r="C510" s="12" t="s">
        <v>20133</v>
      </c>
      <c r="D510" s="13">
        <v>39566</v>
      </c>
      <c r="E510" s="13">
        <v>39983</v>
      </c>
      <c r="F510" s="14">
        <v>39983</v>
      </c>
      <c r="G510" s="20"/>
      <c r="H510" s="20"/>
      <c r="I510" s="18"/>
      <c r="J510" s="23"/>
      <c r="K510" s="23"/>
      <c r="L510" s="15">
        <v>0</v>
      </c>
      <c r="M510" s="15">
        <v>0</v>
      </c>
      <c r="O510" t="str">
        <f t="shared" si="8"/>
        <v>HJMDeclined</v>
      </c>
    </row>
    <row r="511" spans="1:15" ht="12" customHeight="1" outlineLevel="1" x14ac:dyDescent="0.2">
      <c r="A511" s="12" t="s">
        <v>24153</v>
      </c>
      <c r="B511" s="12">
        <v>18191</v>
      </c>
      <c r="C511" s="12" t="s">
        <v>20133</v>
      </c>
      <c r="D511" s="13">
        <v>39863</v>
      </c>
      <c r="E511" s="13">
        <v>39983</v>
      </c>
      <c r="F511" s="14">
        <v>39983</v>
      </c>
      <c r="G511" s="20"/>
      <c r="H511" s="20"/>
      <c r="I511" s="18"/>
      <c r="J511" s="23"/>
      <c r="K511" s="23"/>
      <c r="L511" s="15">
        <v>0</v>
      </c>
      <c r="M511" s="15">
        <v>0</v>
      </c>
      <c r="O511" t="str">
        <f t="shared" si="8"/>
        <v>HJMDeclined</v>
      </c>
    </row>
    <row r="512" spans="1:15" ht="12" customHeight="1" outlineLevel="1" x14ac:dyDescent="0.2">
      <c r="A512" s="12" t="s">
        <v>24155</v>
      </c>
      <c r="B512" s="12">
        <v>17271</v>
      </c>
      <c r="C512" s="12" t="s">
        <v>24148</v>
      </c>
      <c r="D512" s="13">
        <v>39982</v>
      </c>
      <c r="E512" s="13">
        <v>39983</v>
      </c>
      <c r="F512" s="14">
        <v>39983</v>
      </c>
      <c r="G512" s="14">
        <v>40001</v>
      </c>
      <c r="H512" s="14">
        <v>40001</v>
      </c>
      <c r="I512" s="16">
        <v>40014</v>
      </c>
      <c r="J512" s="15">
        <v>18</v>
      </c>
      <c r="K512" s="15">
        <v>0</v>
      </c>
      <c r="L512" s="15">
        <v>18</v>
      </c>
      <c r="M512" s="15">
        <v>13</v>
      </c>
      <c r="O512" t="str">
        <f t="shared" si="8"/>
        <v>JRRenewal Lapse</v>
      </c>
    </row>
    <row r="513" spans="1:15" ht="12" customHeight="1" outlineLevel="1" x14ac:dyDescent="0.2">
      <c r="A513" s="12" t="s">
        <v>24155</v>
      </c>
      <c r="B513" s="12">
        <v>17573</v>
      </c>
      <c r="C513" s="12" t="s">
        <v>20135</v>
      </c>
      <c r="D513" s="13">
        <v>39972</v>
      </c>
      <c r="E513" s="13">
        <v>39973</v>
      </c>
      <c r="F513" s="14">
        <v>39983</v>
      </c>
      <c r="G513" s="14">
        <v>40031</v>
      </c>
      <c r="H513" s="14">
        <v>40032</v>
      </c>
      <c r="I513" s="16">
        <v>40066</v>
      </c>
      <c r="J513" s="15">
        <v>48</v>
      </c>
      <c r="K513" s="15">
        <v>1</v>
      </c>
      <c r="L513" s="15">
        <v>49</v>
      </c>
      <c r="M513" s="15">
        <v>34</v>
      </c>
      <c r="O513" t="str">
        <f t="shared" si="8"/>
        <v>JRBound &amp; Not Paid</v>
      </c>
    </row>
    <row r="514" spans="1:15" ht="12" customHeight="1" outlineLevel="1" x14ac:dyDescent="0.2">
      <c r="A514" s="12" t="s">
        <v>24156</v>
      </c>
      <c r="B514" s="12">
        <v>17399</v>
      </c>
      <c r="C514" s="12" t="s">
        <v>20135</v>
      </c>
      <c r="D514" s="13">
        <v>39979</v>
      </c>
      <c r="E514" s="13">
        <v>39982</v>
      </c>
      <c r="F514" s="14">
        <v>39983</v>
      </c>
      <c r="G514" s="14">
        <v>40010</v>
      </c>
      <c r="H514" s="14">
        <v>40010</v>
      </c>
      <c r="I514" s="16">
        <v>40037</v>
      </c>
      <c r="J514" s="15">
        <v>27</v>
      </c>
      <c r="K514" s="15">
        <v>0</v>
      </c>
      <c r="L514" s="15">
        <v>27</v>
      </c>
      <c r="M514" s="15">
        <v>27</v>
      </c>
      <c r="O514" t="str">
        <f t="shared" si="8"/>
        <v>LABBound &amp; Not Paid</v>
      </c>
    </row>
    <row r="515" spans="1:15" ht="12" customHeight="1" outlineLevel="1" x14ac:dyDescent="0.2">
      <c r="A515" s="12" t="s">
        <v>24156</v>
      </c>
      <c r="B515" s="12">
        <v>17247</v>
      </c>
      <c r="C515" s="12" t="s">
        <v>20135</v>
      </c>
      <c r="D515" s="13">
        <v>39980</v>
      </c>
      <c r="E515" s="13">
        <v>39982</v>
      </c>
      <c r="F515" s="14">
        <v>39983</v>
      </c>
      <c r="G515" s="14">
        <v>39995</v>
      </c>
      <c r="H515" s="14">
        <v>39995</v>
      </c>
      <c r="I515" s="16">
        <v>40009</v>
      </c>
      <c r="J515" s="15">
        <v>12</v>
      </c>
      <c r="K515" s="15">
        <v>0</v>
      </c>
      <c r="L515" s="15">
        <v>12</v>
      </c>
      <c r="M515" s="15">
        <v>14</v>
      </c>
      <c r="O515" t="str">
        <f t="shared" si="8"/>
        <v>LABBound &amp; Not Paid</v>
      </c>
    </row>
    <row r="516" spans="1:15" ht="12" customHeight="1" outlineLevel="1" x14ac:dyDescent="0.2">
      <c r="A516" s="12" t="s">
        <v>24157</v>
      </c>
      <c r="B516" s="12">
        <v>17303</v>
      </c>
      <c r="C516" s="12" t="s">
        <v>20135</v>
      </c>
      <c r="D516" s="13">
        <v>39972</v>
      </c>
      <c r="E516" s="13">
        <v>39982</v>
      </c>
      <c r="F516" s="14">
        <v>39983</v>
      </c>
      <c r="G516" s="14">
        <v>39986</v>
      </c>
      <c r="H516" s="14">
        <v>40007</v>
      </c>
      <c r="I516" s="16">
        <v>40022</v>
      </c>
      <c r="J516" s="15">
        <v>3</v>
      </c>
      <c r="K516" s="15">
        <v>21</v>
      </c>
      <c r="L516" s="15">
        <v>24</v>
      </c>
      <c r="M516" s="15">
        <v>15</v>
      </c>
      <c r="O516" t="str">
        <f t="shared" si="8"/>
        <v>MCBBound &amp; Not Paid</v>
      </c>
    </row>
    <row r="517" spans="1:15" ht="12" customHeight="1" outlineLevel="1" x14ac:dyDescent="0.2">
      <c r="A517" s="12" t="s">
        <v>24158</v>
      </c>
      <c r="B517" s="12">
        <v>18190</v>
      </c>
      <c r="C517" s="12" t="s">
        <v>20134</v>
      </c>
      <c r="D517" s="13">
        <v>39981</v>
      </c>
      <c r="E517" s="13">
        <v>39983</v>
      </c>
      <c r="F517" s="14">
        <v>39983</v>
      </c>
      <c r="G517" s="14">
        <v>39983</v>
      </c>
      <c r="H517" s="14">
        <v>39983</v>
      </c>
      <c r="I517" s="18"/>
      <c r="J517" s="15">
        <v>0</v>
      </c>
      <c r="K517" s="15">
        <v>0</v>
      </c>
      <c r="L517" s="15">
        <v>0</v>
      </c>
      <c r="M517" s="15">
        <v>0</v>
      </c>
      <c r="O517" t="str">
        <f t="shared" si="8"/>
        <v>NBBNo Sale</v>
      </c>
    </row>
    <row r="518" spans="1:15" ht="12" customHeight="1" outlineLevel="1" x14ac:dyDescent="0.2">
      <c r="A518" s="12" t="s">
        <v>24158</v>
      </c>
      <c r="B518" s="12">
        <v>18193</v>
      </c>
      <c r="C518" s="12" t="s">
        <v>20133</v>
      </c>
      <c r="D518" s="13">
        <v>39974</v>
      </c>
      <c r="E518" s="13">
        <v>39983</v>
      </c>
      <c r="F518" s="14">
        <v>39983</v>
      </c>
      <c r="G518" s="20"/>
      <c r="H518" s="20"/>
      <c r="I518" s="18"/>
      <c r="J518" s="23"/>
      <c r="K518" s="23"/>
      <c r="L518" s="15">
        <v>0</v>
      </c>
      <c r="M518" s="15">
        <v>0</v>
      </c>
      <c r="O518" t="str">
        <f t="shared" si="8"/>
        <v>NBBDeclined</v>
      </c>
    </row>
    <row r="519" spans="1:15" ht="12" customHeight="1" outlineLevel="1" x14ac:dyDescent="0.2">
      <c r="A519" s="12" t="s">
        <v>24158</v>
      </c>
      <c r="B519" s="12">
        <v>18194</v>
      </c>
      <c r="C519" s="12" t="s">
        <v>20136</v>
      </c>
      <c r="D519" s="13">
        <v>39975</v>
      </c>
      <c r="E519" s="13">
        <v>39983</v>
      </c>
      <c r="F519" s="14">
        <v>39983</v>
      </c>
      <c r="G519" s="14">
        <v>39995</v>
      </c>
      <c r="H519" s="20"/>
      <c r="I519" s="18"/>
      <c r="J519" s="15">
        <v>12</v>
      </c>
      <c r="K519" s="23"/>
      <c r="L519" s="15">
        <v>0</v>
      </c>
      <c r="M519" s="15">
        <v>0</v>
      </c>
      <c r="O519" t="str">
        <f t="shared" si="8"/>
        <v>NBBClose-No Info</v>
      </c>
    </row>
    <row r="520" spans="1:15" ht="12" customHeight="1" outlineLevel="1" x14ac:dyDescent="0.2">
      <c r="A520" s="12" t="s">
        <v>20138</v>
      </c>
      <c r="B520" s="12">
        <v>17239</v>
      </c>
      <c r="C520" s="12" t="s">
        <v>20135</v>
      </c>
      <c r="D520" s="13">
        <v>39981</v>
      </c>
      <c r="E520" s="13">
        <v>39986</v>
      </c>
      <c r="F520" s="14">
        <v>39986</v>
      </c>
      <c r="G520" s="14">
        <v>39993</v>
      </c>
      <c r="H520" s="14">
        <v>40000</v>
      </c>
      <c r="I520" s="16">
        <v>40008</v>
      </c>
      <c r="J520" s="15">
        <v>7</v>
      </c>
      <c r="K520" s="15">
        <v>7</v>
      </c>
      <c r="L520" s="15">
        <v>14</v>
      </c>
      <c r="M520" s="15">
        <v>8</v>
      </c>
      <c r="O520" t="str">
        <f t="shared" si="8"/>
        <v>CNJBound &amp; Not Paid</v>
      </c>
    </row>
    <row r="521" spans="1:15" ht="12" customHeight="1" outlineLevel="1" x14ac:dyDescent="0.2">
      <c r="A521" s="12" t="s">
        <v>20138</v>
      </c>
      <c r="B521" s="12">
        <v>17262</v>
      </c>
      <c r="C521" s="12" t="s">
        <v>20135</v>
      </c>
      <c r="D521" s="13">
        <v>39980</v>
      </c>
      <c r="E521" s="13">
        <v>39983</v>
      </c>
      <c r="F521" s="14">
        <v>39986</v>
      </c>
      <c r="G521" s="14">
        <v>39995</v>
      </c>
      <c r="H521" s="14">
        <v>39995</v>
      </c>
      <c r="I521" s="16">
        <v>40013</v>
      </c>
      <c r="J521" s="15">
        <v>9</v>
      </c>
      <c r="K521" s="15">
        <v>0</v>
      </c>
      <c r="L521" s="15">
        <v>9</v>
      </c>
      <c r="M521" s="15">
        <v>18</v>
      </c>
      <c r="O521" t="str">
        <f t="shared" si="8"/>
        <v>CNJBound &amp; Not Paid</v>
      </c>
    </row>
    <row r="522" spans="1:15" ht="12" customHeight="1" outlineLevel="1" x14ac:dyDescent="0.2">
      <c r="A522" s="12" t="s">
        <v>24153</v>
      </c>
      <c r="B522" s="12">
        <v>17236</v>
      </c>
      <c r="C522" s="12" t="s">
        <v>20135</v>
      </c>
      <c r="D522" s="13">
        <v>39978</v>
      </c>
      <c r="E522" s="13">
        <v>39983</v>
      </c>
      <c r="F522" s="14">
        <v>39986</v>
      </c>
      <c r="G522" s="14">
        <v>39993</v>
      </c>
      <c r="H522" s="14">
        <v>39993</v>
      </c>
      <c r="I522" s="16">
        <v>40007</v>
      </c>
      <c r="J522" s="15">
        <v>7</v>
      </c>
      <c r="K522" s="15">
        <v>0</v>
      </c>
      <c r="L522" s="15">
        <v>7</v>
      </c>
      <c r="M522" s="15">
        <v>14</v>
      </c>
      <c r="O522" t="str">
        <f t="shared" si="8"/>
        <v>HJMBound &amp; Not Paid</v>
      </c>
    </row>
    <row r="523" spans="1:15" ht="12" customHeight="1" outlineLevel="1" x14ac:dyDescent="0.2">
      <c r="A523" s="12" t="s">
        <v>24153</v>
      </c>
      <c r="B523" s="12">
        <v>17371</v>
      </c>
      <c r="C523" s="12" t="s">
        <v>20135</v>
      </c>
      <c r="D523" s="13">
        <v>39976</v>
      </c>
      <c r="E523" s="13">
        <v>39986</v>
      </c>
      <c r="F523" s="14">
        <v>39986</v>
      </c>
      <c r="G523" s="14">
        <v>40003</v>
      </c>
      <c r="H523" s="14">
        <v>40003</v>
      </c>
      <c r="I523" s="16">
        <v>40026</v>
      </c>
      <c r="J523" s="15">
        <v>17</v>
      </c>
      <c r="K523" s="15">
        <v>0</v>
      </c>
      <c r="L523" s="15">
        <v>17</v>
      </c>
      <c r="M523" s="15">
        <v>23</v>
      </c>
      <c r="O523" t="str">
        <f t="shared" si="8"/>
        <v>HJMBound &amp; Not Paid</v>
      </c>
    </row>
    <row r="524" spans="1:15" ht="12" customHeight="1" outlineLevel="1" x14ac:dyDescent="0.2">
      <c r="A524" s="12" t="s">
        <v>24153</v>
      </c>
      <c r="B524" s="12">
        <v>18195</v>
      </c>
      <c r="C524" s="12" t="s">
        <v>20133</v>
      </c>
      <c r="D524" s="13">
        <v>39983</v>
      </c>
      <c r="E524" s="13">
        <v>39986</v>
      </c>
      <c r="F524" s="14">
        <v>39986</v>
      </c>
      <c r="G524" s="20"/>
      <c r="H524" s="20"/>
      <c r="I524" s="18"/>
      <c r="J524" s="23"/>
      <c r="K524" s="23"/>
      <c r="L524" s="15">
        <v>0</v>
      </c>
      <c r="M524" s="15">
        <v>0</v>
      </c>
      <c r="O524" t="str">
        <f t="shared" si="8"/>
        <v>HJMDeclined</v>
      </c>
    </row>
    <row r="525" spans="1:15" ht="12" customHeight="1" outlineLevel="1" x14ac:dyDescent="0.2">
      <c r="A525" s="12" t="s">
        <v>24153</v>
      </c>
      <c r="B525" s="12">
        <v>17249</v>
      </c>
      <c r="C525" s="12" t="s">
        <v>20135</v>
      </c>
      <c r="D525" s="13">
        <v>39983</v>
      </c>
      <c r="E525" s="13">
        <v>39986</v>
      </c>
      <c r="F525" s="14">
        <v>39986</v>
      </c>
      <c r="G525" s="19">
        <v>39994</v>
      </c>
      <c r="H525" s="19">
        <v>39994</v>
      </c>
      <c r="I525" s="16">
        <v>40009</v>
      </c>
      <c r="J525" s="22">
        <v>8</v>
      </c>
      <c r="K525" s="22">
        <v>0</v>
      </c>
      <c r="L525" s="15">
        <v>8</v>
      </c>
      <c r="M525" s="15">
        <v>15</v>
      </c>
      <c r="O525" t="str">
        <f t="shared" si="8"/>
        <v>HJMBound &amp; Not Paid</v>
      </c>
    </row>
    <row r="526" spans="1:15" ht="12" customHeight="1" outlineLevel="1" x14ac:dyDescent="0.2">
      <c r="A526" s="12" t="s">
        <v>24155</v>
      </c>
      <c r="B526" s="12">
        <v>17182</v>
      </c>
      <c r="C526" s="12" t="s">
        <v>20135</v>
      </c>
      <c r="D526" s="13">
        <v>39986</v>
      </c>
      <c r="E526" s="13">
        <v>39986</v>
      </c>
      <c r="F526" s="14">
        <v>39986</v>
      </c>
      <c r="G526" s="14">
        <v>39986</v>
      </c>
      <c r="H526" s="14">
        <v>39986</v>
      </c>
      <c r="I526" s="16">
        <v>39995</v>
      </c>
      <c r="J526" s="15">
        <v>0</v>
      </c>
      <c r="K526" s="15">
        <v>0</v>
      </c>
      <c r="L526" s="15">
        <v>0</v>
      </c>
      <c r="M526" s="15">
        <v>9</v>
      </c>
      <c r="O526" t="str">
        <f t="shared" si="8"/>
        <v>JRBound &amp; Not Paid</v>
      </c>
    </row>
    <row r="527" spans="1:15" ht="12" customHeight="1" outlineLevel="1" x14ac:dyDescent="0.2">
      <c r="A527" s="12" t="s">
        <v>24155</v>
      </c>
      <c r="B527" s="12">
        <v>17299</v>
      </c>
      <c r="C527" s="12" t="s">
        <v>20135</v>
      </c>
      <c r="D527" s="13">
        <v>39980</v>
      </c>
      <c r="E527" s="13">
        <v>39983</v>
      </c>
      <c r="F527" s="14">
        <v>39986</v>
      </c>
      <c r="G527" s="14">
        <v>40014</v>
      </c>
      <c r="H527" s="14">
        <v>40016</v>
      </c>
      <c r="I527" s="16">
        <v>40021</v>
      </c>
      <c r="J527" s="15">
        <v>28</v>
      </c>
      <c r="K527" s="15">
        <v>2</v>
      </c>
      <c r="L527" s="15">
        <v>30</v>
      </c>
      <c r="M527" s="15">
        <v>5</v>
      </c>
      <c r="O527" t="str">
        <f t="shared" si="8"/>
        <v>JRBound &amp; Not Paid</v>
      </c>
    </row>
    <row r="528" spans="1:15" ht="12" customHeight="1" outlineLevel="1" x14ac:dyDescent="0.2">
      <c r="A528" s="12" t="s">
        <v>24156</v>
      </c>
      <c r="B528" s="12">
        <v>17302</v>
      </c>
      <c r="C528" s="12" t="s">
        <v>20135</v>
      </c>
      <c r="D528" s="13">
        <v>39981</v>
      </c>
      <c r="E528" s="13">
        <v>39983</v>
      </c>
      <c r="F528" s="14">
        <v>39986</v>
      </c>
      <c r="G528" s="14">
        <v>40007</v>
      </c>
      <c r="H528" s="14">
        <v>40007</v>
      </c>
      <c r="I528" s="16">
        <v>40022</v>
      </c>
      <c r="J528" s="15">
        <v>21</v>
      </c>
      <c r="K528" s="15">
        <v>0</v>
      </c>
      <c r="L528" s="15">
        <v>21</v>
      </c>
      <c r="M528" s="15">
        <v>15</v>
      </c>
      <c r="O528" t="str">
        <f t="shared" si="8"/>
        <v>LABBound &amp; Not Paid</v>
      </c>
    </row>
    <row r="529" spans="1:15" ht="12" customHeight="1" outlineLevel="1" x14ac:dyDescent="0.2">
      <c r="A529" s="12" t="s">
        <v>24156</v>
      </c>
      <c r="B529" s="12">
        <v>18200</v>
      </c>
      <c r="C529" s="12" t="s">
        <v>20135</v>
      </c>
      <c r="D529" s="13">
        <v>39983</v>
      </c>
      <c r="E529" s="13">
        <v>39986</v>
      </c>
      <c r="F529" s="14">
        <v>39986</v>
      </c>
      <c r="G529" s="14">
        <v>39993</v>
      </c>
      <c r="H529" s="14">
        <v>40007</v>
      </c>
      <c r="I529" s="18"/>
      <c r="J529" s="15">
        <v>7</v>
      </c>
      <c r="K529" s="15">
        <v>14</v>
      </c>
      <c r="L529" s="15">
        <v>21</v>
      </c>
      <c r="M529" s="15">
        <v>0</v>
      </c>
      <c r="O529" t="str">
        <f t="shared" si="8"/>
        <v>LABBound &amp; Not Paid</v>
      </c>
    </row>
    <row r="530" spans="1:15" ht="12" customHeight="1" outlineLevel="1" x14ac:dyDescent="0.2">
      <c r="A530" s="12" t="s">
        <v>24157</v>
      </c>
      <c r="B530" s="12">
        <v>17541</v>
      </c>
      <c r="C530" s="12" t="s">
        <v>20135</v>
      </c>
      <c r="D530" s="13">
        <v>39982</v>
      </c>
      <c r="E530" s="13">
        <v>39986</v>
      </c>
      <c r="F530" s="14">
        <v>39986</v>
      </c>
      <c r="G530" s="14">
        <v>40022</v>
      </c>
      <c r="H530" s="14">
        <v>40023</v>
      </c>
      <c r="I530" s="16">
        <v>40057</v>
      </c>
      <c r="J530" s="15">
        <v>36</v>
      </c>
      <c r="K530" s="15">
        <v>1</v>
      </c>
      <c r="L530" s="15">
        <v>37</v>
      </c>
      <c r="M530" s="15">
        <v>34</v>
      </c>
      <c r="O530" t="str">
        <f t="shared" si="8"/>
        <v>MCBBound &amp; Not Paid</v>
      </c>
    </row>
    <row r="531" spans="1:15" ht="12" customHeight="1" outlineLevel="1" x14ac:dyDescent="0.2">
      <c r="A531" s="12" t="s">
        <v>24158</v>
      </c>
      <c r="B531" s="12">
        <v>18197</v>
      </c>
      <c r="C531" s="12" t="s">
        <v>20133</v>
      </c>
      <c r="D531" s="13">
        <v>39967</v>
      </c>
      <c r="E531" s="13">
        <v>39972</v>
      </c>
      <c r="F531" s="14">
        <v>39986</v>
      </c>
      <c r="G531" s="20"/>
      <c r="H531" s="20"/>
      <c r="I531" s="18"/>
      <c r="J531" s="23"/>
      <c r="K531" s="23"/>
      <c r="L531" s="15">
        <v>0</v>
      </c>
      <c r="M531" s="15">
        <v>0</v>
      </c>
      <c r="O531" t="str">
        <f t="shared" si="8"/>
        <v>NBBDeclined</v>
      </c>
    </row>
    <row r="532" spans="1:15" ht="12" customHeight="1" outlineLevel="1" x14ac:dyDescent="0.2">
      <c r="A532" s="12" t="s">
        <v>24158</v>
      </c>
      <c r="B532" s="12">
        <v>18199</v>
      </c>
      <c r="C532" s="12" t="s">
        <v>20133</v>
      </c>
      <c r="D532" s="13">
        <v>39976</v>
      </c>
      <c r="E532" s="13">
        <v>39981</v>
      </c>
      <c r="F532" s="14">
        <v>39986</v>
      </c>
      <c r="G532" s="20"/>
      <c r="H532" s="20"/>
      <c r="I532" s="18"/>
      <c r="J532" s="23"/>
      <c r="K532" s="23"/>
      <c r="L532" s="15">
        <v>0</v>
      </c>
      <c r="M532" s="15">
        <v>0</v>
      </c>
      <c r="O532" t="str">
        <f t="shared" si="8"/>
        <v>NBBDeclined</v>
      </c>
    </row>
    <row r="533" spans="1:15" ht="12" customHeight="1" outlineLevel="1" x14ac:dyDescent="0.2">
      <c r="A533" s="12" t="s">
        <v>24158</v>
      </c>
      <c r="B533" s="12">
        <v>18198</v>
      </c>
      <c r="C533" s="12" t="s">
        <v>20133</v>
      </c>
      <c r="D533" s="13">
        <v>39951</v>
      </c>
      <c r="E533" s="13">
        <v>39976</v>
      </c>
      <c r="F533" s="14">
        <v>39986</v>
      </c>
      <c r="G533" s="20"/>
      <c r="H533" s="20"/>
      <c r="I533" s="18"/>
      <c r="J533" s="23"/>
      <c r="K533" s="23"/>
      <c r="L533" s="15">
        <v>0</v>
      </c>
      <c r="M533" s="15">
        <v>0</v>
      </c>
      <c r="O533" t="str">
        <f t="shared" si="8"/>
        <v>NBBDeclined</v>
      </c>
    </row>
    <row r="534" spans="1:15" ht="12" customHeight="1" outlineLevel="1" x14ac:dyDescent="0.2">
      <c r="A534" s="12" t="s">
        <v>24158</v>
      </c>
      <c r="B534" s="12">
        <v>18201</v>
      </c>
      <c r="C534" s="12" t="s">
        <v>20133</v>
      </c>
      <c r="D534" s="13">
        <v>39974</v>
      </c>
      <c r="E534" s="13">
        <v>39986</v>
      </c>
      <c r="F534" s="14">
        <v>39986</v>
      </c>
      <c r="G534" s="20"/>
      <c r="H534" s="20"/>
      <c r="I534" s="18"/>
      <c r="J534" s="23"/>
      <c r="K534" s="23"/>
      <c r="L534" s="15">
        <v>0</v>
      </c>
      <c r="M534" s="15">
        <v>0</v>
      </c>
      <c r="O534" t="str">
        <f t="shared" si="8"/>
        <v>NBBDeclined</v>
      </c>
    </row>
    <row r="535" spans="1:15" ht="12" customHeight="1" outlineLevel="1" x14ac:dyDescent="0.2">
      <c r="A535" s="12" t="s">
        <v>20138</v>
      </c>
      <c r="B535" s="12">
        <v>17205</v>
      </c>
      <c r="C535" s="12" t="s">
        <v>20135</v>
      </c>
      <c r="D535" s="13">
        <v>39969</v>
      </c>
      <c r="E535" s="13">
        <v>39986</v>
      </c>
      <c r="F535" s="14">
        <v>39987</v>
      </c>
      <c r="G535" s="14">
        <v>39990</v>
      </c>
      <c r="H535" s="14">
        <v>39990</v>
      </c>
      <c r="I535" s="16">
        <v>40000</v>
      </c>
      <c r="J535" s="15">
        <v>3</v>
      </c>
      <c r="K535" s="15">
        <v>0</v>
      </c>
      <c r="L535" s="15">
        <v>3</v>
      </c>
      <c r="M535" s="15">
        <v>10</v>
      </c>
      <c r="O535" t="str">
        <f t="shared" si="8"/>
        <v>CNJBound &amp; Not Paid</v>
      </c>
    </row>
    <row r="536" spans="1:15" ht="12" customHeight="1" outlineLevel="1" x14ac:dyDescent="0.2">
      <c r="A536" s="12" t="s">
        <v>20138</v>
      </c>
      <c r="B536" s="12">
        <v>17256</v>
      </c>
      <c r="C536" s="12" t="s">
        <v>20135</v>
      </c>
      <c r="D536" s="13">
        <v>39982</v>
      </c>
      <c r="E536" s="13">
        <v>39986</v>
      </c>
      <c r="F536" s="14">
        <v>39987</v>
      </c>
      <c r="G536" s="14">
        <v>39996</v>
      </c>
      <c r="H536" s="14">
        <v>39996</v>
      </c>
      <c r="I536" s="16">
        <v>40012</v>
      </c>
      <c r="J536" s="15">
        <v>9</v>
      </c>
      <c r="K536" s="15">
        <v>0</v>
      </c>
      <c r="L536" s="15">
        <v>9</v>
      </c>
      <c r="M536" s="15">
        <v>16</v>
      </c>
      <c r="O536" t="str">
        <f t="shared" si="8"/>
        <v>CNJBound &amp; Not Paid</v>
      </c>
    </row>
    <row r="537" spans="1:15" ht="12" customHeight="1" outlineLevel="1" x14ac:dyDescent="0.2">
      <c r="A537" s="12" t="s">
        <v>24153</v>
      </c>
      <c r="B537" s="12">
        <v>18202</v>
      </c>
      <c r="C537" s="12" t="s">
        <v>20133</v>
      </c>
      <c r="D537" s="13">
        <v>39973</v>
      </c>
      <c r="E537" s="13">
        <v>39986</v>
      </c>
      <c r="F537" s="14">
        <v>39987</v>
      </c>
      <c r="G537" s="20"/>
      <c r="H537" s="20"/>
      <c r="I537" s="18"/>
      <c r="J537" s="23"/>
      <c r="K537" s="23"/>
      <c r="L537" s="15">
        <v>0</v>
      </c>
      <c r="M537" s="15">
        <v>0</v>
      </c>
      <c r="O537" t="str">
        <f t="shared" si="8"/>
        <v>HJMDeclined</v>
      </c>
    </row>
    <row r="538" spans="1:15" ht="12" customHeight="1" outlineLevel="1" x14ac:dyDescent="0.2">
      <c r="A538" s="12" t="s">
        <v>24153</v>
      </c>
      <c r="B538" s="12">
        <v>18203</v>
      </c>
      <c r="C538" s="12" t="s">
        <v>20133</v>
      </c>
      <c r="D538" s="13">
        <v>39973</v>
      </c>
      <c r="E538" s="13">
        <v>39986</v>
      </c>
      <c r="F538" s="14">
        <v>39987</v>
      </c>
      <c r="G538" s="20"/>
      <c r="H538" s="20"/>
      <c r="I538" s="18"/>
      <c r="J538" s="23"/>
      <c r="K538" s="23"/>
      <c r="L538" s="15">
        <v>0</v>
      </c>
      <c r="M538" s="15">
        <v>0</v>
      </c>
      <c r="O538" t="str">
        <f t="shared" ref="O538:O601" si="9">+A538&amp;C538</f>
        <v>HJMDeclined</v>
      </c>
    </row>
    <row r="539" spans="1:15" ht="12" customHeight="1" outlineLevel="1" x14ac:dyDescent="0.2">
      <c r="A539" s="12" t="s">
        <v>24153</v>
      </c>
      <c r="B539" s="12">
        <v>18207</v>
      </c>
      <c r="C539" s="12" t="s">
        <v>20133</v>
      </c>
      <c r="D539" s="13">
        <v>39919</v>
      </c>
      <c r="E539" s="13">
        <v>39987</v>
      </c>
      <c r="F539" s="14">
        <v>39987</v>
      </c>
      <c r="G539" s="14">
        <v>39987</v>
      </c>
      <c r="H539" s="20"/>
      <c r="I539" s="18"/>
      <c r="J539" s="15">
        <v>0</v>
      </c>
      <c r="K539" s="23"/>
      <c r="L539" s="15">
        <v>0</v>
      </c>
      <c r="M539" s="15">
        <v>0</v>
      </c>
      <c r="O539" t="str">
        <f t="shared" si="9"/>
        <v>HJMDeclined</v>
      </c>
    </row>
    <row r="540" spans="1:15" ht="12" customHeight="1" outlineLevel="1" x14ac:dyDescent="0.2">
      <c r="A540" s="12" t="s">
        <v>24155</v>
      </c>
      <c r="B540" s="12">
        <v>17169</v>
      </c>
      <c r="C540" s="12" t="s">
        <v>20135</v>
      </c>
      <c r="D540" s="13">
        <v>39984</v>
      </c>
      <c r="E540" s="13">
        <v>39986</v>
      </c>
      <c r="F540" s="14">
        <v>39987</v>
      </c>
      <c r="G540" s="14">
        <v>39987</v>
      </c>
      <c r="H540" s="14">
        <v>39987</v>
      </c>
      <c r="I540" s="16">
        <v>39995</v>
      </c>
      <c r="J540" s="15">
        <v>0</v>
      </c>
      <c r="K540" s="15">
        <v>0</v>
      </c>
      <c r="L540" s="15">
        <v>0</v>
      </c>
      <c r="M540" s="15">
        <v>8</v>
      </c>
      <c r="O540" t="str">
        <f t="shared" si="9"/>
        <v>JRBound &amp; Not Paid</v>
      </c>
    </row>
    <row r="541" spans="1:15" ht="12" customHeight="1" outlineLevel="1" x14ac:dyDescent="0.2">
      <c r="A541" s="12" t="s">
        <v>24156</v>
      </c>
      <c r="B541" s="12">
        <v>18204</v>
      </c>
      <c r="C541" s="12" t="s">
        <v>20136</v>
      </c>
      <c r="D541" s="13">
        <v>39976</v>
      </c>
      <c r="E541" s="13">
        <v>39982</v>
      </c>
      <c r="F541" s="14">
        <v>39987</v>
      </c>
      <c r="G541" s="14">
        <v>40000</v>
      </c>
      <c r="H541" s="14">
        <v>40030</v>
      </c>
      <c r="I541" s="18"/>
      <c r="J541" s="15">
        <v>13</v>
      </c>
      <c r="K541" s="15">
        <v>30</v>
      </c>
      <c r="L541" s="15">
        <v>43</v>
      </c>
      <c r="M541" s="15">
        <v>0</v>
      </c>
      <c r="O541" t="str">
        <f t="shared" si="9"/>
        <v>LABClose-No Info</v>
      </c>
    </row>
    <row r="542" spans="1:15" ht="12" customHeight="1" outlineLevel="1" x14ac:dyDescent="0.2">
      <c r="A542" s="12" t="s">
        <v>24156</v>
      </c>
      <c r="B542" s="12">
        <v>18206</v>
      </c>
      <c r="C542" s="12" t="s">
        <v>20135</v>
      </c>
      <c r="D542" s="13">
        <v>39986</v>
      </c>
      <c r="E542" s="13">
        <v>39986</v>
      </c>
      <c r="F542" s="14">
        <v>39987</v>
      </c>
      <c r="G542" s="14">
        <v>39994</v>
      </c>
      <c r="H542" s="14">
        <v>39994</v>
      </c>
      <c r="I542" s="18"/>
      <c r="J542" s="15">
        <v>7</v>
      </c>
      <c r="K542" s="15">
        <v>0</v>
      </c>
      <c r="L542" s="15">
        <v>7</v>
      </c>
      <c r="M542" s="15">
        <v>0</v>
      </c>
      <c r="O542" t="str">
        <f t="shared" si="9"/>
        <v>LABBound &amp; Not Paid</v>
      </c>
    </row>
    <row r="543" spans="1:15" ht="12" customHeight="1" outlineLevel="1" x14ac:dyDescent="0.2">
      <c r="A543" s="12" t="s">
        <v>24156</v>
      </c>
      <c r="B543" s="12">
        <v>17296</v>
      </c>
      <c r="C543" s="12" t="s">
        <v>20135</v>
      </c>
      <c r="D543" s="13">
        <v>39983</v>
      </c>
      <c r="E543" s="13">
        <v>39987</v>
      </c>
      <c r="F543" s="14">
        <v>39987</v>
      </c>
      <c r="G543" s="14">
        <v>40007</v>
      </c>
      <c r="H543" s="14">
        <v>40007</v>
      </c>
      <c r="I543" s="16">
        <v>40020</v>
      </c>
      <c r="J543" s="15">
        <v>20</v>
      </c>
      <c r="K543" s="15">
        <v>0</v>
      </c>
      <c r="L543" s="15">
        <v>20</v>
      </c>
      <c r="M543" s="15">
        <v>13</v>
      </c>
      <c r="O543" t="str">
        <f t="shared" si="9"/>
        <v>LABBound &amp; Not Paid</v>
      </c>
    </row>
    <row r="544" spans="1:15" ht="12" customHeight="1" outlineLevel="1" x14ac:dyDescent="0.2">
      <c r="A544" s="12" t="s">
        <v>24156</v>
      </c>
      <c r="B544" s="12">
        <v>18209</v>
      </c>
      <c r="C544" s="12" t="s">
        <v>20136</v>
      </c>
      <c r="D544" s="13">
        <v>39973</v>
      </c>
      <c r="E544" s="13">
        <v>39987</v>
      </c>
      <c r="F544" s="14">
        <v>39987</v>
      </c>
      <c r="G544" s="14">
        <v>39990</v>
      </c>
      <c r="H544" s="14">
        <v>39990</v>
      </c>
      <c r="I544" s="18"/>
      <c r="J544" s="15">
        <v>3</v>
      </c>
      <c r="K544" s="15">
        <v>0</v>
      </c>
      <c r="L544" s="15">
        <v>3</v>
      </c>
      <c r="M544" s="15">
        <v>0</v>
      </c>
      <c r="O544" t="str">
        <f t="shared" si="9"/>
        <v>LABClose-No Info</v>
      </c>
    </row>
    <row r="545" spans="1:15" ht="12" customHeight="1" outlineLevel="1" x14ac:dyDescent="0.2">
      <c r="A545" s="12" t="s">
        <v>24157</v>
      </c>
      <c r="B545" s="12">
        <v>17154</v>
      </c>
      <c r="C545" s="12" t="s">
        <v>20135</v>
      </c>
      <c r="D545" s="13">
        <v>39984</v>
      </c>
      <c r="E545" s="13">
        <v>39987</v>
      </c>
      <c r="F545" s="14">
        <v>39987</v>
      </c>
      <c r="G545" s="14">
        <v>39989</v>
      </c>
      <c r="H545" s="14">
        <v>39991</v>
      </c>
      <c r="I545" s="16">
        <v>39995</v>
      </c>
      <c r="J545" s="15">
        <v>2</v>
      </c>
      <c r="K545" s="15">
        <v>2</v>
      </c>
      <c r="L545" s="15">
        <v>4</v>
      </c>
      <c r="M545" s="15">
        <v>4</v>
      </c>
      <c r="O545" t="str">
        <f t="shared" si="9"/>
        <v>MCBBound &amp; Not Paid</v>
      </c>
    </row>
    <row r="546" spans="1:15" ht="12" customHeight="1" outlineLevel="1" x14ac:dyDescent="0.2">
      <c r="A546" s="12" t="s">
        <v>24157</v>
      </c>
      <c r="B546" s="12">
        <v>17283</v>
      </c>
      <c r="C546" s="12" t="s">
        <v>20135</v>
      </c>
      <c r="D546" s="13">
        <v>39986</v>
      </c>
      <c r="E546" s="13">
        <v>39987</v>
      </c>
      <c r="F546" s="14">
        <v>39987</v>
      </c>
      <c r="G546" s="14">
        <v>40000</v>
      </c>
      <c r="H546" s="14">
        <v>40008</v>
      </c>
      <c r="I546" s="16">
        <v>40018</v>
      </c>
      <c r="J546" s="15">
        <v>13</v>
      </c>
      <c r="K546" s="15">
        <v>8</v>
      </c>
      <c r="L546" s="15">
        <v>21</v>
      </c>
      <c r="M546" s="15">
        <v>10</v>
      </c>
      <c r="O546" t="str">
        <f t="shared" si="9"/>
        <v>MCBBound &amp; Not Paid</v>
      </c>
    </row>
    <row r="547" spans="1:15" ht="12" customHeight="1" outlineLevel="1" x14ac:dyDescent="0.2">
      <c r="A547" s="12" t="s">
        <v>24158</v>
      </c>
      <c r="B547" s="12">
        <v>18205</v>
      </c>
      <c r="C547" s="12" t="s">
        <v>20133</v>
      </c>
      <c r="D547" s="13">
        <v>39982</v>
      </c>
      <c r="E547" s="13">
        <v>39986</v>
      </c>
      <c r="F547" s="14">
        <v>39987</v>
      </c>
      <c r="G547" s="8"/>
      <c r="H547" s="8"/>
      <c r="I547" s="18"/>
      <c r="J547" s="10"/>
      <c r="K547" s="10"/>
      <c r="L547" s="15">
        <v>0</v>
      </c>
      <c r="M547" s="15">
        <v>0</v>
      </c>
      <c r="O547" t="str">
        <f t="shared" si="9"/>
        <v>NBBDeclined</v>
      </c>
    </row>
    <row r="548" spans="1:15" ht="12" customHeight="1" outlineLevel="1" x14ac:dyDescent="0.2">
      <c r="A548" s="12" t="s">
        <v>24158</v>
      </c>
      <c r="B548" s="12">
        <v>18208</v>
      </c>
      <c r="C548" s="12" t="s">
        <v>20133</v>
      </c>
      <c r="D548" s="13">
        <v>39986</v>
      </c>
      <c r="E548" s="13">
        <v>39987</v>
      </c>
      <c r="F548" s="14">
        <v>39987</v>
      </c>
      <c r="G548" s="20"/>
      <c r="H548" s="20"/>
      <c r="I548" s="18"/>
      <c r="J548" s="23"/>
      <c r="K548" s="23"/>
      <c r="L548" s="15">
        <v>0</v>
      </c>
      <c r="M548" s="15">
        <v>0</v>
      </c>
      <c r="O548" t="str">
        <f t="shared" si="9"/>
        <v>NBBDeclined</v>
      </c>
    </row>
    <row r="549" spans="1:15" ht="12" customHeight="1" outlineLevel="1" x14ac:dyDescent="0.2">
      <c r="A549" s="12" t="s">
        <v>24153</v>
      </c>
      <c r="B549" s="12">
        <v>17441</v>
      </c>
      <c r="C549" s="12" t="s">
        <v>20135</v>
      </c>
      <c r="D549" s="13">
        <v>39983</v>
      </c>
      <c r="E549" s="13">
        <v>39987</v>
      </c>
      <c r="F549" s="14">
        <v>39988</v>
      </c>
      <c r="G549" s="14">
        <v>40008</v>
      </c>
      <c r="H549" s="14">
        <v>40008</v>
      </c>
      <c r="I549" s="16">
        <v>40050</v>
      </c>
      <c r="J549" s="15">
        <v>20</v>
      </c>
      <c r="K549" s="15">
        <v>0</v>
      </c>
      <c r="L549" s="15">
        <v>20</v>
      </c>
      <c r="M549" s="15">
        <v>42</v>
      </c>
      <c r="O549" t="str">
        <f t="shared" si="9"/>
        <v>HJMBound &amp; Not Paid</v>
      </c>
    </row>
    <row r="550" spans="1:15" ht="12" customHeight="1" outlineLevel="1" x14ac:dyDescent="0.2">
      <c r="A550" s="12" t="s">
        <v>24153</v>
      </c>
      <c r="B550" s="12">
        <v>18210</v>
      </c>
      <c r="C550" s="12" t="s">
        <v>20135</v>
      </c>
      <c r="D550" s="18"/>
      <c r="E550" s="13">
        <v>39987</v>
      </c>
      <c r="F550" s="14">
        <v>39988</v>
      </c>
      <c r="G550" s="14">
        <v>39988</v>
      </c>
      <c r="H550" s="14">
        <v>39988</v>
      </c>
      <c r="I550" s="18"/>
      <c r="J550" s="15">
        <v>0</v>
      </c>
      <c r="K550" s="15">
        <v>0</v>
      </c>
      <c r="L550" s="15">
        <v>0</v>
      </c>
      <c r="M550" s="15">
        <v>0</v>
      </c>
      <c r="O550" t="str">
        <f t="shared" si="9"/>
        <v>HJMBound &amp; Not Paid</v>
      </c>
    </row>
    <row r="551" spans="1:15" ht="12" customHeight="1" outlineLevel="1" x14ac:dyDescent="0.2">
      <c r="A551" s="12" t="s">
        <v>24153</v>
      </c>
      <c r="B551" s="12">
        <v>17434</v>
      </c>
      <c r="C551" s="12" t="s">
        <v>20135</v>
      </c>
      <c r="D551" s="13">
        <v>39986</v>
      </c>
      <c r="E551" s="13">
        <v>39986</v>
      </c>
      <c r="F551" s="14">
        <v>39988</v>
      </c>
      <c r="G551" s="14">
        <v>40008</v>
      </c>
      <c r="H551" s="14">
        <v>40008</v>
      </c>
      <c r="I551" s="16">
        <v>40047</v>
      </c>
      <c r="J551" s="15">
        <v>20</v>
      </c>
      <c r="K551" s="15">
        <v>0</v>
      </c>
      <c r="L551" s="15">
        <v>20</v>
      </c>
      <c r="M551" s="15">
        <v>39</v>
      </c>
      <c r="O551" t="str">
        <f t="shared" si="9"/>
        <v>HJMBound &amp; Not Paid</v>
      </c>
    </row>
    <row r="552" spans="1:15" ht="12" customHeight="1" outlineLevel="1" x14ac:dyDescent="0.2">
      <c r="A552" s="12" t="s">
        <v>24153</v>
      </c>
      <c r="B552" s="12">
        <v>18213</v>
      </c>
      <c r="C552" s="12" t="s">
        <v>20133</v>
      </c>
      <c r="D552" s="13">
        <v>39986</v>
      </c>
      <c r="E552" s="13">
        <v>39988</v>
      </c>
      <c r="F552" s="14">
        <v>39988</v>
      </c>
      <c r="G552" s="14">
        <v>39988</v>
      </c>
      <c r="H552" s="20"/>
      <c r="I552" s="18"/>
      <c r="J552" s="15">
        <v>0</v>
      </c>
      <c r="K552" s="23"/>
      <c r="L552" s="15">
        <v>0</v>
      </c>
      <c r="M552" s="15">
        <v>0</v>
      </c>
      <c r="O552" t="str">
        <f t="shared" si="9"/>
        <v>HJMDeclined</v>
      </c>
    </row>
    <row r="553" spans="1:15" ht="12" customHeight="1" outlineLevel="1" x14ac:dyDescent="0.2">
      <c r="A553" s="12" t="s">
        <v>24156</v>
      </c>
      <c r="B553" s="12">
        <v>17153</v>
      </c>
      <c r="C553" s="12" t="s">
        <v>20135</v>
      </c>
      <c r="D553" s="13">
        <v>39982</v>
      </c>
      <c r="E553" s="13">
        <v>39987</v>
      </c>
      <c r="F553" s="14">
        <v>39988</v>
      </c>
      <c r="G553" s="14">
        <v>39989</v>
      </c>
      <c r="H553" s="19">
        <v>39989</v>
      </c>
      <c r="I553" s="16">
        <v>39995</v>
      </c>
      <c r="J553" s="15">
        <v>1</v>
      </c>
      <c r="K553" s="22">
        <v>0</v>
      </c>
      <c r="L553" s="15">
        <v>1</v>
      </c>
      <c r="M553" s="15">
        <v>6</v>
      </c>
      <c r="O553" t="str">
        <f t="shared" si="9"/>
        <v>LABBound &amp; Not Paid</v>
      </c>
    </row>
    <row r="554" spans="1:15" ht="12" customHeight="1" outlineLevel="1" x14ac:dyDescent="0.2">
      <c r="A554" s="12" t="s">
        <v>24156</v>
      </c>
      <c r="B554" s="12">
        <v>18212</v>
      </c>
      <c r="C554" s="12" t="s">
        <v>20133</v>
      </c>
      <c r="D554" s="13">
        <v>39983</v>
      </c>
      <c r="E554" s="13">
        <v>39988</v>
      </c>
      <c r="F554" s="14">
        <v>39988</v>
      </c>
      <c r="G554" s="20"/>
      <c r="H554" s="20"/>
      <c r="I554" s="18"/>
      <c r="J554" s="23"/>
      <c r="K554" s="23"/>
      <c r="L554" s="15">
        <v>0</v>
      </c>
      <c r="M554" s="15">
        <v>0</v>
      </c>
      <c r="O554" t="str">
        <f t="shared" si="9"/>
        <v>LABDeclined</v>
      </c>
    </row>
    <row r="555" spans="1:15" ht="12" customHeight="1" outlineLevel="1" x14ac:dyDescent="0.2">
      <c r="A555" s="12" t="s">
        <v>24156</v>
      </c>
      <c r="B555" s="12">
        <v>17198</v>
      </c>
      <c r="C555" s="12" t="s">
        <v>20135</v>
      </c>
      <c r="D555" s="13">
        <v>39982</v>
      </c>
      <c r="E555" s="13">
        <v>39988</v>
      </c>
      <c r="F555" s="14">
        <v>39988</v>
      </c>
      <c r="G555" s="14">
        <v>39989</v>
      </c>
      <c r="H555" s="14">
        <v>39989</v>
      </c>
      <c r="I555" s="16">
        <v>39996</v>
      </c>
      <c r="J555" s="15">
        <v>1</v>
      </c>
      <c r="K555" s="15">
        <v>0</v>
      </c>
      <c r="L555" s="15">
        <v>1</v>
      </c>
      <c r="M555" s="15">
        <v>7</v>
      </c>
      <c r="O555" t="str">
        <f t="shared" si="9"/>
        <v>LABBound &amp; Not Paid</v>
      </c>
    </row>
    <row r="556" spans="1:15" ht="12" customHeight="1" outlineLevel="1" x14ac:dyDescent="0.2">
      <c r="A556" s="12" t="s">
        <v>24156</v>
      </c>
      <c r="B556" s="12">
        <v>17435</v>
      </c>
      <c r="C556" s="12" t="s">
        <v>20135</v>
      </c>
      <c r="D556" s="13">
        <v>39979</v>
      </c>
      <c r="E556" s="13">
        <v>39987</v>
      </c>
      <c r="F556" s="14">
        <v>39988</v>
      </c>
      <c r="G556" s="14">
        <v>40011</v>
      </c>
      <c r="H556" s="14">
        <v>40038</v>
      </c>
      <c r="I556" s="16">
        <v>40047</v>
      </c>
      <c r="J556" s="15">
        <v>23</v>
      </c>
      <c r="K556" s="15">
        <v>27</v>
      </c>
      <c r="L556" s="15">
        <v>50</v>
      </c>
      <c r="M556" s="15">
        <v>9</v>
      </c>
      <c r="O556" t="str">
        <f t="shared" si="9"/>
        <v>LABBound &amp; Not Paid</v>
      </c>
    </row>
    <row r="557" spans="1:15" ht="12" customHeight="1" outlineLevel="1" x14ac:dyDescent="0.2">
      <c r="A557" s="12" t="s">
        <v>24156</v>
      </c>
      <c r="B557" s="12">
        <v>17278</v>
      </c>
      <c r="C557" s="12" t="s">
        <v>20135</v>
      </c>
      <c r="D557" s="13">
        <v>39987</v>
      </c>
      <c r="E557" s="13">
        <v>39987</v>
      </c>
      <c r="F557" s="14">
        <v>39988</v>
      </c>
      <c r="G557" s="14">
        <v>40001</v>
      </c>
      <c r="H557" s="14">
        <v>40001</v>
      </c>
      <c r="I557" s="16">
        <v>40017</v>
      </c>
      <c r="J557" s="15">
        <v>13</v>
      </c>
      <c r="K557" s="15">
        <v>0</v>
      </c>
      <c r="L557" s="15">
        <v>13</v>
      </c>
      <c r="M557" s="15">
        <v>16</v>
      </c>
      <c r="O557" t="str">
        <f t="shared" si="9"/>
        <v>LABBound &amp; Not Paid</v>
      </c>
    </row>
    <row r="558" spans="1:15" ht="12" customHeight="1" outlineLevel="1" x14ac:dyDescent="0.2">
      <c r="A558" s="12" t="s">
        <v>24156</v>
      </c>
      <c r="B558" s="12">
        <v>18214</v>
      </c>
      <c r="C558" s="12" t="s">
        <v>20133</v>
      </c>
      <c r="D558" s="18"/>
      <c r="E558" s="13">
        <v>39988</v>
      </c>
      <c r="F558" s="14">
        <v>39988</v>
      </c>
      <c r="G558" s="20"/>
      <c r="H558" s="20"/>
      <c r="I558" s="18"/>
      <c r="J558" s="23"/>
      <c r="K558" s="23"/>
      <c r="L558" s="15">
        <v>0</v>
      </c>
      <c r="M558" s="15">
        <v>0</v>
      </c>
      <c r="O558" t="str">
        <f t="shared" si="9"/>
        <v>LABDeclined</v>
      </c>
    </row>
    <row r="559" spans="1:15" ht="12" customHeight="1" outlineLevel="1" x14ac:dyDescent="0.2">
      <c r="A559" s="12" t="s">
        <v>24156</v>
      </c>
      <c r="B559" s="12">
        <v>17250</v>
      </c>
      <c r="C559" s="12" t="s">
        <v>20135</v>
      </c>
      <c r="D559" s="13">
        <v>39948</v>
      </c>
      <c r="E559" s="13">
        <v>39987</v>
      </c>
      <c r="F559" s="14">
        <v>39988</v>
      </c>
      <c r="G559" s="14">
        <v>39996</v>
      </c>
      <c r="H559" s="14">
        <v>39996</v>
      </c>
      <c r="I559" s="16">
        <v>40010</v>
      </c>
      <c r="J559" s="15">
        <v>8</v>
      </c>
      <c r="K559" s="15">
        <v>0</v>
      </c>
      <c r="L559" s="15">
        <v>8</v>
      </c>
      <c r="M559" s="15">
        <v>14</v>
      </c>
      <c r="O559" t="str">
        <f t="shared" si="9"/>
        <v>LABBound &amp; Not Paid</v>
      </c>
    </row>
    <row r="560" spans="1:15" ht="12" customHeight="1" outlineLevel="1" x14ac:dyDescent="0.2">
      <c r="A560" s="12" t="s">
        <v>24158</v>
      </c>
      <c r="B560" s="12">
        <v>18211</v>
      </c>
      <c r="C560" s="12" t="s">
        <v>20133</v>
      </c>
      <c r="D560" s="13">
        <v>39925</v>
      </c>
      <c r="E560" s="13">
        <v>39988</v>
      </c>
      <c r="F560" s="14">
        <v>39988</v>
      </c>
      <c r="G560" s="20"/>
      <c r="H560" s="20"/>
      <c r="I560" s="18"/>
      <c r="J560" s="23"/>
      <c r="K560" s="23"/>
      <c r="L560" s="15">
        <v>0</v>
      </c>
      <c r="M560" s="15">
        <v>0</v>
      </c>
      <c r="O560" t="str">
        <f t="shared" si="9"/>
        <v>NBBDeclined</v>
      </c>
    </row>
    <row r="561" spans="1:15" ht="12" customHeight="1" outlineLevel="1" x14ac:dyDescent="0.2">
      <c r="A561" s="12" t="s">
        <v>24153</v>
      </c>
      <c r="B561" s="12">
        <v>18221</v>
      </c>
      <c r="C561" s="12" t="s">
        <v>20134</v>
      </c>
      <c r="D561" s="13">
        <v>39981</v>
      </c>
      <c r="E561" s="13">
        <v>39989</v>
      </c>
      <c r="F561" s="14">
        <v>39989</v>
      </c>
      <c r="G561" s="14">
        <v>39996</v>
      </c>
      <c r="H561" s="14">
        <v>40000</v>
      </c>
      <c r="I561" s="18"/>
      <c r="J561" s="15">
        <v>7</v>
      </c>
      <c r="K561" s="15">
        <v>4</v>
      </c>
      <c r="L561" s="15">
        <v>11</v>
      </c>
      <c r="M561" s="15">
        <v>0</v>
      </c>
      <c r="O561" t="str">
        <f t="shared" si="9"/>
        <v>HJMNo Sale</v>
      </c>
    </row>
    <row r="562" spans="1:15" ht="12" customHeight="1" outlineLevel="1" x14ac:dyDescent="0.2">
      <c r="A562" s="12" t="s">
        <v>24153</v>
      </c>
      <c r="B562" s="12">
        <v>17201</v>
      </c>
      <c r="C562" s="12" t="s">
        <v>20135</v>
      </c>
      <c r="D562" s="13">
        <v>39980</v>
      </c>
      <c r="E562" s="13">
        <v>39988</v>
      </c>
      <c r="F562" s="14">
        <v>39989</v>
      </c>
      <c r="G562" s="14">
        <v>39990</v>
      </c>
      <c r="H562" s="14">
        <v>39990</v>
      </c>
      <c r="I562" s="16">
        <v>39997</v>
      </c>
      <c r="J562" s="15">
        <v>1</v>
      </c>
      <c r="K562" s="15">
        <v>0</v>
      </c>
      <c r="L562" s="15">
        <v>1</v>
      </c>
      <c r="M562" s="15">
        <v>7</v>
      </c>
      <c r="O562" t="str">
        <f t="shared" si="9"/>
        <v>HJMBound &amp; Not Paid</v>
      </c>
    </row>
    <row r="563" spans="1:15" ht="12" customHeight="1" outlineLevel="1" x14ac:dyDescent="0.2">
      <c r="A563" s="12" t="s">
        <v>24153</v>
      </c>
      <c r="B563" s="12">
        <v>18217</v>
      </c>
      <c r="C563" s="12" t="s">
        <v>20133</v>
      </c>
      <c r="D563" s="18"/>
      <c r="E563" s="13">
        <v>39988</v>
      </c>
      <c r="F563" s="14">
        <v>39989</v>
      </c>
      <c r="G563" s="20"/>
      <c r="H563" s="20"/>
      <c r="I563" s="18"/>
      <c r="J563" s="23"/>
      <c r="K563" s="23"/>
      <c r="L563" s="15">
        <v>0</v>
      </c>
      <c r="M563" s="15">
        <v>0</v>
      </c>
      <c r="O563" t="str">
        <f t="shared" si="9"/>
        <v>HJMDeclined</v>
      </c>
    </row>
    <row r="564" spans="1:15" ht="12" customHeight="1" outlineLevel="1" x14ac:dyDescent="0.2">
      <c r="A564" s="12" t="s">
        <v>24153</v>
      </c>
      <c r="B564" s="12">
        <v>18215</v>
      </c>
      <c r="C564" s="12" t="s">
        <v>20135</v>
      </c>
      <c r="D564" s="13">
        <v>39988</v>
      </c>
      <c r="E564" s="13">
        <v>39988</v>
      </c>
      <c r="F564" s="14">
        <v>39989</v>
      </c>
      <c r="G564" s="14">
        <v>39990</v>
      </c>
      <c r="H564" s="14">
        <v>39990</v>
      </c>
      <c r="I564" s="18"/>
      <c r="J564" s="15">
        <v>1</v>
      </c>
      <c r="K564" s="15">
        <v>0</v>
      </c>
      <c r="L564" s="15">
        <v>1</v>
      </c>
      <c r="M564" s="15">
        <v>0</v>
      </c>
      <c r="O564" t="str">
        <f t="shared" si="9"/>
        <v>HJMBound &amp; Not Paid</v>
      </c>
    </row>
    <row r="565" spans="1:15" ht="12" customHeight="1" outlineLevel="1" x14ac:dyDescent="0.2">
      <c r="A565" s="12" t="s">
        <v>24155</v>
      </c>
      <c r="B565" s="12">
        <v>17207</v>
      </c>
      <c r="C565" s="12" t="s">
        <v>20135</v>
      </c>
      <c r="D565" s="13">
        <v>39987</v>
      </c>
      <c r="E565" s="13">
        <v>39989</v>
      </c>
      <c r="F565" s="14">
        <v>39989</v>
      </c>
      <c r="G565" s="14">
        <v>39990</v>
      </c>
      <c r="H565" s="14">
        <v>39990</v>
      </c>
      <c r="I565" s="16">
        <v>40000</v>
      </c>
      <c r="J565" s="15">
        <v>1</v>
      </c>
      <c r="K565" s="15">
        <v>0</v>
      </c>
      <c r="L565" s="15">
        <v>1</v>
      </c>
      <c r="M565" s="15">
        <v>10</v>
      </c>
      <c r="O565" t="str">
        <f t="shared" si="9"/>
        <v>JRBound &amp; Not Paid</v>
      </c>
    </row>
    <row r="566" spans="1:15" ht="12" customHeight="1" outlineLevel="1" x14ac:dyDescent="0.2">
      <c r="A566" s="12" t="s">
        <v>24155</v>
      </c>
      <c r="B566" s="12">
        <v>17439</v>
      </c>
      <c r="C566" s="12" t="s">
        <v>20135</v>
      </c>
      <c r="D566" s="13">
        <v>39976</v>
      </c>
      <c r="E566" s="13">
        <v>39989</v>
      </c>
      <c r="F566" s="14">
        <v>39989</v>
      </c>
      <c r="G566" s="14">
        <v>40018</v>
      </c>
      <c r="H566" s="14">
        <v>40029</v>
      </c>
      <c r="I566" s="16">
        <v>40049</v>
      </c>
      <c r="J566" s="15">
        <v>29</v>
      </c>
      <c r="K566" s="15">
        <v>11</v>
      </c>
      <c r="L566" s="15">
        <v>40</v>
      </c>
      <c r="M566" s="15">
        <v>20</v>
      </c>
      <c r="O566" t="str">
        <f t="shared" si="9"/>
        <v>JRBound &amp; Not Paid</v>
      </c>
    </row>
    <row r="567" spans="1:15" ht="12" customHeight="1" outlineLevel="1" x14ac:dyDescent="0.2">
      <c r="A567" s="12" t="s">
        <v>24156</v>
      </c>
      <c r="B567" s="12">
        <v>18220</v>
      </c>
      <c r="C567" s="12" t="s">
        <v>20133</v>
      </c>
      <c r="D567" s="13">
        <v>39976</v>
      </c>
      <c r="E567" s="13">
        <v>39989</v>
      </c>
      <c r="F567" s="14">
        <v>39989</v>
      </c>
      <c r="G567" s="20"/>
      <c r="H567" s="20"/>
      <c r="I567" s="18"/>
      <c r="J567" s="23"/>
      <c r="K567" s="23"/>
      <c r="L567" s="15">
        <v>0</v>
      </c>
      <c r="M567" s="15">
        <v>0</v>
      </c>
      <c r="O567" t="str">
        <f t="shared" si="9"/>
        <v>LABDeclined</v>
      </c>
    </row>
    <row r="568" spans="1:15" ht="12" customHeight="1" outlineLevel="1" x14ac:dyDescent="0.2">
      <c r="A568" s="12" t="s">
        <v>24156</v>
      </c>
      <c r="B568" s="12">
        <v>18216</v>
      </c>
      <c r="C568" s="12" t="s">
        <v>20133</v>
      </c>
      <c r="D568" s="13">
        <v>39967</v>
      </c>
      <c r="E568" s="13">
        <v>39988</v>
      </c>
      <c r="F568" s="14">
        <v>39989</v>
      </c>
      <c r="G568" s="20"/>
      <c r="H568" s="20"/>
      <c r="I568" s="18"/>
      <c r="J568" s="23"/>
      <c r="K568" s="23"/>
      <c r="L568" s="15">
        <v>0</v>
      </c>
      <c r="M568" s="15">
        <v>0</v>
      </c>
      <c r="O568" t="str">
        <f t="shared" si="9"/>
        <v>LABDeclined</v>
      </c>
    </row>
    <row r="569" spans="1:15" ht="12" customHeight="1" outlineLevel="1" x14ac:dyDescent="0.2">
      <c r="A569" s="12" t="s">
        <v>24156</v>
      </c>
      <c r="B569" s="12">
        <v>18218</v>
      </c>
      <c r="C569" s="12" t="s">
        <v>20133</v>
      </c>
      <c r="D569" s="13">
        <v>39986</v>
      </c>
      <c r="E569" s="13">
        <v>39988</v>
      </c>
      <c r="F569" s="14">
        <v>39989</v>
      </c>
      <c r="G569" s="20"/>
      <c r="H569" s="20"/>
      <c r="I569" s="18"/>
      <c r="J569" s="23"/>
      <c r="K569" s="23"/>
      <c r="L569" s="15">
        <v>0</v>
      </c>
      <c r="M569" s="15">
        <v>0</v>
      </c>
      <c r="O569" t="str">
        <f t="shared" si="9"/>
        <v>LABDeclined</v>
      </c>
    </row>
    <row r="570" spans="1:15" ht="12" customHeight="1" outlineLevel="1" x14ac:dyDescent="0.2">
      <c r="A570" s="12" t="s">
        <v>24156</v>
      </c>
      <c r="B570" s="12">
        <v>18222</v>
      </c>
      <c r="C570" s="12" t="s">
        <v>20136</v>
      </c>
      <c r="D570" s="13">
        <v>39986</v>
      </c>
      <c r="E570" s="13">
        <v>39989</v>
      </c>
      <c r="F570" s="14">
        <v>39989</v>
      </c>
      <c r="G570" s="14">
        <v>40015</v>
      </c>
      <c r="H570" s="20"/>
      <c r="I570" s="18"/>
      <c r="J570" s="15">
        <v>26</v>
      </c>
      <c r="K570" s="23"/>
      <c r="L570" s="15">
        <v>0</v>
      </c>
      <c r="M570" s="15">
        <v>0</v>
      </c>
      <c r="O570" t="str">
        <f t="shared" si="9"/>
        <v>LABClose-No Info</v>
      </c>
    </row>
    <row r="571" spans="1:15" ht="12" customHeight="1" outlineLevel="1" x14ac:dyDescent="0.2">
      <c r="A571" s="12" t="s">
        <v>24158</v>
      </c>
      <c r="B571" s="12">
        <v>18219</v>
      </c>
      <c r="C571" s="12" t="s">
        <v>20133</v>
      </c>
      <c r="D571" s="13">
        <v>39987</v>
      </c>
      <c r="E571" s="13">
        <v>39989</v>
      </c>
      <c r="F571" s="14">
        <v>39989</v>
      </c>
      <c r="G571" s="20"/>
      <c r="H571" s="20"/>
      <c r="I571" s="18"/>
      <c r="J571" s="23"/>
      <c r="K571" s="23"/>
      <c r="L571" s="15">
        <v>0</v>
      </c>
      <c r="M571" s="15">
        <v>0</v>
      </c>
      <c r="O571" t="str">
        <f t="shared" si="9"/>
        <v>NBBDeclined</v>
      </c>
    </row>
    <row r="572" spans="1:15" ht="12" customHeight="1" outlineLevel="1" x14ac:dyDescent="0.2">
      <c r="A572" s="12" t="s">
        <v>20138</v>
      </c>
      <c r="B572" s="12">
        <v>17546</v>
      </c>
      <c r="C572" s="12" t="s">
        <v>20135</v>
      </c>
      <c r="D572" s="13">
        <v>39986</v>
      </c>
      <c r="E572" s="13">
        <v>39990</v>
      </c>
      <c r="F572" s="14">
        <v>39990</v>
      </c>
      <c r="G572" s="14">
        <v>40014</v>
      </c>
      <c r="H572" s="14">
        <v>40030</v>
      </c>
      <c r="I572" s="16">
        <v>40057</v>
      </c>
      <c r="J572" s="15">
        <v>24</v>
      </c>
      <c r="K572" s="15">
        <v>16</v>
      </c>
      <c r="L572" s="15">
        <v>40</v>
      </c>
      <c r="M572" s="15">
        <v>27</v>
      </c>
      <c r="O572" t="str">
        <f t="shared" si="9"/>
        <v>CNJBound &amp; Not Paid</v>
      </c>
    </row>
    <row r="573" spans="1:15" ht="12" customHeight="1" outlineLevel="1" x14ac:dyDescent="0.2">
      <c r="A573" s="12" t="s">
        <v>20138</v>
      </c>
      <c r="B573" s="12">
        <v>17196</v>
      </c>
      <c r="C573" s="12" t="s">
        <v>20135</v>
      </c>
      <c r="D573" s="13">
        <v>39987</v>
      </c>
      <c r="E573" s="13">
        <v>39989</v>
      </c>
      <c r="F573" s="14">
        <v>39990</v>
      </c>
      <c r="G573" s="14">
        <v>39990</v>
      </c>
      <c r="H573" s="14">
        <v>39990</v>
      </c>
      <c r="I573" s="16">
        <v>39996</v>
      </c>
      <c r="J573" s="15">
        <v>0</v>
      </c>
      <c r="K573" s="15">
        <v>0</v>
      </c>
      <c r="L573" s="15">
        <v>0</v>
      </c>
      <c r="M573" s="15">
        <v>6</v>
      </c>
      <c r="O573" t="str">
        <f t="shared" si="9"/>
        <v>CNJBound &amp; Not Paid</v>
      </c>
    </row>
    <row r="574" spans="1:15" ht="12" customHeight="1" outlineLevel="1" x14ac:dyDescent="0.2">
      <c r="A574" s="12" t="s">
        <v>24153</v>
      </c>
      <c r="B574" s="12">
        <v>17219</v>
      </c>
      <c r="C574" s="12" t="s">
        <v>20135</v>
      </c>
      <c r="D574" s="13">
        <v>39986</v>
      </c>
      <c r="E574" s="13">
        <v>39990</v>
      </c>
      <c r="F574" s="14">
        <v>39990</v>
      </c>
      <c r="G574" s="14">
        <v>39993</v>
      </c>
      <c r="H574" s="14">
        <v>39993</v>
      </c>
      <c r="I574" s="16">
        <v>40004</v>
      </c>
      <c r="J574" s="15">
        <v>3</v>
      </c>
      <c r="K574" s="15">
        <v>0</v>
      </c>
      <c r="L574" s="15">
        <v>3</v>
      </c>
      <c r="M574" s="15">
        <v>11</v>
      </c>
      <c r="O574" t="str">
        <f t="shared" si="9"/>
        <v>HJMBound &amp; Not Paid</v>
      </c>
    </row>
    <row r="575" spans="1:15" ht="12" customHeight="1" outlineLevel="1" x14ac:dyDescent="0.2">
      <c r="A575" s="12" t="s">
        <v>24156</v>
      </c>
      <c r="B575" s="12">
        <v>17192</v>
      </c>
      <c r="C575" s="12" t="s">
        <v>20135</v>
      </c>
      <c r="D575" s="13">
        <v>39988</v>
      </c>
      <c r="E575" s="13">
        <v>39990</v>
      </c>
      <c r="F575" s="14">
        <v>39990</v>
      </c>
      <c r="G575" s="14">
        <v>39993</v>
      </c>
      <c r="H575" s="14">
        <v>39993</v>
      </c>
      <c r="I575" s="16">
        <v>39995</v>
      </c>
      <c r="J575" s="15">
        <v>3</v>
      </c>
      <c r="K575" s="15">
        <v>0</v>
      </c>
      <c r="L575" s="15">
        <v>3</v>
      </c>
      <c r="M575" s="15">
        <v>2</v>
      </c>
      <c r="O575" t="str">
        <f t="shared" si="9"/>
        <v>LABBound &amp; Not Paid</v>
      </c>
    </row>
    <row r="576" spans="1:15" ht="12" customHeight="1" outlineLevel="1" x14ac:dyDescent="0.2">
      <c r="A576" s="12" t="s">
        <v>24157</v>
      </c>
      <c r="B576" s="12">
        <v>17081</v>
      </c>
      <c r="C576" s="12" t="s">
        <v>20135</v>
      </c>
      <c r="D576" s="13">
        <v>39985</v>
      </c>
      <c r="E576" s="13">
        <v>39989</v>
      </c>
      <c r="F576" s="14">
        <v>39990</v>
      </c>
      <c r="G576" s="14">
        <v>39990</v>
      </c>
      <c r="H576" s="14">
        <v>39990</v>
      </c>
      <c r="I576" s="16">
        <v>39993</v>
      </c>
      <c r="J576" s="15">
        <v>0</v>
      </c>
      <c r="K576" s="15">
        <v>0</v>
      </c>
      <c r="L576" s="15">
        <v>0</v>
      </c>
      <c r="M576" s="15">
        <v>3</v>
      </c>
      <c r="O576" t="str">
        <f t="shared" si="9"/>
        <v>MCBBound &amp; Not Paid</v>
      </c>
    </row>
    <row r="577" spans="1:15" ht="12" customHeight="1" outlineLevel="1" x14ac:dyDescent="0.2">
      <c r="A577" s="12" t="s">
        <v>24157</v>
      </c>
      <c r="B577" s="12">
        <v>17287</v>
      </c>
      <c r="C577" s="12" t="s">
        <v>20135</v>
      </c>
      <c r="D577" s="13">
        <v>39989</v>
      </c>
      <c r="E577" s="13">
        <v>39989</v>
      </c>
      <c r="F577" s="14">
        <v>39990</v>
      </c>
      <c r="G577" s="14">
        <v>40004</v>
      </c>
      <c r="H577" s="14">
        <v>40004</v>
      </c>
      <c r="I577" s="16">
        <v>40019</v>
      </c>
      <c r="J577" s="15">
        <v>14</v>
      </c>
      <c r="K577" s="15">
        <v>0</v>
      </c>
      <c r="L577" s="15">
        <v>14</v>
      </c>
      <c r="M577" s="15">
        <v>15</v>
      </c>
      <c r="O577" t="str">
        <f t="shared" si="9"/>
        <v>MCBBound &amp; Not Paid</v>
      </c>
    </row>
    <row r="578" spans="1:15" ht="12" customHeight="1" outlineLevel="1" x14ac:dyDescent="0.2">
      <c r="A578" s="12" t="s">
        <v>20138</v>
      </c>
      <c r="B578" s="12">
        <v>17445</v>
      </c>
      <c r="C578" s="12" t="s">
        <v>20135</v>
      </c>
      <c r="D578" s="13">
        <v>39988</v>
      </c>
      <c r="E578" s="13">
        <v>39990</v>
      </c>
      <c r="F578" s="14">
        <v>39993</v>
      </c>
      <c r="G578" s="14">
        <v>40009</v>
      </c>
      <c r="H578" s="14">
        <v>40009</v>
      </c>
      <c r="I578" s="16">
        <v>40050</v>
      </c>
      <c r="J578" s="15">
        <v>16</v>
      </c>
      <c r="K578" s="15">
        <v>0</v>
      </c>
      <c r="L578" s="15">
        <v>16</v>
      </c>
      <c r="M578" s="15">
        <v>41</v>
      </c>
      <c r="O578" t="str">
        <f t="shared" si="9"/>
        <v>CNJBound &amp; Not Paid</v>
      </c>
    </row>
    <row r="579" spans="1:15" ht="12" customHeight="1" outlineLevel="1" x14ac:dyDescent="0.2">
      <c r="A579" s="12" t="s">
        <v>20138</v>
      </c>
      <c r="B579" s="12">
        <v>17616</v>
      </c>
      <c r="C579" s="12" t="s">
        <v>20135</v>
      </c>
      <c r="D579" s="13">
        <v>39988</v>
      </c>
      <c r="E579" s="13">
        <v>39989</v>
      </c>
      <c r="F579" s="14">
        <v>39993</v>
      </c>
      <c r="G579" s="14">
        <v>40059</v>
      </c>
      <c r="H579" s="14">
        <v>40059</v>
      </c>
      <c r="I579" s="16">
        <v>40078</v>
      </c>
      <c r="J579" s="15">
        <v>66</v>
      </c>
      <c r="K579" s="15">
        <v>0</v>
      </c>
      <c r="L579" s="15">
        <v>66</v>
      </c>
      <c r="M579" s="15">
        <v>19</v>
      </c>
      <c r="O579" t="str">
        <f t="shared" si="9"/>
        <v>CNJBound &amp; Not Paid</v>
      </c>
    </row>
    <row r="580" spans="1:15" ht="12" customHeight="1" outlineLevel="1" x14ac:dyDescent="0.2">
      <c r="A580" s="12" t="s">
        <v>24153</v>
      </c>
      <c r="B580" s="12">
        <v>18229</v>
      </c>
      <c r="C580" s="12" t="s">
        <v>20133</v>
      </c>
      <c r="D580" s="13">
        <v>39986</v>
      </c>
      <c r="E580" s="13">
        <v>39993</v>
      </c>
      <c r="F580" s="14">
        <v>39993</v>
      </c>
      <c r="G580" s="20"/>
      <c r="H580" s="20"/>
      <c r="I580" s="18"/>
      <c r="J580" s="23"/>
      <c r="K580" s="23"/>
      <c r="L580" s="15">
        <v>0</v>
      </c>
      <c r="M580" s="15">
        <v>0</v>
      </c>
      <c r="O580" t="str">
        <f t="shared" si="9"/>
        <v>HJMDeclined</v>
      </c>
    </row>
    <row r="581" spans="1:15" ht="12" customHeight="1" outlineLevel="1" x14ac:dyDescent="0.2">
      <c r="A581" s="12" t="s">
        <v>24153</v>
      </c>
      <c r="B581" s="12">
        <v>17450</v>
      </c>
      <c r="C581" s="12" t="s">
        <v>20135</v>
      </c>
      <c r="D581" s="13">
        <v>39963</v>
      </c>
      <c r="E581" s="13">
        <v>39988</v>
      </c>
      <c r="F581" s="14">
        <v>39993</v>
      </c>
      <c r="G581" s="14">
        <v>40004</v>
      </c>
      <c r="H581" s="14">
        <v>40004</v>
      </c>
      <c r="I581" s="16">
        <v>40051</v>
      </c>
      <c r="J581" s="15">
        <v>11</v>
      </c>
      <c r="K581" s="15">
        <v>0</v>
      </c>
      <c r="L581" s="15">
        <v>11</v>
      </c>
      <c r="M581" s="15">
        <v>47</v>
      </c>
      <c r="O581" t="str">
        <f t="shared" si="9"/>
        <v>HJMBound &amp; Not Paid</v>
      </c>
    </row>
    <row r="582" spans="1:15" ht="12" customHeight="1" outlineLevel="1" x14ac:dyDescent="0.2">
      <c r="A582" s="12" t="s">
        <v>24153</v>
      </c>
      <c r="B582" s="12">
        <v>18227</v>
      </c>
      <c r="C582" s="12" t="s">
        <v>20133</v>
      </c>
      <c r="D582" s="13">
        <v>39973</v>
      </c>
      <c r="E582" s="13">
        <v>39993</v>
      </c>
      <c r="F582" s="14">
        <v>39993</v>
      </c>
      <c r="G582" s="20"/>
      <c r="H582" s="20"/>
      <c r="I582" s="18"/>
      <c r="J582" s="23"/>
      <c r="K582" s="23"/>
      <c r="L582" s="15">
        <v>0</v>
      </c>
      <c r="M582" s="15">
        <v>0</v>
      </c>
      <c r="O582" t="str">
        <f t="shared" si="9"/>
        <v>HJMDeclined</v>
      </c>
    </row>
    <row r="583" spans="1:15" ht="12" customHeight="1" outlineLevel="1" x14ac:dyDescent="0.2">
      <c r="A583" s="12" t="s">
        <v>24153</v>
      </c>
      <c r="B583" s="12">
        <v>17307</v>
      </c>
      <c r="C583" s="12" t="s">
        <v>20135</v>
      </c>
      <c r="D583" s="13">
        <v>39989</v>
      </c>
      <c r="E583" s="13">
        <v>39993</v>
      </c>
      <c r="F583" s="14">
        <v>39993</v>
      </c>
      <c r="G583" s="14">
        <v>39994</v>
      </c>
      <c r="H583" s="14">
        <v>39994</v>
      </c>
      <c r="I583" s="16">
        <v>40024</v>
      </c>
      <c r="J583" s="15">
        <v>1</v>
      </c>
      <c r="K583" s="15">
        <v>0</v>
      </c>
      <c r="L583" s="15">
        <v>1</v>
      </c>
      <c r="M583" s="15">
        <v>30</v>
      </c>
      <c r="O583" t="str">
        <f t="shared" si="9"/>
        <v>HJMBound &amp; Not Paid</v>
      </c>
    </row>
    <row r="584" spans="1:15" ht="12" customHeight="1" outlineLevel="1" x14ac:dyDescent="0.2">
      <c r="A584" s="12" t="s">
        <v>24153</v>
      </c>
      <c r="B584" s="12">
        <v>18225</v>
      </c>
      <c r="C584" s="12" t="s">
        <v>20133</v>
      </c>
      <c r="D584" s="18"/>
      <c r="E584" s="13">
        <v>39988</v>
      </c>
      <c r="F584" s="14">
        <v>39993</v>
      </c>
      <c r="G584" s="20"/>
      <c r="H584" s="20"/>
      <c r="I584" s="18"/>
      <c r="J584" s="23"/>
      <c r="K584" s="23"/>
      <c r="L584" s="15">
        <v>0</v>
      </c>
      <c r="M584" s="15">
        <v>0</v>
      </c>
      <c r="O584" t="str">
        <f t="shared" si="9"/>
        <v>HJMDeclined</v>
      </c>
    </row>
    <row r="585" spans="1:15" ht="12" customHeight="1" outlineLevel="1" x14ac:dyDescent="0.2">
      <c r="A585" s="12" t="s">
        <v>24155</v>
      </c>
      <c r="B585" s="12">
        <v>17243</v>
      </c>
      <c r="C585" s="12" t="s">
        <v>20135</v>
      </c>
      <c r="D585" s="13">
        <v>39994</v>
      </c>
      <c r="E585" s="13">
        <v>39993</v>
      </c>
      <c r="F585" s="14">
        <v>39993</v>
      </c>
      <c r="G585" s="14">
        <v>39994</v>
      </c>
      <c r="H585" s="14">
        <v>39994</v>
      </c>
      <c r="I585" s="16">
        <v>40009</v>
      </c>
      <c r="J585" s="15">
        <v>1</v>
      </c>
      <c r="K585" s="15">
        <v>0</v>
      </c>
      <c r="L585" s="15">
        <v>1</v>
      </c>
      <c r="M585" s="15">
        <v>15</v>
      </c>
      <c r="O585" t="str">
        <f t="shared" si="9"/>
        <v>JRBound &amp; Not Paid</v>
      </c>
    </row>
    <row r="586" spans="1:15" ht="12" customHeight="1" outlineLevel="1" x14ac:dyDescent="0.2">
      <c r="A586" s="12" t="s">
        <v>24155</v>
      </c>
      <c r="B586" s="12">
        <v>17244</v>
      </c>
      <c r="C586" s="12" t="s">
        <v>20135</v>
      </c>
      <c r="D586" s="13">
        <v>39993</v>
      </c>
      <c r="E586" s="13">
        <v>39993</v>
      </c>
      <c r="F586" s="14">
        <v>39993</v>
      </c>
      <c r="G586" s="14">
        <v>39993</v>
      </c>
      <c r="H586" s="14">
        <v>39994</v>
      </c>
      <c r="I586" s="16">
        <v>40009</v>
      </c>
      <c r="J586" s="15">
        <v>0</v>
      </c>
      <c r="K586" s="15">
        <v>1</v>
      </c>
      <c r="L586" s="15">
        <v>1</v>
      </c>
      <c r="M586" s="15">
        <v>15</v>
      </c>
      <c r="O586" t="str">
        <f t="shared" si="9"/>
        <v>JRBound &amp; Not Paid</v>
      </c>
    </row>
    <row r="587" spans="1:15" ht="12" customHeight="1" outlineLevel="1" x14ac:dyDescent="0.2">
      <c r="A587" s="12" t="s">
        <v>24155</v>
      </c>
      <c r="B587" s="12">
        <v>17255</v>
      </c>
      <c r="C587" s="12" t="s">
        <v>20135</v>
      </c>
      <c r="D587" s="13">
        <v>39952</v>
      </c>
      <c r="E587" s="13">
        <v>39990</v>
      </c>
      <c r="F587" s="14">
        <v>39993</v>
      </c>
      <c r="G587" s="14">
        <v>39993</v>
      </c>
      <c r="H587" s="14">
        <v>39993</v>
      </c>
      <c r="I587" s="16">
        <v>40011</v>
      </c>
      <c r="J587" s="15">
        <v>0</v>
      </c>
      <c r="K587" s="15">
        <v>0</v>
      </c>
      <c r="L587" s="15">
        <v>0</v>
      </c>
      <c r="M587" s="15">
        <v>18</v>
      </c>
      <c r="O587" t="str">
        <f t="shared" si="9"/>
        <v>JRBound &amp; Not Paid</v>
      </c>
    </row>
    <row r="588" spans="1:15" ht="12" customHeight="1" outlineLevel="1" x14ac:dyDescent="0.2">
      <c r="A588" s="12" t="s">
        <v>24156</v>
      </c>
      <c r="B588" s="12">
        <v>17304</v>
      </c>
      <c r="C588" s="12" t="s">
        <v>20135</v>
      </c>
      <c r="D588" s="13">
        <v>39989</v>
      </c>
      <c r="E588" s="13">
        <v>39993</v>
      </c>
      <c r="F588" s="14">
        <v>39993</v>
      </c>
      <c r="G588" s="14">
        <v>40008</v>
      </c>
      <c r="H588" s="14">
        <v>40008</v>
      </c>
      <c r="I588" s="16">
        <v>40023</v>
      </c>
      <c r="J588" s="15">
        <v>15</v>
      </c>
      <c r="K588" s="15">
        <v>0</v>
      </c>
      <c r="L588" s="15">
        <v>15</v>
      </c>
      <c r="M588" s="15">
        <v>15</v>
      </c>
      <c r="O588" t="str">
        <f t="shared" si="9"/>
        <v>LABBound &amp; Not Paid</v>
      </c>
    </row>
    <row r="589" spans="1:15" ht="12" customHeight="1" outlineLevel="1" x14ac:dyDescent="0.2">
      <c r="A589" s="12" t="s">
        <v>24156</v>
      </c>
      <c r="B589" s="12">
        <v>18224</v>
      </c>
      <c r="C589" s="12" t="s">
        <v>20133</v>
      </c>
      <c r="D589" s="13">
        <v>39988</v>
      </c>
      <c r="E589" s="13">
        <v>39989</v>
      </c>
      <c r="F589" s="14">
        <v>39993</v>
      </c>
      <c r="G589" s="20"/>
      <c r="H589" s="20"/>
      <c r="I589" s="18"/>
      <c r="J589" s="23"/>
      <c r="K589" s="23"/>
      <c r="L589" s="15">
        <v>0</v>
      </c>
      <c r="M589" s="15">
        <v>0</v>
      </c>
      <c r="O589" t="str">
        <f t="shared" si="9"/>
        <v>LABDeclined</v>
      </c>
    </row>
    <row r="590" spans="1:15" ht="12" customHeight="1" outlineLevel="1" x14ac:dyDescent="0.2">
      <c r="A590" s="12" t="s">
        <v>24156</v>
      </c>
      <c r="B590" s="12">
        <v>18228</v>
      </c>
      <c r="C590" s="12" t="s">
        <v>20135</v>
      </c>
      <c r="D590" s="13">
        <v>39990</v>
      </c>
      <c r="E590" s="13">
        <v>39993</v>
      </c>
      <c r="F590" s="14">
        <v>39993</v>
      </c>
      <c r="G590" s="14">
        <v>39994</v>
      </c>
      <c r="H590" s="14">
        <v>39994</v>
      </c>
      <c r="I590" s="18"/>
      <c r="J590" s="15">
        <v>1</v>
      </c>
      <c r="K590" s="15">
        <v>0</v>
      </c>
      <c r="L590" s="15">
        <v>1</v>
      </c>
      <c r="M590" s="15">
        <v>0</v>
      </c>
      <c r="O590" t="str">
        <f t="shared" si="9"/>
        <v>LABBound &amp; Not Paid</v>
      </c>
    </row>
    <row r="591" spans="1:15" ht="12" customHeight="1" outlineLevel="1" x14ac:dyDescent="0.2">
      <c r="A591" s="12" t="s">
        <v>24156</v>
      </c>
      <c r="B591" s="12">
        <v>18226</v>
      </c>
      <c r="C591" s="12" t="s">
        <v>20135</v>
      </c>
      <c r="D591" s="13">
        <v>39977</v>
      </c>
      <c r="E591" s="13">
        <v>39990</v>
      </c>
      <c r="F591" s="14">
        <v>39993</v>
      </c>
      <c r="G591" s="19">
        <v>39995</v>
      </c>
      <c r="H591" s="19">
        <v>39995</v>
      </c>
      <c r="I591" s="18"/>
      <c r="J591" s="22">
        <v>2</v>
      </c>
      <c r="K591" s="22">
        <v>0</v>
      </c>
      <c r="L591" s="15">
        <v>2</v>
      </c>
      <c r="M591" s="15">
        <v>0</v>
      </c>
      <c r="O591" t="str">
        <f t="shared" si="9"/>
        <v>LABBound &amp; Not Paid</v>
      </c>
    </row>
    <row r="592" spans="1:15" ht="12" customHeight="1" outlineLevel="1" x14ac:dyDescent="0.2">
      <c r="A592" s="12" t="s">
        <v>24157</v>
      </c>
      <c r="B592" s="12">
        <v>17581</v>
      </c>
      <c r="C592" s="12" t="s">
        <v>20135</v>
      </c>
      <c r="D592" s="13">
        <v>40049</v>
      </c>
      <c r="E592" s="13">
        <v>39990</v>
      </c>
      <c r="F592" s="14">
        <v>39993</v>
      </c>
      <c r="G592" s="14">
        <v>40032</v>
      </c>
      <c r="H592" s="14">
        <v>40056</v>
      </c>
      <c r="I592" s="16">
        <v>40068</v>
      </c>
      <c r="J592" s="15">
        <v>39</v>
      </c>
      <c r="K592" s="15">
        <v>24</v>
      </c>
      <c r="L592" s="15">
        <v>63</v>
      </c>
      <c r="M592" s="15">
        <v>12</v>
      </c>
      <c r="O592" t="str">
        <f t="shared" si="9"/>
        <v>MCBBound &amp; Not Paid</v>
      </c>
    </row>
    <row r="593" spans="1:15" ht="12" customHeight="1" outlineLevel="1" x14ac:dyDescent="0.2">
      <c r="A593" s="12" t="s">
        <v>20138</v>
      </c>
      <c r="B593" s="12">
        <v>17152</v>
      </c>
      <c r="C593" s="12" t="s">
        <v>20135</v>
      </c>
      <c r="D593" s="13">
        <v>39991</v>
      </c>
      <c r="E593" s="13">
        <v>39994</v>
      </c>
      <c r="F593" s="14">
        <v>39994</v>
      </c>
      <c r="G593" s="14">
        <v>39994</v>
      </c>
      <c r="H593" s="14">
        <v>39994</v>
      </c>
      <c r="I593" s="16">
        <v>39995</v>
      </c>
      <c r="J593" s="15">
        <v>0</v>
      </c>
      <c r="K593" s="15">
        <v>0</v>
      </c>
      <c r="L593" s="15">
        <v>0</v>
      </c>
      <c r="M593" s="15">
        <v>1</v>
      </c>
      <c r="O593" t="str">
        <f t="shared" si="9"/>
        <v>CNJBound &amp; Not Paid</v>
      </c>
    </row>
    <row r="594" spans="1:15" ht="12" customHeight="1" outlineLevel="1" x14ac:dyDescent="0.2">
      <c r="A594" s="12" t="s">
        <v>24153</v>
      </c>
      <c r="B594" s="12">
        <v>18231</v>
      </c>
      <c r="C594" s="12" t="s">
        <v>20133</v>
      </c>
      <c r="D594" s="18"/>
      <c r="E594" s="13">
        <v>39993</v>
      </c>
      <c r="F594" s="14">
        <v>39994</v>
      </c>
      <c r="G594" s="20"/>
      <c r="H594" s="20"/>
      <c r="I594" s="18"/>
      <c r="J594" s="23"/>
      <c r="K594" s="23"/>
      <c r="L594" s="15">
        <v>0</v>
      </c>
      <c r="M594" s="15">
        <v>0</v>
      </c>
      <c r="O594" t="str">
        <f t="shared" si="9"/>
        <v>HJMDeclined</v>
      </c>
    </row>
    <row r="595" spans="1:15" ht="12" customHeight="1" outlineLevel="1" x14ac:dyDescent="0.2">
      <c r="A595" s="12" t="s">
        <v>24155</v>
      </c>
      <c r="B595" s="12">
        <v>17241</v>
      </c>
      <c r="C595" s="12" t="s">
        <v>20135</v>
      </c>
      <c r="D595" s="13">
        <v>39990</v>
      </c>
      <c r="E595" s="13">
        <v>39994</v>
      </c>
      <c r="F595" s="14">
        <v>39994</v>
      </c>
      <c r="G595" s="14">
        <v>39995</v>
      </c>
      <c r="H595" s="14">
        <v>40003</v>
      </c>
      <c r="I595" s="16">
        <v>40009</v>
      </c>
      <c r="J595" s="15">
        <v>1</v>
      </c>
      <c r="K595" s="15">
        <v>8</v>
      </c>
      <c r="L595" s="15">
        <v>9</v>
      </c>
      <c r="M595" s="15">
        <v>6</v>
      </c>
      <c r="O595" t="str">
        <f t="shared" si="9"/>
        <v>JRBound &amp; Not Paid</v>
      </c>
    </row>
    <row r="596" spans="1:15" ht="12" customHeight="1" outlineLevel="1" x14ac:dyDescent="0.2">
      <c r="A596" s="12" t="s">
        <v>24156</v>
      </c>
      <c r="B596" s="12">
        <v>18230</v>
      </c>
      <c r="C596" s="12" t="s">
        <v>20133</v>
      </c>
      <c r="D596" s="13">
        <v>39987</v>
      </c>
      <c r="E596" s="13">
        <v>39993</v>
      </c>
      <c r="F596" s="14">
        <v>39994</v>
      </c>
      <c r="G596" s="20"/>
      <c r="H596" s="20"/>
      <c r="I596" s="18"/>
      <c r="J596" s="23"/>
      <c r="K596" s="23"/>
      <c r="L596" s="15">
        <v>0</v>
      </c>
      <c r="M596" s="15">
        <v>0</v>
      </c>
      <c r="O596" t="str">
        <f t="shared" si="9"/>
        <v>LABDeclined</v>
      </c>
    </row>
    <row r="597" spans="1:15" ht="12" customHeight="1" outlineLevel="1" x14ac:dyDescent="0.2">
      <c r="A597" s="12" t="s">
        <v>24156</v>
      </c>
      <c r="B597" s="12">
        <v>18232</v>
      </c>
      <c r="C597" s="12" t="s">
        <v>20133</v>
      </c>
      <c r="D597" s="13">
        <v>39979</v>
      </c>
      <c r="E597" s="13">
        <v>39993</v>
      </c>
      <c r="F597" s="14">
        <v>39994</v>
      </c>
      <c r="G597" s="20"/>
      <c r="H597" s="20"/>
      <c r="I597" s="18"/>
      <c r="J597" s="23"/>
      <c r="K597" s="23"/>
      <c r="L597" s="15">
        <v>0</v>
      </c>
      <c r="M597" s="15">
        <v>0</v>
      </c>
      <c r="O597" t="str">
        <f t="shared" si="9"/>
        <v>LABDeclined</v>
      </c>
    </row>
    <row r="598" spans="1:15" ht="12" customHeight="1" outlineLevel="1" x14ac:dyDescent="0.2">
      <c r="A598" s="12" t="s">
        <v>24153</v>
      </c>
      <c r="B598" s="12">
        <v>17476</v>
      </c>
      <c r="C598" s="12" t="s">
        <v>20135</v>
      </c>
      <c r="D598" s="13">
        <v>39892</v>
      </c>
      <c r="E598" s="13">
        <v>39995</v>
      </c>
      <c r="F598" s="14">
        <v>39995</v>
      </c>
      <c r="G598" s="14">
        <v>39995</v>
      </c>
      <c r="H598" s="14">
        <v>39995</v>
      </c>
      <c r="I598" s="18"/>
      <c r="J598" s="15">
        <v>0</v>
      </c>
      <c r="K598" s="15">
        <v>0</v>
      </c>
      <c r="L598" s="15">
        <v>0</v>
      </c>
      <c r="M598" s="15">
        <v>0</v>
      </c>
      <c r="O598" t="str">
        <f t="shared" si="9"/>
        <v>HJMBound &amp; Not Paid</v>
      </c>
    </row>
    <row r="599" spans="1:15" ht="12" customHeight="1" outlineLevel="1" x14ac:dyDescent="0.2">
      <c r="A599" s="12" t="s">
        <v>24153</v>
      </c>
      <c r="B599" s="12">
        <v>18233</v>
      </c>
      <c r="C599" s="12" t="s">
        <v>20133</v>
      </c>
      <c r="D599" s="13">
        <v>39982</v>
      </c>
      <c r="E599" s="13">
        <v>39994</v>
      </c>
      <c r="F599" s="14">
        <v>39995</v>
      </c>
      <c r="G599" s="20"/>
      <c r="H599" s="20"/>
      <c r="I599" s="18"/>
      <c r="J599" s="23"/>
      <c r="K599" s="23"/>
      <c r="L599" s="15">
        <v>0</v>
      </c>
      <c r="M599" s="15">
        <v>0</v>
      </c>
      <c r="O599" t="str">
        <f t="shared" si="9"/>
        <v>HJMDeclined</v>
      </c>
    </row>
    <row r="600" spans="1:15" ht="12" customHeight="1" outlineLevel="1" x14ac:dyDescent="0.2">
      <c r="A600" s="12" t="s">
        <v>24153</v>
      </c>
      <c r="B600" s="12">
        <v>17270</v>
      </c>
      <c r="C600" s="12" t="s">
        <v>20135</v>
      </c>
      <c r="D600" s="13">
        <v>39988</v>
      </c>
      <c r="E600" s="13">
        <v>39994</v>
      </c>
      <c r="F600" s="14">
        <v>39995</v>
      </c>
      <c r="G600" s="14">
        <v>40000</v>
      </c>
      <c r="H600" s="14">
        <v>40000</v>
      </c>
      <c r="I600" s="16">
        <v>40014</v>
      </c>
      <c r="J600" s="15">
        <v>5</v>
      </c>
      <c r="K600" s="15">
        <v>0</v>
      </c>
      <c r="L600" s="15">
        <v>5</v>
      </c>
      <c r="M600" s="15">
        <v>14</v>
      </c>
      <c r="O600" t="str">
        <f t="shared" si="9"/>
        <v>HJMBound &amp; Not Paid</v>
      </c>
    </row>
    <row r="601" spans="1:15" ht="12" customHeight="1" outlineLevel="1" x14ac:dyDescent="0.2">
      <c r="A601" s="12" t="s">
        <v>24156</v>
      </c>
      <c r="B601" s="12">
        <v>18234</v>
      </c>
      <c r="C601" s="12" t="s">
        <v>20133</v>
      </c>
      <c r="D601" s="13">
        <v>39990</v>
      </c>
      <c r="E601" s="13">
        <v>39994</v>
      </c>
      <c r="F601" s="14">
        <v>39995</v>
      </c>
      <c r="G601" s="20"/>
      <c r="H601" s="20"/>
      <c r="I601" s="18"/>
      <c r="J601" s="23"/>
      <c r="K601" s="23"/>
      <c r="L601" s="15">
        <v>0</v>
      </c>
      <c r="M601" s="15">
        <v>0</v>
      </c>
      <c r="O601" t="str">
        <f t="shared" si="9"/>
        <v>LABDeclined</v>
      </c>
    </row>
    <row r="602" spans="1:15" ht="12" customHeight="1" outlineLevel="1" x14ac:dyDescent="0.2">
      <c r="A602" s="12" t="s">
        <v>20138</v>
      </c>
      <c r="B602" s="12">
        <v>17210</v>
      </c>
      <c r="C602" s="12" t="s">
        <v>20135</v>
      </c>
      <c r="D602" s="13">
        <v>39995</v>
      </c>
      <c r="E602" s="13">
        <v>39995</v>
      </c>
      <c r="F602" s="14">
        <v>39996</v>
      </c>
      <c r="G602" s="14">
        <v>39996</v>
      </c>
      <c r="H602" s="14">
        <v>39996</v>
      </c>
      <c r="I602" s="16">
        <v>40001</v>
      </c>
      <c r="J602" s="15">
        <v>0</v>
      </c>
      <c r="K602" s="15">
        <v>0</v>
      </c>
      <c r="L602" s="15">
        <v>0</v>
      </c>
      <c r="M602" s="15">
        <v>5</v>
      </c>
      <c r="O602" t="str">
        <f t="shared" ref="O602:O665" si="10">+A602&amp;C602</f>
        <v>CNJBound &amp; Not Paid</v>
      </c>
    </row>
    <row r="603" spans="1:15" ht="12" customHeight="1" outlineLevel="1" x14ac:dyDescent="0.2">
      <c r="A603" s="12" t="s">
        <v>20138</v>
      </c>
      <c r="B603" s="12">
        <v>17272</v>
      </c>
      <c r="C603" s="12" t="s">
        <v>20135</v>
      </c>
      <c r="D603" s="13">
        <v>39995</v>
      </c>
      <c r="E603" s="13">
        <v>39996</v>
      </c>
      <c r="F603" s="14">
        <v>39996</v>
      </c>
      <c r="G603" s="14">
        <v>40000</v>
      </c>
      <c r="H603" s="14">
        <v>40000</v>
      </c>
      <c r="I603" s="16">
        <v>40014</v>
      </c>
      <c r="J603" s="15">
        <v>4</v>
      </c>
      <c r="K603" s="15">
        <v>0</v>
      </c>
      <c r="L603" s="15">
        <v>4</v>
      </c>
      <c r="M603" s="15">
        <v>14</v>
      </c>
      <c r="O603" t="str">
        <f t="shared" si="10"/>
        <v>CNJBound &amp; Not Paid</v>
      </c>
    </row>
    <row r="604" spans="1:15" ht="12" customHeight="1" outlineLevel="1" x14ac:dyDescent="0.2">
      <c r="A604" s="12" t="s">
        <v>24153</v>
      </c>
      <c r="B604" s="12">
        <v>17230</v>
      </c>
      <c r="C604" s="12" t="s">
        <v>20135</v>
      </c>
      <c r="D604" s="13">
        <v>39993</v>
      </c>
      <c r="E604" s="13">
        <v>39996</v>
      </c>
      <c r="F604" s="14">
        <v>39996</v>
      </c>
      <c r="G604" s="14">
        <v>40000</v>
      </c>
      <c r="H604" s="14">
        <v>40000</v>
      </c>
      <c r="I604" s="16">
        <v>40006</v>
      </c>
      <c r="J604" s="15">
        <v>4</v>
      </c>
      <c r="K604" s="15">
        <v>0</v>
      </c>
      <c r="L604" s="15">
        <v>4</v>
      </c>
      <c r="M604" s="15">
        <v>6</v>
      </c>
      <c r="O604" t="str">
        <f t="shared" si="10"/>
        <v>HJMBound &amp; Not Paid</v>
      </c>
    </row>
    <row r="605" spans="1:15" ht="12" customHeight="1" outlineLevel="1" x14ac:dyDescent="0.2">
      <c r="A605" s="12" t="s">
        <v>24153</v>
      </c>
      <c r="B605" s="12">
        <v>18236</v>
      </c>
      <c r="C605" s="12" t="s">
        <v>20133</v>
      </c>
      <c r="D605" s="13">
        <v>39986</v>
      </c>
      <c r="E605" s="13">
        <v>39995</v>
      </c>
      <c r="F605" s="14">
        <v>39996</v>
      </c>
      <c r="G605" s="20"/>
      <c r="H605" s="20"/>
      <c r="I605" s="18"/>
      <c r="J605" s="23"/>
      <c r="K605" s="23"/>
      <c r="L605" s="15">
        <v>0</v>
      </c>
      <c r="M605" s="15">
        <v>0</v>
      </c>
      <c r="O605" t="str">
        <f t="shared" si="10"/>
        <v>HJMDeclined</v>
      </c>
    </row>
    <row r="606" spans="1:15" ht="12" customHeight="1" outlineLevel="1" x14ac:dyDescent="0.2">
      <c r="A606" s="12" t="s">
        <v>24153</v>
      </c>
      <c r="B606" s="12">
        <v>17274</v>
      </c>
      <c r="C606" s="12" t="s">
        <v>20135</v>
      </c>
      <c r="D606" s="13">
        <v>39994</v>
      </c>
      <c r="E606" s="13">
        <v>39996</v>
      </c>
      <c r="F606" s="14">
        <v>39996</v>
      </c>
      <c r="G606" s="14">
        <v>40002</v>
      </c>
      <c r="H606" s="14">
        <v>40002</v>
      </c>
      <c r="I606" s="16">
        <v>40015</v>
      </c>
      <c r="J606" s="15">
        <v>6</v>
      </c>
      <c r="K606" s="15">
        <v>0</v>
      </c>
      <c r="L606" s="15">
        <v>6</v>
      </c>
      <c r="M606" s="15">
        <v>13</v>
      </c>
      <c r="O606" t="str">
        <f t="shared" si="10"/>
        <v>HJMBound &amp; Not Paid</v>
      </c>
    </row>
    <row r="607" spans="1:15" ht="12" customHeight="1" outlineLevel="1" x14ac:dyDescent="0.2">
      <c r="A607" s="12" t="s">
        <v>24156</v>
      </c>
      <c r="B607" s="12">
        <v>18237</v>
      </c>
      <c r="C607" s="12" t="s">
        <v>20136</v>
      </c>
      <c r="D607" s="13">
        <v>39989</v>
      </c>
      <c r="E607" s="13">
        <v>39996</v>
      </c>
      <c r="F607" s="14">
        <v>39996</v>
      </c>
      <c r="G607" s="14">
        <v>40000</v>
      </c>
      <c r="H607" s="14">
        <v>40010</v>
      </c>
      <c r="I607" s="18"/>
      <c r="J607" s="15">
        <v>4</v>
      </c>
      <c r="K607" s="15">
        <v>10</v>
      </c>
      <c r="L607" s="15">
        <v>14</v>
      </c>
      <c r="M607" s="15">
        <v>0</v>
      </c>
      <c r="O607" t="str">
        <f t="shared" si="10"/>
        <v>LABClose-No Info</v>
      </c>
    </row>
    <row r="608" spans="1:15" ht="12" customHeight="1" outlineLevel="1" x14ac:dyDescent="0.2">
      <c r="A608" s="12" t="s">
        <v>24156</v>
      </c>
      <c r="B608" s="12">
        <v>18235</v>
      </c>
      <c r="C608" s="12" t="s">
        <v>20133</v>
      </c>
      <c r="D608" s="13">
        <v>39731</v>
      </c>
      <c r="E608" s="13">
        <v>39996</v>
      </c>
      <c r="F608" s="14">
        <v>39996</v>
      </c>
      <c r="G608" s="20"/>
      <c r="H608" s="20"/>
      <c r="I608" s="18"/>
      <c r="J608" s="23"/>
      <c r="K608" s="23"/>
      <c r="L608" s="15">
        <v>0</v>
      </c>
      <c r="M608" s="15">
        <v>0</v>
      </c>
      <c r="O608" t="str">
        <f t="shared" si="10"/>
        <v>LABDeclined</v>
      </c>
    </row>
    <row r="609" spans="1:15" ht="21.95" customHeight="1" outlineLevel="1" x14ac:dyDescent="0.2">
      <c r="A609" s="12" t="s">
        <v>20138</v>
      </c>
      <c r="B609" s="12">
        <v>17354</v>
      </c>
      <c r="C609" s="12" t="s">
        <v>24149</v>
      </c>
      <c r="D609" s="13">
        <v>39994</v>
      </c>
      <c r="E609" s="13">
        <v>39995</v>
      </c>
      <c r="F609" s="14">
        <v>40000</v>
      </c>
      <c r="G609" s="14">
        <v>40015</v>
      </c>
      <c r="H609" s="14">
        <v>40017</v>
      </c>
      <c r="I609" s="16">
        <v>40026</v>
      </c>
      <c r="J609" s="15">
        <v>15</v>
      </c>
      <c r="K609" s="15">
        <v>2</v>
      </c>
      <c r="L609" s="15">
        <v>17</v>
      </c>
      <c r="M609" s="15">
        <v>9</v>
      </c>
      <c r="O609" t="str">
        <f t="shared" si="10"/>
        <v>CNJRenewal Laspe Replaced</v>
      </c>
    </row>
    <row r="610" spans="1:15" ht="12" customHeight="1" outlineLevel="1" x14ac:dyDescent="0.2">
      <c r="A610" s="12" t="s">
        <v>20138</v>
      </c>
      <c r="B610" s="12">
        <v>17396</v>
      </c>
      <c r="C610" s="12" t="s">
        <v>20135</v>
      </c>
      <c r="D610" s="13">
        <v>39989</v>
      </c>
      <c r="E610" s="13">
        <v>39994</v>
      </c>
      <c r="F610" s="14">
        <v>40000</v>
      </c>
      <c r="G610" s="14">
        <v>40008</v>
      </c>
      <c r="H610" s="14">
        <v>40008</v>
      </c>
      <c r="I610" s="16">
        <v>40036</v>
      </c>
      <c r="J610" s="15">
        <v>8</v>
      </c>
      <c r="K610" s="15">
        <v>0</v>
      </c>
      <c r="L610" s="15">
        <v>8</v>
      </c>
      <c r="M610" s="15">
        <v>28</v>
      </c>
      <c r="O610" t="str">
        <f t="shared" si="10"/>
        <v>CNJBound &amp; Not Paid</v>
      </c>
    </row>
    <row r="611" spans="1:15" ht="12" customHeight="1" outlineLevel="1" x14ac:dyDescent="0.2">
      <c r="A611" s="12" t="s">
        <v>20138</v>
      </c>
      <c r="B611" s="12">
        <v>17536</v>
      </c>
      <c r="C611" s="12" t="s">
        <v>20135</v>
      </c>
      <c r="D611" s="13">
        <v>39987</v>
      </c>
      <c r="E611" s="13">
        <v>39993</v>
      </c>
      <c r="F611" s="14">
        <v>40000</v>
      </c>
      <c r="G611" s="14">
        <v>40043</v>
      </c>
      <c r="H611" s="14">
        <v>40044</v>
      </c>
      <c r="I611" s="16">
        <v>40057</v>
      </c>
      <c r="J611" s="15">
        <v>43</v>
      </c>
      <c r="K611" s="15">
        <v>1</v>
      </c>
      <c r="L611" s="15">
        <v>44</v>
      </c>
      <c r="M611" s="15">
        <v>13</v>
      </c>
      <c r="O611" t="str">
        <f t="shared" si="10"/>
        <v>CNJBound &amp; Not Paid</v>
      </c>
    </row>
    <row r="612" spans="1:15" ht="12" customHeight="1" outlineLevel="1" x14ac:dyDescent="0.2">
      <c r="A612" s="12" t="s">
        <v>20138</v>
      </c>
      <c r="B612" s="12">
        <v>17436</v>
      </c>
      <c r="C612" s="12" t="s">
        <v>20135</v>
      </c>
      <c r="D612" s="13">
        <v>39994</v>
      </c>
      <c r="E612" s="13">
        <v>39996</v>
      </c>
      <c r="F612" s="14">
        <v>40000</v>
      </c>
      <c r="G612" s="14">
        <v>40030</v>
      </c>
      <c r="H612" s="14">
        <v>40030</v>
      </c>
      <c r="I612" s="16">
        <v>40048</v>
      </c>
      <c r="J612" s="15">
        <v>30</v>
      </c>
      <c r="K612" s="15">
        <v>0</v>
      </c>
      <c r="L612" s="15">
        <v>30</v>
      </c>
      <c r="M612" s="15">
        <v>18</v>
      </c>
      <c r="O612" t="str">
        <f t="shared" si="10"/>
        <v>CNJBound &amp; Not Paid</v>
      </c>
    </row>
    <row r="613" spans="1:15" ht="12" customHeight="1" outlineLevel="1" x14ac:dyDescent="0.2">
      <c r="A613" s="12" t="s">
        <v>20138</v>
      </c>
      <c r="B613" s="12">
        <v>17276</v>
      </c>
      <c r="C613" s="12" t="s">
        <v>20135</v>
      </c>
      <c r="D613" s="13">
        <v>39994</v>
      </c>
      <c r="E613" s="13">
        <v>39996</v>
      </c>
      <c r="F613" s="14">
        <v>40000</v>
      </c>
      <c r="G613" s="14">
        <v>40002</v>
      </c>
      <c r="H613" s="14">
        <v>40003</v>
      </c>
      <c r="I613" s="16">
        <v>40016</v>
      </c>
      <c r="J613" s="15">
        <v>2</v>
      </c>
      <c r="K613" s="15">
        <v>1</v>
      </c>
      <c r="L613" s="15">
        <v>3</v>
      </c>
      <c r="M613" s="15">
        <v>13</v>
      </c>
      <c r="O613" t="str">
        <f t="shared" si="10"/>
        <v>CNJBound &amp; Not Paid</v>
      </c>
    </row>
    <row r="614" spans="1:15" ht="12" customHeight="1" outlineLevel="1" x14ac:dyDescent="0.2">
      <c r="A614" s="12" t="s">
        <v>20138</v>
      </c>
      <c r="B614" s="12">
        <v>17384</v>
      </c>
      <c r="C614" s="12" t="s">
        <v>20135</v>
      </c>
      <c r="D614" s="13">
        <v>39993</v>
      </c>
      <c r="E614" s="13">
        <v>39996</v>
      </c>
      <c r="F614" s="14">
        <v>40000</v>
      </c>
      <c r="G614" s="14">
        <v>40008</v>
      </c>
      <c r="H614" s="14">
        <v>40008</v>
      </c>
      <c r="I614" s="16">
        <v>40032</v>
      </c>
      <c r="J614" s="15">
        <v>8</v>
      </c>
      <c r="K614" s="15">
        <v>0</v>
      </c>
      <c r="L614" s="15">
        <v>8</v>
      </c>
      <c r="M614" s="15">
        <v>24</v>
      </c>
      <c r="O614" t="str">
        <f t="shared" si="10"/>
        <v>CNJBound &amp; Not Paid</v>
      </c>
    </row>
    <row r="615" spans="1:15" ht="12" customHeight="1" outlineLevel="1" x14ac:dyDescent="0.2">
      <c r="A615" s="12" t="s">
        <v>24153</v>
      </c>
      <c r="B615" s="12">
        <v>17267</v>
      </c>
      <c r="C615" s="12" t="s">
        <v>20135</v>
      </c>
      <c r="D615" s="13">
        <v>39993</v>
      </c>
      <c r="E615" s="13">
        <v>40000</v>
      </c>
      <c r="F615" s="14">
        <v>40000</v>
      </c>
      <c r="G615" s="14">
        <v>40000</v>
      </c>
      <c r="H615" s="14">
        <v>40000</v>
      </c>
      <c r="I615" s="16">
        <v>40014</v>
      </c>
      <c r="J615" s="15">
        <v>0</v>
      </c>
      <c r="K615" s="15">
        <v>0</v>
      </c>
      <c r="L615" s="15">
        <v>0</v>
      </c>
      <c r="M615" s="15">
        <v>14</v>
      </c>
      <c r="O615" t="str">
        <f t="shared" si="10"/>
        <v>HJMBound &amp; Not Paid</v>
      </c>
    </row>
    <row r="616" spans="1:15" ht="12" customHeight="1" outlineLevel="1" x14ac:dyDescent="0.2">
      <c r="A616" s="12" t="s">
        <v>24153</v>
      </c>
      <c r="B616" s="12">
        <v>17263</v>
      </c>
      <c r="C616" s="12" t="s">
        <v>20135</v>
      </c>
      <c r="D616" s="13">
        <v>39994</v>
      </c>
      <c r="E616" s="13">
        <v>40000</v>
      </c>
      <c r="F616" s="14">
        <v>40000</v>
      </c>
      <c r="G616" s="14">
        <v>40001</v>
      </c>
      <c r="H616" s="14">
        <v>40008</v>
      </c>
      <c r="I616" s="16">
        <v>40013</v>
      </c>
      <c r="J616" s="15">
        <v>1</v>
      </c>
      <c r="K616" s="15">
        <v>7</v>
      </c>
      <c r="L616" s="15">
        <v>8</v>
      </c>
      <c r="M616" s="15">
        <v>5</v>
      </c>
      <c r="O616" t="str">
        <f t="shared" si="10"/>
        <v>HJMBound &amp; Not Paid</v>
      </c>
    </row>
    <row r="617" spans="1:15" ht="12" customHeight="1" outlineLevel="1" x14ac:dyDescent="0.2">
      <c r="A617" s="12" t="s">
        <v>24153</v>
      </c>
      <c r="B617" s="12">
        <v>17563</v>
      </c>
      <c r="C617" s="12" t="s">
        <v>20135</v>
      </c>
      <c r="D617" s="13">
        <v>39993</v>
      </c>
      <c r="E617" s="13">
        <v>39996</v>
      </c>
      <c r="F617" s="14">
        <v>40000</v>
      </c>
      <c r="G617" s="14">
        <v>40029</v>
      </c>
      <c r="H617" s="14">
        <v>40029</v>
      </c>
      <c r="I617" s="16">
        <v>40062</v>
      </c>
      <c r="J617" s="15">
        <v>29</v>
      </c>
      <c r="K617" s="15">
        <v>0</v>
      </c>
      <c r="L617" s="15">
        <v>29</v>
      </c>
      <c r="M617" s="15">
        <v>33</v>
      </c>
      <c r="O617" t="str">
        <f t="shared" si="10"/>
        <v>HJMBound &amp; Not Paid</v>
      </c>
    </row>
    <row r="618" spans="1:15" ht="12" customHeight="1" outlineLevel="1" x14ac:dyDescent="0.2">
      <c r="A618" s="12" t="s">
        <v>24155</v>
      </c>
      <c r="B618" s="12">
        <v>17370</v>
      </c>
      <c r="C618" s="12" t="s">
        <v>20135</v>
      </c>
      <c r="D618" s="13">
        <v>39993</v>
      </c>
      <c r="E618" s="13">
        <v>39995</v>
      </c>
      <c r="F618" s="14">
        <v>40000</v>
      </c>
      <c r="G618" s="14">
        <v>40004</v>
      </c>
      <c r="H618" s="14">
        <v>40004</v>
      </c>
      <c r="I618" s="16">
        <v>40026</v>
      </c>
      <c r="J618" s="15">
        <v>4</v>
      </c>
      <c r="K618" s="15">
        <v>0</v>
      </c>
      <c r="L618" s="15">
        <v>4</v>
      </c>
      <c r="M618" s="15">
        <v>22</v>
      </c>
      <c r="O618" t="str">
        <f t="shared" si="10"/>
        <v>JRBound &amp; Not Paid</v>
      </c>
    </row>
    <row r="619" spans="1:15" ht="12" customHeight="1" outlineLevel="1" x14ac:dyDescent="0.2">
      <c r="A619" s="12" t="s">
        <v>24156</v>
      </c>
      <c r="B619" s="12">
        <v>18239</v>
      </c>
      <c r="C619" s="12" t="s">
        <v>20135</v>
      </c>
      <c r="D619" s="13">
        <v>39982</v>
      </c>
      <c r="E619" s="13">
        <v>39995</v>
      </c>
      <c r="F619" s="14">
        <v>40000</v>
      </c>
      <c r="G619" s="14">
        <v>40004</v>
      </c>
      <c r="H619" s="14">
        <v>40010</v>
      </c>
      <c r="I619" s="18"/>
      <c r="J619" s="15">
        <v>4</v>
      </c>
      <c r="K619" s="15">
        <v>6</v>
      </c>
      <c r="L619" s="15">
        <v>10</v>
      </c>
      <c r="M619" s="15">
        <v>0</v>
      </c>
      <c r="O619" t="str">
        <f t="shared" si="10"/>
        <v>LABBound &amp; Not Paid</v>
      </c>
    </row>
    <row r="620" spans="1:15" ht="12" customHeight="1" outlineLevel="1" x14ac:dyDescent="0.2">
      <c r="A620" s="12" t="s">
        <v>24156</v>
      </c>
      <c r="B620" s="12">
        <v>17388</v>
      </c>
      <c r="C620" s="12" t="s">
        <v>20135</v>
      </c>
      <c r="D620" s="13">
        <v>39986</v>
      </c>
      <c r="E620" s="13">
        <v>39994</v>
      </c>
      <c r="F620" s="14">
        <v>40000</v>
      </c>
      <c r="G620" s="14">
        <v>40011</v>
      </c>
      <c r="H620" s="14">
        <v>40015</v>
      </c>
      <c r="I620" s="16">
        <v>40034</v>
      </c>
      <c r="J620" s="15">
        <v>11</v>
      </c>
      <c r="K620" s="15">
        <v>4</v>
      </c>
      <c r="L620" s="15">
        <v>15</v>
      </c>
      <c r="M620" s="15">
        <v>19</v>
      </c>
      <c r="O620" t="str">
        <f t="shared" si="10"/>
        <v>LABBound &amp; Not Paid</v>
      </c>
    </row>
    <row r="621" spans="1:15" ht="12" customHeight="1" outlineLevel="1" x14ac:dyDescent="0.2">
      <c r="A621" s="12" t="s">
        <v>24157</v>
      </c>
      <c r="B621" s="12">
        <v>17624</v>
      </c>
      <c r="C621" s="12" t="s">
        <v>24150</v>
      </c>
      <c r="D621" s="13">
        <v>39995</v>
      </c>
      <c r="E621" s="13">
        <v>39996</v>
      </c>
      <c r="F621" s="14">
        <v>40000</v>
      </c>
      <c r="G621" s="20"/>
      <c r="H621" s="20"/>
      <c r="I621" s="16">
        <v>40081</v>
      </c>
      <c r="J621" s="23"/>
      <c r="K621" s="23"/>
      <c r="L621" s="15">
        <v>0</v>
      </c>
      <c r="M621" s="15">
        <v>0</v>
      </c>
      <c r="O621" t="str">
        <f t="shared" si="10"/>
        <v>MCBDO NOT RENEW</v>
      </c>
    </row>
    <row r="622" spans="1:15" ht="12" customHeight="1" outlineLevel="1" x14ac:dyDescent="0.2">
      <c r="A622" s="12" t="s">
        <v>24157</v>
      </c>
      <c r="B622" s="12">
        <v>17359</v>
      </c>
      <c r="C622" s="12" t="s">
        <v>20135</v>
      </c>
      <c r="D622" s="13">
        <v>39988</v>
      </c>
      <c r="E622" s="13">
        <v>39993</v>
      </c>
      <c r="F622" s="14">
        <v>40000</v>
      </c>
      <c r="G622" s="14">
        <v>40003</v>
      </c>
      <c r="H622" s="14">
        <v>40010</v>
      </c>
      <c r="I622" s="16">
        <v>40026</v>
      </c>
      <c r="J622" s="15">
        <v>3</v>
      </c>
      <c r="K622" s="15">
        <v>7</v>
      </c>
      <c r="L622" s="15">
        <v>10</v>
      </c>
      <c r="M622" s="15">
        <v>16</v>
      </c>
      <c r="O622" t="str">
        <f t="shared" si="10"/>
        <v>MCBBound &amp; Not Paid</v>
      </c>
    </row>
    <row r="623" spans="1:15" ht="12" customHeight="1" outlineLevel="1" x14ac:dyDescent="0.2">
      <c r="A623" s="12" t="s">
        <v>24157</v>
      </c>
      <c r="B623" s="12">
        <v>17617</v>
      </c>
      <c r="C623" s="12" t="s">
        <v>20135</v>
      </c>
      <c r="D623" s="13">
        <v>39993</v>
      </c>
      <c r="E623" s="13">
        <v>39996</v>
      </c>
      <c r="F623" s="14">
        <v>40000</v>
      </c>
      <c r="G623" s="14">
        <v>40064</v>
      </c>
      <c r="H623" s="14">
        <v>40064</v>
      </c>
      <c r="I623" s="16">
        <v>40078</v>
      </c>
      <c r="J623" s="15">
        <v>64</v>
      </c>
      <c r="K623" s="15">
        <v>0</v>
      </c>
      <c r="L623" s="15">
        <v>64</v>
      </c>
      <c r="M623" s="15">
        <v>14</v>
      </c>
      <c r="O623" t="str">
        <f t="shared" si="10"/>
        <v>MCBBound &amp; Not Paid</v>
      </c>
    </row>
    <row r="624" spans="1:15" ht="12" customHeight="1" outlineLevel="1" x14ac:dyDescent="0.2">
      <c r="A624" s="12" t="s">
        <v>24158</v>
      </c>
      <c r="B624" s="12">
        <v>18240</v>
      </c>
      <c r="C624" s="12" t="s">
        <v>20133</v>
      </c>
      <c r="D624" s="13">
        <v>39992</v>
      </c>
      <c r="E624" s="13">
        <v>40000</v>
      </c>
      <c r="F624" s="14">
        <v>40000</v>
      </c>
      <c r="G624" s="20"/>
      <c r="H624" s="20"/>
      <c r="I624" s="18"/>
      <c r="J624" s="23"/>
      <c r="K624" s="23"/>
      <c r="L624" s="15">
        <v>0</v>
      </c>
      <c r="M624" s="15">
        <v>0</v>
      </c>
      <c r="O624" t="str">
        <f t="shared" si="10"/>
        <v>NBBDeclined</v>
      </c>
    </row>
    <row r="625" spans="1:15" ht="12" customHeight="1" outlineLevel="1" x14ac:dyDescent="0.2">
      <c r="A625" s="12" t="s">
        <v>20138</v>
      </c>
      <c r="B625" s="12">
        <v>17295</v>
      </c>
      <c r="C625" s="12" t="s">
        <v>20135</v>
      </c>
      <c r="D625" s="13">
        <v>39972</v>
      </c>
      <c r="E625" s="13">
        <v>40000</v>
      </c>
      <c r="F625" s="14">
        <v>40001</v>
      </c>
      <c r="G625" s="14">
        <v>40003</v>
      </c>
      <c r="H625" s="14">
        <v>40004</v>
      </c>
      <c r="I625" s="16">
        <v>40020</v>
      </c>
      <c r="J625" s="15">
        <v>2</v>
      </c>
      <c r="K625" s="15">
        <v>1</v>
      </c>
      <c r="L625" s="15">
        <v>3</v>
      </c>
      <c r="M625" s="15">
        <v>16</v>
      </c>
      <c r="O625" t="str">
        <f t="shared" si="10"/>
        <v>CNJBound &amp; Not Paid</v>
      </c>
    </row>
    <row r="626" spans="1:15" ht="12" customHeight="1" outlineLevel="1" x14ac:dyDescent="0.2">
      <c r="A626" s="12" t="s">
        <v>24153</v>
      </c>
      <c r="B626" s="12">
        <v>18241</v>
      </c>
      <c r="C626" s="12" t="s">
        <v>20136</v>
      </c>
      <c r="D626" s="13">
        <v>39783</v>
      </c>
      <c r="E626" s="13">
        <v>40000</v>
      </c>
      <c r="F626" s="14">
        <v>40001</v>
      </c>
      <c r="G626" s="14">
        <v>40001</v>
      </c>
      <c r="H626" s="20"/>
      <c r="I626" s="18"/>
      <c r="J626" s="15">
        <v>0</v>
      </c>
      <c r="K626" s="23"/>
      <c r="L626" s="15">
        <v>0</v>
      </c>
      <c r="M626" s="15">
        <v>0</v>
      </c>
      <c r="O626" t="str">
        <f t="shared" si="10"/>
        <v>HJMClose-No Info</v>
      </c>
    </row>
    <row r="627" spans="1:15" ht="12" customHeight="1" outlineLevel="1" x14ac:dyDescent="0.2">
      <c r="A627" s="12" t="s">
        <v>24155</v>
      </c>
      <c r="B627" s="12">
        <v>17237</v>
      </c>
      <c r="C627" s="12" t="s">
        <v>20135</v>
      </c>
      <c r="D627" s="13">
        <v>39996</v>
      </c>
      <c r="E627" s="13">
        <v>40000</v>
      </c>
      <c r="F627" s="14">
        <v>40001</v>
      </c>
      <c r="G627" s="14">
        <v>40001</v>
      </c>
      <c r="H627" s="14">
        <v>40002</v>
      </c>
      <c r="I627" s="16">
        <v>40007</v>
      </c>
      <c r="J627" s="15">
        <v>0</v>
      </c>
      <c r="K627" s="15">
        <v>1</v>
      </c>
      <c r="L627" s="15">
        <v>1</v>
      </c>
      <c r="M627" s="15">
        <v>5</v>
      </c>
      <c r="O627" t="str">
        <f t="shared" si="10"/>
        <v>JRBound &amp; Not Paid</v>
      </c>
    </row>
    <row r="628" spans="1:15" ht="12" customHeight="1" outlineLevel="1" x14ac:dyDescent="0.2">
      <c r="A628" s="12" t="s">
        <v>24155</v>
      </c>
      <c r="B628" s="12">
        <v>17375</v>
      </c>
      <c r="C628" s="12" t="s">
        <v>20135</v>
      </c>
      <c r="D628" s="13">
        <v>40000</v>
      </c>
      <c r="E628" s="13">
        <v>40000</v>
      </c>
      <c r="F628" s="14">
        <v>40001</v>
      </c>
      <c r="G628" s="14">
        <v>40017</v>
      </c>
      <c r="H628" s="14">
        <v>40017</v>
      </c>
      <c r="I628" s="16">
        <v>40028</v>
      </c>
      <c r="J628" s="15">
        <v>16</v>
      </c>
      <c r="K628" s="15">
        <v>0</v>
      </c>
      <c r="L628" s="15">
        <v>16</v>
      </c>
      <c r="M628" s="15">
        <v>11</v>
      </c>
      <c r="O628" t="str">
        <f t="shared" si="10"/>
        <v>JRBound &amp; Not Paid</v>
      </c>
    </row>
    <row r="629" spans="1:15" ht="12" customHeight="1" outlineLevel="1" x14ac:dyDescent="0.2">
      <c r="A629" s="12" t="s">
        <v>24157</v>
      </c>
      <c r="B629" s="12">
        <v>17258</v>
      </c>
      <c r="C629" s="12" t="s">
        <v>20135</v>
      </c>
      <c r="D629" s="13">
        <v>40000</v>
      </c>
      <c r="E629" s="13">
        <v>40001</v>
      </c>
      <c r="F629" s="14">
        <v>40001</v>
      </c>
      <c r="G629" s="14">
        <v>40001</v>
      </c>
      <c r="H629" s="14">
        <v>40003</v>
      </c>
      <c r="I629" s="16">
        <v>40012</v>
      </c>
      <c r="J629" s="15">
        <v>0</v>
      </c>
      <c r="K629" s="15">
        <v>2</v>
      </c>
      <c r="L629" s="15">
        <v>2</v>
      </c>
      <c r="M629" s="15">
        <v>9</v>
      </c>
      <c r="O629" t="str">
        <f t="shared" si="10"/>
        <v>MCBBound &amp; Not Paid</v>
      </c>
    </row>
    <row r="630" spans="1:15" ht="12" customHeight="1" outlineLevel="1" x14ac:dyDescent="0.2">
      <c r="A630" s="12" t="s">
        <v>24158</v>
      </c>
      <c r="B630" s="12">
        <v>18242</v>
      </c>
      <c r="C630" s="12" t="s">
        <v>20133</v>
      </c>
      <c r="D630" s="13">
        <v>39972</v>
      </c>
      <c r="E630" s="13">
        <v>40000</v>
      </c>
      <c r="F630" s="14">
        <v>40001</v>
      </c>
      <c r="G630" s="20"/>
      <c r="H630" s="20"/>
      <c r="I630" s="18"/>
      <c r="J630" s="23"/>
      <c r="K630" s="23"/>
      <c r="L630" s="15">
        <v>0</v>
      </c>
      <c r="M630" s="15">
        <v>0</v>
      </c>
      <c r="O630" t="str">
        <f t="shared" si="10"/>
        <v>NBBDeclined</v>
      </c>
    </row>
    <row r="631" spans="1:15" ht="12" customHeight="1" outlineLevel="1" x14ac:dyDescent="0.2">
      <c r="A631" s="12" t="s">
        <v>24158</v>
      </c>
      <c r="B631" s="12">
        <v>18243</v>
      </c>
      <c r="C631" s="12" t="s">
        <v>20133</v>
      </c>
      <c r="D631" s="13">
        <v>39945</v>
      </c>
      <c r="E631" s="13">
        <v>40001</v>
      </c>
      <c r="F631" s="14">
        <v>40001</v>
      </c>
      <c r="G631" s="20"/>
      <c r="H631" s="20"/>
      <c r="I631" s="18"/>
      <c r="J631" s="23"/>
      <c r="K631" s="23"/>
      <c r="L631" s="15">
        <v>0</v>
      </c>
      <c r="M631" s="15">
        <v>0</v>
      </c>
      <c r="O631" t="str">
        <f t="shared" si="10"/>
        <v>NBBDeclined</v>
      </c>
    </row>
    <row r="632" spans="1:15" ht="12" customHeight="1" outlineLevel="1" x14ac:dyDescent="0.2">
      <c r="A632" s="12" t="s">
        <v>24158</v>
      </c>
      <c r="B632" s="12">
        <v>18244</v>
      </c>
      <c r="C632" s="12" t="s">
        <v>20133</v>
      </c>
      <c r="D632" s="13">
        <v>40000</v>
      </c>
      <c r="E632" s="13">
        <v>40001</v>
      </c>
      <c r="F632" s="14">
        <v>40001</v>
      </c>
      <c r="G632" s="20"/>
      <c r="H632" s="20"/>
      <c r="I632" s="18"/>
      <c r="J632" s="23"/>
      <c r="K632" s="23"/>
      <c r="L632" s="15">
        <v>0</v>
      </c>
      <c r="M632" s="15">
        <v>0</v>
      </c>
      <c r="O632" t="str">
        <f t="shared" si="10"/>
        <v>NBBDeclined</v>
      </c>
    </row>
    <row r="633" spans="1:15" ht="12" customHeight="1" outlineLevel="1" x14ac:dyDescent="0.2">
      <c r="A633" s="12" t="s">
        <v>20138</v>
      </c>
      <c r="B633" s="12">
        <v>17421</v>
      </c>
      <c r="C633" s="12" t="s">
        <v>20135</v>
      </c>
      <c r="D633" s="13">
        <v>40000</v>
      </c>
      <c r="E633" s="13">
        <v>40002</v>
      </c>
      <c r="F633" s="14">
        <v>40002</v>
      </c>
      <c r="G633" s="14">
        <v>40024</v>
      </c>
      <c r="H633" s="14">
        <v>40030</v>
      </c>
      <c r="I633" s="16">
        <v>40043</v>
      </c>
      <c r="J633" s="15">
        <v>22</v>
      </c>
      <c r="K633" s="15">
        <v>6</v>
      </c>
      <c r="L633" s="15">
        <v>28</v>
      </c>
      <c r="M633" s="15">
        <v>13</v>
      </c>
      <c r="O633" t="str">
        <f t="shared" si="10"/>
        <v>CNJBound &amp; Not Paid</v>
      </c>
    </row>
    <row r="634" spans="1:15" ht="12" customHeight="1" outlineLevel="1" x14ac:dyDescent="0.2">
      <c r="A634" s="12" t="s">
        <v>20138</v>
      </c>
      <c r="B634" s="12">
        <v>17589</v>
      </c>
      <c r="C634" s="12" t="s">
        <v>20135</v>
      </c>
      <c r="D634" s="13">
        <v>40002</v>
      </c>
      <c r="E634" s="13">
        <v>40002</v>
      </c>
      <c r="F634" s="14">
        <v>40002</v>
      </c>
      <c r="G634" s="14">
        <v>40052</v>
      </c>
      <c r="H634" s="14">
        <v>40052</v>
      </c>
      <c r="I634" s="16">
        <v>40070</v>
      </c>
      <c r="J634" s="15">
        <v>50</v>
      </c>
      <c r="K634" s="15">
        <v>0</v>
      </c>
      <c r="L634" s="15">
        <v>50</v>
      </c>
      <c r="M634" s="15">
        <v>18</v>
      </c>
      <c r="O634" t="str">
        <f t="shared" si="10"/>
        <v>CNJBound &amp; Not Paid</v>
      </c>
    </row>
    <row r="635" spans="1:15" ht="12" customHeight="1" outlineLevel="1" x14ac:dyDescent="0.2">
      <c r="A635" s="12" t="s">
        <v>20138</v>
      </c>
      <c r="B635" s="12">
        <v>17364</v>
      </c>
      <c r="C635" s="12" t="s">
        <v>20135</v>
      </c>
      <c r="D635" s="13">
        <v>39979</v>
      </c>
      <c r="E635" s="13">
        <v>40001</v>
      </c>
      <c r="F635" s="14">
        <v>40002</v>
      </c>
      <c r="G635" s="14">
        <v>40007</v>
      </c>
      <c r="H635" s="14">
        <v>40016</v>
      </c>
      <c r="I635" s="16">
        <v>40026</v>
      </c>
      <c r="J635" s="15">
        <v>5</v>
      </c>
      <c r="K635" s="15">
        <v>9</v>
      </c>
      <c r="L635" s="15">
        <v>14</v>
      </c>
      <c r="M635" s="15">
        <v>10</v>
      </c>
      <c r="O635" t="str">
        <f t="shared" si="10"/>
        <v>CNJBound &amp; Not Paid</v>
      </c>
    </row>
    <row r="636" spans="1:15" ht="12" customHeight="1" outlineLevel="1" x14ac:dyDescent="0.2">
      <c r="A636" s="12" t="s">
        <v>20138</v>
      </c>
      <c r="B636" s="12">
        <v>17432</v>
      </c>
      <c r="C636" s="12" t="s">
        <v>20135</v>
      </c>
      <c r="D636" s="13">
        <v>39996</v>
      </c>
      <c r="E636" s="13">
        <v>40000</v>
      </c>
      <c r="F636" s="14">
        <v>40002</v>
      </c>
      <c r="G636" s="14">
        <v>40023</v>
      </c>
      <c r="H636" s="14">
        <v>40023</v>
      </c>
      <c r="I636" s="16">
        <v>40046</v>
      </c>
      <c r="J636" s="15">
        <v>21</v>
      </c>
      <c r="K636" s="15">
        <v>0</v>
      </c>
      <c r="L636" s="15">
        <v>21</v>
      </c>
      <c r="M636" s="15">
        <v>23</v>
      </c>
      <c r="O636" t="str">
        <f t="shared" si="10"/>
        <v>CNJBound &amp; Not Paid</v>
      </c>
    </row>
    <row r="637" spans="1:15" ht="12" customHeight="1" outlineLevel="1" x14ac:dyDescent="0.2">
      <c r="A637" s="12" t="s">
        <v>24153</v>
      </c>
      <c r="B637" s="12">
        <v>18246</v>
      </c>
      <c r="C637" s="12" t="s">
        <v>20133</v>
      </c>
      <c r="D637" s="13">
        <v>40001</v>
      </c>
      <c r="E637" s="13">
        <v>40001</v>
      </c>
      <c r="F637" s="14">
        <v>40002</v>
      </c>
      <c r="G637" s="14">
        <v>40002</v>
      </c>
      <c r="H637" s="20"/>
      <c r="I637" s="16">
        <v>39335</v>
      </c>
      <c r="J637" s="15">
        <v>0</v>
      </c>
      <c r="K637" s="23"/>
      <c r="L637" s="15">
        <v>0</v>
      </c>
      <c r="M637" s="15">
        <v>0</v>
      </c>
      <c r="O637" t="str">
        <f t="shared" si="10"/>
        <v>HJMDeclined</v>
      </c>
    </row>
    <row r="638" spans="1:15" ht="12" customHeight="1" outlineLevel="1" x14ac:dyDescent="0.2">
      <c r="A638" s="12" t="s">
        <v>24153</v>
      </c>
      <c r="B638" s="12">
        <v>17426</v>
      </c>
      <c r="C638" s="12" t="s">
        <v>20135</v>
      </c>
      <c r="D638" s="13">
        <v>39975</v>
      </c>
      <c r="E638" s="13">
        <v>40002</v>
      </c>
      <c r="F638" s="14">
        <v>40002</v>
      </c>
      <c r="G638" s="14">
        <v>40008</v>
      </c>
      <c r="H638" s="14">
        <v>40008</v>
      </c>
      <c r="I638" s="16">
        <v>40045</v>
      </c>
      <c r="J638" s="15">
        <v>6</v>
      </c>
      <c r="K638" s="15">
        <v>0</v>
      </c>
      <c r="L638" s="15">
        <v>6</v>
      </c>
      <c r="M638" s="15">
        <v>37</v>
      </c>
      <c r="O638" t="str">
        <f t="shared" si="10"/>
        <v>HJMBound &amp; Not Paid</v>
      </c>
    </row>
    <row r="639" spans="1:15" ht="12" customHeight="1" outlineLevel="1" x14ac:dyDescent="0.2">
      <c r="A639" s="12" t="s">
        <v>24155</v>
      </c>
      <c r="B639" s="12">
        <v>17433</v>
      </c>
      <c r="C639" s="12" t="s">
        <v>20135</v>
      </c>
      <c r="D639" s="13">
        <v>40000</v>
      </c>
      <c r="E639" s="13">
        <v>40001</v>
      </c>
      <c r="F639" s="14">
        <v>40002</v>
      </c>
      <c r="G639" s="14">
        <v>40024</v>
      </c>
      <c r="H639" s="14">
        <v>40036</v>
      </c>
      <c r="I639" s="16">
        <v>40046</v>
      </c>
      <c r="J639" s="15">
        <v>22</v>
      </c>
      <c r="K639" s="15">
        <v>12</v>
      </c>
      <c r="L639" s="15">
        <v>34</v>
      </c>
      <c r="M639" s="15">
        <v>10</v>
      </c>
      <c r="O639" t="str">
        <f t="shared" si="10"/>
        <v>JRBound &amp; Not Paid</v>
      </c>
    </row>
    <row r="640" spans="1:15" ht="12" customHeight="1" outlineLevel="1" x14ac:dyDescent="0.2">
      <c r="A640" s="12" t="s">
        <v>24156</v>
      </c>
      <c r="B640" s="12">
        <v>17444</v>
      </c>
      <c r="C640" s="12" t="s">
        <v>20135</v>
      </c>
      <c r="D640" s="13">
        <v>39987</v>
      </c>
      <c r="E640" s="13">
        <v>39996</v>
      </c>
      <c r="F640" s="14">
        <v>40002</v>
      </c>
      <c r="G640" s="14">
        <v>40011</v>
      </c>
      <c r="H640" s="14">
        <v>40021</v>
      </c>
      <c r="I640" s="16">
        <v>40050</v>
      </c>
      <c r="J640" s="15">
        <v>9</v>
      </c>
      <c r="K640" s="15">
        <v>10</v>
      </c>
      <c r="L640" s="15">
        <v>19</v>
      </c>
      <c r="M640" s="15">
        <v>29</v>
      </c>
      <c r="O640" t="str">
        <f t="shared" si="10"/>
        <v>LABBound &amp; Not Paid</v>
      </c>
    </row>
    <row r="641" spans="1:15" ht="12" customHeight="1" outlineLevel="1" x14ac:dyDescent="0.2">
      <c r="A641" s="12" t="s">
        <v>24156</v>
      </c>
      <c r="B641" s="12">
        <v>17261</v>
      </c>
      <c r="C641" s="12" t="s">
        <v>20135</v>
      </c>
      <c r="D641" s="13">
        <v>40001</v>
      </c>
      <c r="E641" s="13">
        <v>40002</v>
      </c>
      <c r="F641" s="14">
        <v>40002</v>
      </c>
      <c r="G641" s="14">
        <v>40002</v>
      </c>
      <c r="H641" s="14">
        <v>40002</v>
      </c>
      <c r="I641" s="16">
        <v>40013</v>
      </c>
      <c r="J641" s="15">
        <v>0</v>
      </c>
      <c r="K641" s="15">
        <v>0</v>
      </c>
      <c r="L641" s="15">
        <v>0</v>
      </c>
      <c r="M641" s="15">
        <v>11</v>
      </c>
      <c r="O641" t="str">
        <f t="shared" si="10"/>
        <v>LABBound &amp; Not Paid</v>
      </c>
    </row>
    <row r="642" spans="1:15" ht="12" customHeight="1" outlineLevel="1" x14ac:dyDescent="0.2">
      <c r="A642" s="12" t="s">
        <v>24156</v>
      </c>
      <c r="B642" s="12">
        <v>18245</v>
      </c>
      <c r="C642" s="12" t="s">
        <v>20135</v>
      </c>
      <c r="D642" s="13">
        <v>39988</v>
      </c>
      <c r="E642" s="13">
        <v>40001</v>
      </c>
      <c r="F642" s="14">
        <v>40002</v>
      </c>
      <c r="G642" s="14">
        <v>40007</v>
      </c>
      <c r="H642" s="14">
        <v>40011</v>
      </c>
      <c r="I642" s="18"/>
      <c r="J642" s="15">
        <v>5</v>
      </c>
      <c r="K642" s="15">
        <v>4</v>
      </c>
      <c r="L642" s="15">
        <v>9</v>
      </c>
      <c r="M642" s="15">
        <v>0</v>
      </c>
      <c r="O642" t="str">
        <f t="shared" si="10"/>
        <v>LABBound &amp; Not Paid</v>
      </c>
    </row>
    <row r="643" spans="1:15" ht="12" customHeight="1" outlineLevel="1" x14ac:dyDescent="0.2">
      <c r="A643" s="12" t="s">
        <v>24157</v>
      </c>
      <c r="B643" s="12">
        <v>17365</v>
      </c>
      <c r="C643" s="12" t="s">
        <v>20135</v>
      </c>
      <c r="D643" s="13">
        <v>39995</v>
      </c>
      <c r="E643" s="13">
        <v>40002</v>
      </c>
      <c r="F643" s="14">
        <v>40002</v>
      </c>
      <c r="G643" s="14">
        <v>40008</v>
      </c>
      <c r="H643" s="14">
        <v>40016</v>
      </c>
      <c r="I643" s="16">
        <v>40026</v>
      </c>
      <c r="J643" s="15">
        <v>6</v>
      </c>
      <c r="K643" s="15">
        <v>8</v>
      </c>
      <c r="L643" s="15">
        <v>14</v>
      </c>
      <c r="M643" s="15">
        <v>10</v>
      </c>
      <c r="O643" t="str">
        <f t="shared" si="10"/>
        <v>MCBBound &amp; Not Paid</v>
      </c>
    </row>
    <row r="644" spans="1:15" ht="12" customHeight="1" outlineLevel="1" x14ac:dyDescent="0.2">
      <c r="A644" s="12" t="s">
        <v>24157</v>
      </c>
      <c r="B644" s="12">
        <v>17233</v>
      </c>
      <c r="C644" s="12" t="s">
        <v>20135</v>
      </c>
      <c r="D644" s="13">
        <v>40002</v>
      </c>
      <c r="E644" s="13">
        <v>40002</v>
      </c>
      <c r="F644" s="14">
        <v>40002</v>
      </c>
      <c r="G644" s="14">
        <v>40003</v>
      </c>
      <c r="H644" s="14">
        <v>40003</v>
      </c>
      <c r="I644" s="16">
        <v>40006</v>
      </c>
      <c r="J644" s="15">
        <v>1</v>
      </c>
      <c r="K644" s="15">
        <v>0</v>
      </c>
      <c r="L644" s="15">
        <v>1</v>
      </c>
      <c r="M644" s="15">
        <v>3</v>
      </c>
      <c r="O644" t="str">
        <f t="shared" si="10"/>
        <v>MCBBound &amp; Not Paid</v>
      </c>
    </row>
    <row r="645" spans="1:15" ht="12" customHeight="1" outlineLevel="1" x14ac:dyDescent="0.2">
      <c r="A645" s="12" t="s">
        <v>24158</v>
      </c>
      <c r="B645" s="12">
        <v>18247</v>
      </c>
      <c r="C645" s="12" t="s">
        <v>20133</v>
      </c>
      <c r="D645" s="18"/>
      <c r="E645" s="13">
        <v>40002</v>
      </c>
      <c r="F645" s="14">
        <v>40002</v>
      </c>
      <c r="G645" s="20"/>
      <c r="H645" s="20"/>
      <c r="I645" s="18"/>
      <c r="J645" s="23"/>
      <c r="K645" s="23"/>
      <c r="L645" s="15">
        <v>0</v>
      </c>
      <c r="M645" s="15">
        <v>0</v>
      </c>
      <c r="O645" t="str">
        <f t="shared" si="10"/>
        <v>NBBDeclined</v>
      </c>
    </row>
    <row r="646" spans="1:15" ht="12" customHeight="1" outlineLevel="1" x14ac:dyDescent="0.2">
      <c r="A646" s="12" t="s">
        <v>20138</v>
      </c>
      <c r="B646" s="12">
        <v>17422</v>
      </c>
      <c r="C646" s="12" t="s">
        <v>20135</v>
      </c>
      <c r="D646" s="13">
        <v>40000</v>
      </c>
      <c r="E646" s="13">
        <v>40003</v>
      </c>
      <c r="F646" s="14">
        <v>40003</v>
      </c>
      <c r="G646" s="14">
        <v>40022</v>
      </c>
      <c r="H646" s="14">
        <v>40024</v>
      </c>
      <c r="I646" s="16">
        <v>40043</v>
      </c>
      <c r="J646" s="15">
        <v>19</v>
      </c>
      <c r="K646" s="15">
        <v>2</v>
      </c>
      <c r="L646" s="15">
        <v>21</v>
      </c>
      <c r="M646" s="15">
        <v>19</v>
      </c>
      <c r="O646" t="str">
        <f t="shared" si="10"/>
        <v>CNJBound &amp; Not Paid</v>
      </c>
    </row>
    <row r="647" spans="1:15" ht="12" customHeight="1" outlineLevel="1" x14ac:dyDescent="0.2">
      <c r="A647" s="12" t="s">
        <v>24153</v>
      </c>
      <c r="B647" s="12">
        <v>18248</v>
      </c>
      <c r="C647" s="12" t="s">
        <v>20135</v>
      </c>
      <c r="D647" s="13">
        <v>39927</v>
      </c>
      <c r="E647" s="13">
        <v>40002</v>
      </c>
      <c r="F647" s="14">
        <v>40003</v>
      </c>
      <c r="G647" s="14">
        <v>40007</v>
      </c>
      <c r="H647" s="14">
        <v>40007</v>
      </c>
      <c r="I647" s="18"/>
      <c r="J647" s="15">
        <v>4</v>
      </c>
      <c r="K647" s="15">
        <v>0</v>
      </c>
      <c r="L647" s="15">
        <v>4</v>
      </c>
      <c r="M647" s="15">
        <v>0</v>
      </c>
      <c r="O647" t="str">
        <f t="shared" si="10"/>
        <v>HJMBound &amp; Not Paid</v>
      </c>
    </row>
    <row r="648" spans="1:15" ht="12" customHeight="1" outlineLevel="1" x14ac:dyDescent="0.2">
      <c r="A648" s="12" t="s">
        <v>24155</v>
      </c>
      <c r="B648" s="12">
        <v>17369</v>
      </c>
      <c r="C648" s="12" t="s">
        <v>20135</v>
      </c>
      <c r="D648" s="13">
        <v>39975</v>
      </c>
      <c r="E648" s="13">
        <v>40002</v>
      </c>
      <c r="F648" s="14">
        <v>40003</v>
      </c>
      <c r="G648" s="14">
        <v>40007</v>
      </c>
      <c r="H648" s="14">
        <v>40010</v>
      </c>
      <c r="I648" s="16">
        <v>40026</v>
      </c>
      <c r="J648" s="15">
        <v>4</v>
      </c>
      <c r="K648" s="15">
        <v>3</v>
      </c>
      <c r="L648" s="15">
        <v>7</v>
      </c>
      <c r="M648" s="15">
        <v>16</v>
      </c>
      <c r="O648" t="str">
        <f t="shared" si="10"/>
        <v>JRBound &amp; Not Paid</v>
      </c>
    </row>
    <row r="649" spans="1:15" ht="12" customHeight="1" outlineLevel="1" x14ac:dyDescent="0.2">
      <c r="A649" s="12" t="s">
        <v>24155</v>
      </c>
      <c r="B649" s="12">
        <v>17569</v>
      </c>
      <c r="C649" s="12" t="s">
        <v>20135</v>
      </c>
      <c r="D649" s="13">
        <v>40002</v>
      </c>
      <c r="E649" s="13">
        <v>40003</v>
      </c>
      <c r="F649" s="14">
        <v>40003</v>
      </c>
      <c r="G649" s="14">
        <v>40045</v>
      </c>
      <c r="H649" s="14">
        <v>40045</v>
      </c>
      <c r="I649" s="16">
        <v>40064</v>
      </c>
      <c r="J649" s="15">
        <v>42</v>
      </c>
      <c r="K649" s="15">
        <v>0</v>
      </c>
      <c r="L649" s="15">
        <v>42</v>
      </c>
      <c r="M649" s="15">
        <v>19</v>
      </c>
      <c r="O649" t="str">
        <f t="shared" si="10"/>
        <v>JRBound &amp; Not Paid</v>
      </c>
    </row>
    <row r="650" spans="1:15" ht="12" customHeight="1" outlineLevel="1" x14ac:dyDescent="0.2">
      <c r="A650" s="12" t="s">
        <v>24156</v>
      </c>
      <c r="B650" s="12">
        <v>17395</v>
      </c>
      <c r="C650" s="12" t="s">
        <v>20135</v>
      </c>
      <c r="D650" s="13">
        <v>40001</v>
      </c>
      <c r="E650" s="13">
        <v>40002</v>
      </c>
      <c r="F650" s="14">
        <v>40003</v>
      </c>
      <c r="G650" s="14">
        <v>40011</v>
      </c>
      <c r="H650" s="14">
        <v>40015</v>
      </c>
      <c r="I650" s="16">
        <v>40036</v>
      </c>
      <c r="J650" s="15">
        <v>8</v>
      </c>
      <c r="K650" s="15">
        <v>4</v>
      </c>
      <c r="L650" s="15">
        <v>12</v>
      </c>
      <c r="M650" s="15">
        <v>21</v>
      </c>
      <c r="O650" t="str">
        <f t="shared" si="10"/>
        <v>LABBound &amp; Not Paid</v>
      </c>
    </row>
    <row r="651" spans="1:15" ht="12" customHeight="1" outlineLevel="1" x14ac:dyDescent="0.2">
      <c r="A651" s="12" t="s">
        <v>24156</v>
      </c>
      <c r="B651" s="12">
        <v>17284</v>
      </c>
      <c r="C651" s="12" t="s">
        <v>20135</v>
      </c>
      <c r="D651" s="13">
        <v>40000</v>
      </c>
      <c r="E651" s="13">
        <v>40002</v>
      </c>
      <c r="F651" s="14">
        <v>40003</v>
      </c>
      <c r="G651" s="14">
        <v>40004</v>
      </c>
      <c r="H651" s="14">
        <v>40009</v>
      </c>
      <c r="I651" s="16">
        <v>40018</v>
      </c>
      <c r="J651" s="15">
        <v>1</v>
      </c>
      <c r="K651" s="15">
        <v>5</v>
      </c>
      <c r="L651" s="15">
        <v>6</v>
      </c>
      <c r="M651" s="15">
        <v>9</v>
      </c>
      <c r="O651" t="str">
        <f t="shared" si="10"/>
        <v>LABBound &amp; Not Paid</v>
      </c>
    </row>
    <row r="652" spans="1:15" ht="12" customHeight="1" outlineLevel="1" x14ac:dyDescent="0.2">
      <c r="A652" s="12" t="s">
        <v>24157</v>
      </c>
      <c r="B652" s="12">
        <v>17391</v>
      </c>
      <c r="C652" s="12" t="s">
        <v>20135</v>
      </c>
      <c r="D652" s="13">
        <v>40000</v>
      </c>
      <c r="E652" s="13">
        <v>40003</v>
      </c>
      <c r="F652" s="14">
        <v>40003</v>
      </c>
      <c r="G652" s="14">
        <v>40008</v>
      </c>
      <c r="H652" s="14">
        <v>40011</v>
      </c>
      <c r="I652" s="16">
        <v>40035</v>
      </c>
      <c r="J652" s="15">
        <v>5</v>
      </c>
      <c r="K652" s="15">
        <v>3</v>
      </c>
      <c r="L652" s="15">
        <v>8</v>
      </c>
      <c r="M652" s="15">
        <v>24</v>
      </c>
      <c r="O652" t="str">
        <f t="shared" si="10"/>
        <v>MCBBound &amp; Not Paid</v>
      </c>
    </row>
    <row r="653" spans="1:15" ht="12" customHeight="1" outlineLevel="1" x14ac:dyDescent="0.2">
      <c r="A653" s="12" t="s">
        <v>24158</v>
      </c>
      <c r="B653" s="12">
        <v>18249</v>
      </c>
      <c r="C653" s="12" t="s">
        <v>20133</v>
      </c>
      <c r="D653" s="13">
        <v>39986</v>
      </c>
      <c r="E653" s="13">
        <v>40002</v>
      </c>
      <c r="F653" s="14">
        <v>40003</v>
      </c>
      <c r="G653" s="20"/>
      <c r="H653" s="20"/>
      <c r="I653" s="18"/>
      <c r="J653" s="23"/>
      <c r="K653" s="23"/>
      <c r="L653" s="15">
        <v>0</v>
      </c>
      <c r="M653" s="15">
        <v>0</v>
      </c>
      <c r="O653" t="str">
        <f t="shared" si="10"/>
        <v>NBBDeclined</v>
      </c>
    </row>
    <row r="654" spans="1:15" ht="12" customHeight="1" outlineLevel="1" x14ac:dyDescent="0.2">
      <c r="A654" s="12" t="s">
        <v>24153</v>
      </c>
      <c r="B654" s="12">
        <v>17377</v>
      </c>
      <c r="C654" s="12" t="s">
        <v>20135</v>
      </c>
      <c r="D654" s="13">
        <v>39993</v>
      </c>
      <c r="E654" s="13">
        <v>40004</v>
      </c>
      <c r="F654" s="14">
        <v>40004</v>
      </c>
      <c r="G654" s="14">
        <v>40008</v>
      </c>
      <c r="H654" s="14">
        <v>40008</v>
      </c>
      <c r="I654" s="16">
        <v>40028</v>
      </c>
      <c r="J654" s="15">
        <v>4</v>
      </c>
      <c r="K654" s="15">
        <v>0</v>
      </c>
      <c r="L654" s="15">
        <v>4</v>
      </c>
      <c r="M654" s="15">
        <v>20</v>
      </c>
      <c r="O654" t="str">
        <f t="shared" si="10"/>
        <v>HJMBound &amp; Not Paid</v>
      </c>
    </row>
    <row r="655" spans="1:15" ht="12" customHeight="1" outlineLevel="1" x14ac:dyDescent="0.2">
      <c r="A655" s="12" t="s">
        <v>24153</v>
      </c>
      <c r="B655" s="12">
        <v>17225</v>
      </c>
      <c r="C655" s="12" t="s">
        <v>20135</v>
      </c>
      <c r="D655" s="13">
        <v>40003</v>
      </c>
      <c r="E655" s="13">
        <v>40004</v>
      </c>
      <c r="F655" s="14">
        <v>40004</v>
      </c>
      <c r="G655" s="14">
        <v>40004</v>
      </c>
      <c r="H655" s="14">
        <v>40004</v>
      </c>
      <c r="I655" s="16">
        <v>40005</v>
      </c>
      <c r="J655" s="15">
        <v>0</v>
      </c>
      <c r="K655" s="15">
        <v>0</v>
      </c>
      <c r="L655" s="15">
        <v>0</v>
      </c>
      <c r="M655" s="15">
        <v>1</v>
      </c>
      <c r="O655" t="str">
        <f t="shared" si="10"/>
        <v>HJMBound &amp; Not Paid</v>
      </c>
    </row>
    <row r="656" spans="1:15" ht="12" customHeight="1" outlineLevel="1" x14ac:dyDescent="0.2">
      <c r="A656" s="12" t="s">
        <v>24153</v>
      </c>
      <c r="B656" s="12">
        <v>18253</v>
      </c>
      <c r="C656" s="12" t="s">
        <v>20133</v>
      </c>
      <c r="D656" s="13">
        <v>39982</v>
      </c>
      <c r="E656" s="13">
        <v>40003</v>
      </c>
      <c r="F656" s="14">
        <v>40004</v>
      </c>
      <c r="G656" s="20"/>
      <c r="H656" s="20"/>
      <c r="I656" s="18"/>
      <c r="J656" s="23"/>
      <c r="K656" s="23"/>
      <c r="L656" s="15">
        <v>0</v>
      </c>
      <c r="M656" s="15">
        <v>0</v>
      </c>
      <c r="O656" t="str">
        <f t="shared" si="10"/>
        <v>HJMDeclined</v>
      </c>
    </row>
    <row r="657" spans="1:15" ht="12" customHeight="1" outlineLevel="1" x14ac:dyDescent="0.2">
      <c r="A657" s="12" t="s">
        <v>24155</v>
      </c>
      <c r="B657" s="12">
        <v>17313</v>
      </c>
      <c r="C657" s="12" t="s">
        <v>20135</v>
      </c>
      <c r="D657" s="13">
        <v>40003</v>
      </c>
      <c r="E657" s="13">
        <v>40004</v>
      </c>
      <c r="F657" s="14">
        <v>40004</v>
      </c>
      <c r="G657" s="14">
        <v>40007</v>
      </c>
      <c r="H657" s="14">
        <v>40008</v>
      </c>
      <c r="I657" s="16">
        <v>40025</v>
      </c>
      <c r="J657" s="15">
        <v>3</v>
      </c>
      <c r="K657" s="15">
        <v>1</v>
      </c>
      <c r="L657" s="15">
        <v>4</v>
      </c>
      <c r="M657" s="15">
        <v>17</v>
      </c>
      <c r="O657" t="str">
        <f t="shared" si="10"/>
        <v>JRBound &amp; Not Paid</v>
      </c>
    </row>
    <row r="658" spans="1:15" ht="12" customHeight="1" outlineLevel="1" x14ac:dyDescent="0.2">
      <c r="A658" s="12" t="s">
        <v>24155</v>
      </c>
      <c r="B658" s="12">
        <v>17353</v>
      </c>
      <c r="C658" s="12" t="s">
        <v>20135</v>
      </c>
      <c r="D658" s="13">
        <v>40001</v>
      </c>
      <c r="E658" s="13">
        <v>40003</v>
      </c>
      <c r="F658" s="14">
        <v>40004</v>
      </c>
      <c r="G658" s="14">
        <v>40007</v>
      </c>
      <c r="H658" s="14">
        <v>40008</v>
      </c>
      <c r="I658" s="16">
        <v>40026</v>
      </c>
      <c r="J658" s="15">
        <v>3</v>
      </c>
      <c r="K658" s="15">
        <v>1</v>
      </c>
      <c r="L658" s="15">
        <v>4</v>
      </c>
      <c r="M658" s="15">
        <v>18</v>
      </c>
      <c r="O658" t="str">
        <f t="shared" si="10"/>
        <v>JRBound &amp; Not Paid</v>
      </c>
    </row>
    <row r="659" spans="1:15" ht="12" customHeight="1" outlineLevel="1" x14ac:dyDescent="0.2">
      <c r="A659" s="12" t="s">
        <v>24156</v>
      </c>
      <c r="B659" s="12">
        <v>18254</v>
      </c>
      <c r="C659" s="12" t="s">
        <v>20136</v>
      </c>
      <c r="D659" s="13">
        <v>40002</v>
      </c>
      <c r="E659" s="13">
        <v>40004</v>
      </c>
      <c r="F659" s="14">
        <v>40004</v>
      </c>
      <c r="G659" s="20"/>
      <c r="H659" s="20"/>
      <c r="I659" s="18"/>
      <c r="J659" s="23"/>
      <c r="K659" s="23"/>
      <c r="L659" s="15">
        <v>0</v>
      </c>
      <c r="M659" s="15">
        <v>0</v>
      </c>
      <c r="O659" t="str">
        <f t="shared" si="10"/>
        <v>LABClose-No Info</v>
      </c>
    </row>
    <row r="660" spans="1:15" ht="12" customHeight="1" outlineLevel="1" x14ac:dyDescent="0.2">
      <c r="A660" s="12" t="s">
        <v>24156</v>
      </c>
      <c r="B660" s="12">
        <v>18251</v>
      </c>
      <c r="C660" s="12" t="s">
        <v>20133</v>
      </c>
      <c r="D660" s="13">
        <v>39987</v>
      </c>
      <c r="E660" s="13">
        <v>40004</v>
      </c>
      <c r="F660" s="14">
        <v>40004</v>
      </c>
      <c r="G660" s="20"/>
      <c r="H660" s="20"/>
      <c r="I660" s="18"/>
      <c r="J660" s="23"/>
      <c r="K660" s="23"/>
      <c r="L660" s="15">
        <v>0</v>
      </c>
      <c r="M660" s="15">
        <v>0</v>
      </c>
      <c r="O660" t="str">
        <f t="shared" si="10"/>
        <v>LABDeclined</v>
      </c>
    </row>
    <row r="661" spans="1:15" ht="12" customHeight="1" outlineLevel="1" x14ac:dyDescent="0.2">
      <c r="A661" s="12" t="s">
        <v>24157</v>
      </c>
      <c r="B661" s="12">
        <v>18250</v>
      </c>
      <c r="C661" s="12" t="s">
        <v>20135</v>
      </c>
      <c r="D661" s="13">
        <v>40000</v>
      </c>
      <c r="E661" s="13">
        <v>40001</v>
      </c>
      <c r="F661" s="14">
        <v>40004</v>
      </c>
      <c r="G661" s="14">
        <v>40002</v>
      </c>
      <c r="H661" s="14">
        <v>40004</v>
      </c>
      <c r="I661" s="18"/>
      <c r="J661" s="15">
        <v>-2</v>
      </c>
      <c r="K661" s="15">
        <v>2</v>
      </c>
      <c r="L661" s="15">
        <v>0</v>
      </c>
      <c r="M661" s="15">
        <v>0</v>
      </c>
      <c r="O661" t="str">
        <f t="shared" si="10"/>
        <v>MCBBound &amp; Not Paid</v>
      </c>
    </row>
    <row r="662" spans="1:15" ht="21.95" customHeight="1" outlineLevel="1" x14ac:dyDescent="0.2">
      <c r="A662" s="12" t="s">
        <v>24157</v>
      </c>
      <c r="B662" s="12">
        <v>17548</v>
      </c>
      <c r="C662" s="12" t="s">
        <v>24149</v>
      </c>
      <c r="D662" s="13">
        <v>39996</v>
      </c>
      <c r="E662" s="13">
        <v>40004</v>
      </c>
      <c r="F662" s="14">
        <v>40004</v>
      </c>
      <c r="G662" s="14">
        <v>40024</v>
      </c>
      <c r="H662" s="14">
        <v>40050</v>
      </c>
      <c r="I662" s="16">
        <v>40057</v>
      </c>
      <c r="J662" s="15">
        <v>20</v>
      </c>
      <c r="K662" s="15">
        <v>26</v>
      </c>
      <c r="L662" s="15">
        <v>46</v>
      </c>
      <c r="M662" s="15">
        <v>7</v>
      </c>
      <c r="O662" t="str">
        <f t="shared" si="10"/>
        <v>MCBRenewal Laspe Replaced</v>
      </c>
    </row>
    <row r="663" spans="1:15" ht="12" customHeight="1" outlineLevel="1" x14ac:dyDescent="0.2">
      <c r="A663" s="12" t="s">
        <v>24158</v>
      </c>
      <c r="B663" s="12">
        <v>18252</v>
      </c>
      <c r="C663" s="12" t="s">
        <v>20133</v>
      </c>
      <c r="D663" s="13">
        <v>40002</v>
      </c>
      <c r="E663" s="13">
        <v>40004</v>
      </c>
      <c r="F663" s="14">
        <v>40004</v>
      </c>
      <c r="G663" s="20"/>
      <c r="H663" s="20"/>
      <c r="I663" s="18"/>
      <c r="J663" s="23"/>
      <c r="K663" s="23"/>
      <c r="L663" s="15">
        <v>0</v>
      </c>
      <c r="M663" s="15">
        <v>0</v>
      </c>
      <c r="O663" t="str">
        <f t="shared" si="10"/>
        <v>NBBDeclined</v>
      </c>
    </row>
    <row r="664" spans="1:15" ht="12" customHeight="1" outlineLevel="1" x14ac:dyDescent="0.2">
      <c r="A664" s="12" t="s">
        <v>24158</v>
      </c>
      <c r="B664" s="12">
        <v>18259</v>
      </c>
      <c r="C664" s="12" t="s">
        <v>20134</v>
      </c>
      <c r="D664" s="18"/>
      <c r="E664" s="13">
        <v>40004</v>
      </c>
      <c r="F664" s="14">
        <v>40004</v>
      </c>
      <c r="G664" s="14">
        <v>40007</v>
      </c>
      <c r="H664" s="14">
        <v>40018</v>
      </c>
      <c r="I664" s="18"/>
      <c r="J664" s="15">
        <v>3</v>
      </c>
      <c r="K664" s="15">
        <v>11</v>
      </c>
      <c r="L664" s="15">
        <v>14</v>
      </c>
      <c r="M664" s="15">
        <v>0</v>
      </c>
      <c r="O664" t="str">
        <f t="shared" si="10"/>
        <v>NBBNo Sale</v>
      </c>
    </row>
    <row r="665" spans="1:15" ht="12" customHeight="1" outlineLevel="1" x14ac:dyDescent="0.2">
      <c r="A665" s="12" t="s">
        <v>24158</v>
      </c>
      <c r="B665" s="12">
        <v>18256</v>
      </c>
      <c r="C665" s="12" t="s">
        <v>20133</v>
      </c>
      <c r="D665" s="13">
        <v>39959</v>
      </c>
      <c r="E665" s="13">
        <v>40003</v>
      </c>
      <c r="F665" s="14">
        <v>40004</v>
      </c>
      <c r="G665" s="8"/>
      <c r="H665" s="8"/>
      <c r="I665" s="18"/>
      <c r="J665" s="10"/>
      <c r="K665" s="10"/>
      <c r="L665" s="15">
        <v>0</v>
      </c>
      <c r="M665" s="15">
        <v>0</v>
      </c>
      <c r="O665" t="str">
        <f t="shared" si="10"/>
        <v>NBBDeclined</v>
      </c>
    </row>
    <row r="666" spans="1:15" ht="12" customHeight="1" outlineLevel="1" x14ac:dyDescent="0.2">
      <c r="A666" s="12" t="s">
        <v>24158</v>
      </c>
      <c r="B666" s="12">
        <v>18258</v>
      </c>
      <c r="C666" s="12" t="s">
        <v>20133</v>
      </c>
      <c r="D666" s="13">
        <v>39866</v>
      </c>
      <c r="E666" s="13">
        <v>40001</v>
      </c>
      <c r="F666" s="14">
        <v>40004</v>
      </c>
      <c r="G666" s="20"/>
      <c r="H666" s="20"/>
      <c r="I666" s="18"/>
      <c r="J666" s="23"/>
      <c r="K666" s="23"/>
      <c r="L666" s="15">
        <v>0</v>
      </c>
      <c r="M666" s="15">
        <v>0</v>
      </c>
      <c r="O666" t="str">
        <f t="shared" ref="O666:O729" si="11">+A666&amp;C666</f>
        <v>NBBDeclined</v>
      </c>
    </row>
    <row r="667" spans="1:15" ht="12" customHeight="1" outlineLevel="1" x14ac:dyDescent="0.2">
      <c r="A667" s="12" t="s">
        <v>24158</v>
      </c>
      <c r="B667" s="12">
        <v>18255</v>
      </c>
      <c r="C667" s="12" t="s">
        <v>20133</v>
      </c>
      <c r="D667" s="13">
        <v>39975</v>
      </c>
      <c r="E667" s="13">
        <v>40003</v>
      </c>
      <c r="F667" s="14">
        <v>40004</v>
      </c>
      <c r="G667" s="20"/>
      <c r="H667" s="20"/>
      <c r="I667" s="18"/>
      <c r="J667" s="23"/>
      <c r="K667" s="23"/>
      <c r="L667" s="15">
        <v>0</v>
      </c>
      <c r="M667" s="15">
        <v>0</v>
      </c>
      <c r="O667" t="str">
        <f t="shared" si="11"/>
        <v>NBBDeclined</v>
      </c>
    </row>
    <row r="668" spans="1:15" ht="12" customHeight="1" outlineLevel="1" x14ac:dyDescent="0.2">
      <c r="A668" s="12" t="s">
        <v>24158</v>
      </c>
      <c r="B668" s="12">
        <v>18257</v>
      </c>
      <c r="C668" s="12" t="s">
        <v>20133</v>
      </c>
      <c r="D668" s="13">
        <v>39995</v>
      </c>
      <c r="E668" s="13">
        <v>40003</v>
      </c>
      <c r="F668" s="14">
        <v>40004</v>
      </c>
      <c r="G668" s="20"/>
      <c r="H668" s="20"/>
      <c r="I668" s="18"/>
      <c r="J668" s="23"/>
      <c r="K668" s="23"/>
      <c r="L668" s="15">
        <v>0</v>
      </c>
      <c r="M668" s="15">
        <v>0</v>
      </c>
      <c r="O668" t="str">
        <f t="shared" si="11"/>
        <v>NBBDeclined</v>
      </c>
    </row>
    <row r="669" spans="1:15" ht="12" customHeight="1" outlineLevel="1" x14ac:dyDescent="0.2">
      <c r="A669" s="12" t="s">
        <v>24155</v>
      </c>
      <c r="B669" s="12">
        <v>17351</v>
      </c>
      <c r="C669" s="12" t="s">
        <v>20135</v>
      </c>
      <c r="D669" s="13">
        <v>40006</v>
      </c>
      <c r="E669" s="13">
        <v>40007</v>
      </c>
      <c r="F669" s="14">
        <v>40007</v>
      </c>
      <c r="G669" s="14">
        <v>40014</v>
      </c>
      <c r="H669" s="14">
        <v>40014</v>
      </c>
      <c r="I669" s="16">
        <v>40026</v>
      </c>
      <c r="J669" s="15">
        <v>7</v>
      </c>
      <c r="K669" s="15">
        <v>0</v>
      </c>
      <c r="L669" s="15">
        <v>7</v>
      </c>
      <c r="M669" s="15">
        <v>12</v>
      </c>
      <c r="O669" t="str">
        <f t="shared" si="11"/>
        <v>JRBound &amp; Not Paid</v>
      </c>
    </row>
    <row r="670" spans="1:15" ht="12" customHeight="1" outlineLevel="1" x14ac:dyDescent="0.2">
      <c r="A670" s="12" t="s">
        <v>24156</v>
      </c>
      <c r="B670" s="12">
        <v>18261</v>
      </c>
      <c r="C670" s="12" t="s">
        <v>20135</v>
      </c>
      <c r="D670" s="13">
        <v>40003</v>
      </c>
      <c r="E670" s="13">
        <v>40007</v>
      </c>
      <c r="F670" s="14">
        <v>40007</v>
      </c>
      <c r="G670" s="14">
        <v>40010</v>
      </c>
      <c r="H670" s="14">
        <v>40010</v>
      </c>
      <c r="I670" s="18"/>
      <c r="J670" s="15">
        <v>3</v>
      </c>
      <c r="K670" s="15">
        <v>0</v>
      </c>
      <c r="L670" s="15">
        <v>3</v>
      </c>
      <c r="M670" s="15">
        <v>0</v>
      </c>
      <c r="O670" t="str">
        <f t="shared" si="11"/>
        <v>LABBound &amp; Not Paid</v>
      </c>
    </row>
    <row r="671" spans="1:15" ht="12" customHeight="1" outlineLevel="1" x14ac:dyDescent="0.2">
      <c r="A671" s="12" t="s">
        <v>24157</v>
      </c>
      <c r="B671" s="12">
        <v>17382</v>
      </c>
      <c r="C671" s="12" t="s">
        <v>20135</v>
      </c>
      <c r="D671" s="13">
        <v>40000</v>
      </c>
      <c r="E671" s="13">
        <v>40007</v>
      </c>
      <c r="F671" s="14">
        <v>40007</v>
      </c>
      <c r="G671" s="14">
        <v>40018</v>
      </c>
      <c r="H671" s="14">
        <v>40018</v>
      </c>
      <c r="I671" s="16">
        <v>40031</v>
      </c>
      <c r="J671" s="15">
        <v>11</v>
      </c>
      <c r="K671" s="15">
        <v>0</v>
      </c>
      <c r="L671" s="15">
        <v>11</v>
      </c>
      <c r="M671" s="15">
        <v>13</v>
      </c>
      <c r="O671" t="str">
        <f t="shared" si="11"/>
        <v>MCBBound &amp; Not Paid</v>
      </c>
    </row>
    <row r="672" spans="1:15" ht="12" customHeight="1" outlineLevel="1" x14ac:dyDescent="0.2">
      <c r="A672" s="12" t="s">
        <v>24157</v>
      </c>
      <c r="B672" s="12">
        <v>17557</v>
      </c>
      <c r="C672" s="12" t="s">
        <v>20135</v>
      </c>
      <c r="D672" s="13">
        <v>40001</v>
      </c>
      <c r="E672" s="13">
        <v>40007</v>
      </c>
      <c r="F672" s="14">
        <v>40007</v>
      </c>
      <c r="G672" s="14">
        <v>40010</v>
      </c>
      <c r="H672" s="14">
        <v>40010</v>
      </c>
      <c r="I672" s="21">
        <v>40061</v>
      </c>
      <c r="J672" s="15">
        <v>3</v>
      </c>
      <c r="K672" s="15">
        <v>0</v>
      </c>
      <c r="L672" s="15">
        <v>3</v>
      </c>
      <c r="M672" s="15">
        <v>51</v>
      </c>
      <c r="O672" t="str">
        <f t="shared" si="11"/>
        <v>MCBBound &amp; Not Paid</v>
      </c>
    </row>
    <row r="673" spans="1:15" ht="12" customHeight="1" outlineLevel="1" x14ac:dyDescent="0.2">
      <c r="A673" s="12" t="s">
        <v>24158</v>
      </c>
      <c r="B673" s="12">
        <v>18260</v>
      </c>
      <c r="C673" s="12" t="s">
        <v>20135</v>
      </c>
      <c r="D673" s="13">
        <v>40007</v>
      </c>
      <c r="E673" s="13">
        <v>40007</v>
      </c>
      <c r="F673" s="14">
        <v>40007</v>
      </c>
      <c r="G673" s="14">
        <v>40010</v>
      </c>
      <c r="H673" s="14">
        <v>40010</v>
      </c>
      <c r="I673" s="18"/>
      <c r="J673" s="15">
        <v>3</v>
      </c>
      <c r="K673" s="15">
        <v>0</v>
      </c>
      <c r="L673" s="15">
        <v>3</v>
      </c>
      <c r="M673" s="15">
        <v>0</v>
      </c>
      <c r="O673" t="str">
        <f t="shared" si="11"/>
        <v>NBBBound &amp; Not Paid</v>
      </c>
    </row>
    <row r="674" spans="1:15" ht="12" customHeight="1" outlineLevel="1" x14ac:dyDescent="0.2">
      <c r="A674" s="12" t="s">
        <v>24155</v>
      </c>
      <c r="B674" s="12">
        <v>17454</v>
      </c>
      <c r="C674" s="12" t="s">
        <v>20135</v>
      </c>
      <c r="D674" s="13">
        <v>39980</v>
      </c>
      <c r="E674" s="13">
        <v>40007</v>
      </c>
      <c r="F674" s="14">
        <v>40008</v>
      </c>
      <c r="G674" s="14">
        <v>40039</v>
      </c>
      <c r="H674" s="14">
        <v>40043</v>
      </c>
      <c r="I674" s="16">
        <v>40054</v>
      </c>
      <c r="J674" s="15">
        <v>31</v>
      </c>
      <c r="K674" s="15">
        <v>4</v>
      </c>
      <c r="L674" s="15">
        <v>35</v>
      </c>
      <c r="M674" s="15">
        <v>11</v>
      </c>
      <c r="O674" t="str">
        <f t="shared" si="11"/>
        <v>JRBound &amp; Not Paid</v>
      </c>
    </row>
    <row r="675" spans="1:15" ht="12" customHeight="1" outlineLevel="1" x14ac:dyDescent="0.2">
      <c r="A675" s="12" t="s">
        <v>24157</v>
      </c>
      <c r="B675" s="12">
        <v>17306</v>
      </c>
      <c r="C675" s="12" t="s">
        <v>20135</v>
      </c>
      <c r="D675" s="13">
        <v>39989</v>
      </c>
      <c r="E675" s="13">
        <v>40008</v>
      </c>
      <c r="F675" s="14">
        <v>40008</v>
      </c>
      <c r="G675" s="14">
        <v>40009</v>
      </c>
      <c r="H675" s="14">
        <v>40010</v>
      </c>
      <c r="I675" s="16">
        <v>40024</v>
      </c>
      <c r="J675" s="15">
        <v>1</v>
      </c>
      <c r="K675" s="15">
        <v>1</v>
      </c>
      <c r="L675" s="15">
        <v>2</v>
      </c>
      <c r="M675" s="15">
        <v>14</v>
      </c>
      <c r="O675" t="str">
        <f t="shared" si="11"/>
        <v>MCBBound &amp; Not Paid</v>
      </c>
    </row>
    <row r="676" spans="1:15" ht="12" customHeight="1" outlineLevel="1" x14ac:dyDescent="0.2">
      <c r="A676" s="12" t="s">
        <v>24157</v>
      </c>
      <c r="B676" s="12">
        <v>17664</v>
      </c>
      <c r="C676" s="12" t="s">
        <v>20135</v>
      </c>
      <c r="D676" s="13">
        <v>40007</v>
      </c>
      <c r="E676" s="13">
        <v>40008</v>
      </c>
      <c r="F676" s="14">
        <v>40008</v>
      </c>
      <c r="G676" s="14">
        <v>40073</v>
      </c>
      <c r="H676" s="14">
        <v>40073</v>
      </c>
      <c r="I676" s="16">
        <v>40087</v>
      </c>
      <c r="J676" s="15">
        <v>65</v>
      </c>
      <c r="K676" s="15">
        <v>0</v>
      </c>
      <c r="L676" s="15">
        <v>65</v>
      </c>
      <c r="M676" s="15">
        <v>14</v>
      </c>
      <c r="O676" t="str">
        <f t="shared" si="11"/>
        <v>MCBBound &amp; Not Paid</v>
      </c>
    </row>
    <row r="677" spans="1:15" ht="12" customHeight="1" outlineLevel="1" x14ac:dyDescent="0.2">
      <c r="A677" s="12" t="s">
        <v>24158</v>
      </c>
      <c r="B677" s="12">
        <v>18262</v>
      </c>
      <c r="C677" s="12" t="s">
        <v>20133</v>
      </c>
      <c r="D677" s="13">
        <v>40007</v>
      </c>
      <c r="E677" s="13">
        <v>40007</v>
      </c>
      <c r="F677" s="14">
        <v>40008</v>
      </c>
      <c r="G677" s="20"/>
      <c r="H677" s="20"/>
      <c r="I677" s="18"/>
      <c r="J677" s="23"/>
      <c r="K677" s="23"/>
      <c r="L677" s="15">
        <v>0</v>
      </c>
      <c r="M677" s="15">
        <v>0</v>
      </c>
      <c r="O677" t="str">
        <f t="shared" si="11"/>
        <v>NBBDeclined</v>
      </c>
    </row>
    <row r="678" spans="1:15" ht="12" customHeight="1" outlineLevel="1" x14ac:dyDescent="0.2">
      <c r="A678" s="12" t="s">
        <v>24158</v>
      </c>
      <c r="B678" s="12">
        <v>18263</v>
      </c>
      <c r="C678" s="12" t="s">
        <v>20133</v>
      </c>
      <c r="D678" s="13">
        <v>40000</v>
      </c>
      <c r="E678" s="13">
        <v>40007</v>
      </c>
      <c r="F678" s="14">
        <v>40008</v>
      </c>
      <c r="G678" s="20"/>
      <c r="H678" s="20"/>
      <c r="I678" s="18"/>
      <c r="J678" s="23"/>
      <c r="K678" s="23"/>
      <c r="L678" s="15">
        <v>0</v>
      </c>
      <c r="M678" s="15">
        <v>0</v>
      </c>
      <c r="O678" t="str">
        <f t="shared" si="11"/>
        <v>NBBDeclined</v>
      </c>
    </row>
    <row r="679" spans="1:15" ht="12" customHeight="1" outlineLevel="1" x14ac:dyDescent="0.2">
      <c r="A679" s="12" t="s">
        <v>24158</v>
      </c>
      <c r="B679" s="12">
        <v>18264</v>
      </c>
      <c r="C679" s="12" t="s">
        <v>20136</v>
      </c>
      <c r="D679" s="13">
        <v>39986</v>
      </c>
      <c r="E679" s="13">
        <v>40007</v>
      </c>
      <c r="F679" s="14">
        <v>40008</v>
      </c>
      <c r="G679" s="20"/>
      <c r="H679" s="20"/>
      <c r="I679" s="18"/>
      <c r="J679" s="23"/>
      <c r="K679" s="23"/>
      <c r="L679" s="15">
        <v>0</v>
      </c>
      <c r="M679" s="15">
        <v>0</v>
      </c>
      <c r="O679" t="str">
        <f t="shared" si="11"/>
        <v>NBBClose-No Info</v>
      </c>
    </row>
    <row r="680" spans="1:15" ht="12" customHeight="1" outlineLevel="1" x14ac:dyDescent="0.2">
      <c r="A680" s="12" t="s">
        <v>24158</v>
      </c>
      <c r="B680" s="12">
        <v>18265</v>
      </c>
      <c r="C680" s="12" t="s">
        <v>20133</v>
      </c>
      <c r="D680" s="13">
        <v>39988</v>
      </c>
      <c r="E680" s="13">
        <v>40008</v>
      </c>
      <c r="F680" s="14">
        <v>40008</v>
      </c>
      <c r="G680" s="20"/>
      <c r="H680" s="20"/>
      <c r="I680" s="18"/>
      <c r="J680" s="23"/>
      <c r="K680" s="23"/>
      <c r="L680" s="15">
        <v>0</v>
      </c>
      <c r="M680" s="15">
        <v>0</v>
      </c>
      <c r="O680" t="str">
        <f t="shared" si="11"/>
        <v>NBBDeclined</v>
      </c>
    </row>
    <row r="681" spans="1:15" ht="12" customHeight="1" outlineLevel="1" x14ac:dyDescent="0.2">
      <c r="A681" s="12" t="s">
        <v>24158</v>
      </c>
      <c r="B681" s="12">
        <v>18266</v>
      </c>
      <c r="C681" s="12" t="s">
        <v>20135</v>
      </c>
      <c r="D681" s="13">
        <v>40007</v>
      </c>
      <c r="E681" s="13">
        <v>40008</v>
      </c>
      <c r="F681" s="14">
        <v>40008</v>
      </c>
      <c r="G681" s="14">
        <v>40023</v>
      </c>
      <c r="H681" s="14">
        <v>40023</v>
      </c>
      <c r="I681" s="18"/>
      <c r="J681" s="15">
        <v>15</v>
      </c>
      <c r="K681" s="15">
        <v>0</v>
      </c>
      <c r="L681" s="15">
        <v>15</v>
      </c>
      <c r="M681" s="15">
        <v>0</v>
      </c>
      <c r="O681" t="str">
        <f t="shared" si="11"/>
        <v>NBBBound &amp; Not Paid</v>
      </c>
    </row>
    <row r="682" spans="1:15" ht="12" customHeight="1" outlineLevel="1" x14ac:dyDescent="0.2">
      <c r="A682" s="12" t="s">
        <v>20138</v>
      </c>
      <c r="B682" s="12">
        <v>17410</v>
      </c>
      <c r="C682" s="12" t="s">
        <v>20135</v>
      </c>
      <c r="D682" s="13">
        <v>39997</v>
      </c>
      <c r="E682" s="13">
        <v>40001</v>
      </c>
      <c r="F682" s="14">
        <v>40009</v>
      </c>
      <c r="G682" s="14">
        <v>40021</v>
      </c>
      <c r="H682" s="14">
        <v>40022</v>
      </c>
      <c r="I682" s="16">
        <v>40040</v>
      </c>
      <c r="J682" s="15">
        <v>12</v>
      </c>
      <c r="K682" s="15">
        <v>1</v>
      </c>
      <c r="L682" s="15">
        <v>13</v>
      </c>
      <c r="M682" s="15">
        <v>18</v>
      </c>
      <c r="O682" t="str">
        <f t="shared" si="11"/>
        <v>CNJBound &amp; Not Paid</v>
      </c>
    </row>
    <row r="683" spans="1:15" ht="12" customHeight="1" outlineLevel="1" x14ac:dyDescent="0.2">
      <c r="A683" s="12" t="s">
        <v>24155</v>
      </c>
      <c r="B683" s="12">
        <v>17300</v>
      </c>
      <c r="C683" s="12" t="s">
        <v>20135</v>
      </c>
      <c r="D683" s="13">
        <v>40002</v>
      </c>
      <c r="E683" s="13">
        <v>40009</v>
      </c>
      <c r="F683" s="14">
        <v>40009</v>
      </c>
      <c r="G683" s="14">
        <v>40010</v>
      </c>
      <c r="H683" s="14">
        <v>40010</v>
      </c>
      <c r="I683" s="16">
        <v>40021</v>
      </c>
      <c r="J683" s="15">
        <v>1</v>
      </c>
      <c r="K683" s="15">
        <v>0</v>
      </c>
      <c r="L683" s="15">
        <v>1</v>
      </c>
      <c r="M683" s="15">
        <v>11</v>
      </c>
      <c r="O683" t="str">
        <f t="shared" si="11"/>
        <v>JRBound &amp; Not Paid</v>
      </c>
    </row>
    <row r="684" spans="1:15" ht="12" customHeight="1" outlineLevel="1" x14ac:dyDescent="0.2">
      <c r="A684" s="12" t="s">
        <v>24155</v>
      </c>
      <c r="B684" s="12">
        <v>17282</v>
      </c>
      <c r="C684" s="12" t="s">
        <v>20135</v>
      </c>
      <c r="D684" s="13">
        <v>40009</v>
      </c>
      <c r="E684" s="13">
        <v>40009</v>
      </c>
      <c r="F684" s="14">
        <v>40009</v>
      </c>
      <c r="G684" s="14">
        <v>40011</v>
      </c>
      <c r="H684" s="14">
        <v>40011</v>
      </c>
      <c r="I684" s="16">
        <v>40018</v>
      </c>
      <c r="J684" s="15">
        <v>2</v>
      </c>
      <c r="K684" s="15">
        <v>0</v>
      </c>
      <c r="L684" s="15">
        <v>2</v>
      </c>
      <c r="M684" s="15">
        <v>7</v>
      </c>
      <c r="O684" t="str">
        <f t="shared" si="11"/>
        <v>JRBound &amp; Not Paid</v>
      </c>
    </row>
    <row r="685" spans="1:15" ht="12" customHeight="1" outlineLevel="1" x14ac:dyDescent="0.2">
      <c r="A685" s="12" t="s">
        <v>24156</v>
      </c>
      <c r="B685" s="12">
        <v>17400</v>
      </c>
      <c r="C685" s="12" t="s">
        <v>20135</v>
      </c>
      <c r="D685" s="13">
        <v>40010</v>
      </c>
      <c r="E685" s="13">
        <v>40011</v>
      </c>
      <c r="F685" s="14">
        <v>40011</v>
      </c>
      <c r="G685" s="14">
        <v>40014</v>
      </c>
      <c r="H685" s="14">
        <v>40016</v>
      </c>
      <c r="I685" s="16">
        <v>40037</v>
      </c>
      <c r="J685" s="15">
        <v>3</v>
      </c>
      <c r="K685" s="15">
        <v>2</v>
      </c>
      <c r="L685" s="15">
        <v>5</v>
      </c>
      <c r="M685" s="15">
        <v>21</v>
      </c>
      <c r="O685" t="str">
        <f t="shared" si="11"/>
        <v>LABBound &amp; Not Paid</v>
      </c>
    </row>
    <row r="686" spans="1:15" ht="12" customHeight="1" outlineLevel="1" x14ac:dyDescent="0.2">
      <c r="A686" s="12" t="s">
        <v>24156</v>
      </c>
      <c r="B686" s="12">
        <v>18267</v>
      </c>
      <c r="C686" s="12" t="s">
        <v>20137</v>
      </c>
      <c r="D686" s="13">
        <v>40009</v>
      </c>
      <c r="E686" s="13">
        <v>40009</v>
      </c>
      <c r="F686" s="14">
        <v>40011</v>
      </c>
      <c r="G686" s="14">
        <v>40014</v>
      </c>
      <c r="H686" s="14">
        <v>40014</v>
      </c>
      <c r="I686" s="18"/>
      <c r="J686" s="15">
        <v>3</v>
      </c>
      <c r="K686" s="15">
        <v>0</v>
      </c>
      <c r="L686" s="15">
        <v>3</v>
      </c>
      <c r="M686" s="15">
        <v>0</v>
      </c>
      <c r="O686" t="str">
        <f t="shared" si="11"/>
        <v>LABCancel</v>
      </c>
    </row>
    <row r="687" spans="1:15" ht="12" customHeight="1" outlineLevel="1" x14ac:dyDescent="0.2">
      <c r="A687" s="12" t="s">
        <v>24158</v>
      </c>
      <c r="B687" s="12">
        <v>18268</v>
      </c>
      <c r="C687" s="12" t="s">
        <v>20135</v>
      </c>
      <c r="D687" s="13">
        <v>40009</v>
      </c>
      <c r="E687" s="13">
        <v>40011</v>
      </c>
      <c r="F687" s="14">
        <v>40011</v>
      </c>
      <c r="G687" s="14">
        <v>40015</v>
      </c>
      <c r="H687" s="14">
        <v>40015</v>
      </c>
      <c r="I687" s="18"/>
      <c r="J687" s="15">
        <v>4</v>
      </c>
      <c r="K687" s="15">
        <v>0</v>
      </c>
      <c r="L687" s="15">
        <v>4</v>
      </c>
      <c r="M687" s="15">
        <v>0</v>
      </c>
      <c r="O687" t="str">
        <f t="shared" si="11"/>
        <v>NBBBound &amp; Not Paid</v>
      </c>
    </row>
    <row r="688" spans="1:15" ht="12" customHeight="1" outlineLevel="1" x14ac:dyDescent="0.2">
      <c r="A688" s="12" t="s">
        <v>24158</v>
      </c>
      <c r="B688" s="12">
        <v>18270</v>
      </c>
      <c r="C688" s="12" t="s">
        <v>20133</v>
      </c>
      <c r="D688" s="13">
        <v>40003</v>
      </c>
      <c r="E688" s="13">
        <v>40009</v>
      </c>
      <c r="F688" s="14">
        <v>40011</v>
      </c>
      <c r="G688" s="20"/>
      <c r="H688" s="20"/>
      <c r="I688" s="18"/>
      <c r="J688" s="23"/>
      <c r="K688" s="23"/>
      <c r="L688" s="15">
        <v>0</v>
      </c>
      <c r="M688" s="15">
        <v>0</v>
      </c>
      <c r="O688" t="str">
        <f t="shared" si="11"/>
        <v>NBBDeclined</v>
      </c>
    </row>
    <row r="689" spans="1:15" ht="12" customHeight="1" outlineLevel="1" x14ac:dyDescent="0.2">
      <c r="A689" s="12" t="s">
        <v>24158</v>
      </c>
      <c r="B689" s="12">
        <v>18269</v>
      </c>
      <c r="C689" s="12" t="s">
        <v>20133</v>
      </c>
      <c r="D689" s="18"/>
      <c r="E689" s="13">
        <v>40009</v>
      </c>
      <c r="F689" s="14">
        <v>40011</v>
      </c>
      <c r="G689" s="20"/>
      <c r="H689" s="20"/>
      <c r="I689" s="18"/>
      <c r="J689" s="23"/>
      <c r="K689" s="23"/>
      <c r="L689" s="15">
        <v>0</v>
      </c>
      <c r="M689" s="15">
        <v>0</v>
      </c>
      <c r="O689" t="str">
        <f t="shared" si="11"/>
        <v>NBBDeclined</v>
      </c>
    </row>
    <row r="690" spans="1:15" ht="12" customHeight="1" outlineLevel="1" x14ac:dyDescent="0.2">
      <c r="A690" s="12" t="s">
        <v>20138</v>
      </c>
      <c r="B690" s="12">
        <v>17389</v>
      </c>
      <c r="C690" s="12" t="s">
        <v>20135</v>
      </c>
      <c r="D690" s="13">
        <v>40003</v>
      </c>
      <c r="E690" s="13">
        <v>40011</v>
      </c>
      <c r="F690" s="14">
        <v>40014</v>
      </c>
      <c r="G690" s="14">
        <v>40017</v>
      </c>
      <c r="H690" s="14">
        <v>40018</v>
      </c>
      <c r="I690" s="16">
        <v>40034</v>
      </c>
      <c r="J690" s="15">
        <v>3</v>
      </c>
      <c r="K690" s="15">
        <v>1</v>
      </c>
      <c r="L690" s="15">
        <v>4</v>
      </c>
      <c r="M690" s="15">
        <v>16</v>
      </c>
      <c r="O690" t="str">
        <f t="shared" si="11"/>
        <v>CNJBound &amp; Not Paid</v>
      </c>
    </row>
    <row r="691" spans="1:15" ht="12" customHeight="1" outlineLevel="1" x14ac:dyDescent="0.2">
      <c r="A691" s="12" t="s">
        <v>20138</v>
      </c>
      <c r="B691" s="12">
        <v>17305</v>
      </c>
      <c r="C691" s="12" t="s">
        <v>20135</v>
      </c>
      <c r="D691" s="13">
        <v>40011</v>
      </c>
      <c r="E691" s="13">
        <v>40014</v>
      </c>
      <c r="F691" s="14">
        <v>40014</v>
      </c>
      <c r="G691" s="14">
        <v>40015</v>
      </c>
      <c r="H691" s="14">
        <v>40015</v>
      </c>
      <c r="I691" s="16">
        <v>40023</v>
      </c>
      <c r="J691" s="15">
        <v>1</v>
      </c>
      <c r="K691" s="15">
        <v>0</v>
      </c>
      <c r="L691" s="15">
        <v>1</v>
      </c>
      <c r="M691" s="15">
        <v>8</v>
      </c>
      <c r="O691" t="str">
        <f t="shared" si="11"/>
        <v>CNJBound &amp; Not Paid</v>
      </c>
    </row>
    <row r="692" spans="1:15" ht="12" customHeight="1" outlineLevel="1" x14ac:dyDescent="0.2">
      <c r="A692" s="12" t="s">
        <v>24155</v>
      </c>
      <c r="B692" s="12">
        <v>17356</v>
      </c>
      <c r="C692" s="12" t="s">
        <v>20135</v>
      </c>
      <c r="D692" s="13">
        <v>40001</v>
      </c>
      <c r="E692" s="13">
        <v>40009</v>
      </c>
      <c r="F692" s="14">
        <v>40014</v>
      </c>
      <c r="G692" s="14">
        <v>40014</v>
      </c>
      <c r="H692" s="14">
        <v>40015</v>
      </c>
      <c r="I692" s="16">
        <v>40026</v>
      </c>
      <c r="J692" s="15">
        <v>0</v>
      </c>
      <c r="K692" s="15">
        <v>1</v>
      </c>
      <c r="L692" s="15">
        <v>1</v>
      </c>
      <c r="M692" s="15">
        <v>11</v>
      </c>
      <c r="O692" t="str">
        <f t="shared" si="11"/>
        <v>JRBound &amp; Not Paid</v>
      </c>
    </row>
    <row r="693" spans="1:15" ht="12" customHeight="1" outlineLevel="1" x14ac:dyDescent="0.2">
      <c r="A693" s="12" t="s">
        <v>24155</v>
      </c>
      <c r="B693" s="12">
        <v>17393</v>
      </c>
      <c r="C693" s="12" t="s">
        <v>20135</v>
      </c>
      <c r="D693" s="13">
        <v>40008</v>
      </c>
      <c r="E693" s="13">
        <v>40009</v>
      </c>
      <c r="F693" s="14">
        <v>40014</v>
      </c>
      <c r="G693" s="14">
        <v>40018</v>
      </c>
      <c r="H693" s="14">
        <v>40030</v>
      </c>
      <c r="I693" s="16">
        <v>40035</v>
      </c>
      <c r="J693" s="15">
        <v>4</v>
      </c>
      <c r="K693" s="15">
        <v>12</v>
      </c>
      <c r="L693" s="15">
        <v>16</v>
      </c>
      <c r="M693" s="15">
        <v>5</v>
      </c>
      <c r="O693" t="str">
        <f t="shared" si="11"/>
        <v>JRBound &amp; Not Paid</v>
      </c>
    </row>
    <row r="694" spans="1:15" ht="12" customHeight="1" outlineLevel="1" x14ac:dyDescent="0.2">
      <c r="A694" s="12" t="s">
        <v>24155</v>
      </c>
      <c r="B694" s="12">
        <v>17461</v>
      </c>
      <c r="C694" s="12" t="s">
        <v>20135</v>
      </c>
      <c r="D694" s="13">
        <v>40004</v>
      </c>
      <c r="E694" s="13">
        <v>40009</v>
      </c>
      <c r="F694" s="14">
        <v>40014</v>
      </c>
      <c r="G694" s="14">
        <v>40037</v>
      </c>
      <c r="H694" s="14">
        <v>40037</v>
      </c>
      <c r="I694" s="16">
        <v>40055</v>
      </c>
      <c r="J694" s="15">
        <v>23</v>
      </c>
      <c r="K694" s="15">
        <v>0</v>
      </c>
      <c r="L694" s="15">
        <v>23</v>
      </c>
      <c r="M694" s="15">
        <v>18</v>
      </c>
      <c r="O694" t="str">
        <f t="shared" si="11"/>
        <v>JRBound &amp; Not Paid</v>
      </c>
    </row>
    <row r="695" spans="1:15" ht="12" customHeight="1" outlineLevel="1" x14ac:dyDescent="0.2">
      <c r="A695" s="12" t="s">
        <v>24156</v>
      </c>
      <c r="B695" s="12">
        <v>18272</v>
      </c>
      <c r="C695" s="12" t="s">
        <v>20133</v>
      </c>
      <c r="D695" s="13">
        <v>39996</v>
      </c>
      <c r="E695" s="13">
        <v>40009</v>
      </c>
      <c r="F695" s="14">
        <v>40014</v>
      </c>
      <c r="G695" s="20"/>
      <c r="H695" s="20"/>
      <c r="I695" s="18"/>
      <c r="J695" s="23"/>
      <c r="K695" s="23"/>
      <c r="L695" s="15">
        <v>0</v>
      </c>
      <c r="M695" s="15">
        <v>0</v>
      </c>
      <c r="O695" t="str">
        <f t="shared" si="11"/>
        <v>LABDeclined</v>
      </c>
    </row>
    <row r="696" spans="1:15" ht="12" customHeight="1" outlineLevel="1" x14ac:dyDescent="0.2">
      <c r="A696" s="12" t="s">
        <v>24156</v>
      </c>
      <c r="B696" s="12">
        <v>18275</v>
      </c>
      <c r="C696" s="12" t="s">
        <v>20135</v>
      </c>
      <c r="D696" s="13">
        <v>40011</v>
      </c>
      <c r="E696" s="13">
        <v>40014</v>
      </c>
      <c r="F696" s="14">
        <v>40014</v>
      </c>
      <c r="G696" s="14">
        <v>40015</v>
      </c>
      <c r="H696" s="14">
        <v>40015</v>
      </c>
      <c r="I696" s="18"/>
      <c r="J696" s="15">
        <v>1</v>
      </c>
      <c r="K696" s="15">
        <v>0</v>
      </c>
      <c r="L696" s="15">
        <v>1</v>
      </c>
      <c r="M696" s="15">
        <v>0</v>
      </c>
      <c r="O696" t="str">
        <f t="shared" si="11"/>
        <v>LABBound &amp; Not Paid</v>
      </c>
    </row>
    <row r="697" spans="1:15" ht="12" customHeight="1" outlineLevel="1" x14ac:dyDescent="0.2">
      <c r="A697" s="12" t="s">
        <v>24157</v>
      </c>
      <c r="B697" s="12">
        <v>17372</v>
      </c>
      <c r="C697" s="12" t="s">
        <v>20135</v>
      </c>
      <c r="D697" s="13">
        <v>40009</v>
      </c>
      <c r="E697" s="13">
        <v>40010</v>
      </c>
      <c r="F697" s="14">
        <v>40014</v>
      </c>
      <c r="G697" s="14">
        <v>40017</v>
      </c>
      <c r="H697" s="14">
        <v>40017</v>
      </c>
      <c r="I697" s="16">
        <v>40027</v>
      </c>
      <c r="J697" s="15">
        <v>3</v>
      </c>
      <c r="K697" s="15">
        <v>0</v>
      </c>
      <c r="L697" s="15">
        <v>3</v>
      </c>
      <c r="M697" s="15">
        <v>10</v>
      </c>
      <c r="O697" t="str">
        <f t="shared" si="11"/>
        <v>MCBBound &amp; Not Paid</v>
      </c>
    </row>
    <row r="698" spans="1:15" ht="12" customHeight="1" outlineLevel="1" x14ac:dyDescent="0.2">
      <c r="A698" s="12" t="s">
        <v>24158</v>
      </c>
      <c r="B698" s="12">
        <v>18273</v>
      </c>
      <c r="C698" s="12" t="s">
        <v>20133</v>
      </c>
      <c r="D698" s="13">
        <v>39990</v>
      </c>
      <c r="E698" s="13">
        <v>40011</v>
      </c>
      <c r="F698" s="14">
        <v>40014</v>
      </c>
      <c r="G698" s="20"/>
      <c r="H698" s="20"/>
      <c r="I698" s="18"/>
      <c r="J698" s="23"/>
      <c r="K698" s="23"/>
      <c r="L698" s="15">
        <v>0</v>
      </c>
      <c r="M698" s="15">
        <v>0</v>
      </c>
      <c r="O698" t="str">
        <f t="shared" si="11"/>
        <v>NBBDeclined</v>
      </c>
    </row>
    <row r="699" spans="1:15" ht="12" customHeight="1" outlineLevel="1" x14ac:dyDescent="0.2">
      <c r="A699" s="12" t="s">
        <v>24158</v>
      </c>
      <c r="B699" s="12">
        <v>18271</v>
      </c>
      <c r="C699" s="12" t="s">
        <v>20133</v>
      </c>
      <c r="D699" s="13">
        <v>39989</v>
      </c>
      <c r="E699" s="13">
        <v>40009</v>
      </c>
      <c r="F699" s="14">
        <v>40014</v>
      </c>
      <c r="G699" s="20"/>
      <c r="H699" s="20"/>
      <c r="I699" s="18"/>
      <c r="J699" s="23"/>
      <c r="K699" s="23"/>
      <c r="L699" s="15">
        <v>0</v>
      </c>
      <c r="M699" s="15">
        <v>0</v>
      </c>
      <c r="O699" t="str">
        <f t="shared" si="11"/>
        <v>NBBDeclined</v>
      </c>
    </row>
    <row r="700" spans="1:15" ht="12" customHeight="1" outlineLevel="1" x14ac:dyDescent="0.2">
      <c r="A700" s="12" t="s">
        <v>24158</v>
      </c>
      <c r="B700" s="12">
        <v>18274</v>
      </c>
      <c r="C700" s="12" t="s">
        <v>20133</v>
      </c>
      <c r="D700" s="13">
        <v>39804</v>
      </c>
      <c r="E700" s="13">
        <v>40011</v>
      </c>
      <c r="F700" s="14">
        <v>40014</v>
      </c>
      <c r="G700" s="20"/>
      <c r="H700" s="20"/>
      <c r="I700" s="18"/>
      <c r="J700" s="23"/>
      <c r="K700" s="23"/>
      <c r="L700" s="15">
        <v>0</v>
      </c>
      <c r="M700" s="15">
        <v>0</v>
      </c>
      <c r="O700" t="str">
        <f t="shared" si="11"/>
        <v>NBBDeclined</v>
      </c>
    </row>
    <row r="701" spans="1:15" ht="12" customHeight="1" outlineLevel="1" x14ac:dyDescent="0.2">
      <c r="A701" s="12" t="s">
        <v>20138</v>
      </c>
      <c r="B701" s="12">
        <v>17604</v>
      </c>
      <c r="C701" s="12" t="s">
        <v>20135</v>
      </c>
      <c r="D701" s="13">
        <v>40012</v>
      </c>
      <c r="E701" s="13">
        <v>40015</v>
      </c>
      <c r="F701" s="14">
        <v>40015</v>
      </c>
      <c r="G701" s="14">
        <v>40057</v>
      </c>
      <c r="H701" s="14">
        <v>40058</v>
      </c>
      <c r="I701" s="16">
        <v>40074</v>
      </c>
      <c r="J701" s="15">
        <v>42</v>
      </c>
      <c r="K701" s="15">
        <v>1</v>
      </c>
      <c r="L701" s="15">
        <v>43</v>
      </c>
      <c r="M701" s="15">
        <v>16</v>
      </c>
      <c r="O701" t="str">
        <f t="shared" si="11"/>
        <v>CNJBound &amp; Not Paid</v>
      </c>
    </row>
    <row r="702" spans="1:15" ht="12" customHeight="1" outlineLevel="1" x14ac:dyDescent="0.2">
      <c r="A702" s="12" t="s">
        <v>20138</v>
      </c>
      <c r="B702" s="12">
        <v>17416</v>
      </c>
      <c r="C702" s="12" t="s">
        <v>20135</v>
      </c>
      <c r="D702" s="13">
        <v>40015</v>
      </c>
      <c r="E702" s="13">
        <v>40015</v>
      </c>
      <c r="F702" s="14">
        <v>40015</v>
      </c>
      <c r="G702" s="14">
        <v>40022</v>
      </c>
      <c r="H702" s="14">
        <v>40022</v>
      </c>
      <c r="I702" s="16">
        <v>40042</v>
      </c>
      <c r="J702" s="15">
        <v>7</v>
      </c>
      <c r="K702" s="15">
        <v>0</v>
      </c>
      <c r="L702" s="15">
        <v>7</v>
      </c>
      <c r="M702" s="15">
        <v>20</v>
      </c>
      <c r="O702" t="str">
        <f t="shared" si="11"/>
        <v>CNJBound &amp; Not Paid</v>
      </c>
    </row>
    <row r="703" spans="1:15" ht="12" customHeight="1" outlineLevel="1" x14ac:dyDescent="0.2">
      <c r="A703" s="12" t="s">
        <v>24153</v>
      </c>
      <c r="B703" s="12">
        <v>17607</v>
      </c>
      <c r="C703" s="12" t="s">
        <v>20135</v>
      </c>
      <c r="D703" s="13">
        <v>39997</v>
      </c>
      <c r="E703" s="13">
        <v>40009</v>
      </c>
      <c r="F703" s="14">
        <v>40015</v>
      </c>
      <c r="G703" s="14">
        <v>40037</v>
      </c>
      <c r="H703" s="14">
        <v>40046</v>
      </c>
      <c r="I703" s="16">
        <v>40075</v>
      </c>
      <c r="J703" s="15">
        <v>22</v>
      </c>
      <c r="K703" s="15">
        <v>9</v>
      </c>
      <c r="L703" s="15">
        <v>31</v>
      </c>
      <c r="M703" s="15">
        <v>29</v>
      </c>
      <c r="O703" t="str">
        <f t="shared" si="11"/>
        <v>HJMBound &amp; Not Paid</v>
      </c>
    </row>
    <row r="704" spans="1:15" ht="12" customHeight="1" outlineLevel="1" x14ac:dyDescent="0.2">
      <c r="A704" s="12" t="s">
        <v>24153</v>
      </c>
      <c r="B704" s="12">
        <v>17586</v>
      </c>
      <c r="C704" s="12" t="s">
        <v>20135</v>
      </c>
      <c r="D704" s="13">
        <v>40009</v>
      </c>
      <c r="E704" s="13">
        <v>40011</v>
      </c>
      <c r="F704" s="14">
        <v>40015</v>
      </c>
      <c r="G704" s="14">
        <v>40029</v>
      </c>
      <c r="H704" s="14">
        <v>40029</v>
      </c>
      <c r="I704" s="16">
        <v>40069</v>
      </c>
      <c r="J704" s="15">
        <v>14</v>
      </c>
      <c r="K704" s="15">
        <v>0</v>
      </c>
      <c r="L704" s="15">
        <v>14</v>
      </c>
      <c r="M704" s="15">
        <v>40</v>
      </c>
      <c r="O704" t="str">
        <f t="shared" si="11"/>
        <v>HJMBound &amp; Not Paid</v>
      </c>
    </row>
    <row r="705" spans="1:15" ht="12" customHeight="1" outlineLevel="1" x14ac:dyDescent="0.2">
      <c r="A705" s="12" t="s">
        <v>24155</v>
      </c>
      <c r="B705" s="12">
        <v>17544</v>
      </c>
      <c r="C705" s="12" t="s">
        <v>20135</v>
      </c>
      <c r="D705" s="13">
        <v>40004</v>
      </c>
      <c r="E705" s="13">
        <v>40011</v>
      </c>
      <c r="F705" s="14">
        <v>40015</v>
      </c>
      <c r="G705" s="14">
        <v>40045</v>
      </c>
      <c r="H705" s="14">
        <v>40050</v>
      </c>
      <c r="I705" s="16">
        <v>40057</v>
      </c>
      <c r="J705" s="15">
        <v>30</v>
      </c>
      <c r="K705" s="15">
        <v>5</v>
      </c>
      <c r="L705" s="15">
        <v>35</v>
      </c>
      <c r="M705" s="15">
        <v>7</v>
      </c>
      <c r="O705" t="str">
        <f t="shared" si="11"/>
        <v>JRBound &amp; Not Paid</v>
      </c>
    </row>
    <row r="706" spans="1:15" ht="12" customHeight="1" outlineLevel="1" x14ac:dyDescent="0.2">
      <c r="A706" s="12" t="s">
        <v>24155</v>
      </c>
      <c r="B706" s="12">
        <v>17407</v>
      </c>
      <c r="C706" s="12" t="s">
        <v>20135</v>
      </c>
      <c r="D706" s="13">
        <v>40004</v>
      </c>
      <c r="E706" s="13">
        <v>40015</v>
      </c>
      <c r="F706" s="14">
        <v>40015</v>
      </c>
      <c r="G706" s="14">
        <v>40019</v>
      </c>
      <c r="H706" s="14">
        <v>40022</v>
      </c>
      <c r="I706" s="16">
        <v>40039</v>
      </c>
      <c r="J706" s="15">
        <v>4</v>
      </c>
      <c r="K706" s="15">
        <v>3</v>
      </c>
      <c r="L706" s="15">
        <v>7</v>
      </c>
      <c r="M706" s="15">
        <v>17</v>
      </c>
      <c r="O706" t="str">
        <f t="shared" si="11"/>
        <v>JRBound &amp; Not Paid</v>
      </c>
    </row>
    <row r="707" spans="1:15" ht="12" customHeight="1" outlineLevel="1" x14ac:dyDescent="0.2">
      <c r="A707" s="12" t="s">
        <v>24155</v>
      </c>
      <c r="B707" s="12">
        <v>17394</v>
      </c>
      <c r="C707" s="12" t="s">
        <v>20135</v>
      </c>
      <c r="D707" s="13">
        <v>40008</v>
      </c>
      <c r="E707" s="13">
        <v>40011</v>
      </c>
      <c r="F707" s="14">
        <v>40015</v>
      </c>
      <c r="G707" s="19">
        <v>40019</v>
      </c>
      <c r="H707" s="19">
        <v>40019</v>
      </c>
      <c r="I707" s="16">
        <v>40036</v>
      </c>
      <c r="J707" s="22">
        <v>4</v>
      </c>
      <c r="K707" s="22">
        <v>0</v>
      </c>
      <c r="L707" s="15">
        <v>4</v>
      </c>
      <c r="M707" s="15">
        <v>17</v>
      </c>
      <c r="O707" t="str">
        <f t="shared" si="11"/>
        <v>JRBound &amp; Not Paid</v>
      </c>
    </row>
    <row r="708" spans="1:15" ht="12" customHeight="1" outlineLevel="1" x14ac:dyDescent="0.2">
      <c r="A708" s="12" t="s">
        <v>24155</v>
      </c>
      <c r="B708" s="12">
        <v>17654</v>
      </c>
      <c r="C708" s="12" t="s">
        <v>20135</v>
      </c>
      <c r="D708" s="13">
        <v>40008</v>
      </c>
      <c r="E708" s="13">
        <v>40009</v>
      </c>
      <c r="F708" s="14">
        <v>40015</v>
      </c>
      <c r="G708" s="14">
        <v>40070</v>
      </c>
      <c r="H708" s="14">
        <v>40070</v>
      </c>
      <c r="I708" s="16">
        <v>40087</v>
      </c>
      <c r="J708" s="15">
        <v>55</v>
      </c>
      <c r="K708" s="15">
        <v>0</v>
      </c>
      <c r="L708" s="15">
        <v>55</v>
      </c>
      <c r="M708" s="15">
        <v>17</v>
      </c>
      <c r="O708" t="str">
        <f t="shared" si="11"/>
        <v>JRBound &amp; Not Paid</v>
      </c>
    </row>
    <row r="709" spans="1:15" ht="12" customHeight="1" outlineLevel="1" x14ac:dyDescent="0.2">
      <c r="A709" s="12" t="s">
        <v>24156</v>
      </c>
      <c r="B709" s="12">
        <v>17594</v>
      </c>
      <c r="C709" s="12" t="s">
        <v>20135</v>
      </c>
      <c r="D709" s="13">
        <v>39996</v>
      </c>
      <c r="E709" s="13">
        <v>40009</v>
      </c>
      <c r="F709" s="14">
        <v>40015</v>
      </c>
      <c r="G709" s="14">
        <v>40018</v>
      </c>
      <c r="H709" s="14">
        <v>40039</v>
      </c>
      <c r="I709" s="16">
        <v>40071</v>
      </c>
      <c r="J709" s="15">
        <v>3</v>
      </c>
      <c r="K709" s="15">
        <v>21</v>
      </c>
      <c r="L709" s="15">
        <v>24</v>
      </c>
      <c r="M709" s="15">
        <v>32</v>
      </c>
      <c r="O709" t="str">
        <f t="shared" si="11"/>
        <v>LABBound &amp; Not Paid</v>
      </c>
    </row>
    <row r="710" spans="1:15" ht="12" customHeight="1" outlineLevel="1" x14ac:dyDescent="0.2">
      <c r="A710" s="12" t="s">
        <v>24157</v>
      </c>
      <c r="B710" s="12">
        <v>17381</v>
      </c>
      <c r="C710" s="12" t="s">
        <v>20135</v>
      </c>
      <c r="D710" s="13">
        <v>39961</v>
      </c>
      <c r="E710" s="13">
        <v>40014</v>
      </c>
      <c r="F710" s="14">
        <v>40015</v>
      </c>
      <c r="G710" s="14">
        <v>40017</v>
      </c>
      <c r="H710" s="14">
        <v>40017</v>
      </c>
      <c r="I710" s="16">
        <v>40030</v>
      </c>
      <c r="J710" s="15">
        <v>2</v>
      </c>
      <c r="K710" s="15">
        <v>0</v>
      </c>
      <c r="L710" s="15">
        <v>2</v>
      </c>
      <c r="M710" s="15">
        <v>13</v>
      </c>
      <c r="O710" t="str">
        <f t="shared" si="11"/>
        <v>MCBBound &amp; Not Paid</v>
      </c>
    </row>
    <row r="711" spans="1:15" ht="12" customHeight="1" outlineLevel="1" x14ac:dyDescent="0.2">
      <c r="A711" s="12" t="s">
        <v>24158</v>
      </c>
      <c r="B711" s="12">
        <v>17291</v>
      </c>
      <c r="C711" s="12" t="s">
        <v>24151</v>
      </c>
      <c r="D711" s="13">
        <v>40011</v>
      </c>
      <c r="E711" s="13">
        <v>40015</v>
      </c>
      <c r="F711" s="14">
        <v>40015</v>
      </c>
      <c r="G711" s="14">
        <v>39982</v>
      </c>
      <c r="H711" s="20"/>
      <c r="I711" s="16">
        <v>40019</v>
      </c>
      <c r="J711" s="15">
        <v>-33</v>
      </c>
      <c r="K711" s="23"/>
      <c r="L711" s="15">
        <v>0</v>
      </c>
      <c r="M711" s="15">
        <v>0</v>
      </c>
      <c r="O711" t="str">
        <f t="shared" si="11"/>
        <v>NBBRating</v>
      </c>
    </row>
    <row r="712" spans="1:15" ht="12" customHeight="1" outlineLevel="1" x14ac:dyDescent="0.2">
      <c r="A712" s="12" t="s">
        <v>24158</v>
      </c>
      <c r="B712" s="12">
        <v>18276</v>
      </c>
      <c r="C712" s="12" t="s">
        <v>20133</v>
      </c>
      <c r="D712" s="13">
        <v>40001</v>
      </c>
      <c r="E712" s="13">
        <v>40014</v>
      </c>
      <c r="F712" s="14">
        <v>40015</v>
      </c>
      <c r="G712" s="20"/>
      <c r="H712" s="20"/>
      <c r="I712" s="18"/>
      <c r="J712" s="23"/>
      <c r="K712" s="23"/>
      <c r="L712" s="15">
        <v>0</v>
      </c>
      <c r="M712" s="15">
        <v>0</v>
      </c>
      <c r="O712" t="str">
        <f t="shared" si="11"/>
        <v>NBBDeclined</v>
      </c>
    </row>
    <row r="713" spans="1:15" ht="12" customHeight="1" outlineLevel="1" x14ac:dyDescent="0.2">
      <c r="A713" s="12" t="s">
        <v>24155</v>
      </c>
      <c r="B713" s="12">
        <v>17415</v>
      </c>
      <c r="C713" s="12" t="s">
        <v>20135</v>
      </c>
      <c r="D713" s="13">
        <v>40011</v>
      </c>
      <c r="E713" s="13">
        <v>40016</v>
      </c>
      <c r="F713" s="14">
        <v>40016</v>
      </c>
      <c r="G713" s="14">
        <v>40028</v>
      </c>
      <c r="H713" s="14">
        <v>40028</v>
      </c>
      <c r="I713" s="16">
        <v>40041</v>
      </c>
      <c r="J713" s="15">
        <v>12</v>
      </c>
      <c r="K713" s="15">
        <v>0</v>
      </c>
      <c r="L713" s="15">
        <v>12</v>
      </c>
      <c r="M713" s="15">
        <v>13</v>
      </c>
      <c r="O713" t="str">
        <f t="shared" si="11"/>
        <v>JRBound &amp; Not Paid</v>
      </c>
    </row>
    <row r="714" spans="1:15" ht="12" customHeight="1" outlineLevel="1" x14ac:dyDescent="0.2">
      <c r="A714" s="12" t="s">
        <v>24156</v>
      </c>
      <c r="B714" s="12">
        <v>18277</v>
      </c>
      <c r="C714" s="12" t="s">
        <v>20133</v>
      </c>
      <c r="D714" s="13">
        <v>40001</v>
      </c>
      <c r="E714" s="13">
        <v>40015</v>
      </c>
      <c r="F714" s="14">
        <v>40016</v>
      </c>
      <c r="G714" s="20"/>
      <c r="H714" s="20"/>
      <c r="I714" s="18"/>
      <c r="J714" s="23"/>
      <c r="K714" s="23"/>
      <c r="L714" s="15">
        <v>0</v>
      </c>
      <c r="M714" s="15">
        <v>0</v>
      </c>
      <c r="O714" t="str">
        <f t="shared" si="11"/>
        <v>LABDeclined</v>
      </c>
    </row>
    <row r="715" spans="1:15" ht="12" customHeight="1" outlineLevel="1" x14ac:dyDescent="0.2">
      <c r="A715" s="12" t="s">
        <v>24156</v>
      </c>
      <c r="B715" s="12">
        <v>18279</v>
      </c>
      <c r="C715" s="12" t="s">
        <v>20135</v>
      </c>
      <c r="D715" s="13">
        <v>40015</v>
      </c>
      <c r="E715" s="13">
        <v>40015</v>
      </c>
      <c r="F715" s="14">
        <v>40016</v>
      </c>
      <c r="G715" s="14">
        <v>40017</v>
      </c>
      <c r="H715" s="14">
        <v>40017</v>
      </c>
      <c r="I715" s="18"/>
      <c r="J715" s="15">
        <v>1</v>
      </c>
      <c r="K715" s="15">
        <v>0</v>
      </c>
      <c r="L715" s="15">
        <v>1</v>
      </c>
      <c r="M715" s="15">
        <v>0</v>
      </c>
      <c r="O715" t="str">
        <f t="shared" si="11"/>
        <v>LABBound &amp; Not Paid</v>
      </c>
    </row>
    <row r="716" spans="1:15" ht="12" customHeight="1" outlineLevel="1" x14ac:dyDescent="0.2">
      <c r="A716" s="12" t="s">
        <v>24156</v>
      </c>
      <c r="B716" s="12">
        <v>18281</v>
      </c>
      <c r="C716" s="12" t="s">
        <v>20133</v>
      </c>
      <c r="D716" s="18"/>
      <c r="E716" s="13">
        <v>40016</v>
      </c>
      <c r="F716" s="14">
        <v>40016</v>
      </c>
      <c r="G716" s="20"/>
      <c r="H716" s="20"/>
      <c r="I716" s="18"/>
      <c r="J716" s="23"/>
      <c r="K716" s="23"/>
      <c r="L716" s="15">
        <v>0</v>
      </c>
      <c r="M716" s="15">
        <v>0</v>
      </c>
      <c r="O716" t="str">
        <f t="shared" si="11"/>
        <v>LABDeclined</v>
      </c>
    </row>
    <row r="717" spans="1:15" ht="12" customHeight="1" outlineLevel="1" x14ac:dyDescent="0.2">
      <c r="A717" s="12" t="s">
        <v>24157</v>
      </c>
      <c r="B717" s="12">
        <v>17423</v>
      </c>
      <c r="C717" s="12" t="s">
        <v>20135</v>
      </c>
      <c r="D717" s="13">
        <v>40015</v>
      </c>
      <c r="E717" s="13">
        <v>40016</v>
      </c>
      <c r="F717" s="14">
        <v>40016</v>
      </c>
      <c r="G717" s="14">
        <v>40028</v>
      </c>
      <c r="H717" s="14">
        <v>40028</v>
      </c>
      <c r="I717" s="16">
        <v>40044</v>
      </c>
      <c r="J717" s="15">
        <v>12</v>
      </c>
      <c r="K717" s="15">
        <v>0</v>
      </c>
      <c r="L717" s="15">
        <v>12</v>
      </c>
      <c r="M717" s="15">
        <v>16</v>
      </c>
      <c r="O717" t="str">
        <f t="shared" si="11"/>
        <v>MCBBound &amp; Not Paid</v>
      </c>
    </row>
    <row r="718" spans="1:15" ht="12" customHeight="1" outlineLevel="1" x14ac:dyDescent="0.2">
      <c r="A718" s="12" t="s">
        <v>24157</v>
      </c>
      <c r="B718" s="12">
        <v>17378</v>
      </c>
      <c r="C718" s="12" t="s">
        <v>20135</v>
      </c>
      <c r="D718" s="13">
        <v>40011</v>
      </c>
      <c r="E718" s="13">
        <v>40016</v>
      </c>
      <c r="F718" s="14">
        <v>40016</v>
      </c>
      <c r="G718" s="19">
        <v>40016</v>
      </c>
      <c r="H718" s="19">
        <v>40022</v>
      </c>
      <c r="I718" s="16">
        <v>40029</v>
      </c>
      <c r="J718" s="22">
        <v>0</v>
      </c>
      <c r="K718" s="22">
        <v>6</v>
      </c>
      <c r="L718" s="15">
        <v>6</v>
      </c>
      <c r="M718" s="15">
        <v>7</v>
      </c>
      <c r="O718" t="str">
        <f t="shared" si="11"/>
        <v>MCBBound &amp; Not Paid</v>
      </c>
    </row>
    <row r="719" spans="1:15" ht="12" customHeight="1" outlineLevel="1" x14ac:dyDescent="0.2">
      <c r="A719" s="12" t="s">
        <v>24158</v>
      </c>
      <c r="B719" s="12">
        <v>18278</v>
      </c>
      <c r="C719" s="12" t="s">
        <v>20135</v>
      </c>
      <c r="D719" s="13">
        <v>40014</v>
      </c>
      <c r="E719" s="13">
        <v>40015</v>
      </c>
      <c r="F719" s="14">
        <v>40016</v>
      </c>
      <c r="G719" s="14">
        <v>40017</v>
      </c>
      <c r="H719" s="14">
        <v>40017</v>
      </c>
      <c r="I719" s="18"/>
      <c r="J719" s="15">
        <v>1</v>
      </c>
      <c r="K719" s="15">
        <v>0</v>
      </c>
      <c r="L719" s="15">
        <v>1</v>
      </c>
      <c r="M719" s="15">
        <v>0</v>
      </c>
      <c r="O719" t="str">
        <f t="shared" si="11"/>
        <v>NBBBound &amp; Not Paid</v>
      </c>
    </row>
    <row r="720" spans="1:15" ht="12" customHeight="1" outlineLevel="1" x14ac:dyDescent="0.2">
      <c r="A720" s="12" t="s">
        <v>24158</v>
      </c>
      <c r="B720" s="12">
        <v>18280</v>
      </c>
      <c r="C720" s="12" t="s">
        <v>20133</v>
      </c>
      <c r="D720" s="13">
        <v>39981</v>
      </c>
      <c r="E720" s="13">
        <v>40015</v>
      </c>
      <c r="F720" s="14">
        <v>40016</v>
      </c>
      <c r="G720" s="20"/>
      <c r="H720" s="20"/>
      <c r="I720" s="18"/>
      <c r="J720" s="23"/>
      <c r="K720" s="23"/>
      <c r="L720" s="15">
        <v>0</v>
      </c>
      <c r="M720" s="15">
        <v>0</v>
      </c>
      <c r="O720" t="str">
        <f t="shared" si="11"/>
        <v>NBBDeclined</v>
      </c>
    </row>
    <row r="721" spans="1:15" ht="12" customHeight="1" outlineLevel="1" x14ac:dyDescent="0.2">
      <c r="A721" s="12" t="s">
        <v>20138</v>
      </c>
      <c r="B721" s="12">
        <v>17314</v>
      </c>
      <c r="C721" s="12" t="s">
        <v>20135</v>
      </c>
      <c r="D721" s="13">
        <v>40016</v>
      </c>
      <c r="E721" s="13">
        <v>40017</v>
      </c>
      <c r="F721" s="14">
        <v>40017</v>
      </c>
      <c r="G721" s="14">
        <v>40018</v>
      </c>
      <c r="H721" s="14">
        <v>40021</v>
      </c>
      <c r="I721" s="16">
        <v>40025</v>
      </c>
      <c r="J721" s="15">
        <v>1</v>
      </c>
      <c r="K721" s="15">
        <v>3</v>
      </c>
      <c r="L721" s="15">
        <v>4</v>
      </c>
      <c r="M721" s="15">
        <v>4</v>
      </c>
      <c r="O721" t="str">
        <f t="shared" si="11"/>
        <v>CNJBound &amp; Not Paid</v>
      </c>
    </row>
    <row r="722" spans="1:15" ht="12" customHeight="1" outlineLevel="1" x14ac:dyDescent="0.2">
      <c r="A722" s="12" t="s">
        <v>24153</v>
      </c>
      <c r="B722" s="12">
        <v>17602</v>
      </c>
      <c r="C722" s="12" t="s">
        <v>20135</v>
      </c>
      <c r="D722" s="13">
        <v>40015</v>
      </c>
      <c r="E722" s="13">
        <v>40016</v>
      </c>
      <c r="F722" s="14">
        <v>40017</v>
      </c>
      <c r="G722" s="14">
        <v>40047</v>
      </c>
      <c r="H722" s="14">
        <v>40047</v>
      </c>
      <c r="I722" s="16">
        <v>40073</v>
      </c>
      <c r="J722" s="15">
        <v>30</v>
      </c>
      <c r="K722" s="15">
        <v>0</v>
      </c>
      <c r="L722" s="15">
        <v>30</v>
      </c>
      <c r="M722" s="15">
        <v>26</v>
      </c>
      <c r="O722" t="str">
        <f t="shared" si="11"/>
        <v>HJMBound &amp; Not Paid</v>
      </c>
    </row>
    <row r="723" spans="1:15" ht="12" customHeight="1" outlineLevel="1" x14ac:dyDescent="0.2">
      <c r="A723" s="12" t="s">
        <v>24153</v>
      </c>
      <c r="B723" s="12">
        <v>17420</v>
      </c>
      <c r="C723" s="12" t="s">
        <v>20135</v>
      </c>
      <c r="D723" s="13">
        <v>39996</v>
      </c>
      <c r="E723" s="13">
        <v>40017</v>
      </c>
      <c r="F723" s="14">
        <v>40017</v>
      </c>
      <c r="G723" s="14">
        <v>40028</v>
      </c>
      <c r="H723" s="14">
        <v>40028</v>
      </c>
      <c r="I723" s="16">
        <v>40043</v>
      </c>
      <c r="J723" s="15">
        <v>11</v>
      </c>
      <c r="K723" s="15">
        <v>0</v>
      </c>
      <c r="L723" s="15">
        <v>11</v>
      </c>
      <c r="M723" s="15">
        <v>15</v>
      </c>
      <c r="O723" t="str">
        <f t="shared" si="11"/>
        <v>HJMBound &amp; Not Paid</v>
      </c>
    </row>
    <row r="724" spans="1:15" ht="12" customHeight="1" outlineLevel="1" x14ac:dyDescent="0.2">
      <c r="A724" s="12" t="s">
        <v>24153</v>
      </c>
      <c r="B724" s="12">
        <v>17600</v>
      </c>
      <c r="C724" s="12" t="s">
        <v>20135</v>
      </c>
      <c r="D724" s="13">
        <v>40007</v>
      </c>
      <c r="E724" s="13">
        <v>40016</v>
      </c>
      <c r="F724" s="14">
        <v>40017</v>
      </c>
      <c r="G724" s="14">
        <v>40050</v>
      </c>
      <c r="H724" s="14">
        <v>40058</v>
      </c>
      <c r="I724" s="16">
        <v>40072</v>
      </c>
      <c r="J724" s="15">
        <v>33</v>
      </c>
      <c r="K724" s="15">
        <v>8</v>
      </c>
      <c r="L724" s="15">
        <v>41</v>
      </c>
      <c r="M724" s="15">
        <v>14</v>
      </c>
      <c r="O724" t="str">
        <f t="shared" si="11"/>
        <v>HJMBound &amp; Not Paid</v>
      </c>
    </row>
    <row r="725" spans="1:15" ht="12" customHeight="1" outlineLevel="1" x14ac:dyDescent="0.2">
      <c r="A725" s="12" t="s">
        <v>24153</v>
      </c>
      <c r="B725" s="12">
        <v>17428</v>
      </c>
      <c r="C725" s="12" t="s">
        <v>20135</v>
      </c>
      <c r="D725" s="13">
        <v>40008</v>
      </c>
      <c r="E725" s="13">
        <v>40017</v>
      </c>
      <c r="F725" s="14">
        <v>40017</v>
      </c>
      <c r="G725" s="14">
        <v>40031</v>
      </c>
      <c r="H725" s="14">
        <v>40032</v>
      </c>
      <c r="I725" s="16">
        <v>40045</v>
      </c>
      <c r="J725" s="15">
        <v>14</v>
      </c>
      <c r="K725" s="15">
        <v>1</v>
      </c>
      <c r="L725" s="15">
        <v>15</v>
      </c>
      <c r="M725" s="15">
        <v>13</v>
      </c>
      <c r="O725" t="str">
        <f t="shared" si="11"/>
        <v>HJMBound &amp; Not Paid</v>
      </c>
    </row>
    <row r="726" spans="1:15" ht="12" customHeight="1" outlineLevel="1" x14ac:dyDescent="0.2">
      <c r="A726" s="12" t="s">
        <v>24155</v>
      </c>
      <c r="B726" s="12">
        <v>17588</v>
      </c>
      <c r="C726" s="12" t="s">
        <v>20135</v>
      </c>
      <c r="D726" s="13">
        <v>40015</v>
      </c>
      <c r="E726" s="13">
        <v>40016</v>
      </c>
      <c r="F726" s="14">
        <v>40017</v>
      </c>
      <c r="G726" s="14">
        <v>40053</v>
      </c>
      <c r="H726" s="14">
        <v>40053</v>
      </c>
      <c r="I726" s="16">
        <v>40069</v>
      </c>
      <c r="J726" s="15">
        <v>36</v>
      </c>
      <c r="K726" s="15">
        <v>0</v>
      </c>
      <c r="L726" s="15">
        <v>36</v>
      </c>
      <c r="M726" s="15">
        <v>16</v>
      </c>
      <c r="O726" t="str">
        <f t="shared" si="11"/>
        <v>JRBound &amp; Not Paid</v>
      </c>
    </row>
    <row r="727" spans="1:15" ht="12" customHeight="1" outlineLevel="1" x14ac:dyDescent="0.2">
      <c r="A727" s="12" t="s">
        <v>24156</v>
      </c>
      <c r="B727" s="12">
        <v>17662</v>
      </c>
      <c r="C727" s="12" t="s">
        <v>20135</v>
      </c>
      <c r="D727" s="13">
        <v>40002</v>
      </c>
      <c r="E727" s="13">
        <v>40010</v>
      </c>
      <c r="F727" s="14">
        <v>40017</v>
      </c>
      <c r="G727" s="14">
        <v>40077</v>
      </c>
      <c r="H727" s="14">
        <v>40078</v>
      </c>
      <c r="I727" s="16">
        <v>40087</v>
      </c>
      <c r="J727" s="15">
        <v>60</v>
      </c>
      <c r="K727" s="15">
        <v>1</v>
      </c>
      <c r="L727" s="15">
        <v>61</v>
      </c>
      <c r="M727" s="15">
        <v>9</v>
      </c>
      <c r="O727" t="str">
        <f t="shared" si="11"/>
        <v>LABBound &amp; Not Paid</v>
      </c>
    </row>
    <row r="728" spans="1:15" ht="12" customHeight="1" outlineLevel="1" x14ac:dyDescent="0.2">
      <c r="A728" s="12" t="s">
        <v>24157</v>
      </c>
      <c r="B728" s="12">
        <v>17613</v>
      </c>
      <c r="C728" s="12" t="s">
        <v>20135</v>
      </c>
      <c r="D728" s="13">
        <v>40014</v>
      </c>
      <c r="E728" s="13">
        <v>40017</v>
      </c>
      <c r="F728" s="14">
        <v>40017</v>
      </c>
      <c r="G728" s="14">
        <v>40051</v>
      </c>
      <c r="H728" s="14">
        <v>40051</v>
      </c>
      <c r="I728" s="16">
        <v>40076</v>
      </c>
      <c r="J728" s="15">
        <v>34</v>
      </c>
      <c r="K728" s="15">
        <v>0</v>
      </c>
      <c r="L728" s="15">
        <v>34</v>
      </c>
      <c r="M728" s="15">
        <v>25</v>
      </c>
      <c r="O728" t="str">
        <f t="shared" si="11"/>
        <v>MCBBound &amp; Not Paid</v>
      </c>
    </row>
    <row r="729" spans="1:15" ht="12" customHeight="1" outlineLevel="1" x14ac:dyDescent="0.2">
      <c r="A729" s="12" t="s">
        <v>24157</v>
      </c>
      <c r="B729" s="12">
        <v>17285</v>
      </c>
      <c r="C729" s="12" t="s">
        <v>20135</v>
      </c>
      <c r="D729" s="13">
        <v>40016</v>
      </c>
      <c r="E729" s="13">
        <v>40017</v>
      </c>
      <c r="F729" s="14">
        <v>40017</v>
      </c>
      <c r="G729" s="14">
        <v>40017</v>
      </c>
      <c r="H729" s="14">
        <v>40018</v>
      </c>
      <c r="I729" s="16">
        <v>40019</v>
      </c>
      <c r="J729" s="15">
        <v>0</v>
      </c>
      <c r="K729" s="15">
        <v>1</v>
      </c>
      <c r="L729" s="15">
        <v>1</v>
      </c>
      <c r="M729" s="15">
        <v>1</v>
      </c>
      <c r="O729" t="str">
        <f t="shared" si="11"/>
        <v>MCBBound &amp; Not Paid</v>
      </c>
    </row>
    <row r="730" spans="1:15" ht="12" customHeight="1" outlineLevel="1" x14ac:dyDescent="0.2">
      <c r="A730" s="12" t="s">
        <v>24155</v>
      </c>
      <c r="B730" s="12">
        <v>17542</v>
      </c>
      <c r="C730" s="12" t="s">
        <v>20135</v>
      </c>
      <c r="D730" s="13">
        <v>40002</v>
      </c>
      <c r="E730" s="13">
        <v>40018</v>
      </c>
      <c r="F730" s="14">
        <v>40018</v>
      </c>
      <c r="G730" s="14">
        <v>40045</v>
      </c>
      <c r="H730" s="14">
        <v>40045</v>
      </c>
      <c r="I730" s="16">
        <v>40057</v>
      </c>
      <c r="J730" s="15">
        <v>27</v>
      </c>
      <c r="K730" s="15">
        <v>0</v>
      </c>
      <c r="L730" s="15">
        <v>27</v>
      </c>
      <c r="M730" s="15">
        <v>12</v>
      </c>
      <c r="O730" t="str">
        <f t="shared" ref="O730:O793" si="12">+A730&amp;C730</f>
        <v>JRBound &amp; Not Paid</v>
      </c>
    </row>
    <row r="731" spans="1:15" ht="12" customHeight="1" outlineLevel="1" x14ac:dyDescent="0.2">
      <c r="A731" s="12" t="s">
        <v>24156</v>
      </c>
      <c r="B731" s="12">
        <v>17374</v>
      </c>
      <c r="C731" s="12" t="s">
        <v>20135</v>
      </c>
      <c r="D731" s="13">
        <v>40009</v>
      </c>
      <c r="E731" s="13">
        <v>40018</v>
      </c>
      <c r="F731" s="14">
        <v>40018</v>
      </c>
      <c r="G731" s="19">
        <v>40018</v>
      </c>
      <c r="H731" s="19">
        <v>40024</v>
      </c>
      <c r="I731" s="16">
        <v>40027</v>
      </c>
      <c r="J731" s="22">
        <v>0</v>
      </c>
      <c r="K731" s="22">
        <v>6</v>
      </c>
      <c r="L731" s="15">
        <v>6</v>
      </c>
      <c r="M731" s="15">
        <v>3</v>
      </c>
      <c r="O731" t="str">
        <f t="shared" si="12"/>
        <v>LABBound &amp; Not Paid</v>
      </c>
    </row>
    <row r="732" spans="1:15" ht="12" customHeight="1" outlineLevel="1" x14ac:dyDescent="0.2">
      <c r="A732" s="12" t="s">
        <v>24156</v>
      </c>
      <c r="B732" s="12">
        <v>17566</v>
      </c>
      <c r="C732" s="12" t="s">
        <v>20135</v>
      </c>
      <c r="D732" s="13">
        <v>40016</v>
      </c>
      <c r="E732" s="13">
        <v>40018</v>
      </c>
      <c r="F732" s="14">
        <v>40018</v>
      </c>
      <c r="G732" s="14">
        <v>40028</v>
      </c>
      <c r="H732" s="14">
        <v>40035</v>
      </c>
      <c r="I732" s="16">
        <v>40064</v>
      </c>
      <c r="J732" s="15">
        <v>10</v>
      </c>
      <c r="K732" s="15">
        <v>7</v>
      </c>
      <c r="L732" s="15">
        <v>17</v>
      </c>
      <c r="M732" s="15">
        <v>29</v>
      </c>
      <c r="O732" t="str">
        <f t="shared" si="12"/>
        <v>LABBound &amp; Not Paid</v>
      </c>
    </row>
    <row r="733" spans="1:15" ht="12" customHeight="1" outlineLevel="1" x14ac:dyDescent="0.2">
      <c r="A733" s="12" t="s">
        <v>24156</v>
      </c>
      <c r="B733" s="12">
        <v>18282</v>
      </c>
      <c r="C733" s="12" t="s">
        <v>20135</v>
      </c>
      <c r="D733" s="13">
        <v>40014</v>
      </c>
      <c r="E733" s="13">
        <v>40017</v>
      </c>
      <c r="F733" s="14">
        <v>40018</v>
      </c>
      <c r="G733" s="19">
        <v>40052</v>
      </c>
      <c r="H733" s="19">
        <v>40053</v>
      </c>
      <c r="I733" s="18"/>
      <c r="J733" s="22">
        <v>34</v>
      </c>
      <c r="K733" s="22">
        <v>1</v>
      </c>
      <c r="L733" s="15">
        <v>35</v>
      </c>
      <c r="M733" s="15">
        <v>0</v>
      </c>
      <c r="O733" t="str">
        <f t="shared" si="12"/>
        <v>LABBound &amp; Not Paid</v>
      </c>
    </row>
    <row r="734" spans="1:15" ht="12" customHeight="1" outlineLevel="1" x14ac:dyDescent="0.2">
      <c r="A734" s="12" t="s">
        <v>24156</v>
      </c>
      <c r="B734" s="12">
        <v>18283</v>
      </c>
      <c r="C734" s="12" t="s">
        <v>20133</v>
      </c>
      <c r="D734" s="13">
        <v>40017</v>
      </c>
      <c r="E734" s="13">
        <v>40018</v>
      </c>
      <c r="F734" s="14">
        <v>40018</v>
      </c>
      <c r="G734" s="14">
        <v>40021</v>
      </c>
      <c r="H734" s="20"/>
      <c r="J734" s="15">
        <v>3</v>
      </c>
      <c r="K734" s="23"/>
      <c r="L734" s="15">
        <v>0</v>
      </c>
      <c r="M734" s="15">
        <v>0</v>
      </c>
      <c r="O734" t="str">
        <f t="shared" si="12"/>
        <v>LABDeclined</v>
      </c>
    </row>
    <row r="735" spans="1:15" ht="12" customHeight="1" outlineLevel="1" x14ac:dyDescent="0.2">
      <c r="A735" s="12" t="s">
        <v>24157</v>
      </c>
      <c r="B735" s="12">
        <v>17363</v>
      </c>
      <c r="C735" s="12" t="s">
        <v>20135</v>
      </c>
      <c r="D735" s="13">
        <v>40015</v>
      </c>
      <c r="E735" s="13">
        <v>40018</v>
      </c>
      <c r="F735" s="14">
        <v>40018</v>
      </c>
      <c r="G735" s="19">
        <v>40021</v>
      </c>
      <c r="H735" s="19">
        <v>40021</v>
      </c>
      <c r="I735" s="21">
        <v>40026</v>
      </c>
      <c r="J735" s="22">
        <v>3</v>
      </c>
      <c r="K735" s="22">
        <v>0</v>
      </c>
      <c r="L735" s="15">
        <v>3</v>
      </c>
      <c r="M735" s="15">
        <v>5</v>
      </c>
      <c r="O735" t="str">
        <f t="shared" si="12"/>
        <v>MCBBound &amp; Not Paid</v>
      </c>
    </row>
    <row r="736" spans="1:15" ht="21.95" customHeight="1" outlineLevel="1" x14ac:dyDescent="0.2">
      <c r="A736" s="12" t="s">
        <v>24157</v>
      </c>
      <c r="B736" s="12">
        <v>17385</v>
      </c>
      <c r="C736" s="12" t="s">
        <v>24149</v>
      </c>
      <c r="D736" s="13">
        <v>39996</v>
      </c>
      <c r="E736" s="13">
        <v>40021</v>
      </c>
      <c r="F736" s="14">
        <v>40021</v>
      </c>
      <c r="G736" s="19">
        <v>40023</v>
      </c>
      <c r="H736" s="19">
        <v>40023</v>
      </c>
      <c r="I736" s="21">
        <v>40032</v>
      </c>
      <c r="J736" s="22">
        <v>2</v>
      </c>
      <c r="K736" s="22">
        <v>0</v>
      </c>
      <c r="L736" s="15">
        <v>2</v>
      </c>
      <c r="M736" s="15">
        <v>9</v>
      </c>
      <c r="O736" t="str">
        <f t="shared" si="12"/>
        <v>MCBRenewal Laspe Replaced</v>
      </c>
    </row>
    <row r="737" spans="1:15" ht="12" customHeight="1" outlineLevel="1" x14ac:dyDescent="0.2">
      <c r="A737" s="12" t="s">
        <v>24157</v>
      </c>
      <c r="B737" s="12">
        <v>17451</v>
      </c>
      <c r="C737" s="12" t="s">
        <v>20135</v>
      </c>
      <c r="D737" s="13">
        <v>40008</v>
      </c>
      <c r="E737" s="13">
        <v>40021</v>
      </c>
      <c r="F737" s="14">
        <v>40021</v>
      </c>
      <c r="G737" s="19">
        <v>40029</v>
      </c>
      <c r="H737" s="19">
        <v>40031</v>
      </c>
      <c r="I737" s="21">
        <v>40052</v>
      </c>
      <c r="J737" s="22">
        <v>8</v>
      </c>
      <c r="K737" s="22">
        <v>2</v>
      </c>
      <c r="L737" s="15">
        <v>10</v>
      </c>
      <c r="M737" s="15">
        <v>21</v>
      </c>
      <c r="O737" t="str">
        <f t="shared" si="12"/>
        <v>MCBBound &amp; Not Paid</v>
      </c>
    </row>
    <row r="738" spans="1:15" ht="12" customHeight="1" outlineLevel="1" x14ac:dyDescent="0.2">
      <c r="A738" s="12" t="s">
        <v>24158</v>
      </c>
      <c r="B738" s="12">
        <v>18284</v>
      </c>
      <c r="C738" s="12" t="s">
        <v>20133</v>
      </c>
      <c r="D738" s="18"/>
      <c r="E738" s="13">
        <v>40019</v>
      </c>
      <c r="F738" s="14">
        <v>40021</v>
      </c>
      <c r="G738" s="8"/>
      <c r="H738" s="8"/>
      <c r="J738" s="10"/>
      <c r="K738" s="10"/>
      <c r="L738" s="15">
        <v>0</v>
      </c>
      <c r="M738" s="15">
        <v>0</v>
      </c>
      <c r="O738" t="str">
        <f t="shared" si="12"/>
        <v>NBBDeclined</v>
      </c>
    </row>
    <row r="739" spans="1:15" ht="12" customHeight="1" outlineLevel="1" x14ac:dyDescent="0.2">
      <c r="A739" s="12" t="s">
        <v>24155</v>
      </c>
      <c r="B739" s="12">
        <v>17397</v>
      </c>
      <c r="C739" s="12" t="s">
        <v>20135</v>
      </c>
      <c r="D739" s="13">
        <v>40008</v>
      </c>
      <c r="E739" s="13">
        <v>40022</v>
      </c>
      <c r="F739" s="14">
        <v>40022</v>
      </c>
      <c r="G739" s="14">
        <v>40023</v>
      </c>
      <c r="H739" s="14">
        <v>40023</v>
      </c>
      <c r="I739" s="21">
        <v>40036</v>
      </c>
      <c r="J739" s="15">
        <v>1</v>
      </c>
      <c r="K739" s="15">
        <v>0</v>
      </c>
      <c r="L739" s="15">
        <v>1</v>
      </c>
      <c r="M739" s="15">
        <v>13</v>
      </c>
      <c r="O739" t="str">
        <f t="shared" si="12"/>
        <v>JRBound &amp; Not Paid</v>
      </c>
    </row>
    <row r="740" spans="1:15" ht="12" customHeight="1" outlineLevel="1" x14ac:dyDescent="0.2">
      <c r="A740" s="12" t="s">
        <v>24156</v>
      </c>
      <c r="B740" s="12">
        <v>18286</v>
      </c>
      <c r="C740" s="12" t="s">
        <v>20133</v>
      </c>
      <c r="D740" s="13">
        <v>40024</v>
      </c>
      <c r="E740" s="13">
        <v>40022</v>
      </c>
      <c r="F740" s="14">
        <v>40022</v>
      </c>
      <c r="G740" s="20"/>
      <c r="H740" s="8"/>
      <c r="J740" s="23"/>
      <c r="K740" s="10"/>
      <c r="L740" s="15">
        <v>0</v>
      </c>
      <c r="M740" s="15">
        <v>0</v>
      </c>
      <c r="O740" t="str">
        <f t="shared" si="12"/>
        <v>LABDeclined</v>
      </c>
    </row>
    <row r="741" spans="1:15" ht="12" customHeight="1" outlineLevel="1" x14ac:dyDescent="0.2">
      <c r="A741" s="12" t="s">
        <v>24158</v>
      </c>
      <c r="B741" s="12">
        <v>18285</v>
      </c>
      <c r="C741" s="12" t="s">
        <v>20133</v>
      </c>
      <c r="D741" s="13">
        <v>40014</v>
      </c>
      <c r="E741" s="13">
        <v>40018</v>
      </c>
      <c r="F741" s="14">
        <v>40022</v>
      </c>
      <c r="G741" s="8"/>
      <c r="H741" s="8"/>
      <c r="J741" s="10"/>
      <c r="K741" s="10"/>
      <c r="L741" s="15">
        <v>0</v>
      </c>
      <c r="M741" s="15">
        <v>0</v>
      </c>
      <c r="O741" t="str">
        <f t="shared" si="12"/>
        <v>NBBDeclined</v>
      </c>
    </row>
    <row r="742" spans="1:15" ht="12" customHeight="1" outlineLevel="1" x14ac:dyDescent="0.2">
      <c r="A742" s="12" t="s">
        <v>24158</v>
      </c>
      <c r="B742" s="12">
        <v>18287</v>
      </c>
      <c r="C742" s="12" t="s">
        <v>20133</v>
      </c>
      <c r="D742" s="13">
        <v>39932</v>
      </c>
      <c r="E742" s="13">
        <v>40022</v>
      </c>
      <c r="F742" s="14">
        <v>40022</v>
      </c>
      <c r="G742" s="20"/>
      <c r="H742" s="8"/>
      <c r="J742" s="23"/>
      <c r="K742" s="10"/>
      <c r="L742" s="15">
        <v>0</v>
      </c>
      <c r="M742" s="15">
        <v>0</v>
      </c>
      <c r="O742" t="str">
        <f t="shared" si="12"/>
        <v>NBBDeclined</v>
      </c>
    </row>
    <row r="743" spans="1:15" ht="12" customHeight="1" outlineLevel="1" x14ac:dyDescent="0.2">
      <c r="A743" s="12" t="s">
        <v>20138</v>
      </c>
      <c r="B743" s="12">
        <v>17622</v>
      </c>
      <c r="C743" s="12" t="s">
        <v>20135</v>
      </c>
      <c r="D743" s="13">
        <v>40022</v>
      </c>
      <c r="E743" s="13">
        <v>40023</v>
      </c>
      <c r="F743" s="14">
        <v>40023</v>
      </c>
      <c r="G743" s="19">
        <v>40064</v>
      </c>
      <c r="H743" s="19">
        <v>40065</v>
      </c>
      <c r="I743" s="21">
        <v>40081</v>
      </c>
      <c r="J743" s="22">
        <v>41</v>
      </c>
      <c r="K743" s="22">
        <v>1</v>
      </c>
      <c r="L743" s="15">
        <v>42</v>
      </c>
      <c r="M743" s="15">
        <v>16</v>
      </c>
      <c r="O743" t="str">
        <f t="shared" si="12"/>
        <v>CNJBound &amp; Not Paid</v>
      </c>
    </row>
    <row r="744" spans="1:15" ht="12" customHeight="1" outlineLevel="1" x14ac:dyDescent="0.2">
      <c r="A744" s="12" t="s">
        <v>20138</v>
      </c>
      <c r="B744" s="12">
        <v>18549</v>
      </c>
      <c r="C744" s="12" t="s">
        <v>20135</v>
      </c>
      <c r="D744" s="13">
        <v>40016</v>
      </c>
      <c r="E744" s="13">
        <v>40023</v>
      </c>
      <c r="F744" s="14">
        <v>40023</v>
      </c>
      <c r="G744" s="19">
        <v>40043</v>
      </c>
      <c r="H744" s="19">
        <v>40059</v>
      </c>
      <c r="J744" s="22">
        <v>20</v>
      </c>
      <c r="K744" s="22">
        <v>16</v>
      </c>
      <c r="L744" s="15">
        <v>36</v>
      </c>
      <c r="M744" s="15">
        <v>0</v>
      </c>
      <c r="O744" t="str">
        <f t="shared" si="12"/>
        <v>CNJBound &amp; Not Paid</v>
      </c>
    </row>
    <row r="745" spans="1:15" ht="12" customHeight="1" outlineLevel="1" x14ac:dyDescent="0.2">
      <c r="A745" s="12" t="s">
        <v>20138</v>
      </c>
      <c r="B745" s="12">
        <v>17593</v>
      </c>
      <c r="C745" s="12" t="s">
        <v>20137</v>
      </c>
      <c r="D745" s="13">
        <v>40016</v>
      </c>
      <c r="E745" s="13">
        <v>40023</v>
      </c>
      <c r="F745" s="14">
        <v>40023</v>
      </c>
      <c r="G745" s="14">
        <v>40043</v>
      </c>
      <c r="H745" s="14">
        <v>40049</v>
      </c>
      <c r="I745" s="21">
        <v>40071</v>
      </c>
      <c r="J745" s="15">
        <v>20</v>
      </c>
      <c r="K745" s="15">
        <v>6</v>
      </c>
      <c r="L745" s="15">
        <v>26</v>
      </c>
      <c r="M745" s="15">
        <v>22</v>
      </c>
      <c r="O745" t="str">
        <f t="shared" si="12"/>
        <v>CNJCancel</v>
      </c>
    </row>
    <row r="746" spans="1:15" ht="12" customHeight="1" outlineLevel="1" x14ac:dyDescent="0.2">
      <c r="A746" s="12" t="s">
        <v>24155</v>
      </c>
      <c r="B746" s="12">
        <v>17446</v>
      </c>
      <c r="C746" s="12" t="s">
        <v>20135</v>
      </c>
      <c r="D746" s="13">
        <v>40021</v>
      </c>
      <c r="E746" s="13">
        <v>40022</v>
      </c>
      <c r="F746" s="14">
        <v>40023</v>
      </c>
      <c r="G746" s="19">
        <v>40042</v>
      </c>
      <c r="H746" s="19">
        <v>40043</v>
      </c>
      <c r="I746" s="21">
        <v>40050</v>
      </c>
      <c r="J746" s="22">
        <v>19</v>
      </c>
      <c r="K746" s="22">
        <v>1</v>
      </c>
      <c r="L746" s="15">
        <v>20</v>
      </c>
      <c r="M746" s="15">
        <v>7</v>
      </c>
      <c r="O746" t="str">
        <f t="shared" si="12"/>
        <v>JRBound &amp; Not Paid</v>
      </c>
    </row>
    <row r="747" spans="1:15" ht="12" customHeight="1" outlineLevel="1" x14ac:dyDescent="0.2">
      <c r="A747" s="12" t="s">
        <v>24155</v>
      </c>
      <c r="B747" s="12">
        <v>17768</v>
      </c>
      <c r="C747" s="12" t="s">
        <v>24151</v>
      </c>
      <c r="D747" s="13">
        <v>40021</v>
      </c>
      <c r="E747" s="13">
        <v>40022</v>
      </c>
      <c r="F747" s="14">
        <v>40023</v>
      </c>
      <c r="G747" s="8"/>
      <c r="H747" s="8"/>
      <c r="I747" s="21">
        <v>40117</v>
      </c>
      <c r="J747" s="10"/>
      <c r="K747" s="10"/>
      <c r="L747" s="15">
        <v>0</v>
      </c>
      <c r="M747" s="15">
        <v>0</v>
      </c>
      <c r="O747" t="str">
        <f t="shared" si="12"/>
        <v>JRRating</v>
      </c>
    </row>
    <row r="748" spans="1:15" ht="12" customHeight="1" outlineLevel="1" x14ac:dyDescent="0.2">
      <c r="A748" s="12" t="s">
        <v>24156</v>
      </c>
      <c r="B748" s="12">
        <v>18288</v>
      </c>
      <c r="C748" s="12" t="s">
        <v>20135</v>
      </c>
      <c r="D748" s="13">
        <v>40017</v>
      </c>
      <c r="E748" s="13">
        <v>40022</v>
      </c>
      <c r="F748" s="14">
        <v>40023</v>
      </c>
      <c r="G748" s="14">
        <v>40023</v>
      </c>
      <c r="H748" s="14">
        <v>40029</v>
      </c>
      <c r="J748" s="15">
        <v>0</v>
      </c>
      <c r="K748" s="15">
        <v>6</v>
      </c>
      <c r="L748" s="15">
        <v>6</v>
      </c>
      <c r="M748" s="15">
        <v>0</v>
      </c>
      <c r="O748" t="str">
        <f t="shared" si="12"/>
        <v>LABBound &amp; Not Paid</v>
      </c>
    </row>
    <row r="749" spans="1:15" ht="12" customHeight="1" outlineLevel="1" x14ac:dyDescent="0.2">
      <c r="A749" s="12" t="s">
        <v>24156</v>
      </c>
      <c r="B749" s="12">
        <v>18289</v>
      </c>
      <c r="C749" s="12" t="s">
        <v>20133</v>
      </c>
      <c r="D749" s="18"/>
      <c r="E749" s="13">
        <v>40023</v>
      </c>
      <c r="F749" s="14">
        <v>40023</v>
      </c>
      <c r="G749" s="8"/>
      <c r="H749" s="8"/>
      <c r="J749" s="10"/>
      <c r="K749" s="10"/>
      <c r="L749" s="15">
        <v>0</v>
      </c>
      <c r="M749" s="15">
        <v>0</v>
      </c>
      <c r="O749" t="str">
        <f t="shared" si="12"/>
        <v>LABDeclined</v>
      </c>
    </row>
    <row r="750" spans="1:15" ht="12" customHeight="1" outlineLevel="1" x14ac:dyDescent="0.2">
      <c r="A750" s="12" t="s">
        <v>24156</v>
      </c>
      <c r="B750" s="12">
        <v>17545</v>
      </c>
      <c r="C750" s="12" t="s">
        <v>20135</v>
      </c>
      <c r="D750" s="13">
        <v>40010</v>
      </c>
      <c r="E750" s="13">
        <v>40021</v>
      </c>
      <c r="F750" s="14">
        <v>40023</v>
      </c>
      <c r="G750" s="14">
        <v>40029</v>
      </c>
      <c r="H750" s="14">
        <v>40036</v>
      </c>
      <c r="I750" s="21">
        <v>40057</v>
      </c>
      <c r="J750" s="15">
        <v>6</v>
      </c>
      <c r="K750" s="15">
        <v>7</v>
      </c>
      <c r="L750" s="15">
        <v>13</v>
      </c>
      <c r="M750" s="15">
        <v>21</v>
      </c>
      <c r="O750" t="str">
        <f t="shared" si="12"/>
        <v>LABBound &amp; Not Paid</v>
      </c>
    </row>
    <row r="751" spans="1:15" ht="12" customHeight="1" outlineLevel="1" x14ac:dyDescent="0.2">
      <c r="A751" s="12" t="s">
        <v>24156</v>
      </c>
      <c r="B751" s="12">
        <v>17402</v>
      </c>
      <c r="C751" s="12" t="s">
        <v>20135</v>
      </c>
      <c r="D751" s="13">
        <v>40018</v>
      </c>
      <c r="E751" s="13">
        <v>40023</v>
      </c>
      <c r="F751" s="14">
        <v>40023</v>
      </c>
      <c r="G751" s="19">
        <v>40024</v>
      </c>
      <c r="H751" s="19">
        <v>40024</v>
      </c>
      <c r="I751" s="21">
        <v>40037</v>
      </c>
      <c r="J751" s="22">
        <v>1</v>
      </c>
      <c r="K751" s="22">
        <v>0</v>
      </c>
      <c r="L751" s="15">
        <v>1</v>
      </c>
      <c r="M751" s="15">
        <v>13</v>
      </c>
      <c r="O751" t="str">
        <f t="shared" si="12"/>
        <v>LABBound &amp; Not Paid</v>
      </c>
    </row>
    <row r="752" spans="1:15" ht="12" customHeight="1" outlineLevel="1" x14ac:dyDescent="0.2">
      <c r="A752" s="12" t="s">
        <v>20138</v>
      </c>
      <c r="B752" s="12">
        <v>17417</v>
      </c>
      <c r="C752" s="12" t="s">
        <v>20135</v>
      </c>
      <c r="D752" s="13">
        <v>40020</v>
      </c>
      <c r="E752" s="13">
        <v>40023</v>
      </c>
      <c r="F752" s="14">
        <v>40024</v>
      </c>
      <c r="G752" s="19">
        <v>40028</v>
      </c>
      <c r="H752" s="19">
        <v>40029</v>
      </c>
      <c r="I752" s="21">
        <v>40042</v>
      </c>
      <c r="J752" s="22">
        <v>4</v>
      </c>
      <c r="K752" s="22">
        <v>1</v>
      </c>
      <c r="L752" s="15">
        <v>5</v>
      </c>
      <c r="M752" s="15">
        <v>13</v>
      </c>
      <c r="O752" t="str">
        <f t="shared" si="12"/>
        <v>CNJBound &amp; Not Paid</v>
      </c>
    </row>
    <row r="753" spans="1:15" ht="12" customHeight="1" outlineLevel="1" x14ac:dyDescent="0.2">
      <c r="A753" s="12" t="s">
        <v>24153</v>
      </c>
      <c r="B753" s="12">
        <v>18290</v>
      </c>
      <c r="C753" s="12" t="s">
        <v>20135</v>
      </c>
      <c r="D753" s="13">
        <v>39995</v>
      </c>
      <c r="E753" s="13">
        <v>40023</v>
      </c>
      <c r="F753" s="14">
        <v>40024</v>
      </c>
      <c r="G753" s="14">
        <v>40028</v>
      </c>
      <c r="H753" s="14">
        <v>40029</v>
      </c>
      <c r="J753" s="15">
        <v>4</v>
      </c>
      <c r="K753" s="15">
        <v>1</v>
      </c>
      <c r="L753" s="15">
        <v>5</v>
      </c>
      <c r="M753" s="15">
        <v>0</v>
      </c>
      <c r="O753" t="str">
        <f t="shared" si="12"/>
        <v>HJMBound &amp; Not Paid</v>
      </c>
    </row>
    <row r="754" spans="1:15" ht="12" customHeight="1" outlineLevel="1" x14ac:dyDescent="0.2">
      <c r="A754" s="12" t="s">
        <v>24153</v>
      </c>
      <c r="B754" s="12">
        <v>18292</v>
      </c>
      <c r="C754" s="12" t="s">
        <v>20136</v>
      </c>
      <c r="D754" s="13">
        <v>40022</v>
      </c>
      <c r="E754" s="13">
        <v>40023</v>
      </c>
      <c r="F754" s="14">
        <v>40024</v>
      </c>
      <c r="G754" s="19">
        <v>40030</v>
      </c>
      <c r="H754" s="8"/>
      <c r="J754" s="22">
        <v>6</v>
      </c>
      <c r="K754" s="10"/>
      <c r="L754" s="15">
        <v>0</v>
      </c>
      <c r="M754" s="15">
        <v>0</v>
      </c>
      <c r="O754" t="str">
        <f t="shared" si="12"/>
        <v>HJMClose-No Info</v>
      </c>
    </row>
    <row r="755" spans="1:15" ht="12" customHeight="1" outlineLevel="1" x14ac:dyDescent="0.2">
      <c r="A755" s="12" t="s">
        <v>24153</v>
      </c>
      <c r="B755" s="12">
        <v>18293</v>
      </c>
      <c r="C755" s="12" t="s">
        <v>20134</v>
      </c>
      <c r="D755" s="13">
        <v>40011</v>
      </c>
      <c r="E755" s="13">
        <v>40023</v>
      </c>
      <c r="F755" s="14">
        <v>40024</v>
      </c>
      <c r="G755" s="19">
        <v>40028</v>
      </c>
      <c r="H755" s="19">
        <v>40029</v>
      </c>
      <c r="I755" s="18"/>
      <c r="J755" s="22">
        <v>4</v>
      </c>
      <c r="K755" s="22">
        <v>1</v>
      </c>
      <c r="L755" s="15">
        <v>5</v>
      </c>
      <c r="M755" s="15">
        <v>0</v>
      </c>
      <c r="O755" t="str">
        <f t="shared" si="12"/>
        <v>HJMNo Sale</v>
      </c>
    </row>
    <row r="756" spans="1:15" ht="12" customHeight="1" outlineLevel="1" x14ac:dyDescent="0.2">
      <c r="A756" s="12" t="s">
        <v>24156</v>
      </c>
      <c r="B756" s="12">
        <v>17427</v>
      </c>
      <c r="C756" s="12" t="s">
        <v>20135</v>
      </c>
      <c r="D756" s="13">
        <v>40021</v>
      </c>
      <c r="E756" s="13">
        <v>40024</v>
      </c>
      <c r="F756" s="14">
        <v>40024</v>
      </c>
      <c r="G756" s="19">
        <v>40024</v>
      </c>
      <c r="H756" s="19">
        <v>40025</v>
      </c>
      <c r="I756" s="21">
        <v>40045</v>
      </c>
      <c r="J756" s="22">
        <v>0</v>
      </c>
      <c r="K756" s="22">
        <v>1</v>
      </c>
      <c r="L756" s="15">
        <v>1</v>
      </c>
      <c r="M756" s="15">
        <v>20</v>
      </c>
      <c r="O756" t="str">
        <f t="shared" si="12"/>
        <v>LABBound &amp; Not Paid</v>
      </c>
    </row>
    <row r="757" spans="1:15" ht="12" customHeight="1" outlineLevel="1" x14ac:dyDescent="0.2">
      <c r="A757" s="12" t="s">
        <v>24158</v>
      </c>
      <c r="B757" s="12">
        <v>18291</v>
      </c>
      <c r="C757" s="12" t="s">
        <v>20136</v>
      </c>
      <c r="D757" s="13">
        <v>40024</v>
      </c>
      <c r="E757" s="13">
        <v>40024</v>
      </c>
      <c r="F757" s="14">
        <v>40024</v>
      </c>
      <c r="G757" s="8"/>
      <c r="H757" s="8"/>
      <c r="J757" s="10"/>
      <c r="K757" s="10"/>
      <c r="L757" s="15">
        <v>0</v>
      </c>
      <c r="M757" s="15">
        <v>0</v>
      </c>
      <c r="O757" t="str">
        <f t="shared" si="12"/>
        <v>NBBClose-No Info</v>
      </c>
    </row>
    <row r="758" spans="1:15" ht="12" customHeight="1" outlineLevel="1" x14ac:dyDescent="0.2">
      <c r="A758" s="12" t="s">
        <v>24158</v>
      </c>
      <c r="B758" s="12">
        <v>18294</v>
      </c>
      <c r="C758" s="12" t="s">
        <v>20133</v>
      </c>
      <c r="D758" s="13">
        <v>40007</v>
      </c>
      <c r="E758" s="13">
        <v>40024</v>
      </c>
      <c r="F758" s="14">
        <v>40024</v>
      </c>
      <c r="G758" s="20"/>
      <c r="H758" s="20"/>
      <c r="J758" s="23"/>
      <c r="K758" s="23"/>
      <c r="L758" s="15">
        <v>0</v>
      </c>
      <c r="M758" s="15">
        <v>0</v>
      </c>
      <c r="O758" t="str">
        <f t="shared" si="12"/>
        <v>NBBDeclined</v>
      </c>
    </row>
    <row r="759" spans="1:15" ht="12" customHeight="1" outlineLevel="1" x14ac:dyDescent="0.2">
      <c r="A759" s="12" t="s">
        <v>24153</v>
      </c>
      <c r="B759" s="12">
        <v>17459</v>
      </c>
      <c r="C759" s="12" t="s">
        <v>20135</v>
      </c>
      <c r="D759" s="13">
        <v>39973</v>
      </c>
      <c r="E759" s="13">
        <v>40024</v>
      </c>
      <c r="F759" s="14">
        <v>40025</v>
      </c>
      <c r="G759" s="14">
        <v>40029</v>
      </c>
      <c r="H759" s="14">
        <v>40032</v>
      </c>
      <c r="I759" s="21">
        <v>40055</v>
      </c>
      <c r="J759" s="15">
        <v>4</v>
      </c>
      <c r="K759" s="15">
        <v>3</v>
      </c>
      <c r="L759" s="15">
        <v>7</v>
      </c>
      <c r="M759" s="15">
        <v>23</v>
      </c>
      <c r="O759" t="str">
        <f t="shared" si="12"/>
        <v>HJMBound &amp; Not Paid</v>
      </c>
    </row>
    <row r="760" spans="1:15" ht="12" customHeight="1" outlineLevel="1" x14ac:dyDescent="0.2">
      <c r="A760" s="12" t="s">
        <v>24155</v>
      </c>
      <c r="B760" s="12">
        <v>17722</v>
      </c>
      <c r="C760" s="12" t="s">
        <v>20135</v>
      </c>
      <c r="D760" s="13">
        <v>40018</v>
      </c>
      <c r="E760" s="13">
        <v>40025</v>
      </c>
      <c r="F760" s="14">
        <v>40025</v>
      </c>
      <c r="G760" s="19">
        <v>40077</v>
      </c>
      <c r="H760" s="19">
        <v>40085</v>
      </c>
      <c r="I760" s="21">
        <v>40101</v>
      </c>
      <c r="J760" s="22">
        <v>52</v>
      </c>
      <c r="K760" s="22">
        <v>8</v>
      </c>
      <c r="L760" s="15">
        <v>60</v>
      </c>
      <c r="M760" s="15">
        <v>16</v>
      </c>
      <c r="O760" t="str">
        <f t="shared" si="12"/>
        <v>JRBound &amp; Not Paid</v>
      </c>
    </row>
    <row r="761" spans="1:15" ht="12" customHeight="1" outlineLevel="1" x14ac:dyDescent="0.2">
      <c r="A761" s="12" t="s">
        <v>24157</v>
      </c>
      <c r="B761" s="12">
        <v>17413</v>
      </c>
      <c r="C761" s="12" t="s">
        <v>20135</v>
      </c>
      <c r="D761" s="13">
        <v>40023</v>
      </c>
      <c r="E761" s="13">
        <v>40024</v>
      </c>
      <c r="F761" s="14">
        <v>40025</v>
      </c>
      <c r="G761" s="19">
        <v>40028</v>
      </c>
      <c r="H761" s="19">
        <v>40035</v>
      </c>
      <c r="I761" s="21">
        <v>40040</v>
      </c>
      <c r="J761" s="22">
        <v>3</v>
      </c>
      <c r="K761" s="22">
        <v>7</v>
      </c>
      <c r="L761" s="15">
        <v>10</v>
      </c>
      <c r="M761" s="15">
        <v>5</v>
      </c>
      <c r="O761" t="str">
        <f t="shared" si="12"/>
        <v>MCBBound &amp; Not Paid</v>
      </c>
    </row>
    <row r="762" spans="1:15" ht="12" customHeight="1" outlineLevel="1" x14ac:dyDescent="0.2">
      <c r="A762" s="12" t="s">
        <v>24157</v>
      </c>
      <c r="B762" s="12">
        <v>17405</v>
      </c>
      <c r="C762" s="12" t="s">
        <v>20135</v>
      </c>
      <c r="D762" s="13">
        <v>39995</v>
      </c>
      <c r="E762" s="13">
        <v>40024</v>
      </c>
      <c r="F762" s="14">
        <v>40025</v>
      </c>
      <c r="G762" s="19">
        <v>40028</v>
      </c>
      <c r="H762" s="19">
        <v>40038</v>
      </c>
      <c r="I762" s="21">
        <v>40039</v>
      </c>
      <c r="J762" s="22">
        <v>3</v>
      </c>
      <c r="K762" s="22">
        <v>10</v>
      </c>
      <c r="L762" s="15">
        <v>13</v>
      </c>
      <c r="M762" s="15">
        <v>1</v>
      </c>
      <c r="O762" t="str">
        <f t="shared" si="12"/>
        <v>MCBBound &amp; Not Paid</v>
      </c>
    </row>
    <row r="763" spans="1:15" ht="12" customHeight="1" outlineLevel="1" x14ac:dyDescent="0.2">
      <c r="A763" s="12" t="s">
        <v>24158</v>
      </c>
      <c r="B763" s="12">
        <v>18295</v>
      </c>
      <c r="C763" s="12" t="s">
        <v>20133</v>
      </c>
      <c r="D763" s="13">
        <v>40021</v>
      </c>
      <c r="E763" s="13">
        <v>40025</v>
      </c>
      <c r="F763" s="14">
        <v>40025</v>
      </c>
      <c r="G763" s="8"/>
      <c r="H763" s="8"/>
      <c r="J763" s="10"/>
      <c r="K763" s="10"/>
      <c r="L763" s="15">
        <v>0</v>
      </c>
      <c r="M763" s="15">
        <v>0</v>
      </c>
      <c r="O763" t="str">
        <f t="shared" si="12"/>
        <v>NBBDeclined</v>
      </c>
    </row>
    <row r="764" spans="1:15" ht="12" customHeight="1" outlineLevel="1" x14ac:dyDescent="0.2">
      <c r="A764" s="12" t="s">
        <v>24153</v>
      </c>
      <c r="B764" s="12">
        <v>17623</v>
      </c>
      <c r="C764" s="12" t="s">
        <v>20135</v>
      </c>
      <c r="D764" s="13">
        <v>40020</v>
      </c>
      <c r="E764" s="13">
        <v>40028</v>
      </c>
      <c r="F764" s="14">
        <v>40028</v>
      </c>
      <c r="G764" s="19">
        <v>40050</v>
      </c>
      <c r="H764" s="19">
        <v>40050</v>
      </c>
      <c r="I764" s="21">
        <v>40081</v>
      </c>
      <c r="J764" s="22">
        <v>22</v>
      </c>
      <c r="K764" s="22">
        <v>0</v>
      </c>
      <c r="L764" s="15">
        <v>22</v>
      </c>
      <c r="M764" s="15">
        <v>31</v>
      </c>
      <c r="O764" t="str">
        <f t="shared" si="12"/>
        <v>HJMBound &amp; Not Paid</v>
      </c>
    </row>
    <row r="765" spans="1:15" ht="12" customHeight="1" outlineLevel="1" x14ac:dyDescent="0.2">
      <c r="A765" s="12" t="s">
        <v>24155</v>
      </c>
      <c r="B765" s="12">
        <v>17596</v>
      </c>
      <c r="C765" s="12" t="s">
        <v>20135</v>
      </c>
      <c r="D765" s="13">
        <v>40019</v>
      </c>
      <c r="E765" s="13">
        <v>40025</v>
      </c>
      <c r="F765" s="14">
        <v>40028</v>
      </c>
      <c r="G765" s="19">
        <v>40049</v>
      </c>
      <c r="H765" s="19">
        <v>40065</v>
      </c>
      <c r="I765" s="21">
        <v>40071</v>
      </c>
      <c r="J765" s="22">
        <v>21</v>
      </c>
      <c r="K765" s="22">
        <v>16</v>
      </c>
      <c r="L765" s="15">
        <v>37</v>
      </c>
      <c r="M765" s="15">
        <v>6</v>
      </c>
      <c r="O765" t="str">
        <f t="shared" si="12"/>
        <v>JRBound &amp; Not Paid</v>
      </c>
    </row>
    <row r="766" spans="1:15" ht="12" customHeight="1" outlineLevel="1" x14ac:dyDescent="0.2">
      <c r="A766" s="12" t="s">
        <v>24155</v>
      </c>
      <c r="B766" s="12">
        <v>17409</v>
      </c>
      <c r="C766" s="12" t="s">
        <v>20135</v>
      </c>
      <c r="D766" s="13">
        <v>40020</v>
      </c>
      <c r="E766" s="13">
        <v>40028</v>
      </c>
      <c r="F766" s="14">
        <v>40028</v>
      </c>
      <c r="G766" s="19">
        <v>40030</v>
      </c>
      <c r="H766" s="19">
        <v>40031</v>
      </c>
      <c r="I766" s="21">
        <v>40040</v>
      </c>
      <c r="J766" s="22">
        <v>2</v>
      </c>
      <c r="K766" s="22">
        <v>1</v>
      </c>
      <c r="L766" s="15">
        <v>3</v>
      </c>
      <c r="M766" s="15">
        <v>9</v>
      </c>
      <c r="O766" t="str">
        <f t="shared" si="12"/>
        <v>JRBound &amp; Not Paid</v>
      </c>
    </row>
    <row r="767" spans="1:15" ht="12" customHeight="1" outlineLevel="1" x14ac:dyDescent="0.2">
      <c r="A767" s="12" t="s">
        <v>24155</v>
      </c>
      <c r="B767" s="12">
        <v>17442</v>
      </c>
      <c r="C767" s="12" t="s">
        <v>20135</v>
      </c>
      <c r="D767" s="13">
        <v>40022</v>
      </c>
      <c r="E767" s="13">
        <v>40028</v>
      </c>
      <c r="F767" s="14">
        <v>40028</v>
      </c>
      <c r="G767" s="19">
        <v>40038</v>
      </c>
      <c r="H767" s="19">
        <v>40044</v>
      </c>
      <c r="I767" s="21">
        <v>40050</v>
      </c>
      <c r="J767" s="22">
        <v>10</v>
      </c>
      <c r="K767" s="22">
        <v>6</v>
      </c>
      <c r="L767" s="15">
        <v>16</v>
      </c>
      <c r="M767" s="15">
        <v>6</v>
      </c>
      <c r="O767" t="str">
        <f t="shared" si="12"/>
        <v>JRBound &amp; Not Paid</v>
      </c>
    </row>
    <row r="768" spans="1:15" ht="12" customHeight="1" outlineLevel="1" x14ac:dyDescent="0.2">
      <c r="A768" s="12" t="s">
        <v>24155</v>
      </c>
      <c r="B768" s="12">
        <v>17380</v>
      </c>
      <c r="C768" s="12" t="s">
        <v>20135</v>
      </c>
      <c r="D768" s="13">
        <v>40026</v>
      </c>
      <c r="E768" s="13">
        <v>40027</v>
      </c>
      <c r="F768" s="14">
        <v>40028</v>
      </c>
      <c r="G768" s="14">
        <v>40028</v>
      </c>
      <c r="H768" s="14">
        <v>40028</v>
      </c>
      <c r="I768" s="21">
        <v>40029</v>
      </c>
      <c r="J768" s="15">
        <v>0</v>
      </c>
      <c r="K768" s="15">
        <v>0</v>
      </c>
      <c r="L768" s="15">
        <v>0</v>
      </c>
      <c r="M768" s="15">
        <v>1</v>
      </c>
      <c r="O768" t="str">
        <f t="shared" si="12"/>
        <v>JRBound &amp; Not Paid</v>
      </c>
    </row>
    <row r="769" spans="1:15" ht="12" customHeight="1" outlineLevel="1" x14ac:dyDescent="0.2">
      <c r="A769" s="12" t="s">
        <v>24156</v>
      </c>
      <c r="B769" s="12">
        <v>17379</v>
      </c>
      <c r="C769" s="12" t="s">
        <v>20135</v>
      </c>
      <c r="D769" s="13">
        <v>40022</v>
      </c>
      <c r="E769" s="13">
        <v>40028</v>
      </c>
      <c r="F769" s="14">
        <v>40028</v>
      </c>
      <c r="G769" s="19">
        <v>40029</v>
      </c>
      <c r="H769" s="19">
        <v>40029</v>
      </c>
      <c r="I769" s="21">
        <v>40029</v>
      </c>
      <c r="J769" s="22">
        <v>1</v>
      </c>
      <c r="K769" s="22">
        <v>0</v>
      </c>
      <c r="L769" s="15">
        <v>1</v>
      </c>
      <c r="M769" s="15">
        <v>0</v>
      </c>
      <c r="O769" t="str">
        <f t="shared" si="12"/>
        <v>LABBound &amp; Not Paid</v>
      </c>
    </row>
    <row r="770" spans="1:15" ht="12" customHeight="1" outlineLevel="1" x14ac:dyDescent="0.2">
      <c r="A770" s="12" t="s">
        <v>24157</v>
      </c>
      <c r="B770" s="12">
        <v>17644</v>
      </c>
      <c r="C770" s="12" t="s">
        <v>20135</v>
      </c>
      <c r="D770" s="13">
        <v>40066</v>
      </c>
      <c r="E770" s="13">
        <v>40028</v>
      </c>
      <c r="F770" s="14">
        <v>40028</v>
      </c>
      <c r="G770" s="19">
        <v>40037</v>
      </c>
      <c r="H770" s="19">
        <v>40076</v>
      </c>
      <c r="I770" s="21">
        <v>40087</v>
      </c>
      <c r="J770" s="22">
        <v>9</v>
      </c>
      <c r="K770" s="22">
        <v>39</v>
      </c>
      <c r="L770" s="15">
        <v>48</v>
      </c>
      <c r="M770" s="15">
        <v>11</v>
      </c>
      <c r="O770" t="str">
        <f t="shared" si="12"/>
        <v>MCBBound &amp; Not Paid</v>
      </c>
    </row>
    <row r="771" spans="1:15" ht="12" customHeight="1" outlineLevel="1" x14ac:dyDescent="0.2">
      <c r="A771" s="12" t="s">
        <v>24158</v>
      </c>
      <c r="B771" s="12">
        <v>18296</v>
      </c>
      <c r="C771" s="12" t="s">
        <v>20133</v>
      </c>
      <c r="D771" s="17">
        <v>40022</v>
      </c>
      <c r="E771" s="13">
        <v>40025</v>
      </c>
      <c r="F771" s="14">
        <v>40028</v>
      </c>
      <c r="G771" s="8"/>
      <c r="H771" s="8"/>
      <c r="J771" s="10"/>
      <c r="K771" s="10"/>
      <c r="L771" s="15">
        <v>0</v>
      </c>
      <c r="M771" s="15">
        <v>0</v>
      </c>
      <c r="O771" t="str">
        <f t="shared" si="12"/>
        <v>NBBDeclined</v>
      </c>
    </row>
    <row r="772" spans="1:15" ht="12" customHeight="1" outlineLevel="1" x14ac:dyDescent="0.2">
      <c r="A772" s="12" t="s">
        <v>20138</v>
      </c>
      <c r="B772" s="12">
        <v>17619</v>
      </c>
      <c r="C772" s="12" t="s">
        <v>20135</v>
      </c>
      <c r="D772" s="13">
        <v>40017</v>
      </c>
      <c r="E772" s="13">
        <v>40029</v>
      </c>
      <c r="F772" s="14">
        <v>40029</v>
      </c>
      <c r="G772" s="14">
        <v>40059</v>
      </c>
      <c r="H772" s="14">
        <v>40060</v>
      </c>
      <c r="I772" s="21">
        <v>40079</v>
      </c>
      <c r="J772" s="15">
        <v>30</v>
      </c>
      <c r="K772" s="15">
        <v>1</v>
      </c>
      <c r="L772" s="15">
        <v>31</v>
      </c>
      <c r="M772" s="15">
        <v>19</v>
      </c>
      <c r="O772" t="str">
        <f t="shared" si="12"/>
        <v>CNJBound &amp; Not Paid</v>
      </c>
    </row>
    <row r="773" spans="1:15" ht="12" customHeight="1" outlineLevel="1" x14ac:dyDescent="0.2">
      <c r="A773" s="12" t="s">
        <v>24153</v>
      </c>
      <c r="B773" s="12">
        <v>18299</v>
      </c>
      <c r="C773" s="12" t="s">
        <v>20135</v>
      </c>
      <c r="D773" s="13">
        <v>40025</v>
      </c>
      <c r="E773" s="13">
        <v>40028</v>
      </c>
      <c r="F773" s="14">
        <v>40029</v>
      </c>
      <c r="G773" s="19">
        <v>40030</v>
      </c>
      <c r="H773" s="19">
        <v>40045</v>
      </c>
      <c r="J773" s="22">
        <v>1</v>
      </c>
      <c r="K773" s="22">
        <v>15</v>
      </c>
      <c r="L773" s="15">
        <v>16</v>
      </c>
      <c r="M773" s="15">
        <v>0</v>
      </c>
      <c r="O773" t="str">
        <f t="shared" si="12"/>
        <v>HJMBound &amp; Not Paid</v>
      </c>
    </row>
    <row r="774" spans="1:15" ht="12" customHeight="1" outlineLevel="1" x14ac:dyDescent="0.2">
      <c r="A774" s="12" t="s">
        <v>24156</v>
      </c>
      <c r="B774" s="12">
        <v>17387</v>
      </c>
      <c r="C774" s="12" t="s">
        <v>20135</v>
      </c>
      <c r="D774" s="13">
        <v>40028</v>
      </c>
      <c r="E774" s="13">
        <v>40029</v>
      </c>
      <c r="F774" s="14">
        <v>40029</v>
      </c>
      <c r="G774" s="19">
        <v>40030</v>
      </c>
      <c r="H774" s="19">
        <v>40030</v>
      </c>
      <c r="I774" s="21">
        <v>40034</v>
      </c>
      <c r="J774" s="22">
        <v>1</v>
      </c>
      <c r="K774" s="22">
        <v>0</v>
      </c>
      <c r="L774" s="15">
        <v>1</v>
      </c>
      <c r="M774" s="15">
        <v>4</v>
      </c>
      <c r="O774" t="str">
        <f t="shared" si="12"/>
        <v>LABBound &amp; Not Paid</v>
      </c>
    </row>
    <row r="775" spans="1:15" ht="12" customHeight="1" outlineLevel="1" x14ac:dyDescent="0.2">
      <c r="A775" s="12" t="s">
        <v>24157</v>
      </c>
      <c r="B775" s="12">
        <v>17455</v>
      </c>
      <c r="C775" s="12" t="s">
        <v>20135</v>
      </c>
      <c r="D775" s="17">
        <v>40009</v>
      </c>
      <c r="E775" s="13">
        <v>40029</v>
      </c>
      <c r="F775" s="14">
        <v>40029</v>
      </c>
      <c r="G775" s="19">
        <v>40036</v>
      </c>
      <c r="H775" s="19">
        <v>40037</v>
      </c>
      <c r="I775" s="21">
        <v>40054</v>
      </c>
      <c r="J775" s="22">
        <v>7</v>
      </c>
      <c r="K775" s="22">
        <v>1</v>
      </c>
      <c r="L775" s="15">
        <v>8</v>
      </c>
      <c r="M775" s="15">
        <v>17</v>
      </c>
      <c r="O775" t="str">
        <f t="shared" si="12"/>
        <v>MCBBound &amp; Not Paid</v>
      </c>
    </row>
    <row r="776" spans="1:15" ht="12" customHeight="1" outlineLevel="1" x14ac:dyDescent="0.2">
      <c r="A776" s="12" t="s">
        <v>24158</v>
      </c>
      <c r="B776" s="12">
        <v>18300</v>
      </c>
      <c r="C776" s="12" t="s">
        <v>20133</v>
      </c>
      <c r="D776" s="17">
        <v>40001</v>
      </c>
      <c r="E776" s="13">
        <v>40008</v>
      </c>
      <c r="F776" s="14">
        <v>40029</v>
      </c>
      <c r="G776" s="8"/>
      <c r="H776" s="8"/>
      <c r="J776" s="10"/>
      <c r="K776" s="10"/>
      <c r="L776" s="15">
        <v>0</v>
      </c>
      <c r="M776" s="15">
        <v>0</v>
      </c>
      <c r="O776" t="str">
        <f t="shared" si="12"/>
        <v>NBBDeclined</v>
      </c>
    </row>
    <row r="777" spans="1:15" ht="12" customHeight="1" outlineLevel="1" x14ac:dyDescent="0.2">
      <c r="A777" s="12" t="s">
        <v>24158</v>
      </c>
      <c r="B777" s="12">
        <v>18305</v>
      </c>
      <c r="C777" s="12" t="s">
        <v>20133</v>
      </c>
      <c r="D777" s="13">
        <v>39695</v>
      </c>
      <c r="E777" s="13">
        <v>40022</v>
      </c>
      <c r="F777" s="14">
        <v>40029</v>
      </c>
      <c r="G777" s="8"/>
      <c r="H777" s="8"/>
      <c r="J777" s="10"/>
      <c r="K777" s="10"/>
      <c r="L777" s="15">
        <v>0</v>
      </c>
      <c r="M777" s="15">
        <v>0</v>
      </c>
      <c r="O777" t="str">
        <f t="shared" si="12"/>
        <v>NBBDeclined</v>
      </c>
    </row>
    <row r="778" spans="1:15" ht="12" customHeight="1" outlineLevel="1" x14ac:dyDescent="0.2">
      <c r="A778" s="12" t="s">
        <v>24158</v>
      </c>
      <c r="B778" s="12">
        <v>18304</v>
      </c>
      <c r="C778" s="12" t="s">
        <v>20133</v>
      </c>
      <c r="D778" s="13">
        <v>39988</v>
      </c>
      <c r="E778" s="13">
        <v>40021</v>
      </c>
      <c r="F778" s="14">
        <v>40029</v>
      </c>
      <c r="G778" s="8"/>
      <c r="H778" s="8"/>
      <c r="J778" s="10"/>
      <c r="K778" s="10"/>
      <c r="L778" s="15">
        <v>0</v>
      </c>
      <c r="M778" s="15">
        <v>0</v>
      </c>
      <c r="O778" t="str">
        <f t="shared" si="12"/>
        <v>NBBDeclined</v>
      </c>
    </row>
    <row r="779" spans="1:15" ht="12" customHeight="1" outlineLevel="1" x14ac:dyDescent="0.2">
      <c r="A779" s="12" t="s">
        <v>24158</v>
      </c>
      <c r="B779" s="12">
        <v>18303</v>
      </c>
      <c r="C779" s="12" t="s">
        <v>20133</v>
      </c>
      <c r="D779" s="13">
        <v>39975</v>
      </c>
      <c r="E779" s="13">
        <v>40021</v>
      </c>
      <c r="F779" s="14">
        <v>40029</v>
      </c>
      <c r="G779" s="20"/>
      <c r="H779" s="20"/>
      <c r="J779" s="23"/>
      <c r="K779" s="23"/>
      <c r="L779" s="15">
        <v>0</v>
      </c>
      <c r="M779" s="15">
        <v>0</v>
      </c>
      <c r="O779" t="str">
        <f t="shared" si="12"/>
        <v>NBBDeclined</v>
      </c>
    </row>
    <row r="780" spans="1:15" ht="12" customHeight="1" outlineLevel="1" x14ac:dyDescent="0.2">
      <c r="A780" s="12" t="s">
        <v>24158</v>
      </c>
      <c r="B780" s="12">
        <v>18302</v>
      </c>
      <c r="C780" s="12" t="s">
        <v>20133</v>
      </c>
      <c r="D780" s="18"/>
      <c r="E780" s="13">
        <v>40018</v>
      </c>
      <c r="F780" s="14">
        <v>40029</v>
      </c>
      <c r="G780" s="8"/>
      <c r="H780" s="8"/>
      <c r="J780" s="10"/>
      <c r="K780" s="10"/>
      <c r="L780" s="15">
        <v>0</v>
      </c>
      <c r="M780" s="15">
        <v>0</v>
      </c>
      <c r="O780" t="str">
        <f t="shared" si="12"/>
        <v>NBBDeclined</v>
      </c>
    </row>
    <row r="781" spans="1:15" ht="12" customHeight="1" outlineLevel="1" x14ac:dyDescent="0.2">
      <c r="A781" s="12" t="s">
        <v>24158</v>
      </c>
      <c r="B781" s="12">
        <v>18298</v>
      </c>
      <c r="C781" s="12" t="s">
        <v>20135</v>
      </c>
      <c r="D781" s="17">
        <v>40021</v>
      </c>
      <c r="E781" s="13">
        <v>40029</v>
      </c>
      <c r="F781" s="14">
        <v>40029</v>
      </c>
      <c r="G781" s="19">
        <v>40031</v>
      </c>
      <c r="H781" s="19">
        <v>40031</v>
      </c>
      <c r="J781" s="22">
        <v>2</v>
      </c>
      <c r="K781" s="22">
        <v>0</v>
      </c>
      <c r="L781" s="15">
        <v>2</v>
      </c>
      <c r="M781" s="15">
        <v>0</v>
      </c>
      <c r="O781" t="str">
        <f t="shared" si="12"/>
        <v>NBBBound &amp; Not Paid</v>
      </c>
    </row>
    <row r="782" spans="1:15" ht="12" customHeight="1" outlineLevel="1" x14ac:dyDescent="0.2">
      <c r="A782" s="12" t="s">
        <v>24158</v>
      </c>
      <c r="B782" s="12">
        <v>18301</v>
      </c>
      <c r="C782" s="12" t="s">
        <v>20133</v>
      </c>
      <c r="D782" s="13">
        <v>39954</v>
      </c>
      <c r="E782" s="13">
        <v>40018</v>
      </c>
      <c r="F782" s="14">
        <v>40029</v>
      </c>
      <c r="G782" s="8"/>
      <c r="H782" s="8"/>
      <c r="J782" s="10"/>
      <c r="K782" s="10"/>
      <c r="L782" s="15">
        <v>0</v>
      </c>
      <c r="M782" s="15">
        <v>0</v>
      </c>
      <c r="O782" t="str">
        <f t="shared" si="12"/>
        <v>NBBDeclined</v>
      </c>
    </row>
    <row r="783" spans="1:15" ht="12" customHeight="1" outlineLevel="1" x14ac:dyDescent="0.2">
      <c r="A783" s="12" t="s">
        <v>24158</v>
      </c>
      <c r="B783" s="12">
        <v>18297</v>
      </c>
      <c r="C783" s="12" t="s">
        <v>20133</v>
      </c>
      <c r="D783" s="13">
        <v>40009</v>
      </c>
      <c r="E783" s="13">
        <v>40028</v>
      </c>
      <c r="F783" s="14">
        <v>40029</v>
      </c>
      <c r="G783" s="8"/>
      <c r="H783" s="8"/>
      <c r="J783" s="10"/>
      <c r="K783" s="10"/>
      <c r="L783" s="15">
        <v>0</v>
      </c>
      <c r="M783" s="15">
        <v>0</v>
      </c>
      <c r="O783" t="str">
        <f t="shared" si="12"/>
        <v>NBBDeclined</v>
      </c>
    </row>
    <row r="784" spans="1:15" ht="12" customHeight="1" outlineLevel="1" x14ac:dyDescent="0.2">
      <c r="A784" s="12" t="s">
        <v>24153</v>
      </c>
      <c r="B784" s="12">
        <v>18307</v>
      </c>
      <c r="C784" s="12" t="s">
        <v>20135</v>
      </c>
      <c r="D784" s="13">
        <v>40011</v>
      </c>
      <c r="E784" s="13">
        <v>40029</v>
      </c>
      <c r="F784" s="14">
        <v>40030</v>
      </c>
      <c r="G784" s="19">
        <v>40031</v>
      </c>
      <c r="H784" s="19">
        <v>40067</v>
      </c>
      <c r="J784" s="22">
        <v>1</v>
      </c>
      <c r="K784" s="22">
        <v>36</v>
      </c>
      <c r="L784" s="15">
        <v>37</v>
      </c>
      <c r="M784" s="15">
        <v>0</v>
      </c>
      <c r="O784" t="str">
        <f t="shared" si="12"/>
        <v>HJMBound &amp; Not Paid</v>
      </c>
    </row>
    <row r="785" spans="1:15" ht="12" customHeight="1" outlineLevel="1" x14ac:dyDescent="0.2">
      <c r="A785" s="12" t="s">
        <v>24153</v>
      </c>
      <c r="B785" s="12">
        <v>17403</v>
      </c>
      <c r="C785" s="12" t="s">
        <v>20135</v>
      </c>
      <c r="D785" s="13">
        <v>40024</v>
      </c>
      <c r="E785" s="13">
        <v>40030</v>
      </c>
      <c r="F785" s="14">
        <v>40030</v>
      </c>
      <c r="G785" s="14">
        <v>40031</v>
      </c>
      <c r="H785" s="14">
        <v>40031</v>
      </c>
      <c r="I785" s="21">
        <v>40038</v>
      </c>
      <c r="J785" s="15">
        <v>1</v>
      </c>
      <c r="K785" s="15">
        <v>0</v>
      </c>
      <c r="L785" s="15">
        <v>1</v>
      </c>
      <c r="M785" s="15">
        <v>7</v>
      </c>
      <c r="O785" t="str">
        <f t="shared" si="12"/>
        <v>HJMBound &amp; Not Paid</v>
      </c>
    </row>
    <row r="786" spans="1:15" ht="12" customHeight="1" outlineLevel="1" x14ac:dyDescent="0.2">
      <c r="A786" s="12" t="s">
        <v>24155</v>
      </c>
      <c r="B786" s="12">
        <v>17431</v>
      </c>
      <c r="C786" s="12" t="s">
        <v>20135</v>
      </c>
      <c r="D786" s="13">
        <v>40029</v>
      </c>
      <c r="E786" s="13">
        <v>40030</v>
      </c>
      <c r="F786" s="14">
        <v>40030</v>
      </c>
      <c r="G786" s="19">
        <v>40035</v>
      </c>
      <c r="H786" s="19">
        <v>40036</v>
      </c>
      <c r="I786" s="21">
        <v>40046</v>
      </c>
      <c r="J786" s="22">
        <v>5</v>
      </c>
      <c r="K786" s="22">
        <v>1</v>
      </c>
      <c r="L786" s="15">
        <v>6</v>
      </c>
      <c r="M786" s="15">
        <v>10</v>
      </c>
      <c r="O786" t="str">
        <f t="shared" si="12"/>
        <v>JRBound &amp; Not Paid</v>
      </c>
    </row>
    <row r="787" spans="1:15" ht="12" customHeight="1" outlineLevel="1" x14ac:dyDescent="0.2">
      <c r="A787" s="12" t="s">
        <v>24156</v>
      </c>
      <c r="B787" s="12">
        <v>17429</v>
      </c>
      <c r="C787" s="12" t="s">
        <v>20135</v>
      </c>
      <c r="D787" s="17">
        <v>40021</v>
      </c>
      <c r="E787" s="13">
        <v>40029</v>
      </c>
      <c r="F787" s="14">
        <v>40030</v>
      </c>
      <c r="G787" s="19">
        <v>40031</v>
      </c>
      <c r="H787" s="19">
        <v>40037</v>
      </c>
      <c r="I787" s="21">
        <v>40046</v>
      </c>
      <c r="J787" s="22">
        <v>1</v>
      </c>
      <c r="K787" s="22">
        <v>6</v>
      </c>
      <c r="L787" s="15">
        <v>7</v>
      </c>
      <c r="M787" s="15">
        <v>9</v>
      </c>
      <c r="O787" t="str">
        <f t="shared" si="12"/>
        <v>LABBound &amp; Not Paid</v>
      </c>
    </row>
    <row r="788" spans="1:15" ht="12" customHeight="1" outlineLevel="1" x14ac:dyDescent="0.2">
      <c r="A788" s="12" t="s">
        <v>24156</v>
      </c>
      <c r="B788" s="12">
        <v>17538</v>
      </c>
      <c r="C788" s="12" t="s">
        <v>20135</v>
      </c>
      <c r="D788" s="13">
        <v>40029</v>
      </c>
      <c r="E788" s="13">
        <v>40030</v>
      </c>
      <c r="F788" s="14">
        <v>40030</v>
      </c>
      <c r="G788" s="19">
        <v>40032</v>
      </c>
      <c r="H788" s="19">
        <v>40052</v>
      </c>
      <c r="I788" s="21">
        <v>40057</v>
      </c>
      <c r="J788" s="22">
        <v>2</v>
      </c>
      <c r="K788" s="22">
        <v>20</v>
      </c>
      <c r="L788" s="15">
        <v>22</v>
      </c>
      <c r="M788" s="15">
        <v>5</v>
      </c>
      <c r="O788" t="str">
        <f t="shared" si="12"/>
        <v>LABBound &amp; Not Paid</v>
      </c>
    </row>
    <row r="789" spans="1:15" ht="12" customHeight="1" outlineLevel="1" x14ac:dyDescent="0.2">
      <c r="A789" s="12" t="s">
        <v>24156</v>
      </c>
      <c r="B789" s="12">
        <v>18308</v>
      </c>
      <c r="C789" s="12" t="s">
        <v>20136</v>
      </c>
      <c r="D789" s="13">
        <v>40024</v>
      </c>
      <c r="E789" s="13">
        <v>40029</v>
      </c>
      <c r="F789" s="14">
        <v>40030</v>
      </c>
      <c r="G789" s="14">
        <v>40031</v>
      </c>
      <c r="H789" s="14">
        <v>40032</v>
      </c>
      <c r="I789" s="18"/>
      <c r="J789" s="15">
        <v>1</v>
      </c>
      <c r="K789" s="15">
        <v>1</v>
      </c>
      <c r="L789" s="15">
        <v>2</v>
      </c>
      <c r="M789" s="15">
        <v>0</v>
      </c>
      <c r="O789" t="str">
        <f t="shared" si="12"/>
        <v>LABClose-No Info</v>
      </c>
    </row>
    <row r="790" spans="1:15" ht="12" customHeight="1" outlineLevel="1" x14ac:dyDescent="0.2">
      <c r="A790" s="12" t="s">
        <v>24156</v>
      </c>
      <c r="B790" s="12">
        <v>18309</v>
      </c>
      <c r="C790" s="12" t="s">
        <v>20136</v>
      </c>
      <c r="D790" s="13">
        <v>40022</v>
      </c>
      <c r="E790" s="13">
        <v>40030</v>
      </c>
      <c r="F790" s="14">
        <v>40030</v>
      </c>
      <c r="G790" s="19">
        <v>40039</v>
      </c>
      <c r="H790" s="8"/>
      <c r="J790" s="22">
        <v>9</v>
      </c>
      <c r="K790" s="10"/>
      <c r="L790" s="15">
        <v>0</v>
      </c>
      <c r="M790" s="15">
        <v>0</v>
      </c>
      <c r="O790" t="str">
        <f t="shared" si="12"/>
        <v>LABClose-No Info</v>
      </c>
    </row>
    <row r="791" spans="1:15" ht="12" customHeight="1" outlineLevel="1" x14ac:dyDescent="0.2">
      <c r="A791" s="12" t="s">
        <v>24158</v>
      </c>
      <c r="B791" s="12">
        <v>18306</v>
      </c>
      <c r="C791" s="12" t="s">
        <v>20133</v>
      </c>
      <c r="D791" s="13">
        <v>39996</v>
      </c>
      <c r="E791" s="13">
        <v>40029</v>
      </c>
      <c r="F791" s="14">
        <v>40030</v>
      </c>
      <c r="G791" s="8"/>
      <c r="H791" s="8"/>
      <c r="J791" s="10"/>
      <c r="K791" s="10"/>
      <c r="L791" s="15">
        <v>0</v>
      </c>
      <c r="M791" s="15">
        <v>0</v>
      </c>
      <c r="O791" t="str">
        <f t="shared" si="12"/>
        <v>NBBDeclined</v>
      </c>
    </row>
    <row r="792" spans="1:15" ht="12" customHeight="1" outlineLevel="1" x14ac:dyDescent="0.2">
      <c r="A792" s="12" t="s">
        <v>24155</v>
      </c>
      <c r="B792" s="12">
        <v>17559</v>
      </c>
      <c r="C792" s="12" t="s">
        <v>20135</v>
      </c>
      <c r="D792" s="13">
        <v>40031</v>
      </c>
      <c r="E792" s="13">
        <v>40031</v>
      </c>
      <c r="F792" s="14">
        <v>40031</v>
      </c>
      <c r="G792" s="14">
        <v>40053</v>
      </c>
      <c r="H792" s="14">
        <v>40053</v>
      </c>
      <c r="I792" s="21">
        <v>40061</v>
      </c>
      <c r="J792" s="15">
        <v>22</v>
      </c>
      <c r="K792" s="15">
        <v>0</v>
      </c>
      <c r="L792" s="15">
        <v>22</v>
      </c>
      <c r="M792" s="15">
        <v>8</v>
      </c>
      <c r="O792" t="str">
        <f t="shared" si="12"/>
        <v>JRBound &amp; Not Paid</v>
      </c>
    </row>
    <row r="793" spans="1:15" ht="12" customHeight="1" outlineLevel="1" x14ac:dyDescent="0.2">
      <c r="A793" s="12" t="s">
        <v>24157</v>
      </c>
      <c r="B793" s="12">
        <v>17418</v>
      </c>
      <c r="C793" s="12" t="s">
        <v>20135</v>
      </c>
      <c r="D793" s="13">
        <v>40030</v>
      </c>
      <c r="E793" s="13">
        <v>40030</v>
      </c>
      <c r="F793" s="14">
        <v>40031</v>
      </c>
      <c r="G793" s="19">
        <v>40035</v>
      </c>
      <c r="H793" s="19">
        <v>40035</v>
      </c>
      <c r="I793" s="21">
        <v>40042</v>
      </c>
      <c r="J793" s="22">
        <v>4</v>
      </c>
      <c r="K793" s="22">
        <v>0</v>
      </c>
      <c r="L793" s="15">
        <v>4</v>
      </c>
      <c r="M793" s="15">
        <v>7</v>
      </c>
      <c r="O793" t="str">
        <f t="shared" si="12"/>
        <v>MCBBound &amp; Not Paid</v>
      </c>
    </row>
    <row r="794" spans="1:15" ht="12" customHeight="1" outlineLevel="1" x14ac:dyDescent="0.2">
      <c r="A794" s="12" t="s">
        <v>20138</v>
      </c>
      <c r="B794" s="12">
        <v>17567</v>
      </c>
      <c r="C794" s="12" t="s">
        <v>20135</v>
      </c>
      <c r="D794" s="13">
        <v>40030</v>
      </c>
      <c r="E794" s="13">
        <v>40031</v>
      </c>
      <c r="F794" s="14">
        <v>40032</v>
      </c>
      <c r="G794" s="19">
        <v>40051</v>
      </c>
      <c r="H794" s="19">
        <v>40056</v>
      </c>
      <c r="I794" s="21">
        <v>40064</v>
      </c>
      <c r="J794" s="22">
        <v>19</v>
      </c>
      <c r="K794" s="22">
        <v>5</v>
      </c>
      <c r="L794" s="15">
        <v>24</v>
      </c>
      <c r="M794" s="15">
        <v>8</v>
      </c>
      <c r="O794" t="str">
        <f t="shared" ref="O794:O857" si="13">+A794&amp;C794</f>
        <v>CNJBound &amp; Not Paid</v>
      </c>
    </row>
    <row r="795" spans="1:15" ht="12" customHeight="1" outlineLevel="1" x14ac:dyDescent="0.2">
      <c r="A795" s="12" t="s">
        <v>20138</v>
      </c>
      <c r="B795" s="12">
        <v>17460</v>
      </c>
      <c r="C795" s="12" t="s">
        <v>20135</v>
      </c>
      <c r="D795" s="13">
        <v>40030</v>
      </c>
      <c r="E795" s="13">
        <v>40030</v>
      </c>
      <c r="F795" s="14">
        <v>40032</v>
      </c>
      <c r="G795" s="14">
        <v>40039</v>
      </c>
      <c r="H795" s="14">
        <v>40039</v>
      </c>
      <c r="I795" s="21">
        <v>40055</v>
      </c>
      <c r="J795" s="15">
        <v>7</v>
      </c>
      <c r="K795" s="15">
        <v>0</v>
      </c>
      <c r="L795" s="15">
        <v>7</v>
      </c>
      <c r="M795" s="15">
        <v>16</v>
      </c>
      <c r="O795" t="str">
        <f t="shared" si="13"/>
        <v>CNJBound &amp; Not Paid</v>
      </c>
    </row>
    <row r="796" spans="1:15" ht="12" customHeight="1" outlineLevel="1" x14ac:dyDescent="0.2">
      <c r="A796" s="12" t="s">
        <v>20138</v>
      </c>
      <c r="B796" s="12">
        <v>17857</v>
      </c>
      <c r="C796" s="12" t="s">
        <v>24151</v>
      </c>
      <c r="D796" s="13">
        <v>40022</v>
      </c>
      <c r="E796" s="13">
        <v>40032</v>
      </c>
      <c r="F796" s="14">
        <v>40032</v>
      </c>
      <c r="G796" s="19">
        <v>40046</v>
      </c>
      <c r="H796" s="8"/>
      <c r="I796" s="21">
        <v>40118</v>
      </c>
      <c r="J796" s="22">
        <v>14</v>
      </c>
      <c r="K796" s="10"/>
      <c r="L796" s="15">
        <v>0</v>
      </c>
      <c r="M796" s="15">
        <v>0</v>
      </c>
      <c r="O796" t="str">
        <f t="shared" si="13"/>
        <v>CNJRating</v>
      </c>
    </row>
    <row r="797" spans="1:15" ht="12" customHeight="1" outlineLevel="1" x14ac:dyDescent="0.2">
      <c r="A797" s="12" t="s">
        <v>24153</v>
      </c>
      <c r="B797" s="12">
        <v>17591</v>
      </c>
      <c r="C797" s="12" t="s">
        <v>20135</v>
      </c>
      <c r="D797" s="13">
        <v>40031</v>
      </c>
      <c r="E797" s="13">
        <v>40031</v>
      </c>
      <c r="F797" s="14">
        <v>40032</v>
      </c>
      <c r="G797" s="19">
        <v>40047</v>
      </c>
      <c r="H797" s="19">
        <v>40047</v>
      </c>
      <c r="I797" s="21">
        <v>40071</v>
      </c>
      <c r="J797" s="22">
        <v>15</v>
      </c>
      <c r="K797" s="22">
        <v>0</v>
      </c>
      <c r="L797" s="15">
        <v>15</v>
      </c>
      <c r="M797" s="15">
        <v>24</v>
      </c>
      <c r="O797" t="str">
        <f t="shared" si="13"/>
        <v>HJMBound &amp; Not Paid</v>
      </c>
    </row>
    <row r="798" spans="1:15" ht="12" customHeight="1" outlineLevel="1" x14ac:dyDescent="0.2">
      <c r="A798" s="12" t="s">
        <v>24153</v>
      </c>
      <c r="B798" s="12">
        <v>18318</v>
      </c>
      <c r="C798" s="12" t="s">
        <v>20133</v>
      </c>
      <c r="D798" s="18"/>
      <c r="E798" s="13">
        <v>40032</v>
      </c>
      <c r="F798" s="14">
        <v>40032</v>
      </c>
      <c r="G798" s="20"/>
      <c r="H798" s="8"/>
      <c r="J798" s="23"/>
      <c r="K798" s="10"/>
      <c r="L798" s="15">
        <v>0</v>
      </c>
      <c r="M798" s="15">
        <v>0</v>
      </c>
      <c r="O798" t="str">
        <f t="shared" si="13"/>
        <v>HJMDeclined</v>
      </c>
    </row>
    <row r="799" spans="1:15" ht="12" customHeight="1" outlineLevel="1" x14ac:dyDescent="0.2">
      <c r="A799" s="12" t="s">
        <v>24153</v>
      </c>
      <c r="B799" s="12">
        <v>18314</v>
      </c>
      <c r="C799" s="12" t="s">
        <v>20135</v>
      </c>
      <c r="D799" s="13">
        <v>40031</v>
      </c>
      <c r="E799" s="13">
        <v>40031</v>
      </c>
      <c r="F799" s="14">
        <v>40032</v>
      </c>
      <c r="G799" s="19">
        <v>40035</v>
      </c>
      <c r="H799" s="19">
        <v>40035</v>
      </c>
      <c r="J799" s="22">
        <v>3</v>
      </c>
      <c r="K799" s="22">
        <v>0</v>
      </c>
      <c r="L799" s="15">
        <v>3</v>
      </c>
      <c r="M799" s="15">
        <v>0</v>
      </c>
      <c r="O799" t="str">
        <f t="shared" si="13"/>
        <v>HJMBound &amp; Not Paid</v>
      </c>
    </row>
    <row r="800" spans="1:15" ht="12" customHeight="1" outlineLevel="1" x14ac:dyDescent="0.2">
      <c r="A800" s="12" t="s">
        <v>24153</v>
      </c>
      <c r="B800" s="12">
        <v>18312</v>
      </c>
      <c r="C800" s="12" t="s">
        <v>20136</v>
      </c>
      <c r="D800" s="18"/>
      <c r="E800" s="13">
        <v>40031</v>
      </c>
      <c r="F800" s="14">
        <v>40032</v>
      </c>
      <c r="G800" s="14">
        <v>40035</v>
      </c>
      <c r="H800" s="20"/>
      <c r="J800" s="15">
        <v>3</v>
      </c>
      <c r="K800" s="23"/>
      <c r="L800" s="15">
        <v>0</v>
      </c>
      <c r="M800" s="15">
        <v>0</v>
      </c>
      <c r="O800" t="str">
        <f t="shared" si="13"/>
        <v>HJMClose-No Info</v>
      </c>
    </row>
    <row r="801" spans="1:15" ht="12" customHeight="1" outlineLevel="1" x14ac:dyDescent="0.2">
      <c r="A801" s="12" t="s">
        <v>24153</v>
      </c>
      <c r="B801" s="12">
        <v>18310</v>
      </c>
      <c r="C801" s="12" t="s">
        <v>20135</v>
      </c>
      <c r="D801" s="13">
        <v>40025</v>
      </c>
      <c r="E801" s="13">
        <v>40031</v>
      </c>
      <c r="F801" s="14">
        <v>40032</v>
      </c>
      <c r="G801" s="14">
        <v>40038</v>
      </c>
      <c r="H801" s="14">
        <v>40044</v>
      </c>
      <c r="J801" s="15">
        <v>6</v>
      </c>
      <c r="K801" s="15">
        <v>6</v>
      </c>
      <c r="L801" s="15">
        <v>12</v>
      </c>
      <c r="M801" s="15">
        <v>0</v>
      </c>
      <c r="O801" t="str">
        <f t="shared" si="13"/>
        <v>HJMBound &amp; Not Paid</v>
      </c>
    </row>
    <row r="802" spans="1:15" ht="12" customHeight="1" outlineLevel="1" x14ac:dyDescent="0.2">
      <c r="A802" s="12" t="s">
        <v>24156</v>
      </c>
      <c r="B802" s="12">
        <v>17447</v>
      </c>
      <c r="C802" s="12" t="s">
        <v>20135</v>
      </c>
      <c r="D802" s="13">
        <v>40001</v>
      </c>
      <c r="E802" s="13">
        <v>40031</v>
      </c>
      <c r="F802" s="14">
        <v>40032</v>
      </c>
      <c r="G802" s="19">
        <v>40032</v>
      </c>
      <c r="H802" s="19">
        <v>40039</v>
      </c>
      <c r="I802" s="21">
        <v>40050</v>
      </c>
      <c r="J802" s="22">
        <v>0</v>
      </c>
      <c r="K802" s="22">
        <v>7</v>
      </c>
      <c r="L802" s="15">
        <v>7</v>
      </c>
      <c r="M802" s="15">
        <v>11</v>
      </c>
      <c r="O802" t="str">
        <f t="shared" si="13"/>
        <v>LABBound &amp; Not Paid</v>
      </c>
    </row>
    <row r="803" spans="1:15" ht="12" customHeight="1" outlineLevel="1" x14ac:dyDescent="0.2">
      <c r="A803" s="12" t="s">
        <v>24156</v>
      </c>
      <c r="B803" s="12">
        <v>17719</v>
      </c>
      <c r="C803" s="12" t="s">
        <v>20135</v>
      </c>
      <c r="D803" s="17">
        <v>40028</v>
      </c>
      <c r="E803" s="13">
        <v>40031</v>
      </c>
      <c r="F803" s="14">
        <v>40032</v>
      </c>
      <c r="G803" s="19">
        <v>40086</v>
      </c>
      <c r="H803" s="19">
        <v>40086</v>
      </c>
      <c r="I803" s="21">
        <v>40100</v>
      </c>
      <c r="J803" s="22">
        <v>54</v>
      </c>
      <c r="K803" s="22">
        <v>0</v>
      </c>
      <c r="L803" s="15">
        <v>54</v>
      </c>
      <c r="M803" s="15">
        <v>14</v>
      </c>
      <c r="O803" t="str">
        <f t="shared" si="13"/>
        <v>LABBound &amp; Not Paid</v>
      </c>
    </row>
    <row r="804" spans="1:15" ht="12" customHeight="1" outlineLevel="1" x14ac:dyDescent="0.2">
      <c r="A804" s="12" t="s">
        <v>24156</v>
      </c>
      <c r="B804" s="12">
        <v>17390</v>
      </c>
      <c r="C804" s="12" t="s">
        <v>20135</v>
      </c>
      <c r="D804" s="13">
        <v>40028</v>
      </c>
      <c r="E804" s="13">
        <v>40031</v>
      </c>
      <c r="F804" s="14">
        <v>40032</v>
      </c>
      <c r="G804" s="14">
        <v>40032</v>
      </c>
      <c r="H804" s="14">
        <v>40032</v>
      </c>
      <c r="I804" s="21">
        <v>40035</v>
      </c>
      <c r="J804" s="15">
        <v>0</v>
      </c>
      <c r="K804" s="15">
        <v>0</v>
      </c>
      <c r="L804" s="15">
        <v>0</v>
      </c>
      <c r="M804" s="15">
        <v>3</v>
      </c>
      <c r="O804" t="str">
        <f t="shared" si="13"/>
        <v>LABBound &amp; Not Paid</v>
      </c>
    </row>
    <row r="805" spans="1:15" ht="12" customHeight="1" outlineLevel="1" x14ac:dyDescent="0.2">
      <c r="A805" s="12" t="s">
        <v>24156</v>
      </c>
      <c r="B805" s="12">
        <v>18315</v>
      </c>
      <c r="C805" s="12" t="s">
        <v>20135</v>
      </c>
      <c r="D805" s="17">
        <v>40031</v>
      </c>
      <c r="E805" s="13">
        <v>40031</v>
      </c>
      <c r="F805" s="14">
        <v>40032</v>
      </c>
      <c r="G805" s="14">
        <v>40035</v>
      </c>
      <c r="H805" s="14">
        <v>40038</v>
      </c>
      <c r="J805" s="15">
        <v>3</v>
      </c>
      <c r="K805" s="15">
        <v>3</v>
      </c>
      <c r="L805" s="15">
        <v>6</v>
      </c>
      <c r="M805" s="15">
        <v>0</v>
      </c>
      <c r="O805" t="str">
        <f t="shared" si="13"/>
        <v>LABBound &amp; Not Paid</v>
      </c>
    </row>
    <row r="806" spans="1:15" ht="12" customHeight="1" outlineLevel="1" x14ac:dyDescent="0.2">
      <c r="A806" s="12" t="s">
        <v>24156</v>
      </c>
      <c r="B806" s="12">
        <v>18311</v>
      </c>
      <c r="C806" s="12" t="s">
        <v>20135</v>
      </c>
      <c r="D806" s="13">
        <v>40031</v>
      </c>
      <c r="E806" s="13">
        <v>40031</v>
      </c>
      <c r="F806" s="14">
        <v>40032</v>
      </c>
      <c r="G806" s="14">
        <v>40037</v>
      </c>
      <c r="H806" s="14">
        <v>40037</v>
      </c>
      <c r="I806" s="18"/>
      <c r="J806" s="15">
        <v>5</v>
      </c>
      <c r="K806" s="15">
        <v>0</v>
      </c>
      <c r="L806" s="15">
        <v>5</v>
      </c>
      <c r="M806" s="15">
        <v>0</v>
      </c>
      <c r="O806" t="str">
        <f t="shared" si="13"/>
        <v>LABBound &amp; Not Paid</v>
      </c>
    </row>
    <row r="807" spans="1:15" ht="12" customHeight="1" outlineLevel="1" x14ac:dyDescent="0.2">
      <c r="A807" s="12" t="s">
        <v>24157</v>
      </c>
      <c r="B807" s="12">
        <v>17562</v>
      </c>
      <c r="C807" s="12" t="s">
        <v>20135</v>
      </c>
      <c r="D807" s="13">
        <v>40023</v>
      </c>
      <c r="E807" s="13">
        <v>40032</v>
      </c>
      <c r="F807" s="14">
        <v>40032</v>
      </c>
      <c r="G807" s="14">
        <v>40050</v>
      </c>
      <c r="H807" s="14">
        <v>40050</v>
      </c>
      <c r="I807" s="21">
        <v>40062</v>
      </c>
      <c r="J807" s="15">
        <v>18</v>
      </c>
      <c r="K807" s="15">
        <v>0</v>
      </c>
      <c r="L807" s="15">
        <v>18</v>
      </c>
      <c r="M807" s="15">
        <v>12</v>
      </c>
      <c r="O807" t="str">
        <f t="shared" si="13"/>
        <v>MCBBound &amp; Not Paid</v>
      </c>
    </row>
    <row r="808" spans="1:15" ht="12" customHeight="1" outlineLevel="1" x14ac:dyDescent="0.2">
      <c r="A808" s="12" t="s">
        <v>24157</v>
      </c>
      <c r="B808" s="12">
        <v>17584</v>
      </c>
      <c r="C808" s="12" t="s">
        <v>20135</v>
      </c>
      <c r="D808" s="13">
        <v>40029</v>
      </c>
      <c r="E808" s="13">
        <v>40031</v>
      </c>
      <c r="F808" s="14">
        <v>40032</v>
      </c>
      <c r="G808" s="14">
        <v>40037</v>
      </c>
      <c r="H808" s="19">
        <v>40050</v>
      </c>
      <c r="I808" s="21">
        <v>40068</v>
      </c>
      <c r="J808" s="15">
        <v>5</v>
      </c>
      <c r="K808" s="22">
        <v>13</v>
      </c>
      <c r="L808" s="15">
        <v>18</v>
      </c>
      <c r="M808" s="15">
        <v>18</v>
      </c>
      <c r="O808" t="str">
        <f t="shared" si="13"/>
        <v>MCBBound &amp; Not Paid</v>
      </c>
    </row>
    <row r="809" spans="1:15" ht="12" customHeight="1" outlineLevel="1" x14ac:dyDescent="0.2">
      <c r="A809" s="12" t="s">
        <v>24158</v>
      </c>
      <c r="B809" s="12">
        <v>18313</v>
      </c>
      <c r="C809" s="12" t="s">
        <v>20136</v>
      </c>
      <c r="D809" s="13">
        <v>40015</v>
      </c>
      <c r="E809" s="13">
        <v>40031</v>
      </c>
      <c r="F809" s="14">
        <v>40032</v>
      </c>
      <c r="G809" s="20"/>
      <c r="H809" s="20"/>
      <c r="J809" s="23"/>
      <c r="K809" s="23"/>
      <c r="L809" s="15">
        <v>0</v>
      </c>
      <c r="M809" s="15">
        <v>0</v>
      </c>
      <c r="O809" t="str">
        <f t="shared" si="13"/>
        <v>NBBClose-No Info</v>
      </c>
    </row>
    <row r="810" spans="1:15" ht="12" customHeight="1" outlineLevel="1" x14ac:dyDescent="0.2">
      <c r="A810" s="12" t="s">
        <v>24158</v>
      </c>
      <c r="B810" s="12">
        <v>18316</v>
      </c>
      <c r="C810" s="12" t="s">
        <v>20133</v>
      </c>
      <c r="D810" s="13">
        <v>40023</v>
      </c>
      <c r="E810" s="13">
        <v>40031</v>
      </c>
      <c r="F810" s="14">
        <v>40032</v>
      </c>
      <c r="G810" s="20"/>
      <c r="H810" s="20"/>
      <c r="J810" s="23"/>
      <c r="K810" s="23"/>
      <c r="L810" s="15">
        <v>0</v>
      </c>
      <c r="M810" s="15">
        <v>0</v>
      </c>
      <c r="O810" t="str">
        <f t="shared" si="13"/>
        <v>NBBDeclined</v>
      </c>
    </row>
    <row r="811" spans="1:15" ht="12" customHeight="1" outlineLevel="1" x14ac:dyDescent="0.2">
      <c r="A811" s="12" t="s">
        <v>20138</v>
      </c>
      <c r="B811" s="12">
        <v>17568</v>
      </c>
      <c r="C811" s="12" t="s">
        <v>20135</v>
      </c>
      <c r="D811" s="13">
        <v>40010</v>
      </c>
      <c r="E811" s="13">
        <v>40023</v>
      </c>
      <c r="F811" s="14">
        <v>40035</v>
      </c>
      <c r="G811" s="14">
        <v>40044</v>
      </c>
      <c r="H811" s="14">
        <v>40044</v>
      </c>
      <c r="I811" s="21">
        <v>40064</v>
      </c>
      <c r="J811" s="15">
        <v>9</v>
      </c>
      <c r="K811" s="15">
        <v>0</v>
      </c>
      <c r="L811" s="15">
        <v>9</v>
      </c>
      <c r="M811" s="15">
        <v>20</v>
      </c>
      <c r="O811" t="str">
        <f t="shared" si="13"/>
        <v>CNJBound &amp; Not Paid</v>
      </c>
    </row>
    <row r="812" spans="1:15" ht="12" customHeight="1" outlineLevel="1" x14ac:dyDescent="0.2">
      <c r="A812" s="12" t="s">
        <v>20138</v>
      </c>
      <c r="B812" s="12">
        <v>17558</v>
      </c>
      <c r="C812" s="12" t="s">
        <v>20135</v>
      </c>
      <c r="D812" s="13">
        <v>40035</v>
      </c>
      <c r="E812" s="13">
        <v>40024</v>
      </c>
      <c r="F812" s="14">
        <v>40035</v>
      </c>
      <c r="G812" s="14">
        <v>40050</v>
      </c>
      <c r="H812" s="14">
        <v>40053</v>
      </c>
      <c r="I812" s="21">
        <v>40061</v>
      </c>
      <c r="J812" s="15">
        <v>15</v>
      </c>
      <c r="K812" s="15">
        <v>3</v>
      </c>
      <c r="L812" s="15">
        <v>18</v>
      </c>
      <c r="M812" s="15">
        <v>8</v>
      </c>
      <c r="O812" t="str">
        <f t="shared" si="13"/>
        <v>CNJBound &amp; Not Paid</v>
      </c>
    </row>
    <row r="813" spans="1:15" ht="12" customHeight="1" outlineLevel="1" x14ac:dyDescent="0.2">
      <c r="A813" s="12" t="s">
        <v>20138</v>
      </c>
      <c r="B813" s="12">
        <v>17754</v>
      </c>
      <c r="C813" s="12" t="s">
        <v>24152</v>
      </c>
      <c r="D813" s="17">
        <v>40030</v>
      </c>
      <c r="E813" s="13">
        <v>40035</v>
      </c>
      <c r="F813" s="14">
        <v>40035</v>
      </c>
      <c r="G813" s="19">
        <v>40091</v>
      </c>
      <c r="H813" s="19">
        <v>40091</v>
      </c>
      <c r="I813" s="21">
        <v>40112</v>
      </c>
      <c r="J813" s="22">
        <v>56</v>
      </c>
      <c r="K813" s="22">
        <v>0</v>
      </c>
      <c r="L813" s="15">
        <v>56</v>
      </c>
      <c r="M813" s="15">
        <v>21</v>
      </c>
      <c r="O813" t="str">
        <f t="shared" si="13"/>
        <v>CNJQuote Issued</v>
      </c>
    </row>
    <row r="814" spans="1:15" ht="12" customHeight="1" outlineLevel="1" x14ac:dyDescent="0.2">
      <c r="A814" s="12" t="s">
        <v>24155</v>
      </c>
      <c r="B814" s="12">
        <v>17408</v>
      </c>
      <c r="C814" s="12" t="s">
        <v>20135</v>
      </c>
      <c r="D814" s="13">
        <v>40030</v>
      </c>
      <c r="E814" s="13">
        <v>40035</v>
      </c>
      <c r="F814" s="14">
        <v>40035</v>
      </c>
      <c r="G814" s="14">
        <v>40035</v>
      </c>
      <c r="H814" s="14">
        <v>40036</v>
      </c>
      <c r="I814" s="21">
        <v>40040</v>
      </c>
      <c r="J814" s="15">
        <v>0</v>
      </c>
      <c r="K814" s="15">
        <v>1</v>
      </c>
      <c r="L814" s="15">
        <v>1</v>
      </c>
      <c r="M814" s="15">
        <v>4</v>
      </c>
      <c r="O814" t="str">
        <f t="shared" si="13"/>
        <v>JRBound &amp; Not Paid</v>
      </c>
    </row>
    <row r="815" spans="1:15" ht="12" customHeight="1" outlineLevel="1" x14ac:dyDescent="0.2">
      <c r="A815" s="12" t="s">
        <v>24155</v>
      </c>
      <c r="B815" s="12">
        <v>17583</v>
      </c>
      <c r="C815" s="12" t="s">
        <v>20135</v>
      </c>
      <c r="D815" s="17">
        <v>40026</v>
      </c>
      <c r="E815" s="13">
        <v>40029</v>
      </c>
      <c r="F815" s="14">
        <v>40035</v>
      </c>
      <c r="G815" s="19">
        <v>40053</v>
      </c>
      <c r="H815" s="19">
        <v>40057</v>
      </c>
      <c r="I815" s="21">
        <v>40068</v>
      </c>
      <c r="J815" s="22">
        <v>18</v>
      </c>
      <c r="K815" s="22">
        <v>4</v>
      </c>
      <c r="L815" s="15">
        <v>22</v>
      </c>
      <c r="M815" s="15">
        <v>11</v>
      </c>
      <c r="O815" t="str">
        <f t="shared" si="13"/>
        <v>JRBound &amp; Not Paid</v>
      </c>
    </row>
    <row r="816" spans="1:15" ht="12" customHeight="1" outlineLevel="1" x14ac:dyDescent="0.2">
      <c r="A816" s="12" t="s">
        <v>24155</v>
      </c>
      <c r="B816" s="12">
        <v>17438</v>
      </c>
      <c r="C816" s="12" t="s">
        <v>20135</v>
      </c>
      <c r="D816" s="13">
        <v>40032</v>
      </c>
      <c r="E816" s="13">
        <v>40032</v>
      </c>
      <c r="F816" s="14">
        <v>40035</v>
      </c>
      <c r="G816" s="14">
        <v>40037</v>
      </c>
      <c r="H816" s="14">
        <v>40044</v>
      </c>
      <c r="I816" s="21">
        <v>40049</v>
      </c>
      <c r="J816" s="15">
        <v>2</v>
      </c>
      <c r="K816" s="15">
        <v>7</v>
      </c>
      <c r="L816" s="15">
        <v>9</v>
      </c>
      <c r="M816" s="15">
        <v>5</v>
      </c>
      <c r="O816" t="str">
        <f t="shared" si="13"/>
        <v>JRBound &amp; Not Paid</v>
      </c>
    </row>
    <row r="817" spans="1:15" ht="12" customHeight="1" outlineLevel="1" x14ac:dyDescent="0.2">
      <c r="A817" s="12" t="s">
        <v>24156</v>
      </c>
      <c r="B817" s="12">
        <v>18320</v>
      </c>
      <c r="C817" s="12" t="s">
        <v>20136</v>
      </c>
      <c r="D817" s="13">
        <v>40031</v>
      </c>
      <c r="E817" s="13">
        <v>40032</v>
      </c>
      <c r="F817" s="14">
        <v>40035</v>
      </c>
      <c r="G817" s="14">
        <v>40037</v>
      </c>
      <c r="H817" s="14">
        <v>40037</v>
      </c>
      <c r="J817" s="15">
        <v>2</v>
      </c>
      <c r="K817" s="15">
        <v>0</v>
      </c>
      <c r="L817" s="15">
        <v>2</v>
      </c>
      <c r="M817" s="15">
        <v>0</v>
      </c>
      <c r="O817" t="str">
        <f t="shared" si="13"/>
        <v>LABClose-No Info</v>
      </c>
    </row>
    <row r="818" spans="1:15" ht="12" customHeight="1" outlineLevel="1" x14ac:dyDescent="0.2">
      <c r="A818" s="12" t="s">
        <v>24158</v>
      </c>
      <c r="B818" s="12">
        <v>18319</v>
      </c>
      <c r="C818" s="12" t="s">
        <v>20133</v>
      </c>
      <c r="D818" s="13">
        <v>40017</v>
      </c>
      <c r="E818" s="13">
        <v>40032</v>
      </c>
      <c r="F818" s="14">
        <v>40035</v>
      </c>
      <c r="G818" s="20"/>
      <c r="H818" s="20"/>
      <c r="J818" s="23"/>
      <c r="K818" s="23"/>
      <c r="L818" s="15">
        <v>0</v>
      </c>
      <c r="M818" s="15">
        <v>0</v>
      </c>
      <c r="O818" t="str">
        <f t="shared" si="13"/>
        <v>NBBDeclined</v>
      </c>
    </row>
    <row r="819" spans="1:15" ht="12" customHeight="1" outlineLevel="1" x14ac:dyDescent="0.2">
      <c r="A819" s="12" t="s">
        <v>20138</v>
      </c>
      <c r="B819" s="12">
        <v>17590</v>
      </c>
      <c r="C819" s="12" t="s">
        <v>20135</v>
      </c>
      <c r="D819" s="13">
        <v>40025</v>
      </c>
      <c r="E819" s="13">
        <v>40036</v>
      </c>
      <c r="F819" s="14">
        <v>40036</v>
      </c>
      <c r="G819" s="14">
        <v>40056</v>
      </c>
      <c r="H819" s="14">
        <v>40056</v>
      </c>
      <c r="I819" s="21">
        <v>40070</v>
      </c>
      <c r="J819" s="15">
        <v>20</v>
      </c>
      <c r="K819" s="15">
        <v>0</v>
      </c>
      <c r="L819" s="15">
        <v>20</v>
      </c>
      <c r="M819" s="15">
        <v>14</v>
      </c>
      <c r="O819" t="str">
        <f t="shared" si="13"/>
        <v>CNJBound &amp; Not Paid</v>
      </c>
    </row>
    <row r="820" spans="1:15" ht="12" customHeight="1" outlineLevel="1" x14ac:dyDescent="0.2">
      <c r="A820" s="12" t="s">
        <v>20138</v>
      </c>
      <c r="B820" s="12">
        <v>17457</v>
      </c>
      <c r="C820" s="12" t="s">
        <v>20135</v>
      </c>
      <c r="D820" s="13">
        <v>40028</v>
      </c>
      <c r="E820" s="13">
        <v>40035</v>
      </c>
      <c r="F820" s="14">
        <v>40036</v>
      </c>
      <c r="G820" s="14">
        <v>40038</v>
      </c>
      <c r="H820" s="14">
        <v>40039</v>
      </c>
      <c r="I820" s="21">
        <v>40054</v>
      </c>
      <c r="J820" s="15">
        <v>2</v>
      </c>
      <c r="K820" s="15">
        <v>1</v>
      </c>
      <c r="L820" s="15">
        <v>3</v>
      </c>
      <c r="M820" s="15">
        <v>15</v>
      </c>
      <c r="O820" t="str">
        <f t="shared" si="13"/>
        <v>CNJBound &amp; Not Paid</v>
      </c>
    </row>
    <row r="821" spans="1:15" ht="12" customHeight="1" outlineLevel="1" x14ac:dyDescent="0.2">
      <c r="A821" s="12" t="s">
        <v>24153</v>
      </c>
      <c r="B821" s="12">
        <v>17554</v>
      </c>
      <c r="C821" s="12" t="s">
        <v>20135</v>
      </c>
      <c r="D821" s="13">
        <v>40024</v>
      </c>
      <c r="E821" s="13">
        <v>40025</v>
      </c>
      <c r="F821" s="14">
        <v>40036</v>
      </c>
      <c r="G821" s="19">
        <v>40036</v>
      </c>
      <c r="H821" s="19">
        <v>40036</v>
      </c>
      <c r="I821" s="21">
        <v>40061</v>
      </c>
      <c r="J821" s="22">
        <v>0</v>
      </c>
      <c r="K821" s="22">
        <v>0</v>
      </c>
      <c r="L821" s="15">
        <v>0</v>
      </c>
      <c r="M821" s="15">
        <v>25</v>
      </c>
      <c r="O821" t="str">
        <f t="shared" si="13"/>
        <v>HJMBound &amp; Not Paid</v>
      </c>
    </row>
    <row r="822" spans="1:15" ht="12" customHeight="1" outlineLevel="1" x14ac:dyDescent="0.2">
      <c r="A822" s="12" t="s">
        <v>24156</v>
      </c>
      <c r="B822" s="12">
        <v>18321</v>
      </c>
      <c r="C822" s="12" t="s">
        <v>20136</v>
      </c>
      <c r="D822" s="13">
        <v>40035</v>
      </c>
      <c r="E822" s="13">
        <v>40035</v>
      </c>
      <c r="F822" s="14">
        <v>40036</v>
      </c>
      <c r="G822" s="14">
        <v>40037</v>
      </c>
      <c r="H822" s="14">
        <v>40038</v>
      </c>
      <c r="J822" s="15">
        <v>1</v>
      </c>
      <c r="K822" s="15">
        <v>1</v>
      </c>
      <c r="L822" s="15">
        <v>2</v>
      </c>
      <c r="M822" s="15">
        <v>0</v>
      </c>
      <c r="O822" t="str">
        <f t="shared" si="13"/>
        <v>LABClose-No Info</v>
      </c>
    </row>
    <row r="823" spans="1:15" ht="12" customHeight="1" outlineLevel="1" x14ac:dyDescent="0.2">
      <c r="A823" s="12" t="s">
        <v>24157</v>
      </c>
      <c r="B823" s="12">
        <v>17750</v>
      </c>
      <c r="C823" s="12" t="s">
        <v>24152</v>
      </c>
      <c r="D823" s="13">
        <v>40040</v>
      </c>
      <c r="E823" s="13">
        <v>40036</v>
      </c>
      <c r="F823" s="14">
        <v>40036</v>
      </c>
      <c r="G823" s="14">
        <v>40079</v>
      </c>
      <c r="H823" s="14">
        <v>40087</v>
      </c>
      <c r="I823" s="21">
        <v>40111</v>
      </c>
      <c r="J823" s="15">
        <v>43</v>
      </c>
      <c r="K823" s="15">
        <v>8</v>
      </c>
      <c r="L823" s="15">
        <v>51</v>
      </c>
      <c r="M823" s="15">
        <v>24</v>
      </c>
      <c r="O823" t="str">
        <f t="shared" si="13"/>
        <v>MCBQuote Issued</v>
      </c>
    </row>
    <row r="824" spans="1:15" ht="12" customHeight="1" outlineLevel="1" x14ac:dyDescent="0.2">
      <c r="A824" s="12" t="s">
        <v>24157</v>
      </c>
      <c r="B824" s="12">
        <v>17424</v>
      </c>
      <c r="C824" s="12" t="s">
        <v>20135</v>
      </c>
      <c r="D824" s="13">
        <v>40035</v>
      </c>
      <c r="E824" s="13">
        <v>40035</v>
      </c>
      <c r="F824" s="14">
        <v>40036</v>
      </c>
      <c r="G824" s="14">
        <v>40036</v>
      </c>
      <c r="H824" s="14">
        <v>40043</v>
      </c>
      <c r="I824" s="21">
        <v>40044</v>
      </c>
      <c r="J824" s="15">
        <v>0</v>
      </c>
      <c r="K824" s="15">
        <v>7</v>
      </c>
      <c r="L824" s="15">
        <v>7</v>
      </c>
      <c r="M824" s="15">
        <v>1</v>
      </c>
      <c r="O824" t="str">
        <f t="shared" si="13"/>
        <v>MCBBound &amp; Not Paid</v>
      </c>
    </row>
    <row r="825" spans="1:15" ht="12" customHeight="1" outlineLevel="1" x14ac:dyDescent="0.2">
      <c r="A825" s="12" t="s">
        <v>24158</v>
      </c>
      <c r="B825" s="12">
        <v>18323</v>
      </c>
      <c r="C825" s="12" t="s">
        <v>20134</v>
      </c>
      <c r="D825" s="13">
        <v>40032</v>
      </c>
      <c r="E825" s="13">
        <v>40035</v>
      </c>
      <c r="F825" s="14">
        <v>40036</v>
      </c>
      <c r="G825" s="19">
        <v>40055</v>
      </c>
      <c r="H825" s="19">
        <v>40055</v>
      </c>
      <c r="J825" s="22">
        <v>19</v>
      </c>
      <c r="K825" s="22">
        <v>0</v>
      </c>
      <c r="L825" s="15">
        <v>19</v>
      </c>
      <c r="M825" s="15">
        <v>0</v>
      </c>
      <c r="O825" t="str">
        <f t="shared" si="13"/>
        <v>NBBNo Sale</v>
      </c>
    </row>
    <row r="826" spans="1:15" ht="12" customHeight="1" outlineLevel="1" x14ac:dyDescent="0.2">
      <c r="A826" s="12" t="s">
        <v>24158</v>
      </c>
      <c r="B826" s="12">
        <v>18324</v>
      </c>
      <c r="C826" s="12" t="s">
        <v>20133</v>
      </c>
      <c r="D826" s="13">
        <v>40029</v>
      </c>
      <c r="E826" s="13">
        <v>40035</v>
      </c>
      <c r="F826" s="14">
        <v>40036</v>
      </c>
      <c r="G826" s="8"/>
      <c r="H826" s="8"/>
      <c r="J826" s="10"/>
      <c r="K826" s="10"/>
      <c r="L826" s="15">
        <v>0</v>
      </c>
      <c r="M826" s="15">
        <v>0</v>
      </c>
      <c r="O826" t="str">
        <f t="shared" si="13"/>
        <v>NBBDeclined</v>
      </c>
    </row>
    <row r="827" spans="1:15" ht="12" customHeight="1" outlineLevel="1" x14ac:dyDescent="0.2">
      <c r="A827" s="12" t="s">
        <v>24158</v>
      </c>
      <c r="B827" s="12">
        <v>18322</v>
      </c>
      <c r="C827" s="12" t="s">
        <v>20133</v>
      </c>
      <c r="D827" s="13">
        <v>40017</v>
      </c>
      <c r="E827" s="13">
        <v>40035</v>
      </c>
      <c r="F827" s="14">
        <v>40036</v>
      </c>
      <c r="G827" s="20"/>
      <c r="H827" s="20"/>
      <c r="J827" s="23"/>
      <c r="K827" s="23"/>
      <c r="L827" s="15">
        <v>0</v>
      </c>
      <c r="M827" s="15">
        <v>0</v>
      </c>
      <c r="O827" t="str">
        <f t="shared" si="13"/>
        <v>NBBDeclined</v>
      </c>
    </row>
    <row r="828" spans="1:15" ht="12" customHeight="1" outlineLevel="1" x14ac:dyDescent="0.2">
      <c r="A828" s="12" t="s">
        <v>20138</v>
      </c>
      <c r="B828" s="12">
        <v>17609</v>
      </c>
      <c r="C828" s="12" t="s">
        <v>20135</v>
      </c>
      <c r="D828" s="13">
        <v>40031</v>
      </c>
      <c r="E828" s="13">
        <v>40035</v>
      </c>
      <c r="F828" s="14">
        <v>40037</v>
      </c>
      <c r="G828" s="14">
        <v>40058</v>
      </c>
      <c r="H828" s="14">
        <v>40066</v>
      </c>
      <c r="I828" s="16">
        <v>40075</v>
      </c>
      <c r="J828" s="15">
        <v>21</v>
      </c>
      <c r="K828" s="15">
        <v>8</v>
      </c>
      <c r="L828" s="15">
        <v>29</v>
      </c>
      <c r="M828" s="15">
        <v>9</v>
      </c>
      <c r="O828" t="str">
        <f t="shared" si="13"/>
        <v>CNJBound &amp; Not Paid</v>
      </c>
    </row>
    <row r="829" spans="1:15" ht="12" customHeight="1" outlineLevel="1" x14ac:dyDescent="0.2">
      <c r="A829" s="12" t="s">
        <v>20138</v>
      </c>
      <c r="B829" s="12">
        <v>17574</v>
      </c>
      <c r="C829" s="12" t="s">
        <v>20135</v>
      </c>
      <c r="D829" s="13">
        <v>40025</v>
      </c>
      <c r="E829" s="13">
        <v>40035</v>
      </c>
      <c r="F829" s="14">
        <v>40037</v>
      </c>
      <c r="G829" s="19">
        <v>40052</v>
      </c>
      <c r="H829" s="19">
        <v>40052</v>
      </c>
      <c r="I829" s="21">
        <v>40066</v>
      </c>
      <c r="J829" s="22">
        <v>15</v>
      </c>
      <c r="K829" s="22">
        <v>0</v>
      </c>
      <c r="L829" s="15">
        <v>15</v>
      </c>
      <c r="M829" s="15">
        <v>14</v>
      </c>
      <c r="O829" t="str">
        <f t="shared" si="13"/>
        <v>CNJBound &amp; Not Paid</v>
      </c>
    </row>
    <row r="830" spans="1:15" ht="12" customHeight="1" outlineLevel="1" x14ac:dyDescent="0.2">
      <c r="A830" s="12" t="s">
        <v>20138</v>
      </c>
      <c r="B830" s="12">
        <v>17701</v>
      </c>
      <c r="C830" s="12" t="s">
        <v>24152</v>
      </c>
      <c r="D830" s="13">
        <v>40035</v>
      </c>
      <c r="E830" s="13">
        <v>40037</v>
      </c>
      <c r="F830" s="14">
        <v>40037</v>
      </c>
      <c r="G830" s="14">
        <v>40081</v>
      </c>
      <c r="H830" s="14">
        <v>40081</v>
      </c>
      <c r="I830" s="21">
        <v>40095</v>
      </c>
      <c r="J830" s="15">
        <v>44</v>
      </c>
      <c r="K830" s="15">
        <v>0</v>
      </c>
      <c r="L830" s="15">
        <v>44</v>
      </c>
      <c r="M830" s="15">
        <v>14</v>
      </c>
      <c r="O830" t="str">
        <f t="shared" si="13"/>
        <v>CNJQuote Issued</v>
      </c>
    </row>
    <row r="831" spans="1:15" ht="12" customHeight="1" outlineLevel="1" x14ac:dyDescent="0.2">
      <c r="A831" s="12" t="s">
        <v>20138</v>
      </c>
      <c r="B831" s="12">
        <v>17665</v>
      </c>
      <c r="C831" s="12" t="s">
        <v>20135</v>
      </c>
      <c r="D831" s="13">
        <v>40035</v>
      </c>
      <c r="E831" s="13">
        <v>40035</v>
      </c>
      <c r="F831" s="14">
        <v>40037</v>
      </c>
      <c r="G831" s="14">
        <v>40070</v>
      </c>
      <c r="H831" s="14">
        <v>40079</v>
      </c>
      <c r="I831" s="21">
        <v>40087</v>
      </c>
      <c r="J831" s="15">
        <v>33</v>
      </c>
      <c r="K831" s="15">
        <v>9</v>
      </c>
      <c r="L831" s="15">
        <v>42</v>
      </c>
      <c r="M831" s="15">
        <v>8</v>
      </c>
      <c r="O831" t="str">
        <f t="shared" si="13"/>
        <v>CNJBound &amp; Not Paid</v>
      </c>
    </row>
    <row r="832" spans="1:15" ht="21.95" customHeight="1" outlineLevel="1" x14ac:dyDescent="0.2">
      <c r="A832" s="12" t="s">
        <v>20138</v>
      </c>
      <c r="B832" s="12">
        <v>17547</v>
      </c>
      <c r="C832" s="12" t="s">
        <v>24149</v>
      </c>
      <c r="D832" s="13">
        <v>40035</v>
      </c>
      <c r="E832" s="13">
        <v>40036</v>
      </c>
      <c r="F832" s="14">
        <v>40037</v>
      </c>
      <c r="G832" s="14">
        <v>40044</v>
      </c>
      <c r="H832" s="14">
        <v>40044</v>
      </c>
      <c r="I832" s="21">
        <v>40057</v>
      </c>
      <c r="J832" s="15">
        <v>7</v>
      </c>
      <c r="K832" s="15">
        <v>0</v>
      </c>
      <c r="L832" s="15">
        <v>7</v>
      </c>
      <c r="M832" s="15">
        <v>13</v>
      </c>
      <c r="O832" t="str">
        <f t="shared" si="13"/>
        <v>CNJRenewal Laspe Replaced</v>
      </c>
    </row>
    <row r="833" spans="1:15" ht="12" customHeight="1" outlineLevel="1" x14ac:dyDescent="0.2">
      <c r="A833" s="12" t="s">
        <v>24153</v>
      </c>
      <c r="B833" s="12">
        <v>18329</v>
      </c>
      <c r="C833" s="12" t="s">
        <v>20134</v>
      </c>
      <c r="D833" s="13">
        <v>40025</v>
      </c>
      <c r="E833" s="13">
        <v>40037</v>
      </c>
      <c r="F833" s="14">
        <v>40037</v>
      </c>
      <c r="G833" s="14">
        <v>40038</v>
      </c>
      <c r="H833" s="14">
        <v>40038</v>
      </c>
      <c r="J833" s="15">
        <v>1</v>
      </c>
      <c r="K833" s="15">
        <v>0</v>
      </c>
      <c r="L833" s="15">
        <v>1</v>
      </c>
      <c r="M833" s="15">
        <v>0</v>
      </c>
      <c r="O833" t="str">
        <f t="shared" si="13"/>
        <v>HJMNo Sale</v>
      </c>
    </row>
    <row r="834" spans="1:15" ht="12" customHeight="1" outlineLevel="1" x14ac:dyDescent="0.2">
      <c r="A834" s="12" t="s">
        <v>24153</v>
      </c>
      <c r="B834" s="12">
        <v>17448</v>
      </c>
      <c r="C834" s="12" t="s">
        <v>20135</v>
      </c>
      <c r="D834" s="13">
        <v>40030</v>
      </c>
      <c r="E834" s="13">
        <v>40037</v>
      </c>
      <c r="F834" s="14">
        <v>40037</v>
      </c>
      <c r="G834" s="19">
        <v>40037</v>
      </c>
      <c r="H834" s="19">
        <v>40039</v>
      </c>
      <c r="I834" s="21">
        <v>40050</v>
      </c>
      <c r="J834" s="22">
        <v>0</v>
      </c>
      <c r="K834" s="22">
        <v>2</v>
      </c>
      <c r="L834" s="15">
        <v>2</v>
      </c>
      <c r="M834" s="15">
        <v>11</v>
      </c>
      <c r="O834" t="str">
        <f t="shared" si="13"/>
        <v>HJMBound &amp; Not Paid</v>
      </c>
    </row>
    <row r="835" spans="1:15" ht="12" customHeight="1" outlineLevel="1" x14ac:dyDescent="0.2">
      <c r="A835" s="12" t="s">
        <v>24153</v>
      </c>
      <c r="B835" s="12">
        <v>18327</v>
      </c>
      <c r="C835" s="12" t="s">
        <v>24152</v>
      </c>
      <c r="D835" s="18"/>
      <c r="E835" s="13">
        <v>40037</v>
      </c>
      <c r="F835" s="14">
        <v>40037</v>
      </c>
      <c r="G835" s="14">
        <v>40046</v>
      </c>
      <c r="H835" s="14">
        <v>40085</v>
      </c>
      <c r="J835" s="15">
        <v>9</v>
      </c>
      <c r="K835" s="15">
        <v>39</v>
      </c>
      <c r="L835" s="15">
        <v>48</v>
      </c>
      <c r="M835" s="15">
        <v>0</v>
      </c>
      <c r="O835" t="str">
        <f t="shared" si="13"/>
        <v>HJMQuote Issued</v>
      </c>
    </row>
    <row r="836" spans="1:15" ht="12" customHeight="1" outlineLevel="1" x14ac:dyDescent="0.2">
      <c r="A836" s="12" t="s">
        <v>24153</v>
      </c>
      <c r="B836" s="12">
        <v>18328</v>
      </c>
      <c r="C836" s="12" t="s">
        <v>20133</v>
      </c>
      <c r="D836" s="18"/>
      <c r="E836" s="13">
        <v>40037</v>
      </c>
      <c r="F836" s="14">
        <v>40037</v>
      </c>
      <c r="G836" s="8"/>
      <c r="H836" s="8"/>
      <c r="J836" s="10"/>
      <c r="K836" s="10"/>
      <c r="L836" s="15">
        <v>0</v>
      </c>
      <c r="M836" s="15">
        <v>0</v>
      </c>
      <c r="O836" t="str">
        <f t="shared" si="13"/>
        <v>HJMDeclined</v>
      </c>
    </row>
    <row r="837" spans="1:15" ht="12" customHeight="1" outlineLevel="1" x14ac:dyDescent="0.2">
      <c r="A837" s="12" t="s">
        <v>24153</v>
      </c>
      <c r="B837" s="12">
        <v>17543</v>
      </c>
      <c r="C837" s="12" t="s">
        <v>20135</v>
      </c>
      <c r="D837" s="13">
        <v>40009</v>
      </c>
      <c r="E837" s="13">
        <v>40037</v>
      </c>
      <c r="F837" s="14">
        <v>40037</v>
      </c>
      <c r="G837" s="14">
        <v>40042</v>
      </c>
      <c r="H837" s="14">
        <v>40042</v>
      </c>
      <c r="I837" s="21">
        <v>40057</v>
      </c>
      <c r="J837" s="15">
        <v>5</v>
      </c>
      <c r="K837" s="15">
        <v>0</v>
      </c>
      <c r="L837" s="15">
        <v>5</v>
      </c>
      <c r="M837" s="15">
        <v>15</v>
      </c>
      <c r="O837" t="str">
        <f t="shared" si="13"/>
        <v>HJMBound &amp; Not Paid</v>
      </c>
    </row>
    <row r="838" spans="1:15" ht="12" customHeight="1" outlineLevel="1" x14ac:dyDescent="0.2">
      <c r="A838" s="12" t="s">
        <v>24155</v>
      </c>
      <c r="B838" s="12">
        <v>17555</v>
      </c>
      <c r="C838" s="12" t="s">
        <v>20135</v>
      </c>
      <c r="D838" s="13">
        <v>40010</v>
      </c>
      <c r="E838" s="13">
        <v>40035</v>
      </c>
      <c r="F838" s="14">
        <v>40037</v>
      </c>
      <c r="G838" s="19">
        <v>40056</v>
      </c>
      <c r="H838" s="19">
        <v>40056</v>
      </c>
      <c r="I838" s="21">
        <v>40061</v>
      </c>
      <c r="J838" s="22">
        <v>19</v>
      </c>
      <c r="K838" s="22">
        <v>0</v>
      </c>
      <c r="L838" s="15">
        <v>19</v>
      </c>
      <c r="M838" s="15">
        <v>5</v>
      </c>
      <c r="O838" t="str">
        <f t="shared" si="13"/>
        <v>JRBound &amp; Not Paid</v>
      </c>
    </row>
    <row r="839" spans="1:15" ht="12" customHeight="1" outlineLevel="1" x14ac:dyDescent="0.2">
      <c r="A839" s="12" t="s">
        <v>24155</v>
      </c>
      <c r="B839" s="12">
        <v>17579</v>
      </c>
      <c r="C839" s="12" t="s">
        <v>20135</v>
      </c>
      <c r="D839" s="13">
        <v>40031</v>
      </c>
      <c r="E839" s="13">
        <v>40035</v>
      </c>
      <c r="F839" s="14">
        <v>40037</v>
      </c>
      <c r="G839" s="14">
        <v>40059</v>
      </c>
      <c r="H839" s="14">
        <v>40060</v>
      </c>
      <c r="I839" s="21">
        <v>40067</v>
      </c>
      <c r="J839" s="15">
        <v>22</v>
      </c>
      <c r="K839" s="15">
        <v>1</v>
      </c>
      <c r="L839" s="15">
        <v>23</v>
      </c>
      <c r="M839" s="15">
        <v>7</v>
      </c>
      <c r="O839" t="str">
        <f t="shared" si="13"/>
        <v>JRBound &amp; Not Paid</v>
      </c>
    </row>
    <row r="840" spans="1:15" ht="12" customHeight="1" outlineLevel="1" x14ac:dyDescent="0.2">
      <c r="A840" s="12" t="s">
        <v>24156</v>
      </c>
      <c r="B840" s="12">
        <v>17692</v>
      </c>
      <c r="C840" s="12" t="s">
        <v>20135</v>
      </c>
      <c r="D840" s="13">
        <v>40079</v>
      </c>
      <c r="E840" s="13">
        <v>40028</v>
      </c>
      <c r="F840" s="14">
        <v>40037</v>
      </c>
      <c r="G840" s="19">
        <v>40079</v>
      </c>
      <c r="H840" s="19">
        <v>40087</v>
      </c>
      <c r="I840" s="21">
        <v>40093</v>
      </c>
      <c r="J840" s="22">
        <v>42</v>
      </c>
      <c r="K840" s="22">
        <v>8</v>
      </c>
      <c r="L840" s="15">
        <v>50</v>
      </c>
      <c r="M840" s="15">
        <v>6</v>
      </c>
      <c r="O840" t="str">
        <f t="shared" si="13"/>
        <v>LABBound &amp; Not Paid</v>
      </c>
    </row>
    <row r="841" spans="1:15" ht="12" customHeight="1" outlineLevel="1" x14ac:dyDescent="0.2">
      <c r="A841" s="12" t="s">
        <v>24156</v>
      </c>
      <c r="B841" s="12">
        <v>17532</v>
      </c>
      <c r="C841" s="12" t="s">
        <v>20135</v>
      </c>
      <c r="D841" s="13">
        <v>40032</v>
      </c>
      <c r="E841" s="13">
        <v>40034</v>
      </c>
      <c r="F841" s="14">
        <v>40037</v>
      </c>
      <c r="G841" s="19">
        <v>40049</v>
      </c>
      <c r="H841" s="19">
        <v>40049</v>
      </c>
      <c r="I841" s="21">
        <v>40057</v>
      </c>
      <c r="J841" s="22">
        <v>12</v>
      </c>
      <c r="K841" s="22">
        <v>0</v>
      </c>
      <c r="L841" s="15">
        <v>12</v>
      </c>
      <c r="M841" s="15">
        <v>8</v>
      </c>
      <c r="O841" t="str">
        <f t="shared" si="13"/>
        <v>LABBound &amp; Not Paid</v>
      </c>
    </row>
    <row r="842" spans="1:15" ht="12" customHeight="1" outlineLevel="1" x14ac:dyDescent="0.2">
      <c r="A842" s="12" t="s">
        <v>24156</v>
      </c>
      <c r="B842" s="12">
        <v>17628</v>
      </c>
      <c r="C842" s="12" t="s">
        <v>20135</v>
      </c>
      <c r="D842" s="13">
        <v>40008</v>
      </c>
      <c r="E842" s="13">
        <v>40036</v>
      </c>
      <c r="F842" s="14">
        <v>40037</v>
      </c>
      <c r="G842" s="14">
        <v>40065</v>
      </c>
      <c r="H842" s="14">
        <v>40078</v>
      </c>
      <c r="I842" s="21">
        <v>40082</v>
      </c>
      <c r="J842" s="15">
        <v>28</v>
      </c>
      <c r="K842" s="15">
        <v>13</v>
      </c>
      <c r="L842" s="15">
        <v>41</v>
      </c>
      <c r="M842" s="15">
        <v>4</v>
      </c>
      <c r="O842" t="str">
        <f t="shared" si="13"/>
        <v>LABBound &amp; Not Paid</v>
      </c>
    </row>
    <row r="843" spans="1:15" ht="12" customHeight="1" outlineLevel="1" x14ac:dyDescent="0.2">
      <c r="A843" s="12" t="s">
        <v>24156</v>
      </c>
      <c r="B843" s="12">
        <v>18326</v>
      </c>
      <c r="C843" s="12" t="s">
        <v>20135</v>
      </c>
      <c r="D843" s="13">
        <v>40031</v>
      </c>
      <c r="E843" s="13">
        <v>40036</v>
      </c>
      <c r="F843" s="14">
        <v>40037</v>
      </c>
      <c r="G843" s="14">
        <v>40038</v>
      </c>
      <c r="H843" s="14">
        <v>40038</v>
      </c>
      <c r="J843" s="15">
        <v>1</v>
      </c>
      <c r="K843" s="15">
        <v>0</v>
      </c>
      <c r="L843" s="15">
        <v>1</v>
      </c>
      <c r="M843" s="15">
        <v>0</v>
      </c>
      <c r="O843" t="str">
        <f t="shared" si="13"/>
        <v>LABBound &amp; Not Paid</v>
      </c>
    </row>
    <row r="844" spans="1:15" ht="12" customHeight="1" outlineLevel="1" x14ac:dyDescent="0.2">
      <c r="A844" s="12" t="s">
        <v>24156</v>
      </c>
      <c r="B844" s="12">
        <v>17535</v>
      </c>
      <c r="C844" s="12" t="s">
        <v>20135</v>
      </c>
      <c r="D844" s="13">
        <v>40024</v>
      </c>
      <c r="E844" s="13">
        <v>40028</v>
      </c>
      <c r="F844" s="14">
        <v>40037</v>
      </c>
      <c r="G844" s="19">
        <v>40039</v>
      </c>
      <c r="H844" s="19">
        <v>40039</v>
      </c>
      <c r="I844" s="21">
        <v>40057</v>
      </c>
      <c r="J844" s="22">
        <v>2</v>
      </c>
      <c r="K844" s="22">
        <v>0</v>
      </c>
      <c r="L844" s="15">
        <v>2</v>
      </c>
      <c r="M844" s="15">
        <v>18</v>
      </c>
      <c r="O844" t="str">
        <f t="shared" si="13"/>
        <v>LABBound &amp; Not Paid</v>
      </c>
    </row>
    <row r="845" spans="1:15" ht="12" customHeight="1" outlineLevel="1" x14ac:dyDescent="0.2">
      <c r="A845" s="12" t="s">
        <v>24156</v>
      </c>
      <c r="B845" s="12">
        <v>17551</v>
      </c>
      <c r="C845" s="12" t="s">
        <v>20135</v>
      </c>
      <c r="D845" s="13">
        <v>40031</v>
      </c>
      <c r="E845" s="13">
        <v>40036</v>
      </c>
      <c r="F845" s="14">
        <v>40037</v>
      </c>
      <c r="G845" s="19">
        <v>40051</v>
      </c>
      <c r="H845" s="19">
        <v>40051</v>
      </c>
      <c r="I845" s="21">
        <v>40058</v>
      </c>
      <c r="J845" s="22">
        <v>14</v>
      </c>
      <c r="K845" s="22">
        <v>0</v>
      </c>
      <c r="L845" s="15">
        <v>14</v>
      </c>
      <c r="M845" s="15">
        <v>7</v>
      </c>
      <c r="O845" t="str">
        <f t="shared" si="13"/>
        <v>LABBound &amp; Not Paid</v>
      </c>
    </row>
    <row r="846" spans="1:15" ht="12" customHeight="1" outlineLevel="1" x14ac:dyDescent="0.2">
      <c r="A846" s="12" t="s">
        <v>24156</v>
      </c>
      <c r="B846" s="12">
        <v>17612</v>
      </c>
      <c r="C846" s="12" t="s">
        <v>20135</v>
      </c>
      <c r="D846" s="13">
        <v>40003</v>
      </c>
      <c r="E846" s="13">
        <v>40030</v>
      </c>
      <c r="F846" s="14">
        <v>40037</v>
      </c>
      <c r="G846" s="19">
        <v>40060</v>
      </c>
      <c r="H846" s="19">
        <v>40060</v>
      </c>
      <c r="I846" s="21">
        <v>40075</v>
      </c>
      <c r="J846" s="22">
        <v>23</v>
      </c>
      <c r="K846" s="22">
        <v>0</v>
      </c>
      <c r="L846" s="15">
        <v>23</v>
      </c>
      <c r="M846" s="15">
        <v>15</v>
      </c>
      <c r="O846" t="str">
        <f t="shared" si="13"/>
        <v>LABBound &amp; Not Paid</v>
      </c>
    </row>
    <row r="847" spans="1:15" ht="12" customHeight="1" outlineLevel="1" x14ac:dyDescent="0.2">
      <c r="A847" s="12" t="s">
        <v>24156</v>
      </c>
      <c r="B847" s="12">
        <v>17595</v>
      </c>
      <c r="C847" s="12" t="s">
        <v>20135</v>
      </c>
      <c r="D847" s="13">
        <v>40030</v>
      </c>
      <c r="E847" s="13">
        <v>40032</v>
      </c>
      <c r="F847" s="14">
        <v>40037</v>
      </c>
      <c r="G847" s="19">
        <v>40060</v>
      </c>
      <c r="H847" s="19">
        <v>40060</v>
      </c>
      <c r="I847" s="21">
        <v>40071</v>
      </c>
      <c r="J847" s="22">
        <v>23</v>
      </c>
      <c r="K847" s="22">
        <v>0</v>
      </c>
      <c r="L847" s="15">
        <v>23</v>
      </c>
      <c r="M847" s="15">
        <v>11</v>
      </c>
      <c r="O847" t="str">
        <f t="shared" si="13"/>
        <v>LABBound &amp; Not Paid</v>
      </c>
    </row>
    <row r="848" spans="1:15" ht="12" customHeight="1" outlineLevel="1" x14ac:dyDescent="0.2">
      <c r="A848" s="12" t="s">
        <v>24157</v>
      </c>
      <c r="B848" s="12">
        <v>17625</v>
      </c>
      <c r="C848" s="12" t="s">
        <v>20135</v>
      </c>
      <c r="D848" s="13">
        <v>40030</v>
      </c>
      <c r="E848" s="13">
        <v>40035</v>
      </c>
      <c r="F848" s="14">
        <v>40037</v>
      </c>
      <c r="G848" s="19">
        <v>40066</v>
      </c>
      <c r="H848" s="19">
        <v>40067</v>
      </c>
      <c r="I848" s="21">
        <v>40081</v>
      </c>
      <c r="J848" s="22">
        <v>29</v>
      </c>
      <c r="K848" s="22">
        <v>1</v>
      </c>
      <c r="L848" s="15">
        <v>30</v>
      </c>
      <c r="M848" s="15">
        <v>14</v>
      </c>
      <c r="O848" t="str">
        <f t="shared" si="13"/>
        <v>MCBBound &amp; Not Paid</v>
      </c>
    </row>
    <row r="849" spans="1:15" ht="12" customHeight="1" outlineLevel="1" x14ac:dyDescent="0.2">
      <c r="A849" s="12" t="s">
        <v>24157</v>
      </c>
      <c r="B849" s="12">
        <v>17585</v>
      </c>
      <c r="C849" s="12" t="s">
        <v>20135</v>
      </c>
      <c r="D849" s="13">
        <v>40025</v>
      </c>
      <c r="E849" s="13">
        <v>40028</v>
      </c>
      <c r="F849" s="14">
        <v>40037</v>
      </c>
      <c r="G849" s="14">
        <v>40052</v>
      </c>
      <c r="H849" s="14">
        <v>40052</v>
      </c>
      <c r="I849" s="21">
        <v>40069</v>
      </c>
      <c r="J849" s="15">
        <v>15</v>
      </c>
      <c r="K849" s="15">
        <v>0</v>
      </c>
      <c r="L849" s="15">
        <v>15</v>
      </c>
      <c r="M849" s="15">
        <v>17</v>
      </c>
      <c r="O849" t="str">
        <f t="shared" si="13"/>
        <v>MCBBound &amp; Not Paid</v>
      </c>
    </row>
    <row r="850" spans="1:15" ht="12" customHeight="1" outlineLevel="1" x14ac:dyDescent="0.2">
      <c r="A850" s="12" t="s">
        <v>24157</v>
      </c>
      <c r="B850" s="12">
        <v>17552</v>
      </c>
      <c r="C850" s="12" t="s">
        <v>20135</v>
      </c>
      <c r="D850" s="17">
        <v>40028</v>
      </c>
      <c r="E850" s="13">
        <v>40036</v>
      </c>
      <c r="F850" s="14">
        <v>40037</v>
      </c>
      <c r="G850" s="19">
        <v>40043</v>
      </c>
      <c r="H850" s="19">
        <v>40050</v>
      </c>
      <c r="I850" s="21">
        <v>40060</v>
      </c>
      <c r="J850" s="22">
        <v>6</v>
      </c>
      <c r="K850" s="22">
        <v>7</v>
      </c>
      <c r="L850" s="15">
        <v>13</v>
      </c>
      <c r="M850" s="15">
        <v>10</v>
      </c>
      <c r="O850" t="str">
        <f t="shared" si="13"/>
        <v>MCBBound &amp; Not Paid</v>
      </c>
    </row>
    <row r="851" spans="1:15" ht="12" customHeight="1" outlineLevel="1" x14ac:dyDescent="0.2">
      <c r="A851" s="12" t="s">
        <v>24158</v>
      </c>
      <c r="B851" s="12">
        <v>18325</v>
      </c>
      <c r="C851" s="12" t="s">
        <v>20133</v>
      </c>
      <c r="D851" s="18"/>
      <c r="E851" s="13">
        <v>40035</v>
      </c>
      <c r="F851" s="14">
        <v>40037</v>
      </c>
      <c r="G851" s="20"/>
      <c r="H851" s="20"/>
      <c r="J851" s="23"/>
      <c r="K851" s="23"/>
      <c r="L851" s="15">
        <v>0</v>
      </c>
      <c r="M851" s="15">
        <v>0</v>
      </c>
      <c r="O851" t="str">
        <f t="shared" si="13"/>
        <v>NBBDeclined</v>
      </c>
    </row>
    <row r="852" spans="1:15" ht="12" customHeight="1" outlineLevel="1" x14ac:dyDescent="0.2">
      <c r="A852" s="12" t="s">
        <v>24155</v>
      </c>
      <c r="B852" s="12">
        <v>17411</v>
      </c>
      <c r="C852" s="12" t="s">
        <v>20135</v>
      </c>
      <c r="D852" s="13">
        <v>40038</v>
      </c>
      <c r="E852" s="13">
        <v>40038</v>
      </c>
      <c r="F852" s="14">
        <v>40038</v>
      </c>
      <c r="G852" s="14">
        <v>40039</v>
      </c>
      <c r="H852" s="14">
        <v>40039</v>
      </c>
      <c r="I852" s="21">
        <v>40040</v>
      </c>
      <c r="J852" s="15">
        <v>1</v>
      </c>
      <c r="K852" s="15">
        <v>0</v>
      </c>
      <c r="L852" s="15">
        <v>1</v>
      </c>
      <c r="M852" s="15">
        <v>1</v>
      </c>
      <c r="O852" t="str">
        <f t="shared" si="13"/>
        <v>JRBound &amp; Not Paid</v>
      </c>
    </row>
    <row r="853" spans="1:15" ht="12" customHeight="1" outlineLevel="1" x14ac:dyDescent="0.2">
      <c r="A853" s="12" t="s">
        <v>24155</v>
      </c>
      <c r="B853" s="12">
        <v>17611</v>
      </c>
      <c r="C853" s="12" t="s">
        <v>20135</v>
      </c>
      <c r="D853" s="13">
        <v>40029</v>
      </c>
      <c r="E853" s="13">
        <v>40038</v>
      </c>
      <c r="F853" s="14">
        <v>40038</v>
      </c>
      <c r="G853" s="14">
        <v>40064</v>
      </c>
      <c r="H853" s="19">
        <v>40064</v>
      </c>
      <c r="I853" s="21">
        <v>40075</v>
      </c>
      <c r="J853" s="15">
        <v>26</v>
      </c>
      <c r="K853" s="22">
        <v>0</v>
      </c>
      <c r="L853" s="15">
        <v>26</v>
      </c>
      <c r="M853" s="15">
        <v>11</v>
      </c>
      <c r="O853" t="str">
        <f t="shared" si="13"/>
        <v>JRBound &amp; Not Paid</v>
      </c>
    </row>
    <row r="854" spans="1:15" ht="12" customHeight="1" outlineLevel="1" x14ac:dyDescent="0.2">
      <c r="A854" s="12" t="s">
        <v>24157</v>
      </c>
      <c r="B854" s="12">
        <v>17437</v>
      </c>
      <c r="C854" s="12" t="s">
        <v>20135</v>
      </c>
      <c r="D854" s="13">
        <v>40035</v>
      </c>
      <c r="E854" s="13">
        <v>40038</v>
      </c>
      <c r="F854" s="14">
        <v>40038</v>
      </c>
      <c r="G854" s="14">
        <v>40042</v>
      </c>
      <c r="H854" s="19">
        <v>40042</v>
      </c>
      <c r="I854" s="21">
        <v>40048</v>
      </c>
      <c r="J854" s="15">
        <v>4</v>
      </c>
      <c r="K854" s="22">
        <v>0</v>
      </c>
      <c r="L854" s="15">
        <v>4</v>
      </c>
      <c r="M854" s="15">
        <v>6</v>
      </c>
      <c r="O854" t="str">
        <f t="shared" si="13"/>
        <v>MCBBound &amp; Not Paid</v>
      </c>
    </row>
    <row r="855" spans="1:15" ht="12" customHeight="1" outlineLevel="1" x14ac:dyDescent="0.2">
      <c r="A855" s="12" t="s">
        <v>24157</v>
      </c>
      <c r="B855" s="12">
        <v>17605</v>
      </c>
      <c r="C855" s="12" t="s">
        <v>20135</v>
      </c>
      <c r="D855" s="13">
        <v>40035</v>
      </c>
      <c r="E855" s="13">
        <v>40037</v>
      </c>
      <c r="F855" s="14">
        <v>40038</v>
      </c>
      <c r="G855" s="14">
        <v>40053</v>
      </c>
      <c r="H855" s="14">
        <v>40053</v>
      </c>
      <c r="I855" s="21">
        <v>40074</v>
      </c>
      <c r="J855" s="15">
        <v>15</v>
      </c>
      <c r="K855" s="15">
        <v>0</v>
      </c>
      <c r="L855" s="15">
        <v>15</v>
      </c>
      <c r="M855" s="15">
        <v>21</v>
      </c>
      <c r="O855" t="str">
        <f t="shared" si="13"/>
        <v>MCBBound &amp; Not Paid</v>
      </c>
    </row>
    <row r="856" spans="1:15" ht="12" customHeight="1" outlineLevel="1" x14ac:dyDescent="0.2">
      <c r="A856" s="12" t="s">
        <v>20138</v>
      </c>
      <c r="B856" s="12">
        <v>17652</v>
      </c>
      <c r="C856" s="12" t="s">
        <v>20135</v>
      </c>
      <c r="D856" s="13">
        <v>40037</v>
      </c>
      <c r="E856" s="13">
        <v>40037</v>
      </c>
      <c r="F856" s="14">
        <v>40039</v>
      </c>
      <c r="G856" s="14">
        <v>40071</v>
      </c>
      <c r="H856" s="14">
        <v>40072</v>
      </c>
      <c r="I856" s="21">
        <v>40087</v>
      </c>
      <c r="J856" s="15">
        <v>32</v>
      </c>
      <c r="K856" s="15">
        <v>1</v>
      </c>
      <c r="L856" s="15">
        <v>33</v>
      </c>
      <c r="M856" s="15">
        <v>15</v>
      </c>
      <c r="O856" t="str">
        <f t="shared" si="13"/>
        <v>CNJBound &amp; Not Paid</v>
      </c>
    </row>
    <row r="857" spans="1:15" ht="12" customHeight="1" outlineLevel="1" x14ac:dyDescent="0.2">
      <c r="A857" s="12" t="s">
        <v>24153</v>
      </c>
      <c r="B857" s="12">
        <v>18332</v>
      </c>
      <c r="C857" s="12" t="s">
        <v>20133</v>
      </c>
      <c r="D857" s="18"/>
      <c r="E857" s="13">
        <v>40038</v>
      </c>
      <c r="F857" s="14">
        <v>40039</v>
      </c>
      <c r="G857" s="8"/>
      <c r="H857" s="8"/>
      <c r="J857" s="10"/>
      <c r="K857" s="10"/>
      <c r="L857" s="15">
        <v>0</v>
      </c>
      <c r="M857" s="15">
        <v>0</v>
      </c>
      <c r="O857" t="str">
        <f t="shared" si="13"/>
        <v>HJMDeclined</v>
      </c>
    </row>
    <row r="858" spans="1:15" ht="12" customHeight="1" outlineLevel="1" x14ac:dyDescent="0.2">
      <c r="A858" s="12" t="s">
        <v>24153</v>
      </c>
      <c r="B858" s="12">
        <v>17539</v>
      </c>
      <c r="C858" s="12" t="s">
        <v>20135</v>
      </c>
      <c r="D858" s="17">
        <v>40035</v>
      </c>
      <c r="E858" s="13">
        <v>40037</v>
      </c>
      <c r="F858" s="14">
        <v>40039</v>
      </c>
      <c r="G858" s="19">
        <v>40044</v>
      </c>
      <c r="H858" s="19">
        <v>40045</v>
      </c>
      <c r="I858" s="21">
        <v>40057</v>
      </c>
      <c r="J858" s="22">
        <v>5</v>
      </c>
      <c r="K858" s="22">
        <v>1</v>
      </c>
      <c r="L858" s="15">
        <v>6</v>
      </c>
      <c r="M858" s="15">
        <v>12</v>
      </c>
      <c r="O858" t="str">
        <f t="shared" ref="O858:O921" si="14">+A858&amp;C858</f>
        <v>HJMBound &amp; Not Paid</v>
      </c>
    </row>
    <row r="859" spans="1:15" ht="12" customHeight="1" outlineLevel="1" x14ac:dyDescent="0.2">
      <c r="A859" s="12" t="s">
        <v>24153</v>
      </c>
      <c r="B859" s="12">
        <v>18333</v>
      </c>
      <c r="C859" s="12" t="s">
        <v>20133</v>
      </c>
      <c r="D859" s="13">
        <v>39988</v>
      </c>
      <c r="E859" s="13">
        <v>40039</v>
      </c>
      <c r="F859" s="14">
        <v>40039</v>
      </c>
      <c r="G859" s="20"/>
      <c r="H859" s="20"/>
      <c r="J859" s="23"/>
      <c r="K859" s="23"/>
      <c r="L859" s="15">
        <v>0</v>
      </c>
      <c r="M859" s="15">
        <v>0</v>
      </c>
      <c r="O859" t="str">
        <f t="shared" si="14"/>
        <v>HJMDeclined</v>
      </c>
    </row>
    <row r="860" spans="1:15" ht="12" customHeight="1" outlineLevel="1" x14ac:dyDescent="0.2">
      <c r="A860" s="12" t="s">
        <v>24153</v>
      </c>
      <c r="B860" s="12">
        <v>17637</v>
      </c>
      <c r="C860" s="12" t="s">
        <v>20135</v>
      </c>
      <c r="D860" s="13">
        <v>40004</v>
      </c>
      <c r="E860" s="13">
        <v>40039</v>
      </c>
      <c r="F860" s="14">
        <v>40039</v>
      </c>
      <c r="G860" s="14">
        <v>40053</v>
      </c>
      <c r="H860" s="14">
        <v>40071</v>
      </c>
      <c r="I860" s="21">
        <v>40086</v>
      </c>
      <c r="J860" s="15">
        <v>14</v>
      </c>
      <c r="K860" s="15">
        <v>18</v>
      </c>
      <c r="L860" s="15">
        <v>32</v>
      </c>
      <c r="M860" s="15">
        <v>15</v>
      </c>
      <c r="O860" t="str">
        <f t="shared" si="14"/>
        <v>HJMBound &amp; Not Paid</v>
      </c>
    </row>
    <row r="861" spans="1:15" ht="12" customHeight="1" outlineLevel="1" x14ac:dyDescent="0.2">
      <c r="A861" s="12" t="s">
        <v>24153</v>
      </c>
      <c r="B861" s="12">
        <v>18331</v>
      </c>
      <c r="C861" s="12" t="s">
        <v>24152</v>
      </c>
      <c r="D861" s="13">
        <v>40030</v>
      </c>
      <c r="E861" s="13">
        <v>40035</v>
      </c>
      <c r="F861" s="14">
        <v>40039</v>
      </c>
      <c r="G861" s="14">
        <v>40039</v>
      </c>
      <c r="H861" s="14">
        <v>40073</v>
      </c>
      <c r="J861" s="15">
        <v>0</v>
      </c>
      <c r="K861" s="15">
        <v>34</v>
      </c>
      <c r="L861" s="15">
        <v>34</v>
      </c>
      <c r="M861" s="15">
        <v>0</v>
      </c>
      <c r="O861" t="str">
        <f t="shared" si="14"/>
        <v>HJMQuote Issued</v>
      </c>
    </row>
    <row r="862" spans="1:15" ht="12" customHeight="1" outlineLevel="1" x14ac:dyDescent="0.2">
      <c r="A862" s="12" t="s">
        <v>24153</v>
      </c>
      <c r="B862" s="12">
        <v>18330</v>
      </c>
      <c r="C862" s="12" t="s">
        <v>20134</v>
      </c>
      <c r="D862" s="13">
        <v>40037</v>
      </c>
      <c r="E862" s="13">
        <v>40038</v>
      </c>
      <c r="F862" s="14">
        <v>40039</v>
      </c>
      <c r="G862" s="14">
        <v>40039</v>
      </c>
      <c r="H862" s="19">
        <v>40039</v>
      </c>
      <c r="J862" s="15">
        <v>0</v>
      </c>
      <c r="K862" s="22">
        <v>0</v>
      </c>
      <c r="L862" s="15">
        <v>0</v>
      </c>
      <c r="M862" s="15">
        <v>0</v>
      </c>
      <c r="O862" t="str">
        <f t="shared" si="14"/>
        <v>HJMNo Sale</v>
      </c>
    </row>
    <row r="863" spans="1:15" ht="12" customHeight="1" outlineLevel="1" x14ac:dyDescent="0.2">
      <c r="A863" s="12" t="s">
        <v>24153</v>
      </c>
      <c r="B863" s="12">
        <v>18334</v>
      </c>
      <c r="C863" s="12" t="s">
        <v>20133</v>
      </c>
      <c r="D863" s="18"/>
      <c r="E863" s="13">
        <v>40039</v>
      </c>
      <c r="F863" s="14">
        <v>40039</v>
      </c>
      <c r="G863" s="8"/>
      <c r="H863" s="8"/>
      <c r="J863" s="10"/>
      <c r="K863" s="10"/>
      <c r="L863" s="15">
        <v>0</v>
      </c>
      <c r="M863" s="15">
        <v>0</v>
      </c>
      <c r="O863" t="str">
        <f t="shared" si="14"/>
        <v>HJMDeclined</v>
      </c>
    </row>
    <row r="864" spans="1:15" ht="12" customHeight="1" outlineLevel="1" x14ac:dyDescent="0.2">
      <c r="A864" s="12" t="s">
        <v>24153</v>
      </c>
      <c r="B864" s="12">
        <v>18335</v>
      </c>
      <c r="C864" s="12" t="s">
        <v>20133</v>
      </c>
      <c r="D864" s="13">
        <v>40025</v>
      </c>
      <c r="E864" s="13">
        <v>40039</v>
      </c>
      <c r="F864" s="14">
        <v>40039</v>
      </c>
      <c r="G864" s="8"/>
      <c r="H864" s="8"/>
      <c r="J864" s="10"/>
      <c r="K864" s="10"/>
      <c r="L864" s="15">
        <v>0</v>
      </c>
      <c r="M864" s="15">
        <v>0</v>
      </c>
      <c r="O864" t="str">
        <f t="shared" si="14"/>
        <v>HJMDeclined</v>
      </c>
    </row>
    <row r="865" spans="1:15" ht="12" customHeight="1" outlineLevel="1" x14ac:dyDescent="0.2">
      <c r="A865" s="12" t="s">
        <v>24153</v>
      </c>
      <c r="B865" s="12">
        <v>18336</v>
      </c>
      <c r="C865" s="12" t="s">
        <v>20133</v>
      </c>
      <c r="D865" s="13">
        <v>39933</v>
      </c>
      <c r="E865" s="13">
        <v>40039</v>
      </c>
      <c r="F865" s="14">
        <v>40039</v>
      </c>
      <c r="G865" s="19">
        <v>40042</v>
      </c>
      <c r="H865" s="8"/>
      <c r="J865" s="22">
        <v>3</v>
      </c>
      <c r="K865" s="10"/>
      <c r="L865" s="15">
        <v>0</v>
      </c>
      <c r="M865" s="15">
        <v>0</v>
      </c>
      <c r="O865" t="str">
        <f t="shared" si="14"/>
        <v>HJMDeclined</v>
      </c>
    </row>
    <row r="866" spans="1:15" ht="12" customHeight="1" outlineLevel="1" x14ac:dyDescent="0.2">
      <c r="A866" s="12" t="s">
        <v>24155</v>
      </c>
      <c r="B866" s="12">
        <v>17533</v>
      </c>
      <c r="C866" s="12" t="s">
        <v>20135</v>
      </c>
      <c r="D866" s="13">
        <v>40037</v>
      </c>
      <c r="E866" s="13">
        <v>40038</v>
      </c>
      <c r="F866" s="14">
        <v>40039</v>
      </c>
      <c r="G866" s="19">
        <v>40046</v>
      </c>
      <c r="H866" s="19">
        <v>40046</v>
      </c>
      <c r="I866" s="21">
        <v>40057</v>
      </c>
      <c r="J866" s="22">
        <v>7</v>
      </c>
      <c r="K866" s="22">
        <v>0</v>
      </c>
      <c r="L866" s="15">
        <v>7</v>
      </c>
      <c r="M866" s="15">
        <v>11</v>
      </c>
      <c r="O866" t="str">
        <f t="shared" si="14"/>
        <v>JRBound &amp; Not Paid</v>
      </c>
    </row>
    <row r="867" spans="1:15" ht="12" customHeight="1" outlineLevel="1" x14ac:dyDescent="0.2">
      <c r="A867" s="12" t="s">
        <v>24155</v>
      </c>
      <c r="B867" s="12">
        <v>17615</v>
      </c>
      <c r="C867" s="12" t="s">
        <v>20135</v>
      </c>
      <c r="D867" s="13">
        <v>40036</v>
      </c>
      <c r="E867" s="13">
        <v>40038</v>
      </c>
      <c r="F867" s="14">
        <v>40039</v>
      </c>
      <c r="G867" s="14">
        <v>40064</v>
      </c>
      <c r="H867" s="14">
        <v>40067</v>
      </c>
      <c r="I867" s="21">
        <v>40077</v>
      </c>
      <c r="J867" s="15">
        <v>25</v>
      </c>
      <c r="K867" s="15">
        <v>3</v>
      </c>
      <c r="L867" s="15">
        <v>28</v>
      </c>
      <c r="M867" s="15">
        <v>10</v>
      </c>
      <c r="O867" t="str">
        <f t="shared" si="14"/>
        <v>JRBound &amp; Not Paid</v>
      </c>
    </row>
    <row r="868" spans="1:15" ht="12" customHeight="1" outlineLevel="1" x14ac:dyDescent="0.2">
      <c r="A868" s="12" t="s">
        <v>24155</v>
      </c>
      <c r="B868" s="12">
        <v>17550</v>
      </c>
      <c r="C868" s="12" t="s">
        <v>20135</v>
      </c>
      <c r="D868" s="13">
        <v>39997</v>
      </c>
      <c r="E868" s="13">
        <v>40037</v>
      </c>
      <c r="F868" s="14">
        <v>40039</v>
      </c>
      <c r="G868" s="14">
        <v>40046</v>
      </c>
      <c r="H868" s="14">
        <v>40046</v>
      </c>
      <c r="I868" s="21">
        <v>40057</v>
      </c>
      <c r="J868" s="15">
        <v>7</v>
      </c>
      <c r="K868" s="15">
        <v>0</v>
      </c>
      <c r="L868" s="15">
        <v>7</v>
      </c>
      <c r="M868" s="15">
        <v>11</v>
      </c>
      <c r="O868" t="str">
        <f t="shared" si="14"/>
        <v>JRBound &amp; Not Paid</v>
      </c>
    </row>
    <row r="869" spans="1:15" ht="12" customHeight="1" outlineLevel="1" x14ac:dyDescent="0.2">
      <c r="A869" s="12" t="s">
        <v>24156</v>
      </c>
      <c r="B869" s="12">
        <v>17740</v>
      </c>
      <c r="C869" s="12" t="s">
        <v>24152</v>
      </c>
      <c r="D869" s="17">
        <v>40036</v>
      </c>
      <c r="E869" s="13">
        <v>40038</v>
      </c>
      <c r="F869" s="14">
        <v>40039</v>
      </c>
      <c r="G869" s="19">
        <v>40093</v>
      </c>
      <c r="H869" s="19">
        <v>40093</v>
      </c>
      <c r="I869" s="21">
        <v>40107</v>
      </c>
      <c r="J869" s="22">
        <v>54</v>
      </c>
      <c r="K869" s="22">
        <v>0</v>
      </c>
      <c r="L869" s="15">
        <v>54</v>
      </c>
      <c r="M869" s="15">
        <v>14</v>
      </c>
      <c r="O869" t="str">
        <f t="shared" si="14"/>
        <v>LABQuote Issued</v>
      </c>
    </row>
    <row r="870" spans="1:15" ht="12" customHeight="1" outlineLevel="1" x14ac:dyDescent="0.2">
      <c r="A870" s="12" t="s">
        <v>24157</v>
      </c>
      <c r="B870" s="12">
        <v>17649</v>
      </c>
      <c r="C870" s="12" t="s">
        <v>20135</v>
      </c>
      <c r="D870" s="13">
        <v>40035</v>
      </c>
      <c r="E870" s="13">
        <v>40039</v>
      </c>
      <c r="F870" s="14">
        <v>40039</v>
      </c>
      <c r="G870" s="14">
        <v>40046</v>
      </c>
      <c r="H870" s="14">
        <v>40074</v>
      </c>
      <c r="I870" s="21">
        <v>40087</v>
      </c>
      <c r="J870" s="15">
        <v>7</v>
      </c>
      <c r="K870" s="15">
        <v>28</v>
      </c>
      <c r="L870" s="15">
        <v>35</v>
      </c>
      <c r="M870" s="15">
        <v>13</v>
      </c>
      <c r="O870" t="str">
        <f t="shared" si="14"/>
        <v>MCBBound &amp; Not Paid</v>
      </c>
    </row>
    <row r="871" spans="1:15" ht="12" customHeight="1" outlineLevel="1" x14ac:dyDescent="0.2">
      <c r="A871" s="12" t="s">
        <v>24157</v>
      </c>
      <c r="B871" s="12">
        <v>17419</v>
      </c>
      <c r="C871" s="12" t="s">
        <v>20135</v>
      </c>
      <c r="D871" s="13">
        <v>40039</v>
      </c>
      <c r="E871" s="13">
        <v>40039</v>
      </c>
      <c r="F871" s="14">
        <v>40039</v>
      </c>
      <c r="G871" s="19">
        <v>40039</v>
      </c>
      <c r="H871" s="19">
        <v>40041</v>
      </c>
      <c r="I871" s="21">
        <v>40042</v>
      </c>
      <c r="J871" s="22">
        <v>0</v>
      </c>
      <c r="K871" s="22">
        <v>2</v>
      </c>
      <c r="L871" s="15">
        <v>2</v>
      </c>
      <c r="M871" s="15">
        <v>1</v>
      </c>
      <c r="O871" t="str">
        <f t="shared" si="14"/>
        <v>MCBBound &amp; Not Paid</v>
      </c>
    </row>
    <row r="872" spans="1:15" ht="12" customHeight="1" outlineLevel="1" x14ac:dyDescent="0.2">
      <c r="A872" s="12" t="s">
        <v>20138</v>
      </c>
      <c r="B872" s="12">
        <v>17556</v>
      </c>
      <c r="C872" s="12" t="s">
        <v>20135</v>
      </c>
      <c r="D872" s="13">
        <v>40037</v>
      </c>
      <c r="E872" s="13">
        <v>40042</v>
      </c>
      <c r="F872" s="14">
        <v>40042</v>
      </c>
      <c r="G872" s="19">
        <v>40045</v>
      </c>
      <c r="H872" s="19">
        <v>40049</v>
      </c>
      <c r="I872" s="21">
        <v>40061</v>
      </c>
      <c r="J872" s="22">
        <v>3</v>
      </c>
      <c r="K872" s="22">
        <v>4</v>
      </c>
      <c r="L872" s="15">
        <v>7</v>
      </c>
      <c r="M872" s="15">
        <v>12</v>
      </c>
      <c r="O872" t="str">
        <f t="shared" si="14"/>
        <v>CNJBound &amp; Not Paid</v>
      </c>
    </row>
    <row r="873" spans="1:15" ht="12" customHeight="1" outlineLevel="1" x14ac:dyDescent="0.2">
      <c r="A873" s="12" t="s">
        <v>20138</v>
      </c>
      <c r="B873" s="12">
        <v>17614</v>
      </c>
      <c r="C873" s="12" t="s">
        <v>20135</v>
      </c>
      <c r="D873" s="13">
        <v>40035</v>
      </c>
      <c r="E873" s="13">
        <v>40042</v>
      </c>
      <c r="F873" s="14">
        <v>40042</v>
      </c>
      <c r="G873" s="14">
        <v>40060</v>
      </c>
      <c r="H873" s="14">
        <v>40060</v>
      </c>
      <c r="I873" s="21">
        <v>40076</v>
      </c>
      <c r="J873" s="15">
        <v>18</v>
      </c>
      <c r="K873" s="15">
        <v>0</v>
      </c>
      <c r="L873" s="15">
        <v>18</v>
      </c>
      <c r="M873" s="15">
        <v>16</v>
      </c>
      <c r="O873" t="str">
        <f t="shared" si="14"/>
        <v>CNJBound &amp; Not Paid</v>
      </c>
    </row>
    <row r="874" spans="1:15" ht="12" customHeight="1" outlineLevel="1" x14ac:dyDescent="0.2">
      <c r="A874" s="12" t="s">
        <v>24153</v>
      </c>
      <c r="B874" s="12">
        <v>18338</v>
      </c>
      <c r="C874" s="12" t="s">
        <v>20133</v>
      </c>
      <c r="D874" s="13">
        <v>40038</v>
      </c>
      <c r="E874" s="13">
        <v>40039</v>
      </c>
      <c r="F874" s="14">
        <v>40042</v>
      </c>
      <c r="G874" s="8"/>
      <c r="H874" s="8"/>
      <c r="J874" s="10"/>
      <c r="K874" s="10"/>
      <c r="L874" s="15">
        <v>0</v>
      </c>
      <c r="M874" s="15">
        <v>0</v>
      </c>
      <c r="O874" t="str">
        <f t="shared" si="14"/>
        <v>HJMDeclined</v>
      </c>
    </row>
    <row r="875" spans="1:15" ht="12" customHeight="1" outlineLevel="1" x14ac:dyDescent="0.2">
      <c r="A875" s="12" t="s">
        <v>24153</v>
      </c>
      <c r="B875" s="12">
        <v>17582</v>
      </c>
      <c r="C875" s="12" t="s">
        <v>24152</v>
      </c>
      <c r="D875" s="13">
        <v>40039</v>
      </c>
      <c r="E875" s="13">
        <v>40042</v>
      </c>
      <c r="F875" s="14">
        <v>40042</v>
      </c>
      <c r="G875" s="19">
        <v>40047</v>
      </c>
      <c r="H875" s="19">
        <v>40047</v>
      </c>
      <c r="I875" s="21">
        <v>40068</v>
      </c>
      <c r="J875" s="22">
        <v>5</v>
      </c>
      <c r="K875" s="22">
        <v>0</v>
      </c>
      <c r="L875" s="15">
        <v>5</v>
      </c>
      <c r="M875" s="15">
        <v>21</v>
      </c>
      <c r="O875" t="str">
        <f t="shared" si="14"/>
        <v>HJMQuote Issued</v>
      </c>
    </row>
    <row r="876" spans="1:15" ht="12" customHeight="1" outlineLevel="1" x14ac:dyDescent="0.2">
      <c r="A876" s="12" t="s">
        <v>24153</v>
      </c>
      <c r="B876" s="12">
        <v>18337</v>
      </c>
      <c r="C876" s="12" t="s">
        <v>20134</v>
      </c>
      <c r="D876" s="13">
        <v>40038</v>
      </c>
      <c r="E876" s="13">
        <v>40039</v>
      </c>
      <c r="F876" s="14">
        <v>40042</v>
      </c>
      <c r="G876" s="14">
        <v>40043</v>
      </c>
      <c r="H876" s="14">
        <v>40046</v>
      </c>
      <c r="J876" s="15">
        <v>1</v>
      </c>
      <c r="K876" s="15">
        <v>3</v>
      </c>
      <c r="L876" s="15">
        <v>4</v>
      </c>
      <c r="M876" s="15">
        <v>0</v>
      </c>
      <c r="O876" t="str">
        <f t="shared" si="14"/>
        <v>HJMNo Sale</v>
      </c>
    </row>
    <row r="877" spans="1:15" ht="12" customHeight="1" outlineLevel="1" x14ac:dyDescent="0.2">
      <c r="A877" s="12" t="s">
        <v>24153</v>
      </c>
      <c r="B877" s="12">
        <v>18340</v>
      </c>
      <c r="C877" s="12" t="s">
        <v>24152</v>
      </c>
      <c r="D877" s="13">
        <v>40030</v>
      </c>
      <c r="E877" s="13">
        <v>40042</v>
      </c>
      <c r="F877" s="14">
        <v>40042</v>
      </c>
      <c r="G877" s="14">
        <v>40051</v>
      </c>
      <c r="H877" s="19">
        <v>40050</v>
      </c>
      <c r="J877" s="15">
        <v>9</v>
      </c>
      <c r="K877" s="22">
        <v>-1</v>
      </c>
      <c r="L877" s="15">
        <v>8</v>
      </c>
      <c r="M877" s="15">
        <v>0</v>
      </c>
      <c r="O877" t="str">
        <f t="shared" si="14"/>
        <v>HJMQuote Issued</v>
      </c>
    </row>
    <row r="878" spans="1:15" ht="12" customHeight="1" outlineLevel="1" x14ac:dyDescent="0.2">
      <c r="A878" s="12" t="s">
        <v>24153</v>
      </c>
      <c r="B878" s="12">
        <v>18339</v>
      </c>
      <c r="C878" s="12" t="s">
        <v>20133</v>
      </c>
      <c r="D878" s="13">
        <v>40039</v>
      </c>
      <c r="E878" s="13">
        <v>40042</v>
      </c>
      <c r="F878" s="14">
        <v>40042</v>
      </c>
      <c r="G878" s="19">
        <v>40043</v>
      </c>
      <c r="H878" s="8"/>
      <c r="J878" s="22">
        <v>1</v>
      </c>
      <c r="K878" s="10"/>
      <c r="L878" s="15">
        <v>0</v>
      </c>
      <c r="M878" s="15">
        <v>0</v>
      </c>
      <c r="O878" t="str">
        <f t="shared" si="14"/>
        <v>HJMDeclined</v>
      </c>
    </row>
    <row r="879" spans="1:15" ht="12" customHeight="1" outlineLevel="1" x14ac:dyDescent="0.2">
      <c r="A879" s="12" t="s">
        <v>24153</v>
      </c>
      <c r="B879" s="12">
        <v>18341</v>
      </c>
      <c r="C879" s="12" t="s">
        <v>20134</v>
      </c>
      <c r="D879" s="13">
        <v>39982</v>
      </c>
      <c r="E879" s="13">
        <v>40042</v>
      </c>
      <c r="F879" s="14">
        <v>40042</v>
      </c>
      <c r="G879" s="19">
        <v>40045</v>
      </c>
      <c r="H879" s="19">
        <v>40051</v>
      </c>
      <c r="J879" s="22">
        <v>3</v>
      </c>
      <c r="K879" s="22">
        <v>6</v>
      </c>
      <c r="L879" s="15">
        <v>9</v>
      </c>
      <c r="M879" s="15">
        <v>0</v>
      </c>
      <c r="O879" t="str">
        <f t="shared" si="14"/>
        <v>HJMNo Sale</v>
      </c>
    </row>
    <row r="880" spans="1:15" ht="12" customHeight="1" outlineLevel="1" x14ac:dyDescent="0.2">
      <c r="A880" s="12" t="s">
        <v>24155</v>
      </c>
      <c r="B880" s="12">
        <v>17736</v>
      </c>
      <c r="C880" s="12" t="s">
        <v>24152</v>
      </c>
      <c r="D880" s="13">
        <v>40029</v>
      </c>
      <c r="E880" s="13">
        <v>40042</v>
      </c>
      <c r="F880" s="14">
        <v>40042</v>
      </c>
      <c r="G880" s="19">
        <v>40088</v>
      </c>
      <c r="H880" s="19">
        <v>40088</v>
      </c>
      <c r="I880" s="21">
        <v>40105</v>
      </c>
      <c r="J880" s="22">
        <v>46</v>
      </c>
      <c r="K880" s="22">
        <v>0</v>
      </c>
      <c r="L880" s="15">
        <v>46</v>
      </c>
      <c r="M880" s="15">
        <v>17</v>
      </c>
      <c r="O880" t="str">
        <f t="shared" si="14"/>
        <v>JRQuote Issued</v>
      </c>
    </row>
    <row r="881" spans="1:15" ht="12" customHeight="1" outlineLevel="1" x14ac:dyDescent="0.2">
      <c r="A881" s="12" t="s">
        <v>24157</v>
      </c>
      <c r="B881" s="12">
        <v>17534</v>
      </c>
      <c r="C881" s="12" t="s">
        <v>20135</v>
      </c>
      <c r="D881" s="13">
        <v>40031</v>
      </c>
      <c r="E881" s="13">
        <v>40039</v>
      </c>
      <c r="F881" s="14">
        <v>40042</v>
      </c>
      <c r="G881" s="19">
        <v>40044</v>
      </c>
      <c r="H881" s="19">
        <v>40045</v>
      </c>
      <c r="I881" s="21">
        <v>40057</v>
      </c>
      <c r="J881" s="22">
        <v>2</v>
      </c>
      <c r="K881" s="22">
        <v>1</v>
      </c>
      <c r="L881" s="15">
        <v>3</v>
      </c>
      <c r="M881" s="15">
        <v>12</v>
      </c>
      <c r="O881" t="str">
        <f t="shared" si="14"/>
        <v>MCBBound &amp; Not Paid</v>
      </c>
    </row>
    <row r="882" spans="1:15" ht="12" customHeight="1" outlineLevel="1" x14ac:dyDescent="0.2">
      <c r="A882" s="12" t="s">
        <v>24157</v>
      </c>
      <c r="B882" s="12">
        <v>17757</v>
      </c>
      <c r="C882" s="12" t="s">
        <v>24152</v>
      </c>
      <c r="D882" s="13">
        <v>40032</v>
      </c>
      <c r="E882" s="13">
        <v>40042</v>
      </c>
      <c r="F882" s="14">
        <v>40042</v>
      </c>
      <c r="G882" s="19">
        <v>40070</v>
      </c>
      <c r="H882" s="19">
        <v>40070</v>
      </c>
      <c r="I882" s="21">
        <v>40113</v>
      </c>
      <c r="J882" s="22">
        <v>28</v>
      </c>
      <c r="K882" s="22">
        <v>0</v>
      </c>
      <c r="L882" s="15">
        <v>28</v>
      </c>
      <c r="M882" s="15">
        <v>43</v>
      </c>
      <c r="O882" t="str">
        <f t="shared" si="14"/>
        <v>MCBQuote Issued</v>
      </c>
    </row>
    <row r="883" spans="1:15" ht="12" customHeight="1" outlineLevel="1" x14ac:dyDescent="0.2">
      <c r="A883" s="12" t="s">
        <v>20138</v>
      </c>
      <c r="B883" s="12">
        <v>17597</v>
      </c>
      <c r="C883" s="12" t="s">
        <v>20135</v>
      </c>
      <c r="D883" s="13">
        <v>40035</v>
      </c>
      <c r="E883" s="13">
        <v>40043</v>
      </c>
      <c r="F883" s="14">
        <v>40043</v>
      </c>
      <c r="G883" s="19">
        <v>40066</v>
      </c>
      <c r="H883" s="19">
        <v>40066</v>
      </c>
      <c r="I883" s="21">
        <v>40071</v>
      </c>
      <c r="J883" s="22">
        <v>23</v>
      </c>
      <c r="K883" s="22">
        <v>0</v>
      </c>
      <c r="L883" s="15">
        <v>23</v>
      </c>
      <c r="M883" s="15">
        <v>5</v>
      </c>
      <c r="O883" t="str">
        <f t="shared" si="14"/>
        <v>CNJBound &amp; Not Paid</v>
      </c>
    </row>
    <row r="884" spans="1:15" ht="12" customHeight="1" outlineLevel="1" x14ac:dyDescent="0.2">
      <c r="A884" s="12" t="s">
        <v>24153</v>
      </c>
      <c r="B884" s="12">
        <v>18344</v>
      </c>
      <c r="C884" s="12" t="s">
        <v>20135</v>
      </c>
      <c r="D884" s="13">
        <v>40038</v>
      </c>
      <c r="E884" s="13">
        <v>40042</v>
      </c>
      <c r="F884" s="14">
        <v>40043</v>
      </c>
      <c r="G884" s="19">
        <v>40045</v>
      </c>
      <c r="H884" s="19">
        <v>40071</v>
      </c>
      <c r="J884" s="22">
        <v>2</v>
      </c>
      <c r="K884" s="22">
        <v>26</v>
      </c>
      <c r="L884" s="15">
        <v>28</v>
      </c>
      <c r="M884" s="15">
        <v>0</v>
      </c>
      <c r="O884" t="str">
        <f t="shared" si="14"/>
        <v>HJMBound &amp; Not Paid</v>
      </c>
    </row>
    <row r="885" spans="1:15" ht="12" customHeight="1" outlineLevel="1" x14ac:dyDescent="0.2">
      <c r="A885" s="12" t="s">
        <v>24153</v>
      </c>
      <c r="B885" s="12">
        <v>18342</v>
      </c>
      <c r="C885" s="12" t="s">
        <v>20135</v>
      </c>
      <c r="D885" s="13">
        <v>40042</v>
      </c>
      <c r="E885" s="13">
        <v>40042</v>
      </c>
      <c r="F885" s="14">
        <v>40043</v>
      </c>
      <c r="G885" s="19">
        <v>40043</v>
      </c>
      <c r="H885" s="19">
        <v>40049</v>
      </c>
      <c r="J885" s="22">
        <v>0</v>
      </c>
      <c r="K885" s="22">
        <v>6</v>
      </c>
      <c r="L885" s="15">
        <v>6</v>
      </c>
      <c r="M885" s="15">
        <v>0</v>
      </c>
      <c r="O885" t="str">
        <f t="shared" si="14"/>
        <v>HJMBound &amp; Not Paid</v>
      </c>
    </row>
    <row r="886" spans="1:15" ht="12" customHeight="1" outlineLevel="1" x14ac:dyDescent="0.2">
      <c r="A886" s="12" t="s">
        <v>24153</v>
      </c>
      <c r="B886" s="12">
        <v>18345</v>
      </c>
      <c r="C886" s="12" t="s">
        <v>24151</v>
      </c>
      <c r="D886" s="13">
        <v>40042</v>
      </c>
      <c r="E886" s="13">
        <v>40043</v>
      </c>
      <c r="F886" s="14">
        <v>40043</v>
      </c>
      <c r="G886" s="14">
        <v>40045</v>
      </c>
      <c r="H886" s="14">
        <v>40050</v>
      </c>
      <c r="J886" s="15">
        <v>2</v>
      </c>
      <c r="K886" s="15">
        <v>5</v>
      </c>
      <c r="L886" s="15">
        <v>7</v>
      </c>
      <c r="M886" s="15">
        <v>0</v>
      </c>
      <c r="O886" t="str">
        <f t="shared" si="14"/>
        <v>HJMRating</v>
      </c>
    </row>
    <row r="887" spans="1:15" ht="12" customHeight="1" outlineLevel="1" x14ac:dyDescent="0.2">
      <c r="A887" s="12" t="s">
        <v>24153</v>
      </c>
      <c r="B887" s="12">
        <v>18346</v>
      </c>
      <c r="C887" s="12" t="s">
        <v>20133</v>
      </c>
      <c r="D887" s="18"/>
      <c r="E887" s="13">
        <v>40043</v>
      </c>
      <c r="F887" s="14">
        <v>40043</v>
      </c>
      <c r="G887" s="14">
        <v>40043</v>
      </c>
      <c r="H887" s="20"/>
      <c r="J887" s="15">
        <v>0</v>
      </c>
      <c r="K887" s="23"/>
      <c r="L887" s="15">
        <v>0</v>
      </c>
      <c r="M887" s="15">
        <v>0</v>
      </c>
      <c r="O887" t="str">
        <f t="shared" si="14"/>
        <v>HJMDeclined</v>
      </c>
    </row>
    <row r="888" spans="1:15" ht="12" customHeight="1" outlineLevel="1" x14ac:dyDescent="0.2">
      <c r="A888" s="12" t="s">
        <v>24153</v>
      </c>
      <c r="B888" s="12">
        <v>18343</v>
      </c>
      <c r="C888" s="12" t="s">
        <v>20135</v>
      </c>
      <c r="D888" s="13">
        <v>40039</v>
      </c>
      <c r="E888" s="13">
        <v>40042</v>
      </c>
      <c r="F888" s="14">
        <v>40043</v>
      </c>
      <c r="G888" s="19">
        <v>40043</v>
      </c>
      <c r="H888" s="19">
        <v>40043</v>
      </c>
      <c r="J888" s="22">
        <v>0</v>
      </c>
      <c r="K888" s="22">
        <v>0</v>
      </c>
      <c r="L888" s="15">
        <v>0</v>
      </c>
      <c r="M888" s="15">
        <v>0</v>
      </c>
      <c r="O888" t="str">
        <f t="shared" si="14"/>
        <v>HJMBound &amp; Not Paid</v>
      </c>
    </row>
    <row r="889" spans="1:15" ht="12" customHeight="1" outlineLevel="1" x14ac:dyDescent="0.2">
      <c r="A889" s="12" t="s">
        <v>24155</v>
      </c>
      <c r="B889" s="12">
        <v>17645</v>
      </c>
      <c r="C889" s="12" t="s">
        <v>20135</v>
      </c>
      <c r="D889" s="13">
        <v>40039</v>
      </c>
      <c r="E889" s="13">
        <v>40043</v>
      </c>
      <c r="F889" s="14">
        <v>40043</v>
      </c>
      <c r="G889" s="19">
        <v>40073</v>
      </c>
      <c r="H889" s="19">
        <v>40073</v>
      </c>
      <c r="I889" s="21">
        <v>40087</v>
      </c>
      <c r="J889" s="22">
        <v>30</v>
      </c>
      <c r="K889" s="22">
        <v>0</v>
      </c>
      <c r="L889" s="15">
        <v>30</v>
      </c>
      <c r="M889" s="15">
        <v>14</v>
      </c>
      <c r="O889" t="str">
        <f t="shared" si="14"/>
        <v>JRBound &amp; Not Paid</v>
      </c>
    </row>
    <row r="890" spans="1:15" ht="12" customHeight="1" outlineLevel="1" x14ac:dyDescent="0.2">
      <c r="A890" s="12" t="s">
        <v>24155</v>
      </c>
      <c r="B890" s="12">
        <v>17553</v>
      </c>
      <c r="C890" s="12" t="s">
        <v>20135</v>
      </c>
      <c r="D890" s="13">
        <v>40042</v>
      </c>
      <c r="E890" s="13">
        <v>40043</v>
      </c>
      <c r="F890" s="14">
        <v>40043</v>
      </c>
      <c r="G890" s="19">
        <v>40051</v>
      </c>
      <c r="H890" s="19">
        <v>40051</v>
      </c>
      <c r="I890" s="21">
        <v>40060</v>
      </c>
      <c r="J890" s="22">
        <v>8</v>
      </c>
      <c r="K890" s="22">
        <v>0</v>
      </c>
      <c r="L890" s="15">
        <v>8</v>
      </c>
      <c r="M890" s="15">
        <v>9</v>
      </c>
      <c r="O890" t="str">
        <f t="shared" si="14"/>
        <v>JRBound &amp; Not Paid</v>
      </c>
    </row>
    <row r="891" spans="1:15" ht="12" customHeight="1" outlineLevel="1" x14ac:dyDescent="0.2">
      <c r="A891" s="12" t="s">
        <v>24155</v>
      </c>
      <c r="B891" s="12">
        <v>17650</v>
      </c>
      <c r="C891" s="12" t="s">
        <v>20135</v>
      </c>
      <c r="D891" s="13">
        <v>40042</v>
      </c>
      <c r="E891" s="13">
        <v>40043</v>
      </c>
      <c r="F891" s="14">
        <v>40043</v>
      </c>
      <c r="G891" s="19">
        <v>40071</v>
      </c>
      <c r="H891" s="19">
        <v>40073</v>
      </c>
      <c r="I891" s="21">
        <v>40087</v>
      </c>
      <c r="J891" s="22">
        <v>28</v>
      </c>
      <c r="K891" s="22">
        <v>2</v>
      </c>
      <c r="L891" s="15">
        <v>30</v>
      </c>
      <c r="M891" s="15">
        <v>14</v>
      </c>
      <c r="O891" t="str">
        <f t="shared" si="14"/>
        <v>JRBound &amp; Not Paid</v>
      </c>
    </row>
    <row r="892" spans="1:15" ht="12" customHeight="1" outlineLevel="1" x14ac:dyDescent="0.2">
      <c r="A892" s="12" t="s">
        <v>24155</v>
      </c>
      <c r="B892" s="12">
        <v>17577</v>
      </c>
      <c r="C892" s="12" t="s">
        <v>20135</v>
      </c>
      <c r="D892" s="13">
        <v>40042</v>
      </c>
      <c r="E892" s="13">
        <v>40042</v>
      </c>
      <c r="F892" s="14">
        <v>40043</v>
      </c>
      <c r="G892" s="19">
        <v>40056</v>
      </c>
      <c r="H892" s="19">
        <v>40057</v>
      </c>
      <c r="I892" s="21">
        <v>40067</v>
      </c>
      <c r="J892" s="22">
        <v>13</v>
      </c>
      <c r="K892" s="22">
        <v>1</v>
      </c>
      <c r="L892" s="15">
        <v>14</v>
      </c>
      <c r="M892" s="15">
        <v>10</v>
      </c>
      <c r="O892" t="str">
        <f t="shared" si="14"/>
        <v>JRBound &amp; Not Paid</v>
      </c>
    </row>
    <row r="893" spans="1:15" ht="12" customHeight="1" outlineLevel="1" x14ac:dyDescent="0.2">
      <c r="A893" s="12" t="s">
        <v>24157</v>
      </c>
      <c r="B893" s="12">
        <v>17632</v>
      </c>
      <c r="C893" s="12" t="s">
        <v>20135</v>
      </c>
      <c r="D893" s="13">
        <v>40036</v>
      </c>
      <c r="E893" s="13">
        <v>40042</v>
      </c>
      <c r="F893" s="14">
        <v>40043</v>
      </c>
      <c r="G893" s="19">
        <v>40060</v>
      </c>
      <c r="H893" s="19">
        <v>40072</v>
      </c>
      <c r="I893" s="21">
        <v>40085</v>
      </c>
      <c r="J893" s="22">
        <v>17</v>
      </c>
      <c r="K893" s="22">
        <v>12</v>
      </c>
      <c r="L893" s="15">
        <v>29</v>
      </c>
      <c r="M893" s="15">
        <v>13</v>
      </c>
      <c r="O893" t="str">
        <f t="shared" si="14"/>
        <v>MCBBound &amp; Not Paid</v>
      </c>
    </row>
    <row r="894" spans="1:15" ht="12" customHeight="1" outlineLevel="1" x14ac:dyDescent="0.2">
      <c r="A894" s="12" t="s">
        <v>20138</v>
      </c>
      <c r="B894" s="12">
        <v>17646</v>
      </c>
      <c r="C894" s="12" t="s">
        <v>20135</v>
      </c>
      <c r="D894" s="13">
        <v>40042</v>
      </c>
      <c r="E894" s="13">
        <v>40044</v>
      </c>
      <c r="F894" s="14">
        <v>40044</v>
      </c>
      <c r="G894" s="14">
        <v>40071</v>
      </c>
      <c r="H894" s="14">
        <v>40071</v>
      </c>
      <c r="I894" s="21">
        <v>40087</v>
      </c>
      <c r="J894" s="15">
        <v>27</v>
      </c>
      <c r="K894" s="15">
        <v>0</v>
      </c>
      <c r="L894" s="15">
        <v>27</v>
      </c>
      <c r="M894" s="15">
        <v>16</v>
      </c>
      <c r="O894" t="str">
        <f t="shared" si="14"/>
        <v>CNJBound &amp; Not Paid</v>
      </c>
    </row>
    <row r="895" spans="1:15" ht="12" customHeight="1" outlineLevel="1" x14ac:dyDescent="0.2">
      <c r="A895" s="12" t="s">
        <v>20138</v>
      </c>
      <c r="B895" s="12">
        <v>17571</v>
      </c>
      <c r="C895" s="12" t="s">
        <v>20135</v>
      </c>
      <c r="D895" s="13">
        <v>40044</v>
      </c>
      <c r="E895" s="13">
        <v>40044</v>
      </c>
      <c r="F895" s="14">
        <v>40044</v>
      </c>
      <c r="G895" s="19">
        <v>40053</v>
      </c>
      <c r="H895" s="19">
        <v>40053</v>
      </c>
      <c r="I895" s="21">
        <v>40065</v>
      </c>
      <c r="J895" s="22">
        <v>9</v>
      </c>
      <c r="K895" s="22">
        <v>0</v>
      </c>
      <c r="L895" s="15">
        <v>9</v>
      </c>
      <c r="M895" s="15">
        <v>12</v>
      </c>
      <c r="O895" t="str">
        <f t="shared" si="14"/>
        <v>CNJBound &amp; Not Paid</v>
      </c>
    </row>
    <row r="896" spans="1:15" ht="12" customHeight="1" outlineLevel="1" x14ac:dyDescent="0.2">
      <c r="A896" s="12" t="s">
        <v>24153</v>
      </c>
      <c r="B896" s="12">
        <v>18351</v>
      </c>
      <c r="C896" s="12" t="s">
        <v>20133</v>
      </c>
      <c r="D896" s="13">
        <v>40044</v>
      </c>
      <c r="E896" s="13">
        <v>40044</v>
      </c>
      <c r="F896" s="14">
        <v>40044</v>
      </c>
      <c r="G896" s="8"/>
      <c r="H896" s="8"/>
      <c r="J896" s="10"/>
      <c r="K896" s="10"/>
      <c r="L896" s="15">
        <v>0</v>
      </c>
      <c r="M896" s="15">
        <v>0</v>
      </c>
      <c r="O896" t="str">
        <f t="shared" si="14"/>
        <v>HJMDeclined</v>
      </c>
    </row>
    <row r="897" spans="1:15" ht="12" customHeight="1" outlineLevel="1" x14ac:dyDescent="0.2">
      <c r="A897" s="12" t="s">
        <v>24153</v>
      </c>
      <c r="B897" s="12">
        <v>18347</v>
      </c>
      <c r="C897" s="12" t="s">
        <v>20133</v>
      </c>
      <c r="D897" s="18"/>
      <c r="E897" s="13">
        <v>40043</v>
      </c>
      <c r="F897" s="14">
        <v>40044</v>
      </c>
      <c r="G897" s="8"/>
      <c r="H897" s="8"/>
      <c r="J897" s="10"/>
      <c r="K897" s="10"/>
      <c r="L897" s="15">
        <v>0</v>
      </c>
      <c r="M897" s="15">
        <v>0</v>
      </c>
      <c r="O897" t="str">
        <f t="shared" si="14"/>
        <v>HJMDeclined</v>
      </c>
    </row>
    <row r="898" spans="1:15" ht="12" customHeight="1" outlineLevel="1" x14ac:dyDescent="0.2">
      <c r="A898" s="12" t="s">
        <v>24153</v>
      </c>
      <c r="B898" s="12">
        <v>18348</v>
      </c>
      <c r="C898" s="12" t="s">
        <v>20133</v>
      </c>
      <c r="D898" s="17">
        <v>39987</v>
      </c>
      <c r="E898" s="13">
        <v>40043</v>
      </c>
      <c r="F898" s="14">
        <v>40044</v>
      </c>
      <c r="G898" s="20"/>
      <c r="H898" s="8"/>
      <c r="J898" s="23"/>
      <c r="K898" s="10"/>
      <c r="L898" s="15">
        <v>0</v>
      </c>
      <c r="M898" s="15">
        <v>0</v>
      </c>
      <c r="O898" t="str">
        <f t="shared" si="14"/>
        <v>HJMDeclined</v>
      </c>
    </row>
    <row r="899" spans="1:15" ht="12" customHeight="1" outlineLevel="1" x14ac:dyDescent="0.2">
      <c r="A899" s="12" t="s">
        <v>24153</v>
      </c>
      <c r="B899" s="12">
        <v>18352</v>
      </c>
      <c r="C899" s="12" t="s">
        <v>20135</v>
      </c>
      <c r="D899" s="13">
        <v>40044</v>
      </c>
      <c r="E899" s="13">
        <v>40044</v>
      </c>
      <c r="F899" s="14">
        <v>40044</v>
      </c>
      <c r="G899" s="19">
        <v>40046</v>
      </c>
      <c r="H899" s="19">
        <v>40051</v>
      </c>
      <c r="J899" s="22">
        <v>2</v>
      </c>
      <c r="K899" s="22">
        <v>5</v>
      </c>
      <c r="L899" s="15">
        <v>7</v>
      </c>
      <c r="M899" s="15">
        <v>0</v>
      </c>
      <c r="O899" t="str">
        <f t="shared" si="14"/>
        <v>HJMBound &amp; Not Paid</v>
      </c>
    </row>
    <row r="900" spans="1:15" ht="12" customHeight="1" outlineLevel="1" x14ac:dyDescent="0.2">
      <c r="A900" s="12" t="s">
        <v>24153</v>
      </c>
      <c r="B900" s="12">
        <v>18349</v>
      </c>
      <c r="C900" s="12" t="s">
        <v>20133</v>
      </c>
      <c r="D900" s="13">
        <v>40015</v>
      </c>
      <c r="E900" s="13">
        <v>40044</v>
      </c>
      <c r="F900" s="14">
        <v>40044</v>
      </c>
      <c r="G900" s="8"/>
      <c r="H900" s="8"/>
      <c r="J900" s="10"/>
      <c r="K900" s="10"/>
      <c r="L900" s="15">
        <v>0</v>
      </c>
      <c r="M900" s="15">
        <v>0</v>
      </c>
      <c r="O900" t="str">
        <f t="shared" si="14"/>
        <v>HJMDeclined</v>
      </c>
    </row>
    <row r="901" spans="1:15" ht="12" customHeight="1" outlineLevel="1" x14ac:dyDescent="0.2">
      <c r="A901" s="12" t="s">
        <v>24153</v>
      </c>
      <c r="B901" s="12">
        <v>18350</v>
      </c>
      <c r="C901" s="12" t="s">
        <v>20133</v>
      </c>
      <c r="D901" s="17">
        <v>40044</v>
      </c>
      <c r="E901" s="13">
        <v>40044</v>
      </c>
      <c r="F901" s="14">
        <v>40044</v>
      </c>
      <c r="G901" s="19">
        <v>40046</v>
      </c>
      <c r="H901" s="8"/>
      <c r="J901" s="22">
        <v>2</v>
      </c>
      <c r="K901" s="10"/>
      <c r="L901" s="15">
        <v>0</v>
      </c>
      <c r="M901" s="15">
        <v>0</v>
      </c>
      <c r="O901" t="str">
        <f t="shared" si="14"/>
        <v>HJMDeclined</v>
      </c>
    </row>
    <row r="902" spans="1:15" ht="12" customHeight="1" outlineLevel="1" x14ac:dyDescent="0.2">
      <c r="A902" s="12" t="s">
        <v>24155</v>
      </c>
      <c r="B902" s="12">
        <v>17575</v>
      </c>
      <c r="C902" s="12" t="s">
        <v>20135</v>
      </c>
      <c r="D902" s="13">
        <v>40009</v>
      </c>
      <c r="E902" s="13">
        <v>40043</v>
      </c>
      <c r="F902" s="14">
        <v>40044</v>
      </c>
      <c r="G902" s="19">
        <v>40058</v>
      </c>
      <c r="H902" s="19">
        <v>40059</v>
      </c>
      <c r="I902" s="21">
        <v>40067</v>
      </c>
      <c r="J902" s="22">
        <v>14</v>
      </c>
      <c r="K902" s="22">
        <v>1</v>
      </c>
      <c r="L902" s="15">
        <v>15</v>
      </c>
      <c r="M902" s="15">
        <v>8</v>
      </c>
      <c r="O902" t="str">
        <f t="shared" si="14"/>
        <v>JRBound &amp; Not Paid</v>
      </c>
    </row>
    <row r="903" spans="1:15" ht="12" customHeight="1" outlineLevel="1" x14ac:dyDescent="0.2">
      <c r="A903" s="12" t="s">
        <v>24156</v>
      </c>
      <c r="B903" s="12">
        <v>17642</v>
      </c>
      <c r="C903" s="12" t="s">
        <v>20135</v>
      </c>
      <c r="D903" s="13">
        <v>40037</v>
      </c>
      <c r="E903" s="13">
        <v>40044</v>
      </c>
      <c r="F903" s="14">
        <v>40044</v>
      </c>
      <c r="G903" s="19">
        <v>40074</v>
      </c>
      <c r="H903" s="19">
        <v>40074</v>
      </c>
      <c r="I903" s="21">
        <v>40087</v>
      </c>
      <c r="J903" s="22">
        <v>30</v>
      </c>
      <c r="K903" s="22">
        <v>0</v>
      </c>
      <c r="L903" s="15">
        <v>30</v>
      </c>
      <c r="M903" s="15">
        <v>13</v>
      </c>
      <c r="O903" t="str">
        <f t="shared" si="14"/>
        <v>LABBound &amp; Not Paid</v>
      </c>
    </row>
    <row r="904" spans="1:15" ht="12" customHeight="1" outlineLevel="1" x14ac:dyDescent="0.2">
      <c r="A904" s="12" t="s">
        <v>24153</v>
      </c>
      <c r="B904" s="12">
        <v>18356</v>
      </c>
      <c r="C904" s="12" t="s">
        <v>20135</v>
      </c>
      <c r="D904" s="13">
        <v>40044</v>
      </c>
      <c r="E904" s="13">
        <v>40044</v>
      </c>
      <c r="F904" s="14">
        <v>40045</v>
      </c>
      <c r="G904" s="14">
        <v>40045</v>
      </c>
      <c r="H904" s="14">
        <v>40046</v>
      </c>
      <c r="I904" s="21">
        <v>38680</v>
      </c>
      <c r="J904" s="15">
        <v>0</v>
      </c>
      <c r="K904" s="15">
        <v>1</v>
      </c>
      <c r="L904" s="15">
        <v>1</v>
      </c>
      <c r="M904" s="15">
        <v>-1366</v>
      </c>
      <c r="O904" t="str">
        <f t="shared" si="14"/>
        <v>HJMBound &amp; Not Paid</v>
      </c>
    </row>
    <row r="905" spans="1:15" ht="12" customHeight="1" outlineLevel="1" x14ac:dyDescent="0.2">
      <c r="A905" s="12" t="s">
        <v>24153</v>
      </c>
      <c r="B905" s="12">
        <v>18355</v>
      </c>
      <c r="C905" s="12" t="s">
        <v>20133</v>
      </c>
      <c r="D905" s="17">
        <v>40042</v>
      </c>
      <c r="E905" s="13">
        <v>40044</v>
      </c>
      <c r="F905" s="14">
        <v>40045</v>
      </c>
      <c r="G905" s="19">
        <v>40053</v>
      </c>
      <c r="H905" s="8"/>
      <c r="J905" s="22">
        <v>8</v>
      </c>
      <c r="K905" s="10"/>
      <c r="L905" s="15">
        <v>0</v>
      </c>
      <c r="M905" s="15">
        <v>0</v>
      </c>
      <c r="O905" t="str">
        <f t="shared" si="14"/>
        <v>HJMDeclined</v>
      </c>
    </row>
    <row r="906" spans="1:15" ht="12" customHeight="1" outlineLevel="1" x14ac:dyDescent="0.2">
      <c r="A906" s="12" t="s">
        <v>24153</v>
      </c>
      <c r="B906" s="12">
        <v>18357</v>
      </c>
      <c r="C906" s="12" t="s">
        <v>24152</v>
      </c>
      <c r="D906" s="13">
        <v>40044</v>
      </c>
      <c r="E906" s="13">
        <v>40045</v>
      </c>
      <c r="F906" s="14">
        <v>40045</v>
      </c>
      <c r="G906" s="14">
        <v>40049</v>
      </c>
      <c r="H906" s="14">
        <v>40050</v>
      </c>
      <c r="J906" s="15">
        <v>4</v>
      </c>
      <c r="K906" s="15">
        <v>1</v>
      </c>
      <c r="L906" s="15">
        <v>5</v>
      </c>
      <c r="M906" s="15">
        <v>0</v>
      </c>
      <c r="O906" t="str">
        <f t="shared" si="14"/>
        <v>HJMQuote Issued</v>
      </c>
    </row>
    <row r="907" spans="1:15" ht="12" customHeight="1" outlineLevel="1" x14ac:dyDescent="0.2">
      <c r="A907" s="12" t="s">
        <v>24153</v>
      </c>
      <c r="B907" s="12">
        <v>18354</v>
      </c>
      <c r="C907" s="12" t="s">
        <v>20133</v>
      </c>
      <c r="D907" s="17">
        <v>40035</v>
      </c>
      <c r="E907" s="13">
        <v>40044</v>
      </c>
      <c r="F907" s="14">
        <v>40045</v>
      </c>
      <c r="G907" s="8"/>
      <c r="H907" s="8"/>
      <c r="J907" s="10"/>
      <c r="K907" s="10"/>
      <c r="L907" s="15">
        <v>0</v>
      </c>
      <c r="M907" s="15">
        <v>0</v>
      </c>
      <c r="O907" t="str">
        <f t="shared" si="14"/>
        <v>HJMDeclined</v>
      </c>
    </row>
    <row r="908" spans="1:15" ht="12" customHeight="1" outlineLevel="1" x14ac:dyDescent="0.2">
      <c r="A908" s="12" t="s">
        <v>24153</v>
      </c>
      <c r="B908" s="12">
        <v>18353</v>
      </c>
      <c r="C908" s="12" t="s">
        <v>20136</v>
      </c>
      <c r="D908" s="13">
        <v>40043</v>
      </c>
      <c r="E908" s="13">
        <v>40044</v>
      </c>
      <c r="F908" s="14">
        <v>40045</v>
      </c>
      <c r="G908" s="8"/>
      <c r="H908" s="8"/>
      <c r="J908" s="10"/>
      <c r="K908" s="10"/>
      <c r="L908" s="15">
        <v>0</v>
      </c>
      <c r="M908" s="15">
        <v>0</v>
      </c>
      <c r="O908" t="str">
        <f t="shared" si="14"/>
        <v>HJMClose-No Info</v>
      </c>
    </row>
    <row r="909" spans="1:15" ht="12" customHeight="1" outlineLevel="1" x14ac:dyDescent="0.2">
      <c r="A909" s="12" t="s">
        <v>24155</v>
      </c>
      <c r="B909" s="12">
        <v>17764</v>
      </c>
      <c r="C909" s="12" t="s">
        <v>24151</v>
      </c>
      <c r="D909" s="13">
        <v>40044</v>
      </c>
      <c r="E909" s="13">
        <v>40045</v>
      </c>
      <c r="F909" s="14">
        <v>40045</v>
      </c>
      <c r="G909" s="8"/>
      <c r="H909" s="8"/>
      <c r="I909" s="21">
        <v>40115</v>
      </c>
      <c r="J909" s="10"/>
      <c r="K909" s="10"/>
      <c r="L909" s="15">
        <v>0</v>
      </c>
      <c r="M909" s="15">
        <v>0</v>
      </c>
      <c r="O909" t="str">
        <f t="shared" si="14"/>
        <v>JRRating</v>
      </c>
    </row>
    <row r="910" spans="1:15" ht="12" customHeight="1" outlineLevel="1" x14ac:dyDescent="0.2">
      <c r="A910" s="12" t="s">
        <v>24153</v>
      </c>
      <c r="B910" s="12">
        <v>18360</v>
      </c>
      <c r="C910" s="12" t="s">
        <v>20133</v>
      </c>
      <c r="D910" s="18"/>
      <c r="E910" s="13">
        <v>40046</v>
      </c>
      <c r="F910" s="14">
        <v>40046</v>
      </c>
      <c r="G910" s="20"/>
      <c r="H910" s="20"/>
      <c r="J910" s="23"/>
      <c r="K910" s="23"/>
      <c r="L910" s="15">
        <v>0</v>
      </c>
      <c r="M910" s="15">
        <v>0</v>
      </c>
      <c r="O910" t="str">
        <f t="shared" si="14"/>
        <v>HJMDeclined</v>
      </c>
    </row>
    <row r="911" spans="1:15" ht="12" customHeight="1" outlineLevel="1" x14ac:dyDescent="0.2">
      <c r="A911" s="12" t="s">
        <v>24153</v>
      </c>
      <c r="B911" s="12">
        <v>18361</v>
      </c>
      <c r="C911" s="12" t="s">
        <v>20133</v>
      </c>
      <c r="D911" s="13">
        <v>40029</v>
      </c>
      <c r="E911" s="13">
        <v>40046</v>
      </c>
      <c r="F911" s="14">
        <v>40046</v>
      </c>
      <c r="G911" s="8"/>
      <c r="H911" s="8"/>
      <c r="J911" s="10"/>
      <c r="K911" s="10"/>
      <c r="L911" s="15">
        <v>0</v>
      </c>
      <c r="M911" s="15">
        <v>0</v>
      </c>
      <c r="O911" t="str">
        <f t="shared" si="14"/>
        <v>HJMDeclined</v>
      </c>
    </row>
    <row r="912" spans="1:15" ht="12" customHeight="1" outlineLevel="1" x14ac:dyDescent="0.2">
      <c r="A912" s="12" t="s">
        <v>24153</v>
      </c>
      <c r="B912" s="12">
        <v>18362</v>
      </c>
      <c r="C912" s="12" t="s">
        <v>20133</v>
      </c>
      <c r="D912" s="13">
        <v>40045</v>
      </c>
      <c r="E912" s="13">
        <v>40046</v>
      </c>
      <c r="F912" s="14">
        <v>40046</v>
      </c>
      <c r="G912" s="19">
        <v>40049</v>
      </c>
      <c r="H912" s="8"/>
      <c r="J912" s="22">
        <v>3</v>
      </c>
      <c r="K912" s="10"/>
      <c r="L912" s="15">
        <v>0</v>
      </c>
      <c r="M912" s="15">
        <v>0</v>
      </c>
      <c r="O912" t="str">
        <f t="shared" si="14"/>
        <v>HJMDeclined</v>
      </c>
    </row>
    <row r="913" spans="1:15" ht="12" customHeight="1" outlineLevel="1" x14ac:dyDescent="0.2">
      <c r="A913" s="12" t="s">
        <v>24153</v>
      </c>
      <c r="B913" s="12">
        <v>18359</v>
      </c>
      <c r="C913" s="12" t="s">
        <v>20133</v>
      </c>
      <c r="D913" s="13">
        <v>40039</v>
      </c>
      <c r="E913" s="13">
        <v>40046</v>
      </c>
      <c r="F913" s="14">
        <v>40046</v>
      </c>
      <c r="G913" s="8"/>
      <c r="H913" s="8"/>
      <c r="J913" s="10"/>
      <c r="K913" s="10"/>
      <c r="L913" s="15">
        <v>0</v>
      </c>
      <c r="M913" s="15">
        <v>0</v>
      </c>
      <c r="O913" t="str">
        <f t="shared" si="14"/>
        <v>HJMDeclined</v>
      </c>
    </row>
    <row r="914" spans="1:15" ht="12" customHeight="1" outlineLevel="1" x14ac:dyDescent="0.2">
      <c r="A914" s="12" t="s">
        <v>24153</v>
      </c>
      <c r="B914" s="12">
        <v>18358</v>
      </c>
      <c r="C914" s="12" t="s">
        <v>20133</v>
      </c>
      <c r="D914" s="18"/>
      <c r="E914" s="13">
        <v>40045</v>
      </c>
      <c r="F914" s="14">
        <v>40046</v>
      </c>
      <c r="G914" s="8"/>
      <c r="H914" s="8"/>
      <c r="J914" s="10"/>
      <c r="K914" s="10"/>
      <c r="L914" s="15">
        <v>0</v>
      </c>
      <c r="M914" s="15">
        <v>0</v>
      </c>
      <c r="O914" t="str">
        <f t="shared" si="14"/>
        <v>HJMDeclined</v>
      </c>
    </row>
    <row r="915" spans="1:15" ht="12" customHeight="1" outlineLevel="1" x14ac:dyDescent="0.2">
      <c r="A915" s="12" t="s">
        <v>24153</v>
      </c>
      <c r="B915" s="12">
        <v>18363</v>
      </c>
      <c r="C915" s="12" t="s">
        <v>20133</v>
      </c>
      <c r="D915" s="13">
        <v>40023</v>
      </c>
      <c r="E915" s="13">
        <v>40046</v>
      </c>
      <c r="F915" s="14">
        <v>40046</v>
      </c>
      <c r="G915" s="19">
        <v>40046</v>
      </c>
      <c r="H915" s="8"/>
      <c r="J915" s="22">
        <v>0</v>
      </c>
      <c r="K915" s="10"/>
      <c r="L915" s="15">
        <v>0</v>
      </c>
      <c r="M915" s="15">
        <v>0</v>
      </c>
      <c r="O915" t="str">
        <f t="shared" si="14"/>
        <v>HJMDeclined</v>
      </c>
    </row>
    <row r="916" spans="1:15" ht="12" customHeight="1" outlineLevel="1" x14ac:dyDescent="0.2">
      <c r="A916" s="12" t="s">
        <v>24153</v>
      </c>
      <c r="B916" s="12">
        <v>17647</v>
      </c>
      <c r="C916" s="12" t="s">
        <v>20135</v>
      </c>
      <c r="D916" s="13">
        <v>40038</v>
      </c>
      <c r="E916" s="13">
        <v>40045</v>
      </c>
      <c r="F916" s="14">
        <v>40046</v>
      </c>
      <c r="G916" s="19">
        <v>40056</v>
      </c>
      <c r="H916" s="19">
        <v>40079</v>
      </c>
      <c r="I916" s="21">
        <v>40087</v>
      </c>
      <c r="J916" s="22">
        <v>10</v>
      </c>
      <c r="K916" s="22">
        <v>23</v>
      </c>
      <c r="L916" s="15">
        <v>33</v>
      </c>
      <c r="M916" s="15">
        <v>8</v>
      </c>
      <c r="O916" t="str">
        <f t="shared" si="14"/>
        <v>HJMBound &amp; Not Paid</v>
      </c>
    </row>
    <row r="917" spans="1:15" ht="12" customHeight="1" outlineLevel="1" x14ac:dyDescent="0.2">
      <c r="A917" s="12" t="s">
        <v>20138</v>
      </c>
      <c r="B917" s="12">
        <v>17684</v>
      </c>
      <c r="C917" s="12" t="s">
        <v>20135</v>
      </c>
      <c r="D917" s="13">
        <v>40046</v>
      </c>
      <c r="E917" s="13">
        <v>40049</v>
      </c>
      <c r="F917" s="14">
        <v>40049</v>
      </c>
      <c r="G917" s="19">
        <v>40073</v>
      </c>
      <c r="H917" s="19">
        <v>40074</v>
      </c>
      <c r="I917" s="21">
        <v>40092</v>
      </c>
      <c r="J917" s="22">
        <v>24</v>
      </c>
      <c r="K917" s="22">
        <v>1</v>
      </c>
      <c r="L917" s="15">
        <v>25</v>
      </c>
      <c r="M917" s="15">
        <v>18</v>
      </c>
      <c r="O917" t="str">
        <f t="shared" si="14"/>
        <v>CNJBound &amp; Not Paid</v>
      </c>
    </row>
    <row r="918" spans="1:15" ht="12" customHeight="1" outlineLevel="1" x14ac:dyDescent="0.2">
      <c r="A918" s="12" t="s">
        <v>20138</v>
      </c>
      <c r="B918" s="12">
        <v>17685</v>
      </c>
      <c r="C918" s="12" t="s">
        <v>20135</v>
      </c>
      <c r="D918" s="13">
        <v>40046</v>
      </c>
      <c r="E918" s="13">
        <v>40049</v>
      </c>
      <c r="F918" s="14">
        <v>40049</v>
      </c>
      <c r="G918" s="19">
        <v>40077</v>
      </c>
      <c r="H918" s="19">
        <v>40077</v>
      </c>
      <c r="I918" s="21">
        <v>40092</v>
      </c>
      <c r="J918" s="22">
        <v>28</v>
      </c>
      <c r="K918" s="22">
        <v>0</v>
      </c>
      <c r="L918" s="15">
        <v>28</v>
      </c>
      <c r="M918" s="15">
        <v>15</v>
      </c>
      <c r="O918" t="str">
        <f t="shared" si="14"/>
        <v>CNJBound &amp; Not Paid</v>
      </c>
    </row>
    <row r="919" spans="1:15" ht="12" customHeight="1" outlineLevel="1" x14ac:dyDescent="0.2">
      <c r="A919" s="12" t="s">
        <v>20138</v>
      </c>
      <c r="B919" s="12">
        <v>17691</v>
      </c>
      <c r="C919" s="12" t="s">
        <v>20135</v>
      </c>
      <c r="D919" s="13">
        <v>40045</v>
      </c>
      <c r="E919" s="13">
        <v>40049</v>
      </c>
      <c r="F919" s="14">
        <v>40049</v>
      </c>
      <c r="G919" s="19">
        <v>40079</v>
      </c>
      <c r="H919" s="19">
        <v>40079</v>
      </c>
      <c r="I919" s="21">
        <v>40093</v>
      </c>
      <c r="J919" s="22">
        <v>30</v>
      </c>
      <c r="K919" s="22">
        <v>0</v>
      </c>
      <c r="L919" s="15">
        <v>30</v>
      </c>
      <c r="M919" s="15">
        <v>14</v>
      </c>
      <c r="O919" t="str">
        <f t="shared" si="14"/>
        <v>CNJBound &amp; Not Paid</v>
      </c>
    </row>
    <row r="920" spans="1:15" ht="12" customHeight="1" outlineLevel="1" x14ac:dyDescent="0.2">
      <c r="A920" s="12" t="s">
        <v>20138</v>
      </c>
      <c r="B920" s="12">
        <v>17578</v>
      </c>
      <c r="C920" s="12" t="s">
        <v>20135</v>
      </c>
      <c r="D920" s="13">
        <v>40038</v>
      </c>
      <c r="E920" s="13">
        <v>40049</v>
      </c>
      <c r="F920" s="14">
        <v>40049</v>
      </c>
      <c r="G920" s="19">
        <v>40056</v>
      </c>
      <c r="H920" s="19">
        <v>40056</v>
      </c>
      <c r="I920" s="21">
        <v>40067</v>
      </c>
      <c r="J920" s="22">
        <v>7</v>
      </c>
      <c r="K920" s="22">
        <v>0</v>
      </c>
      <c r="L920" s="15">
        <v>7</v>
      </c>
      <c r="M920" s="15">
        <v>11</v>
      </c>
      <c r="O920" t="str">
        <f t="shared" si="14"/>
        <v>CNJBound &amp; Not Paid</v>
      </c>
    </row>
    <row r="921" spans="1:15" ht="12" customHeight="1" outlineLevel="1" x14ac:dyDescent="0.2">
      <c r="A921" s="12" t="s">
        <v>24153</v>
      </c>
      <c r="B921" s="12">
        <v>17653</v>
      </c>
      <c r="C921" s="12" t="s">
        <v>20135</v>
      </c>
      <c r="D921" s="13">
        <v>40037</v>
      </c>
      <c r="E921" s="13">
        <v>40047</v>
      </c>
      <c r="F921" s="14">
        <v>40049</v>
      </c>
      <c r="G921" s="14">
        <v>40056</v>
      </c>
      <c r="H921" s="14">
        <v>40077</v>
      </c>
      <c r="I921" s="21">
        <v>40087</v>
      </c>
      <c r="J921" s="15">
        <v>7</v>
      </c>
      <c r="K921" s="15">
        <v>21</v>
      </c>
      <c r="L921" s="15">
        <v>28</v>
      </c>
      <c r="M921" s="15">
        <v>10</v>
      </c>
      <c r="O921" t="str">
        <f t="shared" si="14"/>
        <v>HJMBound &amp; Not Paid</v>
      </c>
    </row>
    <row r="922" spans="1:15" ht="12" customHeight="1" outlineLevel="1" x14ac:dyDescent="0.2">
      <c r="A922" s="12" t="s">
        <v>24153</v>
      </c>
      <c r="B922" s="12">
        <v>17560</v>
      </c>
      <c r="C922" s="12" t="s">
        <v>20135</v>
      </c>
      <c r="D922" s="13">
        <v>40049</v>
      </c>
      <c r="E922" s="13">
        <v>40049</v>
      </c>
      <c r="F922" s="14">
        <v>40049</v>
      </c>
      <c r="G922" s="19">
        <v>40050</v>
      </c>
      <c r="H922" s="19">
        <v>40050</v>
      </c>
      <c r="I922" s="21">
        <v>40062</v>
      </c>
      <c r="J922" s="22">
        <v>1</v>
      </c>
      <c r="K922" s="22">
        <v>0</v>
      </c>
      <c r="L922" s="15">
        <v>1</v>
      </c>
      <c r="M922" s="15">
        <v>12</v>
      </c>
      <c r="O922" t="str">
        <f t="shared" ref="O922:O985" si="15">+A922&amp;C922</f>
        <v>HJMBound &amp; Not Paid</v>
      </c>
    </row>
    <row r="923" spans="1:15" ht="12" customHeight="1" outlineLevel="1" x14ac:dyDescent="0.2">
      <c r="A923" s="12" t="s">
        <v>24155</v>
      </c>
      <c r="B923" s="12">
        <v>17723</v>
      </c>
      <c r="C923" s="12" t="s">
        <v>24152</v>
      </c>
      <c r="D923" s="13">
        <v>40043</v>
      </c>
      <c r="E923" s="13">
        <v>40046</v>
      </c>
      <c r="F923" s="14">
        <v>40049</v>
      </c>
      <c r="G923" s="14">
        <v>40088</v>
      </c>
      <c r="H923" s="14">
        <v>40088</v>
      </c>
      <c r="I923" s="21">
        <v>40101</v>
      </c>
      <c r="J923" s="15">
        <v>39</v>
      </c>
      <c r="K923" s="15">
        <v>0</v>
      </c>
      <c r="L923" s="15">
        <v>39</v>
      </c>
      <c r="M923" s="15">
        <v>13</v>
      </c>
      <c r="O923" t="str">
        <f t="shared" si="15"/>
        <v>JRQuote Issued</v>
      </c>
    </row>
    <row r="924" spans="1:15" ht="12" customHeight="1" outlineLevel="1" x14ac:dyDescent="0.2">
      <c r="A924" s="12" t="s">
        <v>24155</v>
      </c>
      <c r="B924" s="12">
        <v>17453</v>
      </c>
      <c r="C924" s="12" t="s">
        <v>20135</v>
      </c>
      <c r="D924" s="17">
        <v>40047</v>
      </c>
      <c r="E924" s="13">
        <v>40049</v>
      </c>
      <c r="F924" s="14">
        <v>40049</v>
      </c>
      <c r="G924" s="19">
        <v>40050</v>
      </c>
      <c r="H924" s="19">
        <v>40050</v>
      </c>
      <c r="I924" s="21">
        <v>40054</v>
      </c>
      <c r="J924" s="22">
        <v>1</v>
      </c>
      <c r="K924" s="22">
        <v>0</v>
      </c>
      <c r="L924" s="15">
        <v>1</v>
      </c>
      <c r="M924" s="15">
        <v>4</v>
      </c>
      <c r="O924" t="str">
        <f t="shared" si="15"/>
        <v>JRBound &amp; Not Paid</v>
      </c>
    </row>
    <row r="925" spans="1:15" ht="12" customHeight="1" outlineLevel="1" x14ac:dyDescent="0.2">
      <c r="A925" s="12" t="s">
        <v>24156</v>
      </c>
      <c r="B925" s="12">
        <v>18365</v>
      </c>
      <c r="C925" s="12" t="s">
        <v>20133</v>
      </c>
      <c r="D925" s="13">
        <v>40045</v>
      </c>
      <c r="E925" s="13">
        <v>40048</v>
      </c>
      <c r="F925" s="14">
        <v>40049</v>
      </c>
      <c r="G925" s="20"/>
      <c r="H925" s="20"/>
      <c r="J925" s="23"/>
      <c r="K925" s="23"/>
      <c r="L925" s="15">
        <v>0</v>
      </c>
      <c r="M925" s="15">
        <v>0</v>
      </c>
      <c r="O925" t="str">
        <f t="shared" si="15"/>
        <v>LABDeclined</v>
      </c>
    </row>
    <row r="926" spans="1:15" ht="12" customHeight="1" outlineLevel="1" x14ac:dyDescent="0.2">
      <c r="A926" s="12" t="s">
        <v>24156</v>
      </c>
      <c r="B926" s="12">
        <v>18364</v>
      </c>
      <c r="C926" s="12" t="s">
        <v>20133</v>
      </c>
      <c r="D926" s="17">
        <v>40009</v>
      </c>
      <c r="E926" s="13">
        <v>40045</v>
      </c>
      <c r="F926" s="14">
        <v>40049</v>
      </c>
      <c r="G926" s="8"/>
      <c r="H926" s="8"/>
      <c r="J926" s="10"/>
      <c r="K926" s="10"/>
      <c r="L926" s="15">
        <v>0</v>
      </c>
      <c r="M926" s="15">
        <v>0</v>
      </c>
      <c r="O926" t="str">
        <f t="shared" si="15"/>
        <v>LABDeclined</v>
      </c>
    </row>
    <row r="927" spans="1:15" ht="12" customHeight="1" outlineLevel="1" x14ac:dyDescent="0.2">
      <c r="A927" s="12" t="s">
        <v>24156</v>
      </c>
      <c r="B927" s="12">
        <v>17610</v>
      </c>
      <c r="C927" s="12" t="s">
        <v>20135</v>
      </c>
      <c r="D927" s="13">
        <v>40046</v>
      </c>
      <c r="E927" s="13">
        <v>40049</v>
      </c>
      <c r="F927" s="14">
        <v>40049</v>
      </c>
      <c r="G927" s="14">
        <v>40060</v>
      </c>
      <c r="H927" s="14">
        <v>40060</v>
      </c>
      <c r="I927" s="21">
        <v>40075</v>
      </c>
      <c r="J927" s="15">
        <v>11</v>
      </c>
      <c r="K927" s="15">
        <v>0</v>
      </c>
      <c r="L927" s="15">
        <v>11</v>
      </c>
      <c r="M927" s="15">
        <v>15</v>
      </c>
      <c r="O927" t="str">
        <f t="shared" si="15"/>
        <v>LABBound &amp; Not Paid</v>
      </c>
    </row>
    <row r="928" spans="1:15" ht="12" customHeight="1" outlineLevel="1" x14ac:dyDescent="0.2">
      <c r="A928" s="12" t="s">
        <v>24156</v>
      </c>
      <c r="B928" s="12">
        <v>18366</v>
      </c>
      <c r="C928" s="12" t="s">
        <v>20133</v>
      </c>
      <c r="D928" s="13">
        <v>40031</v>
      </c>
      <c r="E928" s="13">
        <v>40046</v>
      </c>
      <c r="F928" s="14">
        <v>40049</v>
      </c>
      <c r="G928" s="8"/>
      <c r="H928" s="8"/>
      <c r="J928" s="10"/>
      <c r="K928" s="10"/>
      <c r="L928" s="15">
        <v>0</v>
      </c>
      <c r="M928" s="15">
        <v>0</v>
      </c>
      <c r="O928" t="str">
        <f t="shared" si="15"/>
        <v>LABDeclined</v>
      </c>
    </row>
    <row r="929" spans="1:15" ht="12" customHeight="1" outlineLevel="1" x14ac:dyDescent="0.2">
      <c r="A929" s="12" t="s">
        <v>24156</v>
      </c>
      <c r="B929" s="12">
        <v>18367</v>
      </c>
      <c r="C929" s="12" t="s">
        <v>20133</v>
      </c>
      <c r="D929" s="13">
        <v>40039</v>
      </c>
      <c r="E929" s="13">
        <v>40046</v>
      </c>
      <c r="F929" s="14">
        <v>40049</v>
      </c>
      <c r="G929" s="20"/>
      <c r="H929" s="20"/>
      <c r="J929" s="23"/>
      <c r="K929" s="23"/>
      <c r="L929" s="15">
        <v>0</v>
      </c>
      <c r="M929" s="15">
        <v>0</v>
      </c>
      <c r="O929" t="str">
        <f t="shared" si="15"/>
        <v>LABDeclined</v>
      </c>
    </row>
    <row r="930" spans="1:15" ht="12" customHeight="1" outlineLevel="1" x14ac:dyDescent="0.2">
      <c r="A930" s="12" t="s">
        <v>24157</v>
      </c>
      <c r="B930" s="12">
        <v>17656</v>
      </c>
      <c r="C930" s="12" t="s">
        <v>20135</v>
      </c>
      <c r="D930" s="17">
        <v>40031</v>
      </c>
      <c r="E930" s="13">
        <v>40049</v>
      </c>
      <c r="F930" s="14">
        <v>40049</v>
      </c>
      <c r="G930" s="19">
        <v>40074</v>
      </c>
      <c r="H930" s="19">
        <v>40074</v>
      </c>
      <c r="I930" s="21">
        <v>40087</v>
      </c>
      <c r="J930" s="22">
        <v>25</v>
      </c>
      <c r="K930" s="22">
        <v>0</v>
      </c>
      <c r="L930" s="15">
        <v>25</v>
      </c>
      <c r="M930" s="15">
        <v>13</v>
      </c>
      <c r="O930" t="str">
        <f t="shared" si="15"/>
        <v>MCBBound &amp; Not Paid</v>
      </c>
    </row>
    <row r="931" spans="1:15" ht="12" customHeight="1" outlineLevel="1" x14ac:dyDescent="0.2">
      <c r="A931" s="12" t="s">
        <v>24157</v>
      </c>
      <c r="B931" s="12">
        <v>17930</v>
      </c>
      <c r="C931" s="12" t="s">
        <v>24151</v>
      </c>
      <c r="D931" s="13">
        <v>40046</v>
      </c>
      <c r="E931" s="13">
        <v>40049</v>
      </c>
      <c r="F931" s="14">
        <v>40049</v>
      </c>
      <c r="G931" s="8"/>
      <c r="H931" s="8"/>
      <c r="I931" s="21">
        <v>40133</v>
      </c>
      <c r="J931" s="10"/>
      <c r="K931" s="10"/>
      <c r="L931" s="15">
        <v>0</v>
      </c>
      <c r="M931" s="15">
        <v>0</v>
      </c>
      <c r="O931" t="str">
        <f t="shared" si="15"/>
        <v>MCBRating</v>
      </c>
    </row>
    <row r="932" spans="1:15" ht="12" customHeight="1" outlineLevel="1" x14ac:dyDescent="0.2">
      <c r="A932" s="12" t="s">
        <v>24153</v>
      </c>
      <c r="B932" s="12">
        <v>18238</v>
      </c>
      <c r="C932" s="12" t="s">
        <v>20133</v>
      </c>
      <c r="D932" s="13">
        <v>39997</v>
      </c>
      <c r="E932" s="13">
        <v>40050</v>
      </c>
      <c r="F932" s="14">
        <v>40050</v>
      </c>
      <c r="G932" s="19">
        <v>40000</v>
      </c>
      <c r="H932" s="8"/>
      <c r="J932" s="22">
        <v>-50</v>
      </c>
      <c r="K932" s="10"/>
      <c r="L932" s="15">
        <v>0</v>
      </c>
      <c r="M932" s="15">
        <v>0</v>
      </c>
      <c r="O932" t="str">
        <f t="shared" si="15"/>
        <v>HJMDeclined</v>
      </c>
    </row>
    <row r="933" spans="1:15" ht="12" customHeight="1" outlineLevel="1" x14ac:dyDescent="0.2">
      <c r="A933" s="12" t="s">
        <v>24153</v>
      </c>
      <c r="B933" s="12">
        <v>17458</v>
      </c>
      <c r="C933" s="12" t="s">
        <v>20135</v>
      </c>
      <c r="D933" s="13">
        <v>40018</v>
      </c>
      <c r="E933" s="13">
        <v>40049</v>
      </c>
      <c r="F933" s="14">
        <v>40050</v>
      </c>
      <c r="G933" s="14">
        <v>40050</v>
      </c>
      <c r="H933" s="14">
        <v>40050</v>
      </c>
      <c r="I933" s="21">
        <v>40055</v>
      </c>
      <c r="J933" s="15">
        <v>0</v>
      </c>
      <c r="K933" s="15">
        <v>0</v>
      </c>
      <c r="L933" s="15">
        <v>0</v>
      </c>
      <c r="M933" s="15">
        <v>5</v>
      </c>
      <c r="O933" t="str">
        <f t="shared" si="15"/>
        <v>HJMBound &amp; Not Paid</v>
      </c>
    </row>
    <row r="934" spans="1:15" ht="12" customHeight="1" outlineLevel="1" x14ac:dyDescent="0.2">
      <c r="A934" s="12" t="s">
        <v>24155</v>
      </c>
      <c r="B934" s="12">
        <v>17564</v>
      </c>
      <c r="C934" s="12" t="s">
        <v>20135</v>
      </c>
      <c r="D934" s="13">
        <v>40052</v>
      </c>
      <c r="E934" s="13">
        <v>40038</v>
      </c>
      <c r="F934" s="14">
        <v>40050</v>
      </c>
      <c r="G934" s="14">
        <v>40053</v>
      </c>
      <c r="H934" s="14">
        <v>40053</v>
      </c>
      <c r="I934" s="21">
        <v>40063</v>
      </c>
      <c r="J934" s="15">
        <v>3</v>
      </c>
      <c r="K934" s="15">
        <v>0</v>
      </c>
      <c r="L934" s="15">
        <v>3</v>
      </c>
      <c r="M934" s="15">
        <v>10</v>
      </c>
      <c r="O934" t="str">
        <f t="shared" si="15"/>
        <v>JRBound &amp; Not Paid</v>
      </c>
    </row>
    <row r="935" spans="1:15" ht="12" customHeight="1" outlineLevel="1" x14ac:dyDescent="0.2">
      <c r="A935" s="12" t="s">
        <v>24156</v>
      </c>
      <c r="B935" s="12">
        <v>17766</v>
      </c>
      <c r="C935" s="12" t="s">
        <v>24151</v>
      </c>
      <c r="D935" s="17">
        <v>40049</v>
      </c>
      <c r="E935" s="13">
        <v>40050</v>
      </c>
      <c r="F935" s="14">
        <v>40050</v>
      </c>
      <c r="G935" s="20"/>
      <c r="H935" s="20"/>
      <c r="I935" s="21">
        <v>40116</v>
      </c>
      <c r="J935" s="23"/>
      <c r="K935" s="23"/>
      <c r="L935" s="15">
        <v>0</v>
      </c>
      <c r="M935" s="15">
        <v>0</v>
      </c>
      <c r="O935" t="str">
        <f t="shared" si="15"/>
        <v>LABRating</v>
      </c>
    </row>
    <row r="936" spans="1:15" ht="12" customHeight="1" outlineLevel="1" x14ac:dyDescent="0.2">
      <c r="A936" s="12" t="s">
        <v>24156</v>
      </c>
      <c r="B936" s="12">
        <v>18522</v>
      </c>
      <c r="C936" s="12" t="s">
        <v>20133</v>
      </c>
      <c r="D936" s="13">
        <v>40045</v>
      </c>
      <c r="E936" s="13">
        <v>40049</v>
      </c>
      <c r="F936" s="14">
        <v>40050</v>
      </c>
      <c r="G936" s="8"/>
      <c r="H936" s="8"/>
      <c r="J936" s="10"/>
      <c r="K936" s="10"/>
      <c r="L936" s="15">
        <v>0</v>
      </c>
      <c r="M936" s="15">
        <v>0</v>
      </c>
      <c r="O936" t="str">
        <f t="shared" si="15"/>
        <v>LABDeclined</v>
      </c>
    </row>
    <row r="937" spans="1:15" ht="12" customHeight="1" outlineLevel="1" x14ac:dyDescent="0.2">
      <c r="A937" s="12" t="s">
        <v>24156</v>
      </c>
      <c r="B937" s="12">
        <v>18523</v>
      </c>
      <c r="C937" s="12" t="s">
        <v>20133</v>
      </c>
      <c r="D937" s="13">
        <v>40024</v>
      </c>
      <c r="E937" s="13">
        <v>40050</v>
      </c>
      <c r="F937" s="14">
        <v>40050</v>
      </c>
      <c r="G937" s="8"/>
      <c r="H937" s="8"/>
      <c r="J937" s="10"/>
      <c r="K937" s="10"/>
      <c r="L937" s="15">
        <v>0</v>
      </c>
      <c r="M937" s="15">
        <v>0</v>
      </c>
      <c r="O937" t="str">
        <f t="shared" si="15"/>
        <v>LABDeclined</v>
      </c>
    </row>
    <row r="938" spans="1:15" ht="12" customHeight="1" outlineLevel="1" x14ac:dyDescent="0.2">
      <c r="A938" s="12" t="s">
        <v>24156</v>
      </c>
      <c r="B938" s="12">
        <v>18524</v>
      </c>
      <c r="C938" s="12" t="s">
        <v>20133</v>
      </c>
      <c r="D938" s="18"/>
      <c r="E938" s="13">
        <v>40050</v>
      </c>
      <c r="F938" s="14">
        <v>40050</v>
      </c>
      <c r="G938" s="8"/>
      <c r="H938" s="8"/>
      <c r="J938" s="10"/>
      <c r="K938" s="10"/>
      <c r="L938" s="15">
        <v>0</v>
      </c>
      <c r="M938" s="15">
        <v>0</v>
      </c>
      <c r="O938" t="str">
        <f t="shared" si="15"/>
        <v>LABDeclined</v>
      </c>
    </row>
    <row r="939" spans="1:15" ht="12" customHeight="1" outlineLevel="1" x14ac:dyDescent="0.2">
      <c r="A939" s="12" t="s">
        <v>24156</v>
      </c>
      <c r="B939" s="12">
        <v>18525</v>
      </c>
      <c r="C939" s="12" t="s">
        <v>20135</v>
      </c>
      <c r="D939" s="13">
        <v>40056</v>
      </c>
      <c r="E939" s="13">
        <v>40050</v>
      </c>
      <c r="F939" s="14">
        <v>40050</v>
      </c>
      <c r="G939" s="19">
        <v>40067</v>
      </c>
      <c r="H939" s="19">
        <v>40072</v>
      </c>
      <c r="J939" s="22">
        <v>17</v>
      </c>
      <c r="K939" s="22">
        <v>5</v>
      </c>
      <c r="L939" s="15">
        <v>22</v>
      </c>
      <c r="M939" s="15">
        <v>0</v>
      </c>
      <c r="O939" t="str">
        <f t="shared" si="15"/>
        <v>LABBound &amp; Not Paid</v>
      </c>
    </row>
    <row r="940" spans="1:15" ht="12" customHeight="1" outlineLevel="1" x14ac:dyDescent="0.2">
      <c r="A940" s="12" t="s">
        <v>24157</v>
      </c>
      <c r="B940" s="12">
        <v>17772</v>
      </c>
      <c r="C940" s="12" t="s">
        <v>20135</v>
      </c>
      <c r="D940" s="13">
        <v>40049</v>
      </c>
      <c r="E940" s="13">
        <v>40049</v>
      </c>
      <c r="F940" s="14">
        <v>40050</v>
      </c>
      <c r="G940" s="19">
        <v>40088</v>
      </c>
      <c r="H940" s="19">
        <v>40088</v>
      </c>
      <c r="I940" s="21">
        <v>40117</v>
      </c>
      <c r="J940" s="22">
        <v>38</v>
      </c>
      <c r="K940" s="22">
        <v>0</v>
      </c>
      <c r="L940" s="15">
        <v>38</v>
      </c>
      <c r="M940" s="15">
        <v>29</v>
      </c>
      <c r="O940" t="str">
        <f t="shared" si="15"/>
        <v>MCBBound &amp; Not Paid</v>
      </c>
    </row>
    <row r="941" spans="1:15" ht="12" customHeight="1" outlineLevel="1" x14ac:dyDescent="0.2">
      <c r="A941" s="12" t="s">
        <v>24157</v>
      </c>
      <c r="B941" s="12">
        <v>17549</v>
      </c>
      <c r="C941" s="12" t="s">
        <v>20135</v>
      </c>
      <c r="D941" s="13">
        <v>40050</v>
      </c>
      <c r="E941" s="13">
        <v>40050</v>
      </c>
      <c r="F941" s="14">
        <v>40050</v>
      </c>
      <c r="G941" s="19">
        <v>40051</v>
      </c>
      <c r="H941" s="19">
        <v>40051</v>
      </c>
      <c r="I941" s="21">
        <v>40057</v>
      </c>
      <c r="J941" s="22">
        <v>1</v>
      </c>
      <c r="K941" s="22">
        <v>0</v>
      </c>
      <c r="L941" s="15">
        <v>1</v>
      </c>
      <c r="M941" s="15">
        <v>6</v>
      </c>
      <c r="O941" t="str">
        <f t="shared" si="15"/>
        <v>MCBBound &amp; Not Paid</v>
      </c>
    </row>
    <row r="942" spans="1:15" ht="12" customHeight="1" outlineLevel="1" x14ac:dyDescent="0.2">
      <c r="A942" s="12" t="s">
        <v>24157</v>
      </c>
      <c r="B942" s="12">
        <v>17462</v>
      </c>
      <c r="C942" s="12" t="s">
        <v>20135</v>
      </c>
      <c r="D942" s="13">
        <v>40050</v>
      </c>
      <c r="E942" s="13">
        <v>40050</v>
      </c>
      <c r="F942" s="14">
        <v>40050</v>
      </c>
      <c r="G942" s="14">
        <v>40050</v>
      </c>
      <c r="H942" s="14">
        <v>40051</v>
      </c>
      <c r="I942" s="21">
        <v>40056</v>
      </c>
      <c r="J942" s="15">
        <v>0</v>
      </c>
      <c r="K942" s="15">
        <v>1</v>
      </c>
      <c r="L942" s="15">
        <v>1</v>
      </c>
      <c r="M942" s="15">
        <v>5</v>
      </c>
      <c r="O942" t="str">
        <f t="shared" si="15"/>
        <v>MCBBound &amp; Not Paid</v>
      </c>
    </row>
    <row r="943" spans="1:15" ht="12" customHeight="1" outlineLevel="1" x14ac:dyDescent="0.2">
      <c r="A943" s="12" t="s">
        <v>24153</v>
      </c>
      <c r="B943" s="12">
        <v>17570</v>
      </c>
      <c r="C943" s="12" t="s">
        <v>20135</v>
      </c>
      <c r="D943" s="13">
        <v>40049</v>
      </c>
      <c r="E943" s="13">
        <v>40051</v>
      </c>
      <c r="F943" s="14">
        <v>40051</v>
      </c>
      <c r="G943" s="19">
        <v>40047</v>
      </c>
      <c r="H943" s="19">
        <v>40052</v>
      </c>
      <c r="I943" s="21">
        <v>40064</v>
      </c>
      <c r="J943" s="22">
        <v>-4</v>
      </c>
      <c r="K943" s="22">
        <v>5</v>
      </c>
      <c r="L943" s="15">
        <v>1</v>
      </c>
      <c r="M943" s="15">
        <v>12</v>
      </c>
      <c r="O943" t="str">
        <f t="shared" si="15"/>
        <v>HJMBound &amp; Not Paid</v>
      </c>
    </row>
    <row r="944" spans="1:15" ht="12" customHeight="1" outlineLevel="1" x14ac:dyDescent="0.2">
      <c r="A944" s="12" t="s">
        <v>24153</v>
      </c>
      <c r="B944" s="12">
        <v>18223</v>
      </c>
      <c r="C944" s="12" t="s">
        <v>20136</v>
      </c>
      <c r="D944" s="13">
        <v>39987</v>
      </c>
      <c r="E944" s="13">
        <v>40050</v>
      </c>
      <c r="F944" s="14">
        <v>40051</v>
      </c>
      <c r="G944" s="19">
        <v>39995</v>
      </c>
      <c r="H944" s="8"/>
      <c r="J944" s="22">
        <v>-56</v>
      </c>
      <c r="K944" s="10"/>
      <c r="L944" s="15">
        <v>0</v>
      </c>
      <c r="M944" s="15">
        <v>0</v>
      </c>
      <c r="O944" t="str">
        <f t="shared" si="15"/>
        <v>HJMClose-No Info</v>
      </c>
    </row>
    <row r="945" spans="1:15" ht="12" customHeight="1" outlineLevel="1" x14ac:dyDescent="0.2">
      <c r="A945" s="12" t="s">
        <v>24156</v>
      </c>
      <c r="B945" s="12">
        <v>18529</v>
      </c>
      <c r="C945" s="12" t="s">
        <v>20133</v>
      </c>
      <c r="D945" s="13">
        <v>40018</v>
      </c>
      <c r="E945" s="13">
        <v>40051</v>
      </c>
      <c r="F945" s="14">
        <v>40051</v>
      </c>
      <c r="G945" s="8"/>
      <c r="H945" s="8"/>
      <c r="J945" s="10"/>
      <c r="K945" s="10"/>
      <c r="L945" s="15">
        <v>0</v>
      </c>
      <c r="M945" s="15">
        <v>0</v>
      </c>
      <c r="O945" t="str">
        <f t="shared" si="15"/>
        <v>LABDeclined</v>
      </c>
    </row>
    <row r="946" spans="1:15" ht="12" customHeight="1" outlineLevel="1" x14ac:dyDescent="0.2">
      <c r="A946" s="12" t="s">
        <v>24156</v>
      </c>
      <c r="B946" s="12">
        <v>18526</v>
      </c>
      <c r="C946" s="12" t="s">
        <v>20133</v>
      </c>
      <c r="D946" s="13">
        <v>40031</v>
      </c>
      <c r="E946" s="13">
        <v>40050</v>
      </c>
      <c r="F946" s="14">
        <v>40051</v>
      </c>
      <c r="G946" s="20"/>
      <c r="H946" s="20"/>
      <c r="J946" s="23"/>
      <c r="K946" s="23"/>
      <c r="L946" s="15">
        <v>0</v>
      </c>
      <c r="M946" s="15">
        <v>0</v>
      </c>
      <c r="O946" t="str">
        <f t="shared" si="15"/>
        <v>LABDeclined</v>
      </c>
    </row>
    <row r="947" spans="1:15" ht="12" customHeight="1" outlineLevel="1" x14ac:dyDescent="0.2">
      <c r="A947" s="12" t="s">
        <v>24156</v>
      </c>
      <c r="B947" s="12">
        <v>18527</v>
      </c>
      <c r="C947" s="12" t="s">
        <v>24152</v>
      </c>
      <c r="D947" s="13">
        <v>40050</v>
      </c>
      <c r="E947" s="13">
        <v>40050</v>
      </c>
      <c r="F947" s="14">
        <v>40051</v>
      </c>
      <c r="G947" s="19">
        <v>40056</v>
      </c>
      <c r="H947" s="19">
        <v>40095</v>
      </c>
      <c r="J947" s="22">
        <v>5</v>
      </c>
      <c r="K947" s="22">
        <v>39</v>
      </c>
      <c r="L947" s="15">
        <v>44</v>
      </c>
      <c r="M947" s="15">
        <v>0</v>
      </c>
      <c r="O947" t="str">
        <f t="shared" si="15"/>
        <v>LABQuote Issued</v>
      </c>
    </row>
    <row r="948" spans="1:15" ht="12" customHeight="1" outlineLevel="1" x14ac:dyDescent="0.2">
      <c r="A948" s="12" t="s">
        <v>24156</v>
      </c>
      <c r="B948" s="12">
        <v>18528</v>
      </c>
      <c r="C948" s="12" t="s">
        <v>20133</v>
      </c>
      <c r="D948" s="13">
        <v>40037</v>
      </c>
      <c r="E948" s="13">
        <v>40050</v>
      </c>
      <c r="F948" s="14">
        <v>40051</v>
      </c>
      <c r="G948" s="8"/>
      <c r="H948" s="8"/>
      <c r="J948" s="10"/>
      <c r="K948" s="10"/>
      <c r="L948" s="15">
        <v>0</v>
      </c>
      <c r="M948" s="15">
        <v>0</v>
      </c>
      <c r="O948" t="str">
        <f t="shared" si="15"/>
        <v>LABDeclined</v>
      </c>
    </row>
    <row r="949" spans="1:15" ht="12" customHeight="1" outlineLevel="1" x14ac:dyDescent="0.2">
      <c r="A949" s="12" t="s">
        <v>24156</v>
      </c>
      <c r="B949" s="12">
        <v>17721</v>
      </c>
      <c r="C949" s="12" t="s">
        <v>20135</v>
      </c>
      <c r="D949" s="13">
        <v>40044</v>
      </c>
      <c r="E949" s="13">
        <v>40051</v>
      </c>
      <c r="F949" s="14">
        <v>40051</v>
      </c>
      <c r="G949" s="19">
        <v>40087</v>
      </c>
      <c r="H949" s="19">
        <v>40087</v>
      </c>
      <c r="I949" s="21">
        <v>40101</v>
      </c>
      <c r="J949" s="22">
        <v>36</v>
      </c>
      <c r="K949" s="22">
        <v>0</v>
      </c>
      <c r="L949" s="15">
        <v>36</v>
      </c>
      <c r="M949" s="15">
        <v>14</v>
      </c>
      <c r="O949" t="str">
        <f t="shared" si="15"/>
        <v>LABBound &amp; Not Paid</v>
      </c>
    </row>
    <row r="950" spans="1:15" ht="12" customHeight="1" outlineLevel="1" x14ac:dyDescent="0.2">
      <c r="A950" s="12" t="s">
        <v>24157</v>
      </c>
      <c r="B950" s="12">
        <v>17572</v>
      </c>
      <c r="C950" s="12" t="s">
        <v>20135</v>
      </c>
      <c r="D950" s="13">
        <v>40038</v>
      </c>
      <c r="E950" s="13">
        <v>40051</v>
      </c>
      <c r="F950" s="14">
        <v>40051</v>
      </c>
      <c r="G950" s="19">
        <v>40053</v>
      </c>
      <c r="H950" s="19">
        <v>40057</v>
      </c>
      <c r="I950" s="16">
        <v>40065</v>
      </c>
      <c r="J950" s="22">
        <v>2</v>
      </c>
      <c r="K950" s="22">
        <v>4</v>
      </c>
      <c r="L950" s="15">
        <v>6</v>
      </c>
      <c r="M950" s="15">
        <v>8</v>
      </c>
      <c r="O950" t="str">
        <f t="shared" si="15"/>
        <v>MCBBound &amp; Not Paid</v>
      </c>
    </row>
    <row r="951" spans="1:15" ht="12" customHeight="1" outlineLevel="1" x14ac:dyDescent="0.2">
      <c r="A951" s="12" t="s">
        <v>24158</v>
      </c>
      <c r="B951" s="12">
        <v>18530</v>
      </c>
      <c r="C951" s="12" t="s">
        <v>20133</v>
      </c>
      <c r="D951" s="13">
        <v>39721</v>
      </c>
      <c r="E951" s="13">
        <v>40051</v>
      </c>
      <c r="F951" s="14">
        <v>40051</v>
      </c>
      <c r="G951" s="8"/>
      <c r="H951" s="8"/>
      <c r="J951" s="10"/>
      <c r="K951" s="10"/>
      <c r="L951" s="15">
        <v>0</v>
      </c>
      <c r="M951" s="15">
        <v>0</v>
      </c>
      <c r="O951" t="str">
        <f t="shared" si="15"/>
        <v>NBBDeclined</v>
      </c>
    </row>
    <row r="952" spans="1:15" ht="12" customHeight="1" outlineLevel="1" x14ac:dyDescent="0.2">
      <c r="A952" s="12" t="s">
        <v>24153</v>
      </c>
      <c r="B952" s="12">
        <v>18531</v>
      </c>
      <c r="C952" s="12" t="s">
        <v>20136</v>
      </c>
      <c r="D952" s="13">
        <v>39960</v>
      </c>
      <c r="E952" s="13">
        <v>40051</v>
      </c>
      <c r="F952" s="14">
        <v>40052</v>
      </c>
      <c r="G952" s="19">
        <v>40056</v>
      </c>
      <c r="H952" s="8"/>
      <c r="I952" s="21">
        <v>39168</v>
      </c>
      <c r="J952" s="22">
        <v>4</v>
      </c>
      <c r="K952" s="10"/>
      <c r="L952" s="15">
        <v>0</v>
      </c>
      <c r="M952" s="15">
        <v>0</v>
      </c>
      <c r="O952" t="str">
        <f t="shared" si="15"/>
        <v>HJMClose-No Info</v>
      </c>
    </row>
    <row r="953" spans="1:15" ht="12" customHeight="1" outlineLevel="1" x14ac:dyDescent="0.2">
      <c r="A953" s="12" t="s">
        <v>24153</v>
      </c>
      <c r="B953" s="12">
        <v>17749</v>
      </c>
      <c r="C953" s="12" t="s">
        <v>20135</v>
      </c>
      <c r="D953" s="13">
        <v>40050</v>
      </c>
      <c r="E953" s="13">
        <v>40051</v>
      </c>
      <c r="F953" s="14">
        <v>40052</v>
      </c>
      <c r="G953" s="14">
        <v>40056</v>
      </c>
      <c r="H953" s="14">
        <v>40078</v>
      </c>
      <c r="I953" s="21">
        <v>40110</v>
      </c>
      <c r="J953" s="15">
        <v>4</v>
      </c>
      <c r="K953" s="15">
        <v>22</v>
      </c>
      <c r="L953" s="15">
        <v>26</v>
      </c>
      <c r="M953" s="15">
        <v>32</v>
      </c>
      <c r="O953" t="str">
        <f t="shared" si="15"/>
        <v>HJMBound &amp; Not Paid</v>
      </c>
    </row>
    <row r="954" spans="1:15" ht="12" customHeight="1" outlineLevel="1" x14ac:dyDescent="0.2">
      <c r="A954" s="12" t="s">
        <v>24156</v>
      </c>
      <c r="B954" s="12">
        <v>18533</v>
      </c>
      <c r="C954" s="12" t="s">
        <v>20135</v>
      </c>
      <c r="D954" s="13">
        <v>40045</v>
      </c>
      <c r="E954" s="13">
        <v>40051</v>
      </c>
      <c r="F954" s="14">
        <v>40052</v>
      </c>
      <c r="G954" s="19">
        <v>40058</v>
      </c>
      <c r="H954" s="19">
        <v>40059</v>
      </c>
      <c r="J954" s="22">
        <v>6</v>
      </c>
      <c r="K954" s="22">
        <v>1</v>
      </c>
      <c r="L954" s="15">
        <v>7</v>
      </c>
      <c r="M954" s="15">
        <v>0</v>
      </c>
      <c r="O954" t="str">
        <f t="shared" si="15"/>
        <v>LABBound &amp; Not Paid</v>
      </c>
    </row>
    <row r="955" spans="1:15" ht="12" customHeight="1" outlineLevel="1" x14ac:dyDescent="0.2">
      <c r="A955" s="12" t="s">
        <v>24156</v>
      </c>
      <c r="B955" s="12">
        <v>18532</v>
      </c>
      <c r="C955" s="12" t="s">
        <v>20133</v>
      </c>
      <c r="D955" s="13">
        <v>40008</v>
      </c>
      <c r="E955" s="13">
        <v>40051</v>
      </c>
      <c r="F955" s="14">
        <v>40052</v>
      </c>
      <c r="G955" s="8"/>
      <c r="H955" s="8"/>
      <c r="I955" s="21">
        <v>38899</v>
      </c>
      <c r="J955" s="10"/>
      <c r="K955" s="10"/>
      <c r="L955" s="15">
        <v>0</v>
      </c>
      <c r="M955" s="15">
        <v>0</v>
      </c>
      <c r="O955" t="str">
        <f t="shared" si="15"/>
        <v>LABDeclined</v>
      </c>
    </row>
    <row r="956" spans="1:15" ht="12" customHeight="1" outlineLevel="1" x14ac:dyDescent="0.2">
      <c r="A956" s="12" t="s">
        <v>24156</v>
      </c>
      <c r="B956" s="12">
        <v>17852</v>
      </c>
      <c r="C956" s="12" t="s">
        <v>24151</v>
      </c>
      <c r="D956" s="13">
        <v>40046</v>
      </c>
      <c r="E956" s="13">
        <v>40051</v>
      </c>
      <c r="F956" s="14">
        <v>40052</v>
      </c>
      <c r="G956" s="8"/>
      <c r="H956" s="8"/>
      <c r="I956" s="21">
        <v>40118</v>
      </c>
      <c r="J956" s="10"/>
      <c r="K956" s="10"/>
      <c r="L956" s="15">
        <v>0</v>
      </c>
      <c r="M956" s="15">
        <v>0</v>
      </c>
      <c r="O956" t="str">
        <f t="shared" si="15"/>
        <v>LABRating</v>
      </c>
    </row>
    <row r="957" spans="1:15" ht="12" customHeight="1" outlineLevel="1" x14ac:dyDescent="0.2">
      <c r="A957" s="12" t="s">
        <v>20138</v>
      </c>
      <c r="B957" s="12">
        <v>17709</v>
      </c>
      <c r="C957" s="12" t="s">
        <v>20135</v>
      </c>
      <c r="D957" s="13">
        <v>40049</v>
      </c>
      <c r="E957" s="13">
        <v>40053</v>
      </c>
      <c r="F957" s="14">
        <v>40053</v>
      </c>
      <c r="G957" s="19">
        <v>40072</v>
      </c>
      <c r="H957" s="19">
        <v>40072</v>
      </c>
      <c r="I957" s="21">
        <v>40097</v>
      </c>
      <c r="J957" s="22">
        <v>19</v>
      </c>
      <c r="K957" s="22">
        <v>0</v>
      </c>
      <c r="L957" s="15">
        <v>19</v>
      </c>
      <c r="M957" s="15">
        <v>25</v>
      </c>
      <c r="O957" t="str">
        <f t="shared" si="15"/>
        <v>CNJBound &amp; Not Paid</v>
      </c>
    </row>
    <row r="958" spans="1:15" ht="12" customHeight="1" outlineLevel="1" x14ac:dyDescent="0.2">
      <c r="A958" s="12" t="s">
        <v>24156</v>
      </c>
      <c r="B958" s="12">
        <v>17540</v>
      </c>
      <c r="C958" s="12" t="s">
        <v>20135</v>
      </c>
      <c r="D958" s="13">
        <v>40052</v>
      </c>
      <c r="E958" s="13">
        <v>40053</v>
      </c>
      <c r="F958" s="14">
        <v>40053</v>
      </c>
      <c r="G958" s="19">
        <v>40053</v>
      </c>
      <c r="H958" s="19">
        <v>40053</v>
      </c>
      <c r="I958" s="21">
        <v>40057</v>
      </c>
      <c r="J958" s="22">
        <v>0</v>
      </c>
      <c r="K958" s="22">
        <v>0</v>
      </c>
      <c r="L958" s="15">
        <v>0</v>
      </c>
      <c r="M958" s="15">
        <v>4</v>
      </c>
      <c r="O958" t="str">
        <f t="shared" si="15"/>
        <v>LABBound &amp; Not Paid</v>
      </c>
    </row>
    <row r="959" spans="1:15" ht="12" customHeight="1" outlineLevel="1" x14ac:dyDescent="0.2">
      <c r="A959" s="12" t="s">
        <v>24156</v>
      </c>
      <c r="B959" s="12">
        <v>18535</v>
      </c>
      <c r="C959" s="12" t="s">
        <v>20133</v>
      </c>
      <c r="D959" s="17">
        <v>40050</v>
      </c>
      <c r="E959" s="13">
        <v>40053</v>
      </c>
      <c r="F959" s="14">
        <v>40053</v>
      </c>
      <c r="G959" s="8"/>
      <c r="H959" s="8"/>
      <c r="J959" s="10"/>
      <c r="K959" s="10"/>
      <c r="L959" s="15">
        <v>0</v>
      </c>
      <c r="M959" s="15">
        <v>0</v>
      </c>
      <c r="O959" t="str">
        <f t="shared" si="15"/>
        <v>LABDeclined</v>
      </c>
    </row>
    <row r="960" spans="1:15" ht="12" customHeight="1" outlineLevel="1" x14ac:dyDescent="0.2">
      <c r="A960" s="12" t="s">
        <v>24156</v>
      </c>
      <c r="B960" s="12">
        <v>18534</v>
      </c>
      <c r="C960" s="12" t="s">
        <v>20133</v>
      </c>
      <c r="D960" s="13">
        <v>40044</v>
      </c>
      <c r="E960" s="13">
        <v>40053</v>
      </c>
      <c r="F960" s="14">
        <v>40053</v>
      </c>
      <c r="G960" s="8"/>
      <c r="H960" s="8"/>
      <c r="J960" s="10"/>
      <c r="K960" s="10"/>
      <c r="L960" s="15">
        <v>0</v>
      </c>
      <c r="M960" s="15">
        <v>0</v>
      </c>
      <c r="O960" t="str">
        <f t="shared" si="15"/>
        <v>LABDeclined</v>
      </c>
    </row>
    <row r="961" spans="1:15" ht="12" customHeight="1" outlineLevel="1" x14ac:dyDescent="0.2">
      <c r="A961" s="12" t="s">
        <v>24156</v>
      </c>
      <c r="B961" s="12">
        <v>17739</v>
      </c>
      <c r="C961" s="12" t="s">
        <v>24152</v>
      </c>
      <c r="D961" s="13">
        <v>40049</v>
      </c>
      <c r="E961" s="13">
        <v>40053</v>
      </c>
      <c r="F961" s="14">
        <v>40053</v>
      </c>
      <c r="G961" s="19">
        <v>40093</v>
      </c>
      <c r="H961" s="19">
        <v>40093</v>
      </c>
      <c r="I961" s="16">
        <v>40107</v>
      </c>
      <c r="J961" s="22">
        <v>40</v>
      </c>
      <c r="K961" s="22">
        <v>0</v>
      </c>
      <c r="L961" s="15">
        <v>40</v>
      </c>
      <c r="M961" s="15">
        <v>14</v>
      </c>
      <c r="O961" t="str">
        <f t="shared" si="15"/>
        <v>LABQuote Issued</v>
      </c>
    </row>
    <row r="962" spans="1:15" ht="12" customHeight="1" outlineLevel="1" x14ac:dyDescent="0.2">
      <c r="A962" s="12" t="s">
        <v>24156</v>
      </c>
      <c r="B962" s="12">
        <v>17587</v>
      </c>
      <c r="C962" s="12" t="s">
        <v>20135</v>
      </c>
      <c r="D962" s="17">
        <v>40049</v>
      </c>
      <c r="E962" s="13">
        <v>40052</v>
      </c>
      <c r="F962" s="14">
        <v>40053</v>
      </c>
      <c r="G962" s="19">
        <v>40059</v>
      </c>
      <c r="H962" s="19">
        <v>40059</v>
      </c>
      <c r="I962" s="21">
        <v>40069</v>
      </c>
      <c r="J962" s="22">
        <v>6</v>
      </c>
      <c r="K962" s="22">
        <v>0</v>
      </c>
      <c r="L962" s="15">
        <v>6</v>
      </c>
      <c r="M962" s="15">
        <v>10</v>
      </c>
      <c r="O962" t="str">
        <f t="shared" si="15"/>
        <v>LABBound &amp; Not Paid</v>
      </c>
    </row>
    <row r="963" spans="1:15" ht="12" customHeight="1" outlineLevel="1" x14ac:dyDescent="0.2">
      <c r="A963" s="12" t="s">
        <v>24156</v>
      </c>
      <c r="B963" s="12">
        <v>18536</v>
      </c>
      <c r="C963" s="12" t="s">
        <v>20135</v>
      </c>
      <c r="D963" s="17">
        <v>40038</v>
      </c>
      <c r="E963" s="13">
        <v>40053</v>
      </c>
      <c r="F963" s="14">
        <v>40053</v>
      </c>
      <c r="G963" s="19">
        <v>40059</v>
      </c>
      <c r="H963" s="19">
        <v>40084</v>
      </c>
      <c r="J963" s="22">
        <v>6</v>
      </c>
      <c r="K963" s="22">
        <v>25</v>
      </c>
      <c r="L963" s="15">
        <v>31</v>
      </c>
      <c r="M963" s="15">
        <v>0</v>
      </c>
      <c r="O963" t="str">
        <f t="shared" si="15"/>
        <v>LABBound &amp; Not Paid</v>
      </c>
    </row>
    <row r="964" spans="1:15" ht="12" customHeight="1" outlineLevel="1" x14ac:dyDescent="0.2">
      <c r="A964" s="12" t="s">
        <v>24156</v>
      </c>
      <c r="B964" s="12">
        <v>17696</v>
      </c>
      <c r="C964" s="12" t="s">
        <v>20135</v>
      </c>
      <c r="D964" s="13">
        <v>40049</v>
      </c>
      <c r="E964" s="13">
        <v>40052</v>
      </c>
      <c r="F964" s="14">
        <v>40053</v>
      </c>
      <c r="G964" s="14">
        <v>40079</v>
      </c>
      <c r="H964" s="14">
        <v>40081</v>
      </c>
      <c r="I964" s="21">
        <v>40094</v>
      </c>
      <c r="J964" s="15">
        <v>26</v>
      </c>
      <c r="K964" s="15">
        <v>2</v>
      </c>
      <c r="L964" s="15">
        <v>28</v>
      </c>
      <c r="M964" s="15">
        <v>13</v>
      </c>
      <c r="O964" t="str">
        <f t="shared" si="15"/>
        <v>LABBound &amp; Not Paid</v>
      </c>
    </row>
    <row r="965" spans="1:15" ht="12" customHeight="1" outlineLevel="1" x14ac:dyDescent="0.2">
      <c r="A965" s="12" t="s">
        <v>24157</v>
      </c>
      <c r="B965" s="12">
        <v>17576</v>
      </c>
      <c r="C965" s="12" t="s">
        <v>20135</v>
      </c>
      <c r="D965" s="13">
        <v>40050</v>
      </c>
      <c r="E965" s="13">
        <v>40052</v>
      </c>
      <c r="F965" s="14">
        <v>40053</v>
      </c>
      <c r="G965" s="14">
        <v>40057</v>
      </c>
      <c r="H965" s="19">
        <v>40057</v>
      </c>
      <c r="I965" s="21">
        <v>40067</v>
      </c>
      <c r="J965" s="15">
        <v>4</v>
      </c>
      <c r="K965" s="22">
        <v>0</v>
      </c>
      <c r="L965" s="15">
        <v>4</v>
      </c>
      <c r="M965" s="15">
        <v>10</v>
      </c>
      <c r="O965" t="str">
        <f t="shared" si="15"/>
        <v>MCBBound &amp; Not Paid</v>
      </c>
    </row>
    <row r="966" spans="1:15" ht="12" customHeight="1" outlineLevel="1" x14ac:dyDescent="0.2">
      <c r="A966" s="12" t="s">
        <v>24157</v>
      </c>
      <c r="B966" s="12">
        <v>17608</v>
      </c>
      <c r="C966" s="12" t="s">
        <v>20135</v>
      </c>
      <c r="D966" s="13">
        <v>40045</v>
      </c>
      <c r="E966" s="13">
        <v>40052</v>
      </c>
      <c r="F966" s="14">
        <v>40053</v>
      </c>
      <c r="G966" s="19">
        <v>40058</v>
      </c>
      <c r="H966" s="19">
        <v>40067</v>
      </c>
      <c r="I966" s="21">
        <v>40075</v>
      </c>
      <c r="J966" s="22">
        <v>5</v>
      </c>
      <c r="K966" s="22">
        <v>9</v>
      </c>
      <c r="L966" s="15">
        <v>14</v>
      </c>
      <c r="M966" s="15">
        <v>8</v>
      </c>
      <c r="O966" t="str">
        <f t="shared" si="15"/>
        <v>MCBBound &amp; Not Paid</v>
      </c>
    </row>
    <row r="967" spans="1:15" ht="12" customHeight="1" outlineLevel="1" x14ac:dyDescent="0.2">
      <c r="A967" s="12" t="s">
        <v>24158</v>
      </c>
      <c r="B967" s="12">
        <v>18537</v>
      </c>
      <c r="C967" s="12" t="s">
        <v>20133</v>
      </c>
      <c r="D967" s="13">
        <v>40051</v>
      </c>
      <c r="E967" s="13">
        <v>40052</v>
      </c>
      <c r="F967" s="14">
        <v>40053</v>
      </c>
      <c r="G967" s="20"/>
      <c r="H967" s="20"/>
      <c r="J967" s="23"/>
      <c r="K967" s="23"/>
      <c r="L967" s="15">
        <v>0</v>
      </c>
      <c r="M967" s="15">
        <v>0</v>
      </c>
      <c r="O967" t="str">
        <f t="shared" si="15"/>
        <v>NBBDeclined</v>
      </c>
    </row>
    <row r="968" spans="1:15" ht="12" customHeight="1" outlineLevel="1" x14ac:dyDescent="0.2">
      <c r="A968" s="12" t="s">
        <v>24153</v>
      </c>
      <c r="B968" s="12">
        <v>17629</v>
      </c>
      <c r="C968" s="12" t="s">
        <v>20135</v>
      </c>
      <c r="D968" s="13">
        <v>40049</v>
      </c>
      <c r="E968" s="13">
        <v>40056</v>
      </c>
      <c r="F968" s="14">
        <v>40056</v>
      </c>
      <c r="G968" s="19">
        <v>40077</v>
      </c>
      <c r="H968" s="19">
        <v>40074</v>
      </c>
      <c r="I968" s="21">
        <v>40082</v>
      </c>
      <c r="J968" s="22">
        <v>21</v>
      </c>
      <c r="K968" s="22">
        <v>-3</v>
      </c>
      <c r="L968" s="15">
        <v>18</v>
      </c>
      <c r="M968" s="15">
        <v>8</v>
      </c>
      <c r="O968" t="str">
        <f t="shared" si="15"/>
        <v>HJMBound &amp; Not Paid</v>
      </c>
    </row>
    <row r="969" spans="1:15" ht="12" customHeight="1" outlineLevel="1" x14ac:dyDescent="0.2">
      <c r="A969" s="12" t="s">
        <v>24153</v>
      </c>
      <c r="B969" s="12">
        <v>17729</v>
      </c>
      <c r="C969" s="12" t="s">
        <v>24152</v>
      </c>
      <c r="D969" s="13">
        <v>40045</v>
      </c>
      <c r="E969" s="13">
        <v>40056</v>
      </c>
      <c r="F969" s="14">
        <v>40056</v>
      </c>
      <c r="G969" s="19">
        <v>40056</v>
      </c>
      <c r="H969" s="19">
        <v>40080</v>
      </c>
      <c r="I969" s="21">
        <v>40103</v>
      </c>
      <c r="J969" s="22">
        <v>0</v>
      </c>
      <c r="K969" s="22">
        <v>24</v>
      </c>
      <c r="L969" s="15">
        <v>24</v>
      </c>
      <c r="M969" s="15">
        <v>23</v>
      </c>
      <c r="O969" t="str">
        <f t="shared" si="15"/>
        <v>HJMQuote Issued</v>
      </c>
    </row>
    <row r="970" spans="1:15" ht="12" customHeight="1" outlineLevel="1" x14ac:dyDescent="0.2">
      <c r="A970" s="12" t="s">
        <v>24155</v>
      </c>
      <c r="B970" s="12">
        <v>17621</v>
      </c>
      <c r="C970" s="12" t="s">
        <v>20135</v>
      </c>
      <c r="D970" s="13">
        <v>40053</v>
      </c>
      <c r="E970" s="13">
        <v>40056</v>
      </c>
      <c r="F970" s="14">
        <v>40056</v>
      </c>
      <c r="G970" s="14">
        <v>40071</v>
      </c>
      <c r="H970" s="14">
        <v>40071</v>
      </c>
      <c r="I970" s="21">
        <v>40080</v>
      </c>
      <c r="J970" s="15">
        <v>15</v>
      </c>
      <c r="K970" s="15">
        <v>0</v>
      </c>
      <c r="L970" s="15">
        <v>15</v>
      </c>
      <c r="M970" s="15">
        <v>9</v>
      </c>
      <c r="O970" t="str">
        <f t="shared" si="15"/>
        <v>JRBound &amp; Not Paid</v>
      </c>
    </row>
    <row r="971" spans="1:15" ht="12" customHeight="1" outlineLevel="1" x14ac:dyDescent="0.2">
      <c r="A971" s="12" t="s">
        <v>24156</v>
      </c>
      <c r="B971" s="12">
        <v>17950</v>
      </c>
      <c r="C971" s="12" t="s">
        <v>24151</v>
      </c>
      <c r="D971" s="13">
        <v>40052</v>
      </c>
      <c r="E971" s="13">
        <v>40056</v>
      </c>
      <c r="F971" s="14">
        <v>40056</v>
      </c>
      <c r="G971" s="20"/>
      <c r="H971" s="20"/>
      <c r="I971" s="21">
        <v>40136</v>
      </c>
      <c r="J971" s="23"/>
      <c r="K971" s="23"/>
      <c r="L971" s="15">
        <v>0</v>
      </c>
      <c r="M971" s="15">
        <v>0</v>
      </c>
      <c r="O971" t="str">
        <f t="shared" si="15"/>
        <v>LABRating</v>
      </c>
    </row>
    <row r="972" spans="1:15" ht="12" customHeight="1" outlineLevel="1" x14ac:dyDescent="0.2">
      <c r="A972" s="12" t="s">
        <v>24156</v>
      </c>
      <c r="B972" s="12">
        <v>18538</v>
      </c>
      <c r="C972" s="12" t="s">
        <v>20135</v>
      </c>
      <c r="D972" s="13">
        <v>40042</v>
      </c>
      <c r="E972" s="13">
        <v>40056</v>
      </c>
      <c r="F972" s="14">
        <v>40056</v>
      </c>
      <c r="G972" s="19">
        <v>40060</v>
      </c>
      <c r="H972" s="19">
        <v>40073</v>
      </c>
      <c r="J972" s="22">
        <v>4</v>
      </c>
      <c r="K972" s="22">
        <v>13</v>
      </c>
      <c r="L972" s="15">
        <v>17</v>
      </c>
      <c r="M972" s="15">
        <v>0</v>
      </c>
      <c r="O972" t="str">
        <f t="shared" si="15"/>
        <v>LABBound &amp; Not Paid</v>
      </c>
    </row>
    <row r="973" spans="1:15" ht="12" customHeight="1" outlineLevel="1" x14ac:dyDescent="0.2">
      <c r="A973" s="12" t="s">
        <v>24156</v>
      </c>
      <c r="B973" s="12">
        <v>18539</v>
      </c>
      <c r="C973" s="12" t="s">
        <v>20133</v>
      </c>
      <c r="D973" s="13">
        <v>40053</v>
      </c>
      <c r="E973" s="13">
        <v>40056</v>
      </c>
      <c r="F973" s="14">
        <v>40056</v>
      </c>
      <c r="G973" s="8"/>
      <c r="H973" s="8"/>
      <c r="J973" s="10"/>
      <c r="K973" s="10"/>
      <c r="L973" s="15">
        <v>0</v>
      </c>
      <c r="M973" s="15">
        <v>0</v>
      </c>
      <c r="O973" t="str">
        <f t="shared" si="15"/>
        <v>LABDeclined</v>
      </c>
    </row>
    <row r="974" spans="1:15" ht="12" customHeight="1" outlineLevel="1" x14ac:dyDescent="0.2">
      <c r="A974" s="12" t="s">
        <v>24157</v>
      </c>
      <c r="B974" s="12">
        <v>17690</v>
      </c>
      <c r="C974" s="12" t="s">
        <v>20135</v>
      </c>
      <c r="D974" s="13">
        <v>40052</v>
      </c>
      <c r="E974" s="13">
        <v>40056</v>
      </c>
      <c r="F974" s="14">
        <v>40056</v>
      </c>
      <c r="G974" s="19">
        <v>40070</v>
      </c>
      <c r="H974" s="19">
        <v>40071</v>
      </c>
      <c r="I974" s="21">
        <v>40093</v>
      </c>
      <c r="J974" s="22">
        <v>14</v>
      </c>
      <c r="K974" s="22">
        <v>1</v>
      </c>
      <c r="L974" s="15">
        <v>15</v>
      </c>
      <c r="M974" s="15">
        <v>22</v>
      </c>
      <c r="O974" t="str">
        <f t="shared" si="15"/>
        <v>MCBBound &amp; Not Paid</v>
      </c>
    </row>
    <row r="975" spans="1:15" ht="12" customHeight="1" outlineLevel="1" x14ac:dyDescent="0.2">
      <c r="A975" s="12" t="s">
        <v>20138</v>
      </c>
      <c r="B975" s="12">
        <v>17850</v>
      </c>
      <c r="C975" s="12" t="s">
        <v>24151</v>
      </c>
      <c r="D975" s="13">
        <v>40052</v>
      </c>
      <c r="E975" s="13">
        <v>40057</v>
      </c>
      <c r="F975" s="14">
        <v>40057</v>
      </c>
      <c r="G975" s="8"/>
      <c r="H975" s="8"/>
      <c r="I975" s="21">
        <v>40118</v>
      </c>
      <c r="J975" s="10"/>
      <c r="K975" s="10"/>
      <c r="L975" s="15">
        <v>0</v>
      </c>
      <c r="M975" s="15">
        <v>0</v>
      </c>
      <c r="O975" t="str">
        <f t="shared" si="15"/>
        <v>CNJRating</v>
      </c>
    </row>
    <row r="976" spans="1:15" ht="12" customHeight="1" outlineLevel="1" x14ac:dyDescent="0.2">
      <c r="A976" s="12" t="s">
        <v>24155</v>
      </c>
      <c r="B976" s="12">
        <v>17689</v>
      </c>
      <c r="C976" s="12" t="s">
        <v>20135</v>
      </c>
      <c r="D976" s="13">
        <v>40047</v>
      </c>
      <c r="E976" s="13">
        <v>40057</v>
      </c>
      <c r="F976" s="14">
        <v>40057</v>
      </c>
      <c r="G976" s="19">
        <v>40077</v>
      </c>
      <c r="H976" s="19">
        <v>40077</v>
      </c>
      <c r="I976" s="21">
        <v>40093</v>
      </c>
      <c r="J976" s="22">
        <v>20</v>
      </c>
      <c r="K976" s="22">
        <v>0</v>
      </c>
      <c r="L976" s="15">
        <v>20</v>
      </c>
      <c r="M976" s="15">
        <v>16</v>
      </c>
      <c r="O976" t="str">
        <f t="shared" si="15"/>
        <v>JRBound &amp; Not Paid</v>
      </c>
    </row>
    <row r="977" spans="1:15" ht="12" customHeight="1" outlineLevel="1" x14ac:dyDescent="0.2">
      <c r="A977" s="12" t="s">
        <v>24156</v>
      </c>
      <c r="B977" s="12">
        <v>18540</v>
      </c>
      <c r="C977" s="12" t="s">
        <v>20133</v>
      </c>
      <c r="D977" s="13">
        <v>40056</v>
      </c>
      <c r="E977" s="13">
        <v>40056</v>
      </c>
      <c r="F977" s="14">
        <v>40057</v>
      </c>
      <c r="G977" s="8"/>
      <c r="H977" s="8"/>
      <c r="J977" s="10"/>
      <c r="K977" s="10"/>
      <c r="L977" s="15">
        <v>0</v>
      </c>
      <c r="M977" s="15">
        <v>0</v>
      </c>
      <c r="O977" t="str">
        <f t="shared" si="15"/>
        <v>LABDeclined</v>
      </c>
    </row>
    <row r="978" spans="1:15" ht="12" customHeight="1" outlineLevel="1" x14ac:dyDescent="0.2">
      <c r="A978" s="12" t="s">
        <v>24153</v>
      </c>
      <c r="B978" s="12">
        <v>18543</v>
      </c>
      <c r="C978" s="12" t="s">
        <v>20136</v>
      </c>
      <c r="D978" s="13">
        <v>40036</v>
      </c>
      <c r="E978" s="13">
        <v>40058</v>
      </c>
      <c r="F978" s="14">
        <v>40058</v>
      </c>
      <c r="G978" s="14">
        <v>40067</v>
      </c>
      <c r="H978" s="20"/>
      <c r="J978" s="15">
        <v>9</v>
      </c>
      <c r="K978" s="23"/>
      <c r="L978" s="15">
        <v>0</v>
      </c>
      <c r="M978" s="15">
        <v>0</v>
      </c>
      <c r="O978" t="str">
        <f t="shared" si="15"/>
        <v>HJMClose-No Info</v>
      </c>
    </row>
    <row r="979" spans="1:15" ht="12" customHeight="1" outlineLevel="1" x14ac:dyDescent="0.2">
      <c r="A979" s="12" t="s">
        <v>24153</v>
      </c>
      <c r="B979" s="12">
        <v>18541</v>
      </c>
      <c r="C979" s="12" t="s">
        <v>24152</v>
      </c>
      <c r="D979" s="13">
        <v>40091</v>
      </c>
      <c r="E979" s="13">
        <v>40057</v>
      </c>
      <c r="F979" s="14">
        <v>40058</v>
      </c>
      <c r="G979" s="19">
        <v>40059</v>
      </c>
      <c r="H979" s="19">
        <v>40070</v>
      </c>
      <c r="J979" s="22">
        <v>1</v>
      </c>
      <c r="K979" s="22">
        <v>11</v>
      </c>
      <c r="L979" s="15">
        <v>12</v>
      </c>
      <c r="M979" s="15">
        <v>0</v>
      </c>
      <c r="O979" t="str">
        <f t="shared" si="15"/>
        <v>HJMQuote Issued</v>
      </c>
    </row>
    <row r="980" spans="1:15" ht="12" customHeight="1" outlineLevel="1" x14ac:dyDescent="0.2">
      <c r="A980" s="12" t="s">
        <v>24153</v>
      </c>
      <c r="B980" s="12">
        <v>18542</v>
      </c>
      <c r="C980" s="12" t="s">
        <v>20135</v>
      </c>
      <c r="D980" s="13">
        <v>40043</v>
      </c>
      <c r="E980" s="13">
        <v>40058</v>
      </c>
      <c r="F980" s="14">
        <v>40058</v>
      </c>
      <c r="G980" s="19">
        <v>40059</v>
      </c>
      <c r="H980" s="19">
        <v>40072</v>
      </c>
      <c r="J980" s="22">
        <v>1</v>
      </c>
      <c r="K980" s="22">
        <v>13</v>
      </c>
      <c r="L980" s="15">
        <v>14</v>
      </c>
      <c r="M980" s="15">
        <v>0</v>
      </c>
      <c r="O980" t="str">
        <f t="shared" si="15"/>
        <v>HJMBound &amp; Not Paid</v>
      </c>
    </row>
    <row r="981" spans="1:15" ht="12" customHeight="1" outlineLevel="1" x14ac:dyDescent="0.2">
      <c r="A981" s="12" t="s">
        <v>24155</v>
      </c>
      <c r="B981" s="12">
        <v>17734</v>
      </c>
      <c r="C981" s="12" t="s">
        <v>24152</v>
      </c>
      <c r="D981" s="13">
        <v>40056</v>
      </c>
      <c r="E981" s="13">
        <v>40057</v>
      </c>
      <c r="F981" s="14">
        <v>40058</v>
      </c>
      <c r="G981" s="19">
        <v>40092</v>
      </c>
      <c r="H981" s="19">
        <v>40092</v>
      </c>
      <c r="I981" s="16">
        <v>40104</v>
      </c>
      <c r="J981" s="22">
        <v>34</v>
      </c>
      <c r="K981" s="22">
        <v>0</v>
      </c>
      <c r="L981" s="15">
        <v>34</v>
      </c>
      <c r="M981" s="15">
        <v>12</v>
      </c>
      <c r="O981" t="str">
        <f t="shared" si="15"/>
        <v>JRQuote Issued</v>
      </c>
    </row>
    <row r="982" spans="1:15" ht="12" customHeight="1" outlineLevel="1" x14ac:dyDescent="0.2">
      <c r="A982" s="12" t="s">
        <v>24156</v>
      </c>
      <c r="B982" s="12">
        <v>18545</v>
      </c>
      <c r="C982" s="12" t="s">
        <v>20133</v>
      </c>
      <c r="D982" s="17">
        <v>40052</v>
      </c>
      <c r="E982" s="13">
        <v>40058</v>
      </c>
      <c r="F982" s="14">
        <v>40058</v>
      </c>
      <c r="G982" s="8"/>
      <c r="H982" s="8"/>
      <c r="J982" s="10"/>
      <c r="K982" s="10"/>
      <c r="L982" s="15">
        <v>0</v>
      </c>
      <c r="M982" s="15">
        <v>0</v>
      </c>
      <c r="O982" t="str">
        <f t="shared" si="15"/>
        <v>LABDeclined</v>
      </c>
    </row>
    <row r="983" spans="1:15" ht="12" customHeight="1" outlineLevel="1" x14ac:dyDescent="0.2">
      <c r="A983" s="12" t="s">
        <v>24156</v>
      </c>
      <c r="B983" s="12">
        <v>18546</v>
      </c>
      <c r="C983" s="12" t="s">
        <v>20133</v>
      </c>
      <c r="D983" s="13">
        <v>40057</v>
      </c>
      <c r="E983" s="13">
        <v>40058</v>
      </c>
      <c r="F983" s="14">
        <v>40058</v>
      </c>
      <c r="G983" s="8"/>
      <c r="H983" s="8"/>
      <c r="J983" s="10"/>
      <c r="K983" s="10"/>
      <c r="L983" s="15">
        <v>0</v>
      </c>
      <c r="M983" s="15">
        <v>0</v>
      </c>
      <c r="O983" t="str">
        <f t="shared" si="15"/>
        <v>LABDeclined</v>
      </c>
    </row>
    <row r="984" spans="1:15" ht="12" customHeight="1" outlineLevel="1" x14ac:dyDescent="0.2">
      <c r="A984" s="12" t="s">
        <v>24156</v>
      </c>
      <c r="B984" s="12">
        <v>18544</v>
      </c>
      <c r="C984" s="12" t="s">
        <v>20133</v>
      </c>
      <c r="D984" s="13">
        <v>40056</v>
      </c>
      <c r="E984" s="13">
        <v>40058</v>
      </c>
      <c r="F984" s="14">
        <v>40058</v>
      </c>
      <c r="G984" s="8"/>
      <c r="H984" s="8"/>
      <c r="J984" s="10"/>
      <c r="K984" s="10"/>
      <c r="L984" s="15">
        <v>0</v>
      </c>
      <c r="M984" s="15">
        <v>0</v>
      </c>
      <c r="O984" t="str">
        <f t="shared" si="15"/>
        <v>LABDeclined</v>
      </c>
    </row>
    <row r="985" spans="1:15" ht="12" customHeight="1" outlineLevel="1" x14ac:dyDescent="0.2">
      <c r="A985" s="12" t="s">
        <v>24157</v>
      </c>
      <c r="B985" s="12">
        <v>17565</v>
      </c>
      <c r="C985" s="12" t="s">
        <v>20135</v>
      </c>
      <c r="D985" s="13">
        <v>40056</v>
      </c>
      <c r="E985" s="13">
        <v>40056</v>
      </c>
      <c r="F985" s="14">
        <v>40058</v>
      </c>
      <c r="G985" s="14">
        <v>40058</v>
      </c>
      <c r="H985" s="19">
        <v>40059</v>
      </c>
      <c r="I985" s="21">
        <v>40063</v>
      </c>
      <c r="J985" s="15">
        <v>0</v>
      </c>
      <c r="K985" s="22">
        <v>1</v>
      </c>
      <c r="L985" s="15">
        <v>1</v>
      </c>
      <c r="M985" s="15">
        <v>4</v>
      </c>
      <c r="O985" t="str">
        <f t="shared" si="15"/>
        <v>MCBBound &amp; Not Paid</v>
      </c>
    </row>
    <row r="986" spans="1:15" ht="12" customHeight="1" outlineLevel="1" x14ac:dyDescent="0.2">
      <c r="A986" s="12" t="s">
        <v>20138</v>
      </c>
      <c r="B986" s="12">
        <v>17714</v>
      </c>
      <c r="C986" s="12" t="s">
        <v>20135</v>
      </c>
      <c r="D986" s="17">
        <v>40050</v>
      </c>
      <c r="E986" s="13">
        <v>40058</v>
      </c>
      <c r="F986" s="14">
        <v>40059</v>
      </c>
      <c r="G986" s="19">
        <v>40085</v>
      </c>
      <c r="H986" s="19">
        <v>40085</v>
      </c>
      <c r="I986" s="21">
        <v>40099</v>
      </c>
      <c r="J986" s="22">
        <v>26</v>
      </c>
      <c r="K986" s="22">
        <v>0</v>
      </c>
      <c r="L986" s="15">
        <v>26</v>
      </c>
      <c r="M986" s="15">
        <v>14</v>
      </c>
      <c r="O986" t="str">
        <f t="shared" ref="O986:O1049" si="16">+A986&amp;C986</f>
        <v>CNJBound &amp; Not Paid</v>
      </c>
    </row>
    <row r="987" spans="1:15" ht="12" customHeight="1" outlineLevel="1" x14ac:dyDescent="0.2">
      <c r="A987" s="12" t="s">
        <v>20138</v>
      </c>
      <c r="B987" s="12">
        <v>17767</v>
      </c>
      <c r="C987" s="12" t="s">
        <v>24151</v>
      </c>
      <c r="D987" s="17">
        <v>40053</v>
      </c>
      <c r="E987" s="13">
        <v>40057</v>
      </c>
      <c r="F987" s="14">
        <v>40059</v>
      </c>
      <c r="G987" s="19">
        <v>40094</v>
      </c>
      <c r="H987" s="8"/>
      <c r="I987" s="21">
        <v>40116</v>
      </c>
      <c r="J987" s="22">
        <v>35</v>
      </c>
      <c r="K987" s="10"/>
      <c r="L987" s="15">
        <v>0</v>
      </c>
      <c r="M987" s="15">
        <v>0</v>
      </c>
      <c r="O987" t="str">
        <f t="shared" si="16"/>
        <v>CNJRating</v>
      </c>
    </row>
    <row r="988" spans="1:15" ht="12" customHeight="1" outlineLevel="1" x14ac:dyDescent="0.2">
      <c r="A988" s="12" t="s">
        <v>20138</v>
      </c>
      <c r="B988" s="12">
        <v>17633</v>
      </c>
      <c r="C988" s="12" t="s">
        <v>20135</v>
      </c>
      <c r="D988" s="13">
        <v>40053</v>
      </c>
      <c r="E988" s="13">
        <v>40057</v>
      </c>
      <c r="F988" s="14">
        <v>40059</v>
      </c>
      <c r="G988" s="19">
        <v>40065</v>
      </c>
      <c r="H988" s="19">
        <v>40065</v>
      </c>
      <c r="I988" s="21">
        <v>40085</v>
      </c>
      <c r="J988" s="22">
        <v>6</v>
      </c>
      <c r="K988" s="22">
        <v>0</v>
      </c>
      <c r="L988" s="15">
        <v>6</v>
      </c>
      <c r="M988" s="15">
        <v>20</v>
      </c>
      <c r="O988" t="str">
        <f t="shared" si="16"/>
        <v>CNJBound &amp; Not Paid</v>
      </c>
    </row>
    <row r="989" spans="1:15" ht="12" customHeight="1" outlineLevel="1" x14ac:dyDescent="0.2">
      <c r="A989" s="12" t="s">
        <v>20138</v>
      </c>
      <c r="B989" s="12">
        <v>17639</v>
      </c>
      <c r="C989" s="12" t="s">
        <v>20135</v>
      </c>
      <c r="D989" s="13">
        <v>40051</v>
      </c>
      <c r="E989" s="13">
        <v>40059</v>
      </c>
      <c r="F989" s="14">
        <v>40059</v>
      </c>
      <c r="G989" s="14">
        <v>40066</v>
      </c>
      <c r="H989" s="14">
        <v>40067</v>
      </c>
      <c r="I989" s="21">
        <v>40086</v>
      </c>
      <c r="J989" s="15">
        <v>7</v>
      </c>
      <c r="K989" s="15">
        <v>1</v>
      </c>
      <c r="L989" s="15">
        <v>8</v>
      </c>
      <c r="M989" s="15">
        <v>19</v>
      </c>
      <c r="O989" t="str">
        <f t="shared" si="16"/>
        <v>CNJBound &amp; Not Paid</v>
      </c>
    </row>
    <row r="990" spans="1:15" ht="12" customHeight="1" outlineLevel="1" x14ac:dyDescent="0.2">
      <c r="A990" s="12" t="s">
        <v>24155</v>
      </c>
      <c r="B990" s="12">
        <v>17915</v>
      </c>
      <c r="C990" s="12" t="s">
        <v>24151</v>
      </c>
      <c r="D990" s="13">
        <v>40044</v>
      </c>
      <c r="E990" s="13">
        <v>40059</v>
      </c>
      <c r="F990" s="14">
        <v>40059</v>
      </c>
      <c r="G990" s="8"/>
      <c r="H990" s="8"/>
      <c r="I990" s="21">
        <v>40131</v>
      </c>
      <c r="J990" s="10"/>
      <c r="K990" s="10"/>
      <c r="L990" s="15">
        <v>0</v>
      </c>
      <c r="M990" s="15">
        <v>0</v>
      </c>
      <c r="O990" t="str">
        <f t="shared" si="16"/>
        <v>JRRating</v>
      </c>
    </row>
    <row r="991" spans="1:15" ht="12" customHeight="1" outlineLevel="1" x14ac:dyDescent="0.2">
      <c r="A991" s="12" t="s">
        <v>24156</v>
      </c>
      <c r="B991" s="12">
        <v>17720</v>
      </c>
      <c r="C991" s="12" t="s">
        <v>20135</v>
      </c>
      <c r="D991" s="13">
        <v>40056</v>
      </c>
      <c r="E991" s="13">
        <v>40059</v>
      </c>
      <c r="F991" s="14">
        <v>40059</v>
      </c>
      <c r="G991" s="14">
        <v>40087</v>
      </c>
      <c r="H991" s="14">
        <v>40087</v>
      </c>
      <c r="I991" s="21">
        <v>40100</v>
      </c>
      <c r="J991" s="15">
        <v>28</v>
      </c>
      <c r="K991" s="15">
        <v>0</v>
      </c>
      <c r="L991" s="15">
        <v>28</v>
      </c>
      <c r="M991" s="15">
        <v>13</v>
      </c>
      <c r="O991" t="str">
        <f t="shared" si="16"/>
        <v>LABBound &amp; Not Paid</v>
      </c>
    </row>
    <row r="992" spans="1:15" ht="12" customHeight="1" outlineLevel="1" x14ac:dyDescent="0.2">
      <c r="A992" s="12" t="s">
        <v>24156</v>
      </c>
      <c r="B992" s="12">
        <v>18548</v>
      </c>
      <c r="C992" s="12" t="s">
        <v>20133</v>
      </c>
      <c r="D992" s="13">
        <v>39975</v>
      </c>
      <c r="E992" s="13">
        <v>40059</v>
      </c>
      <c r="F992" s="14">
        <v>40059</v>
      </c>
      <c r="G992" s="8"/>
      <c r="H992" s="8"/>
      <c r="J992" s="10"/>
      <c r="K992" s="10"/>
      <c r="L992" s="15">
        <v>0</v>
      </c>
      <c r="M992" s="15">
        <v>0</v>
      </c>
      <c r="O992" t="str">
        <f t="shared" si="16"/>
        <v>LABDeclined</v>
      </c>
    </row>
    <row r="993" spans="1:15" ht="12" customHeight="1" outlineLevel="1" x14ac:dyDescent="0.2">
      <c r="A993" s="12" t="s">
        <v>24156</v>
      </c>
      <c r="B993" s="12">
        <v>17963</v>
      </c>
      <c r="C993" s="12" t="s">
        <v>24151</v>
      </c>
      <c r="D993" s="13">
        <v>40050</v>
      </c>
      <c r="E993" s="13">
        <v>40058</v>
      </c>
      <c r="F993" s="14">
        <v>40059</v>
      </c>
      <c r="G993" s="8"/>
      <c r="H993" s="8"/>
      <c r="I993" s="21">
        <v>40142</v>
      </c>
      <c r="J993" s="10"/>
      <c r="K993" s="10"/>
      <c r="L993" s="15">
        <v>0</v>
      </c>
      <c r="M993" s="15">
        <v>0</v>
      </c>
      <c r="O993" t="str">
        <f t="shared" si="16"/>
        <v>LABRating</v>
      </c>
    </row>
    <row r="994" spans="1:15" ht="12" customHeight="1" outlineLevel="1" x14ac:dyDescent="0.2">
      <c r="A994" s="12" t="s">
        <v>24156</v>
      </c>
      <c r="B994" s="12">
        <v>18547</v>
      </c>
      <c r="C994" s="12" t="s">
        <v>24152</v>
      </c>
      <c r="D994" s="13">
        <v>40059</v>
      </c>
      <c r="E994" s="13">
        <v>40059</v>
      </c>
      <c r="F994" s="14">
        <v>40059</v>
      </c>
      <c r="G994" s="19">
        <v>40060</v>
      </c>
      <c r="H994" s="19">
        <v>40079</v>
      </c>
      <c r="J994" s="22">
        <v>1</v>
      </c>
      <c r="K994" s="22">
        <v>19</v>
      </c>
      <c r="L994" s="15">
        <v>20</v>
      </c>
      <c r="M994" s="15">
        <v>0</v>
      </c>
      <c r="O994" t="str">
        <f t="shared" si="16"/>
        <v>LABQuote Issued</v>
      </c>
    </row>
    <row r="995" spans="1:15" ht="12" customHeight="1" outlineLevel="1" x14ac:dyDescent="0.2">
      <c r="A995" s="12" t="s">
        <v>24156</v>
      </c>
      <c r="B995" s="12">
        <v>17606</v>
      </c>
      <c r="C995" s="12" t="s">
        <v>20135</v>
      </c>
      <c r="D995" s="13">
        <v>40060</v>
      </c>
      <c r="E995" s="13">
        <v>40060</v>
      </c>
      <c r="F995" s="14">
        <v>40060</v>
      </c>
      <c r="G995" s="14">
        <v>40064</v>
      </c>
      <c r="H995" s="19">
        <v>40074</v>
      </c>
      <c r="I995" s="21">
        <v>40075</v>
      </c>
      <c r="J995" s="15">
        <v>4</v>
      </c>
      <c r="K995" s="22">
        <v>10</v>
      </c>
      <c r="L995" s="15">
        <v>14</v>
      </c>
      <c r="M995" s="15">
        <v>1</v>
      </c>
      <c r="O995" t="str">
        <f t="shared" si="16"/>
        <v>LABBound &amp; Not Paid</v>
      </c>
    </row>
    <row r="996" spans="1:15" ht="12" customHeight="1" outlineLevel="1" x14ac:dyDescent="0.2">
      <c r="A996" s="12" t="s">
        <v>24156</v>
      </c>
      <c r="B996" s="12">
        <v>18551</v>
      </c>
      <c r="C996" s="12" t="s">
        <v>20133</v>
      </c>
      <c r="D996" s="13">
        <v>40059</v>
      </c>
      <c r="E996" s="13">
        <v>40060</v>
      </c>
      <c r="F996" s="14">
        <v>40060</v>
      </c>
      <c r="G996" s="8"/>
      <c r="H996" s="8"/>
      <c r="J996" s="10"/>
      <c r="K996" s="10"/>
      <c r="L996" s="15">
        <v>0</v>
      </c>
      <c r="M996" s="15">
        <v>0</v>
      </c>
      <c r="O996" t="str">
        <f t="shared" si="16"/>
        <v>LABDeclined</v>
      </c>
    </row>
    <row r="997" spans="1:15" ht="12" customHeight="1" outlineLevel="1" x14ac:dyDescent="0.2">
      <c r="A997" s="12" t="s">
        <v>24157</v>
      </c>
      <c r="B997" s="12">
        <v>17712</v>
      </c>
      <c r="C997" s="12" t="s">
        <v>20135</v>
      </c>
      <c r="D997" s="13">
        <v>40056</v>
      </c>
      <c r="E997" s="13">
        <v>40059</v>
      </c>
      <c r="F997" s="14">
        <v>40060</v>
      </c>
      <c r="G997" s="19">
        <v>40078</v>
      </c>
      <c r="H997" s="19">
        <v>40081</v>
      </c>
      <c r="I997" s="21">
        <v>40098</v>
      </c>
      <c r="J997" s="22">
        <v>18</v>
      </c>
      <c r="K997" s="22">
        <v>3</v>
      </c>
      <c r="L997" s="15">
        <v>21</v>
      </c>
      <c r="M997" s="15">
        <v>17</v>
      </c>
      <c r="O997" t="str">
        <f t="shared" si="16"/>
        <v>MCBBound &amp; Not Paid</v>
      </c>
    </row>
    <row r="998" spans="1:15" ht="12" customHeight="1" outlineLevel="1" x14ac:dyDescent="0.2">
      <c r="A998" s="12" t="s">
        <v>24158</v>
      </c>
      <c r="B998" s="12">
        <v>18550</v>
      </c>
      <c r="C998" s="12" t="s">
        <v>20133</v>
      </c>
      <c r="D998" s="13">
        <v>40037</v>
      </c>
      <c r="E998" s="13">
        <v>40060</v>
      </c>
      <c r="F998" s="14">
        <v>40060</v>
      </c>
      <c r="G998" s="20"/>
      <c r="H998" s="20"/>
      <c r="I998" s="18"/>
      <c r="J998" s="23"/>
      <c r="K998" s="23"/>
      <c r="L998" s="15">
        <v>0</v>
      </c>
      <c r="M998" s="15">
        <v>0</v>
      </c>
      <c r="O998" t="str">
        <f t="shared" si="16"/>
        <v>NBBDeclined</v>
      </c>
    </row>
    <row r="999" spans="1:15" ht="12" customHeight="1" outlineLevel="1" x14ac:dyDescent="0.2">
      <c r="A999" s="12" t="s">
        <v>24153</v>
      </c>
      <c r="B999" s="12">
        <v>18559</v>
      </c>
      <c r="C999" s="12" t="s">
        <v>20136</v>
      </c>
      <c r="D999" s="17">
        <v>40043</v>
      </c>
      <c r="E999" s="13">
        <v>40064</v>
      </c>
      <c r="F999" s="14">
        <v>40064</v>
      </c>
      <c r="G999" s="19">
        <v>40066</v>
      </c>
      <c r="H999" s="8"/>
      <c r="J999" s="22">
        <v>2</v>
      </c>
      <c r="K999" s="10"/>
      <c r="L999" s="15">
        <v>0</v>
      </c>
      <c r="M999" s="15">
        <v>0</v>
      </c>
      <c r="O999" t="str">
        <f t="shared" si="16"/>
        <v>HJMClose-No Info</v>
      </c>
    </row>
    <row r="1000" spans="1:15" ht="12" customHeight="1" outlineLevel="1" x14ac:dyDescent="0.2">
      <c r="A1000" s="12" t="s">
        <v>24153</v>
      </c>
      <c r="B1000" s="12">
        <v>18560</v>
      </c>
      <c r="C1000" s="12" t="s">
        <v>20136</v>
      </c>
      <c r="D1000" s="13">
        <v>40017</v>
      </c>
      <c r="E1000" s="13">
        <v>40064</v>
      </c>
      <c r="F1000" s="14">
        <v>40064</v>
      </c>
      <c r="G1000" s="20"/>
      <c r="H1000" s="20"/>
      <c r="J1000" s="23"/>
      <c r="K1000" s="23"/>
      <c r="L1000" s="15">
        <v>0</v>
      </c>
      <c r="M1000" s="15">
        <v>0</v>
      </c>
      <c r="O1000" t="str">
        <f t="shared" si="16"/>
        <v>HJMClose-No Info</v>
      </c>
    </row>
    <row r="1001" spans="1:15" ht="12" customHeight="1" outlineLevel="1" x14ac:dyDescent="0.2">
      <c r="A1001" s="12" t="s">
        <v>24153</v>
      </c>
      <c r="B1001" s="12">
        <v>18553</v>
      </c>
      <c r="C1001" s="12" t="s">
        <v>20133</v>
      </c>
      <c r="D1001" s="13">
        <v>40057</v>
      </c>
      <c r="E1001" s="13">
        <v>40060</v>
      </c>
      <c r="F1001" s="14">
        <v>40064</v>
      </c>
      <c r="G1001" s="14">
        <v>40073</v>
      </c>
      <c r="H1001" s="20"/>
      <c r="J1001" s="15">
        <v>9</v>
      </c>
      <c r="K1001" s="23"/>
      <c r="L1001" s="15">
        <v>0</v>
      </c>
      <c r="M1001" s="15">
        <v>0</v>
      </c>
      <c r="O1001" t="str">
        <f t="shared" si="16"/>
        <v>HJMDeclined</v>
      </c>
    </row>
    <row r="1002" spans="1:15" ht="12" customHeight="1" outlineLevel="1" x14ac:dyDescent="0.2">
      <c r="A1002" s="12" t="s">
        <v>24153</v>
      </c>
      <c r="B1002" s="12">
        <v>18555</v>
      </c>
      <c r="C1002" s="12" t="s">
        <v>24152</v>
      </c>
      <c r="D1002" s="13">
        <v>40058</v>
      </c>
      <c r="E1002" s="13">
        <v>40060</v>
      </c>
      <c r="F1002" s="14">
        <v>40064</v>
      </c>
      <c r="G1002" s="19">
        <v>40074</v>
      </c>
      <c r="H1002" s="19">
        <v>40082</v>
      </c>
      <c r="J1002" s="22">
        <v>10</v>
      </c>
      <c r="K1002" s="22">
        <v>8</v>
      </c>
      <c r="L1002" s="15">
        <v>18</v>
      </c>
      <c r="M1002" s="15">
        <v>0</v>
      </c>
      <c r="O1002" t="str">
        <f t="shared" si="16"/>
        <v>HJMQuote Issued</v>
      </c>
    </row>
    <row r="1003" spans="1:15" ht="12" customHeight="1" outlineLevel="1" x14ac:dyDescent="0.2">
      <c r="A1003" s="12" t="s">
        <v>24156</v>
      </c>
      <c r="B1003" s="12">
        <v>18552</v>
      </c>
      <c r="C1003" s="12" t="s">
        <v>24152</v>
      </c>
      <c r="D1003" s="13">
        <v>40058</v>
      </c>
      <c r="E1003" s="13">
        <v>40060</v>
      </c>
      <c r="F1003" s="14">
        <v>40064</v>
      </c>
      <c r="G1003" s="19">
        <v>40078</v>
      </c>
      <c r="H1003" s="19">
        <v>40079</v>
      </c>
      <c r="J1003" s="22">
        <v>14</v>
      </c>
      <c r="K1003" s="22">
        <v>1</v>
      </c>
      <c r="L1003" s="15">
        <v>15</v>
      </c>
      <c r="M1003" s="15">
        <v>0</v>
      </c>
      <c r="O1003" t="str">
        <f t="shared" si="16"/>
        <v>LABQuote Issued</v>
      </c>
    </row>
    <row r="1004" spans="1:15" ht="12" customHeight="1" outlineLevel="1" x14ac:dyDescent="0.2">
      <c r="A1004" s="12" t="s">
        <v>24156</v>
      </c>
      <c r="B1004" s="12">
        <v>18554</v>
      </c>
      <c r="C1004" s="12" t="s">
        <v>20135</v>
      </c>
      <c r="D1004" s="13">
        <v>40059</v>
      </c>
      <c r="E1004" s="13">
        <v>40060</v>
      </c>
      <c r="F1004" s="14">
        <v>40064</v>
      </c>
      <c r="G1004" s="19">
        <v>40066</v>
      </c>
      <c r="H1004" s="19">
        <v>40067</v>
      </c>
      <c r="J1004" s="22">
        <v>2</v>
      </c>
      <c r="K1004" s="22">
        <v>1</v>
      </c>
      <c r="L1004" s="15">
        <v>3</v>
      </c>
      <c r="M1004" s="15">
        <v>0</v>
      </c>
      <c r="O1004" t="str">
        <f t="shared" si="16"/>
        <v>LABBound &amp; Not Paid</v>
      </c>
    </row>
    <row r="1005" spans="1:15" ht="12" customHeight="1" outlineLevel="1" x14ac:dyDescent="0.2">
      <c r="A1005" s="12" t="s">
        <v>24156</v>
      </c>
      <c r="B1005" s="12">
        <v>18557</v>
      </c>
      <c r="C1005" s="12" t="s">
        <v>20133</v>
      </c>
      <c r="D1005" s="13">
        <v>40060</v>
      </c>
      <c r="E1005" s="13">
        <v>40060</v>
      </c>
      <c r="F1005" s="14">
        <v>40064</v>
      </c>
      <c r="G1005" s="14">
        <v>40081</v>
      </c>
      <c r="H1005" s="20"/>
      <c r="J1005" s="15">
        <v>17</v>
      </c>
      <c r="K1005" s="23"/>
      <c r="L1005" s="15">
        <v>0</v>
      </c>
      <c r="M1005" s="15">
        <v>0</v>
      </c>
      <c r="O1005" t="str">
        <f t="shared" si="16"/>
        <v>LABDeclined</v>
      </c>
    </row>
    <row r="1006" spans="1:15" ht="12" customHeight="1" outlineLevel="1" x14ac:dyDescent="0.2">
      <c r="A1006" s="12" t="s">
        <v>24156</v>
      </c>
      <c r="B1006" s="12">
        <v>18561</v>
      </c>
      <c r="C1006" s="12" t="s">
        <v>20136</v>
      </c>
      <c r="E1006" s="13">
        <v>40064</v>
      </c>
      <c r="F1006" s="14">
        <v>40064</v>
      </c>
      <c r="G1006" s="8"/>
      <c r="H1006" s="8"/>
      <c r="J1006" s="10"/>
      <c r="K1006" s="10"/>
      <c r="L1006" s="15">
        <v>0</v>
      </c>
      <c r="M1006" s="15">
        <v>0</v>
      </c>
      <c r="O1006" t="str">
        <f t="shared" si="16"/>
        <v>LABClose-No Info</v>
      </c>
    </row>
    <row r="1007" spans="1:15" ht="12" customHeight="1" outlineLevel="1" x14ac:dyDescent="0.2">
      <c r="A1007" s="12" t="s">
        <v>24156</v>
      </c>
      <c r="B1007" s="12">
        <v>18558</v>
      </c>
      <c r="C1007" s="12" t="s">
        <v>20133</v>
      </c>
      <c r="D1007" s="13">
        <v>40061</v>
      </c>
      <c r="E1007" s="13">
        <v>40064</v>
      </c>
      <c r="F1007" s="14">
        <v>40064</v>
      </c>
      <c r="G1007" s="20"/>
      <c r="H1007" s="20"/>
      <c r="J1007" s="23"/>
      <c r="K1007" s="23"/>
      <c r="L1007" s="15">
        <v>0</v>
      </c>
      <c r="M1007" s="15">
        <v>0</v>
      </c>
      <c r="O1007" t="str">
        <f t="shared" si="16"/>
        <v>LABDeclined</v>
      </c>
    </row>
    <row r="1008" spans="1:15" ht="12" customHeight="1" outlineLevel="1" x14ac:dyDescent="0.2">
      <c r="A1008" s="12" t="s">
        <v>24158</v>
      </c>
      <c r="B1008" s="12">
        <v>18556</v>
      </c>
      <c r="C1008" s="12" t="s">
        <v>20133</v>
      </c>
      <c r="D1008" s="13">
        <v>40057</v>
      </c>
      <c r="E1008" s="13">
        <v>40060</v>
      </c>
      <c r="F1008" s="14">
        <v>40064</v>
      </c>
      <c r="G1008" s="8"/>
      <c r="H1008" s="8"/>
      <c r="J1008" s="10"/>
      <c r="K1008" s="10"/>
      <c r="L1008" s="15">
        <v>0</v>
      </c>
      <c r="M1008" s="15">
        <v>0</v>
      </c>
      <c r="O1008" t="str">
        <f t="shared" si="16"/>
        <v>NBBDeclined</v>
      </c>
    </row>
    <row r="1009" spans="1:15" ht="12" customHeight="1" outlineLevel="1" x14ac:dyDescent="0.2">
      <c r="A1009" s="12" t="s">
        <v>24158</v>
      </c>
      <c r="B1009" s="12">
        <v>17598</v>
      </c>
      <c r="C1009" s="12" t="s">
        <v>24152</v>
      </c>
      <c r="D1009" s="13">
        <v>40060</v>
      </c>
      <c r="E1009" s="13">
        <v>40060</v>
      </c>
      <c r="F1009" s="14">
        <v>40064</v>
      </c>
      <c r="G1009" s="19">
        <v>40066</v>
      </c>
      <c r="H1009" s="19">
        <v>40067</v>
      </c>
      <c r="I1009" s="21">
        <v>40071</v>
      </c>
      <c r="J1009" s="22">
        <v>2</v>
      </c>
      <c r="K1009" s="22">
        <v>1</v>
      </c>
      <c r="L1009" s="15">
        <v>3</v>
      </c>
      <c r="M1009" s="15">
        <v>4</v>
      </c>
      <c r="O1009" t="str">
        <f t="shared" si="16"/>
        <v>NBBQuote Issued</v>
      </c>
    </row>
    <row r="1010" spans="1:15" ht="12" customHeight="1" outlineLevel="1" x14ac:dyDescent="0.2">
      <c r="A1010" s="12" t="s">
        <v>20138</v>
      </c>
      <c r="B1010" s="12">
        <v>17592</v>
      </c>
      <c r="C1010" s="12" t="s">
        <v>20135</v>
      </c>
      <c r="D1010" s="13">
        <v>40058</v>
      </c>
      <c r="E1010" s="13">
        <v>40064</v>
      </c>
      <c r="F1010" s="14">
        <v>40065</v>
      </c>
      <c r="G1010" s="19">
        <v>40066</v>
      </c>
      <c r="H1010" s="19">
        <v>40070</v>
      </c>
      <c r="I1010" s="21">
        <v>40071</v>
      </c>
      <c r="J1010" s="22">
        <v>1</v>
      </c>
      <c r="K1010" s="22">
        <v>4</v>
      </c>
      <c r="L1010" s="15">
        <v>5</v>
      </c>
      <c r="M1010" s="15">
        <v>1</v>
      </c>
      <c r="O1010" t="str">
        <f t="shared" si="16"/>
        <v>CNJBound &amp; Not Paid</v>
      </c>
    </row>
    <row r="1011" spans="1:15" ht="12" customHeight="1" outlineLevel="1" x14ac:dyDescent="0.2">
      <c r="A1011" s="12" t="s">
        <v>24153</v>
      </c>
      <c r="B1011" s="12">
        <v>18562</v>
      </c>
      <c r="C1011" s="12" t="s">
        <v>20133</v>
      </c>
      <c r="D1011" s="17">
        <v>40056</v>
      </c>
      <c r="E1011" s="13">
        <v>40064</v>
      </c>
      <c r="F1011" s="14">
        <v>40065</v>
      </c>
      <c r="G1011" s="8"/>
      <c r="H1011" s="8"/>
      <c r="J1011" s="10"/>
      <c r="K1011" s="10"/>
      <c r="L1011" s="15">
        <v>0</v>
      </c>
      <c r="M1011" s="15">
        <v>0</v>
      </c>
      <c r="O1011" t="str">
        <f t="shared" si="16"/>
        <v>HJMDeclined</v>
      </c>
    </row>
    <row r="1012" spans="1:15" ht="12" customHeight="1" outlineLevel="1" x14ac:dyDescent="0.2">
      <c r="A1012" s="12" t="s">
        <v>24153</v>
      </c>
      <c r="B1012" s="12">
        <v>18563</v>
      </c>
      <c r="C1012" s="12" t="s">
        <v>24152</v>
      </c>
      <c r="D1012" s="13">
        <v>39975</v>
      </c>
      <c r="E1012" s="13">
        <v>40064</v>
      </c>
      <c r="F1012" s="14">
        <v>40065</v>
      </c>
      <c r="G1012" s="19">
        <v>40066</v>
      </c>
      <c r="H1012" s="19">
        <v>40065</v>
      </c>
      <c r="J1012" s="22">
        <v>1</v>
      </c>
      <c r="K1012" s="22">
        <v>-1</v>
      </c>
      <c r="L1012" s="15">
        <v>0</v>
      </c>
      <c r="M1012" s="15">
        <v>0</v>
      </c>
      <c r="O1012" t="str">
        <f t="shared" si="16"/>
        <v>HJMQuote Issued</v>
      </c>
    </row>
    <row r="1013" spans="1:15" ht="12" customHeight="1" outlineLevel="1" x14ac:dyDescent="0.2">
      <c r="A1013" s="12" t="s">
        <v>24153</v>
      </c>
      <c r="B1013" s="12">
        <v>18564</v>
      </c>
      <c r="C1013" s="12" t="s">
        <v>20133</v>
      </c>
      <c r="D1013" s="13">
        <v>40064</v>
      </c>
      <c r="E1013" s="13">
        <v>40064</v>
      </c>
      <c r="F1013" s="14">
        <v>40065</v>
      </c>
      <c r="G1013" s="8"/>
      <c r="H1013" s="8"/>
      <c r="J1013" s="10"/>
      <c r="K1013" s="10"/>
      <c r="L1013" s="15">
        <v>0</v>
      </c>
      <c r="M1013" s="15">
        <v>0</v>
      </c>
      <c r="O1013" t="str">
        <f t="shared" si="16"/>
        <v>HJMDeclined</v>
      </c>
    </row>
    <row r="1014" spans="1:15" ht="12" customHeight="1" outlineLevel="1" x14ac:dyDescent="0.2">
      <c r="A1014" s="12" t="s">
        <v>24155</v>
      </c>
      <c r="B1014" s="12">
        <v>17601</v>
      </c>
      <c r="C1014" s="12" t="s">
        <v>20135</v>
      </c>
      <c r="D1014" s="13">
        <v>40060</v>
      </c>
      <c r="E1014" s="13">
        <v>40065</v>
      </c>
      <c r="F1014" s="14">
        <v>40065</v>
      </c>
      <c r="G1014" s="19">
        <v>40066</v>
      </c>
      <c r="H1014" s="19">
        <v>40071</v>
      </c>
      <c r="I1014" s="21">
        <v>40073</v>
      </c>
      <c r="J1014" s="22">
        <v>1</v>
      </c>
      <c r="K1014" s="22">
        <v>5</v>
      </c>
      <c r="L1014" s="15">
        <v>6</v>
      </c>
      <c r="M1014" s="15">
        <v>2</v>
      </c>
      <c r="O1014" t="str">
        <f t="shared" si="16"/>
        <v>JRBound &amp; Not Paid</v>
      </c>
    </row>
    <row r="1015" spans="1:15" ht="12" customHeight="1" outlineLevel="1" x14ac:dyDescent="0.2">
      <c r="A1015" s="12" t="s">
        <v>24156</v>
      </c>
      <c r="B1015" s="12">
        <v>18565</v>
      </c>
      <c r="C1015" s="12" t="s">
        <v>24152</v>
      </c>
      <c r="D1015" s="13">
        <v>40065</v>
      </c>
      <c r="E1015" s="13">
        <v>40064</v>
      </c>
      <c r="F1015" s="14">
        <v>40065</v>
      </c>
      <c r="G1015" s="19">
        <v>40066</v>
      </c>
      <c r="H1015" s="19">
        <v>40080</v>
      </c>
      <c r="J1015" s="22">
        <v>1</v>
      </c>
      <c r="K1015" s="22">
        <v>14</v>
      </c>
      <c r="L1015" s="15">
        <v>15</v>
      </c>
      <c r="M1015" s="15">
        <v>0</v>
      </c>
      <c r="O1015" t="str">
        <f t="shared" si="16"/>
        <v>LABQuote Issued</v>
      </c>
    </row>
    <row r="1016" spans="1:15" ht="12" customHeight="1" outlineLevel="1" x14ac:dyDescent="0.2">
      <c r="A1016" s="12" t="s">
        <v>24156</v>
      </c>
      <c r="B1016" s="12">
        <v>18567</v>
      </c>
      <c r="C1016" s="12" t="s">
        <v>20133</v>
      </c>
      <c r="D1016" s="13">
        <v>40045</v>
      </c>
      <c r="E1016" s="13">
        <v>40065</v>
      </c>
      <c r="F1016" s="14">
        <v>40065</v>
      </c>
      <c r="G1016" s="8"/>
      <c r="H1016" s="8"/>
      <c r="J1016" s="10"/>
      <c r="K1016" s="10"/>
      <c r="L1016" s="15">
        <v>0</v>
      </c>
      <c r="M1016" s="15">
        <v>0</v>
      </c>
      <c r="O1016" t="str">
        <f t="shared" si="16"/>
        <v>LABDeclined</v>
      </c>
    </row>
    <row r="1017" spans="1:15" ht="12" customHeight="1" outlineLevel="1" x14ac:dyDescent="0.2">
      <c r="A1017" s="12" t="s">
        <v>24156</v>
      </c>
      <c r="B1017" s="12">
        <v>18568</v>
      </c>
      <c r="C1017" s="12" t="s">
        <v>20135</v>
      </c>
      <c r="D1017" s="13">
        <v>40064</v>
      </c>
      <c r="E1017" s="13">
        <v>40065</v>
      </c>
      <c r="F1017" s="14">
        <v>40065</v>
      </c>
      <c r="G1017" s="19">
        <v>40067</v>
      </c>
      <c r="H1017" s="19">
        <v>40073</v>
      </c>
      <c r="J1017" s="22">
        <v>2</v>
      </c>
      <c r="K1017" s="22">
        <v>6</v>
      </c>
      <c r="L1017" s="15">
        <v>8</v>
      </c>
      <c r="M1017" s="15">
        <v>0</v>
      </c>
      <c r="O1017" t="str">
        <f t="shared" si="16"/>
        <v>LABBound &amp; Not Paid</v>
      </c>
    </row>
    <row r="1018" spans="1:15" ht="12" customHeight="1" outlineLevel="1" x14ac:dyDescent="0.2">
      <c r="A1018" s="12" t="s">
        <v>24158</v>
      </c>
      <c r="B1018" s="12">
        <v>18566</v>
      </c>
      <c r="C1018" s="12" t="s">
        <v>20133</v>
      </c>
      <c r="D1018" s="18"/>
      <c r="E1018" s="13">
        <v>40065</v>
      </c>
      <c r="F1018" s="14">
        <v>40065</v>
      </c>
      <c r="G1018" s="19">
        <v>40074</v>
      </c>
      <c r="H1018" s="8"/>
      <c r="J1018" s="22">
        <v>9</v>
      </c>
      <c r="K1018" s="10"/>
      <c r="L1018" s="15">
        <v>0</v>
      </c>
      <c r="M1018" s="15">
        <v>0</v>
      </c>
      <c r="O1018" t="str">
        <f t="shared" si="16"/>
        <v>NBBDeclined</v>
      </c>
    </row>
    <row r="1019" spans="1:15" ht="12" customHeight="1" outlineLevel="1" x14ac:dyDescent="0.2">
      <c r="A1019" s="12" t="s">
        <v>20138</v>
      </c>
      <c r="B1019" s="12">
        <v>17976</v>
      </c>
      <c r="C1019" s="12" t="s">
        <v>24151</v>
      </c>
      <c r="D1019" s="13">
        <v>40054</v>
      </c>
      <c r="E1019" s="13">
        <v>40064</v>
      </c>
      <c r="F1019" s="14">
        <v>40066</v>
      </c>
      <c r="G1019" s="20"/>
      <c r="H1019" s="20"/>
      <c r="I1019" s="21">
        <v>40146</v>
      </c>
      <c r="J1019" s="23"/>
      <c r="K1019" s="23"/>
      <c r="L1019" s="15">
        <v>0</v>
      </c>
      <c r="M1019" s="15">
        <v>0</v>
      </c>
      <c r="O1019" t="str">
        <f t="shared" si="16"/>
        <v>CNJRating</v>
      </c>
    </row>
    <row r="1020" spans="1:15" ht="12" customHeight="1" outlineLevel="1" x14ac:dyDescent="0.2">
      <c r="A1020" s="12" t="s">
        <v>24153</v>
      </c>
      <c r="B1020" s="12">
        <v>18573</v>
      </c>
      <c r="C1020" s="12" t="s">
        <v>20135</v>
      </c>
      <c r="D1020" s="13">
        <v>40064</v>
      </c>
      <c r="E1020" s="13">
        <v>40065</v>
      </c>
      <c r="F1020" s="14">
        <v>40066</v>
      </c>
      <c r="G1020" s="19">
        <v>40072</v>
      </c>
      <c r="H1020" s="19">
        <v>40072</v>
      </c>
      <c r="J1020" s="22">
        <v>6</v>
      </c>
      <c r="K1020" s="22">
        <v>0</v>
      </c>
      <c r="L1020" s="15">
        <v>6</v>
      </c>
      <c r="M1020" s="15">
        <v>0</v>
      </c>
      <c r="O1020" t="str">
        <f t="shared" si="16"/>
        <v>HJMBound &amp; Not Paid</v>
      </c>
    </row>
    <row r="1021" spans="1:15" ht="12" customHeight="1" outlineLevel="1" x14ac:dyDescent="0.2">
      <c r="A1021" s="12" t="s">
        <v>24153</v>
      </c>
      <c r="B1021" s="12">
        <v>17630</v>
      </c>
      <c r="C1021" s="12" t="s">
        <v>20135</v>
      </c>
      <c r="D1021" s="13">
        <v>40060</v>
      </c>
      <c r="E1021" s="13">
        <v>40065</v>
      </c>
      <c r="F1021" s="14">
        <v>40066</v>
      </c>
      <c r="G1021" s="19">
        <v>40074</v>
      </c>
      <c r="H1021" s="19">
        <v>40077</v>
      </c>
      <c r="I1021" s="21">
        <v>40084</v>
      </c>
      <c r="J1021" s="22">
        <v>8</v>
      </c>
      <c r="K1021" s="22">
        <v>3</v>
      </c>
      <c r="L1021" s="15">
        <v>11</v>
      </c>
      <c r="M1021" s="15">
        <v>7</v>
      </c>
      <c r="O1021" t="str">
        <f t="shared" si="16"/>
        <v>HJMBound &amp; Not Paid</v>
      </c>
    </row>
    <row r="1022" spans="1:15" ht="12" customHeight="1" outlineLevel="1" x14ac:dyDescent="0.2">
      <c r="A1022" s="12" t="s">
        <v>24156</v>
      </c>
      <c r="B1022" s="12">
        <v>18571</v>
      </c>
      <c r="C1022" s="12" t="s">
        <v>20133</v>
      </c>
      <c r="D1022" s="13">
        <v>40058</v>
      </c>
      <c r="E1022" s="13">
        <v>40065</v>
      </c>
      <c r="F1022" s="14">
        <v>40066</v>
      </c>
      <c r="G1022" s="19">
        <v>40073</v>
      </c>
      <c r="H1022" s="8"/>
      <c r="J1022" s="22">
        <v>7</v>
      </c>
      <c r="K1022" s="10"/>
      <c r="L1022" s="15">
        <v>0</v>
      </c>
      <c r="M1022" s="15">
        <v>0</v>
      </c>
      <c r="O1022" t="str">
        <f t="shared" si="16"/>
        <v>LABDeclined</v>
      </c>
    </row>
    <row r="1023" spans="1:15" ht="12" customHeight="1" outlineLevel="1" x14ac:dyDescent="0.2">
      <c r="A1023" s="12" t="s">
        <v>24156</v>
      </c>
      <c r="B1023" s="12">
        <v>18569</v>
      </c>
      <c r="C1023" s="12" t="s">
        <v>20133</v>
      </c>
      <c r="D1023" s="13">
        <v>40053</v>
      </c>
      <c r="E1023" s="13">
        <v>40066</v>
      </c>
      <c r="F1023" s="14">
        <v>40066</v>
      </c>
      <c r="G1023" s="20"/>
      <c r="H1023" s="20"/>
      <c r="J1023" s="23"/>
      <c r="K1023" s="23"/>
      <c r="L1023" s="15">
        <v>0</v>
      </c>
      <c r="M1023" s="15">
        <v>0</v>
      </c>
      <c r="O1023" t="str">
        <f t="shared" si="16"/>
        <v>LABDeclined</v>
      </c>
    </row>
    <row r="1024" spans="1:15" ht="12" customHeight="1" outlineLevel="1" x14ac:dyDescent="0.2">
      <c r="A1024" s="12" t="s">
        <v>24157</v>
      </c>
      <c r="B1024" s="12">
        <v>17686</v>
      </c>
      <c r="C1024" s="12" t="s">
        <v>20135</v>
      </c>
      <c r="D1024" s="13">
        <v>40059</v>
      </c>
      <c r="E1024" s="13">
        <v>40064</v>
      </c>
      <c r="F1024" s="14">
        <v>40066</v>
      </c>
      <c r="G1024" s="19">
        <v>40077</v>
      </c>
      <c r="H1024" s="19">
        <v>40083</v>
      </c>
      <c r="I1024" s="21">
        <v>40092</v>
      </c>
      <c r="J1024" s="22">
        <v>11</v>
      </c>
      <c r="K1024" s="22">
        <v>6</v>
      </c>
      <c r="L1024" s="15">
        <v>17</v>
      </c>
      <c r="M1024" s="15">
        <v>9</v>
      </c>
      <c r="O1024" t="str">
        <f t="shared" si="16"/>
        <v>MCBBound &amp; Not Paid</v>
      </c>
    </row>
    <row r="1025" spans="1:15" ht="12" customHeight="1" outlineLevel="1" x14ac:dyDescent="0.2">
      <c r="A1025" s="12" t="s">
        <v>24158</v>
      </c>
      <c r="B1025" s="12">
        <v>18572</v>
      </c>
      <c r="C1025" s="12" t="s">
        <v>20133</v>
      </c>
      <c r="D1025" s="18"/>
      <c r="E1025" s="13">
        <v>40065</v>
      </c>
      <c r="F1025" s="14">
        <v>40066</v>
      </c>
      <c r="G1025" s="20"/>
      <c r="H1025" s="20"/>
      <c r="J1025" s="23"/>
      <c r="K1025" s="23"/>
      <c r="L1025" s="15">
        <v>0</v>
      </c>
      <c r="M1025" s="15">
        <v>0</v>
      </c>
      <c r="O1025" t="str">
        <f t="shared" si="16"/>
        <v>NBBDeclined</v>
      </c>
    </row>
    <row r="1026" spans="1:15" ht="12" customHeight="1" outlineLevel="1" x14ac:dyDescent="0.2">
      <c r="A1026" s="12" t="s">
        <v>24158</v>
      </c>
      <c r="B1026" s="12">
        <v>18570</v>
      </c>
      <c r="C1026" s="12" t="s">
        <v>20133</v>
      </c>
      <c r="D1026" s="13">
        <v>40046</v>
      </c>
      <c r="E1026" s="13">
        <v>40065</v>
      </c>
      <c r="F1026" s="14">
        <v>40066</v>
      </c>
      <c r="G1026" s="8"/>
      <c r="H1026" s="8"/>
      <c r="J1026" s="10"/>
      <c r="K1026" s="10"/>
      <c r="L1026" s="15">
        <v>0</v>
      </c>
      <c r="M1026" s="15">
        <v>0</v>
      </c>
      <c r="O1026" t="str">
        <f t="shared" si="16"/>
        <v>NBBDeclined</v>
      </c>
    </row>
    <row r="1027" spans="1:15" ht="12" customHeight="1" outlineLevel="1" x14ac:dyDescent="0.2">
      <c r="A1027" s="12" t="s">
        <v>20138</v>
      </c>
      <c r="B1027" s="12">
        <v>17659</v>
      </c>
      <c r="C1027" s="12" t="s">
        <v>20135</v>
      </c>
      <c r="D1027" s="13">
        <v>40056</v>
      </c>
      <c r="E1027" s="13">
        <v>40065</v>
      </c>
      <c r="F1027" s="14">
        <v>40067</v>
      </c>
      <c r="G1027" s="19">
        <v>40072</v>
      </c>
      <c r="H1027" s="19">
        <v>40073</v>
      </c>
      <c r="I1027" s="21">
        <v>40087</v>
      </c>
      <c r="J1027" s="22">
        <v>5</v>
      </c>
      <c r="K1027" s="22">
        <v>1</v>
      </c>
      <c r="L1027" s="15">
        <v>6</v>
      </c>
      <c r="M1027" s="15">
        <v>14</v>
      </c>
      <c r="O1027" t="str">
        <f t="shared" si="16"/>
        <v>CNJBound &amp; Not Paid</v>
      </c>
    </row>
    <row r="1028" spans="1:15" ht="12" customHeight="1" outlineLevel="1" x14ac:dyDescent="0.2">
      <c r="A1028" s="12" t="s">
        <v>20138</v>
      </c>
      <c r="B1028" s="12">
        <v>17855</v>
      </c>
      <c r="C1028" s="12" t="s">
        <v>24151</v>
      </c>
      <c r="D1028" s="13">
        <v>40065</v>
      </c>
      <c r="E1028" s="13">
        <v>40066</v>
      </c>
      <c r="F1028" s="14">
        <v>40067</v>
      </c>
      <c r="G1028" s="19">
        <v>40081</v>
      </c>
      <c r="H1028" s="8"/>
      <c r="I1028" s="21">
        <v>40118</v>
      </c>
      <c r="J1028" s="22">
        <v>14</v>
      </c>
      <c r="K1028" s="10"/>
      <c r="L1028" s="15">
        <v>0</v>
      </c>
      <c r="M1028" s="15">
        <v>0</v>
      </c>
      <c r="O1028" t="str">
        <f t="shared" si="16"/>
        <v>CNJRating</v>
      </c>
    </row>
    <row r="1029" spans="1:15" ht="12" customHeight="1" outlineLevel="1" x14ac:dyDescent="0.2">
      <c r="A1029" s="12" t="s">
        <v>20138</v>
      </c>
      <c r="B1029" s="12">
        <v>17640</v>
      </c>
      <c r="C1029" s="12" t="s">
        <v>20135</v>
      </c>
      <c r="D1029" s="13">
        <v>40049</v>
      </c>
      <c r="E1029" s="13">
        <v>40066</v>
      </c>
      <c r="F1029" s="14">
        <v>40067</v>
      </c>
      <c r="G1029" s="14">
        <v>40070</v>
      </c>
      <c r="H1029" s="19">
        <v>40070</v>
      </c>
      <c r="I1029" s="21">
        <v>40086</v>
      </c>
      <c r="J1029" s="15">
        <v>3</v>
      </c>
      <c r="K1029" s="22">
        <v>0</v>
      </c>
      <c r="L1029" s="15">
        <v>3</v>
      </c>
      <c r="M1029" s="15">
        <v>16</v>
      </c>
      <c r="O1029" t="str">
        <f t="shared" si="16"/>
        <v>CNJBound &amp; Not Paid</v>
      </c>
    </row>
    <row r="1030" spans="1:15" ht="12" customHeight="1" outlineLevel="1" x14ac:dyDescent="0.2">
      <c r="A1030" s="12" t="s">
        <v>20138</v>
      </c>
      <c r="B1030" s="12">
        <v>17730</v>
      </c>
      <c r="C1030" s="12" t="s">
        <v>24152</v>
      </c>
      <c r="D1030" s="13">
        <v>40052</v>
      </c>
      <c r="E1030" s="13">
        <v>40066</v>
      </c>
      <c r="F1030" s="14">
        <v>40067</v>
      </c>
      <c r="G1030" s="14">
        <v>40087</v>
      </c>
      <c r="H1030" s="14">
        <v>40087</v>
      </c>
      <c r="I1030" s="21">
        <v>40103</v>
      </c>
      <c r="J1030" s="15">
        <v>20</v>
      </c>
      <c r="K1030" s="15">
        <v>0</v>
      </c>
      <c r="L1030" s="15">
        <v>20</v>
      </c>
      <c r="M1030" s="15">
        <v>16</v>
      </c>
      <c r="O1030" t="str">
        <f t="shared" si="16"/>
        <v>CNJQuote Issued</v>
      </c>
    </row>
    <row r="1031" spans="1:15" ht="12" customHeight="1" outlineLevel="1" x14ac:dyDescent="0.2">
      <c r="A1031" s="12" t="s">
        <v>24153</v>
      </c>
      <c r="B1031" s="12">
        <v>17892</v>
      </c>
      <c r="C1031" s="12" t="s">
        <v>24151</v>
      </c>
      <c r="D1031" s="13">
        <v>40065</v>
      </c>
      <c r="E1031" s="13">
        <v>40067</v>
      </c>
      <c r="F1031" s="14">
        <v>40067</v>
      </c>
      <c r="G1031" s="8"/>
      <c r="H1031" s="8"/>
      <c r="I1031" s="21">
        <v>40125</v>
      </c>
      <c r="J1031" s="10"/>
      <c r="K1031" s="10"/>
      <c r="L1031" s="15">
        <v>0</v>
      </c>
      <c r="M1031" s="15">
        <v>0</v>
      </c>
      <c r="O1031" t="str">
        <f t="shared" si="16"/>
        <v>HJMRating</v>
      </c>
    </row>
    <row r="1032" spans="1:15" ht="12" customHeight="1" outlineLevel="1" x14ac:dyDescent="0.2">
      <c r="A1032" s="12" t="s">
        <v>24153</v>
      </c>
      <c r="B1032" s="12">
        <v>17705</v>
      </c>
      <c r="C1032" s="12" t="s">
        <v>20135</v>
      </c>
      <c r="D1032" s="13">
        <v>40065</v>
      </c>
      <c r="E1032" s="13">
        <v>40065</v>
      </c>
      <c r="F1032" s="14">
        <v>40067</v>
      </c>
      <c r="G1032" s="19">
        <v>40079</v>
      </c>
      <c r="H1032" s="19">
        <v>40091</v>
      </c>
      <c r="I1032" s="21">
        <v>40096</v>
      </c>
      <c r="J1032" s="22">
        <v>12</v>
      </c>
      <c r="K1032" s="22">
        <v>12</v>
      </c>
      <c r="L1032" s="15">
        <v>24</v>
      </c>
      <c r="M1032" s="15">
        <v>5</v>
      </c>
      <c r="O1032" t="str">
        <f t="shared" si="16"/>
        <v>HJMBound &amp; Not Paid</v>
      </c>
    </row>
    <row r="1033" spans="1:15" ht="12" customHeight="1" outlineLevel="1" x14ac:dyDescent="0.2">
      <c r="A1033" s="12" t="s">
        <v>24153</v>
      </c>
      <c r="B1033" s="12">
        <v>17762</v>
      </c>
      <c r="C1033" s="12" t="s">
        <v>20135</v>
      </c>
      <c r="D1033" s="17">
        <v>40064</v>
      </c>
      <c r="E1033" s="13">
        <v>40066</v>
      </c>
      <c r="F1033" s="14">
        <v>40067</v>
      </c>
      <c r="G1033" s="19">
        <v>40081</v>
      </c>
      <c r="H1033" s="19">
        <v>40081</v>
      </c>
      <c r="I1033" s="21">
        <v>40115</v>
      </c>
      <c r="J1033" s="22">
        <v>14</v>
      </c>
      <c r="K1033" s="22">
        <v>0</v>
      </c>
      <c r="L1033" s="15">
        <v>14</v>
      </c>
      <c r="M1033" s="15">
        <v>34</v>
      </c>
      <c r="O1033" t="str">
        <f t="shared" si="16"/>
        <v>HJMBound &amp; Not Paid</v>
      </c>
    </row>
    <row r="1034" spans="1:15" ht="12" customHeight="1" outlineLevel="1" x14ac:dyDescent="0.2">
      <c r="A1034" s="12" t="s">
        <v>24155</v>
      </c>
      <c r="B1034" s="12">
        <v>17765</v>
      </c>
      <c r="C1034" s="12" t="s">
        <v>24151</v>
      </c>
      <c r="D1034" s="13">
        <v>40060</v>
      </c>
      <c r="E1034" s="13">
        <v>40065</v>
      </c>
      <c r="F1034" s="14">
        <v>40067</v>
      </c>
      <c r="G1034" s="14">
        <v>40091</v>
      </c>
      <c r="H1034" s="20"/>
      <c r="I1034" s="21">
        <v>40116</v>
      </c>
      <c r="J1034" s="15">
        <v>24</v>
      </c>
      <c r="K1034" s="23"/>
      <c r="L1034" s="15">
        <v>0</v>
      </c>
      <c r="M1034" s="15">
        <v>0</v>
      </c>
      <c r="O1034" t="str">
        <f t="shared" si="16"/>
        <v>JRRating</v>
      </c>
    </row>
    <row r="1035" spans="1:15" ht="12" customHeight="1" outlineLevel="1" x14ac:dyDescent="0.2">
      <c r="A1035" s="12" t="s">
        <v>24155</v>
      </c>
      <c r="B1035" s="12">
        <v>17928</v>
      </c>
      <c r="C1035" s="12" t="s">
        <v>24151</v>
      </c>
      <c r="D1035" s="13">
        <v>40058</v>
      </c>
      <c r="E1035" s="13">
        <v>40066</v>
      </c>
      <c r="F1035" s="14">
        <v>40067</v>
      </c>
      <c r="G1035" s="8"/>
      <c r="H1035" s="8"/>
      <c r="I1035" s="21">
        <v>40132</v>
      </c>
      <c r="J1035" s="10"/>
      <c r="K1035" s="10"/>
      <c r="L1035" s="15">
        <v>0</v>
      </c>
      <c r="M1035" s="15">
        <v>0</v>
      </c>
      <c r="O1035" t="str">
        <f t="shared" si="16"/>
        <v>JRRating</v>
      </c>
    </row>
    <row r="1036" spans="1:15" ht="12" customHeight="1" outlineLevel="1" x14ac:dyDescent="0.2">
      <c r="A1036" s="12" t="s">
        <v>24155</v>
      </c>
      <c r="B1036" s="12">
        <v>17687</v>
      </c>
      <c r="C1036" s="12" t="s">
        <v>20135</v>
      </c>
      <c r="D1036" s="13">
        <v>40065</v>
      </c>
      <c r="E1036" s="13">
        <v>40065</v>
      </c>
      <c r="F1036" s="14">
        <v>40067</v>
      </c>
      <c r="G1036" s="19">
        <v>40084</v>
      </c>
      <c r="H1036" s="19">
        <v>40084</v>
      </c>
      <c r="I1036" s="21">
        <v>40092</v>
      </c>
      <c r="J1036" s="22">
        <v>17</v>
      </c>
      <c r="K1036" s="22">
        <v>0</v>
      </c>
      <c r="L1036" s="15">
        <v>17</v>
      </c>
      <c r="M1036" s="15">
        <v>8</v>
      </c>
      <c r="O1036" t="str">
        <f t="shared" si="16"/>
        <v>JRBound &amp; Not Paid</v>
      </c>
    </row>
    <row r="1037" spans="1:15" ht="12" customHeight="1" outlineLevel="1" x14ac:dyDescent="0.2">
      <c r="A1037" s="12" t="s">
        <v>24155</v>
      </c>
      <c r="B1037" s="12">
        <v>17957</v>
      </c>
      <c r="C1037" s="12" t="s">
        <v>24151</v>
      </c>
      <c r="D1037" s="13">
        <v>40056</v>
      </c>
      <c r="E1037" s="13">
        <v>40066</v>
      </c>
      <c r="F1037" s="14">
        <v>40067</v>
      </c>
      <c r="G1037" s="8"/>
      <c r="H1037" s="8"/>
      <c r="I1037" s="21">
        <v>40139</v>
      </c>
      <c r="J1037" s="10"/>
      <c r="K1037" s="10"/>
      <c r="L1037" s="15">
        <v>0</v>
      </c>
      <c r="M1037" s="15">
        <v>0</v>
      </c>
      <c r="O1037" t="str">
        <f t="shared" si="16"/>
        <v>JRRating</v>
      </c>
    </row>
    <row r="1038" spans="1:15" ht="12" customHeight="1" outlineLevel="1" x14ac:dyDescent="0.2">
      <c r="A1038" s="12" t="s">
        <v>24156</v>
      </c>
      <c r="B1038" s="12">
        <v>17655</v>
      </c>
      <c r="C1038" s="12" t="s">
        <v>20135</v>
      </c>
      <c r="D1038" s="13">
        <v>40058</v>
      </c>
      <c r="E1038" s="13">
        <v>40065</v>
      </c>
      <c r="F1038" s="14">
        <v>40067</v>
      </c>
      <c r="G1038" s="14">
        <v>40077</v>
      </c>
      <c r="H1038" s="14">
        <v>40077</v>
      </c>
      <c r="I1038" s="21">
        <v>40087</v>
      </c>
      <c r="J1038" s="15">
        <v>10</v>
      </c>
      <c r="K1038" s="15">
        <v>0</v>
      </c>
      <c r="L1038" s="15">
        <v>10</v>
      </c>
      <c r="M1038" s="15">
        <v>10</v>
      </c>
      <c r="O1038" t="str">
        <f t="shared" si="16"/>
        <v>LABBound &amp; Not Paid</v>
      </c>
    </row>
    <row r="1039" spans="1:15" ht="12" customHeight="1" outlineLevel="1" x14ac:dyDescent="0.2">
      <c r="A1039" s="12" t="s">
        <v>24156</v>
      </c>
      <c r="B1039" s="12">
        <v>17758</v>
      </c>
      <c r="C1039" s="12" t="s">
        <v>24151</v>
      </c>
      <c r="D1039" s="13">
        <v>40064</v>
      </c>
      <c r="E1039" s="13">
        <v>40065</v>
      </c>
      <c r="F1039" s="14">
        <v>40067</v>
      </c>
      <c r="G1039" s="8"/>
      <c r="H1039" s="8"/>
      <c r="I1039" s="21">
        <v>40113</v>
      </c>
      <c r="J1039" s="10"/>
      <c r="K1039" s="10"/>
      <c r="L1039" s="15">
        <v>0</v>
      </c>
      <c r="M1039" s="15">
        <v>0</v>
      </c>
      <c r="O1039" t="str">
        <f t="shared" si="16"/>
        <v>LABRating</v>
      </c>
    </row>
    <row r="1040" spans="1:15" ht="12" customHeight="1" outlineLevel="1" x14ac:dyDescent="0.2">
      <c r="A1040" s="12" t="s">
        <v>24156</v>
      </c>
      <c r="B1040" s="12">
        <v>18575</v>
      </c>
      <c r="C1040" s="12" t="s">
        <v>24152</v>
      </c>
      <c r="D1040" s="13">
        <v>40066</v>
      </c>
      <c r="E1040" s="13">
        <v>40066</v>
      </c>
      <c r="F1040" s="14">
        <v>40067</v>
      </c>
      <c r="G1040" s="19">
        <v>40085</v>
      </c>
      <c r="H1040" s="19">
        <v>40085</v>
      </c>
      <c r="J1040" s="22">
        <v>18</v>
      </c>
      <c r="K1040" s="22">
        <v>0</v>
      </c>
      <c r="L1040" s="15">
        <v>18</v>
      </c>
      <c r="M1040" s="15">
        <v>0</v>
      </c>
      <c r="O1040" t="str">
        <f t="shared" si="16"/>
        <v>LABQuote Issued</v>
      </c>
    </row>
    <row r="1041" spans="1:15" ht="12" customHeight="1" outlineLevel="1" x14ac:dyDescent="0.2">
      <c r="A1041" s="12" t="s">
        <v>24156</v>
      </c>
      <c r="B1041" s="12">
        <v>17911</v>
      </c>
      <c r="C1041" s="12" t="s">
        <v>24151</v>
      </c>
      <c r="D1041" s="13">
        <v>40063</v>
      </c>
      <c r="E1041" s="13">
        <v>40066</v>
      </c>
      <c r="F1041" s="14">
        <v>40067</v>
      </c>
      <c r="G1041" s="8"/>
      <c r="H1041" s="8"/>
      <c r="I1041" s="21">
        <v>40130</v>
      </c>
      <c r="J1041" s="10"/>
      <c r="K1041" s="10"/>
      <c r="L1041" s="15">
        <v>0</v>
      </c>
      <c r="M1041" s="15">
        <v>0</v>
      </c>
      <c r="O1041" t="str">
        <f t="shared" si="16"/>
        <v>LABRating</v>
      </c>
    </row>
    <row r="1042" spans="1:15" ht="12" customHeight="1" outlineLevel="1" x14ac:dyDescent="0.2">
      <c r="A1042" s="12" t="s">
        <v>24156</v>
      </c>
      <c r="B1042" s="12">
        <v>17759</v>
      </c>
      <c r="C1042" s="12" t="s">
        <v>24151</v>
      </c>
      <c r="D1042" s="13">
        <v>40056</v>
      </c>
      <c r="E1042" s="13">
        <v>40066</v>
      </c>
      <c r="F1042" s="14">
        <v>40067</v>
      </c>
      <c r="G1042" s="8"/>
      <c r="H1042" s="8"/>
      <c r="I1042" s="21">
        <v>40113</v>
      </c>
      <c r="J1042" s="10"/>
      <c r="K1042" s="10"/>
      <c r="L1042" s="15">
        <v>0</v>
      </c>
      <c r="M1042" s="15">
        <v>0</v>
      </c>
      <c r="O1042" t="str">
        <f t="shared" si="16"/>
        <v>LABRating</v>
      </c>
    </row>
    <row r="1043" spans="1:15" ht="12" customHeight="1" outlineLevel="1" x14ac:dyDescent="0.2">
      <c r="A1043" s="12" t="s">
        <v>24157</v>
      </c>
      <c r="B1043" s="12">
        <v>17883</v>
      </c>
      <c r="C1043" s="12" t="s">
        <v>24151</v>
      </c>
      <c r="D1043" s="13">
        <v>40056</v>
      </c>
      <c r="E1043" s="13">
        <v>40064</v>
      </c>
      <c r="F1043" s="14">
        <v>40067</v>
      </c>
      <c r="G1043" s="8"/>
      <c r="H1043" s="8"/>
      <c r="I1043" s="21">
        <v>40123</v>
      </c>
      <c r="J1043" s="10"/>
      <c r="K1043" s="10"/>
      <c r="L1043" s="15">
        <v>0</v>
      </c>
      <c r="M1043" s="15">
        <v>0</v>
      </c>
      <c r="O1043" t="str">
        <f t="shared" si="16"/>
        <v>MCBRating</v>
      </c>
    </row>
    <row r="1044" spans="1:15" ht="12" customHeight="1" outlineLevel="1" x14ac:dyDescent="0.2">
      <c r="A1044" s="12" t="s">
        <v>24157</v>
      </c>
      <c r="B1044" s="12">
        <v>17668</v>
      </c>
      <c r="C1044" s="12" t="s">
        <v>20135</v>
      </c>
      <c r="D1044" s="13">
        <v>40050</v>
      </c>
      <c r="E1044" s="13">
        <v>40064</v>
      </c>
      <c r="F1044" s="14">
        <v>40067</v>
      </c>
      <c r="G1044" s="19">
        <v>40082</v>
      </c>
      <c r="H1044" s="19">
        <v>40082</v>
      </c>
      <c r="I1044" s="21">
        <v>40088</v>
      </c>
      <c r="J1044" s="22">
        <v>15</v>
      </c>
      <c r="K1044" s="22">
        <v>0</v>
      </c>
      <c r="L1044" s="15">
        <v>15</v>
      </c>
      <c r="M1044" s="15">
        <v>6</v>
      </c>
      <c r="O1044" t="str">
        <f t="shared" si="16"/>
        <v>MCBBound &amp; Not Paid</v>
      </c>
    </row>
    <row r="1045" spans="1:15" ht="12" customHeight="1" outlineLevel="1" x14ac:dyDescent="0.2">
      <c r="A1045" s="12" t="s">
        <v>24157</v>
      </c>
      <c r="B1045" s="12">
        <v>17698</v>
      </c>
      <c r="C1045" s="12" t="s">
        <v>20135</v>
      </c>
      <c r="D1045" s="17">
        <v>40065</v>
      </c>
      <c r="E1045" s="13">
        <v>40066</v>
      </c>
      <c r="F1045" s="14">
        <v>40067</v>
      </c>
      <c r="G1045" s="19">
        <v>40080</v>
      </c>
      <c r="H1045" s="19">
        <v>40081</v>
      </c>
      <c r="I1045" s="21">
        <v>40095</v>
      </c>
      <c r="J1045" s="22">
        <v>13</v>
      </c>
      <c r="K1045" s="22">
        <v>1</v>
      </c>
      <c r="L1045" s="15">
        <v>14</v>
      </c>
      <c r="M1045" s="15">
        <v>14</v>
      </c>
      <c r="O1045" t="str">
        <f t="shared" si="16"/>
        <v>MCBBound &amp; Not Paid</v>
      </c>
    </row>
    <row r="1046" spans="1:15" ht="12" customHeight="1" outlineLevel="1" x14ac:dyDescent="0.2">
      <c r="A1046" s="12" t="s">
        <v>24158</v>
      </c>
      <c r="B1046" s="12">
        <v>18574</v>
      </c>
      <c r="C1046" s="12" t="s">
        <v>20133</v>
      </c>
      <c r="D1046" s="18"/>
      <c r="E1046" s="13">
        <v>40066</v>
      </c>
      <c r="F1046" s="14">
        <v>40067</v>
      </c>
      <c r="G1046" s="8"/>
      <c r="H1046" s="8"/>
      <c r="J1046" s="10"/>
      <c r="K1046" s="10"/>
      <c r="L1046" s="15">
        <v>0</v>
      </c>
      <c r="M1046" s="15">
        <v>0</v>
      </c>
      <c r="O1046" t="str">
        <f t="shared" si="16"/>
        <v>NBBDeclined</v>
      </c>
    </row>
    <row r="1047" spans="1:15" ht="12" customHeight="1" outlineLevel="1" x14ac:dyDescent="0.2">
      <c r="A1047" s="12" t="s">
        <v>24158</v>
      </c>
      <c r="B1047" s="12">
        <v>18579</v>
      </c>
      <c r="C1047" s="12" t="s">
        <v>20133</v>
      </c>
      <c r="D1047" s="13">
        <v>40066</v>
      </c>
      <c r="E1047" s="13">
        <v>40067</v>
      </c>
      <c r="F1047" s="14">
        <v>40067</v>
      </c>
      <c r="G1047" s="8"/>
      <c r="H1047" s="8"/>
      <c r="J1047" s="10"/>
      <c r="K1047" s="10"/>
      <c r="L1047" s="15">
        <v>0</v>
      </c>
      <c r="M1047" s="15">
        <v>0</v>
      </c>
      <c r="O1047" t="str">
        <f t="shared" si="16"/>
        <v>NBBDeclined</v>
      </c>
    </row>
    <row r="1048" spans="1:15" ht="12" customHeight="1" outlineLevel="1" x14ac:dyDescent="0.2">
      <c r="A1048" s="12" t="s">
        <v>24158</v>
      </c>
      <c r="B1048" s="12">
        <v>18578</v>
      </c>
      <c r="C1048" s="12" t="s">
        <v>24152</v>
      </c>
      <c r="D1048" s="13">
        <v>40043</v>
      </c>
      <c r="E1048" s="13">
        <v>40067</v>
      </c>
      <c r="F1048" s="14">
        <v>40067</v>
      </c>
      <c r="G1048" s="19">
        <v>40092</v>
      </c>
      <c r="H1048" s="19">
        <v>40092</v>
      </c>
      <c r="J1048" s="22">
        <v>25</v>
      </c>
      <c r="K1048" s="22">
        <v>0</v>
      </c>
      <c r="L1048" s="15">
        <v>25</v>
      </c>
      <c r="M1048" s="15">
        <v>0</v>
      </c>
      <c r="O1048" t="str">
        <f t="shared" si="16"/>
        <v>NBBQuote Issued</v>
      </c>
    </row>
    <row r="1049" spans="1:15" ht="12" customHeight="1" outlineLevel="1" x14ac:dyDescent="0.2">
      <c r="A1049" s="12" t="s">
        <v>24158</v>
      </c>
      <c r="B1049" s="12">
        <v>18577</v>
      </c>
      <c r="C1049" s="12" t="s">
        <v>20133</v>
      </c>
      <c r="D1049" s="13">
        <v>40065</v>
      </c>
      <c r="E1049" s="13">
        <v>40067</v>
      </c>
      <c r="F1049" s="14">
        <v>40067</v>
      </c>
      <c r="G1049" s="8"/>
      <c r="H1049" s="8"/>
      <c r="J1049" s="10"/>
      <c r="K1049" s="10"/>
      <c r="L1049" s="15">
        <v>0</v>
      </c>
      <c r="M1049" s="15">
        <v>0</v>
      </c>
      <c r="O1049" t="str">
        <f t="shared" si="16"/>
        <v>NBBDeclined</v>
      </c>
    </row>
    <row r="1050" spans="1:15" ht="12" customHeight="1" outlineLevel="1" x14ac:dyDescent="0.2">
      <c r="A1050" s="12" t="s">
        <v>24158</v>
      </c>
      <c r="B1050" s="12">
        <v>18576</v>
      </c>
      <c r="C1050" s="12" t="s">
        <v>20133</v>
      </c>
      <c r="D1050" s="17">
        <v>40058</v>
      </c>
      <c r="E1050" s="13">
        <v>40066</v>
      </c>
      <c r="F1050" s="14">
        <v>40067</v>
      </c>
      <c r="G1050" s="8"/>
      <c r="H1050" s="8"/>
      <c r="J1050" s="10"/>
      <c r="K1050" s="10"/>
      <c r="L1050" s="15">
        <v>0</v>
      </c>
      <c r="M1050" s="15">
        <v>0</v>
      </c>
      <c r="O1050" t="str">
        <f t="shared" ref="O1050:O1113" si="17">+A1050&amp;C1050</f>
        <v>NBBDeclined</v>
      </c>
    </row>
    <row r="1051" spans="1:15" ht="12" customHeight="1" outlineLevel="1" x14ac:dyDescent="0.2">
      <c r="A1051" s="12" t="s">
        <v>20138</v>
      </c>
      <c r="B1051" s="12">
        <v>17707</v>
      </c>
      <c r="C1051" s="12" t="s">
        <v>20135</v>
      </c>
      <c r="D1051" s="13">
        <v>40067</v>
      </c>
      <c r="E1051" s="13">
        <v>40067</v>
      </c>
      <c r="F1051" s="14">
        <v>40070</v>
      </c>
      <c r="G1051" s="19">
        <v>40081</v>
      </c>
      <c r="H1051" s="19">
        <v>40085</v>
      </c>
      <c r="I1051" s="21">
        <v>40096</v>
      </c>
      <c r="J1051" s="22">
        <v>11</v>
      </c>
      <c r="K1051" s="22">
        <v>4</v>
      </c>
      <c r="L1051" s="15">
        <v>15</v>
      </c>
      <c r="M1051" s="15">
        <v>11</v>
      </c>
      <c r="O1051" t="str">
        <f t="shared" si="17"/>
        <v>CNJBound &amp; Not Paid</v>
      </c>
    </row>
    <row r="1052" spans="1:15" ht="12" customHeight="1" outlineLevel="1" x14ac:dyDescent="0.2">
      <c r="A1052" s="12" t="s">
        <v>20138</v>
      </c>
      <c r="B1052" s="12">
        <v>17634</v>
      </c>
      <c r="C1052" s="12" t="s">
        <v>20135</v>
      </c>
      <c r="D1052" s="13">
        <v>40067</v>
      </c>
      <c r="E1052" s="13">
        <v>40067</v>
      </c>
      <c r="F1052" s="14">
        <v>40070</v>
      </c>
      <c r="G1052" s="19">
        <v>40073</v>
      </c>
      <c r="H1052" s="19">
        <v>40073</v>
      </c>
      <c r="I1052" s="21">
        <v>40085</v>
      </c>
      <c r="J1052" s="22">
        <v>3</v>
      </c>
      <c r="K1052" s="22">
        <v>0</v>
      </c>
      <c r="L1052" s="15">
        <v>3</v>
      </c>
      <c r="M1052" s="15">
        <v>12</v>
      </c>
      <c r="O1052" t="str">
        <f t="shared" si="17"/>
        <v>CNJBound &amp; Not Paid</v>
      </c>
    </row>
    <row r="1053" spans="1:15" ht="12" customHeight="1" outlineLevel="1" x14ac:dyDescent="0.2">
      <c r="A1053" s="12" t="s">
        <v>24153</v>
      </c>
      <c r="B1053" s="12">
        <v>17861</v>
      </c>
      <c r="C1053" s="12" t="s">
        <v>24152</v>
      </c>
      <c r="D1053" s="13">
        <v>40061</v>
      </c>
      <c r="E1053" s="13">
        <v>40067</v>
      </c>
      <c r="F1053" s="14">
        <v>40070</v>
      </c>
      <c r="G1053" s="19">
        <v>40093</v>
      </c>
      <c r="H1053" s="19">
        <v>40093</v>
      </c>
      <c r="I1053" s="21">
        <v>40118</v>
      </c>
      <c r="J1053" s="22">
        <v>23</v>
      </c>
      <c r="K1053" s="22">
        <v>0</v>
      </c>
      <c r="L1053" s="15">
        <v>23</v>
      </c>
      <c r="M1053" s="15">
        <v>25</v>
      </c>
      <c r="O1053" t="str">
        <f t="shared" si="17"/>
        <v>HJMQuote Issued</v>
      </c>
    </row>
    <row r="1054" spans="1:15" ht="12" customHeight="1" outlineLevel="1" x14ac:dyDescent="0.2">
      <c r="A1054" s="12" t="s">
        <v>24155</v>
      </c>
      <c r="B1054" s="12">
        <v>17731</v>
      </c>
      <c r="C1054" s="12" t="s">
        <v>24152</v>
      </c>
      <c r="D1054" s="13">
        <v>40058</v>
      </c>
      <c r="E1054" s="13">
        <v>40067</v>
      </c>
      <c r="F1054" s="14">
        <v>40070</v>
      </c>
      <c r="G1054" s="19">
        <v>40095</v>
      </c>
      <c r="H1054" s="19">
        <v>40095</v>
      </c>
      <c r="I1054" s="21">
        <v>40104</v>
      </c>
      <c r="J1054" s="22">
        <v>25</v>
      </c>
      <c r="K1054" s="22">
        <v>0</v>
      </c>
      <c r="L1054" s="15">
        <v>25</v>
      </c>
      <c r="M1054" s="15">
        <v>9</v>
      </c>
      <c r="O1054" t="str">
        <f t="shared" si="17"/>
        <v>JRQuote Issued</v>
      </c>
    </row>
    <row r="1055" spans="1:15" ht="12" customHeight="1" outlineLevel="1" x14ac:dyDescent="0.2">
      <c r="A1055" s="12" t="s">
        <v>24155</v>
      </c>
      <c r="B1055" s="12">
        <v>17679</v>
      </c>
      <c r="C1055" s="12" t="s">
        <v>20135</v>
      </c>
      <c r="D1055" s="17">
        <v>40058</v>
      </c>
      <c r="E1055" s="13">
        <v>40067</v>
      </c>
      <c r="F1055" s="14">
        <v>40070</v>
      </c>
      <c r="G1055" s="19">
        <v>40085</v>
      </c>
      <c r="H1055" s="19">
        <v>40085</v>
      </c>
      <c r="I1055" s="16">
        <v>40091</v>
      </c>
      <c r="J1055" s="22">
        <v>15</v>
      </c>
      <c r="K1055" s="22">
        <v>0</v>
      </c>
      <c r="L1055" s="15">
        <v>15</v>
      </c>
      <c r="M1055" s="15">
        <v>6</v>
      </c>
      <c r="O1055" t="str">
        <f t="shared" si="17"/>
        <v>JRBound &amp; Not Paid</v>
      </c>
    </row>
    <row r="1056" spans="1:15" ht="12" customHeight="1" outlineLevel="1" x14ac:dyDescent="0.2">
      <c r="A1056" s="12" t="s">
        <v>24156</v>
      </c>
      <c r="B1056" s="12">
        <v>18581</v>
      </c>
      <c r="C1056" s="12" t="s">
        <v>20133</v>
      </c>
      <c r="D1056" s="13">
        <v>40037</v>
      </c>
      <c r="E1056" s="13">
        <v>40070</v>
      </c>
      <c r="F1056" s="14">
        <v>40070</v>
      </c>
      <c r="G1056" s="19">
        <v>40078</v>
      </c>
      <c r="H1056" s="8"/>
      <c r="J1056" s="22">
        <v>8</v>
      </c>
      <c r="K1056" s="10"/>
      <c r="L1056" s="15">
        <v>0</v>
      </c>
      <c r="M1056" s="15">
        <v>0</v>
      </c>
      <c r="O1056" t="str">
        <f t="shared" si="17"/>
        <v>LABDeclined</v>
      </c>
    </row>
    <row r="1057" spans="1:15" ht="12" customHeight="1" outlineLevel="1" x14ac:dyDescent="0.2">
      <c r="A1057" s="12" t="s">
        <v>24158</v>
      </c>
      <c r="B1057" s="12">
        <v>18580</v>
      </c>
      <c r="C1057" s="12" t="s">
        <v>24152</v>
      </c>
      <c r="D1057" s="13">
        <v>40050</v>
      </c>
      <c r="E1057" s="13">
        <v>40067</v>
      </c>
      <c r="F1057" s="14">
        <v>40070</v>
      </c>
      <c r="G1057" s="19">
        <v>40081</v>
      </c>
      <c r="H1057" s="19">
        <v>40081</v>
      </c>
      <c r="J1057" s="22">
        <v>11</v>
      </c>
      <c r="K1057" s="22">
        <v>0</v>
      </c>
      <c r="L1057" s="15">
        <v>11</v>
      </c>
      <c r="M1057" s="15">
        <v>0</v>
      </c>
      <c r="O1057" t="str">
        <f t="shared" si="17"/>
        <v>NBBQuote Issued</v>
      </c>
    </row>
    <row r="1058" spans="1:15" ht="12" customHeight="1" outlineLevel="1" x14ac:dyDescent="0.2">
      <c r="A1058" s="12" t="s">
        <v>20138</v>
      </c>
      <c r="B1058" s="12">
        <v>17682</v>
      </c>
      <c r="C1058" s="12" t="s">
        <v>24150</v>
      </c>
      <c r="D1058" s="13">
        <v>40070</v>
      </c>
      <c r="E1058" s="13">
        <v>40071</v>
      </c>
      <c r="F1058" s="14">
        <v>40071</v>
      </c>
      <c r="G1058" s="8"/>
      <c r="H1058" s="8"/>
      <c r="I1058" s="21">
        <v>40092</v>
      </c>
      <c r="J1058" s="10"/>
      <c r="K1058" s="10"/>
      <c r="L1058" s="15">
        <v>0</v>
      </c>
      <c r="M1058" s="15">
        <v>0</v>
      </c>
      <c r="O1058" t="str">
        <f t="shared" si="17"/>
        <v>CNJDO NOT RENEW</v>
      </c>
    </row>
    <row r="1059" spans="1:15" ht="12" customHeight="1" outlineLevel="1" x14ac:dyDescent="0.2">
      <c r="A1059" s="12" t="s">
        <v>20138</v>
      </c>
      <c r="B1059" s="12">
        <v>17751</v>
      </c>
      <c r="C1059" s="12" t="s">
        <v>24151</v>
      </c>
      <c r="D1059" s="13">
        <v>40067</v>
      </c>
      <c r="E1059" s="13">
        <v>40070</v>
      </c>
      <c r="F1059" s="14">
        <v>40071</v>
      </c>
      <c r="G1059" s="19">
        <v>40092</v>
      </c>
      <c r="H1059" s="8"/>
      <c r="I1059" s="21">
        <v>40111</v>
      </c>
      <c r="J1059" s="22">
        <v>21</v>
      </c>
      <c r="K1059" s="10"/>
      <c r="L1059" s="15">
        <v>0</v>
      </c>
      <c r="M1059" s="15">
        <v>0</v>
      </c>
      <c r="O1059" t="str">
        <f t="shared" si="17"/>
        <v>CNJRating</v>
      </c>
    </row>
    <row r="1060" spans="1:15" ht="12" customHeight="1" outlineLevel="1" x14ac:dyDescent="0.2">
      <c r="A1060" s="12" t="s">
        <v>24153</v>
      </c>
      <c r="B1060" s="12">
        <v>17660</v>
      </c>
      <c r="C1060" s="12" t="s">
        <v>20135</v>
      </c>
      <c r="D1060" s="13">
        <v>40049</v>
      </c>
      <c r="E1060" s="13">
        <v>40071</v>
      </c>
      <c r="F1060" s="14">
        <v>40071</v>
      </c>
      <c r="G1060" s="19">
        <v>40077</v>
      </c>
      <c r="H1060" s="19">
        <v>40080</v>
      </c>
      <c r="I1060" s="21">
        <v>40087</v>
      </c>
      <c r="J1060" s="22">
        <v>6</v>
      </c>
      <c r="K1060" s="22">
        <v>3</v>
      </c>
      <c r="L1060" s="15">
        <v>9</v>
      </c>
      <c r="M1060" s="15">
        <v>7</v>
      </c>
      <c r="O1060" t="str">
        <f t="shared" si="17"/>
        <v>HJMBound &amp; Not Paid</v>
      </c>
    </row>
    <row r="1061" spans="1:15" ht="12" customHeight="1" outlineLevel="1" x14ac:dyDescent="0.2">
      <c r="A1061" s="12" t="s">
        <v>24153</v>
      </c>
      <c r="B1061" s="12">
        <v>17651</v>
      </c>
      <c r="C1061" s="12" t="s">
        <v>20135</v>
      </c>
      <c r="D1061" s="13">
        <v>40067</v>
      </c>
      <c r="E1061" s="13">
        <v>40071</v>
      </c>
      <c r="F1061" s="14">
        <v>40071</v>
      </c>
      <c r="G1061" s="19">
        <v>40077</v>
      </c>
      <c r="H1061" s="19">
        <v>40078</v>
      </c>
      <c r="I1061" s="21">
        <v>40087</v>
      </c>
      <c r="J1061" s="22">
        <v>6</v>
      </c>
      <c r="K1061" s="22">
        <v>1</v>
      </c>
      <c r="L1061" s="15">
        <v>7</v>
      </c>
      <c r="M1061" s="15">
        <v>9</v>
      </c>
      <c r="O1061" t="str">
        <f t="shared" si="17"/>
        <v>HJMBound &amp; Not Paid</v>
      </c>
    </row>
    <row r="1062" spans="1:15" ht="12" customHeight="1" outlineLevel="1" x14ac:dyDescent="0.2">
      <c r="A1062" s="12" t="s">
        <v>24153</v>
      </c>
      <c r="B1062" s="12">
        <v>18582</v>
      </c>
      <c r="C1062" s="12" t="s">
        <v>20135</v>
      </c>
      <c r="D1062" s="13">
        <v>40052</v>
      </c>
      <c r="E1062" s="13">
        <v>40071</v>
      </c>
      <c r="F1062" s="14">
        <v>40071</v>
      </c>
      <c r="G1062" s="14">
        <v>40073</v>
      </c>
      <c r="H1062" s="14">
        <v>40074</v>
      </c>
      <c r="J1062" s="15">
        <v>2</v>
      </c>
      <c r="K1062" s="15">
        <v>1</v>
      </c>
      <c r="L1062" s="15">
        <v>3</v>
      </c>
      <c r="M1062" s="15">
        <v>0</v>
      </c>
      <c r="O1062" t="str">
        <f t="shared" si="17"/>
        <v>HJMBound &amp; Not Paid</v>
      </c>
    </row>
    <row r="1063" spans="1:15" ht="12" customHeight="1" outlineLevel="1" x14ac:dyDescent="0.2">
      <c r="A1063" s="12" t="s">
        <v>24153</v>
      </c>
      <c r="B1063" s="12">
        <v>17663</v>
      </c>
      <c r="C1063" s="12" t="s">
        <v>20135</v>
      </c>
      <c r="D1063" s="13">
        <v>40064</v>
      </c>
      <c r="E1063" s="13">
        <v>40070</v>
      </c>
      <c r="F1063" s="14">
        <v>40071</v>
      </c>
      <c r="G1063" s="19">
        <v>40077</v>
      </c>
      <c r="H1063" s="19">
        <v>40074</v>
      </c>
      <c r="I1063" s="16">
        <v>40087</v>
      </c>
      <c r="J1063" s="22">
        <v>6</v>
      </c>
      <c r="K1063" s="22">
        <v>-3</v>
      </c>
      <c r="L1063" s="15">
        <v>3</v>
      </c>
      <c r="M1063" s="15">
        <v>13</v>
      </c>
      <c r="O1063" t="str">
        <f t="shared" si="17"/>
        <v>HJMBound &amp; Not Paid</v>
      </c>
    </row>
    <row r="1064" spans="1:15" ht="12" customHeight="1" outlineLevel="1" x14ac:dyDescent="0.2">
      <c r="A1064" s="12" t="s">
        <v>24155</v>
      </c>
      <c r="B1064" s="12">
        <v>17761</v>
      </c>
      <c r="C1064" s="12" t="s">
        <v>24151</v>
      </c>
      <c r="D1064" s="13">
        <v>40064</v>
      </c>
      <c r="E1064" s="13">
        <v>40067</v>
      </c>
      <c r="F1064" s="14">
        <v>40071</v>
      </c>
      <c r="G1064" s="8"/>
      <c r="H1064" s="8"/>
      <c r="I1064" s="21">
        <v>40114</v>
      </c>
      <c r="J1064" s="10"/>
      <c r="K1064" s="10"/>
      <c r="L1064" s="15">
        <v>0</v>
      </c>
      <c r="M1064" s="15">
        <v>0</v>
      </c>
      <c r="O1064" t="str">
        <f t="shared" si="17"/>
        <v>JRRating</v>
      </c>
    </row>
    <row r="1065" spans="1:15" ht="12" customHeight="1" outlineLevel="1" x14ac:dyDescent="0.2">
      <c r="A1065" s="12" t="s">
        <v>24156</v>
      </c>
      <c r="B1065" s="12">
        <v>17877</v>
      </c>
      <c r="C1065" s="12" t="s">
        <v>24151</v>
      </c>
      <c r="D1065" s="13">
        <v>40067</v>
      </c>
      <c r="E1065" s="13">
        <v>40070</v>
      </c>
      <c r="F1065" s="14">
        <v>40071</v>
      </c>
      <c r="G1065" s="8"/>
      <c r="H1065" s="8"/>
      <c r="I1065" s="21">
        <v>40120</v>
      </c>
      <c r="J1065" s="10"/>
      <c r="K1065" s="10"/>
      <c r="L1065" s="15">
        <v>0</v>
      </c>
      <c r="M1065" s="15">
        <v>0</v>
      </c>
      <c r="O1065" t="str">
        <f t="shared" si="17"/>
        <v>LABRating</v>
      </c>
    </row>
    <row r="1066" spans="1:15" ht="12" customHeight="1" outlineLevel="1" x14ac:dyDescent="0.2">
      <c r="A1066" s="12" t="s">
        <v>24157</v>
      </c>
      <c r="B1066" s="12">
        <v>17706</v>
      </c>
      <c r="C1066" s="12" t="s">
        <v>20135</v>
      </c>
      <c r="D1066" s="13">
        <v>40064</v>
      </c>
      <c r="E1066" s="13">
        <v>40071</v>
      </c>
      <c r="F1066" s="14">
        <v>40071</v>
      </c>
      <c r="G1066" s="19">
        <v>40072</v>
      </c>
      <c r="H1066" s="19">
        <v>40077</v>
      </c>
      <c r="I1066" s="21">
        <v>40096</v>
      </c>
      <c r="J1066" s="22">
        <v>1</v>
      </c>
      <c r="K1066" s="22">
        <v>5</v>
      </c>
      <c r="L1066" s="15">
        <v>6</v>
      </c>
      <c r="M1066" s="15">
        <v>19</v>
      </c>
      <c r="O1066" t="str">
        <f t="shared" si="17"/>
        <v>MCBBound &amp; Not Paid</v>
      </c>
    </row>
    <row r="1067" spans="1:15" ht="12" customHeight="1" outlineLevel="1" x14ac:dyDescent="0.2">
      <c r="A1067" s="12" t="s">
        <v>24157</v>
      </c>
      <c r="B1067" s="12">
        <v>17697</v>
      </c>
      <c r="C1067" s="12" t="s">
        <v>20135</v>
      </c>
      <c r="D1067" s="13">
        <v>40069</v>
      </c>
      <c r="E1067" s="13">
        <v>40070</v>
      </c>
      <c r="F1067" s="14">
        <v>40071</v>
      </c>
      <c r="G1067" s="14">
        <v>40078</v>
      </c>
      <c r="H1067" s="14">
        <v>40078</v>
      </c>
      <c r="I1067" s="21">
        <v>40094</v>
      </c>
      <c r="J1067" s="15">
        <v>7</v>
      </c>
      <c r="K1067" s="15">
        <v>0</v>
      </c>
      <c r="L1067" s="15">
        <v>7</v>
      </c>
      <c r="M1067" s="15">
        <v>16</v>
      </c>
      <c r="O1067" t="str">
        <f t="shared" si="17"/>
        <v>MCBBound &amp; Not Paid</v>
      </c>
    </row>
    <row r="1068" spans="1:15" ht="12" customHeight="1" outlineLevel="1" x14ac:dyDescent="0.2">
      <c r="A1068" s="12" t="s">
        <v>20138</v>
      </c>
      <c r="B1068" s="12">
        <v>17667</v>
      </c>
      <c r="C1068" s="12" t="s">
        <v>20135</v>
      </c>
      <c r="D1068" s="13">
        <v>40045</v>
      </c>
      <c r="E1068" s="13">
        <v>40072</v>
      </c>
      <c r="F1068" s="14">
        <v>40072</v>
      </c>
      <c r="G1068" s="19">
        <v>40077</v>
      </c>
      <c r="H1068" s="19">
        <v>40077</v>
      </c>
      <c r="I1068" s="21">
        <v>40088</v>
      </c>
      <c r="J1068" s="22">
        <v>5</v>
      </c>
      <c r="K1068" s="22">
        <v>0</v>
      </c>
      <c r="L1068" s="15">
        <v>5</v>
      </c>
      <c r="M1068" s="15">
        <v>11</v>
      </c>
      <c r="O1068" t="str">
        <f t="shared" si="17"/>
        <v>CNJBound &amp; Not Paid</v>
      </c>
    </row>
    <row r="1069" spans="1:15" ht="12" customHeight="1" outlineLevel="1" x14ac:dyDescent="0.2">
      <c r="A1069" s="12" t="s">
        <v>24155</v>
      </c>
      <c r="B1069" s="12">
        <v>17755</v>
      </c>
      <c r="C1069" s="12" t="s">
        <v>24151</v>
      </c>
      <c r="D1069" s="13">
        <v>40067</v>
      </c>
      <c r="E1069" s="13">
        <v>40070</v>
      </c>
      <c r="F1069" s="14">
        <v>40072</v>
      </c>
      <c r="G1069" s="8"/>
      <c r="H1069" s="8"/>
      <c r="I1069" s="21">
        <v>40113</v>
      </c>
      <c r="J1069" s="10"/>
      <c r="K1069" s="10"/>
      <c r="L1069" s="15">
        <v>0</v>
      </c>
      <c r="M1069" s="15">
        <v>0</v>
      </c>
      <c r="O1069" t="str">
        <f t="shared" si="17"/>
        <v>JRRating</v>
      </c>
    </row>
    <row r="1070" spans="1:15" ht="12" customHeight="1" outlineLevel="1" x14ac:dyDescent="0.2">
      <c r="A1070" s="12" t="s">
        <v>24156</v>
      </c>
      <c r="B1070" s="12">
        <v>18585</v>
      </c>
      <c r="C1070" s="12" t="s">
        <v>20135</v>
      </c>
      <c r="D1070" s="13">
        <v>40071</v>
      </c>
      <c r="E1070" s="13">
        <v>40072</v>
      </c>
      <c r="F1070" s="14">
        <v>40072</v>
      </c>
      <c r="G1070" s="14">
        <v>40073</v>
      </c>
      <c r="H1070" s="14">
        <v>40081</v>
      </c>
      <c r="J1070" s="15">
        <v>1</v>
      </c>
      <c r="K1070" s="15">
        <v>8</v>
      </c>
      <c r="L1070" s="15">
        <v>9</v>
      </c>
      <c r="M1070" s="15">
        <v>0</v>
      </c>
      <c r="O1070" t="str">
        <f t="shared" si="17"/>
        <v>LABBound &amp; Not Paid</v>
      </c>
    </row>
    <row r="1071" spans="1:15" ht="12" customHeight="1" outlineLevel="1" x14ac:dyDescent="0.2">
      <c r="A1071" s="12" t="s">
        <v>24157</v>
      </c>
      <c r="B1071" s="12">
        <v>17700</v>
      </c>
      <c r="C1071" s="12" t="s">
        <v>20135</v>
      </c>
      <c r="D1071" s="17">
        <v>40072</v>
      </c>
      <c r="E1071" s="13">
        <v>40072</v>
      </c>
      <c r="F1071" s="14">
        <v>40072</v>
      </c>
      <c r="G1071" s="19">
        <v>40086</v>
      </c>
      <c r="H1071" s="19">
        <v>40087</v>
      </c>
      <c r="I1071" s="21">
        <v>40095</v>
      </c>
      <c r="J1071" s="22">
        <v>14</v>
      </c>
      <c r="K1071" s="22">
        <v>1</v>
      </c>
      <c r="L1071" s="15">
        <v>15</v>
      </c>
      <c r="M1071" s="15">
        <v>8</v>
      </c>
      <c r="O1071" t="str">
        <f t="shared" si="17"/>
        <v>MCBBound &amp; Not Paid</v>
      </c>
    </row>
    <row r="1072" spans="1:15" ht="12" customHeight="1" outlineLevel="1" x14ac:dyDescent="0.2">
      <c r="A1072" s="12" t="s">
        <v>24157</v>
      </c>
      <c r="B1072" s="12">
        <v>17626</v>
      </c>
      <c r="C1072" s="12" t="s">
        <v>20135</v>
      </c>
      <c r="D1072" s="13">
        <v>40060</v>
      </c>
      <c r="E1072" s="13">
        <v>40071</v>
      </c>
      <c r="F1072" s="14">
        <v>40072</v>
      </c>
      <c r="G1072" s="19">
        <v>40073</v>
      </c>
      <c r="H1072" s="19">
        <v>40077</v>
      </c>
      <c r="I1072" s="21">
        <v>40082</v>
      </c>
      <c r="J1072" s="22">
        <v>1</v>
      </c>
      <c r="K1072" s="22">
        <v>4</v>
      </c>
      <c r="L1072" s="15">
        <v>5</v>
      </c>
      <c r="M1072" s="15">
        <v>5</v>
      </c>
      <c r="O1072" t="str">
        <f t="shared" si="17"/>
        <v>MCBBound &amp; Not Paid</v>
      </c>
    </row>
    <row r="1073" spans="1:15" ht="12" customHeight="1" outlineLevel="1" x14ac:dyDescent="0.2">
      <c r="A1073" s="12" t="s">
        <v>24158</v>
      </c>
      <c r="B1073" s="12">
        <v>18584</v>
      </c>
      <c r="C1073" s="12" t="s">
        <v>20133</v>
      </c>
      <c r="D1073" s="13">
        <v>40003</v>
      </c>
      <c r="E1073" s="13">
        <v>40072</v>
      </c>
      <c r="F1073" s="14">
        <v>40072</v>
      </c>
      <c r="G1073" s="8"/>
      <c r="H1073" s="8"/>
      <c r="J1073" s="10"/>
      <c r="K1073" s="10"/>
      <c r="L1073" s="15">
        <v>0</v>
      </c>
      <c r="M1073" s="15">
        <v>0</v>
      </c>
      <c r="O1073" t="str">
        <f t="shared" si="17"/>
        <v>NBBDeclined</v>
      </c>
    </row>
    <row r="1074" spans="1:15" ht="12" customHeight="1" outlineLevel="1" x14ac:dyDescent="0.2">
      <c r="A1074" s="12" t="s">
        <v>24158</v>
      </c>
      <c r="B1074" s="12">
        <v>18583</v>
      </c>
      <c r="C1074" s="12" t="s">
        <v>20133</v>
      </c>
      <c r="D1074" s="13">
        <v>40057</v>
      </c>
      <c r="E1074" s="13">
        <v>40072</v>
      </c>
      <c r="F1074" s="14">
        <v>40072</v>
      </c>
      <c r="G1074" s="8"/>
      <c r="H1074" s="8"/>
      <c r="J1074" s="10"/>
      <c r="K1074" s="10"/>
      <c r="L1074" s="15">
        <v>0</v>
      </c>
      <c r="M1074" s="15">
        <v>0</v>
      </c>
      <c r="O1074" t="str">
        <f t="shared" si="17"/>
        <v>NBBDeclined</v>
      </c>
    </row>
    <row r="1075" spans="1:15" ht="12" customHeight="1" outlineLevel="1" x14ac:dyDescent="0.2">
      <c r="A1075" s="12" t="s">
        <v>24158</v>
      </c>
      <c r="B1075" s="12">
        <v>18587</v>
      </c>
      <c r="C1075" s="12" t="s">
        <v>20133</v>
      </c>
      <c r="D1075" s="13">
        <v>39534</v>
      </c>
      <c r="E1075" s="13">
        <v>40072</v>
      </c>
      <c r="F1075" s="14">
        <v>40072</v>
      </c>
      <c r="G1075" s="8"/>
      <c r="H1075" s="8"/>
      <c r="J1075" s="10"/>
      <c r="K1075" s="10"/>
      <c r="L1075" s="15">
        <v>0</v>
      </c>
      <c r="M1075" s="15">
        <v>0</v>
      </c>
      <c r="O1075" t="str">
        <f t="shared" si="17"/>
        <v>NBBDeclined</v>
      </c>
    </row>
    <row r="1076" spans="1:15" ht="12" customHeight="1" outlineLevel="1" x14ac:dyDescent="0.2">
      <c r="A1076" s="12" t="s">
        <v>24158</v>
      </c>
      <c r="B1076" s="12">
        <v>18586</v>
      </c>
      <c r="C1076" s="12" t="s">
        <v>20133</v>
      </c>
      <c r="D1076" s="13">
        <v>40064</v>
      </c>
      <c r="E1076" s="13">
        <v>40072</v>
      </c>
      <c r="F1076" s="14">
        <v>40072</v>
      </c>
      <c r="G1076" s="8"/>
      <c r="H1076" s="8"/>
      <c r="J1076" s="10"/>
      <c r="K1076" s="10"/>
      <c r="L1076" s="15">
        <v>0</v>
      </c>
      <c r="M1076" s="15">
        <v>0</v>
      </c>
      <c r="O1076" t="str">
        <f t="shared" si="17"/>
        <v>NBBDeclined</v>
      </c>
    </row>
    <row r="1077" spans="1:15" ht="12" customHeight="1" outlineLevel="1" x14ac:dyDescent="0.2">
      <c r="A1077" s="12" t="s">
        <v>20138</v>
      </c>
      <c r="B1077" s="12">
        <v>17853</v>
      </c>
      <c r="C1077" s="12" t="s">
        <v>24151</v>
      </c>
      <c r="D1077" s="13">
        <v>40060</v>
      </c>
      <c r="E1077" s="13">
        <v>40070</v>
      </c>
      <c r="F1077" s="14">
        <v>40073</v>
      </c>
      <c r="G1077" s="8"/>
      <c r="H1077" s="8"/>
      <c r="I1077" s="21">
        <v>40118</v>
      </c>
      <c r="J1077" s="10"/>
      <c r="K1077" s="10"/>
      <c r="L1077" s="15">
        <v>0</v>
      </c>
      <c r="M1077" s="15">
        <v>0</v>
      </c>
      <c r="O1077" t="str">
        <f t="shared" si="17"/>
        <v>CNJRating</v>
      </c>
    </row>
    <row r="1078" spans="1:15" ht="12" customHeight="1" outlineLevel="1" x14ac:dyDescent="0.2">
      <c r="A1078" s="12" t="s">
        <v>20138</v>
      </c>
      <c r="B1078" s="12">
        <v>17678</v>
      </c>
      <c r="C1078" s="12" t="s">
        <v>20135</v>
      </c>
      <c r="D1078" s="13">
        <v>40057</v>
      </c>
      <c r="E1078" s="13">
        <v>40072</v>
      </c>
      <c r="F1078" s="14">
        <v>40073</v>
      </c>
      <c r="G1078" s="19">
        <v>40076</v>
      </c>
      <c r="H1078" s="19">
        <v>40078</v>
      </c>
      <c r="I1078" s="21">
        <v>40091</v>
      </c>
      <c r="J1078" s="22">
        <v>3</v>
      </c>
      <c r="K1078" s="22">
        <v>2</v>
      </c>
      <c r="L1078" s="15">
        <v>5</v>
      </c>
      <c r="M1078" s="15">
        <v>13</v>
      </c>
      <c r="O1078" t="str">
        <f t="shared" si="17"/>
        <v>CNJBound &amp; Not Paid</v>
      </c>
    </row>
    <row r="1079" spans="1:15" ht="12" customHeight="1" outlineLevel="1" x14ac:dyDescent="0.2">
      <c r="A1079" s="12" t="s">
        <v>20138</v>
      </c>
      <c r="B1079" s="12">
        <v>17675</v>
      </c>
      <c r="C1079" s="12" t="s">
        <v>20135</v>
      </c>
      <c r="D1079" s="17">
        <v>40066</v>
      </c>
      <c r="E1079" s="13">
        <v>40070</v>
      </c>
      <c r="F1079" s="14">
        <v>40073</v>
      </c>
      <c r="G1079" s="19">
        <v>40078</v>
      </c>
      <c r="H1079" s="19">
        <v>40079</v>
      </c>
      <c r="I1079" s="21">
        <v>40090</v>
      </c>
      <c r="J1079" s="22">
        <v>5</v>
      </c>
      <c r="K1079" s="22">
        <v>1</v>
      </c>
      <c r="L1079" s="15">
        <v>6</v>
      </c>
      <c r="M1079" s="15">
        <v>11</v>
      </c>
      <c r="O1079" t="str">
        <f t="shared" si="17"/>
        <v>CNJBound &amp; Not Paid</v>
      </c>
    </row>
    <row r="1080" spans="1:15" ht="12" customHeight="1" outlineLevel="1" x14ac:dyDescent="0.2">
      <c r="A1080" s="12" t="s">
        <v>24153</v>
      </c>
      <c r="B1080" s="12">
        <v>17854</v>
      </c>
      <c r="C1080" s="12" t="s">
        <v>24152</v>
      </c>
      <c r="D1080" s="13">
        <v>40045</v>
      </c>
      <c r="E1080" s="13">
        <v>40071</v>
      </c>
      <c r="F1080" s="14">
        <v>40073</v>
      </c>
      <c r="G1080" s="19">
        <v>40088</v>
      </c>
      <c r="H1080" s="19">
        <v>40098</v>
      </c>
      <c r="I1080" s="21">
        <v>40118</v>
      </c>
      <c r="J1080" s="22">
        <v>15</v>
      </c>
      <c r="K1080" s="22">
        <v>10</v>
      </c>
      <c r="L1080" s="15">
        <v>25</v>
      </c>
      <c r="M1080" s="15">
        <v>20</v>
      </c>
      <c r="O1080" t="str">
        <f t="shared" si="17"/>
        <v>HJMQuote Issued</v>
      </c>
    </row>
    <row r="1081" spans="1:15" ht="12" customHeight="1" outlineLevel="1" x14ac:dyDescent="0.2">
      <c r="A1081" s="12" t="s">
        <v>24153</v>
      </c>
      <c r="B1081" s="12">
        <v>17872</v>
      </c>
      <c r="C1081" s="12" t="s">
        <v>24151</v>
      </c>
      <c r="D1081" s="13">
        <v>40063</v>
      </c>
      <c r="E1081" s="13">
        <v>40070</v>
      </c>
      <c r="F1081" s="14">
        <v>40073</v>
      </c>
      <c r="G1081" s="8"/>
      <c r="H1081" s="8"/>
      <c r="I1081" s="21">
        <v>40119</v>
      </c>
      <c r="J1081" s="10"/>
      <c r="K1081" s="10"/>
      <c r="L1081" s="15">
        <v>0</v>
      </c>
      <c r="M1081" s="15">
        <v>0</v>
      </c>
      <c r="O1081" t="str">
        <f t="shared" si="17"/>
        <v>HJMRating</v>
      </c>
    </row>
    <row r="1082" spans="1:15" ht="12" customHeight="1" outlineLevel="1" x14ac:dyDescent="0.2">
      <c r="A1082" s="12" t="s">
        <v>24153</v>
      </c>
      <c r="B1082" s="12">
        <v>18196</v>
      </c>
      <c r="C1082" s="12" t="s">
        <v>20135</v>
      </c>
      <c r="D1082" s="13">
        <v>40067</v>
      </c>
      <c r="E1082" s="13">
        <v>40073</v>
      </c>
      <c r="F1082" s="14">
        <v>40073</v>
      </c>
      <c r="G1082" s="19">
        <v>39988</v>
      </c>
      <c r="H1082" s="19">
        <v>40073</v>
      </c>
      <c r="J1082" s="22">
        <v>-85</v>
      </c>
      <c r="K1082" s="22">
        <v>85</v>
      </c>
      <c r="L1082" s="15">
        <v>0</v>
      </c>
      <c r="M1082" s="15">
        <v>0</v>
      </c>
      <c r="O1082" t="str">
        <f t="shared" si="17"/>
        <v>HJMBound &amp; Not Paid</v>
      </c>
    </row>
    <row r="1083" spans="1:15" ht="12" customHeight="1" outlineLevel="1" x14ac:dyDescent="0.2">
      <c r="A1083" s="12" t="s">
        <v>24153</v>
      </c>
      <c r="B1083" s="12">
        <v>18011</v>
      </c>
      <c r="C1083" s="12" t="s">
        <v>24151</v>
      </c>
      <c r="D1083" s="17">
        <v>40067</v>
      </c>
      <c r="E1083" s="13">
        <v>40070</v>
      </c>
      <c r="F1083" s="14">
        <v>40073</v>
      </c>
      <c r="G1083" s="20"/>
      <c r="H1083" s="20"/>
      <c r="I1083" s="21">
        <v>40151</v>
      </c>
      <c r="J1083" s="23"/>
      <c r="K1083" s="23"/>
      <c r="L1083" s="15">
        <v>0</v>
      </c>
      <c r="M1083" s="15">
        <v>0</v>
      </c>
      <c r="O1083" t="str">
        <f t="shared" si="17"/>
        <v>HJMRating</v>
      </c>
    </row>
    <row r="1084" spans="1:15" ht="12" customHeight="1" outlineLevel="1" x14ac:dyDescent="0.2">
      <c r="A1084" s="12" t="s">
        <v>24155</v>
      </c>
      <c r="B1084" s="12">
        <v>17636</v>
      </c>
      <c r="C1084" s="12" t="s">
        <v>20135</v>
      </c>
      <c r="D1084" s="13">
        <v>40070</v>
      </c>
      <c r="E1084" s="13">
        <v>40073</v>
      </c>
      <c r="F1084" s="14">
        <v>40073</v>
      </c>
      <c r="G1084" s="14">
        <v>40073</v>
      </c>
      <c r="H1084" s="19">
        <v>40077</v>
      </c>
      <c r="I1084" s="21">
        <v>40085</v>
      </c>
      <c r="J1084" s="15">
        <v>0</v>
      </c>
      <c r="K1084" s="22">
        <v>4</v>
      </c>
      <c r="L1084" s="15">
        <v>4</v>
      </c>
      <c r="M1084" s="15">
        <v>8</v>
      </c>
      <c r="O1084" t="str">
        <f t="shared" si="17"/>
        <v>JRBound &amp; Not Paid</v>
      </c>
    </row>
    <row r="1085" spans="1:15" ht="12" customHeight="1" outlineLevel="1" x14ac:dyDescent="0.2">
      <c r="A1085" s="12" t="s">
        <v>24155</v>
      </c>
      <c r="B1085" s="12">
        <v>18023</v>
      </c>
      <c r="C1085" s="12" t="s">
        <v>24151</v>
      </c>
      <c r="D1085" s="13">
        <v>40067</v>
      </c>
      <c r="E1085" s="13">
        <v>40068</v>
      </c>
      <c r="F1085" s="14">
        <v>40073</v>
      </c>
      <c r="G1085" s="20"/>
      <c r="H1085" s="20"/>
      <c r="I1085" s="21">
        <v>40153</v>
      </c>
      <c r="J1085" s="23"/>
      <c r="K1085" s="23"/>
      <c r="L1085" s="15">
        <v>0</v>
      </c>
      <c r="M1085" s="15">
        <v>0</v>
      </c>
      <c r="O1085" t="str">
        <f t="shared" si="17"/>
        <v>JRRating</v>
      </c>
    </row>
    <row r="1086" spans="1:15" ht="12" customHeight="1" outlineLevel="1" x14ac:dyDescent="0.2">
      <c r="A1086" s="12" t="s">
        <v>24155</v>
      </c>
      <c r="B1086" s="12">
        <v>17733</v>
      </c>
      <c r="C1086" s="12" t="s">
        <v>24152</v>
      </c>
      <c r="D1086" s="13">
        <v>40071</v>
      </c>
      <c r="E1086" s="13">
        <v>40072</v>
      </c>
      <c r="F1086" s="14">
        <v>40073</v>
      </c>
      <c r="G1086" s="14">
        <v>40095</v>
      </c>
      <c r="H1086" s="14">
        <v>40095</v>
      </c>
      <c r="I1086" s="21">
        <v>40104</v>
      </c>
      <c r="J1086" s="15">
        <v>22</v>
      </c>
      <c r="K1086" s="15">
        <v>0</v>
      </c>
      <c r="L1086" s="15">
        <v>22</v>
      </c>
      <c r="M1086" s="15">
        <v>9</v>
      </c>
      <c r="O1086" t="str">
        <f t="shared" si="17"/>
        <v>JRQuote Issued</v>
      </c>
    </row>
    <row r="1087" spans="1:15" ht="12" customHeight="1" outlineLevel="1" x14ac:dyDescent="0.2">
      <c r="A1087" s="12" t="s">
        <v>24155</v>
      </c>
      <c r="B1087" s="12">
        <v>17912</v>
      </c>
      <c r="C1087" s="12" t="s">
        <v>24151</v>
      </c>
      <c r="D1087" s="13">
        <v>40065</v>
      </c>
      <c r="E1087" s="13">
        <v>40071</v>
      </c>
      <c r="F1087" s="14">
        <v>40073</v>
      </c>
      <c r="G1087" s="20"/>
      <c r="H1087" s="20"/>
      <c r="I1087" s="21">
        <v>40130</v>
      </c>
      <c r="J1087" s="23"/>
      <c r="K1087" s="23"/>
      <c r="L1087" s="15">
        <v>0</v>
      </c>
      <c r="M1087" s="15">
        <v>0</v>
      </c>
      <c r="O1087" t="str">
        <f t="shared" si="17"/>
        <v>JRRating</v>
      </c>
    </row>
    <row r="1088" spans="1:15" ht="12" customHeight="1" outlineLevel="1" x14ac:dyDescent="0.2">
      <c r="A1088" s="12" t="s">
        <v>24155</v>
      </c>
      <c r="B1088" s="12">
        <v>17631</v>
      </c>
      <c r="C1088" s="12" t="s">
        <v>20135</v>
      </c>
      <c r="D1088" s="13">
        <v>40067</v>
      </c>
      <c r="E1088" s="13">
        <v>40073</v>
      </c>
      <c r="F1088" s="14">
        <v>40073</v>
      </c>
      <c r="G1088" s="19">
        <v>40078</v>
      </c>
      <c r="H1088" s="19">
        <v>40079</v>
      </c>
      <c r="I1088" s="21">
        <v>40084</v>
      </c>
      <c r="J1088" s="22">
        <v>5</v>
      </c>
      <c r="K1088" s="22">
        <v>1</v>
      </c>
      <c r="L1088" s="15">
        <v>6</v>
      </c>
      <c r="M1088" s="15">
        <v>5</v>
      </c>
      <c r="O1088" t="str">
        <f t="shared" si="17"/>
        <v>JRBound &amp; Not Paid</v>
      </c>
    </row>
    <row r="1089" spans="1:15" ht="12" customHeight="1" outlineLevel="1" x14ac:dyDescent="0.2">
      <c r="A1089" s="12" t="s">
        <v>24156</v>
      </c>
      <c r="B1089" s="12">
        <v>17881</v>
      </c>
      <c r="C1089" s="12" t="s">
        <v>24151</v>
      </c>
      <c r="D1089" s="13">
        <v>40060</v>
      </c>
      <c r="E1089" s="13">
        <v>40067</v>
      </c>
      <c r="F1089" s="14">
        <v>40073</v>
      </c>
      <c r="G1089" s="8"/>
      <c r="H1089" s="8"/>
      <c r="I1089" s="21">
        <v>40122</v>
      </c>
      <c r="J1089" s="10"/>
      <c r="K1089" s="10"/>
      <c r="L1089" s="15">
        <v>0</v>
      </c>
      <c r="M1089" s="15">
        <v>0</v>
      </c>
      <c r="O1089" t="str">
        <f t="shared" si="17"/>
        <v>LABRating</v>
      </c>
    </row>
    <row r="1090" spans="1:15" ht="12" customHeight="1" outlineLevel="1" x14ac:dyDescent="0.2">
      <c r="A1090" s="12" t="s">
        <v>24156</v>
      </c>
      <c r="B1090" s="12">
        <v>18591</v>
      </c>
      <c r="C1090" s="12" t="s">
        <v>24152</v>
      </c>
      <c r="D1090" s="13">
        <v>40072</v>
      </c>
      <c r="E1090" s="13">
        <v>40072</v>
      </c>
      <c r="F1090" s="14">
        <v>40073</v>
      </c>
      <c r="G1090" s="19">
        <v>40073</v>
      </c>
      <c r="H1090" s="19">
        <v>40095</v>
      </c>
      <c r="J1090" s="22">
        <v>0</v>
      </c>
      <c r="K1090" s="22">
        <v>22</v>
      </c>
      <c r="L1090" s="15">
        <v>22</v>
      </c>
      <c r="M1090" s="15">
        <v>0</v>
      </c>
      <c r="O1090" t="str">
        <f t="shared" si="17"/>
        <v>LABQuote Issued</v>
      </c>
    </row>
    <row r="1091" spans="1:15" ht="12" customHeight="1" outlineLevel="1" x14ac:dyDescent="0.2">
      <c r="A1091" s="12" t="s">
        <v>24156</v>
      </c>
      <c r="B1091" s="12">
        <v>18593</v>
      </c>
      <c r="C1091" s="12" t="s">
        <v>24151</v>
      </c>
      <c r="D1091" s="13">
        <v>40067</v>
      </c>
      <c r="E1091" s="13">
        <v>40073</v>
      </c>
      <c r="F1091" s="14">
        <v>40073</v>
      </c>
      <c r="G1091" s="14">
        <v>40073</v>
      </c>
      <c r="H1091" s="20"/>
      <c r="J1091" s="15">
        <v>0</v>
      </c>
      <c r="K1091" s="23"/>
      <c r="L1091" s="15">
        <v>0</v>
      </c>
      <c r="M1091" s="15">
        <v>0</v>
      </c>
      <c r="O1091" t="str">
        <f t="shared" si="17"/>
        <v>LABRating</v>
      </c>
    </row>
    <row r="1092" spans="1:15" ht="12" customHeight="1" outlineLevel="1" x14ac:dyDescent="0.2">
      <c r="A1092" s="12" t="s">
        <v>24157</v>
      </c>
      <c r="B1092" s="12">
        <v>17680</v>
      </c>
      <c r="C1092" s="12" t="s">
        <v>20135</v>
      </c>
      <c r="D1092" s="13">
        <v>40067</v>
      </c>
      <c r="E1092" s="13">
        <v>40071</v>
      </c>
      <c r="F1092" s="14">
        <v>40073</v>
      </c>
      <c r="G1092" s="19">
        <v>40083</v>
      </c>
      <c r="H1092" s="19">
        <v>40083</v>
      </c>
      <c r="I1092" s="21">
        <v>40092</v>
      </c>
      <c r="J1092" s="22">
        <v>10</v>
      </c>
      <c r="K1092" s="22">
        <v>0</v>
      </c>
      <c r="L1092" s="15">
        <v>10</v>
      </c>
      <c r="M1092" s="15">
        <v>9</v>
      </c>
      <c r="O1092" t="str">
        <f t="shared" si="17"/>
        <v>MCBBound &amp; Not Paid</v>
      </c>
    </row>
    <row r="1093" spans="1:15" ht="12" customHeight="1" outlineLevel="1" x14ac:dyDescent="0.2">
      <c r="A1093" s="12" t="s">
        <v>24158</v>
      </c>
      <c r="B1093" s="12">
        <v>18592</v>
      </c>
      <c r="C1093" s="12" t="s">
        <v>20133</v>
      </c>
      <c r="D1093" s="13">
        <v>40057</v>
      </c>
      <c r="E1093" s="13">
        <v>40072</v>
      </c>
      <c r="F1093" s="14">
        <v>40073</v>
      </c>
      <c r="G1093" s="8"/>
      <c r="H1093" s="8"/>
      <c r="J1093" s="10"/>
      <c r="K1093" s="10"/>
      <c r="L1093" s="15">
        <v>0</v>
      </c>
      <c r="M1093" s="15">
        <v>0</v>
      </c>
      <c r="O1093" t="str">
        <f t="shared" si="17"/>
        <v>NBBDeclined</v>
      </c>
    </row>
    <row r="1094" spans="1:15" ht="12" customHeight="1" outlineLevel="1" x14ac:dyDescent="0.2">
      <c r="A1094" s="12" t="s">
        <v>24158</v>
      </c>
      <c r="B1094" s="12">
        <v>18589</v>
      </c>
      <c r="C1094" s="12" t="s">
        <v>20133</v>
      </c>
      <c r="D1094" s="13">
        <v>40050</v>
      </c>
      <c r="E1094" s="13">
        <v>40072</v>
      </c>
      <c r="F1094" s="14">
        <v>40073</v>
      </c>
      <c r="G1094" s="20"/>
      <c r="H1094" s="20"/>
      <c r="J1094" s="23"/>
      <c r="K1094" s="23"/>
      <c r="L1094" s="15">
        <v>0</v>
      </c>
      <c r="M1094" s="15">
        <v>0</v>
      </c>
      <c r="O1094" t="str">
        <f t="shared" si="17"/>
        <v>NBBDeclined</v>
      </c>
    </row>
    <row r="1095" spans="1:15" ht="12" customHeight="1" outlineLevel="1" x14ac:dyDescent="0.2">
      <c r="A1095" s="12" t="s">
        <v>24158</v>
      </c>
      <c r="B1095" s="12">
        <v>18588</v>
      </c>
      <c r="C1095" s="12" t="s">
        <v>20133</v>
      </c>
      <c r="D1095" s="13">
        <v>40059</v>
      </c>
      <c r="E1095" s="13">
        <v>40072</v>
      </c>
      <c r="F1095" s="14">
        <v>40073</v>
      </c>
      <c r="G1095" s="8"/>
      <c r="H1095" s="8"/>
      <c r="J1095" s="10"/>
      <c r="K1095" s="10"/>
      <c r="L1095" s="15">
        <v>0</v>
      </c>
      <c r="M1095" s="15">
        <v>0</v>
      </c>
      <c r="O1095" t="str">
        <f t="shared" si="17"/>
        <v>NBBDeclined</v>
      </c>
    </row>
    <row r="1096" spans="1:15" ht="12" customHeight="1" outlineLevel="1" x14ac:dyDescent="0.2">
      <c r="A1096" s="12" t="s">
        <v>20138</v>
      </c>
      <c r="B1096" s="12">
        <v>17993</v>
      </c>
      <c r="C1096" s="12" t="s">
        <v>24151</v>
      </c>
      <c r="D1096" s="13">
        <v>40072</v>
      </c>
      <c r="E1096" s="13">
        <v>40073</v>
      </c>
      <c r="F1096" s="14">
        <v>40074</v>
      </c>
      <c r="G1096" s="20"/>
      <c r="H1096" s="20"/>
      <c r="I1096" s="21">
        <v>40148</v>
      </c>
      <c r="J1096" s="23"/>
      <c r="K1096" s="23"/>
      <c r="L1096" s="15">
        <v>0</v>
      </c>
      <c r="M1096" s="15">
        <v>0</v>
      </c>
      <c r="O1096" t="str">
        <f t="shared" si="17"/>
        <v>CNJRating</v>
      </c>
    </row>
    <row r="1097" spans="1:15" ht="12" customHeight="1" outlineLevel="1" x14ac:dyDescent="0.2">
      <c r="A1097" s="12" t="s">
        <v>20138</v>
      </c>
      <c r="B1097" s="12">
        <v>17746</v>
      </c>
      <c r="C1097" s="12" t="s">
        <v>24152</v>
      </c>
      <c r="D1097" s="13">
        <v>40070</v>
      </c>
      <c r="E1097" s="13">
        <v>40073</v>
      </c>
      <c r="F1097" s="14">
        <v>40074</v>
      </c>
      <c r="G1097" s="19">
        <v>40088</v>
      </c>
      <c r="H1097" s="19">
        <v>40088</v>
      </c>
      <c r="I1097" s="21">
        <v>40109</v>
      </c>
      <c r="J1097" s="22">
        <v>14</v>
      </c>
      <c r="K1097" s="22">
        <v>0</v>
      </c>
      <c r="L1097" s="15">
        <v>14</v>
      </c>
      <c r="M1097" s="15">
        <v>21</v>
      </c>
      <c r="O1097" t="str">
        <f t="shared" si="17"/>
        <v>CNJQuote Issued</v>
      </c>
    </row>
    <row r="1098" spans="1:15" ht="12" customHeight="1" outlineLevel="1" x14ac:dyDescent="0.2">
      <c r="A1098" s="12" t="s">
        <v>20138</v>
      </c>
      <c r="B1098" s="12">
        <v>17741</v>
      </c>
      <c r="C1098" s="12" t="s">
        <v>20135</v>
      </c>
      <c r="D1098" s="13">
        <v>40071</v>
      </c>
      <c r="E1098" s="13">
        <v>40073</v>
      </c>
      <c r="F1098" s="14">
        <v>40074</v>
      </c>
      <c r="G1098" s="14">
        <v>40087</v>
      </c>
      <c r="H1098" s="19">
        <v>40087</v>
      </c>
      <c r="I1098" s="21">
        <v>40107</v>
      </c>
      <c r="J1098" s="15">
        <v>13</v>
      </c>
      <c r="K1098" s="22">
        <v>0</v>
      </c>
      <c r="L1098" s="15">
        <v>13</v>
      </c>
      <c r="M1098" s="15">
        <v>20</v>
      </c>
      <c r="O1098" t="str">
        <f t="shared" si="17"/>
        <v>CNJBound &amp; Not Paid</v>
      </c>
    </row>
    <row r="1099" spans="1:15" ht="12" customHeight="1" outlineLevel="1" x14ac:dyDescent="0.2">
      <c r="A1099" s="12" t="s">
        <v>20138</v>
      </c>
      <c r="B1099" s="12">
        <v>17935</v>
      </c>
      <c r="C1099" s="12" t="s">
        <v>24151</v>
      </c>
      <c r="D1099" s="13">
        <v>40073</v>
      </c>
      <c r="E1099" s="13">
        <v>40073</v>
      </c>
      <c r="F1099" s="14">
        <v>40074</v>
      </c>
      <c r="G1099" s="8"/>
      <c r="H1099" s="8"/>
      <c r="I1099" s="21">
        <v>40134</v>
      </c>
      <c r="J1099" s="10"/>
      <c r="K1099" s="10"/>
      <c r="L1099" s="15">
        <v>0</v>
      </c>
      <c r="M1099" s="15">
        <v>0</v>
      </c>
      <c r="O1099" t="str">
        <f t="shared" si="17"/>
        <v>CNJRating</v>
      </c>
    </row>
    <row r="1100" spans="1:15" ht="12" customHeight="1" outlineLevel="1" x14ac:dyDescent="0.2">
      <c r="A1100" s="12" t="s">
        <v>24153</v>
      </c>
      <c r="B1100" s="12">
        <v>17907</v>
      </c>
      <c r="C1100" s="12" t="s">
        <v>24151</v>
      </c>
      <c r="D1100" s="13">
        <v>40072</v>
      </c>
      <c r="E1100" s="13">
        <v>40073</v>
      </c>
      <c r="F1100" s="14">
        <v>40074</v>
      </c>
      <c r="G1100" s="8"/>
      <c r="H1100" s="8"/>
      <c r="I1100" s="21">
        <v>40128</v>
      </c>
      <c r="J1100" s="10"/>
      <c r="K1100" s="10"/>
      <c r="L1100" s="15">
        <v>0</v>
      </c>
      <c r="M1100" s="15">
        <v>0</v>
      </c>
      <c r="O1100" t="str">
        <f t="shared" si="17"/>
        <v>HJMRating</v>
      </c>
    </row>
    <row r="1101" spans="1:15" ht="12" customHeight="1" outlineLevel="1" x14ac:dyDescent="0.2">
      <c r="A1101" s="12" t="s">
        <v>24155</v>
      </c>
      <c r="B1101" s="12">
        <v>17683</v>
      </c>
      <c r="C1101" s="12" t="s">
        <v>20135</v>
      </c>
      <c r="D1101" s="13">
        <v>40073</v>
      </c>
      <c r="E1101" s="13">
        <v>40073</v>
      </c>
      <c r="F1101" s="14">
        <v>40074</v>
      </c>
      <c r="G1101" s="19">
        <v>40077</v>
      </c>
      <c r="H1101" s="19">
        <v>40077</v>
      </c>
      <c r="I1101" s="21">
        <v>40092</v>
      </c>
      <c r="J1101" s="22">
        <v>3</v>
      </c>
      <c r="K1101" s="22">
        <v>0</v>
      </c>
      <c r="L1101" s="15">
        <v>3</v>
      </c>
      <c r="M1101" s="15">
        <v>15</v>
      </c>
      <c r="O1101" t="str">
        <f t="shared" si="17"/>
        <v>JRBound &amp; Not Paid</v>
      </c>
    </row>
    <row r="1102" spans="1:15" ht="12" customHeight="1" outlineLevel="1" x14ac:dyDescent="0.2">
      <c r="A1102" s="12" t="s">
        <v>24155</v>
      </c>
      <c r="B1102" s="12">
        <v>17927</v>
      </c>
      <c r="C1102" s="12" t="s">
        <v>24151</v>
      </c>
      <c r="D1102" s="13">
        <v>40070</v>
      </c>
      <c r="E1102" s="13">
        <v>40073</v>
      </c>
      <c r="F1102" s="14">
        <v>40074</v>
      </c>
      <c r="G1102" s="8"/>
      <c r="H1102" s="8"/>
      <c r="I1102" s="21">
        <v>40132</v>
      </c>
      <c r="J1102" s="10"/>
      <c r="K1102" s="10"/>
      <c r="L1102" s="15">
        <v>0</v>
      </c>
      <c r="M1102" s="15">
        <v>0</v>
      </c>
      <c r="O1102" t="str">
        <f t="shared" si="17"/>
        <v>JRRating</v>
      </c>
    </row>
    <row r="1103" spans="1:15" ht="12" customHeight="1" outlineLevel="1" x14ac:dyDescent="0.2">
      <c r="A1103" s="12" t="s">
        <v>24155</v>
      </c>
      <c r="B1103" s="12">
        <v>17908</v>
      </c>
      <c r="C1103" s="12" t="s">
        <v>24151</v>
      </c>
      <c r="D1103" s="13">
        <v>40071</v>
      </c>
      <c r="E1103" s="13">
        <v>40073</v>
      </c>
      <c r="F1103" s="14">
        <v>40074</v>
      </c>
      <c r="G1103" s="8"/>
      <c r="H1103" s="8"/>
      <c r="I1103" s="21">
        <v>40129</v>
      </c>
      <c r="J1103" s="10"/>
      <c r="K1103" s="10"/>
      <c r="L1103" s="15">
        <v>0</v>
      </c>
      <c r="M1103" s="15">
        <v>0</v>
      </c>
      <c r="O1103" t="str">
        <f t="shared" si="17"/>
        <v>JRRating</v>
      </c>
    </row>
    <row r="1104" spans="1:15" ht="12" customHeight="1" outlineLevel="1" x14ac:dyDescent="0.2">
      <c r="A1104" s="12" t="s">
        <v>24158</v>
      </c>
      <c r="B1104" s="12">
        <v>18595</v>
      </c>
      <c r="C1104" s="12" t="s">
        <v>20133</v>
      </c>
      <c r="D1104" s="13">
        <v>40068</v>
      </c>
      <c r="E1104" s="13">
        <v>40067</v>
      </c>
      <c r="F1104" s="14">
        <v>40074</v>
      </c>
      <c r="G1104" s="8"/>
      <c r="H1104" s="8"/>
      <c r="J1104" s="10"/>
      <c r="K1104" s="10"/>
      <c r="L1104" s="15">
        <v>0</v>
      </c>
      <c r="M1104" s="15">
        <v>0</v>
      </c>
      <c r="O1104" t="str">
        <f t="shared" si="17"/>
        <v>NBBDeclined</v>
      </c>
    </row>
    <row r="1105" spans="1:15" ht="12" customHeight="1" outlineLevel="1" x14ac:dyDescent="0.2">
      <c r="A1105" s="12" t="s">
        <v>24158</v>
      </c>
      <c r="B1105" s="12">
        <v>18594</v>
      </c>
      <c r="C1105" s="12" t="s">
        <v>20133</v>
      </c>
      <c r="D1105" s="13">
        <v>40028</v>
      </c>
      <c r="E1105" s="13">
        <v>40073</v>
      </c>
      <c r="F1105" s="14">
        <v>40074</v>
      </c>
      <c r="G1105" s="8"/>
      <c r="H1105" s="8"/>
      <c r="J1105" s="10"/>
      <c r="K1105" s="10"/>
      <c r="L1105" s="15">
        <v>0</v>
      </c>
      <c r="M1105" s="15">
        <v>0</v>
      </c>
      <c r="O1105" t="str">
        <f t="shared" si="17"/>
        <v>NBBDeclined</v>
      </c>
    </row>
    <row r="1106" spans="1:15" ht="12" customHeight="1" outlineLevel="1" x14ac:dyDescent="0.2">
      <c r="A1106" s="12" t="s">
        <v>24155</v>
      </c>
      <c r="B1106" s="12">
        <v>17666</v>
      </c>
      <c r="C1106" s="12" t="s">
        <v>20135</v>
      </c>
      <c r="D1106" s="13">
        <v>40059</v>
      </c>
      <c r="E1106" s="13">
        <v>40077</v>
      </c>
      <c r="F1106" s="14">
        <v>40077</v>
      </c>
      <c r="G1106" s="19">
        <v>40079</v>
      </c>
      <c r="H1106" s="19">
        <v>40080</v>
      </c>
      <c r="I1106" s="21">
        <v>40087</v>
      </c>
      <c r="J1106" s="22">
        <v>2</v>
      </c>
      <c r="K1106" s="22">
        <v>1</v>
      </c>
      <c r="L1106" s="15">
        <v>3</v>
      </c>
      <c r="M1106" s="15">
        <v>7</v>
      </c>
      <c r="O1106" t="str">
        <f t="shared" si="17"/>
        <v>JRBound &amp; Not Paid</v>
      </c>
    </row>
    <row r="1107" spans="1:15" ht="12" customHeight="1" outlineLevel="1" x14ac:dyDescent="0.2">
      <c r="A1107" s="12" t="s">
        <v>24156</v>
      </c>
      <c r="B1107" s="12">
        <v>17627</v>
      </c>
      <c r="C1107" s="12" t="s">
        <v>20135</v>
      </c>
      <c r="D1107" s="13">
        <v>40074</v>
      </c>
      <c r="E1107" s="13">
        <v>40077</v>
      </c>
      <c r="F1107" s="14">
        <v>40077</v>
      </c>
      <c r="G1107" s="19">
        <v>40077</v>
      </c>
      <c r="H1107" s="19">
        <v>40077</v>
      </c>
      <c r="I1107" s="21">
        <v>40082</v>
      </c>
      <c r="J1107" s="22">
        <v>0</v>
      </c>
      <c r="K1107" s="22">
        <v>0</v>
      </c>
      <c r="L1107" s="15">
        <v>0</v>
      </c>
      <c r="M1107" s="15">
        <v>5</v>
      </c>
      <c r="O1107" t="str">
        <f t="shared" si="17"/>
        <v>LABBound &amp; Not Paid</v>
      </c>
    </row>
    <row r="1108" spans="1:15" ht="12" customHeight="1" outlineLevel="1" x14ac:dyDescent="0.2">
      <c r="A1108" s="12" t="s">
        <v>24157</v>
      </c>
      <c r="B1108" s="12">
        <v>17648</v>
      </c>
      <c r="C1108" s="12" t="s">
        <v>20135</v>
      </c>
      <c r="D1108" s="13">
        <v>40037</v>
      </c>
      <c r="E1108" s="13">
        <v>40077</v>
      </c>
      <c r="F1108" s="14">
        <v>40077</v>
      </c>
      <c r="G1108" s="19">
        <v>40078</v>
      </c>
      <c r="H1108" s="19">
        <v>40078</v>
      </c>
      <c r="I1108" s="21">
        <v>40087</v>
      </c>
      <c r="J1108" s="22">
        <v>1</v>
      </c>
      <c r="K1108" s="22">
        <v>0</v>
      </c>
      <c r="L1108" s="15">
        <v>1</v>
      </c>
      <c r="M1108" s="15">
        <v>9</v>
      </c>
      <c r="O1108" t="str">
        <f t="shared" si="17"/>
        <v>MCBBound &amp; Not Paid</v>
      </c>
    </row>
    <row r="1109" spans="1:15" ht="12" customHeight="1" outlineLevel="1" x14ac:dyDescent="0.2">
      <c r="A1109" s="12" t="s">
        <v>24158</v>
      </c>
      <c r="B1109" s="12">
        <v>18597</v>
      </c>
      <c r="C1109" s="12" t="s">
        <v>20133</v>
      </c>
      <c r="D1109" s="13">
        <v>40074</v>
      </c>
      <c r="E1109" s="13">
        <v>40075</v>
      </c>
      <c r="F1109" s="14">
        <v>40077</v>
      </c>
      <c r="G1109" s="8"/>
      <c r="H1109" s="8"/>
      <c r="J1109" s="10"/>
      <c r="K1109" s="10"/>
      <c r="L1109" s="15">
        <v>0</v>
      </c>
      <c r="M1109" s="15">
        <v>0</v>
      </c>
      <c r="O1109" t="str">
        <f t="shared" si="17"/>
        <v>NBBDeclined</v>
      </c>
    </row>
    <row r="1110" spans="1:15" ht="12" customHeight="1" outlineLevel="1" x14ac:dyDescent="0.2">
      <c r="A1110" s="12" t="s">
        <v>24158</v>
      </c>
      <c r="B1110" s="12">
        <v>18596</v>
      </c>
      <c r="C1110" s="12" t="s">
        <v>20133</v>
      </c>
      <c r="D1110" s="13">
        <v>40073</v>
      </c>
      <c r="E1110" s="13">
        <v>40074</v>
      </c>
      <c r="F1110" s="14">
        <v>40077</v>
      </c>
      <c r="G1110" s="8"/>
      <c r="H1110" s="8"/>
      <c r="J1110" s="10"/>
      <c r="K1110" s="10"/>
      <c r="L1110" s="15">
        <v>0</v>
      </c>
      <c r="M1110" s="15">
        <v>0</v>
      </c>
      <c r="O1110" t="str">
        <f t="shared" si="17"/>
        <v>NBBDeclined</v>
      </c>
    </row>
    <row r="1111" spans="1:15" ht="12" customHeight="1" outlineLevel="1" x14ac:dyDescent="0.2">
      <c r="A1111" s="12" t="s">
        <v>24158</v>
      </c>
      <c r="B1111" s="12">
        <v>18598</v>
      </c>
      <c r="C1111" s="12" t="s">
        <v>24152</v>
      </c>
      <c r="D1111" s="17">
        <v>40073</v>
      </c>
      <c r="E1111" s="13">
        <v>40077</v>
      </c>
      <c r="F1111" s="14">
        <v>40077</v>
      </c>
      <c r="G1111" s="19">
        <v>40077</v>
      </c>
      <c r="H1111" s="19">
        <v>40080</v>
      </c>
      <c r="J1111" s="22">
        <v>0</v>
      </c>
      <c r="K1111" s="22">
        <v>3</v>
      </c>
      <c r="L1111" s="15">
        <v>3</v>
      </c>
      <c r="M1111" s="15">
        <v>0</v>
      </c>
      <c r="O1111" t="str">
        <f t="shared" si="17"/>
        <v>NBBQuote Issued</v>
      </c>
    </row>
    <row r="1112" spans="1:15" ht="12" customHeight="1" outlineLevel="1" x14ac:dyDescent="0.2">
      <c r="A1112" s="12" t="s">
        <v>20138</v>
      </c>
      <c r="B1112" s="12">
        <v>18052</v>
      </c>
      <c r="C1112" s="12" t="s">
        <v>24151</v>
      </c>
      <c r="D1112" s="13">
        <v>40072</v>
      </c>
      <c r="E1112" s="13">
        <v>40077</v>
      </c>
      <c r="F1112" s="14">
        <v>40078</v>
      </c>
      <c r="G1112" s="8"/>
      <c r="H1112" s="8"/>
      <c r="I1112" s="21">
        <v>40162</v>
      </c>
      <c r="J1112" s="10"/>
      <c r="K1112" s="10"/>
      <c r="L1112" s="15">
        <v>0</v>
      </c>
      <c r="M1112" s="15">
        <v>0</v>
      </c>
      <c r="O1112" t="str">
        <f t="shared" si="17"/>
        <v>CNJRating</v>
      </c>
    </row>
    <row r="1113" spans="1:15" ht="12" customHeight="1" outlineLevel="1" x14ac:dyDescent="0.2">
      <c r="A1113" s="12" t="s">
        <v>20138</v>
      </c>
      <c r="B1113" s="12">
        <v>17711</v>
      </c>
      <c r="C1113" s="12" t="s">
        <v>24152</v>
      </c>
      <c r="D1113" s="13">
        <v>40074</v>
      </c>
      <c r="E1113" s="13">
        <v>40077</v>
      </c>
      <c r="F1113" s="14">
        <v>40078</v>
      </c>
      <c r="G1113" s="19">
        <v>40086</v>
      </c>
      <c r="H1113" s="19">
        <v>40087</v>
      </c>
      <c r="I1113" s="21">
        <v>40098</v>
      </c>
      <c r="J1113" s="22">
        <v>8</v>
      </c>
      <c r="K1113" s="22">
        <v>1</v>
      </c>
      <c r="L1113" s="15">
        <v>9</v>
      </c>
      <c r="M1113" s="15">
        <v>11</v>
      </c>
      <c r="O1113" t="str">
        <f t="shared" si="17"/>
        <v>CNJQuote Issued</v>
      </c>
    </row>
    <row r="1114" spans="1:15" ht="12" customHeight="1" outlineLevel="1" x14ac:dyDescent="0.2">
      <c r="A1114" s="12" t="s">
        <v>20138</v>
      </c>
      <c r="B1114" s="12">
        <v>17945</v>
      </c>
      <c r="C1114" s="12" t="s">
        <v>24151</v>
      </c>
      <c r="D1114" s="17">
        <v>40066</v>
      </c>
      <c r="E1114" s="13">
        <v>40077</v>
      </c>
      <c r="F1114" s="14">
        <v>40078</v>
      </c>
      <c r="G1114" s="20"/>
      <c r="H1114" s="20"/>
      <c r="I1114" s="21">
        <v>40136</v>
      </c>
      <c r="J1114" s="23"/>
      <c r="K1114" s="23"/>
      <c r="L1114" s="15">
        <v>0</v>
      </c>
      <c r="M1114" s="15">
        <v>0</v>
      </c>
      <c r="O1114" t="str">
        <f t="shared" ref="O1114:O1177" si="18">+A1114&amp;C1114</f>
        <v>CNJRating</v>
      </c>
    </row>
    <row r="1115" spans="1:15" ht="21.95" customHeight="1" outlineLevel="1" x14ac:dyDescent="0.2">
      <c r="A1115" s="12" t="s">
        <v>24153</v>
      </c>
      <c r="B1115" s="12">
        <v>17661</v>
      </c>
      <c r="C1115" s="12" t="s">
        <v>24149</v>
      </c>
      <c r="D1115" s="13">
        <v>40028</v>
      </c>
      <c r="E1115" s="13">
        <v>40077</v>
      </c>
      <c r="F1115" s="14">
        <v>40078</v>
      </c>
      <c r="G1115" s="19">
        <v>40078</v>
      </c>
      <c r="H1115" s="19">
        <v>40079</v>
      </c>
      <c r="I1115" s="21">
        <v>40087</v>
      </c>
      <c r="J1115" s="22">
        <v>0</v>
      </c>
      <c r="K1115" s="22">
        <v>1</v>
      </c>
      <c r="L1115" s="15">
        <v>1</v>
      </c>
      <c r="M1115" s="15">
        <v>8</v>
      </c>
      <c r="O1115" t="str">
        <f t="shared" si="18"/>
        <v>HJMRenewal Laspe Replaced</v>
      </c>
    </row>
    <row r="1116" spans="1:15" ht="12" customHeight="1" outlineLevel="1" x14ac:dyDescent="0.2">
      <c r="A1116" s="12" t="s">
        <v>24153</v>
      </c>
      <c r="B1116" s="12">
        <v>17618</v>
      </c>
      <c r="C1116" s="12" t="s">
        <v>20135</v>
      </c>
      <c r="D1116" s="13">
        <v>40074</v>
      </c>
      <c r="E1116" s="13">
        <v>40078</v>
      </c>
      <c r="F1116" s="14">
        <v>40078</v>
      </c>
      <c r="G1116" s="19">
        <v>40074</v>
      </c>
      <c r="H1116" s="19">
        <v>40078</v>
      </c>
      <c r="I1116" s="21">
        <v>40079</v>
      </c>
      <c r="J1116" s="22">
        <v>-4</v>
      </c>
      <c r="K1116" s="22">
        <v>4</v>
      </c>
      <c r="L1116" s="15">
        <v>0</v>
      </c>
      <c r="M1116" s="15">
        <v>1</v>
      </c>
      <c r="O1116" t="str">
        <f t="shared" si="18"/>
        <v>HJMBound &amp; Not Paid</v>
      </c>
    </row>
    <row r="1117" spans="1:15" ht="12" customHeight="1" outlineLevel="1" x14ac:dyDescent="0.2">
      <c r="A1117" s="12" t="s">
        <v>24155</v>
      </c>
      <c r="B1117" s="12">
        <v>17657</v>
      </c>
      <c r="C1117" s="12" t="s">
        <v>20135</v>
      </c>
      <c r="D1117" s="13">
        <v>40073</v>
      </c>
      <c r="E1117" s="13">
        <v>40078</v>
      </c>
      <c r="F1117" s="14">
        <v>40078</v>
      </c>
      <c r="G1117" s="19">
        <v>40078</v>
      </c>
      <c r="H1117" s="19">
        <v>40079</v>
      </c>
      <c r="I1117" s="21">
        <v>40087</v>
      </c>
      <c r="J1117" s="22">
        <v>0</v>
      </c>
      <c r="K1117" s="22">
        <v>1</v>
      </c>
      <c r="L1117" s="15">
        <v>1</v>
      </c>
      <c r="M1117" s="15">
        <v>8</v>
      </c>
      <c r="O1117" t="str">
        <f t="shared" si="18"/>
        <v>JRBound &amp; Not Paid</v>
      </c>
    </row>
    <row r="1118" spans="1:15" ht="12" customHeight="1" outlineLevel="1" x14ac:dyDescent="0.2">
      <c r="A1118" s="12" t="s">
        <v>24156</v>
      </c>
      <c r="B1118" s="12">
        <v>18601</v>
      </c>
      <c r="C1118" s="12" t="s">
        <v>24152</v>
      </c>
      <c r="D1118" s="13">
        <v>40080</v>
      </c>
      <c r="E1118" s="13">
        <v>40080</v>
      </c>
      <c r="F1118" s="14">
        <v>40078</v>
      </c>
      <c r="G1118" s="19">
        <v>40091</v>
      </c>
      <c r="H1118" s="19">
        <v>40092</v>
      </c>
      <c r="J1118" s="22">
        <v>13</v>
      </c>
      <c r="K1118" s="22">
        <v>1</v>
      </c>
      <c r="L1118" s="15">
        <v>14</v>
      </c>
      <c r="M1118" s="15">
        <v>0</v>
      </c>
      <c r="O1118" t="str">
        <f t="shared" si="18"/>
        <v>LABQuote Issued</v>
      </c>
    </row>
    <row r="1119" spans="1:15" ht="12" customHeight="1" outlineLevel="1" x14ac:dyDescent="0.2">
      <c r="A1119" s="12" t="s">
        <v>24156</v>
      </c>
      <c r="B1119" s="12">
        <v>18602</v>
      </c>
      <c r="C1119" s="12" t="s">
        <v>20136</v>
      </c>
      <c r="D1119" s="13">
        <v>40060</v>
      </c>
      <c r="E1119" s="13">
        <v>40078</v>
      </c>
      <c r="F1119" s="14">
        <v>40078</v>
      </c>
      <c r="G1119" s="14">
        <v>40094</v>
      </c>
      <c r="H1119" s="20"/>
      <c r="J1119" s="15">
        <v>16</v>
      </c>
      <c r="K1119" s="23"/>
      <c r="L1119" s="15">
        <v>0</v>
      </c>
      <c r="M1119" s="15">
        <v>0</v>
      </c>
      <c r="O1119" t="str">
        <f t="shared" si="18"/>
        <v>LABClose-No Info</v>
      </c>
    </row>
    <row r="1120" spans="1:15" ht="12" customHeight="1" outlineLevel="1" x14ac:dyDescent="0.2">
      <c r="A1120" s="12" t="s">
        <v>24156</v>
      </c>
      <c r="B1120" s="12">
        <v>18600</v>
      </c>
      <c r="C1120" s="12" t="s">
        <v>24151</v>
      </c>
      <c r="D1120" s="13">
        <v>40058</v>
      </c>
      <c r="E1120" s="13">
        <v>40078</v>
      </c>
      <c r="F1120" s="14">
        <v>40078</v>
      </c>
      <c r="G1120" s="19">
        <v>40084</v>
      </c>
      <c r="H1120" s="8"/>
      <c r="I1120" s="21">
        <v>37924</v>
      </c>
      <c r="J1120" s="22">
        <v>6</v>
      </c>
      <c r="K1120" s="10"/>
      <c r="L1120" s="15">
        <v>0</v>
      </c>
      <c r="M1120" s="15">
        <v>0</v>
      </c>
      <c r="O1120" t="str">
        <f t="shared" si="18"/>
        <v>LABRating</v>
      </c>
    </row>
    <row r="1121" spans="1:15" ht="12" customHeight="1" outlineLevel="1" x14ac:dyDescent="0.2">
      <c r="A1121" s="12" t="s">
        <v>24158</v>
      </c>
      <c r="B1121" s="12">
        <v>18599</v>
      </c>
      <c r="C1121" s="12" t="s">
        <v>20133</v>
      </c>
      <c r="D1121" s="13">
        <v>40078</v>
      </c>
      <c r="E1121" s="13">
        <v>40078</v>
      </c>
      <c r="F1121" s="14">
        <v>40078</v>
      </c>
      <c r="G1121" s="8"/>
      <c r="H1121" s="8"/>
      <c r="J1121" s="10"/>
      <c r="K1121" s="10"/>
      <c r="L1121" s="15">
        <v>0</v>
      </c>
      <c r="M1121" s="15">
        <v>0</v>
      </c>
      <c r="O1121" t="str">
        <f t="shared" si="18"/>
        <v>NBBDeclined</v>
      </c>
    </row>
    <row r="1122" spans="1:15" ht="12" customHeight="1" outlineLevel="1" x14ac:dyDescent="0.2">
      <c r="A1122" s="12" t="s">
        <v>20138</v>
      </c>
      <c r="B1122" s="12">
        <v>17670</v>
      </c>
      <c r="C1122" s="12" t="s">
        <v>20135</v>
      </c>
      <c r="D1122" s="13">
        <v>40078</v>
      </c>
      <c r="E1122" s="13">
        <v>40079</v>
      </c>
      <c r="F1122" s="14">
        <v>40079</v>
      </c>
      <c r="G1122" s="19">
        <v>40084</v>
      </c>
      <c r="H1122" s="19">
        <v>40085</v>
      </c>
      <c r="I1122" s="21">
        <v>40088</v>
      </c>
      <c r="J1122" s="22">
        <v>5</v>
      </c>
      <c r="K1122" s="22">
        <v>1</v>
      </c>
      <c r="L1122" s="15">
        <v>6</v>
      </c>
      <c r="M1122" s="15">
        <v>3</v>
      </c>
      <c r="O1122" t="str">
        <f t="shared" si="18"/>
        <v>CNJBound &amp; Not Paid</v>
      </c>
    </row>
    <row r="1123" spans="1:15" ht="12" customHeight="1" outlineLevel="1" x14ac:dyDescent="0.2">
      <c r="A1123" s="12" t="s">
        <v>20138</v>
      </c>
      <c r="B1123" s="12">
        <v>17658</v>
      </c>
      <c r="C1123" s="12" t="s">
        <v>20135</v>
      </c>
      <c r="D1123" s="13">
        <v>40067</v>
      </c>
      <c r="E1123" s="13">
        <v>40078</v>
      </c>
      <c r="F1123" s="14">
        <v>40079</v>
      </c>
      <c r="G1123" s="19">
        <v>40080</v>
      </c>
      <c r="H1123" s="19">
        <v>40084</v>
      </c>
      <c r="I1123" s="21">
        <v>40087</v>
      </c>
      <c r="J1123" s="22">
        <v>1</v>
      </c>
      <c r="K1123" s="22">
        <v>4</v>
      </c>
      <c r="L1123" s="15">
        <v>5</v>
      </c>
      <c r="M1123" s="15">
        <v>3</v>
      </c>
      <c r="O1123" t="str">
        <f t="shared" si="18"/>
        <v>CNJBound &amp; Not Paid</v>
      </c>
    </row>
    <row r="1124" spans="1:15" ht="12" customHeight="1" outlineLevel="1" x14ac:dyDescent="0.2">
      <c r="A1124" s="12" t="s">
        <v>20138</v>
      </c>
      <c r="B1124" s="12">
        <v>17694</v>
      </c>
      <c r="C1124" s="12" t="s">
        <v>20135</v>
      </c>
      <c r="D1124" s="13">
        <v>40078</v>
      </c>
      <c r="E1124" s="13">
        <v>40078</v>
      </c>
      <c r="F1124" s="14">
        <v>40079</v>
      </c>
      <c r="G1124" s="14">
        <v>40084</v>
      </c>
      <c r="H1124" s="14">
        <v>40084</v>
      </c>
      <c r="I1124" s="21">
        <v>40094</v>
      </c>
      <c r="J1124" s="15">
        <v>5</v>
      </c>
      <c r="K1124" s="15">
        <v>0</v>
      </c>
      <c r="L1124" s="15">
        <v>5</v>
      </c>
      <c r="M1124" s="15">
        <v>10</v>
      </c>
      <c r="O1124" t="str">
        <f t="shared" si="18"/>
        <v>CNJBound &amp; Not Paid</v>
      </c>
    </row>
    <row r="1125" spans="1:15" ht="12" customHeight="1" outlineLevel="1" x14ac:dyDescent="0.2">
      <c r="A1125" s="12" t="s">
        <v>24153</v>
      </c>
      <c r="B1125" s="12">
        <v>17669</v>
      </c>
      <c r="C1125" s="12" t="s">
        <v>24150</v>
      </c>
      <c r="D1125" s="13">
        <v>40064</v>
      </c>
      <c r="E1125" s="13">
        <v>40074</v>
      </c>
      <c r="F1125" s="14">
        <v>40079</v>
      </c>
      <c r="G1125" s="14">
        <v>40079</v>
      </c>
      <c r="H1125" s="20"/>
      <c r="I1125" s="21">
        <v>40088</v>
      </c>
      <c r="J1125" s="15">
        <v>0</v>
      </c>
      <c r="K1125" s="23"/>
      <c r="L1125" s="15">
        <v>0</v>
      </c>
      <c r="M1125" s="15">
        <v>0</v>
      </c>
      <c r="O1125" t="str">
        <f t="shared" si="18"/>
        <v>HJMDO NOT RENEW</v>
      </c>
    </row>
    <row r="1126" spans="1:15" ht="12" customHeight="1" outlineLevel="1" x14ac:dyDescent="0.2">
      <c r="A1126" s="12" t="s">
        <v>24155</v>
      </c>
      <c r="B1126" s="12">
        <v>17704</v>
      </c>
      <c r="C1126" s="12" t="s">
        <v>24152</v>
      </c>
      <c r="D1126" s="13">
        <v>40078</v>
      </c>
      <c r="E1126" s="13">
        <v>40079</v>
      </c>
      <c r="F1126" s="14">
        <v>40079</v>
      </c>
      <c r="G1126" s="19">
        <v>40087</v>
      </c>
      <c r="H1126" s="19">
        <v>40093</v>
      </c>
      <c r="I1126" s="21">
        <v>40096</v>
      </c>
      <c r="J1126" s="22">
        <v>8</v>
      </c>
      <c r="K1126" s="22">
        <v>6</v>
      </c>
      <c r="L1126" s="15">
        <v>14</v>
      </c>
      <c r="M1126" s="15">
        <v>3</v>
      </c>
      <c r="O1126" t="str">
        <f t="shared" si="18"/>
        <v>JRQuote Issued</v>
      </c>
    </row>
    <row r="1127" spans="1:15" ht="12" customHeight="1" outlineLevel="1" x14ac:dyDescent="0.2">
      <c r="A1127" s="12" t="s">
        <v>24155</v>
      </c>
      <c r="B1127" s="12">
        <v>17965</v>
      </c>
      <c r="C1127" s="12" t="s">
        <v>24151</v>
      </c>
      <c r="D1127" s="17">
        <v>40075</v>
      </c>
      <c r="E1127" s="13">
        <v>40077</v>
      </c>
      <c r="F1127" s="14">
        <v>40079</v>
      </c>
      <c r="G1127" s="8"/>
      <c r="H1127" s="8"/>
      <c r="I1127" s="21">
        <v>40143</v>
      </c>
      <c r="J1127" s="10"/>
      <c r="K1127" s="10"/>
      <c r="L1127" s="15">
        <v>0</v>
      </c>
      <c r="M1127" s="15">
        <v>0</v>
      </c>
      <c r="O1127" t="str">
        <f t="shared" si="18"/>
        <v>JRRating</v>
      </c>
    </row>
    <row r="1128" spans="1:15" ht="12" customHeight="1" outlineLevel="1" x14ac:dyDescent="0.2">
      <c r="A1128" s="12" t="s">
        <v>24155</v>
      </c>
      <c r="B1128" s="12">
        <v>17671</v>
      </c>
      <c r="C1128" s="12" t="s">
        <v>20135</v>
      </c>
      <c r="D1128" s="13">
        <v>40072</v>
      </c>
      <c r="E1128" s="13">
        <v>40077</v>
      </c>
      <c r="F1128" s="14">
        <v>40079</v>
      </c>
      <c r="G1128" s="19">
        <v>40080</v>
      </c>
      <c r="H1128" s="19">
        <v>40084</v>
      </c>
      <c r="I1128" s="21">
        <v>40088</v>
      </c>
      <c r="J1128" s="22">
        <v>1</v>
      </c>
      <c r="K1128" s="22">
        <v>4</v>
      </c>
      <c r="L1128" s="15">
        <v>5</v>
      </c>
      <c r="M1128" s="15">
        <v>4</v>
      </c>
      <c r="O1128" t="str">
        <f t="shared" si="18"/>
        <v>JRBound &amp; Not Paid</v>
      </c>
    </row>
    <row r="1129" spans="1:15" ht="12" customHeight="1" outlineLevel="1" x14ac:dyDescent="0.2">
      <c r="A1129" s="12" t="s">
        <v>24156</v>
      </c>
      <c r="B1129" s="12">
        <v>18604</v>
      </c>
      <c r="C1129" s="12" t="s">
        <v>24152</v>
      </c>
      <c r="D1129" s="13">
        <v>40045</v>
      </c>
      <c r="E1129" s="13">
        <v>40079</v>
      </c>
      <c r="F1129" s="14">
        <v>40079</v>
      </c>
      <c r="G1129" s="19">
        <v>40080</v>
      </c>
      <c r="H1129" s="19">
        <v>40093</v>
      </c>
      <c r="J1129" s="22">
        <v>1</v>
      </c>
      <c r="K1129" s="22">
        <v>13</v>
      </c>
      <c r="L1129" s="15">
        <v>14</v>
      </c>
      <c r="M1129" s="15">
        <v>0</v>
      </c>
      <c r="O1129" t="str">
        <f t="shared" si="18"/>
        <v>LABQuote Issued</v>
      </c>
    </row>
    <row r="1130" spans="1:15" ht="12" customHeight="1" outlineLevel="1" x14ac:dyDescent="0.2">
      <c r="A1130" s="12" t="s">
        <v>24156</v>
      </c>
      <c r="B1130" s="12">
        <v>17708</v>
      </c>
      <c r="C1130" s="12" t="s">
        <v>20135</v>
      </c>
      <c r="D1130" s="13">
        <v>40066</v>
      </c>
      <c r="E1130" s="13">
        <v>40077</v>
      </c>
      <c r="F1130" s="14">
        <v>40079</v>
      </c>
      <c r="G1130" s="19">
        <v>40080</v>
      </c>
      <c r="H1130" s="19">
        <v>40080</v>
      </c>
      <c r="I1130" s="21">
        <v>40096</v>
      </c>
      <c r="J1130" s="22">
        <v>1</v>
      </c>
      <c r="K1130" s="22">
        <v>0</v>
      </c>
      <c r="L1130" s="15">
        <v>1</v>
      </c>
      <c r="M1130" s="15">
        <v>16</v>
      </c>
      <c r="O1130" t="str">
        <f t="shared" si="18"/>
        <v>LABBound &amp; Not Paid</v>
      </c>
    </row>
    <row r="1131" spans="1:15" ht="12" customHeight="1" outlineLevel="1" x14ac:dyDescent="0.2">
      <c r="A1131" s="12" t="s">
        <v>24156</v>
      </c>
      <c r="B1131" s="12">
        <v>17620</v>
      </c>
      <c r="C1131" s="12" t="s">
        <v>20135</v>
      </c>
      <c r="D1131" s="13">
        <v>40078</v>
      </c>
      <c r="E1131" s="13">
        <v>40078</v>
      </c>
      <c r="F1131" s="14">
        <v>40079</v>
      </c>
      <c r="G1131" s="14">
        <v>40079</v>
      </c>
      <c r="H1131" s="19">
        <v>40079</v>
      </c>
      <c r="I1131" s="16">
        <v>40080</v>
      </c>
      <c r="J1131" s="15">
        <v>0</v>
      </c>
      <c r="K1131" s="22">
        <v>0</v>
      </c>
      <c r="L1131" s="15">
        <v>0</v>
      </c>
      <c r="M1131" s="15">
        <v>1</v>
      </c>
      <c r="O1131" t="str">
        <f t="shared" si="18"/>
        <v>LABBound &amp; Not Paid</v>
      </c>
    </row>
    <row r="1132" spans="1:15" ht="12" customHeight="1" outlineLevel="1" x14ac:dyDescent="0.2">
      <c r="A1132" s="12" t="s">
        <v>24157</v>
      </c>
      <c r="B1132" s="12">
        <v>17718</v>
      </c>
      <c r="C1132" s="12" t="s">
        <v>20135</v>
      </c>
      <c r="D1132" s="13">
        <v>40065</v>
      </c>
      <c r="E1132" s="13">
        <v>40074</v>
      </c>
      <c r="F1132" s="14">
        <v>40079</v>
      </c>
      <c r="G1132" s="19">
        <v>40083</v>
      </c>
      <c r="H1132" s="19">
        <v>40083</v>
      </c>
      <c r="I1132" s="21">
        <v>40100</v>
      </c>
      <c r="J1132" s="22">
        <v>4</v>
      </c>
      <c r="K1132" s="22">
        <v>0</v>
      </c>
      <c r="L1132" s="15">
        <v>4</v>
      </c>
      <c r="M1132" s="15">
        <v>17</v>
      </c>
      <c r="O1132" t="str">
        <f t="shared" si="18"/>
        <v>MCBBound &amp; Not Paid</v>
      </c>
    </row>
    <row r="1133" spans="1:15" ht="12" customHeight="1" outlineLevel="1" x14ac:dyDescent="0.2">
      <c r="A1133" s="12" t="s">
        <v>24157</v>
      </c>
      <c r="B1133" s="12">
        <v>17643</v>
      </c>
      <c r="C1133" s="12" t="s">
        <v>20135</v>
      </c>
      <c r="D1133" s="13">
        <v>40078</v>
      </c>
      <c r="E1133" s="13">
        <v>40079</v>
      </c>
      <c r="F1133" s="14">
        <v>40079</v>
      </c>
      <c r="G1133" s="14">
        <v>40081</v>
      </c>
      <c r="H1133" s="14">
        <v>40081</v>
      </c>
      <c r="I1133" s="21">
        <v>40087</v>
      </c>
      <c r="J1133" s="15">
        <v>2</v>
      </c>
      <c r="K1133" s="15">
        <v>0</v>
      </c>
      <c r="L1133" s="15">
        <v>2</v>
      </c>
      <c r="M1133" s="15">
        <v>6</v>
      </c>
      <c r="O1133" t="str">
        <f t="shared" si="18"/>
        <v>MCBBound &amp; Not Paid</v>
      </c>
    </row>
    <row r="1134" spans="1:15" ht="12" customHeight="1" outlineLevel="1" x14ac:dyDescent="0.2">
      <c r="A1134" s="12" t="s">
        <v>24157</v>
      </c>
      <c r="B1134" s="12">
        <v>17703</v>
      </c>
      <c r="C1134" s="12" t="s">
        <v>20135</v>
      </c>
      <c r="D1134" s="13">
        <v>40013</v>
      </c>
      <c r="E1134" s="13">
        <v>40079</v>
      </c>
      <c r="F1134" s="14">
        <v>40079</v>
      </c>
      <c r="G1134" s="19">
        <v>40087</v>
      </c>
      <c r="H1134" s="19">
        <v>40087</v>
      </c>
      <c r="I1134" s="21">
        <v>40095</v>
      </c>
      <c r="J1134" s="22">
        <v>8</v>
      </c>
      <c r="K1134" s="22">
        <v>0</v>
      </c>
      <c r="L1134" s="15">
        <v>8</v>
      </c>
      <c r="M1134" s="15">
        <v>8</v>
      </c>
      <c r="O1134" t="str">
        <f t="shared" si="18"/>
        <v>MCBBound &amp; Not Paid</v>
      </c>
    </row>
    <row r="1135" spans="1:15" ht="12" customHeight="1" outlineLevel="1" x14ac:dyDescent="0.2">
      <c r="A1135" s="12" t="s">
        <v>24158</v>
      </c>
      <c r="B1135" s="12">
        <v>18603</v>
      </c>
      <c r="C1135" s="12" t="s">
        <v>20133</v>
      </c>
      <c r="D1135" s="17">
        <v>40078</v>
      </c>
      <c r="E1135" s="13">
        <v>40078</v>
      </c>
      <c r="F1135" s="14">
        <v>40079</v>
      </c>
      <c r="G1135" s="8"/>
      <c r="H1135" s="8"/>
      <c r="J1135" s="10"/>
      <c r="K1135" s="10"/>
      <c r="L1135" s="15">
        <v>0</v>
      </c>
      <c r="M1135" s="15">
        <v>0</v>
      </c>
      <c r="O1135" t="str">
        <f t="shared" si="18"/>
        <v>NBBDeclined</v>
      </c>
    </row>
    <row r="1136" spans="1:15" ht="12" customHeight="1" outlineLevel="1" x14ac:dyDescent="0.2">
      <c r="A1136" s="12" t="s">
        <v>24153</v>
      </c>
      <c r="B1136" s="12">
        <v>18607</v>
      </c>
      <c r="C1136" s="12" t="s">
        <v>20135</v>
      </c>
      <c r="D1136" s="13">
        <v>40080</v>
      </c>
      <c r="E1136" s="13">
        <v>40080</v>
      </c>
      <c r="F1136" s="14">
        <v>40080</v>
      </c>
      <c r="G1136" s="19">
        <v>40081</v>
      </c>
      <c r="H1136" s="19">
        <v>40080</v>
      </c>
      <c r="I1136" s="21">
        <v>37291</v>
      </c>
      <c r="J1136" s="22">
        <v>1</v>
      </c>
      <c r="K1136" s="22">
        <v>-1</v>
      </c>
      <c r="L1136" s="15">
        <v>0</v>
      </c>
      <c r="M1136" s="15">
        <v>-2789</v>
      </c>
      <c r="O1136" t="str">
        <f t="shared" si="18"/>
        <v>HJMBound &amp; Not Paid</v>
      </c>
    </row>
    <row r="1137" spans="1:15" ht="12" customHeight="1" outlineLevel="1" x14ac:dyDescent="0.2">
      <c r="A1137" s="12" t="s">
        <v>24153</v>
      </c>
      <c r="B1137" s="12">
        <v>18521</v>
      </c>
      <c r="C1137" s="12" t="s">
        <v>24152</v>
      </c>
      <c r="D1137" s="13">
        <v>40024</v>
      </c>
      <c r="E1137" s="13">
        <v>40080</v>
      </c>
      <c r="F1137" s="14">
        <v>40080</v>
      </c>
      <c r="G1137" s="19">
        <v>40050</v>
      </c>
      <c r="H1137" s="19">
        <v>40086</v>
      </c>
      <c r="J1137" s="22">
        <v>-30</v>
      </c>
      <c r="K1137" s="22">
        <v>36</v>
      </c>
      <c r="L1137" s="15">
        <v>6</v>
      </c>
      <c r="M1137" s="15">
        <v>0</v>
      </c>
      <c r="O1137" t="str">
        <f t="shared" si="18"/>
        <v>HJMQuote Issued</v>
      </c>
    </row>
    <row r="1138" spans="1:15" ht="12" customHeight="1" outlineLevel="1" x14ac:dyDescent="0.2">
      <c r="A1138" s="12" t="s">
        <v>24155</v>
      </c>
      <c r="B1138" s="12">
        <v>17641</v>
      </c>
      <c r="C1138" s="12" t="s">
        <v>20135</v>
      </c>
      <c r="D1138" s="13">
        <v>40076</v>
      </c>
      <c r="E1138" s="13">
        <v>40080</v>
      </c>
      <c r="F1138" s="14">
        <v>40080</v>
      </c>
      <c r="G1138" s="19">
        <v>40081</v>
      </c>
      <c r="H1138" s="19">
        <v>40081</v>
      </c>
      <c r="I1138" s="21">
        <v>40086</v>
      </c>
      <c r="J1138" s="22">
        <v>1</v>
      </c>
      <c r="K1138" s="22">
        <v>0</v>
      </c>
      <c r="L1138" s="15">
        <v>1</v>
      </c>
      <c r="M1138" s="15">
        <v>5</v>
      </c>
      <c r="O1138" t="str">
        <f t="shared" si="18"/>
        <v>JRBound &amp; Not Paid</v>
      </c>
    </row>
    <row r="1139" spans="1:15" ht="12" customHeight="1" outlineLevel="1" x14ac:dyDescent="0.2">
      <c r="A1139" s="12" t="s">
        <v>24155</v>
      </c>
      <c r="B1139" s="12">
        <v>17770</v>
      </c>
      <c r="C1139" s="12" t="s">
        <v>24151</v>
      </c>
      <c r="D1139" s="18"/>
      <c r="E1139" s="13">
        <v>40079</v>
      </c>
      <c r="F1139" s="14">
        <v>40080</v>
      </c>
      <c r="G1139" s="8"/>
      <c r="H1139" s="8"/>
      <c r="I1139" s="21">
        <v>40117</v>
      </c>
      <c r="J1139" s="10"/>
      <c r="K1139" s="10"/>
      <c r="L1139" s="15">
        <v>0</v>
      </c>
      <c r="M1139" s="15">
        <v>0</v>
      </c>
      <c r="O1139" t="str">
        <f t="shared" si="18"/>
        <v>JRRating</v>
      </c>
    </row>
    <row r="1140" spans="1:15" ht="12" customHeight="1" outlineLevel="1" x14ac:dyDescent="0.2">
      <c r="A1140" s="12" t="s">
        <v>24156</v>
      </c>
      <c r="B1140" s="12">
        <v>18606</v>
      </c>
      <c r="C1140" s="12" t="s">
        <v>24152</v>
      </c>
      <c r="D1140" s="13">
        <v>40080</v>
      </c>
      <c r="E1140" s="13">
        <v>40079</v>
      </c>
      <c r="F1140" s="14">
        <v>40080</v>
      </c>
      <c r="G1140" s="19">
        <v>40080</v>
      </c>
      <c r="H1140" s="19">
        <v>40080</v>
      </c>
      <c r="J1140" s="22">
        <v>0</v>
      </c>
      <c r="K1140" s="22">
        <v>0</v>
      </c>
      <c r="L1140" s="15">
        <v>0</v>
      </c>
      <c r="M1140" s="15">
        <v>0</v>
      </c>
      <c r="O1140" t="str">
        <f t="shared" si="18"/>
        <v>LABQuote Issued</v>
      </c>
    </row>
    <row r="1141" spans="1:15" ht="12" customHeight="1" outlineLevel="1" x14ac:dyDescent="0.2">
      <c r="A1141" s="12" t="s">
        <v>24156</v>
      </c>
      <c r="B1141" s="12">
        <v>18609</v>
      </c>
      <c r="C1141" s="12" t="s">
        <v>24151</v>
      </c>
      <c r="D1141" s="13">
        <v>40080</v>
      </c>
      <c r="E1141" s="13">
        <v>40080</v>
      </c>
      <c r="F1141" s="14">
        <v>40080</v>
      </c>
      <c r="G1141" s="19">
        <v>40084</v>
      </c>
      <c r="H1141" s="8"/>
      <c r="J1141" s="22">
        <v>4</v>
      </c>
      <c r="K1141" s="10"/>
      <c r="L1141" s="15">
        <v>0</v>
      </c>
      <c r="M1141" s="15">
        <v>0</v>
      </c>
      <c r="O1141" t="str">
        <f t="shared" si="18"/>
        <v>LABRating</v>
      </c>
    </row>
    <row r="1142" spans="1:15" ht="12" customHeight="1" outlineLevel="1" x14ac:dyDescent="0.2">
      <c r="A1142" s="12" t="s">
        <v>24158</v>
      </c>
      <c r="B1142" s="12">
        <v>18608</v>
      </c>
      <c r="C1142" s="12" t="s">
        <v>20133</v>
      </c>
      <c r="D1142" s="13">
        <v>40018</v>
      </c>
      <c r="E1142" s="13">
        <v>40080</v>
      </c>
      <c r="F1142" s="14">
        <v>40080</v>
      </c>
      <c r="G1142" s="8"/>
      <c r="H1142" s="8"/>
      <c r="J1142" s="10"/>
      <c r="K1142" s="10"/>
      <c r="L1142" s="15">
        <v>0</v>
      </c>
      <c r="M1142" s="15">
        <v>0</v>
      </c>
      <c r="O1142" t="str">
        <f t="shared" si="18"/>
        <v>NBBDeclined</v>
      </c>
    </row>
    <row r="1143" spans="1:15" ht="12" customHeight="1" outlineLevel="1" x14ac:dyDescent="0.2">
      <c r="A1143" s="12" t="s">
        <v>24158</v>
      </c>
      <c r="B1143" s="12">
        <v>18610</v>
      </c>
      <c r="C1143" s="12" t="s">
        <v>20133</v>
      </c>
      <c r="D1143" s="13">
        <v>40064</v>
      </c>
      <c r="E1143" s="13">
        <v>40080</v>
      </c>
      <c r="F1143" s="14">
        <v>40080</v>
      </c>
      <c r="G1143" s="8"/>
      <c r="H1143" s="8"/>
      <c r="I1143" s="21">
        <v>37902</v>
      </c>
      <c r="J1143" s="10"/>
      <c r="K1143" s="10"/>
      <c r="L1143" s="15">
        <v>0</v>
      </c>
      <c r="M1143" s="15">
        <v>0</v>
      </c>
      <c r="O1143" t="str">
        <f t="shared" si="18"/>
        <v>NBBDeclined</v>
      </c>
    </row>
    <row r="1144" spans="1:15" ht="12" customHeight="1" outlineLevel="1" x14ac:dyDescent="0.2">
      <c r="A1144" s="12" t="s">
        <v>24158</v>
      </c>
      <c r="B1144" s="12">
        <v>18605</v>
      </c>
      <c r="C1144" s="12" t="s">
        <v>20133</v>
      </c>
      <c r="D1144" s="13">
        <v>40067</v>
      </c>
      <c r="E1144" s="13">
        <v>40079</v>
      </c>
      <c r="F1144" s="14">
        <v>40080</v>
      </c>
      <c r="G1144" s="8"/>
      <c r="H1144" s="8"/>
      <c r="J1144" s="10"/>
      <c r="K1144" s="10"/>
      <c r="L1144" s="15">
        <v>0</v>
      </c>
      <c r="M1144" s="15">
        <v>0</v>
      </c>
      <c r="O1144" t="str">
        <f t="shared" si="18"/>
        <v>NBBDeclined</v>
      </c>
    </row>
    <row r="1145" spans="1:15" ht="12" customHeight="1" outlineLevel="1" x14ac:dyDescent="0.2">
      <c r="A1145" s="12" t="s">
        <v>24156</v>
      </c>
      <c r="B1145" s="12">
        <v>18615</v>
      </c>
      <c r="C1145" s="12" t="s">
        <v>20136</v>
      </c>
      <c r="D1145" s="13">
        <v>40057</v>
      </c>
      <c r="E1145" s="13">
        <v>40081</v>
      </c>
      <c r="F1145" s="14">
        <v>40081</v>
      </c>
      <c r="G1145" s="19">
        <v>40084</v>
      </c>
      <c r="H1145" s="8"/>
      <c r="J1145" s="22">
        <v>3</v>
      </c>
      <c r="K1145" s="10"/>
      <c r="L1145" s="15">
        <v>0</v>
      </c>
      <c r="M1145" s="15">
        <v>0</v>
      </c>
      <c r="O1145" t="str">
        <f t="shared" si="18"/>
        <v>LABClose-No Info</v>
      </c>
    </row>
    <row r="1146" spans="1:15" ht="12" customHeight="1" outlineLevel="1" x14ac:dyDescent="0.2">
      <c r="A1146" s="12" t="s">
        <v>24156</v>
      </c>
      <c r="B1146" s="12">
        <v>18616</v>
      </c>
      <c r="C1146" s="12" t="s">
        <v>20133</v>
      </c>
      <c r="D1146" s="17">
        <v>40077</v>
      </c>
      <c r="E1146" s="13">
        <v>40081</v>
      </c>
      <c r="F1146" s="14">
        <v>40081</v>
      </c>
      <c r="G1146" s="8"/>
      <c r="H1146" s="8"/>
      <c r="J1146" s="10"/>
      <c r="K1146" s="10"/>
      <c r="L1146" s="15">
        <v>0</v>
      </c>
      <c r="M1146" s="15">
        <v>0</v>
      </c>
      <c r="O1146" t="str">
        <f t="shared" si="18"/>
        <v>LABDeclined</v>
      </c>
    </row>
    <row r="1147" spans="1:15" ht="12" customHeight="1" outlineLevel="1" x14ac:dyDescent="0.2">
      <c r="A1147" s="12" t="s">
        <v>24156</v>
      </c>
      <c r="B1147" s="12">
        <v>18611</v>
      </c>
      <c r="C1147" s="12" t="s">
        <v>20135</v>
      </c>
      <c r="D1147" s="13">
        <v>40078</v>
      </c>
      <c r="E1147" s="13">
        <v>40079</v>
      </c>
      <c r="F1147" s="14">
        <v>40081</v>
      </c>
      <c r="G1147" s="14">
        <v>40081</v>
      </c>
      <c r="H1147" s="14">
        <v>40084</v>
      </c>
      <c r="J1147" s="15">
        <v>0</v>
      </c>
      <c r="K1147" s="15">
        <v>3</v>
      </c>
      <c r="L1147" s="15">
        <v>3</v>
      </c>
      <c r="M1147" s="15">
        <v>0</v>
      </c>
      <c r="O1147" t="str">
        <f t="shared" si="18"/>
        <v>LABBound &amp; Not Paid</v>
      </c>
    </row>
    <row r="1148" spans="1:15" ht="12" customHeight="1" outlineLevel="1" x14ac:dyDescent="0.2">
      <c r="A1148" s="12" t="s">
        <v>24156</v>
      </c>
      <c r="B1148" s="12">
        <v>18614</v>
      </c>
      <c r="C1148" s="12" t="s">
        <v>24152</v>
      </c>
      <c r="D1148" s="13">
        <v>40059</v>
      </c>
      <c r="E1148" s="13">
        <v>40080</v>
      </c>
      <c r="F1148" s="14">
        <v>40081</v>
      </c>
      <c r="G1148" s="19">
        <v>40081</v>
      </c>
      <c r="H1148" s="19">
        <v>40085</v>
      </c>
      <c r="J1148" s="22">
        <v>0</v>
      </c>
      <c r="K1148" s="22">
        <v>4</v>
      </c>
      <c r="L1148" s="15">
        <v>4</v>
      </c>
      <c r="M1148" s="15">
        <v>0</v>
      </c>
      <c r="O1148" t="str">
        <f t="shared" si="18"/>
        <v>LABQuote Issued</v>
      </c>
    </row>
    <row r="1149" spans="1:15" ht="12" customHeight="1" outlineLevel="1" x14ac:dyDescent="0.2">
      <c r="A1149" s="12" t="s">
        <v>24157</v>
      </c>
      <c r="B1149" s="12">
        <v>17673</v>
      </c>
      <c r="C1149" s="12" t="s">
        <v>20135</v>
      </c>
      <c r="D1149" s="13">
        <v>40073</v>
      </c>
      <c r="E1149" s="13">
        <v>40081</v>
      </c>
      <c r="F1149" s="14">
        <v>40081</v>
      </c>
      <c r="G1149" s="19">
        <v>40084</v>
      </c>
      <c r="H1149" s="19">
        <v>40085</v>
      </c>
      <c r="I1149" s="21">
        <v>40089</v>
      </c>
      <c r="J1149" s="22">
        <v>3</v>
      </c>
      <c r="K1149" s="22">
        <v>1</v>
      </c>
      <c r="L1149" s="15">
        <v>4</v>
      </c>
      <c r="M1149" s="15">
        <v>4</v>
      </c>
      <c r="O1149" t="str">
        <f t="shared" si="18"/>
        <v>MCBBound &amp; Not Paid</v>
      </c>
    </row>
    <row r="1150" spans="1:15" ht="12" customHeight="1" outlineLevel="1" x14ac:dyDescent="0.2">
      <c r="A1150" s="12" t="s">
        <v>24158</v>
      </c>
      <c r="B1150" s="12">
        <v>18612</v>
      </c>
      <c r="C1150" s="12" t="s">
        <v>20133</v>
      </c>
      <c r="D1150" s="18"/>
      <c r="E1150" s="13">
        <v>40080</v>
      </c>
      <c r="F1150" s="14">
        <v>40081</v>
      </c>
      <c r="G1150" s="8"/>
      <c r="H1150" s="8"/>
      <c r="J1150" s="10"/>
      <c r="K1150" s="10"/>
      <c r="L1150" s="15">
        <v>0</v>
      </c>
      <c r="M1150" s="15">
        <v>0</v>
      </c>
      <c r="O1150" t="str">
        <f t="shared" si="18"/>
        <v>NBBDeclined</v>
      </c>
    </row>
    <row r="1151" spans="1:15" ht="12" customHeight="1" outlineLevel="1" x14ac:dyDescent="0.2">
      <c r="A1151" s="12" t="s">
        <v>24158</v>
      </c>
      <c r="B1151" s="12">
        <v>18613</v>
      </c>
      <c r="C1151" s="12" t="s">
        <v>20133</v>
      </c>
      <c r="D1151" s="13">
        <v>40066</v>
      </c>
      <c r="E1151" s="13">
        <v>40080</v>
      </c>
      <c r="F1151" s="14">
        <v>40081</v>
      </c>
      <c r="G1151" s="8"/>
      <c r="H1151" s="8"/>
      <c r="J1151" s="10"/>
      <c r="K1151" s="10"/>
      <c r="L1151" s="15">
        <v>0</v>
      </c>
      <c r="M1151" s="15">
        <v>0</v>
      </c>
      <c r="O1151" t="str">
        <f t="shared" si="18"/>
        <v>NBBDeclined</v>
      </c>
    </row>
    <row r="1152" spans="1:15" ht="12" customHeight="1" outlineLevel="1" x14ac:dyDescent="0.2">
      <c r="A1152" s="12" t="s">
        <v>24158</v>
      </c>
      <c r="B1152" s="12">
        <v>18617</v>
      </c>
      <c r="C1152" s="12" t="s">
        <v>20133</v>
      </c>
      <c r="D1152" s="13">
        <v>40081</v>
      </c>
      <c r="E1152" s="13">
        <v>40081</v>
      </c>
      <c r="F1152" s="14">
        <v>40081</v>
      </c>
      <c r="G1152" s="8"/>
      <c r="H1152" s="8"/>
      <c r="J1152" s="10"/>
      <c r="K1152" s="10"/>
      <c r="L1152" s="15">
        <v>0</v>
      </c>
      <c r="M1152" s="15">
        <v>0</v>
      </c>
      <c r="O1152" t="str">
        <f t="shared" si="18"/>
        <v>NBBDeclined</v>
      </c>
    </row>
    <row r="1153" spans="1:15" ht="12" customHeight="1" outlineLevel="1" x14ac:dyDescent="0.2">
      <c r="A1153" s="12" t="s">
        <v>20138</v>
      </c>
      <c r="B1153" s="12">
        <v>17924</v>
      </c>
      <c r="C1153" s="12" t="s">
        <v>24151</v>
      </c>
      <c r="D1153" s="13">
        <v>40074</v>
      </c>
      <c r="E1153" s="13">
        <v>40079</v>
      </c>
      <c r="F1153" s="14">
        <v>40084</v>
      </c>
      <c r="G1153" s="8"/>
      <c r="H1153" s="8"/>
      <c r="I1153" s="21">
        <v>40132</v>
      </c>
      <c r="J1153" s="10"/>
      <c r="K1153" s="10"/>
      <c r="L1153" s="15">
        <v>0</v>
      </c>
      <c r="M1153" s="15">
        <v>0</v>
      </c>
      <c r="O1153" t="str">
        <f t="shared" si="18"/>
        <v>CNJRating</v>
      </c>
    </row>
    <row r="1154" spans="1:15" ht="12" customHeight="1" outlineLevel="1" x14ac:dyDescent="0.2">
      <c r="A1154" s="12" t="s">
        <v>20138</v>
      </c>
      <c r="B1154" s="12">
        <v>17966</v>
      </c>
      <c r="C1154" s="12" t="s">
        <v>24151</v>
      </c>
      <c r="D1154" s="13">
        <v>40079</v>
      </c>
      <c r="E1154" s="13">
        <v>40084</v>
      </c>
      <c r="F1154" s="14">
        <v>40084</v>
      </c>
      <c r="G1154" s="20"/>
      <c r="H1154" s="20"/>
      <c r="I1154" s="21">
        <v>40143</v>
      </c>
      <c r="J1154" s="23"/>
      <c r="K1154" s="23"/>
      <c r="L1154" s="15">
        <v>0</v>
      </c>
      <c r="M1154" s="15">
        <v>0</v>
      </c>
      <c r="O1154" t="str">
        <f t="shared" si="18"/>
        <v>CNJRating</v>
      </c>
    </row>
    <row r="1155" spans="1:15" ht="12" customHeight="1" outlineLevel="1" x14ac:dyDescent="0.2">
      <c r="A1155" s="12" t="s">
        <v>20138</v>
      </c>
      <c r="B1155" s="12">
        <v>17894</v>
      </c>
      <c r="C1155" s="12" t="s">
        <v>24151</v>
      </c>
      <c r="D1155" s="13">
        <v>40070</v>
      </c>
      <c r="E1155" s="13">
        <v>40074</v>
      </c>
      <c r="F1155" s="14">
        <v>40084</v>
      </c>
      <c r="G1155" s="8"/>
      <c r="H1155" s="8"/>
      <c r="I1155" s="21">
        <v>40126</v>
      </c>
      <c r="J1155" s="10"/>
      <c r="K1155" s="10"/>
      <c r="L1155" s="15">
        <v>0</v>
      </c>
      <c r="M1155" s="15">
        <v>0</v>
      </c>
      <c r="O1155" t="str">
        <f t="shared" si="18"/>
        <v>CNJRating</v>
      </c>
    </row>
    <row r="1156" spans="1:15" ht="12" customHeight="1" outlineLevel="1" x14ac:dyDescent="0.2">
      <c r="A1156" s="12" t="s">
        <v>20138</v>
      </c>
      <c r="B1156" s="12">
        <v>17934</v>
      </c>
      <c r="C1156" s="12" t="s">
        <v>24151</v>
      </c>
      <c r="D1156" s="13">
        <v>40080</v>
      </c>
      <c r="E1156" s="13">
        <v>40084</v>
      </c>
      <c r="F1156" s="14">
        <v>40084</v>
      </c>
      <c r="G1156" s="8"/>
      <c r="H1156" s="8"/>
      <c r="I1156" s="21">
        <v>40133</v>
      </c>
      <c r="J1156" s="10"/>
      <c r="K1156" s="10"/>
      <c r="L1156" s="15">
        <v>0</v>
      </c>
      <c r="M1156" s="15">
        <v>0</v>
      </c>
      <c r="O1156" t="str">
        <f t="shared" si="18"/>
        <v>CNJRating</v>
      </c>
    </row>
    <row r="1157" spans="1:15" ht="12" customHeight="1" outlineLevel="1" x14ac:dyDescent="0.2">
      <c r="A1157" s="12" t="s">
        <v>24153</v>
      </c>
      <c r="B1157" s="12">
        <v>17879</v>
      </c>
      <c r="C1157" s="12" t="s">
        <v>24151</v>
      </c>
      <c r="D1157" s="17">
        <v>40079</v>
      </c>
      <c r="E1157" s="13">
        <v>40080</v>
      </c>
      <c r="F1157" s="14">
        <v>40084</v>
      </c>
      <c r="G1157" s="8"/>
      <c r="H1157" s="8"/>
      <c r="I1157" s="21">
        <v>40121</v>
      </c>
      <c r="J1157" s="10"/>
      <c r="K1157" s="10"/>
      <c r="L1157" s="15">
        <v>0</v>
      </c>
      <c r="M1157" s="15">
        <v>0</v>
      </c>
      <c r="O1157" t="str">
        <f t="shared" si="18"/>
        <v>HJMRating</v>
      </c>
    </row>
    <row r="1158" spans="1:15" ht="12" customHeight="1" outlineLevel="1" x14ac:dyDescent="0.2">
      <c r="A1158" s="12" t="s">
        <v>24153</v>
      </c>
      <c r="B1158" s="12">
        <v>17713</v>
      </c>
      <c r="C1158" s="12" t="s">
        <v>24152</v>
      </c>
      <c r="D1158" s="13">
        <v>40078</v>
      </c>
      <c r="E1158" s="13">
        <v>40080</v>
      </c>
      <c r="F1158" s="14">
        <v>40084</v>
      </c>
      <c r="G1158" s="19">
        <v>40084</v>
      </c>
      <c r="H1158" s="19">
        <v>40084</v>
      </c>
      <c r="I1158" s="21">
        <v>40098</v>
      </c>
      <c r="J1158" s="22">
        <v>0</v>
      </c>
      <c r="K1158" s="22">
        <v>0</v>
      </c>
      <c r="L1158" s="15">
        <v>0</v>
      </c>
      <c r="M1158" s="15">
        <v>14</v>
      </c>
      <c r="O1158" t="str">
        <f t="shared" si="18"/>
        <v>HJMQuote Issued</v>
      </c>
    </row>
    <row r="1159" spans="1:15" ht="12" customHeight="1" outlineLevel="1" x14ac:dyDescent="0.2">
      <c r="A1159" s="12" t="s">
        <v>24153</v>
      </c>
      <c r="B1159" s="12">
        <v>17938</v>
      </c>
      <c r="C1159" s="12" t="s">
        <v>24151</v>
      </c>
      <c r="D1159" s="13">
        <v>40067</v>
      </c>
      <c r="E1159" s="13">
        <v>40079</v>
      </c>
      <c r="F1159" s="14">
        <v>40084</v>
      </c>
      <c r="G1159" s="8"/>
      <c r="H1159" s="8"/>
      <c r="I1159" s="21">
        <v>40134</v>
      </c>
      <c r="J1159" s="10"/>
      <c r="K1159" s="10"/>
      <c r="L1159" s="15">
        <v>0</v>
      </c>
      <c r="M1159" s="15">
        <v>0</v>
      </c>
      <c r="O1159" t="str">
        <f t="shared" si="18"/>
        <v>HJMRating</v>
      </c>
    </row>
    <row r="1160" spans="1:15" ht="12" customHeight="1" outlineLevel="1" x14ac:dyDescent="0.2">
      <c r="A1160" s="12" t="s">
        <v>24153</v>
      </c>
      <c r="B1160" s="12">
        <v>17956</v>
      </c>
      <c r="C1160" s="12" t="s">
        <v>24151</v>
      </c>
      <c r="D1160" s="13">
        <v>40066</v>
      </c>
      <c r="E1160" s="13">
        <v>40074</v>
      </c>
      <c r="F1160" s="14">
        <v>40084</v>
      </c>
      <c r="G1160" s="8"/>
      <c r="H1160" s="8"/>
      <c r="I1160" s="21">
        <v>40138</v>
      </c>
      <c r="J1160" s="10"/>
      <c r="K1160" s="10"/>
      <c r="L1160" s="15">
        <v>0</v>
      </c>
      <c r="M1160" s="15">
        <v>0</v>
      </c>
      <c r="O1160" t="str">
        <f t="shared" si="18"/>
        <v>HJMRating</v>
      </c>
    </row>
    <row r="1161" spans="1:15" ht="12" customHeight="1" outlineLevel="1" x14ac:dyDescent="0.2">
      <c r="A1161" s="12" t="s">
        <v>24153</v>
      </c>
      <c r="B1161" s="12">
        <v>17702</v>
      </c>
      <c r="C1161" s="12" t="s">
        <v>20135</v>
      </c>
      <c r="D1161" s="13">
        <v>40080</v>
      </c>
      <c r="E1161" s="13">
        <v>40081</v>
      </c>
      <c r="F1161" s="14">
        <v>40084</v>
      </c>
      <c r="G1161" s="19">
        <v>40079</v>
      </c>
      <c r="H1161" s="19">
        <v>40084</v>
      </c>
      <c r="I1161" s="21">
        <v>40095</v>
      </c>
      <c r="J1161" s="22">
        <v>-5</v>
      </c>
      <c r="K1161" s="22">
        <v>5</v>
      </c>
      <c r="L1161" s="15">
        <v>0</v>
      </c>
      <c r="M1161" s="15">
        <v>11</v>
      </c>
      <c r="O1161" t="str">
        <f t="shared" si="18"/>
        <v>HJMBound &amp; Not Paid</v>
      </c>
    </row>
    <row r="1162" spans="1:15" ht="12" customHeight="1" outlineLevel="1" x14ac:dyDescent="0.2">
      <c r="A1162" s="12" t="s">
        <v>24153</v>
      </c>
      <c r="B1162" s="12">
        <v>17737</v>
      </c>
      <c r="C1162" s="12" t="s">
        <v>20135</v>
      </c>
      <c r="D1162" s="13">
        <v>40079</v>
      </c>
      <c r="E1162" s="13">
        <v>40081</v>
      </c>
      <c r="F1162" s="14">
        <v>40084</v>
      </c>
      <c r="G1162" s="14">
        <v>40088</v>
      </c>
      <c r="H1162" s="14">
        <v>40088</v>
      </c>
      <c r="I1162" s="16">
        <v>40105</v>
      </c>
      <c r="J1162" s="15">
        <v>4</v>
      </c>
      <c r="K1162" s="15">
        <v>0</v>
      </c>
      <c r="L1162" s="15">
        <v>4</v>
      </c>
      <c r="M1162" s="15">
        <v>17</v>
      </c>
      <c r="O1162" t="str">
        <f t="shared" si="18"/>
        <v>HJMBound &amp; Not Paid</v>
      </c>
    </row>
    <row r="1163" spans="1:15" ht="12" customHeight="1" outlineLevel="1" x14ac:dyDescent="0.2">
      <c r="A1163" s="12" t="s">
        <v>24155</v>
      </c>
      <c r="B1163" s="12">
        <v>18000</v>
      </c>
      <c r="C1163" s="12" t="s">
        <v>24151</v>
      </c>
      <c r="D1163" s="17">
        <v>40077</v>
      </c>
      <c r="E1163" s="13">
        <v>40077</v>
      </c>
      <c r="F1163" s="14">
        <v>40084</v>
      </c>
      <c r="G1163" s="20"/>
      <c r="H1163" s="8"/>
      <c r="I1163" s="21">
        <v>40148</v>
      </c>
      <c r="J1163" s="23"/>
      <c r="K1163" s="10"/>
      <c r="L1163" s="15">
        <v>0</v>
      </c>
      <c r="M1163" s="15">
        <v>0</v>
      </c>
      <c r="O1163" t="str">
        <f t="shared" si="18"/>
        <v>JRRating</v>
      </c>
    </row>
    <row r="1164" spans="1:15" ht="12" customHeight="1" outlineLevel="1" x14ac:dyDescent="0.2">
      <c r="A1164" s="12" t="s">
        <v>24155</v>
      </c>
      <c r="B1164" s="12">
        <v>17891</v>
      </c>
      <c r="C1164" s="12" t="s">
        <v>24151</v>
      </c>
      <c r="D1164" s="17">
        <v>40075</v>
      </c>
      <c r="E1164" s="13">
        <v>40077</v>
      </c>
      <c r="F1164" s="14">
        <v>40084</v>
      </c>
      <c r="G1164" s="8"/>
      <c r="H1164" s="8"/>
      <c r="I1164" s="21">
        <v>40125</v>
      </c>
      <c r="J1164" s="10"/>
      <c r="K1164" s="10"/>
      <c r="L1164" s="15">
        <v>0</v>
      </c>
      <c r="M1164" s="15">
        <v>0</v>
      </c>
      <c r="O1164" t="str">
        <f t="shared" si="18"/>
        <v>JRRating</v>
      </c>
    </row>
    <row r="1165" spans="1:15" ht="12" customHeight="1" outlineLevel="1" x14ac:dyDescent="0.2">
      <c r="A1165" s="12" t="s">
        <v>24155</v>
      </c>
      <c r="B1165" s="12">
        <v>17752</v>
      </c>
      <c r="C1165" s="12" t="s">
        <v>24151</v>
      </c>
      <c r="D1165" s="13">
        <v>40078</v>
      </c>
      <c r="E1165" s="13">
        <v>40080</v>
      </c>
      <c r="F1165" s="14">
        <v>40084</v>
      </c>
      <c r="G1165" s="8"/>
      <c r="H1165" s="8"/>
      <c r="I1165" s="21">
        <v>40112</v>
      </c>
      <c r="J1165" s="10"/>
      <c r="K1165" s="10"/>
      <c r="L1165" s="15">
        <v>0</v>
      </c>
      <c r="M1165" s="15">
        <v>0</v>
      </c>
      <c r="O1165" t="str">
        <f t="shared" si="18"/>
        <v>JRRating</v>
      </c>
    </row>
    <row r="1166" spans="1:15" ht="12" customHeight="1" outlineLevel="1" x14ac:dyDescent="0.2">
      <c r="A1166" s="12" t="s">
        <v>24156</v>
      </c>
      <c r="B1166" s="12">
        <v>18618</v>
      </c>
      <c r="C1166" s="12" t="s">
        <v>24151</v>
      </c>
      <c r="E1166" s="13">
        <v>40083</v>
      </c>
      <c r="F1166" s="14">
        <v>40084</v>
      </c>
      <c r="G1166" s="8"/>
      <c r="H1166" s="8"/>
      <c r="J1166" s="10"/>
      <c r="K1166" s="10"/>
      <c r="L1166" s="15">
        <v>0</v>
      </c>
      <c r="M1166" s="15">
        <v>0</v>
      </c>
      <c r="O1166" t="str">
        <f t="shared" si="18"/>
        <v>LABRating</v>
      </c>
    </row>
    <row r="1167" spans="1:15" ht="12" customHeight="1" outlineLevel="1" x14ac:dyDescent="0.2">
      <c r="A1167" s="12" t="s">
        <v>24156</v>
      </c>
      <c r="B1167" s="12">
        <v>18620</v>
      </c>
      <c r="C1167" s="12" t="s">
        <v>24152</v>
      </c>
      <c r="D1167" s="13">
        <v>40084</v>
      </c>
      <c r="E1167" s="13">
        <v>40084</v>
      </c>
      <c r="F1167" s="14">
        <v>40084</v>
      </c>
      <c r="G1167" s="19">
        <v>40095</v>
      </c>
      <c r="H1167" s="19">
        <v>40095</v>
      </c>
      <c r="J1167" s="22">
        <v>11</v>
      </c>
      <c r="K1167" s="22">
        <v>0</v>
      </c>
      <c r="L1167" s="15">
        <v>11</v>
      </c>
      <c r="M1167" s="15">
        <v>0</v>
      </c>
      <c r="O1167" t="str">
        <f t="shared" si="18"/>
        <v>LABQuote Issued</v>
      </c>
    </row>
    <row r="1168" spans="1:15" ht="12" customHeight="1" outlineLevel="1" x14ac:dyDescent="0.2">
      <c r="A1168" s="12" t="s">
        <v>24156</v>
      </c>
      <c r="B1168" s="12">
        <v>17909</v>
      </c>
      <c r="C1168" s="12" t="s">
        <v>24151</v>
      </c>
      <c r="D1168" s="13">
        <v>40073</v>
      </c>
      <c r="E1168" s="13">
        <v>40080</v>
      </c>
      <c r="F1168" s="14">
        <v>40084</v>
      </c>
      <c r="G1168" s="20"/>
      <c r="H1168" s="20"/>
      <c r="I1168" s="21">
        <v>40129</v>
      </c>
      <c r="J1168" s="23"/>
      <c r="K1168" s="23"/>
      <c r="L1168" s="15">
        <v>0</v>
      </c>
      <c r="M1168" s="15">
        <v>0</v>
      </c>
      <c r="O1168" t="str">
        <f t="shared" si="18"/>
        <v>LABRating</v>
      </c>
    </row>
    <row r="1169" spans="1:15" ht="12" customHeight="1" outlineLevel="1" x14ac:dyDescent="0.2">
      <c r="A1169" s="12" t="s">
        <v>24157</v>
      </c>
      <c r="B1169" s="12">
        <v>17999</v>
      </c>
      <c r="C1169" s="12" t="s">
        <v>24151</v>
      </c>
      <c r="D1169" s="13">
        <v>40071</v>
      </c>
      <c r="E1169" s="13">
        <v>40074</v>
      </c>
      <c r="F1169" s="14">
        <v>40084</v>
      </c>
      <c r="G1169" s="8"/>
      <c r="H1169" s="8"/>
      <c r="I1169" s="21">
        <v>40148</v>
      </c>
      <c r="J1169" s="10"/>
      <c r="K1169" s="10"/>
      <c r="L1169" s="15">
        <v>0</v>
      </c>
      <c r="M1169" s="15">
        <v>0</v>
      </c>
      <c r="O1169" t="str">
        <f t="shared" si="18"/>
        <v>MCBRating</v>
      </c>
    </row>
    <row r="1170" spans="1:15" ht="12" customHeight="1" outlineLevel="1" x14ac:dyDescent="0.2">
      <c r="A1170" s="12" t="s">
        <v>24157</v>
      </c>
      <c r="B1170" s="12">
        <v>17674</v>
      </c>
      <c r="C1170" s="12" t="s">
        <v>20135</v>
      </c>
      <c r="D1170" s="13">
        <v>40074</v>
      </c>
      <c r="E1170" s="13">
        <v>40084</v>
      </c>
      <c r="F1170" s="14">
        <v>40084</v>
      </c>
      <c r="G1170" s="19">
        <v>40084</v>
      </c>
      <c r="H1170" s="19">
        <v>40086</v>
      </c>
      <c r="I1170" s="21">
        <v>40090</v>
      </c>
      <c r="J1170" s="22">
        <v>0</v>
      </c>
      <c r="K1170" s="22">
        <v>2</v>
      </c>
      <c r="L1170" s="15">
        <v>2</v>
      </c>
      <c r="M1170" s="15">
        <v>4</v>
      </c>
      <c r="O1170" t="str">
        <f t="shared" si="18"/>
        <v>MCBBound &amp; Not Paid</v>
      </c>
    </row>
    <row r="1171" spans="1:15" ht="12" customHeight="1" outlineLevel="1" x14ac:dyDescent="0.2">
      <c r="A1171" s="12" t="s">
        <v>24157</v>
      </c>
      <c r="B1171" s="12">
        <v>18042</v>
      </c>
      <c r="C1171" s="12" t="s">
        <v>24151</v>
      </c>
      <c r="D1171" s="13">
        <v>40071</v>
      </c>
      <c r="E1171" s="13">
        <v>40077</v>
      </c>
      <c r="F1171" s="14">
        <v>40084</v>
      </c>
      <c r="G1171" s="20"/>
      <c r="H1171" s="20"/>
      <c r="I1171" s="21">
        <v>40158</v>
      </c>
      <c r="J1171" s="23"/>
      <c r="K1171" s="23"/>
      <c r="L1171" s="15">
        <v>0</v>
      </c>
      <c r="M1171" s="15">
        <v>0</v>
      </c>
      <c r="O1171" t="str">
        <f t="shared" si="18"/>
        <v>MCBRating</v>
      </c>
    </row>
    <row r="1172" spans="1:15" ht="12" customHeight="1" outlineLevel="1" x14ac:dyDescent="0.2">
      <c r="A1172" s="12" t="s">
        <v>24158</v>
      </c>
      <c r="B1172" s="12">
        <v>18619</v>
      </c>
      <c r="C1172" s="12" t="s">
        <v>20133</v>
      </c>
      <c r="D1172" s="13">
        <v>40071</v>
      </c>
      <c r="E1172" s="13">
        <v>40083</v>
      </c>
      <c r="F1172" s="14">
        <v>40084</v>
      </c>
      <c r="G1172" s="8"/>
      <c r="H1172" s="8"/>
      <c r="J1172" s="10"/>
      <c r="K1172" s="10"/>
      <c r="L1172" s="15">
        <v>0</v>
      </c>
      <c r="M1172" s="15">
        <v>0</v>
      </c>
      <c r="O1172" t="str">
        <f t="shared" si="18"/>
        <v>NBBDeclined</v>
      </c>
    </row>
    <row r="1173" spans="1:15" ht="12" customHeight="1" outlineLevel="1" x14ac:dyDescent="0.2">
      <c r="A1173" s="12" t="s">
        <v>24158</v>
      </c>
      <c r="B1173" s="12">
        <v>18621</v>
      </c>
      <c r="C1173" s="12" t="s">
        <v>20133</v>
      </c>
      <c r="D1173" s="13">
        <v>40073</v>
      </c>
      <c r="E1173" s="13">
        <v>40084</v>
      </c>
      <c r="F1173" s="14">
        <v>40084</v>
      </c>
      <c r="G1173" s="8"/>
      <c r="H1173" s="8"/>
      <c r="J1173" s="10"/>
      <c r="K1173" s="10"/>
      <c r="L1173" s="15">
        <v>0</v>
      </c>
      <c r="M1173" s="15">
        <v>0</v>
      </c>
      <c r="O1173" t="str">
        <f t="shared" si="18"/>
        <v>NBBDeclined</v>
      </c>
    </row>
    <row r="1174" spans="1:15" ht="12" customHeight="1" outlineLevel="1" x14ac:dyDescent="0.2">
      <c r="A1174" s="12" t="s">
        <v>24153</v>
      </c>
      <c r="B1174" s="12">
        <v>17638</v>
      </c>
      <c r="C1174" s="12" t="s">
        <v>24148</v>
      </c>
      <c r="D1174" s="13">
        <v>40082</v>
      </c>
      <c r="E1174" s="13">
        <v>40085</v>
      </c>
      <c r="F1174" s="14">
        <v>40085</v>
      </c>
      <c r="G1174" s="19">
        <v>40081</v>
      </c>
      <c r="H1174" s="19">
        <v>40085</v>
      </c>
      <c r="I1174" s="21">
        <v>40086</v>
      </c>
      <c r="J1174" s="22">
        <v>-4</v>
      </c>
      <c r="K1174" s="22">
        <v>4</v>
      </c>
      <c r="L1174" s="15">
        <v>0</v>
      </c>
      <c r="M1174" s="15">
        <v>1</v>
      </c>
      <c r="O1174" t="str">
        <f t="shared" si="18"/>
        <v>HJMRenewal Lapse</v>
      </c>
    </row>
    <row r="1175" spans="1:15" ht="12" customHeight="1" outlineLevel="1" x14ac:dyDescent="0.2">
      <c r="A1175" s="12" t="s">
        <v>24153</v>
      </c>
      <c r="B1175" s="12">
        <v>17681</v>
      </c>
      <c r="C1175" s="12" t="s">
        <v>20135</v>
      </c>
      <c r="D1175" s="13">
        <v>40084</v>
      </c>
      <c r="E1175" s="13">
        <v>40085</v>
      </c>
      <c r="F1175" s="14">
        <v>40085</v>
      </c>
      <c r="G1175" s="19">
        <v>40087</v>
      </c>
      <c r="H1175" s="19">
        <v>40087</v>
      </c>
      <c r="I1175" s="21">
        <v>40092</v>
      </c>
      <c r="J1175" s="22">
        <v>2</v>
      </c>
      <c r="K1175" s="22">
        <v>0</v>
      </c>
      <c r="L1175" s="15">
        <v>2</v>
      </c>
      <c r="M1175" s="15">
        <v>5</v>
      </c>
      <c r="O1175" t="str">
        <f t="shared" si="18"/>
        <v>HJMBound &amp; Not Paid</v>
      </c>
    </row>
    <row r="1176" spans="1:15" ht="12" customHeight="1" outlineLevel="1" x14ac:dyDescent="0.2">
      <c r="A1176" s="12" t="s">
        <v>24153</v>
      </c>
      <c r="B1176" s="12">
        <v>17688</v>
      </c>
      <c r="C1176" s="12" t="s">
        <v>20135</v>
      </c>
      <c r="D1176" s="13">
        <v>40085</v>
      </c>
      <c r="E1176" s="13">
        <v>40085</v>
      </c>
      <c r="F1176" s="14">
        <v>40085</v>
      </c>
      <c r="G1176" s="19">
        <v>40086</v>
      </c>
      <c r="H1176" s="19">
        <v>40087</v>
      </c>
      <c r="I1176" s="21">
        <v>40092</v>
      </c>
      <c r="J1176" s="22">
        <v>1</v>
      </c>
      <c r="K1176" s="22">
        <v>1</v>
      </c>
      <c r="L1176" s="15">
        <v>2</v>
      </c>
      <c r="M1176" s="15">
        <v>5</v>
      </c>
      <c r="O1176" t="str">
        <f t="shared" si="18"/>
        <v>HJMBound &amp; Not Paid</v>
      </c>
    </row>
    <row r="1177" spans="1:15" ht="12" customHeight="1" outlineLevel="1" x14ac:dyDescent="0.2">
      <c r="A1177" s="12" t="s">
        <v>24155</v>
      </c>
      <c r="B1177" s="12">
        <v>17724</v>
      </c>
      <c r="C1177" s="12" t="s">
        <v>24152</v>
      </c>
      <c r="D1177" s="13">
        <v>40081</v>
      </c>
      <c r="E1177" s="13">
        <v>40084</v>
      </c>
      <c r="F1177" s="14">
        <v>40085</v>
      </c>
      <c r="G1177" s="19">
        <v>40094</v>
      </c>
      <c r="H1177" s="19">
        <v>40094</v>
      </c>
      <c r="I1177" s="21">
        <v>40102</v>
      </c>
      <c r="J1177" s="22">
        <v>9</v>
      </c>
      <c r="K1177" s="22">
        <v>0</v>
      </c>
      <c r="L1177" s="15">
        <v>9</v>
      </c>
      <c r="M1177" s="15">
        <v>8</v>
      </c>
      <c r="O1177" t="str">
        <f t="shared" si="18"/>
        <v>JRQuote Issued</v>
      </c>
    </row>
    <row r="1178" spans="1:15" ht="12" customHeight="1" outlineLevel="1" x14ac:dyDescent="0.2">
      <c r="A1178" s="12" t="s">
        <v>24155</v>
      </c>
      <c r="B1178" s="12">
        <v>17742</v>
      </c>
      <c r="C1178" s="12" t="s">
        <v>24152</v>
      </c>
      <c r="D1178" s="13">
        <v>40056</v>
      </c>
      <c r="E1178" s="13">
        <v>40085</v>
      </c>
      <c r="F1178" s="14">
        <v>40085</v>
      </c>
      <c r="G1178" s="19">
        <v>40095</v>
      </c>
      <c r="H1178" s="19">
        <v>40095</v>
      </c>
      <c r="I1178" s="21">
        <v>40107</v>
      </c>
      <c r="J1178" s="22">
        <v>10</v>
      </c>
      <c r="K1178" s="22">
        <v>0</v>
      </c>
      <c r="L1178" s="15">
        <v>10</v>
      </c>
      <c r="M1178" s="15">
        <v>12</v>
      </c>
      <c r="O1178" t="str">
        <f t="shared" ref="O1178:O1202" si="19">+A1178&amp;C1178</f>
        <v>JRQuote Issued</v>
      </c>
    </row>
    <row r="1179" spans="1:15" ht="12" customHeight="1" outlineLevel="1" x14ac:dyDescent="0.2">
      <c r="A1179" s="12" t="s">
        <v>24156</v>
      </c>
      <c r="B1179" s="12">
        <v>18624</v>
      </c>
      <c r="C1179" s="12" t="s">
        <v>24152</v>
      </c>
      <c r="D1179" s="13">
        <v>40079</v>
      </c>
      <c r="E1179" s="13">
        <v>40085</v>
      </c>
      <c r="F1179" s="14">
        <v>40085</v>
      </c>
      <c r="G1179" s="19">
        <v>40088</v>
      </c>
      <c r="H1179" s="19">
        <v>40088</v>
      </c>
      <c r="J1179" s="22">
        <v>3</v>
      </c>
      <c r="K1179" s="22">
        <v>0</v>
      </c>
      <c r="L1179" s="15">
        <v>3</v>
      </c>
      <c r="M1179" s="15">
        <v>0</v>
      </c>
      <c r="O1179" t="str">
        <f t="shared" si="19"/>
        <v>LABQuote Issued</v>
      </c>
    </row>
    <row r="1180" spans="1:15" ht="12" customHeight="1" outlineLevel="1" x14ac:dyDescent="0.2">
      <c r="A1180" s="12" t="s">
        <v>24156</v>
      </c>
      <c r="B1180" s="12">
        <v>18625</v>
      </c>
      <c r="C1180" s="12" t="s">
        <v>24152</v>
      </c>
      <c r="D1180" s="13">
        <v>40066</v>
      </c>
      <c r="E1180" s="13">
        <v>40085</v>
      </c>
      <c r="F1180" s="14">
        <v>40085</v>
      </c>
      <c r="G1180" s="19">
        <v>40087</v>
      </c>
      <c r="H1180" s="19">
        <v>40088</v>
      </c>
      <c r="J1180" s="22">
        <v>2</v>
      </c>
      <c r="K1180" s="22">
        <v>1</v>
      </c>
      <c r="L1180" s="15">
        <v>3</v>
      </c>
      <c r="M1180" s="15">
        <v>0</v>
      </c>
      <c r="O1180" t="str">
        <f t="shared" si="19"/>
        <v>LABQuote Issued</v>
      </c>
    </row>
    <row r="1181" spans="1:15" ht="12" customHeight="1" outlineLevel="1" x14ac:dyDescent="0.2">
      <c r="A1181" s="12" t="s">
        <v>24156</v>
      </c>
      <c r="B1181" s="12">
        <v>18622</v>
      </c>
      <c r="C1181" s="12" t="s">
        <v>20135</v>
      </c>
      <c r="D1181" s="13">
        <v>40084</v>
      </c>
      <c r="E1181" s="13">
        <v>40085</v>
      </c>
      <c r="F1181" s="14">
        <v>40085</v>
      </c>
      <c r="G1181" s="19">
        <v>40092</v>
      </c>
      <c r="H1181" s="19">
        <v>40092</v>
      </c>
      <c r="J1181" s="22">
        <v>7</v>
      </c>
      <c r="K1181" s="22">
        <v>0</v>
      </c>
      <c r="L1181" s="15">
        <v>7</v>
      </c>
      <c r="M1181" s="15">
        <v>0</v>
      </c>
      <c r="O1181" t="str">
        <f t="shared" si="19"/>
        <v>LABBound &amp; Not Paid</v>
      </c>
    </row>
    <row r="1182" spans="1:15" ht="12" customHeight="1" outlineLevel="1" x14ac:dyDescent="0.2">
      <c r="A1182" s="12" t="s">
        <v>24156</v>
      </c>
      <c r="B1182" s="12">
        <v>18626</v>
      </c>
      <c r="C1182" s="12" t="s">
        <v>24151</v>
      </c>
      <c r="D1182" s="13">
        <v>40079</v>
      </c>
      <c r="E1182" s="13">
        <v>40085</v>
      </c>
      <c r="F1182" s="14">
        <v>40085</v>
      </c>
      <c r="G1182" s="19">
        <v>40095</v>
      </c>
      <c r="H1182" s="8"/>
      <c r="J1182" s="22">
        <v>10</v>
      </c>
      <c r="K1182" s="10"/>
      <c r="L1182" s="15">
        <v>0</v>
      </c>
      <c r="M1182" s="15">
        <v>0</v>
      </c>
      <c r="O1182" t="str">
        <f t="shared" si="19"/>
        <v>LABRating</v>
      </c>
    </row>
    <row r="1183" spans="1:15" ht="12" customHeight="1" outlineLevel="1" x14ac:dyDescent="0.2">
      <c r="A1183" s="12" t="s">
        <v>24156</v>
      </c>
      <c r="B1183" s="12">
        <v>17716</v>
      </c>
      <c r="C1183" s="12" t="s">
        <v>24152</v>
      </c>
      <c r="D1183" s="13">
        <v>40084</v>
      </c>
      <c r="E1183" s="13">
        <v>40085</v>
      </c>
      <c r="F1183" s="14">
        <v>40085</v>
      </c>
      <c r="G1183" s="14">
        <v>40087</v>
      </c>
      <c r="H1183" s="14">
        <v>40087</v>
      </c>
      <c r="I1183" s="21">
        <v>40100</v>
      </c>
      <c r="J1183" s="15">
        <v>2</v>
      </c>
      <c r="K1183" s="15">
        <v>0</v>
      </c>
      <c r="L1183" s="15">
        <v>2</v>
      </c>
      <c r="M1183" s="15">
        <v>13</v>
      </c>
      <c r="O1183" t="str">
        <f t="shared" si="19"/>
        <v>LABQuote Issued</v>
      </c>
    </row>
    <row r="1184" spans="1:15" ht="12" customHeight="1" outlineLevel="1" x14ac:dyDescent="0.2">
      <c r="A1184" s="12" t="s">
        <v>24158</v>
      </c>
      <c r="B1184" s="12">
        <v>18628</v>
      </c>
      <c r="C1184" s="12" t="s">
        <v>20133</v>
      </c>
      <c r="D1184" s="18"/>
      <c r="E1184" s="13">
        <v>40085</v>
      </c>
      <c r="F1184" s="14">
        <v>40085</v>
      </c>
      <c r="G1184" s="8"/>
      <c r="H1184" s="8"/>
      <c r="J1184" s="10"/>
      <c r="K1184" s="10"/>
      <c r="L1184" s="15">
        <v>0</v>
      </c>
      <c r="M1184" s="15">
        <v>0</v>
      </c>
      <c r="O1184" t="str">
        <f t="shared" si="19"/>
        <v>NBBDeclined</v>
      </c>
    </row>
    <row r="1185" spans="1:15" ht="12" customHeight="1" outlineLevel="1" x14ac:dyDescent="0.2">
      <c r="A1185" s="12" t="s">
        <v>24158</v>
      </c>
      <c r="B1185" s="12">
        <v>18627</v>
      </c>
      <c r="C1185" s="12" t="s">
        <v>20133</v>
      </c>
      <c r="D1185" s="13">
        <v>40077</v>
      </c>
      <c r="E1185" s="13">
        <v>40085</v>
      </c>
      <c r="F1185" s="14">
        <v>40085</v>
      </c>
      <c r="G1185" s="8"/>
      <c r="H1185" s="8"/>
      <c r="J1185" s="10"/>
      <c r="K1185" s="10"/>
      <c r="L1185" s="15">
        <v>0</v>
      </c>
      <c r="M1185" s="15">
        <v>0</v>
      </c>
      <c r="O1185" t="str">
        <f t="shared" si="19"/>
        <v>NBBDeclined</v>
      </c>
    </row>
    <row r="1186" spans="1:15" ht="12" customHeight="1" outlineLevel="1" x14ac:dyDescent="0.2">
      <c r="A1186" s="12" t="s">
        <v>24158</v>
      </c>
      <c r="B1186" s="12">
        <v>18623</v>
      </c>
      <c r="C1186" s="12" t="s">
        <v>20133</v>
      </c>
      <c r="D1186" s="13">
        <v>40083</v>
      </c>
      <c r="E1186" s="13">
        <v>40085</v>
      </c>
      <c r="F1186" s="14">
        <v>40085</v>
      </c>
      <c r="G1186" s="8"/>
      <c r="H1186" s="8"/>
      <c r="J1186" s="10"/>
      <c r="K1186" s="10"/>
      <c r="L1186" s="15">
        <v>0</v>
      </c>
      <c r="M1186" s="15">
        <v>0</v>
      </c>
      <c r="O1186" t="str">
        <f t="shared" si="19"/>
        <v>NBBDeclined</v>
      </c>
    </row>
    <row r="1187" spans="1:15" ht="12" customHeight="1" outlineLevel="1" x14ac:dyDescent="0.2">
      <c r="A1187" s="12" t="s">
        <v>24158</v>
      </c>
      <c r="B1187" s="12">
        <v>18629</v>
      </c>
      <c r="C1187" s="12" t="s">
        <v>20133</v>
      </c>
      <c r="D1187" s="18"/>
      <c r="E1187" s="13">
        <v>40085</v>
      </c>
      <c r="F1187" s="14">
        <v>40085</v>
      </c>
      <c r="G1187" s="8"/>
      <c r="H1187" s="8"/>
      <c r="I1187" s="18"/>
      <c r="J1187" s="10"/>
      <c r="K1187" s="10"/>
      <c r="L1187" s="15">
        <v>0</v>
      </c>
      <c r="M1187" s="15">
        <v>0</v>
      </c>
      <c r="O1187" t="str">
        <f t="shared" si="19"/>
        <v>NBBDeclined</v>
      </c>
    </row>
    <row r="1188" spans="1:15" ht="12" customHeight="1" outlineLevel="1" x14ac:dyDescent="0.2">
      <c r="A1188" s="12" t="s">
        <v>20138</v>
      </c>
      <c r="B1188" s="12">
        <v>17725</v>
      </c>
      <c r="C1188" s="12" t="s">
        <v>24152</v>
      </c>
      <c r="D1188" s="13">
        <v>40080</v>
      </c>
      <c r="E1188" s="13">
        <v>40085</v>
      </c>
      <c r="F1188" s="14">
        <v>40086</v>
      </c>
      <c r="G1188" s="19">
        <v>40088</v>
      </c>
      <c r="H1188" s="19">
        <v>40093</v>
      </c>
      <c r="I1188" s="21">
        <v>40102</v>
      </c>
      <c r="J1188" s="22">
        <v>2</v>
      </c>
      <c r="K1188" s="22">
        <v>5</v>
      </c>
      <c r="L1188" s="15">
        <v>7</v>
      </c>
      <c r="M1188" s="15">
        <v>9</v>
      </c>
      <c r="O1188" t="str">
        <f t="shared" si="19"/>
        <v>CNJQuote Issued</v>
      </c>
    </row>
    <row r="1189" spans="1:15" ht="12" customHeight="1" outlineLevel="1" x14ac:dyDescent="0.2">
      <c r="A1189" s="12" t="s">
        <v>24153</v>
      </c>
      <c r="B1189" s="12">
        <v>17774</v>
      </c>
      <c r="C1189" s="12" t="s">
        <v>24152</v>
      </c>
      <c r="D1189" s="17">
        <v>40077</v>
      </c>
      <c r="E1189" s="13">
        <v>40085</v>
      </c>
      <c r="F1189" s="14">
        <v>40086</v>
      </c>
      <c r="G1189" s="19">
        <v>40092</v>
      </c>
      <c r="H1189" s="19">
        <v>40093</v>
      </c>
      <c r="I1189" s="21">
        <v>40117</v>
      </c>
      <c r="J1189" s="22">
        <v>6</v>
      </c>
      <c r="K1189" s="22">
        <v>1</v>
      </c>
      <c r="L1189" s="15">
        <v>7</v>
      </c>
      <c r="M1189" s="15">
        <v>24</v>
      </c>
      <c r="O1189" t="str">
        <f t="shared" si="19"/>
        <v>HJMQuote Issued</v>
      </c>
    </row>
    <row r="1190" spans="1:15" ht="12" customHeight="1" outlineLevel="1" x14ac:dyDescent="0.2">
      <c r="A1190" s="12" t="s">
        <v>24153</v>
      </c>
      <c r="B1190" s="12">
        <v>17695</v>
      </c>
      <c r="C1190" s="12" t="s">
        <v>20135</v>
      </c>
      <c r="D1190" s="13">
        <v>40086</v>
      </c>
      <c r="E1190" s="13">
        <v>40086</v>
      </c>
      <c r="F1190" s="14">
        <v>40086</v>
      </c>
      <c r="G1190" s="19">
        <v>40081</v>
      </c>
      <c r="H1190" s="19">
        <v>40086</v>
      </c>
      <c r="I1190" s="21">
        <v>40094</v>
      </c>
      <c r="J1190" s="22">
        <v>-5</v>
      </c>
      <c r="K1190" s="22">
        <v>5</v>
      </c>
      <c r="L1190" s="15">
        <v>0</v>
      </c>
      <c r="M1190" s="15">
        <v>8</v>
      </c>
      <c r="O1190" t="str">
        <f t="shared" si="19"/>
        <v>HJMBound &amp; Not Paid</v>
      </c>
    </row>
    <row r="1191" spans="1:15" ht="12" customHeight="1" outlineLevel="1" x14ac:dyDescent="0.2">
      <c r="A1191" s="12" t="s">
        <v>24156</v>
      </c>
      <c r="B1191" s="12">
        <v>18631</v>
      </c>
      <c r="C1191" s="12" t="s">
        <v>24151</v>
      </c>
      <c r="D1191" s="13">
        <v>40086</v>
      </c>
      <c r="E1191" s="13">
        <v>40086</v>
      </c>
      <c r="F1191" s="14">
        <v>40086</v>
      </c>
      <c r="G1191" s="19">
        <v>40092</v>
      </c>
      <c r="H1191" s="8"/>
      <c r="J1191" s="22">
        <v>6</v>
      </c>
      <c r="K1191" s="10"/>
      <c r="L1191" s="15">
        <v>0</v>
      </c>
      <c r="M1191" s="15">
        <v>0</v>
      </c>
      <c r="O1191" t="str">
        <f t="shared" si="19"/>
        <v>LABRating</v>
      </c>
    </row>
    <row r="1192" spans="1:15" ht="12" customHeight="1" outlineLevel="1" x14ac:dyDescent="0.2">
      <c r="A1192" s="12" t="s">
        <v>24158</v>
      </c>
      <c r="B1192" s="12">
        <v>18630</v>
      </c>
      <c r="C1192" s="12" t="s">
        <v>20133</v>
      </c>
      <c r="D1192" s="13">
        <v>40084</v>
      </c>
      <c r="E1192" s="13">
        <v>40086</v>
      </c>
      <c r="F1192" s="14">
        <v>40086</v>
      </c>
      <c r="G1192" s="8"/>
      <c r="H1192" s="8"/>
      <c r="J1192" s="10"/>
      <c r="K1192" s="10"/>
      <c r="L1192" s="15">
        <v>0</v>
      </c>
      <c r="M1192" s="15">
        <v>0</v>
      </c>
      <c r="O1192" t="str">
        <f t="shared" si="19"/>
        <v>NBBDeclined</v>
      </c>
    </row>
    <row r="1193" spans="1:15" ht="12" customHeight="1" outlineLevel="1" x14ac:dyDescent="0.2">
      <c r="A1193" s="12" t="s">
        <v>20138</v>
      </c>
      <c r="B1193" s="12">
        <v>18072</v>
      </c>
      <c r="C1193" s="12" t="s">
        <v>24151</v>
      </c>
      <c r="D1193" s="13">
        <v>40081</v>
      </c>
      <c r="E1193" s="13">
        <v>40087</v>
      </c>
      <c r="F1193" s="14">
        <v>40087</v>
      </c>
      <c r="G1193" s="8"/>
      <c r="H1193" s="8"/>
      <c r="I1193" s="21">
        <v>40166</v>
      </c>
      <c r="J1193" s="10"/>
      <c r="K1193" s="10"/>
      <c r="L1193" s="15">
        <v>0</v>
      </c>
      <c r="M1193" s="15">
        <v>0</v>
      </c>
      <c r="O1193" t="str">
        <f t="shared" si="19"/>
        <v>CNJRating</v>
      </c>
    </row>
    <row r="1194" spans="1:15" ht="12" customHeight="1" outlineLevel="1" x14ac:dyDescent="0.2">
      <c r="A1194" s="12" t="s">
        <v>24153</v>
      </c>
      <c r="B1194" s="12">
        <v>17676</v>
      </c>
      <c r="C1194" s="12" t="s">
        <v>20135</v>
      </c>
      <c r="D1194" s="17">
        <v>40087</v>
      </c>
      <c r="E1194" s="13">
        <v>40087</v>
      </c>
      <c r="F1194" s="14">
        <v>40087</v>
      </c>
      <c r="G1194" s="19">
        <v>40087</v>
      </c>
      <c r="H1194" s="19">
        <v>40087</v>
      </c>
      <c r="I1194" s="21">
        <v>40091</v>
      </c>
      <c r="J1194" s="22">
        <v>0</v>
      </c>
      <c r="K1194" s="22">
        <v>0</v>
      </c>
      <c r="L1194" s="15">
        <v>0</v>
      </c>
      <c r="M1194" s="15">
        <v>4</v>
      </c>
      <c r="O1194" t="str">
        <f t="shared" si="19"/>
        <v>HJMBound &amp; Not Paid</v>
      </c>
    </row>
    <row r="1195" spans="1:15" ht="12" customHeight="1" outlineLevel="1" x14ac:dyDescent="0.2">
      <c r="A1195" s="12" t="s">
        <v>24156</v>
      </c>
      <c r="B1195" s="12">
        <v>18636</v>
      </c>
      <c r="C1195" s="12" t="s">
        <v>24152</v>
      </c>
      <c r="D1195" s="13">
        <v>40060</v>
      </c>
      <c r="E1195" s="13">
        <v>40087</v>
      </c>
      <c r="F1195" s="14">
        <v>40087</v>
      </c>
      <c r="G1195" s="19">
        <v>40092</v>
      </c>
      <c r="H1195" s="19">
        <v>40092</v>
      </c>
      <c r="J1195" s="22">
        <v>5</v>
      </c>
      <c r="K1195" s="22">
        <v>0</v>
      </c>
      <c r="L1195" s="15">
        <v>5</v>
      </c>
      <c r="M1195" s="15">
        <v>0</v>
      </c>
      <c r="O1195" t="str">
        <f t="shared" si="19"/>
        <v>LABQuote Issued</v>
      </c>
    </row>
    <row r="1196" spans="1:15" ht="12" customHeight="1" outlineLevel="1" x14ac:dyDescent="0.2">
      <c r="A1196" s="12" t="s">
        <v>24156</v>
      </c>
      <c r="B1196" s="12">
        <v>18634</v>
      </c>
      <c r="C1196" s="12" t="s">
        <v>24152</v>
      </c>
      <c r="D1196" s="13">
        <v>40086</v>
      </c>
      <c r="E1196" s="13">
        <v>40087</v>
      </c>
      <c r="F1196" s="14">
        <v>40087</v>
      </c>
      <c r="G1196" s="19">
        <v>40088</v>
      </c>
      <c r="H1196" s="19">
        <v>40088</v>
      </c>
      <c r="J1196" s="22">
        <v>1</v>
      </c>
      <c r="K1196" s="22">
        <v>0</v>
      </c>
      <c r="L1196" s="15">
        <v>1</v>
      </c>
      <c r="M1196" s="15">
        <v>0</v>
      </c>
      <c r="O1196" t="str">
        <f t="shared" si="19"/>
        <v>LABQuote Issued</v>
      </c>
    </row>
    <row r="1197" spans="1:15" ht="12" customHeight="1" outlineLevel="1" x14ac:dyDescent="0.2">
      <c r="A1197" s="12" t="s">
        <v>24156</v>
      </c>
      <c r="B1197" s="12">
        <v>18004</v>
      </c>
      <c r="C1197" s="12" t="s">
        <v>24151</v>
      </c>
      <c r="D1197" s="17">
        <v>40077</v>
      </c>
      <c r="E1197" s="13">
        <v>40087</v>
      </c>
      <c r="F1197" s="14">
        <v>40087</v>
      </c>
      <c r="G1197" s="8"/>
      <c r="H1197" s="8"/>
      <c r="I1197" s="21">
        <v>40149</v>
      </c>
      <c r="J1197" s="10"/>
      <c r="K1197" s="10"/>
      <c r="L1197" s="15">
        <v>0</v>
      </c>
      <c r="M1197" s="15">
        <v>0</v>
      </c>
      <c r="O1197" t="str">
        <f t="shared" si="19"/>
        <v>LABRating</v>
      </c>
    </row>
    <row r="1198" spans="1:15" ht="12" customHeight="1" outlineLevel="1" x14ac:dyDescent="0.2">
      <c r="A1198" s="12" t="s">
        <v>24156</v>
      </c>
      <c r="B1198" s="12">
        <v>17900</v>
      </c>
      <c r="C1198" s="12" t="s">
        <v>24151</v>
      </c>
      <c r="D1198" s="13">
        <v>40084</v>
      </c>
      <c r="E1198" s="13">
        <v>40084</v>
      </c>
      <c r="F1198" s="14">
        <v>40087</v>
      </c>
      <c r="G1198" s="8"/>
      <c r="H1198" s="8"/>
      <c r="I1198" s="21">
        <v>40127</v>
      </c>
      <c r="J1198" s="10"/>
      <c r="K1198" s="10"/>
      <c r="L1198" s="15">
        <v>0</v>
      </c>
      <c r="M1198" s="15">
        <v>0</v>
      </c>
      <c r="O1198" t="str">
        <f t="shared" si="19"/>
        <v>LABRating</v>
      </c>
    </row>
    <row r="1199" spans="1:15" ht="12" customHeight="1" outlineLevel="1" x14ac:dyDescent="0.2">
      <c r="A1199" s="12" t="s">
        <v>24158</v>
      </c>
      <c r="B1199" s="12">
        <v>18635</v>
      </c>
      <c r="C1199" s="12" t="s">
        <v>20133</v>
      </c>
      <c r="D1199" s="13">
        <v>40086</v>
      </c>
      <c r="E1199" s="13">
        <v>40087</v>
      </c>
      <c r="F1199" s="14">
        <v>40087</v>
      </c>
      <c r="G1199" s="8"/>
      <c r="H1199" s="8"/>
      <c r="J1199" s="10"/>
      <c r="K1199" s="10"/>
      <c r="L1199" s="15">
        <v>0</v>
      </c>
      <c r="M1199" s="15">
        <v>0</v>
      </c>
      <c r="O1199" t="str">
        <f t="shared" si="19"/>
        <v>NBBDeclined</v>
      </c>
    </row>
    <row r="1200" spans="1:15" ht="12" customHeight="1" outlineLevel="1" x14ac:dyDescent="0.2">
      <c r="A1200" s="12" t="s">
        <v>24158</v>
      </c>
      <c r="B1200" s="12">
        <v>18633</v>
      </c>
      <c r="C1200" s="12" t="s">
        <v>20133</v>
      </c>
      <c r="D1200" s="13">
        <v>40086</v>
      </c>
      <c r="E1200" s="13">
        <v>40086</v>
      </c>
      <c r="F1200" s="14">
        <v>40087</v>
      </c>
      <c r="G1200" s="8"/>
      <c r="H1200" s="8"/>
      <c r="J1200" s="10"/>
      <c r="K1200" s="10"/>
      <c r="L1200" s="15">
        <v>0</v>
      </c>
      <c r="M1200" s="15">
        <v>0</v>
      </c>
      <c r="O1200" t="str">
        <f t="shared" si="19"/>
        <v>NBBDeclined</v>
      </c>
    </row>
    <row r="1201" spans="1:33" ht="12" customHeight="1" outlineLevel="1" x14ac:dyDescent="0.2">
      <c r="A1201" s="12" t="s">
        <v>24158</v>
      </c>
      <c r="B1201" s="12">
        <v>18637</v>
      </c>
      <c r="C1201" s="12" t="s">
        <v>20133</v>
      </c>
      <c r="D1201" s="13">
        <v>40087</v>
      </c>
      <c r="E1201" s="13">
        <v>40087</v>
      </c>
      <c r="F1201" s="14">
        <v>40087</v>
      </c>
      <c r="G1201" s="8"/>
      <c r="H1201" s="8"/>
      <c r="J1201" s="10"/>
      <c r="K1201" s="10"/>
      <c r="L1201" s="15">
        <v>0</v>
      </c>
      <c r="M1201" s="15">
        <v>0</v>
      </c>
      <c r="O1201" t="str">
        <f t="shared" si="19"/>
        <v>NBBDeclined</v>
      </c>
    </row>
    <row r="1202" spans="1:33" ht="12" customHeight="1" outlineLevel="1" x14ac:dyDescent="0.2">
      <c r="A1202" s="12" t="s">
        <v>24158</v>
      </c>
      <c r="B1202" s="12">
        <v>18632</v>
      </c>
      <c r="C1202" s="12" t="s">
        <v>20133</v>
      </c>
      <c r="D1202" s="13">
        <v>40086</v>
      </c>
      <c r="E1202" s="13">
        <v>40086</v>
      </c>
      <c r="F1202" s="14">
        <v>40087</v>
      </c>
      <c r="G1202" s="8"/>
      <c r="H1202" s="8"/>
      <c r="J1202" s="10"/>
      <c r="K1202" s="10"/>
      <c r="L1202" s="15">
        <v>0</v>
      </c>
      <c r="M1202" s="15">
        <v>0</v>
      </c>
      <c r="O1202" t="str">
        <f t="shared" si="19"/>
        <v>NBBDeclined</v>
      </c>
    </row>
    <row r="1203" spans="1:33" x14ac:dyDescent="0.2">
      <c r="J1203" s="10"/>
      <c r="K1203" s="10"/>
      <c r="L1203" s="10"/>
      <c r="M1203" s="10"/>
    </row>
    <row r="1204" spans="1:33" x14ac:dyDescent="0.2">
      <c r="J1204" s="10"/>
      <c r="K1204" s="10"/>
      <c r="L1204" s="10"/>
      <c r="M1204" s="10"/>
    </row>
    <row r="1205" spans="1:33" x14ac:dyDescent="0.2">
      <c r="J1205" s="10"/>
      <c r="K1205" s="10"/>
      <c r="L1205" s="10"/>
      <c r="M1205" s="10"/>
    </row>
    <row r="1206" spans="1:33" x14ac:dyDescent="0.2">
      <c r="C1206" s="27" t="s">
        <v>24161</v>
      </c>
      <c r="E1206" s="27"/>
      <c r="G1206" s="27" t="s">
        <v>22845</v>
      </c>
      <c r="I1206" s="27" t="s">
        <v>22846</v>
      </c>
      <c r="J1206" s="10"/>
      <c r="K1206" s="27" t="s">
        <v>22847</v>
      </c>
      <c r="L1206" s="10"/>
      <c r="M1206" s="27" t="s">
        <v>22848</v>
      </c>
      <c r="O1206" s="27" t="s">
        <v>22849</v>
      </c>
      <c r="Q1206" s="27" t="s">
        <v>22850</v>
      </c>
    </row>
    <row r="1207" spans="1:33" x14ac:dyDescent="0.2">
      <c r="J1207" s="10"/>
      <c r="L1207" s="10"/>
    </row>
    <row r="1208" spans="1:33" x14ac:dyDescent="0.2">
      <c r="B1208" s="29" t="s">
        <v>20135</v>
      </c>
      <c r="C1208" s="10">
        <f t="shared" ref="C1208:C1219" si="20">COUNTIF($C$3:$C$1202,B1208)</f>
        <v>705</v>
      </c>
      <c r="E1208" s="10"/>
      <c r="F1208" s="12"/>
      <c r="G1208" s="10">
        <f t="shared" ref="G1208:G1219" si="21">COUNTIF($O$3:$O$1202,W1208)</f>
        <v>20</v>
      </c>
      <c r="H1208" s="30">
        <f t="shared" ref="H1208:H1219" si="22">+G1208/$C1208</f>
        <v>2.8368794326241134E-2</v>
      </c>
      <c r="I1208" s="10">
        <f t="shared" ref="I1208:I1219" si="23">COUNTIF($O$3:$O$1202,Y1208)</f>
        <v>138</v>
      </c>
      <c r="J1208" s="30">
        <f t="shared" ref="J1208:J1219" si="24">+I1208/$C1208</f>
        <v>0.19574468085106383</v>
      </c>
      <c r="K1208" s="10">
        <f t="shared" ref="K1208:K1219" si="25">COUNTIF($O$3:$O$1202,AA1208)</f>
        <v>131</v>
      </c>
      <c r="L1208" s="30">
        <f t="shared" ref="L1208:L1219" si="26">+K1208/$C1208</f>
        <v>0.18581560283687942</v>
      </c>
      <c r="M1208" s="10">
        <f t="shared" ref="M1208:M1219" si="27">COUNTIF($O$3:$O$1202,AC1208)</f>
        <v>147</v>
      </c>
      <c r="N1208" s="30">
        <f t="shared" ref="N1208:N1219" si="28">+M1208/$C1208</f>
        <v>0.20851063829787234</v>
      </c>
      <c r="O1208" s="10">
        <f t="shared" ref="O1208:O1219" si="29">COUNTIF($O$3:$O$1202,AE1208)</f>
        <v>118</v>
      </c>
      <c r="P1208" s="30">
        <f t="shared" ref="P1208:P1219" si="30">+O1208/$C1208</f>
        <v>0.16737588652482269</v>
      </c>
      <c r="Q1208" s="10">
        <f t="shared" ref="Q1208:Q1219" si="31">COUNTIF($O$3:$O$1202,AG1208)</f>
        <v>151</v>
      </c>
      <c r="R1208" s="30">
        <f t="shared" ref="R1208:R1219" si="32">+Q1208/$C1208</f>
        <v>0.21418439716312057</v>
      </c>
      <c r="U1208" s="29" t="s">
        <v>24163</v>
      </c>
      <c r="W1208" s="29" t="str">
        <f t="shared" ref="W1208:W1219" si="33">+"NBB"&amp;B1208</f>
        <v>NBBBound &amp; Not Paid</v>
      </c>
      <c r="Y1208" s="29" t="str">
        <f t="shared" ref="Y1208:Y1219" si="34">+"MCB"&amp;$B1208</f>
        <v>MCBBound &amp; Not Paid</v>
      </c>
      <c r="AA1208" s="29" t="str">
        <f t="shared" ref="AA1208:AA1219" si="35">+"CNJ"&amp;$B1208</f>
        <v>CNJBound &amp; Not Paid</v>
      </c>
      <c r="AC1208" s="29" t="str">
        <f t="shared" ref="AC1208:AC1219" si="36">+"HJM"&amp;$B1208</f>
        <v>HJMBound &amp; Not Paid</v>
      </c>
      <c r="AE1208" s="29" t="str">
        <f t="shared" ref="AE1208:AE1219" si="37">+"JR"&amp;$B1208</f>
        <v>JRBound &amp; Not Paid</v>
      </c>
      <c r="AG1208" s="29" t="str">
        <f t="shared" ref="AG1208:AG1219" si="38">+"LAB"&amp;$B1208</f>
        <v>LABBound &amp; Not Paid</v>
      </c>
    </row>
    <row r="1209" spans="1:33" x14ac:dyDescent="0.2">
      <c r="B1209" s="29" t="s">
        <v>20133</v>
      </c>
      <c r="C1209" s="10">
        <f t="shared" si="20"/>
        <v>281</v>
      </c>
      <c r="E1209" s="10"/>
      <c r="F1209" s="12"/>
      <c r="G1209" s="10">
        <f t="shared" si="21"/>
        <v>170</v>
      </c>
      <c r="H1209" s="30">
        <f t="shared" si="22"/>
        <v>0.604982206405694</v>
      </c>
      <c r="I1209" s="10">
        <f t="shared" si="23"/>
        <v>0</v>
      </c>
      <c r="J1209" s="30">
        <f t="shared" si="24"/>
        <v>0</v>
      </c>
      <c r="K1209" s="10">
        <f t="shared" si="25"/>
        <v>0</v>
      </c>
      <c r="L1209" s="30">
        <f t="shared" si="26"/>
        <v>0</v>
      </c>
      <c r="M1209" s="10">
        <f t="shared" si="27"/>
        <v>57</v>
      </c>
      <c r="N1209" s="30">
        <f t="shared" si="28"/>
        <v>0.20284697508896798</v>
      </c>
      <c r="O1209" s="10">
        <f t="shared" si="29"/>
        <v>0</v>
      </c>
      <c r="P1209" s="30">
        <f t="shared" si="30"/>
        <v>0</v>
      </c>
      <c r="Q1209" s="10">
        <f t="shared" si="31"/>
        <v>54</v>
      </c>
      <c r="R1209" s="30">
        <f t="shared" si="32"/>
        <v>0.19217081850533807</v>
      </c>
      <c r="U1209" s="29" t="s">
        <v>24164</v>
      </c>
      <c r="W1209" s="29" t="str">
        <f t="shared" si="33"/>
        <v>NBBDeclined</v>
      </c>
      <c r="Y1209" s="29" t="str">
        <f t="shared" si="34"/>
        <v>MCBDeclined</v>
      </c>
      <c r="AA1209" s="29" t="str">
        <f t="shared" si="35"/>
        <v>CNJDeclined</v>
      </c>
      <c r="AC1209" s="29" t="str">
        <f t="shared" si="36"/>
        <v>HJMDeclined</v>
      </c>
      <c r="AE1209" s="29" t="str">
        <f t="shared" si="37"/>
        <v>JRDeclined</v>
      </c>
      <c r="AG1209" s="29" t="str">
        <f t="shared" si="38"/>
        <v>LABDeclined</v>
      </c>
    </row>
    <row r="1210" spans="1:33" x14ac:dyDescent="0.2">
      <c r="B1210" s="29" t="s">
        <v>20134</v>
      </c>
      <c r="C1210" s="10">
        <f t="shared" si="20"/>
        <v>27</v>
      </c>
      <c r="E1210" s="10"/>
      <c r="F1210" s="12"/>
      <c r="G1210" s="10">
        <f t="shared" si="21"/>
        <v>10</v>
      </c>
      <c r="H1210" s="30">
        <f t="shared" si="22"/>
        <v>0.37037037037037035</v>
      </c>
      <c r="I1210" s="10">
        <f t="shared" si="23"/>
        <v>0</v>
      </c>
      <c r="J1210" s="30">
        <f t="shared" si="24"/>
        <v>0</v>
      </c>
      <c r="K1210" s="10">
        <f t="shared" si="25"/>
        <v>0</v>
      </c>
      <c r="L1210" s="30">
        <f t="shared" si="26"/>
        <v>0</v>
      </c>
      <c r="M1210" s="10">
        <f t="shared" si="27"/>
        <v>9</v>
      </c>
      <c r="N1210" s="30">
        <f t="shared" si="28"/>
        <v>0.33333333333333331</v>
      </c>
      <c r="O1210" s="10">
        <f t="shared" si="29"/>
        <v>0</v>
      </c>
      <c r="P1210" s="30">
        <f t="shared" si="30"/>
        <v>0</v>
      </c>
      <c r="Q1210" s="10">
        <f t="shared" si="31"/>
        <v>8</v>
      </c>
      <c r="R1210" s="30">
        <f t="shared" si="32"/>
        <v>0.29629629629629628</v>
      </c>
      <c r="U1210" s="29" t="s">
        <v>23936</v>
      </c>
      <c r="W1210" s="29" t="str">
        <f t="shared" si="33"/>
        <v>NBBNo Sale</v>
      </c>
      <c r="Y1210" s="29" t="str">
        <f t="shared" si="34"/>
        <v>MCBNo Sale</v>
      </c>
      <c r="AA1210" s="29" t="str">
        <f t="shared" si="35"/>
        <v>CNJNo Sale</v>
      </c>
      <c r="AC1210" s="29" t="str">
        <f t="shared" si="36"/>
        <v>HJMNo Sale</v>
      </c>
      <c r="AE1210" s="29" t="str">
        <f t="shared" si="37"/>
        <v>JRNo Sale</v>
      </c>
      <c r="AG1210" s="29" t="str">
        <f t="shared" si="38"/>
        <v>LABNo Sale</v>
      </c>
    </row>
    <row r="1211" spans="1:33" x14ac:dyDescent="0.2">
      <c r="B1211" s="29" t="s">
        <v>20136</v>
      </c>
      <c r="C1211" s="10">
        <f t="shared" si="20"/>
        <v>43</v>
      </c>
      <c r="E1211" s="10"/>
      <c r="F1211" s="12"/>
      <c r="G1211" s="10">
        <f t="shared" si="21"/>
        <v>14</v>
      </c>
      <c r="H1211" s="30">
        <f t="shared" si="22"/>
        <v>0.32558139534883723</v>
      </c>
      <c r="I1211" s="10">
        <f t="shared" si="23"/>
        <v>0</v>
      </c>
      <c r="J1211" s="30">
        <f t="shared" si="24"/>
        <v>0</v>
      </c>
      <c r="K1211" s="10">
        <f t="shared" si="25"/>
        <v>0</v>
      </c>
      <c r="L1211" s="30">
        <f t="shared" si="26"/>
        <v>0</v>
      </c>
      <c r="M1211" s="10">
        <f t="shared" si="27"/>
        <v>12</v>
      </c>
      <c r="N1211" s="30">
        <f t="shared" si="28"/>
        <v>0.27906976744186046</v>
      </c>
      <c r="O1211" s="10">
        <f t="shared" si="29"/>
        <v>0</v>
      </c>
      <c r="P1211" s="30">
        <f t="shared" si="30"/>
        <v>0</v>
      </c>
      <c r="Q1211" s="10">
        <f t="shared" si="31"/>
        <v>17</v>
      </c>
      <c r="R1211" s="30">
        <f t="shared" si="32"/>
        <v>0.39534883720930231</v>
      </c>
      <c r="U1211" s="29" t="s">
        <v>23937</v>
      </c>
      <c r="W1211" s="29" t="str">
        <f t="shared" si="33"/>
        <v>NBBClose-No Info</v>
      </c>
      <c r="Y1211" s="29" t="str">
        <f t="shared" si="34"/>
        <v>MCBClose-No Info</v>
      </c>
      <c r="AA1211" s="29" t="str">
        <f t="shared" si="35"/>
        <v>CNJClose-No Info</v>
      </c>
      <c r="AC1211" s="29" t="str">
        <f t="shared" si="36"/>
        <v>HJMClose-No Info</v>
      </c>
      <c r="AE1211" s="29" t="str">
        <f t="shared" si="37"/>
        <v>JRClose-No Info</v>
      </c>
      <c r="AG1211" s="29" t="str">
        <f t="shared" si="38"/>
        <v>LABClose-No Info</v>
      </c>
    </row>
    <row r="1212" spans="1:33" x14ac:dyDescent="0.2">
      <c r="B1212" s="29" t="s">
        <v>24151</v>
      </c>
      <c r="C1212" s="10">
        <f t="shared" si="20"/>
        <v>64</v>
      </c>
      <c r="E1212" s="10"/>
      <c r="F1212" s="12"/>
      <c r="G1212" s="10">
        <f t="shared" si="21"/>
        <v>1</v>
      </c>
      <c r="H1212" s="30">
        <f t="shared" si="22"/>
        <v>1.5625E-2</v>
      </c>
      <c r="I1212" s="10">
        <f t="shared" si="23"/>
        <v>4</v>
      </c>
      <c r="J1212" s="30">
        <f t="shared" si="24"/>
        <v>6.25E-2</v>
      </c>
      <c r="K1212" s="10">
        <f t="shared" si="25"/>
        <v>16</v>
      </c>
      <c r="L1212" s="30">
        <f t="shared" si="26"/>
        <v>0.25</v>
      </c>
      <c r="M1212" s="10">
        <f t="shared" si="27"/>
        <v>8</v>
      </c>
      <c r="N1212" s="30">
        <f t="shared" si="28"/>
        <v>0.125</v>
      </c>
      <c r="O1212" s="10">
        <f t="shared" si="29"/>
        <v>17</v>
      </c>
      <c r="P1212" s="30">
        <f t="shared" si="30"/>
        <v>0.265625</v>
      </c>
      <c r="Q1212" s="10">
        <f t="shared" si="31"/>
        <v>18</v>
      </c>
      <c r="R1212" s="30">
        <f t="shared" si="32"/>
        <v>0.28125</v>
      </c>
      <c r="U1212" s="29" t="s">
        <v>23938</v>
      </c>
      <c r="W1212" s="29" t="str">
        <f t="shared" si="33"/>
        <v>NBBRating</v>
      </c>
      <c r="Y1212" s="29" t="str">
        <f t="shared" si="34"/>
        <v>MCBRating</v>
      </c>
      <c r="AA1212" s="29" t="str">
        <f t="shared" si="35"/>
        <v>CNJRating</v>
      </c>
      <c r="AC1212" s="29" t="str">
        <f t="shared" si="36"/>
        <v>HJMRating</v>
      </c>
      <c r="AE1212" s="29" t="str">
        <f t="shared" si="37"/>
        <v>JRRating</v>
      </c>
      <c r="AG1212" s="29" t="str">
        <f t="shared" si="38"/>
        <v>LABRating</v>
      </c>
    </row>
    <row r="1213" spans="1:33" x14ac:dyDescent="0.2">
      <c r="B1213" s="29" t="s">
        <v>24152</v>
      </c>
      <c r="C1213" s="10">
        <f t="shared" si="20"/>
        <v>53</v>
      </c>
      <c r="E1213" s="10"/>
      <c r="F1213" s="12"/>
      <c r="G1213" s="10">
        <f t="shared" si="21"/>
        <v>4</v>
      </c>
      <c r="H1213" s="30">
        <f t="shared" si="22"/>
        <v>7.5471698113207544E-2</v>
      </c>
      <c r="I1213" s="10">
        <f t="shared" si="23"/>
        <v>2</v>
      </c>
      <c r="J1213" s="30">
        <f t="shared" si="24"/>
        <v>3.7735849056603772E-2</v>
      </c>
      <c r="K1213" s="10">
        <f t="shared" si="25"/>
        <v>6</v>
      </c>
      <c r="L1213" s="30">
        <f t="shared" si="26"/>
        <v>0.11320754716981132</v>
      </c>
      <c r="M1213" s="10">
        <f t="shared" si="27"/>
        <v>15</v>
      </c>
      <c r="N1213" s="30">
        <f t="shared" si="28"/>
        <v>0.28301886792452829</v>
      </c>
      <c r="O1213" s="10">
        <f t="shared" si="29"/>
        <v>8</v>
      </c>
      <c r="P1213" s="30">
        <f t="shared" si="30"/>
        <v>0.15094339622641509</v>
      </c>
      <c r="Q1213" s="10">
        <f t="shared" si="31"/>
        <v>18</v>
      </c>
      <c r="R1213" s="30">
        <f t="shared" si="32"/>
        <v>0.33962264150943394</v>
      </c>
      <c r="U1213" s="29" t="s">
        <v>23939</v>
      </c>
      <c r="W1213" s="29" t="str">
        <f t="shared" si="33"/>
        <v>NBBQuote Issued</v>
      </c>
      <c r="Y1213" s="29" t="str">
        <f t="shared" si="34"/>
        <v>MCBQuote Issued</v>
      </c>
      <c r="AA1213" s="29" t="str">
        <f t="shared" si="35"/>
        <v>CNJQuote Issued</v>
      </c>
      <c r="AC1213" s="29" t="str">
        <f t="shared" si="36"/>
        <v>HJMQuote Issued</v>
      </c>
      <c r="AE1213" s="29" t="str">
        <f t="shared" si="37"/>
        <v>JRQuote Issued</v>
      </c>
      <c r="AG1213" s="29" t="str">
        <f t="shared" si="38"/>
        <v>LABQuote Issued</v>
      </c>
    </row>
    <row r="1214" spans="1:33" x14ac:dyDescent="0.2">
      <c r="B1214" s="29" t="s">
        <v>24149</v>
      </c>
      <c r="C1214" s="10">
        <f t="shared" si="20"/>
        <v>10</v>
      </c>
      <c r="E1214" s="10"/>
      <c r="F1214" s="12"/>
      <c r="G1214" s="10">
        <f t="shared" si="21"/>
        <v>0</v>
      </c>
      <c r="H1214" s="30">
        <f t="shared" si="22"/>
        <v>0</v>
      </c>
      <c r="I1214" s="10">
        <f t="shared" si="23"/>
        <v>3</v>
      </c>
      <c r="J1214" s="30">
        <f t="shared" si="24"/>
        <v>0.3</v>
      </c>
      <c r="K1214" s="10">
        <f t="shared" si="25"/>
        <v>4</v>
      </c>
      <c r="L1214" s="30">
        <f t="shared" si="26"/>
        <v>0.4</v>
      </c>
      <c r="M1214" s="10">
        <f t="shared" si="27"/>
        <v>2</v>
      </c>
      <c r="N1214" s="30">
        <f t="shared" si="28"/>
        <v>0.2</v>
      </c>
      <c r="O1214" s="10">
        <f t="shared" si="29"/>
        <v>1</v>
      </c>
      <c r="P1214" s="30">
        <f t="shared" si="30"/>
        <v>0.1</v>
      </c>
      <c r="Q1214" s="10">
        <f t="shared" si="31"/>
        <v>0</v>
      </c>
      <c r="R1214" s="30">
        <f t="shared" si="32"/>
        <v>0</v>
      </c>
      <c r="U1214" s="29" t="s">
        <v>22839</v>
      </c>
      <c r="W1214" s="29" t="str">
        <f t="shared" si="33"/>
        <v>NBBRenewal Laspe Replaced</v>
      </c>
      <c r="Y1214" s="29" t="str">
        <f t="shared" si="34"/>
        <v>MCBRenewal Laspe Replaced</v>
      </c>
      <c r="AA1214" s="29" t="str">
        <f t="shared" si="35"/>
        <v>CNJRenewal Laspe Replaced</v>
      </c>
      <c r="AC1214" s="29" t="str">
        <f t="shared" si="36"/>
        <v>HJMRenewal Laspe Replaced</v>
      </c>
      <c r="AE1214" s="29" t="str">
        <f t="shared" si="37"/>
        <v>JRRenewal Laspe Replaced</v>
      </c>
      <c r="AG1214" s="29" t="str">
        <f t="shared" si="38"/>
        <v>LABRenewal Laspe Replaced</v>
      </c>
    </row>
    <row r="1215" spans="1:33" x14ac:dyDescent="0.2">
      <c r="B1215" s="29" t="s">
        <v>24160</v>
      </c>
      <c r="C1215" s="10">
        <f t="shared" si="20"/>
        <v>5</v>
      </c>
      <c r="E1215" s="10"/>
      <c r="F1215" s="12"/>
      <c r="G1215" s="10">
        <f t="shared" si="21"/>
        <v>0</v>
      </c>
      <c r="H1215" s="30">
        <f t="shared" si="22"/>
        <v>0</v>
      </c>
      <c r="I1215" s="10">
        <f t="shared" si="23"/>
        <v>0</v>
      </c>
      <c r="J1215" s="30">
        <f t="shared" si="24"/>
        <v>0</v>
      </c>
      <c r="K1215" s="10">
        <f t="shared" si="25"/>
        <v>1</v>
      </c>
      <c r="L1215" s="30">
        <f t="shared" si="26"/>
        <v>0.2</v>
      </c>
      <c r="M1215" s="10">
        <f t="shared" si="27"/>
        <v>1</v>
      </c>
      <c r="N1215" s="30">
        <f t="shared" si="28"/>
        <v>0.2</v>
      </c>
      <c r="O1215" s="10">
        <f t="shared" si="29"/>
        <v>0</v>
      </c>
      <c r="P1215" s="30">
        <f t="shared" si="30"/>
        <v>0</v>
      </c>
      <c r="Q1215" s="10">
        <f t="shared" si="31"/>
        <v>3</v>
      </c>
      <c r="R1215" s="30">
        <f t="shared" si="32"/>
        <v>0.6</v>
      </c>
      <c r="U1215" s="29" t="s">
        <v>22840</v>
      </c>
      <c r="W1215" s="29" t="str">
        <f t="shared" si="33"/>
        <v>NBBcancel</v>
      </c>
      <c r="Y1215" s="29" t="str">
        <f t="shared" si="34"/>
        <v>MCBcancel</v>
      </c>
      <c r="AA1215" s="29" t="str">
        <f t="shared" si="35"/>
        <v>CNJcancel</v>
      </c>
      <c r="AC1215" s="29" t="str">
        <f t="shared" si="36"/>
        <v>HJMcancel</v>
      </c>
      <c r="AE1215" s="29" t="str">
        <f t="shared" si="37"/>
        <v>JRcancel</v>
      </c>
      <c r="AG1215" s="29" t="str">
        <f t="shared" si="38"/>
        <v>LABcancel</v>
      </c>
    </row>
    <row r="1216" spans="1:33" x14ac:dyDescent="0.2">
      <c r="B1216" s="29" t="s">
        <v>24150</v>
      </c>
      <c r="C1216" s="10">
        <f t="shared" si="20"/>
        <v>8</v>
      </c>
      <c r="E1216" s="10"/>
      <c r="F1216" s="12"/>
      <c r="G1216" s="10">
        <f t="shared" si="21"/>
        <v>0</v>
      </c>
      <c r="H1216" s="30">
        <f t="shared" si="22"/>
        <v>0</v>
      </c>
      <c r="I1216" s="10">
        <f t="shared" si="23"/>
        <v>2</v>
      </c>
      <c r="J1216" s="30">
        <f t="shared" si="24"/>
        <v>0.25</v>
      </c>
      <c r="K1216" s="10">
        <f t="shared" si="25"/>
        <v>2</v>
      </c>
      <c r="L1216" s="30">
        <f t="shared" si="26"/>
        <v>0.25</v>
      </c>
      <c r="M1216" s="10">
        <f t="shared" si="27"/>
        <v>2</v>
      </c>
      <c r="N1216" s="30">
        <f t="shared" si="28"/>
        <v>0.25</v>
      </c>
      <c r="O1216" s="10">
        <f t="shared" si="29"/>
        <v>1</v>
      </c>
      <c r="P1216" s="30">
        <f t="shared" si="30"/>
        <v>0.125</v>
      </c>
      <c r="Q1216" s="10">
        <f t="shared" si="31"/>
        <v>1</v>
      </c>
      <c r="R1216" s="30">
        <f t="shared" si="32"/>
        <v>0.125</v>
      </c>
      <c r="U1216" s="29" t="s">
        <v>22841</v>
      </c>
      <c r="W1216" s="29" t="str">
        <f t="shared" si="33"/>
        <v>NBBDO NOT RENEW</v>
      </c>
      <c r="Y1216" s="29" t="str">
        <f t="shared" si="34"/>
        <v>MCBDO NOT RENEW</v>
      </c>
      <c r="AA1216" s="29" t="str">
        <f t="shared" si="35"/>
        <v>CNJDO NOT RENEW</v>
      </c>
      <c r="AC1216" s="29" t="str">
        <f t="shared" si="36"/>
        <v>HJMDO NOT RENEW</v>
      </c>
      <c r="AE1216" s="29" t="str">
        <f t="shared" si="37"/>
        <v>JRDO NOT RENEW</v>
      </c>
      <c r="AG1216" s="29" t="str">
        <f t="shared" si="38"/>
        <v>LABDO NOT RENEW</v>
      </c>
    </row>
    <row r="1217" spans="2:33" x14ac:dyDescent="0.2">
      <c r="B1217" s="29" t="s">
        <v>24148</v>
      </c>
      <c r="C1217" s="10">
        <f t="shared" si="20"/>
        <v>4</v>
      </c>
      <c r="E1217" s="10"/>
      <c r="F1217" s="12"/>
      <c r="G1217" s="10">
        <f t="shared" si="21"/>
        <v>0</v>
      </c>
      <c r="H1217" s="30">
        <f t="shared" si="22"/>
        <v>0</v>
      </c>
      <c r="I1217" s="10">
        <f t="shared" si="23"/>
        <v>0</v>
      </c>
      <c r="J1217" s="30">
        <f t="shared" si="24"/>
        <v>0</v>
      </c>
      <c r="K1217" s="10">
        <f t="shared" si="25"/>
        <v>2</v>
      </c>
      <c r="L1217" s="30">
        <f t="shared" si="26"/>
        <v>0.5</v>
      </c>
      <c r="M1217" s="10">
        <f t="shared" si="27"/>
        <v>1</v>
      </c>
      <c r="N1217" s="30">
        <f t="shared" si="28"/>
        <v>0.25</v>
      </c>
      <c r="O1217" s="10">
        <f t="shared" si="29"/>
        <v>1</v>
      </c>
      <c r="P1217" s="30">
        <f t="shared" si="30"/>
        <v>0.25</v>
      </c>
      <c r="Q1217" s="10">
        <f t="shared" si="31"/>
        <v>0</v>
      </c>
      <c r="R1217" s="30">
        <f t="shared" si="32"/>
        <v>0</v>
      </c>
      <c r="U1217" s="29" t="s">
        <v>22842</v>
      </c>
      <c r="W1217" s="29" t="str">
        <f t="shared" si="33"/>
        <v>NBBRenewal Lapse</v>
      </c>
      <c r="Y1217" s="29" t="str">
        <f t="shared" si="34"/>
        <v>MCBRenewal Lapse</v>
      </c>
      <c r="AA1217" s="29" t="str">
        <f t="shared" si="35"/>
        <v>CNJRenewal Lapse</v>
      </c>
      <c r="AC1217" s="29" t="str">
        <f t="shared" si="36"/>
        <v>HJMRenewal Lapse</v>
      </c>
      <c r="AE1217" s="29" t="str">
        <f t="shared" si="37"/>
        <v>JRRenewal Lapse</v>
      </c>
      <c r="AG1217" s="29" t="str">
        <f t="shared" si="38"/>
        <v>LABRenewal Lapse</v>
      </c>
    </row>
    <row r="1218" spans="2:33" x14ac:dyDescent="0.2">
      <c r="B1218" s="29" t="s">
        <v>24159</v>
      </c>
      <c r="C1218" s="10">
        <f t="shared" si="20"/>
        <v>0</v>
      </c>
      <c r="E1218" s="10"/>
      <c r="F1218" s="12"/>
      <c r="G1218" s="10">
        <f t="shared" si="21"/>
        <v>0</v>
      </c>
      <c r="H1218" s="30" t="e">
        <f t="shared" si="22"/>
        <v>#DIV/0!</v>
      </c>
      <c r="I1218" s="10">
        <f t="shared" si="23"/>
        <v>0</v>
      </c>
      <c r="J1218" s="30" t="e">
        <f t="shared" si="24"/>
        <v>#DIV/0!</v>
      </c>
      <c r="K1218" s="10">
        <f t="shared" si="25"/>
        <v>0</v>
      </c>
      <c r="L1218" s="30" t="e">
        <f t="shared" si="26"/>
        <v>#DIV/0!</v>
      </c>
      <c r="M1218" s="10">
        <f t="shared" si="27"/>
        <v>0</v>
      </c>
      <c r="N1218" s="30" t="e">
        <f t="shared" si="28"/>
        <v>#DIV/0!</v>
      </c>
      <c r="O1218" s="10">
        <f t="shared" si="29"/>
        <v>0</v>
      </c>
      <c r="P1218" s="30" t="e">
        <f t="shared" si="30"/>
        <v>#DIV/0!</v>
      </c>
      <c r="Q1218" s="10">
        <f t="shared" si="31"/>
        <v>0</v>
      </c>
      <c r="R1218" s="30" t="e">
        <f t="shared" si="32"/>
        <v>#DIV/0!</v>
      </c>
      <c r="U1218" s="29" t="s">
        <v>22843</v>
      </c>
      <c r="W1218" s="29" t="str">
        <f t="shared" si="33"/>
        <v>NBBIndication</v>
      </c>
      <c r="Y1218" s="29" t="str">
        <f t="shared" si="34"/>
        <v>MCBIndication</v>
      </c>
      <c r="AA1218" s="29" t="str">
        <f t="shared" si="35"/>
        <v>CNJIndication</v>
      </c>
      <c r="AC1218" s="29" t="str">
        <f t="shared" si="36"/>
        <v>HJMIndication</v>
      </c>
      <c r="AE1218" s="29" t="str">
        <f t="shared" si="37"/>
        <v>JRIndication</v>
      </c>
      <c r="AG1218" s="29" t="str">
        <f t="shared" si="38"/>
        <v>LABIndication</v>
      </c>
    </row>
    <row r="1219" spans="2:33" x14ac:dyDescent="0.2">
      <c r="B1219" s="29" t="s">
        <v>24154</v>
      </c>
      <c r="C1219" s="10">
        <f t="shared" si="20"/>
        <v>0</v>
      </c>
      <c r="E1219" s="10"/>
      <c r="F1219" s="12"/>
      <c r="G1219" s="10">
        <f t="shared" si="21"/>
        <v>0</v>
      </c>
      <c r="H1219" s="30" t="e">
        <f t="shared" si="22"/>
        <v>#DIV/0!</v>
      </c>
      <c r="I1219" s="10">
        <f t="shared" si="23"/>
        <v>0</v>
      </c>
      <c r="J1219" s="30" t="e">
        <f t="shared" si="24"/>
        <v>#DIV/0!</v>
      </c>
      <c r="K1219" s="10">
        <f t="shared" si="25"/>
        <v>0</v>
      </c>
      <c r="L1219" s="30" t="e">
        <f t="shared" si="26"/>
        <v>#DIV/0!</v>
      </c>
      <c r="M1219" s="10">
        <f t="shared" si="27"/>
        <v>0</v>
      </c>
      <c r="N1219" s="30" t="e">
        <f t="shared" si="28"/>
        <v>#DIV/0!</v>
      </c>
      <c r="O1219" s="10">
        <f t="shared" si="29"/>
        <v>0</v>
      </c>
      <c r="P1219" s="30" t="e">
        <f t="shared" si="30"/>
        <v>#DIV/0!</v>
      </c>
      <c r="Q1219" s="10">
        <f t="shared" si="31"/>
        <v>0</v>
      </c>
      <c r="R1219" s="30" t="e">
        <f t="shared" si="32"/>
        <v>#DIV/0!</v>
      </c>
      <c r="U1219" s="29" t="s">
        <v>22844</v>
      </c>
      <c r="W1219" s="29" t="str">
        <f t="shared" si="33"/>
        <v>NBBERP or EPP</v>
      </c>
      <c r="Y1219" s="29" t="str">
        <f t="shared" si="34"/>
        <v>MCBERP or EPP</v>
      </c>
      <c r="AA1219" s="29" t="str">
        <f t="shared" si="35"/>
        <v>CNJERP or EPP</v>
      </c>
      <c r="AC1219" s="29" t="str">
        <f t="shared" si="36"/>
        <v>HJMERP or EPP</v>
      </c>
      <c r="AE1219" s="29" t="str">
        <f t="shared" si="37"/>
        <v>JRERP or EPP</v>
      </c>
      <c r="AG1219" s="29" t="str">
        <f t="shared" si="38"/>
        <v>LABERP or EPP</v>
      </c>
    </row>
    <row r="1220" spans="2:33" x14ac:dyDescent="0.2">
      <c r="J1220" s="10"/>
      <c r="L1220" s="10"/>
    </row>
    <row r="1221" spans="2:33" x14ac:dyDescent="0.2">
      <c r="B1221" s="24" t="s">
        <v>24161</v>
      </c>
      <c r="C1221" s="25">
        <f>SUBTOTAL(9,C1208:C1220)</f>
        <v>1200</v>
      </c>
      <c r="E1221" s="25"/>
      <c r="G1221" s="25">
        <f>SUBTOTAL(9,G1208:G1220)</f>
        <v>219</v>
      </c>
      <c r="I1221" s="25">
        <f>SUBTOTAL(9,I1208:I1220)</f>
        <v>149</v>
      </c>
      <c r="J1221" s="10"/>
      <c r="K1221" s="25">
        <f>SUBTOTAL(9,K1208:K1220)</f>
        <v>162</v>
      </c>
      <c r="L1221" s="10"/>
      <c r="M1221" s="25">
        <f>SUBTOTAL(9,M1208:M1220)</f>
        <v>254</v>
      </c>
      <c r="O1221" s="25">
        <f>SUBTOTAL(9,O1208:O1220)</f>
        <v>146</v>
      </c>
      <c r="Q1221" s="25">
        <f>SUBTOTAL(9,Q1208:Q1220)</f>
        <v>270</v>
      </c>
    </row>
    <row r="1222" spans="2:33" x14ac:dyDescent="0.2">
      <c r="J1222" s="10"/>
      <c r="K1222" s="10"/>
      <c r="L1222" s="10"/>
      <c r="M1222" s="10"/>
    </row>
    <row r="1223" spans="2:33" x14ac:dyDescent="0.2">
      <c r="J1223" s="10"/>
      <c r="K1223" s="10"/>
      <c r="L1223" s="10"/>
      <c r="M1223" s="10"/>
    </row>
    <row r="1224" spans="2:33" x14ac:dyDescent="0.2">
      <c r="B1224" t="s">
        <v>22851</v>
      </c>
      <c r="C1224" s="10">
        <f>+C1213+C1208+C1210</f>
        <v>785</v>
      </c>
      <c r="G1224" s="10">
        <f>+G1213+G1208+G1210</f>
        <v>34</v>
      </c>
      <c r="I1224" s="10">
        <f>+I1213+I1208+I1210</f>
        <v>140</v>
      </c>
      <c r="K1224" s="10">
        <f>+K1213+K1208+K1210</f>
        <v>137</v>
      </c>
      <c r="M1224" s="10">
        <f>+M1213+M1208+M1210</f>
        <v>171</v>
      </c>
      <c r="O1224" s="10">
        <f>+O1213+O1208+O1210</f>
        <v>126</v>
      </c>
      <c r="Q1224" s="10">
        <f>+Q1213+Q1208+Q1210</f>
        <v>177</v>
      </c>
    </row>
    <row r="1225" spans="2:33" x14ac:dyDescent="0.2">
      <c r="B1225" s="31" t="s">
        <v>22852</v>
      </c>
      <c r="C1225" s="10">
        <f>+C1208</f>
        <v>705</v>
      </c>
      <c r="D1225" s="28">
        <f>+C1225/C1224</f>
        <v>0.89808917197452232</v>
      </c>
      <c r="G1225" s="10">
        <f>+G1208</f>
        <v>20</v>
      </c>
      <c r="H1225" s="28">
        <f>+G1225/G1224</f>
        <v>0.58823529411764708</v>
      </c>
      <c r="I1225" s="10">
        <f>+I1208</f>
        <v>138</v>
      </c>
      <c r="J1225" s="28">
        <f>+I1225/I1224</f>
        <v>0.98571428571428577</v>
      </c>
      <c r="K1225" s="10">
        <f>+K1208</f>
        <v>131</v>
      </c>
      <c r="L1225" s="28">
        <f>+K1225/K1224</f>
        <v>0.95620437956204385</v>
      </c>
      <c r="M1225" s="10">
        <f>+M1208</f>
        <v>147</v>
      </c>
      <c r="N1225" s="28">
        <f>+M1225/M1224</f>
        <v>0.85964912280701755</v>
      </c>
      <c r="O1225" s="10">
        <f>+O1208</f>
        <v>118</v>
      </c>
      <c r="P1225" s="28">
        <f>+O1225/O1224</f>
        <v>0.93650793650793651</v>
      </c>
      <c r="Q1225" s="10">
        <f>+Q1208</f>
        <v>151</v>
      </c>
      <c r="R1225" s="28">
        <f>+Q1225/Q1224</f>
        <v>0.85310734463276838</v>
      </c>
    </row>
    <row r="1226" spans="2:33" x14ac:dyDescent="0.2">
      <c r="J1226" s="10"/>
      <c r="K1226" s="10"/>
      <c r="L1226" s="10"/>
      <c r="M1226" s="10"/>
    </row>
    <row r="1227" spans="2:33" x14ac:dyDescent="0.2">
      <c r="J1227" s="10"/>
      <c r="K1227" s="10"/>
      <c r="L1227" s="10"/>
      <c r="M1227" s="10"/>
    </row>
    <row r="1228" spans="2:33" x14ac:dyDescent="0.2">
      <c r="J1228" s="10"/>
      <c r="K1228" s="10"/>
      <c r="L1228" s="10"/>
      <c r="M1228" s="10"/>
    </row>
    <row r="1229" spans="2:33" x14ac:dyDescent="0.2">
      <c r="J1229" s="10"/>
      <c r="K1229" s="10"/>
      <c r="L1229" s="10"/>
      <c r="M1229" s="10"/>
    </row>
    <row r="1230" spans="2:33" x14ac:dyDescent="0.2">
      <c r="J1230" s="10"/>
      <c r="K1230" s="10"/>
      <c r="L1230" s="10"/>
      <c r="M1230" s="10"/>
    </row>
    <row r="1231" spans="2:33" x14ac:dyDescent="0.2">
      <c r="J1231" s="10"/>
      <c r="K1231" s="10"/>
      <c r="L1231" s="10"/>
      <c r="M1231" s="10"/>
    </row>
    <row r="1232" spans="2:33" x14ac:dyDescent="0.2">
      <c r="J1232" s="10"/>
      <c r="K1232" s="10"/>
      <c r="L1232" s="10"/>
      <c r="M1232" s="10"/>
    </row>
  </sheetData>
  <autoFilter ref="A2:M1202"/>
  <phoneticPr fontId="1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G2297"/>
  <sheetViews>
    <sheetView topLeftCell="A2258" zoomScaleNormal="138" zoomScaleSheetLayoutView="156" zoomScalePageLayoutView="138" workbookViewId="0">
      <selection activeCell="E2341" sqref="E2341"/>
    </sheetView>
  </sheetViews>
  <sheetFormatPr defaultColWidth="8.85546875" defaultRowHeight="12.75" outlineLevelRow="1" x14ac:dyDescent="0.2"/>
  <cols>
    <col min="1" max="2" width="12.7109375" customWidth="1"/>
    <col min="3" max="3" width="13.42578125" customWidth="1"/>
    <col min="4" max="4" width="10" customWidth="1"/>
    <col min="5" max="14" width="10.7109375" customWidth="1"/>
  </cols>
  <sheetData>
    <row r="1" spans="1:15" ht="15" customHeight="1" x14ac:dyDescent="0.2">
      <c r="A1" s="2" t="s">
        <v>20117</v>
      </c>
      <c r="B1" s="2" t="s">
        <v>20118</v>
      </c>
    </row>
    <row r="2" spans="1:15" ht="12.75" customHeight="1" x14ac:dyDescent="0.2">
      <c r="A2" s="1" t="s">
        <v>20119</v>
      </c>
      <c r="B2" s="1" t="s">
        <v>20120</v>
      </c>
      <c r="C2" s="1" t="s">
        <v>20121</v>
      </c>
      <c r="D2" s="1" t="s">
        <v>20122</v>
      </c>
      <c r="E2" s="1" t="s">
        <v>20123</v>
      </c>
      <c r="F2" s="1" t="s">
        <v>20124</v>
      </c>
      <c r="G2" s="1" t="s">
        <v>20125</v>
      </c>
      <c r="H2" s="1" t="s">
        <v>20126</v>
      </c>
      <c r="I2" s="1" t="s">
        <v>20127</v>
      </c>
      <c r="J2" s="1" t="s">
        <v>20128</v>
      </c>
      <c r="K2" s="1" t="s">
        <v>20129</v>
      </c>
      <c r="L2" s="1" t="s">
        <v>20130</v>
      </c>
      <c r="M2" s="1" t="s">
        <v>20131</v>
      </c>
    </row>
    <row r="3" spans="1:15" ht="12" customHeight="1" outlineLevel="1" x14ac:dyDescent="0.2">
      <c r="A3" s="12" t="s">
        <v>20138</v>
      </c>
      <c r="B3" s="12">
        <v>15504</v>
      </c>
      <c r="C3" s="12" t="s">
        <v>20135</v>
      </c>
      <c r="D3" s="13">
        <v>39720</v>
      </c>
      <c r="E3" s="13">
        <v>39722</v>
      </c>
      <c r="F3" s="14">
        <v>39722</v>
      </c>
      <c r="G3" s="14">
        <v>39722</v>
      </c>
      <c r="H3" s="14">
        <v>39722</v>
      </c>
      <c r="I3" s="16">
        <v>39722</v>
      </c>
      <c r="J3" s="15">
        <v>0</v>
      </c>
      <c r="K3" s="15">
        <v>0</v>
      </c>
      <c r="L3" s="15">
        <v>0</v>
      </c>
      <c r="M3" s="15">
        <v>0</v>
      </c>
      <c r="O3" t="str">
        <f t="shared" ref="O3:O66" si="0">+A3&amp;C3</f>
        <v>CNJBound &amp; Not Paid</v>
      </c>
    </row>
    <row r="4" spans="1:15" ht="12" customHeight="1" outlineLevel="1" x14ac:dyDescent="0.2">
      <c r="A4" s="12" t="s">
        <v>24156</v>
      </c>
      <c r="B4" s="12">
        <v>15582</v>
      </c>
      <c r="C4" s="12" t="s">
        <v>20135</v>
      </c>
      <c r="D4" s="13">
        <v>39716</v>
      </c>
      <c r="E4" s="13">
        <v>39721</v>
      </c>
      <c r="F4" s="14">
        <v>39722</v>
      </c>
      <c r="G4" s="14">
        <v>39727</v>
      </c>
      <c r="H4" s="14">
        <v>39729</v>
      </c>
      <c r="I4" s="16">
        <v>39740</v>
      </c>
      <c r="J4" s="15">
        <v>5</v>
      </c>
      <c r="K4" s="15">
        <v>2</v>
      </c>
      <c r="L4" s="15">
        <v>7</v>
      </c>
      <c r="M4" s="15">
        <v>11</v>
      </c>
      <c r="O4" t="str">
        <f t="shared" si="0"/>
        <v>LABBound &amp; Not Paid</v>
      </c>
    </row>
    <row r="5" spans="1:15" ht="12" customHeight="1" outlineLevel="1" x14ac:dyDescent="0.2">
      <c r="A5" s="12" t="s">
        <v>24156</v>
      </c>
      <c r="B5" s="12">
        <v>15571</v>
      </c>
      <c r="C5" s="12" t="s">
        <v>20135</v>
      </c>
      <c r="D5" s="13">
        <v>39721</v>
      </c>
      <c r="E5" s="13">
        <v>39722</v>
      </c>
      <c r="F5" s="14">
        <v>39722</v>
      </c>
      <c r="G5" s="14">
        <v>39735</v>
      </c>
      <c r="H5" s="14">
        <v>39735</v>
      </c>
      <c r="I5" s="16">
        <v>39737</v>
      </c>
      <c r="J5" s="15">
        <v>13</v>
      </c>
      <c r="K5" s="15">
        <v>0</v>
      </c>
      <c r="L5" s="15">
        <v>13</v>
      </c>
      <c r="M5" s="15">
        <v>2</v>
      </c>
      <c r="O5" t="str">
        <f t="shared" si="0"/>
        <v>LABBound &amp; Not Paid</v>
      </c>
    </row>
    <row r="6" spans="1:15" ht="12" customHeight="1" outlineLevel="1" x14ac:dyDescent="0.2">
      <c r="A6" s="12" t="s">
        <v>24157</v>
      </c>
      <c r="B6" s="12">
        <v>15531</v>
      </c>
      <c r="C6" s="12" t="s">
        <v>20135</v>
      </c>
      <c r="D6" s="13">
        <v>39720</v>
      </c>
      <c r="E6" s="13">
        <v>39721</v>
      </c>
      <c r="F6" s="14">
        <v>39722</v>
      </c>
      <c r="G6" s="14">
        <v>39722</v>
      </c>
      <c r="H6" s="14">
        <v>39723</v>
      </c>
      <c r="I6" s="16">
        <v>39727</v>
      </c>
      <c r="J6" s="15">
        <v>0</v>
      </c>
      <c r="K6" s="15">
        <v>1</v>
      </c>
      <c r="L6" s="15">
        <v>1</v>
      </c>
      <c r="M6" s="15">
        <v>4</v>
      </c>
      <c r="O6" t="str">
        <f t="shared" si="0"/>
        <v>MCBBound &amp; Not Paid</v>
      </c>
    </row>
    <row r="7" spans="1:15" ht="12" customHeight="1" outlineLevel="1" x14ac:dyDescent="0.2">
      <c r="A7" s="12" t="s">
        <v>24157</v>
      </c>
      <c r="B7" s="12">
        <v>15760</v>
      </c>
      <c r="C7" s="12" t="s">
        <v>20135</v>
      </c>
      <c r="D7" s="13">
        <v>39720</v>
      </c>
      <c r="E7" s="13">
        <v>39722</v>
      </c>
      <c r="F7" s="14">
        <v>39722</v>
      </c>
      <c r="G7" s="14">
        <v>39725</v>
      </c>
      <c r="H7" s="14">
        <v>39745</v>
      </c>
      <c r="I7" s="16">
        <v>39760</v>
      </c>
      <c r="J7" s="15">
        <v>3</v>
      </c>
      <c r="K7" s="15">
        <v>20</v>
      </c>
      <c r="L7" s="15">
        <v>23</v>
      </c>
      <c r="M7" s="15">
        <v>15</v>
      </c>
      <c r="O7" t="str">
        <f t="shared" si="0"/>
        <v>MCBBound &amp; Not Paid</v>
      </c>
    </row>
    <row r="8" spans="1:15" ht="12" customHeight="1" outlineLevel="1" x14ac:dyDescent="0.2">
      <c r="A8" s="12" t="s">
        <v>24158</v>
      </c>
      <c r="B8" s="12">
        <v>16250</v>
      </c>
      <c r="C8" s="12" t="s">
        <v>20135</v>
      </c>
      <c r="D8" s="13">
        <v>39716</v>
      </c>
      <c r="E8" s="13">
        <v>39722</v>
      </c>
      <c r="F8" s="14">
        <v>39722</v>
      </c>
      <c r="G8" s="14">
        <v>39723</v>
      </c>
      <c r="H8" s="14">
        <v>39738</v>
      </c>
      <c r="I8" s="18"/>
      <c r="J8" s="15">
        <v>1</v>
      </c>
      <c r="K8" s="15">
        <v>15</v>
      </c>
      <c r="L8" s="15">
        <v>16</v>
      </c>
      <c r="M8" s="15">
        <v>0</v>
      </c>
      <c r="O8" t="str">
        <f t="shared" si="0"/>
        <v>NBBBound &amp; Not Paid</v>
      </c>
    </row>
    <row r="9" spans="1:15" ht="12" customHeight="1" outlineLevel="1" x14ac:dyDescent="0.2">
      <c r="A9" s="12" t="s">
        <v>20138</v>
      </c>
      <c r="B9" s="12">
        <v>15764</v>
      </c>
      <c r="C9" s="12" t="s">
        <v>20135</v>
      </c>
      <c r="D9" s="13">
        <v>39714</v>
      </c>
      <c r="E9" s="13">
        <v>39723</v>
      </c>
      <c r="F9" s="14">
        <v>39723</v>
      </c>
      <c r="G9" s="14">
        <v>39730</v>
      </c>
      <c r="H9" s="14">
        <v>39730</v>
      </c>
      <c r="I9" s="16">
        <v>39761</v>
      </c>
      <c r="J9" s="15">
        <v>7</v>
      </c>
      <c r="K9" s="15">
        <v>0</v>
      </c>
      <c r="L9" s="15">
        <v>7</v>
      </c>
      <c r="M9" s="15">
        <v>31</v>
      </c>
      <c r="O9" t="str">
        <f t="shared" si="0"/>
        <v>CNJBound &amp; Not Paid</v>
      </c>
    </row>
    <row r="10" spans="1:15" ht="12" customHeight="1" outlineLevel="1" x14ac:dyDescent="0.2">
      <c r="A10" s="12" t="s">
        <v>20138</v>
      </c>
      <c r="B10" s="12">
        <v>15832</v>
      </c>
      <c r="C10" s="12" t="s">
        <v>20135</v>
      </c>
      <c r="D10" s="13">
        <v>39701</v>
      </c>
      <c r="E10" s="13">
        <v>39723</v>
      </c>
      <c r="F10" s="14">
        <v>39723</v>
      </c>
      <c r="G10" s="14">
        <v>39751</v>
      </c>
      <c r="H10" s="14">
        <v>39751</v>
      </c>
      <c r="I10" s="16">
        <v>39778</v>
      </c>
      <c r="J10" s="15">
        <v>28</v>
      </c>
      <c r="K10" s="15">
        <v>0</v>
      </c>
      <c r="L10" s="15">
        <v>28</v>
      </c>
      <c r="M10" s="15">
        <v>27</v>
      </c>
      <c r="O10" t="str">
        <f t="shared" si="0"/>
        <v>CNJBound &amp; Not Paid</v>
      </c>
    </row>
    <row r="11" spans="1:15" ht="12" customHeight="1" outlineLevel="1" x14ac:dyDescent="0.2">
      <c r="A11" s="12" t="s">
        <v>24156</v>
      </c>
      <c r="B11" s="12">
        <v>15742</v>
      </c>
      <c r="C11" s="12" t="s">
        <v>20135</v>
      </c>
      <c r="D11" s="13">
        <v>39722</v>
      </c>
      <c r="E11" s="13">
        <v>39722</v>
      </c>
      <c r="F11" s="14">
        <v>39723</v>
      </c>
      <c r="G11" s="14">
        <v>39728</v>
      </c>
      <c r="H11" s="14">
        <v>39736</v>
      </c>
      <c r="I11" s="16">
        <v>39755</v>
      </c>
      <c r="J11" s="15">
        <v>5</v>
      </c>
      <c r="K11" s="15">
        <v>8</v>
      </c>
      <c r="L11" s="15">
        <v>13</v>
      </c>
      <c r="M11" s="15">
        <v>19</v>
      </c>
      <c r="O11" t="str">
        <f t="shared" si="0"/>
        <v>LABBound &amp; Not Paid</v>
      </c>
    </row>
    <row r="12" spans="1:15" ht="12" customHeight="1" outlineLevel="1" x14ac:dyDescent="0.2">
      <c r="A12" s="12" t="s">
        <v>24157</v>
      </c>
      <c r="B12" s="12">
        <v>15564</v>
      </c>
      <c r="C12" s="12" t="s">
        <v>20135</v>
      </c>
      <c r="D12" s="13">
        <v>39722</v>
      </c>
      <c r="E12" s="13">
        <v>39723</v>
      </c>
      <c r="F12" s="14">
        <v>39723</v>
      </c>
      <c r="G12" s="14">
        <v>39724</v>
      </c>
      <c r="H12" s="14">
        <v>39728</v>
      </c>
      <c r="I12" s="16">
        <v>39735</v>
      </c>
      <c r="J12" s="15">
        <v>1</v>
      </c>
      <c r="K12" s="15">
        <v>4</v>
      </c>
      <c r="L12" s="15">
        <v>5</v>
      </c>
      <c r="M12" s="15">
        <v>7</v>
      </c>
      <c r="O12" t="str">
        <f t="shared" si="0"/>
        <v>MCBBound &amp; Not Paid</v>
      </c>
    </row>
    <row r="13" spans="1:15" ht="12" customHeight="1" outlineLevel="1" x14ac:dyDescent="0.2">
      <c r="A13" s="12" t="s">
        <v>24157</v>
      </c>
      <c r="B13" s="12">
        <v>15751</v>
      </c>
      <c r="C13" s="12" t="s">
        <v>20135</v>
      </c>
      <c r="D13" s="13">
        <v>39710</v>
      </c>
      <c r="E13" s="13">
        <v>39723</v>
      </c>
      <c r="F13" s="14">
        <v>39723</v>
      </c>
      <c r="G13" s="14">
        <v>39738</v>
      </c>
      <c r="H13" s="14">
        <v>39748</v>
      </c>
      <c r="I13" s="16">
        <v>39758</v>
      </c>
      <c r="J13" s="15">
        <v>15</v>
      </c>
      <c r="K13" s="15">
        <v>10</v>
      </c>
      <c r="L13" s="15">
        <v>25</v>
      </c>
      <c r="M13" s="15">
        <v>10</v>
      </c>
      <c r="O13" t="str">
        <f t="shared" si="0"/>
        <v>MCBBound &amp; Not Paid</v>
      </c>
    </row>
    <row r="14" spans="1:15" ht="12" customHeight="1" outlineLevel="1" x14ac:dyDescent="0.2">
      <c r="A14" s="12" t="s">
        <v>20138</v>
      </c>
      <c r="B14" s="12">
        <v>15781</v>
      </c>
      <c r="C14" s="12" t="s">
        <v>20135</v>
      </c>
      <c r="D14" s="13">
        <v>39703</v>
      </c>
      <c r="E14" s="13">
        <v>39724</v>
      </c>
      <c r="F14" s="14">
        <v>39724</v>
      </c>
      <c r="G14" s="14">
        <v>39743</v>
      </c>
      <c r="H14" s="14">
        <v>39744</v>
      </c>
      <c r="I14" s="16">
        <v>39766</v>
      </c>
      <c r="J14" s="15">
        <v>19</v>
      </c>
      <c r="K14" s="15">
        <v>1</v>
      </c>
      <c r="L14" s="15">
        <v>20</v>
      </c>
      <c r="M14" s="15">
        <v>22</v>
      </c>
      <c r="O14" t="str">
        <f t="shared" si="0"/>
        <v>CNJBound &amp; Not Paid</v>
      </c>
    </row>
    <row r="15" spans="1:15" ht="12" customHeight="1" outlineLevel="1" x14ac:dyDescent="0.2">
      <c r="A15" s="12" t="s">
        <v>24153</v>
      </c>
      <c r="B15" s="12">
        <v>15607</v>
      </c>
      <c r="C15" s="12" t="s">
        <v>20135</v>
      </c>
      <c r="D15" s="13">
        <v>39716</v>
      </c>
      <c r="E15" s="13">
        <v>39724</v>
      </c>
      <c r="F15" s="14">
        <v>39724</v>
      </c>
      <c r="G15" s="14">
        <v>39727</v>
      </c>
      <c r="H15" s="14">
        <v>39735</v>
      </c>
      <c r="I15" s="16">
        <v>39751</v>
      </c>
      <c r="J15" s="15">
        <v>3</v>
      </c>
      <c r="K15" s="15">
        <v>8</v>
      </c>
      <c r="L15" s="15">
        <v>11</v>
      </c>
      <c r="M15" s="15">
        <v>16</v>
      </c>
      <c r="O15" t="str">
        <f t="shared" si="0"/>
        <v>HJMBound &amp; Not Paid</v>
      </c>
    </row>
    <row r="16" spans="1:15" ht="12" customHeight="1" outlineLevel="1" x14ac:dyDescent="0.2">
      <c r="A16" s="12" t="s">
        <v>24156</v>
      </c>
      <c r="B16" s="12">
        <v>15569</v>
      </c>
      <c r="C16" s="12" t="s">
        <v>20135</v>
      </c>
      <c r="D16" s="13">
        <v>39699</v>
      </c>
      <c r="E16" s="13">
        <v>39724</v>
      </c>
      <c r="F16" s="14">
        <v>39724</v>
      </c>
      <c r="G16" s="14">
        <v>39724</v>
      </c>
      <c r="H16" s="14">
        <v>39727</v>
      </c>
      <c r="I16" s="16">
        <v>39736</v>
      </c>
      <c r="J16" s="15">
        <v>0</v>
      </c>
      <c r="K16" s="15">
        <v>3</v>
      </c>
      <c r="L16" s="15">
        <v>3</v>
      </c>
      <c r="M16" s="15">
        <v>9</v>
      </c>
      <c r="O16" t="str">
        <f t="shared" si="0"/>
        <v>LABBound &amp; Not Paid</v>
      </c>
    </row>
    <row r="17" spans="1:15" ht="12" customHeight="1" outlineLevel="1" x14ac:dyDescent="0.2">
      <c r="A17" s="12" t="s">
        <v>24157</v>
      </c>
      <c r="B17" s="12">
        <v>15535</v>
      </c>
      <c r="C17" s="12" t="s">
        <v>20135</v>
      </c>
      <c r="D17" s="13">
        <v>39724</v>
      </c>
      <c r="E17" s="13">
        <v>39724</v>
      </c>
      <c r="F17" s="14">
        <v>39724</v>
      </c>
      <c r="G17" s="14">
        <v>39724</v>
      </c>
      <c r="H17" s="14">
        <v>39724</v>
      </c>
      <c r="I17" s="16">
        <v>39727</v>
      </c>
      <c r="J17" s="15">
        <v>0</v>
      </c>
      <c r="K17" s="15">
        <v>0</v>
      </c>
      <c r="L17" s="15">
        <v>0</v>
      </c>
      <c r="M17" s="15">
        <v>3</v>
      </c>
      <c r="O17" t="str">
        <f t="shared" si="0"/>
        <v>MCBBound &amp; Not Paid</v>
      </c>
    </row>
    <row r="18" spans="1:15" ht="12" customHeight="1" outlineLevel="1" x14ac:dyDescent="0.2">
      <c r="A18" s="12" t="s">
        <v>24157</v>
      </c>
      <c r="B18" s="12">
        <v>15542</v>
      </c>
      <c r="C18" s="12" t="s">
        <v>20135</v>
      </c>
      <c r="D18" s="13">
        <v>39721</v>
      </c>
      <c r="E18" s="13">
        <v>39724</v>
      </c>
      <c r="F18" s="14">
        <v>39724</v>
      </c>
      <c r="G18" s="14">
        <v>39725</v>
      </c>
      <c r="H18" s="14">
        <v>39728</v>
      </c>
      <c r="I18" s="16">
        <v>39729</v>
      </c>
      <c r="J18" s="15">
        <v>1</v>
      </c>
      <c r="K18" s="15">
        <v>3</v>
      </c>
      <c r="L18" s="15">
        <v>4</v>
      </c>
      <c r="M18" s="15">
        <v>1</v>
      </c>
      <c r="O18" t="str">
        <f t="shared" si="0"/>
        <v>MCBBound &amp; Not Paid</v>
      </c>
    </row>
    <row r="19" spans="1:15" ht="12" customHeight="1" outlineLevel="1" x14ac:dyDescent="0.2">
      <c r="A19" s="12" t="s">
        <v>24158</v>
      </c>
      <c r="B19" s="12">
        <v>16257</v>
      </c>
      <c r="C19" s="12" t="s">
        <v>20133</v>
      </c>
      <c r="D19" s="13">
        <v>39718</v>
      </c>
      <c r="E19" s="13">
        <v>39724</v>
      </c>
      <c r="F19" s="14">
        <v>39724</v>
      </c>
      <c r="G19" s="20"/>
      <c r="H19" s="20"/>
      <c r="I19" s="18"/>
      <c r="J19" s="23"/>
      <c r="K19" s="23"/>
      <c r="L19" s="15">
        <v>0</v>
      </c>
      <c r="M19" s="15">
        <v>0</v>
      </c>
      <c r="O19" t="str">
        <f t="shared" si="0"/>
        <v>NBBDeclined</v>
      </c>
    </row>
    <row r="20" spans="1:15" ht="12" customHeight="1" outlineLevel="1" x14ac:dyDescent="0.2">
      <c r="A20" s="12" t="s">
        <v>24158</v>
      </c>
      <c r="B20" s="12">
        <v>16256</v>
      </c>
      <c r="C20" s="12" t="s">
        <v>20133</v>
      </c>
      <c r="D20" s="13">
        <v>39721</v>
      </c>
      <c r="E20" s="13">
        <v>39724</v>
      </c>
      <c r="F20" s="14">
        <v>39724</v>
      </c>
      <c r="G20" s="20"/>
      <c r="H20" s="20"/>
      <c r="I20" s="18"/>
      <c r="J20" s="23"/>
      <c r="K20" s="23"/>
      <c r="L20" s="15">
        <v>0</v>
      </c>
      <c r="M20" s="15">
        <v>0</v>
      </c>
      <c r="O20" t="str">
        <f t="shared" si="0"/>
        <v>NBBDeclined</v>
      </c>
    </row>
    <row r="21" spans="1:15" ht="12" customHeight="1" outlineLevel="1" x14ac:dyDescent="0.2">
      <c r="A21" s="12" t="s">
        <v>24158</v>
      </c>
      <c r="B21" s="12">
        <v>16255</v>
      </c>
      <c r="C21" s="12" t="s">
        <v>20133</v>
      </c>
      <c r="D21" s="13">
        <v>39701</v>
      </c>
      <c r="E21" s="13">
        <v>39724</v>
      </c>
      <c r="F21" s="14">
        <v>39724</v>
      </c>
      <c r="G21" s="20"/>
      <c r="H21" s="20"/>
      <c r="I21" s="18"/>
      <c r="J21" s="23"/>
      <c r="K21" s="23"/>
      <c r="L21" s="15">
        <v>0</v>
      </c>
      <c r="M21" s="15">
        <v>0</v>
      </c>
      <c r="O21" t="str">
        <f t="shared" si="0"/>
        <v>NBBDeclined</v>
      </c>
    </row>
    <row r="22" spans="1:15" ht="12" customHeight="1" outlineLevel="1" x14ac:dyDescent="0.2">
      <c r="A22" s="12" t="s">
        <v>20138</v>
      </c>
      <c r="B22" s="12">
        <v>15609</v>
      </c>
      <c r="C22" s="12" t="s">
        <v>20135</v>
      </c>
      <c r="D22" s="13">
        <v>39724</v>
      </c>
      <c r="E22" s="13">
        <v>39724</v>
      </c>
      <c r="F22" s="14">
        <v>39727</v>
      </c>
      <c r="G22" s="14">
        <v>39728</v>
      </c>
      <c r="H22" s="14">
        <v>39741</v>
      </c>
      <c r="I22" s="16">
        <v>39751</v>
      </c>
      <c r="J22" s="15">
        <v>1</v>
      </c>
      <c r="K22" s="15">
        <v>13</v>
      </c>
      <c r="L22" s="15">
        <v>14</v>
      </c>
      <c r="M22" s="15">
        <v>10</v>
      </c>
      <c r="O22" t="str">
        <f t="shared" si="0"/>
        <v>CNJBound &amp; Not Paid</v>
      </c>
    </row>
    <row r="23" spans="1:15" ht="12" customHeight="1" outlineLevel="1" x14ac:dyDescent="0.2">
      <c r="A23" s="12" t="s">
        <v>20138</v>
      </c>
      <c r="B23" s="12">
        <v>15613</v>
      </c>
      <c r="C23" s="12" t="s">
        <v>20135</v>
      </c>
      <c r="D23" s="13">
        <v>39723</v>
      </c>
      <c r="E23" s="13">
        <v>39727</v>
      </c>
      <c r="F23" s="14">
        <v>39727</v>
      </c>
      <c r="G23" s="14">
        <v>39731</v>
      </c>
      <c r="H23" s="14">
        <v>39734</v>
      </c>
      <c r="I23" s="16">
        <v>39752</v>
      </c>
      <c r="J23" s="15">
        <v>4</v>
      </c>
      <c r="K23" s="15">
        <v>3</v>
      </c>
      <c r="L23" s="15">
        <v>7</v>
      </c>
      <c r="M23" s="15">
        <v>18</v>
      </c>
      <c r="O23" t="str">
        <f t="shared" si="0"/>
        <v>CNJBound &amp; Not Paid</v>
      </c>
    </row>
    <row r="24" spans="1:15" ht="12" customHeight="1" outlineLevel="1" x14ac:dyDescent="0.2">
      <c r="A24" s="12" t="s">
        <v>20138</v>
      </c>
      <c r="B24" s="12">
        <v>15766</v>
      </c>
      <c r="C24" s="12" t="s">
        <v>20135</v>
      </c>
      <c r="D24" s="13">
        <v>39722</v>
      </c>
      <c r="E24" s="13">
        <v>39727</v>
      </c>
      <c r="F24" s="14">
        <v>39727</v>
      </c>
      <c r="G24" s="14">
        <v>39735</v>
      </c>
      <c r="H24" s="14">
        <v>39735</v>
      </c>
      <c r="I24" s="16">
        <v>39761</v>
      </c>
      <c r="J24" s="15">
        <v>8</v>
      </c>
      <c r="K24" s="15">
        <v>0</v>
      </c>
      <c r="L24" s="15">
        <v>8</v>
      </c>
      <c r="M24" s="15">
        <v>26</v>
      </c>
      <c r="O24" t="str">
        <f t="shared" si="0"/>
        <v>CNJBound &amp; Not Paid</v>
      </c>
    </row>
    <row r="25" spans="1:15" ht="12" customHeight="1" outlineLevel="1" x14ac:dyDescent="0.2">
      <c r="A25" s="12" t="s">
        <v>24153</v>
      </c>
      <c r="B25" s="12">
        <v>15837</v>
      </c>
      <c r="C25" s="12" t="s">
        <v>20135</v>
      </c>
      <c r="D25" s="13">
        <v>39720</v>
      </c>
      <c r="E25" s="13">
        <v>39727</v>
      </c>
      <c r="F25" s="14">
        <v>39727</v>
      </c>
      <c r="G25" s="14">
        <v>39752</v>
      </c>
      <c r="H25" s="14">
        <v>39766</v>
      </c>
      <c r="I25" s="16">
        <v>39780</v>
      </c>
      <c r="J25" s="15">
        <v>25</v>
      </c>
      <c r="K25" s="15">
        <v>14</v>
      </c>
      <c r="L25" s="15">
        <v>39</v>
      </c>
      <c r="M25" s="15">
        <v>14</v>
      </c>
      <c r="O25" t="str">
        <f t="shared" si="0"/>
        <v>HJMBound &amp; Not Paid</v>
      </c>
    </row>
    <row r="26" spans="1:15" ht="12" customHeight="1" outlineLevel="1" x14ac:dyDescent="0.2">
      <c r="A26" s="12" t="s">
        <v>24156</v>
      </c>
      <c r="B26" s="12">
        <v>15867</v>
      </c>
      <c r="C26" s="12" t="s">
        <v>20135</v>
      </c>
      <c r="D26" s="13">
        <v>39723</v>
      </c>
      <c r="E26" s="13">
        <v>39727</v>
      </c>
      <c r="F26" s="14">
        <v>39727</v>
      </c>
      <c r="G26" s="14">
        <v>39752</v>
      </c>
      <c r="H26" s="14">
        <v>39756</v>
      </c>
      <c r="I26" s="16">
        <v>39783</v>
      </c>
      <c r="J26" s="15">
        <v>25</v>
      </c>
      <c r="K26" s="15">
        <v>4</v>
      </c>
      <c r="L26" s="15">
        <v>29</v>
      </c>
      <c r="M26" s="15">
        <v>27</v>
      </c>
      <c r="O26" t="str">
        <f t="shared" si="0"/>
        <v>LABBound &amp; Not Paid</v>
      </c>
    </row>
    <row r="27" spans="1:15" ht="12" customHeight="1" outlineLevel="1" x14ac:dyDescent="0.2">
      <c r="A27" s="12" t="s">
        <v>24157</v>
      </c>
      <c r="B27" s="12">
        <v>15561</v>
      </c>
      <c r="C27" s="12" t="s">
        <v>20135</v>
      </c>
      <c r="D27" s="13">
        <v>39724</v>
      </c>
      <c r="E27" s="13">
        <v>39727</v>
      </c>
      <c r="F27" s="14">
        <v>39727</v>
      </c>
      <c r="G27" s="14">
        <v>39728</v>
      </c>
      <c r="H27" s="14">
        <v>39728</v>
      </c>
      <c r="I27" s="16">
        <v>39735</v>
      </c>
      <c r="J27" s="15">
        <v>1</v>
      </c>
      <c r="K27" s="15">
        <v>0</v>
      </c>
      <c r="L27" s="15">
        <v>1</v>
      </c>
      <c r="M27" s="15">
        <v>7</v>
      </c>
      <c r="O27" t="str">
        <f t="shared" si="0"/>
        <v>MCBBound &amp; Not Paid</v>
      </c>
    </row>
    <row r="28" spans="1:15" ht="12" customHeight="1" outlineLevel="1" x14ac:dyDescent="0.2">
      <c r="A28" s="12" t="s">
        <v>24157</v>
      </c>
      <c r="B28" s="12">
        <v>15803</v>
      </c>
      <c r="C28" s="12" t="s">
        <v>20135</v>
      </c>
      <c r="D28" s="13">
        <v>39721</v>
      </c>
      <c r="E28" s="13">
        <v>39727</v>
      </c>
      <c r="F28" s="14">
        <v>39727</v>
      </c>
      <c r="G28" s="14">
        <v>39756</v>
      </c>
      <c r="H28" s="14">
        <v>39760</v>
      </c>
      <c r="I28" s="16">
        <v>39768</v>
      </c>
      <c r="J28" s="15">
        <v>29</v>
      </c>
      <c r="K28" s="15">
        <v>4</v>
      </c>
      <c r="L28" s="15">
        <v>33</v>
      </c>
      <c r="M28" s="15">
        <v>8</v>
      </c>
      <c r="O28" t="str">
        <f t="shared" si="0"/>
        <v>MCBBound &amp; Not Paid</v>
      </c>
    </row>
    <row r="29" spans="1:15" ht="12" customHeight="1" outlineLevel="1" x14ac:dyDescent="0.2">
      <c r="A29" s="12" t="s">
        <v>24158</v>
      </c>
      <c r="B29" s="12">
        <v>16382</v>
      </c>
      <c r="C29" s="12" t="s">
        <v>20133</v>
      </c>
      <c r="D29" s="13">
        <v>39724</v>
      </c>
      <c r="E29" s="13">
        <v>39727</v>
      </c>
      <c r="F29" s="14">
        <v>39727</v>
      </c>
      <c r="G29" s="20"/>
      <c r="H29" s="20"/>
      <c r="I29" s="18"/>
      <c r="J29" s="23"/>
      <c r="K29" s="23"/>
      <c r="L29" s="15">
        <v>0</v>
      </c>
      <c r="M29" s="15">
        <v>0</v>
      </c>
      <c r="O29" t="str">
        <f t="shared" si="0"/>
        <v>NBBDeclined</v>
      </c>
    </row>
    <row r="30" spans="1:15" ht="12" customHeight="1" outlineLevel="1" x14ac:dyDescent="0.2">
      <c r="A30" s="12" t="s">
        <v>24158</v>
      </c>
      <c r="B30" s="12">
        <v>16383</v>
      </c>
      <c r="C30" s="12" t="s">
        <v>20137</v>
      </c>
      <c r="D30" s="13">
        <v>39808</v>
      </c>
      <c r="E30" s="13">
        <v>39727</v>
      </c>
      <c r="F30" s="14">
        <v>39727</v>
      </c>
      <c r="G30" s="14">
        <v>39793</v>
      </c>
      <c r="H30" s="14">
        <v>39793</v>
      </c>
      <c r="I30" s="18"/>
      <c r="J30" s="15">
        <v>66</v>
      </c>
      <c r="K30" s="15">
        <v>0</v>
      </c>
      <c r="L30" s="15">
        <v>66</v>
      </c>
      <c r="M30" s="15">
        <v>0</v>
      </c>
      <c r="O30" t="str">
        <f t="shared" si="0"/>
        <v>NBBCancel</v>
      </c>
    </row>
    <row r="31" spans="1:15" ht="12" customHeight="1" outlineLevel="1" x14ac:dyDescent="0.2">
      <c r="A31" s="12" t="s">
        <v>24158</v>
      </c>
      <c r="B31" s="12">
        <v>16384</v>
      </c>
      <c r="C31" s="12" t="s">
        <v>20133</v>
      </c>
      <c r="D31" s="13">
        <v>39680</v>
      </c>
      <c r="E31" s="13">
        <v>39727</v>
      </c>
      <c r="F31" s="14">
        <v>39727</v>
      </c>
      <c r="G31" s="14">
        <v>39729</v>
      </c>
      <c r="H31" s="20"/>
      <c r="I31" s="18"/>
      <c r="J31" s="15">
        <v>2</v>
      </c>
      <c r="K31" s="23"/>
      <c r="L31" s="15">
        <v>0</v>
      </c>
      <c r="M31" s="15">
        <v>0</v>
      </c>
      <c r="O31" t="str">
        <f t="shared" si="0"/>
        <v>NBBDeclined</v>
      </c>
    </row>
    <row r="32" spans="1:15" ht="12" customHeight="1" outlineLevel="1" x14ac:dyDescent="0.2">
      <c r="A32" s="12" t="s">
        <v>24158</v>
      </c>
      <c r="B32" s="12">
        <v>16385</v>
      </c>
      <c r="C32" s="12" t="s">
        <v>20133</v>
      </c>
      <c r="D32" s="13">
        <v>39722</v>
      </c>
      <c r="E32" s="13">
        <v>39727</v>
      </c>
      <c r="F32" s="14">
        <v>39727</v>
      </c>
      <c r="G32" s="20"/>
      <c r="H32" s="20"/>
      <c r="I32" s="18"/>
      <c r="J32" s="23"/>
      <c r="K32" s="23"/>
      <c r="L32" s="15">
        <v>0</v>
      </c>
      <c r="M32" s="15">
        <v>0</v>
      </c>
      <c r="O32" t="str">
        <f t="shared" si="0"/>
        <v>NBBDeclined</v>
      </c>
    </row>
    <row r="33" spans="1:15" ht="12" customHeight="1" outlineLevel="1" x14ac:dyDescent="0.2">
      <c r="A33" s="12" t="s">
        <v>20138</v>
      </c>
      <c r="B33" s="12">
        <v>15596</v>
      </c>
      <c r="C33" s="12" t="s">
        <v>20135</v>
      </c>
      <c r="D33" s="13">
        <v>39689</v>
      </c>
      <c r="E33" s="13">
        <v>39728</v>
      </c>
      <c r="F33" s="14">
        <v>39728</v>
      </c>
      <c r="G33" s="14">
        <v>39728</v>
      </c>
      <c r="H33" s="14">
        <v>39728</v>
      </c>
      <c r="I33" s="16">
        <v>39747</v>
      </c>
      <c r="J33" s="15">
        <v>0</v>
      </c>
      <c r="K33" s="15">
        <v>0</v>
      </c>
      <c r="L33" s="15">
        <v>0</v>
      </c>
      <c r="M33" s="15">
        <v>19</v>
      </c>
      <c r="O33" t="str">
        <f t="shared" si="0"/>
        <v>CNJBound &amp; Not Paid</v>
      </c>
    </row>
    <row r="34" spans="1:15" ht="12" customHeight="1" outlineLevel="1" x14ac:dyDescent="0.2">
      <c r="A34" s="12" t="s">
        <v>24156</v>
      </c>
      <c r="B34" s="12">
        <v>15776</v>
      </c>
      <c r="C34" s="12" t="s">
        <v>20135</v>
      </c>
      <c r="D34" s="13">
        <v>39720</v>
      </c>
      <c r="E34" s="13">
        <v>39728</v>
      </c>
      <c r="F34" s="14">
        <v>39728</v>
      </c>
      <c r="G34" s="14">
        <v>39744</v>
      </c>
      <c r="H34" s="14">
        <v>39749</v>
      </c>
      <c r="I34" s="16">
        <v>39764</v>
      </c>
      <c r="J34" s="15">
        <v>16</v>
      </c>
      <c r="K34" s="15">
        <v>5</v>
      </c>
      <c r="L34" s="15">
        <v>21</v>
      </c>
      <c r="M34" s="15">
        <v>15</v>
      </c>
      <c r="O34" t="str">
        <f t="shared" si="0"/>
        <v>LABBound &amp; Not Paid</v>
      </c>
    </row>
    <row r="35" spans="1:15" ht="12" customHeight="1" outlineLevel="1" x14ac:dyDescent="0.2">
      <c r="A35" s="12" t="s">
        <v>24158</v>
      </c>
      <c r="B35" s="12">
        <v>16388</v>
      </c>
      <c r="C35" s="12" t="s">
        <v>24159</v>
      </c>
      <c r="D35" s="13">
        <v>39717</v>
      </c>
      <c r="E35" s="13">
        <v>39728</v>
      </c>
      <c r="F35" s="14">
        <v>39728</v>
      </c>
      <c r="G35" s="14">
        <v>39728</v>
      </c>
      <c r="H35" s="20"/>
      <c r="I35" s="18"/>
      <c r="J35" s="15">
        <v>0</v>
      </c>
      <c r="K35" s="23"/>
      <c r="L35" s="15">
        <v>0</v>
      </c>
      <c r="M35" s="15">
        <v>0</v>
      </c>
      <c r="O35" t="str">
        <f t="shared" si="0"/>
        <v>NBBIndication</v>
      </c>
    </row>
    <row r="36" spans="1:15" ht="12" customHeight="1" outlineLevel="1" x14ac:dyDescent="0.2">
      <c r="A36" s="12" t="s">
        <v>24158</v>
      </c>
      <c r="B36" s="12">
        <v>16389</v>
      </c>
      <c r="C36" s="12" t="s">
        <v>20133</v>
      </c>
      <c r="D36" s="13">
        <v>39688</v>
      </c>
      <c r="E36" s="13">
        <v>39728</v>
      </c>
      <c r="F36" s="14">
        <v>39728</v>
      </c>
      <c r="G36" s="20"/>
      <c r="H36" s="20"/>
      <c r="I36" s="18"/>
      <c r="J36" s="23"/>
      <c r="K36" s="23"/>
      <c r="L36" s="15">
        <v>0</v>
      </c>
      <c r="M36" s="15">
        <v>0</v>
      </c>
      <c r="O36" t="str">
        <f t="shared" si="0"/>
        <v>NBBDeclined</v>
      </c>
    </row>
    <row r="37" spans="1:15" ht="12" customHeight="1" outlineLevel="1" x14ac:dyDescent="0.2">
      <c r="A37" s="12" t="s">
        <v>24158</v>
      </c>
      <c r="B37" s="12">
        <v>16390</v>
      </c>
      <c r="C37" s="12" t="s">
        <v>20133</v>
      </c>
      <c r="D37" s="13">
        <v>39714</v>
      </c>
      <c r="E37" s="13">
        <v>39728</v>
      </c>
      <c r="F37" s="14">
        <v>39728</v>
      </c>
      <c r="G37" s="20"/>
      <c r="H37" s="20"/>
      <c r="I37" s="18"/>
      <c r="J37" s="23"/>
      <c r="K37" s="23"/>
      <c r="L37" s="15">
        <v>0</v>
      </c>
      <c r="M37" s="15">
        <v>0</v>
      </c>
      <c r="O37" t="str">
        <f t="shared" si="0"/>
        <v>NBBDeclined</v>
      </c>
    </row>
    <row r="38" spans="1:15" ht="12" customHeight="1" outlineLevel="1" x14ac:dyDescent="0.2">
      <c r="A38" s="12" t="s">
        <v>24158</v>
      </c>
      <c r="B38" s="12">
        <v>16387</v>
      </c>
      <c r="C38" s="12" t="s">
        <v>20135</v>
      </c>
      <c r="D38" s="13">
        <v>39722</v>
      </c>
      <c r="E38" s="13">
        <v>39724</v>
      </c>
      <c r="F38" s="14">
        <v>39728</v>
      </c>
      <c r="G38" s="14">
        <v>39728</v>
      </c>
      <c r="H38" s="14">
        <v>39728</v>
      </c>
      <c r="I38" s="18"/>
      <c r="J38" s="15">
        <v>0</v>
      </c>
      <c r="K38" s="15">
        <v>0</v>
      </c>
      <c r="L38" s="15">
        <v>0</v>
      </c>
      <c r="M38" s="15">
        <v>0</v>
      </c>
      <c r="O38" t="str">
        <f t="shared" si="0"/>
        <v>NBBBound &amp; Not Paid</v>
      </c>
    </row>
    <row r="39" spans="1:15" ht="12" customHeight="1" outlineLevel="1" x14ac:dyDescent="0.2">
      <c r="A39" s="12" t="s">
        <v>24158</v>
      </c>
      <c r="B39" s="12">
        <v>16386</v>
      </c>
      <c r="C39" s="12" t="s">
        <v>20133</v>
      </c>
      <c r="D39" s="13">
        <v>39724</v>
      </c>
      <c r="E39" s="13">
        <v>39728</v>
      </c>
      <c r="F39" s="14">
        <v>39728</v>
      </c>
      <c r="G39" s="20"/>
      <c r="H39" s="20"/>
      <c r="I39" s="18"/>
      <c r="J39" s="23"/>
      <c r="K39" s="23"/>
      <c r="L39" s="15">
        <v>0</v>
      </c>
      <c r="M39" s="15">
        <v>0</v>
      </c>
      <c r="O39" t="str">
        <f t="shared" si="0"/>
        <v>NBBDeclined</v>
      </c>
    </row>
    <row r="40" spans="1:15" ht="12" customHeight="1" outlineLevel="1" x14ac:dyDescent="0.2">
      <c r="A40" s="12" t="s">
        <v>20138</v>
      </c>
      <c r="B40" s="12">
        <v>15570</v>
      </c>
      <c r="C40" s="12" t="s">
        <v>20135</v>
      </c>
      <c r="D40" s="13">
        <v>39727</v>
      </c>
      <c r="E40" s="13">
        <v>39728</v>
      </c>
      <c r="F40" s="14">
        <v>39729</v>
      </c>
      <c r="G40" s="14">
        <v>39729</v>
      </c>
      <c r="H40" s="14">
        <v>39729</v>
      </c>
      <c r="I40" s="16">
        <v>39737</v>
      </c>
      <c r="J40" s="15">
        <v>0</v>
      </c>
      <c r="K40" s="15">
        <v>0</v>
      </c>
      <c r="L40" s="15">
        <v>0</v>
      </c>
      <c r="M40" s="15">
        <v>8</v>
      </c>
      <c r="O40" t="str">
        <f t="shared" si="0"/>
        <v>CNJBound &amp; Not Paid</v>
      </c>
    </row>
    <row r="41" spans="1:15" ht="12" customHeight="1" outlineLevel="1" x14ac:dyDescent="0.2">
      <c r="A41" s="12" t="s">
        <v>20138</v>
      </c>
      <c r="B41" s="12">
        <v>15796</v>
      </c>
      <c r="C41" s="12" t="s">
        <v>20135</v>
      </c>
      <c r="D41" s="13">
        <v>39727</v>
      </c>
      <c r="E41" s="13">
        <v>39729</v>
      </c>
      <c r="F41" s="14">
        <v>39729</v>
      </c>
      <c r="G41" s="14">
        <v>39734</v>
      </c>
      <c r="H41" s="14">
        <v>39734</v>
      </c>
      <c r="I41" s="16">
        <v>39767</v>
      </c>
      <c r="J41" s="15">
        <v>5</v>
      </c>
      <c r="K41" s="15">
        <v>0</v>
      </c>
      <c r="L41" s="15">
        <v>5</v>
      </c>
      <c r="M41" s="15">
        <v>33</v>
      </c>
      <c r="O41" t="str">
        <f t="shared" si="0"/>
        <v>CNJBound &amp; Not Paid</v>
      </c>
    </row>
    <row r="42" spans="1:15" ht="12" customHeight="1" outlineLevel="1" x14ac:dyDescent="0.2">
      <c r="A42" s="12" t="s">
        <v>24153</v>
      </c>
      <c r="B42" s="12">
        <v>15733</v>
      </c>
      <c r="C42" s="12" t="s">
        <v>20135</v>
      </c>
      <c r="D42" s="13">
        <v>39723</v>
      </c>
      <c r="E42" s="13">
        <v>39729</v>
      </c>
      <c r="F42" s="14">
        <v>39729</v>
      </c>
      <c r="G42" s="14">
        <v>39730</v>
      </c>
      <c r="H42" s="14">
        <v>39736</v>
      </c>
      <c r="I42" s="16">
        <v>39753</v>
      </c>
      <c r="J42" s="15">
        <v>1</v>
      </c>
      <c r="K42" s="15">
        <v>6</v>
      </c>
      <c r="L42" s="15">
        <v>7</v>
      </c>
      <c r="M42" s="15">
        <v>17</v>
      </c>
      <c r="O42" t="str">
        <f t="shared" si="0"/>
        <v>HJMBound &amp; Not Paid</v>
      </c>
    </row>
    <row r="43" spans="1:15" ht="12" customHeight="1" outlineLevel="1" x14ac:dyDescent="0.2">
      <c r="A43" s="12" t="s">
        <v>24153</v>
      </c>
      <c r="B43" s="12">
        <v>15761</v>
      </c>
      <c r="C43" s="12" t="s">
        <v>20135</v>
      </c>
      <c r="D43" s="13">
        <v>39728</v>
      </c>
      <c r="E43" s="13">
        <v>39729</v>
      </c>
      <c r="F43" s="14">
        <v>39729</v>
      </c>
      <c r="G43" s="14">
        <v>39743</v>
      </c>
      <c r="H43" s="14">
        <v>39743</v>
      </c>
      <c r="I43" s="16">
        <v>39760</v>
      </c>
      <c r="J43" s="15">
        <v>14</v>
      </c>
      <c r="K43" s="15">
        <v>0</v>
      </c>
      <c r="L43" s="15">
        <v>14</v>
      </c>
      <c r="M43" s="15">
        <v>17</v>
      </c>
      <c r="O43" t="str">
        <f t="shared" si="0"/>
        <v>HJMBound &amp; Not Paid</v>
      </c>
    </row>
    <row r="44" spans="1:15" ht="12" customHeight="1" outlineLevel="1" x14ac:dyDescent="0.2">
      <c r="A44" s="12" t="s">
        <v>24156</v>
      </c>
      <c r="B44" s="12">
        <v>15795</v>
      </c>
      <c r="C44" s="12" t="s">
        <v>20135</v>
      </c>
      <c r="D44" s="13">
        <v>39728</v>
      </c>
      <c r="E44" s="13">
        <v>39729</v>
      </c>
      <c r="F44" s="14">
        <v>39729</v>
      </c>
      <c r="G44" s="14">
        <v>39749</v>
      </c>
      <c r="H44" s="14">
        <v>39750</v>
      </c>
      <c r="I44" s="16">
        <v>39767</v>
      </c>
      <c r="J44" s="15">
        <v>20</v>
      </c>
      <c r="K44" s="15">
        <v>1</v>
      </c>
      <c r="L44" s="15">
        <v>21</v>
      </c>
      <c r="M44" s="15">
        <v>17</v>
      </c>
      <c r="O44" t="str">
        <f t="shared" si="0"/>
        <v>LABBound &amp; Not Paid</v>
      </c>
    </row>
    <row r="45" spans="1:15" ht="12" customHeight="1" outlineLevel="1" x14ac:dyDescent="0.2">
      <c r="A45" s="12" t="s">
        <v>24157</v>
      </c>
      <c r="B45" s="12">
        <v>15744</v>
      </c>
      <c r="C45" s="12" t="s">
        <v>20135</v>
      </c>
      <c r="D45" s="13">
        <v>39728</v>
      </c>
      <c r="E45" s="13">
        <v>39729</v>
      </c>
      <c r="F45" s="14">
        <v>39729</v>
      </c>
      <c r="G45" s="14">
        <v>39735</v>
      </c>
      <c r="H45" s="14">
        <v>39741</v>
      </c>
      <c r="I45" s="16">
        <v>39756</v>
      </c>
      <c r="J45" s="15">
        <v>6</v>
      </c>
      <c r="K45" s="15">
        <v>6</v>
      </c>
      <c r="L45" s="15">
        <v>12</v>
      </c>
      <c r="M45" s="15">
        <v>15</v>
      </c>
      <c r="O45" t="str">
        <f t="shared" si="0"/>
        <v>MCBBound &amp; Not Paid</v>
      </c>
    </row>
    <row r="46" spans="1:15" ht="12" customHeight="1" outlineLevel="1" x14ac:dyDescent="0.2">
      <c r="A46" s="12" t="s">
        <v>24157</v>
      </c>
      <c r="B46" s="12">
        <v>15572</v>
      </c>
      <c r="C46" s="12" t="s">
        <v>20135</v>
      </c>
      <c r="D46" s="13">
        <v>39716</v>
      </c>
      <c r="E46" s="13">
        <v>39729</v>
      </c>
      <c r="F46" s="14">
        <v>39729</v>
      </c>
      <c r="G46" s="14">
        <v>39730</v>
      </c>
      <c r="H46" s="14">
        <v>39731</v>
      </c>
      <c r="I46" s="16">
        <v>39738</v>
      </c>
      <c r="J46" s="15">
        <v>1</v>
      </c>
      <c r="K46" s="15">
        <v>1</v>
      </c>
      <c r="L46" s="15">
        <v>2</v>
      </c>
      <c r="M46" s="15">
        <v>7</v>
      </c>
      <c r="O46" t="str">
        <f t="shared" si="0"/>
        <v>MCBBound &amp; Not Paid</v>
      </c>
    </row>
    <row r="47" spans="1:15" ht="12" customHeight="1" outlineLevel="1" x14ac:dyDescent="0.2">
      <c r="A47" s="12" t="s">
        <v>24158</v>
      </c>
      <c r="B47" s="12">
        <v>16391</v>
      </c>
      <c r="C47" s="12" t="s">
        <v>20133</v>
      </c>
      <c r="D47" s="13">
        <v>39727</v>
      </c>
      <c r="E47" s="13">
        <v>39729</v>
      </c>
      <c r="F47" s="14">
        <v>39729</v>
      </c>
      <c r="G47" s="20"/>
      <c r="H47" s="20"/>
      <c r="I47" s="18"/>
      <c r="J47" s="23"/>
      <c r="K47" s="23"/>
      <c r="L47" s="15">
        <v>0</v>
      </c>
      <c r="M47" s="15">
        <v>0</v>
      </c>
      <c r="O47" t="str">
        <f t="shared" si="0"/>
        <v>NBBDeclined</v>
      </c>
    </row>
    <row r="48" spans="1:15" ht="12" customHeight="1" outlineLevel="1" x14ac:dyDescent="0.2">
      <c r="A48" s="12" t="s">
        <v>24158</v>
      </c>
      <c r="B48" s="12">
        <v>16392</v>
      </c>
      <c r="C48" s="12" t="s">
        <v>20134</v>
      </c>
      <c r="D48" s="13">
        <v>39729</v>
      </c>
      <c r="E48" s="13">
        <v>39729</v>
      </c>
      <c r="F48" s="14">
        <v>39729</v>
      </c>
      <c r="G48" s="14">
        <v>39734</v>
      </c>
      <c r="H48" s="14">
        <v>39734</v>
      </c>
      <c r="I48" s="18"/>
      <c r="J48" s="15">
        <v>5</v>
      </c>
      <c r="K48" s="15">
        <v>0</v>
      </c>
      <c r="L48" s="15">
        <v>5</v>
      </c>
      <c r="M48" s="15">
        <v>0</v>
      </c>
      <c r="O48" t="str">
        <f t="shared" si="0"/>
        <v>NBBNo Sale</v>
      </c>
    </row>
    <row r="49" spans="1:15" ht="12" customHeight="1" outlineLevel="1" x14ac:dyDescent="0.2">
      <c r="A49" s="12" t="s">
        <v>24153</v>
      </c>
      <c r="B49" s="12">
        <v>15611</v>
      </c>
      <c r="C49" s="12" t="s">
        <v>20135</v>
      </c>
      <c r="D49" s="13">
        <v>39727</v>
      </c>
      <c r="E49" s="13">
        <v>39730</v>
      </c>
      <c r="F49" s="14">
        <v>39730</v>
      </c>
      <c r="G49" s="14">
        <v>39730</v>
      </c>
      <c r="H49" s="14">
        <v>39737</v>
      </c>
      <c r="I49" s="16">
        <v>39752</v>
      </c>
      <c r="J49" s="15">
        <v>0</v>
      </c>
      <c r="K49" s="15">
        <v>7</v>
      </c>
      <c r="L49" s="15">
        <v>7</v>
      </c>
      <c r="M49" s="15">
        <v>15</v>
      </c>
      <c r="O49" t="str">
        <f t="shared" si="0"/>
        <v>HJMBound &amp; Not Paid</v>
      </c>
    </row>
    <row r="50" spans="1:15" ht="12" customHeight="1" outlineLevel="1" x14ac:dyDescent="0.2">
      <c r="A50" s="12" t="s">
        <v>24156</v>
      </c>
      <c r="B50" s="12">
        <v>15618</v>
      </c>
      <c r="C50" s="12" t="s">
        <v>20135</v>
      </c>
      <c r="D50" s="13">
        <v>39726</v>
      </c>
      <c r="E50" s="13">
        <v>39730</v>
      </c>
      <c r="F50" s="14">
        <v>39730</v>
      </c>
      <c r="G50" s="14">
        <v>39734</v>
      </c>
      <c r="H50" s="14">
        <v>39749</v>
      </c>
      <c r="I50" s="16">
        <v>39752</v>
      </c>
      <c r="J50" s="15">
        <v>4</v>
      </c>
      <c r="K50" s="15">
        <v>15</v>
      </c>
      <c r="L50" s="15">
        <v>19</v>
      </c>
      <c r="M50" s="15">
        <v>3</v>
      </c>
      <c r="O50" t="str">
        <f t="shared" si="0"/>
        <v>LABBound &amp; Not Paid</v>
      </c>
    </row>
    <row r="51" spans="1:15" ht="12" customHeight="1" outlineLevel="1" x14ac:dyDescent="0.2">
      <c r="A51" s="12" t="s">
        <v>24157</v>
      </c>
      <c r="B51" s="12">
        <v>15833</v>
      </c>
      <c r="C51" s="12" t="s">
        <v>20135</v>
      </c>
      <c r="D51" s="17">
        <v>39724</v>
      </c>
      <c r="E51" s="13">
        <v>39730</v>
      </c>
      <c r="F51" s="14">
        <v>39730</v>
      </c>
      <c r="G51" s="19">
        <v>39736</v>
      </c>
      <c r="H51" s="19">
        <v>39772</v>
      </c>
      <c r="I51" s="21">
        <v>39778</v>
      </c>
      <c r="J51" s="22">
        <v>6</v>
      </c>
      <c r="K51" s="22">
        <v>36</v>
      </c>
      <c r="L51" s="15">
        <v>42</v>
      </c>
      <c r="M51" s="15">
        <v>6</v>
      </c>
      <c r="O51" t="str">
        <f t="shared" si="0"/>
        <v>MCBBound &amp; Not Paid</v>
      </c>
    </row>
    <row r="52" spans="1:15" ht="12" customHeight="1" outlineLevel="1" x14ac:dyDescent="0.2">
      <c r="A52" s="12" t="s">
        <v>24157</v>
      </c>
      <c r="B52" s="12">
        <v>15746</v>
      </c>
      <c r="C52" s="12" t="s">
        <v>20137</v>
      </c>
      <c r="D52" s="13">
        <v>39721</v>
      </c>
      <c r="E52" s="13">
        <v>39729</v>
      </c>
      <c r="F52" s="14">
        <v>39730</v>
      </c>
      <c r="G52" s="14">
        <v>39746</v>
      </c>
      <c r="H52" s="14">
        <v>39758</v>
      </c>
      <c r="I52" s="16">
        <v>39757</v>
      </c>
      <c r="J52" s="15">
        <v>16</v>
      </c>
      <c r="K52" s="15">
        <v>12</v>
      </c>
      <c r="L52" s="15">
        <v>28</v>
      </c>
      <c r="M52" s="15">
        <v>-1</v>
      </c>
      <c r="O52" t="str">
        <f t="shared" si="0"/>
        <v>MCBCancel</v>
      </c>
    </row>
    <row r="53" spans="1:15" ht="12" customHeight="1" outlineLevel="1" x14ac:dyDescent="0.2">
      <c r="A53" s="12" t="s">
        <v>24158</v>
      </c>
      <c r="B53" s="12">
        <v>16393</v>
      </c>
      <c r="C53" s="12" t="s">
        <v>20133</v>
      </c>
      <c r="D53" s="13">
        <v>39730</v>
      </c>
      <c r="E53" s="13">
        <v>39730</v>
      </c>
      <c r="F53" s="14">
        <v>39730</v>
      </c>
      <c r="G53" s="20"/>
      <c r="H53" s="20"/>
      <c r="I53" s="18"/>
      <c r="J53" s="23"/>
      <c r="K53" s="23"/>
      <c r="L53" s="15">
        <v>0</v>
      </c>
      <c r="M53" s="15">
        <v>0</v>
      </c>
      <c r="O53" t="str">
        <f t="shared" si="0"/>
        <v>NBBDeclined</v>
      </c>
    </row>
    <row r="54" spans="1:15" ht="12" customHeight="1" outlineLevel="1" x14ac:dyDescent="0.2">
      <c r="A54" s="12" t="s">
        <v>24158</v>
      </c>
      <c r="B54" s="12">
        <v>16394</v>
      </c>
      <c r="C54" s="12" t="s">
        <v>20134</v>
      </c>
      <c r="D54" s="13">
        <v>39694</v>
      </c>
      <c r="E54" s="13">
        <v>39730</v>
      </c>
      <c r="F54" s="14">
        <v>39730</v>
      </c>
      <c r="G54" s="14">
        <v>39731</v>
      </c>
      <c r="H54" s="14">
        <v>39731</v>
      </c>
      <c r="I54" s="18"/>
      <c r="J54" s="15">
        <v>1</v>
      </c>
      <c r="K54" s="15">
        <v>0</v>
      </c>
      <c r="L54" s="15">
        <v>1</v>
      </c>
      <c r="M54" s="15">
        <v>0</v>
      </c>
      <c r="O54" t="str">
        <f t="shared" si="0"/>
        <v>NBBNo Sale</v>
      </c>
    </row>
    <row r="55" spans="1:15" ht="12" customHeight="1" outlineLevel="1" x14ac:dyDescent="0.2">
      <c r="A55" s="12" t="s">
        <v>20138</v>
      </c>
      <c r="B55" s="12">
        <v>16051</v>
      </c>
      <c r="C55" s="12" t="s">
        <v>24148</v>
      </c>
      <c r="D55" s="13">
        <v>39728</v>
      </c>
      <c r="E55" s="13">
        <v>39731</v>
      </c>
      <c r="F55" s="14">
        <v>39731</v>
      </c>
      <c r="G55" s="19">
        <v>39792</v>
      </c>
      <c r="H55" s="19">
        <v>39793</v>
      </c>
      <c r="I55" s="21">
        <v>39814</v>
      </c>
      <c r="J55" s="22">
        <v>61</v>
      </c>
      <c r="K55" s="22">
        <v>1</v>
      </c>
      <c r="L55" s="15">
        <v>62</v>
      </c>
      <c r="M55" s="15">
        <v>21</v>
      </c>
      <c r="O55" t="str">
        <f t="shared" si="0"/>
        <v>CNJRenewal Lapse</v>
      </c>
    </row>
    <row r="56" spans="1:15" ht="12" customHeight="1" outlineLevel="1" x14ac:dyDescent="0.2">
      <c r="A56" s="12" t="s">
        <v>20138</v>
      </c>
      <c r="B56" s="12">
        <v>15810</v>
      </c>
      <c r="C56" s="12" t="s">
        <v>20135</v>
      </c>
      <c r="D56" s="13">
        <v>39722</v>
      </c>
      <c r="E56" s="13">
        <v>39731</v>
      </c>
      <c r="F56" s="14">
        <v>39731</v>
      </c>
      <c r="G56" s="14">
        <v>39750</v>
      </c>
      <c r="H56" s="14">
        <v>39750</v>
      </c>
      <c r="I56" s="16">
        <v>39770</v>
      </c>
      <c r="J56" s="15">
        <v>19</v>
      </c>
      <c r="K56" s="15">
        <v>0</v>
      </c>
      <c r="L56" s="15">
        <v>19</v>
      </c>
      <c r="M56" s="15">
        <v>20</v>
      </c>
      <c r="O56" t="str">
        <f t="shared" si="0"/>
        <v>CNJBound &amp; Not Paid</v>
      </c>
    </row>
    <row r="57" spans="1:15" ht="12" customHeight="1" outlineLevel="1" x14ac:dyDescent="0.2">
      <c r="A57" s="12" t="s">
        <v>24153</v>
      </c>
      <c r="B57" s="12">
        <v>15726</v>
      </c>
      <c r="C57" s="12" t="s">
        <v>20135</v>
      </c>
      <c r="D57" s="13">
        <v>39729</v>
      </c>
      <c r="E57" s="13">
        <v>39731</v>
      </c>
      <c r="F57" s="14">
        <v>39731</v>
      </c>
      <c r="G57" s="14">
        <v>39738</v>
      </c>
      <c r="H57" s="19">
        <v>39738</v>
      </c>
      <c r="I57" s="16">
        <v>39753</v>
      </c>
      <c r="J57" s="15">
        <v>7</v>
      </c>
      <c r="K57" s="22">
        <v>0</v>
      </c>
      <c r="L57" s="15">
        <v>7</v>
      </c>
      <c r="M57" s="15">
        <v>15</v>
      </c>
      <c r="O57" t="str">
        <f t="shared" si="0"/>
        <v>HJMBound &amp; Not Paid</v>
      </c>
    </row>
    <row r="58" spans="1:15" ht="12" customHeight="1" outlineLevel="1" x14ac:dyDescent="0.2">
      <c r="A58" s="12" t="s">
        <v>24153</v>
      </c>
      <c r="B58" s="12">
        <v>15787</v>
      </c>
      <c r="C58" s="12" t="s">
        <v>20135</v>
      </c>
      <c r="D58" s="13">
        <v>39728</v>
      </c>
      <c r="E58" s="13">
        <v>39731</v>
      </c>
      <c r="F58" s="14">
        <v>39731</v>
      </c>
      <c r="G58" s="14">
        <v>39744</v>
      </c>
      <c r="H58" s="14">
        <v>39745</v>
      </c>
      <c r="I58" s="16">
        <v>39767</v>
      </c>
      <c r="J58" s="15">
        <v>13</v>
      </c>
      <c r="K58" s="15">
        <v>1</v>
      </c>
      <c r="L58" s="15">
        <v>14</v>
      </c>
      <c r="M58" s="15">
        <v>22</v>
      </c>
      <c r="O58" t="str">
        <f t="shared" si="0"/>
        <v>HJMBound &amp; Not Paid</v>
      </c>
    </row>
    <row r="59" spans="1:15" ht="12" customHeight="1" outlineLevel="1" x14ac:dyDescent="0.2">
      <c r="A59" s="12" t="s">
        <v>24153</v>
      </c>
      <c r="B59" s="12">
        <v>15597</v>
      </c>
      <c r="C59" s="12" t="s">
        <v>20135</v>
      </c>
      <c r="D59" s="13">
        <v>39727</v>
      </c>
      <c r="E59" s="13">
        <v>39731</v>
      </c>
      <c r="F59" s="14">
        <v>39731</v>
      </c>
      <c r="G59" s="14">
        <v>39722</v>
      </c>
      <c r="H59" s="14">
        <v>39735</v>
      </c>
      <c r="I59" s="16">
        <v>39748</v>
      </c>
      <c r="J59" s="15">
        <v>-9</v>
      </c>
      <c r="K59" s="15">
        <v>13</v>
      </c>
      <c r="L59" s="15">
        <v>4</v>
      </c>
      <c r="M59" s="15">
        <v>13</v>
      </c>
      <c r="O59" t="str">
        <f t="shared" si="0"/>
        <v>HJMBound &amp; Not Paid</v>
      </c>
    </row>
    <row r="60" spans="1:15" ht="21.95" customHeight="1" outlineLevel="1" x14ac:dyDescent="0.2">
      <c r="A60" s="12" t="s">
        <v>24157</v>
      </c>
      <c r="B60" s="12">
        <v>15752</v>
      </c>
      <c r="C60" s="12" t="s">
        <v>24149</v>
      </c>
      <c r="D60" s="13">
        <v>39731</v>
      </c>
      <c r="E60" s="13">
        <v>39731</v>
      </c>
      <c r="F60" s="14">
        <v>39731</v>
      </c>
      <c r="G60" s="14">
        <v>39737</v>
      </c>
      <c r="H60" s="14">
        <v>39745</v>
      </c>
      <c r="I60" s="16">
        <v>39759</v>
      </c>
      <c r="J60" s="15">
        <v>6</v>
      </c>
      <c r="K60" s="15">
        <v>8</v>
      </c>
      <c r="L60" s="15">
        <v>14</v>
      </c>
      <c r="M60" s="15">
        <v>14</v>
      </c>
      <c r="O60" t="str">
        <f t="shared" si="0"/>
        <v>MCBRenewal Laspe Replaced</v>
      </c>
    </row>
    <row r="61" spans="1:15" ht="12" customHeight="1" outlineLevel="1" x14ac:dyDescent="0.2">
      <c r="A61" s="12" t="s">
        <v>24158</v>
      </c>
      <c r="B61" s="12">
        <v>16395</v>
      </c>
      <c r="C61" s="12" t="s">
        <v>20133</v>
      </c>
      <c r="D61" s="13">
        <v>39652</v>
      </c>
      <c r="E61" s="13">
        <v>39731</v>
      </c>
      <c r="F61" s="14">
        <v>39731</v>
      </c>
      <c r="G61" s="8"/>
      <c r="H61" s="8"/>
      <c r="J61" s="10"/>
      <c r="K61" s="10"/>
      <c r="L61" s="15">
        <v>0</v>
      </c>
      <c r="M61" s="15">
        <v>0</v>
      </c>
      <c r="O61" t="str">
        <f t="shared" si="0"/>
        <v>NBBDeclined</v>
      </c>
    </row>
    <row r="62" spans="1:15" ht="12" customHeight="1" outlineLevel="1" x14ac:dyDescent="0.2">
      <c r="A62" s="12" t="s">
        <v>24158</v>
      </c>
      <c r="B62" s="12">
        <v>16396</v>
      </c>
      <c r="C62" s="12" t="s">
        <v>20133</v>
      </c>
      <c r="D62" s="17">
        <v>39730</v>
      </c>
      <c r="E62" s="13">
        <v>39731</v>
      </c>
      <c r="F62" s="14">
        <v>39731</v>
      </c>
      <c r="G62" s="8"/>
      <c r="H62" s="8"/>
      <c r="J62" s="10"/>
      <c r="K62" s="10"/>
      <c r="L62" s="15">
        <v>0</v>
      </c>
      <c r="M62" s="15">
        <v>0</v>
      </c>
      <c r="O62" t="str">
        <f t="shared" si="0"/>
        <v>NBBDeclined</v>
      </c>
    </row>
    <row r="63" spans="1:15" ht="12" customHeight="1" outlineLevel="1" x14ac:dyDescent="0.2">
      <c r="A63" s="12" t="s">
        <v>20138</v>
      </c>
      <c r="B63" s="12">
        <v>15799</v>
      </c>
      <c r="C63" s="12" t="s">
        <v>20135</v>
      </c>
      <c r="D63" s="13">
        <v>39731</v>
      </c>
      <c r="E63" s="13">
        <v>39734</v>
      </c>
      <c r="F63" s="14">
        <v>39734</v>
      </c>
      <c r="G63" s="14">
        <v>39745</v>
      </c>
      <c r="H63" s="14">
        <v>39745</v>
      </c>
      <c r="I63" s="16">
        <v>39768</v>
      </c>
      <c r="J63" s="15">
        <v>11</v>
      </c>
      <c r="K63" s="15">
        <v>0</v>
      </c>
      <c r="L63" s="15">
        <v>11</v>
      </c>
      <c r="M63" s="15">
        <v>23</v>
      </c>
      <c r="O63" t="str">
        <f t="shared" si="0"/>
        <v>CNJBound &amp; Not Paid</v>
      </c>
    </row>
    <row r="64" spans="1:15" ht="12" customHeight="1" outlineLevel="1" x14ac:dyDescent="0.2">
      <c r="A64" s="12" t="s">
        <v>24153</v>
      </c>
      <c r="B64" s="12">
        <v>15573</v>
      </c>
      <c r="C64" s="12" t="s">
        <v>20135</v>
      </c>
      <c r="D64" s="13">
        <v>39734</v>
      </c>
      <c r="E64" s="13">
        <v>39734</v>
      </c>
      <c r="F64" s="14">
        <v>39734</v>
      </c>
      <c r="G64" s="14">
        <v>39734</v>
      </c>
      <c r="H64" s="14">
        <v>39734</v>
      </c>
      <c r="I64" s="16">
        <v>39738</v>
      </c>
      <c r="J64" s="15">
        <v>0</v>
      </c>
      <c r="K64" s="15">
        <v>0</v>
      </c>
      <c r="L64" s="15">
        <v>0</v>
      </c>
      <c r="M64" s="15">
        <v>4</v>
      </c>
      <c r="O64" t="str">
        <f t="shared" si="0"/>
        <v>HJMBound &amp; Not Paid</v>
      </c>
    </row>
    <row r="65" spans="1:15" ht="12" customHeight="1" outlineLevel="1" x14ac:dyDescent="0.2">
      <c r="A65" s="12" t="s">
        <v>24157</v>
      </c>
      <c r="B65" s="12">
        <v>15782</v>
      </c>
      <c r="C65" s="12" t="s">
        <v>20135</v>
      </c>
      <c r="D65" s="13">
        <v>39716</v>
      </c>
      <c r="E65" s="13">
        <v>39731</v>
      </c>
      <c r="F65" s="14">
        <v>39734</v>
      </c>
      <c r="G65" s="14">
        <v>39735</v>
      </c>
      <c r="H65" s="14">
        <v>39756</v>
      </c>
      <c r="I65" s="16">
        <v>39766</v>
      </c>
      <c r="J65" s="15">
        <v>1</v>
      </c>
      <c r="K65" s="15">
        <v>21</v>
      </c>
      <c r="L65" s="15">
        <v>22</v>
      </c>
      <c r="M65" s="15">
        <v>10</v>
      </c>
      <c r="O65" t="str">
        <f t="shared" si="0"/>
        <v>MCBBound &amp; Not Paid</v>
      </c>
    </row>
    <row r="66" spans="1:15" ht="12" customHeight="1" outlineLevel="1" x14ac:dyDescent="0.2">
      <c r="A66" s="12" t="s">
        <v>24158</v>
      </c>
      <c r="B66" s="12">
        <v>16399</v>
      </c>
      <c r="C66" s="12" t="s">
        <v>20135</v>
      </c>
      <c r="D66" s="13">
        <v>39727</v>
      </c>
      <c r="E66" s="13">
        <v>39734</v>
      </c>
      <c r="F66" s="14">
        <v>39734</v>
      </c>
      <c r="G66" s="14">
        <v>39751</v>
      </c>
      <c r="H66" s="14">
        <v>39751</v>
      </c>
      <c r="I66" s="18"/>
      <c r="J66" s="15">
        <v>17</v>
      </c>
      <c r="K66" s="15">
        <v>0</v>
      </c>
      <c r="L66" s="15">
        <v>17</v>
      </c>
      <c r="M66" s="15">
        <v>0</v>
      </c>
      <c r="O66" t="str">
        <f t="shared" si="0"/>
        <v>NBBBound &amp; Not Paid</v>
      </c>
    </row>
    <row r="67" spans="1:15" ht="12" customHeight="1" outlineLevel="1" x14ac:dyDescent="0.2">
      <c r="A67" s="12" t="s">
        <v>24158</v>
      </c>
      <c r="B67" s="12">
        <v>16397</v>
      </c>
      <c r="C67" s="12" t="s">
        <v>20133</v>
      </c>
      <c r="D67" s="13">
        <v>39731</v>
      </c>
      <c r="E67" s="13">
        <v>39734</v>
      </c>
      <c r="F67" s="14">
        <v>39734</v>
      </c>
      <c r="G67" s="20"/>
      <c r="H67" s="20"/>
      <c r="I67" s="18"/>
      <c r="J67" s="23"/>
      <c r="K67" s="23"/>
      <c r="L67" s="15">
        <v>0</v>
      </c>
      <c r="M67" s="15">
        <v>0</v>
      </c>
      <c r="O67" t="str">
        <f t="shared" ref="O67:O130" si="1">+A67&amp;C67</f>
        <v>NBBDeclined</v>
      </c>
    </row>
    <row r="68" spans="1:15" ht="12" customHeight="1" outlineLevel="1" x14ac:dyDescent="0.2">
      <c r="A68" s="12" t="s">
        <v>24158</v>
      </c>
      <c r="B68" s="12">
        <v>16398</v>
      </c>
      <c r="C68" s="12" t="s">
        <v>20133</v>
      </c>
      <c r="D68" s="13">
        <v>39729</v>
      </c>
      <c r="E68" s="13">
        <v>39734</v>
      </c>
      <c r="F68" s="14">
        <v>39734</v>
      </c>
      <c r="G68" s="20"/>
      <c r="H68" s="20"/>
      <c r="I68" s="16">
        <v>37790</v>
      </c>
      <c r="J68" s="23"/>
      <c r="K68" s="23"/>
      <c r="L68" s="15">
        <v>0</v>
      </c>
      <c r="M68" s="15">
        <v>0</v>
      </c>
      <c r="O68" t="str">
        <f t="shared" si="1"/>
        <v>NBBDeclined</v>
      </c>
    </row>
    <row r="69" spans="1:15" ht="12" customHeight="1" outlineLevel="1" x14ac:dyDescent="0.2">
      <c r="A69" s="12" t="s">
        <v>20138</v>
      </c>
      <c r="B69" s="12">
        <v>15617</v>
      </c>
      <c r="C69" s="12" t="s">
        <v>20135</v>
      </c>
      <c r="D69" s="13">
        <v>39727</v>
      </c>
      <c r="E69" s="13">
        <v>39735</v>
      </c>
      <c r="F69" s="14">
        <v>39735</v>
      </c>
      <c r="G69" s="14">
        <v>39736</v>
      </c>
      <c r="H69" s="14">
        <v>39745</v>
      </c>
      <c r="I69" s="16">
        <v>39752</v>
      </c>
      <c r="J69" s="15">
        <v>1</v>
      </c>
      <c r="K69" s="15">
        <v>9</v>
      </c>
      <c r="L69" s="15">
        <v>10</v>
      </c>
      <c r="M69" s="15">
        <v>7</v>
      </c>
      <c r="O69" t="str">
        <f t="shared" si="1"/>
        <v>CNJBound &amp; Not Paid</v>
      </c>
    </row>
    <row r="70" spans="1:15" ht="12" customHeight="1" outlineLevel="1" x14ac:dyDescent="0.2">
      <c r="A70" s="12" t="s">
        <v>24153</v>
      </c>
      <c r="B70" s="12">
        <v>15895</v>
      </c>
      <c r="C70" s="12" t="s">
        <v>20135</v>
      </c>
      <c r="D70" s="13">
        <v>39727</v>
      </c>
      <c r="E70" s="13">
        <v>39735</v>
      </c>
      <c r="F70" s="14">
        <v>39735</v>
      </c>
      <c r="G70" s="14">
        <v>39756</v>
      </c>
      <c r="H70" s="14">
        <v>39756</v>
      </c>
      <c r="I70" s="16">
        <v>39787</v>
      </c>
      <c r="J70" s="15">
        <v>21</v>
      </c>
      <c r="K70" s="15">
        <v>0</v>
      </c>
      <c r="L70" s="15">
        <v>21</v>
      </c>
      <c r="M70" s="15">
        <v>31</v>
      </c>
      <c r="O70" t="str">
        <f t="shared" si="1"/>
        <v>HJMBound &amp; Not Paid</v>
      </c>
    </row>
    <row r="71" spans="1:15" ht="12" customHeight="1" outlineLevel="1" x14ac:dyDescent="0.2">
      <c r="A71" s="12" t="s">
        <v>24153</v>
      </c>
      <c r="B71" s="12">
        <v>15930</v>
      </c>
      <c r="C71" s="12" t="s">
        <v>20135</v>
      </c>
      <c r="D71" s="13">
        <v>39729</v>
      </c>
      <c r="E71" s="13">
        <v>39735</v>
      </c>
      <c r="F71" s="14">
        <v>39735</v>
      </c>
      <c r="G71" s="14">
        <v>39757</v>
      </c>
      <c r="H71" s="14">
        <v>39763</v>
      </c>
      <c r="I71" s="16">
        <v>39798</v>
      </c>
      <c r="J71" s="15">
        <v>22</v>
      </c>
      <c r="K71" s="15">
        <v>6</v>
      </c>
      <c r="L71" s="15">
        <v>28</v>
      </c>
      <c r="M71" s="15">
        <v>35</v>
      </c>
      <c r="O71" t="str">
        <f t="shared" si="1"/>
        <v>HJMBound &amp; Not Paid</v>
      </c>
    </row>
    <row r="72" spans="1:15" ht="12" customHeight="1" outlineLevel="1" x14ac:dyDescent="0.2">
      <c r="A72" s="12" t="s">
        <v>24153</v>
      </c>
      <c r="B72" s="12">
        <v>15719</v>
      </c>
      <c r="C72" s="12" t="s">
        <v>24150</v>
      </c>
      <c r="D72" s="13">
        <v>39735</v>
      </c>
      <c r="E72" s="13">
        <v>39735</v>
      </c>
      <c r="F72" s="14">
        <v>39735</v>
      </c>
      <c r="G72" s="14">
        <v>39735</v>
      </c>
      <c r="H72" s="20"/>
      <c r="I72" s="16">
        <v>39753</v>
      </c>
      <c r="J72" s="15">
        <v>0</v>
      </c>
      <c r="K72" s="23"/>
      <c r="L72" s="15">
        <v>0</v>
      </c>
      <c r="M72" s="15">
        <v>0</v>
      </c>
      <c r="O72" t="str">
        <f t="shared" si="1"/>
        <v>HJMDO NOT RENEW</v>
      </c>
    </row>
    <row r="73" spans="1:15" ht="12" customHeight="1" outlineLevel="1" x14ac:dyDescent="0.2">
      <c r="A73" s="12" t="s">
        <v>24156</v>
      </c>
      <c r="B73" s="12">
        <v>15769</v>
      </c>
      <c r="C73" s="12" t="s">
        <v>20135</v>
      </c>
      <c r="D73" s="13">
        <v>39733</v>
      </c>
      <c r="E73" s="13">
        <v>39735</v>
      </c>
      <c r="F73" s="14">
        <v>39735</v>
      </c>
      <c r="G73" s="14">
        <v>39738</v>
      </c>
      <c r="H73" s="14">
        <v>39748</v>
      </c>
      <c r="I73" s="16">
        <v>39762</v>
      </c>
      <c r="J73" s="15">
        <v>3</v>
      </c>
      <c r="K73" s="15">
        <v>10</v>
      </c>
      <c r="L73" s="15">
        <v>13</v>
      </c>
      <c r="M73" s="15">
        <v>14</v>
      </c>
      <c r="O73" t="str">
        <f t="shared" si="1"/>
        <v>LABBound &amp; Not Paid</v>
      </c>
    </row>
    <row r="74" spans="1:15" ht="12" customHeight="1" outlineLevel="1" x14ac:dyDescent="0.2">
      <c r="A74" s="12" t="s">
        <v>24157</v>
      </c>
      <c r="B74" s="12">
        <v>15879</v>
      </c>
      <c r="C74" s="12" t="s">
        <v>20135</v>
      </c>
      <c r="D74" s="13">
        <v>39730</v>
      </c>
      <c r="E74" s="13">
        <v>39735</v>
      </c>
      <c r="F74" s="14">
        <v>39735</v>
      </c>
      <c r="G74" s="14">
        <v>39773</v>
      </c>
      <c r="H74" s="14">
        <v>39774</v>
      </c>
      <c r="I74" s="16">
        <v>39784</v>
      </c>
      <c r="J74" s="15">
        <v>38</v>
      </c>
      <c r="K74" s="15">
        <v>1</v>
      </c>
      <c r="L74" s="15">
        <v>39</v>
      </c>
      <c r="M74" s="15">
        <v>10</v>
      </c>
      <c r="O74" t="str">
        <f t="shared" si="1"/>
        <v>MCBBound &amp; Not Paid</v>
      </c>
    </row>
    <row r="75" spans="1:15" ht="12" customHeight="1" outlineLevel="1" x14ac:dyDescent="0.2">
      <c r="A75" s="12" t="s">
        <v>24157</v>
      </c>
      <c r="B75" s="12">
        <v>15821</v>
      </c>
      <c r="C75" s="12" t="s">
        <v>20135</v>
      </c>
      <c r="D75" s="13">
        <v>39727</v>
      </c>
      <c r="E75" s="13">
        <v>39735</v>
      </c>
      <c r="F75" s="14">
        <v>39735</v>
      </c>
      <c r="G75" s="14">
        <v>39749</v>
      </c>
      <c r="H75" s="14">
        <v>39760</v>
      </c>
      <c r="I75" s="16">
        <v>39772</v>
      </c>
      <c r="J75" s="15">
        <v>14</v>
      </c>
      <c r="K75" s="15">
        <v>11</v>
      </c>
      <c r="L75" s="15">
        <v>25</v>
      </c>
      <c r="M75" s="15">
        <v>12</v>
      </c>
      <c r="O75" t="str">
        <f t="shared" si="1"/>
        <v>MCBBound &amp; Not Paid</v>
      </c>
    </row>
    <row r="76" spans="1:15" ht="12" customHeight="1" outlineLevel="1" x14ac:dyDescent="0.2">
      <c r="A76" s="12" t="s">
        <v>24158</v>
      </c>
      <c r="B76" s="12">
        <v>16400</v>
      </c>
      <c r="C76" s="12" t="s">
        <v>20133</v>
      </c>
      <c r="D76" s="13">
        <v>39729</v>
      </c>
      <c r="E76" s="13">
        <v>39734</v>
      </c>
      <c r="F76" s="14">
        <v>39735</v>
      </c>
      <c r="G76" s="8"/>
      <c r="H76" s="8"/>
      <c r="J76" s="10"/>
      <c r="K76" s="10"/>
      <c r="L76" s="15">
        <v>0</v>
      </c>
      <c r="M76" s="15">
        <v>0</v>
      </c>
      <c r="O76" t="str">
        <f t="shared" si="1"/>
        <v>NBBDeclined</v>
      </c>
    </row>
    <row r="77" spans="1:15" ht="12" customHeight="1" outlineLevel="1" x14ac:dyDescent="0.2">
      <c r="A77" s="12" t="s">
        <v>24158</v>
      </c>
      <c r="B77" s="12">
        <v>16404</v>
      </c>
      <c r="C77" s="12" t="s">
        <v>20133</v>
      </c>
      <c r="D77" s="13">
        <v>39724</v>
      </c>
      <c r="E77" s="13">
        <v>39735</v>
      </c>
      <c r="F77" s="14">
        <v>39735</v>
      </c>
      <c r="G77" s="20"/>
      <c r="H77" s="20"/>
      <c r="I77" s="18"/>
      <c r="J77" s="23"/>
      <c r="K77" s="23"/>
      <c r="L77" s="15">
        <v>0</v>
      </c>
      <c r="M77" s="15">
        <v>0</v>
      </c>
      <c r="O77" t="str">
        <f t="shared" si="1"/>
        <v>NBBDeclined</v>
      </c>
    </row>
    <row r="78" spans="1:15" ht="12" customHeight="1" outlineLevel="1" x14ac:dyDescent="0.2">
      <c r="A78" s="12" t="s">
        <v>24158</v>
      </c>
      <c r="B78" s="12">
        <v>16401</v>
      </c>
      <c r="C78" s="12" t="s">
        <v>20134</v>
      </c>
      <c r="D78" s="13">
        <v>39734</v>
      </c>
      <c r="E78" s="13">
        <v>39734</v>
      </c>
      <c r="F78" s="14">
        <v>39735</v>
      </c>
      <c r="G78" s="14">
        <v>39748</v>
      </c>
      <c r="H78" s="14">
        <v>39748</v>
      </c>
      <c r="I78" s="18"/>
      <c r="J78" s="15">
        <v>13</v>
      </c>
      <c r="K78" s="15">
        <v>0</v>
      </c>
      <c r="L78" s="15">
        <v>13</v>
      </c>
      <c r="M78" s="15">
        <v>0</v>
      </c>
      <c r="O78" t="str">
        <f t="shared" si="1"/>
        <v>NBBNo Sale</v>
      </c>
    </row>
    <row r="79" spans="1:15" ht="12" customHeight="1" outlineLevel="1" x14ac:dyDescent="0.2">
      <c r="A79" s="12" t="s">
        <v>20138</v>
      </c>
      <c r="B79" s="12">
        <v>15774</v>
      </c>
      <c r="C79" s="12" t="s">
        <v>20135</v>
      </c>
      <c r="D79" s="13">
        <v>39731</v>
      </c>
      <c r="E79" s="13">
        <v>39736</v>
      </c>
      <c r="F79" s="14">
        <v>39736</v>
      </c>
      <c r="G79" s="14">
        <v>39748</v>
      </c>
      <c r="H79" s="14">
        <v>39748</v>
      </c>
      <c r="I79" s="16">
        <v>39763</v>
      </c>
      <c r="J79" s="15">
        <v>12</v>
      </c>
      <c r="K79" s="15">
        <v>0</v>
      </c>
      <c r="L79" s="15">
        <v>12</v>
      </c>
      <c r="M79" s="15">
        <v>15</v>
      </c>
      <c r="O79" t="str">
        <f t="shared" si="1"/>
        <v>CNJBound &amp; Not Paid</v>
      </c>
    </row>
    <row r="80" spans="1:15" ht="12" customHeight="1" outlineLevel="1" x14ac:dyDescent="0.2">
      <c r="A80" s="12" t="s">
        <v>24153</v>
      </c>
      <c r="B80" s="12">
        <v>15887</v>
      </c>
      <c r="C80" s="12" t="s">
        <v>20135</v>
      </c>
      <c r="D80" s="13">
        <v>39729</v>
      </c>
      <c r="E80" s="13">
        <v>39735</v>
      </c>
      <c r="F80" s="14">
        <v>39736</v>
      </c>
      <c r="G80" s="14">
        <v>39743</v>
      </c>
      <c r="H80" s="14">
        <v>39757</v>
      </c>
      <c r="I80" s="16">
        <v>39786</v>
      </c>
      <c r="J80" s="15">
        <v>7</v>
      </c>
      <c r="K80" s="15">
        <v>14</v>
      </c>
      <c r="L80" s="15">
        <v>21</v>
      </c>
      <c r="M80" s="15">
        <v>29</v>
      </c>
      <c r="O80" t="str">
        <f t="shared" si="1"/>
        <v>HJMBound &amp; Not Paid</v>
      </c>
    </row>
    <row r="81" spans="1:15" ht="12" customHeight="1" outlineLevel="1" x14ac:dyDescent="0.2">
      <c r="A81" s="12" t="s">
        <v>24153</v>
      </c>
      <c r="B81" s="12">
        <v>15755</v>
      </c>
      <c r="C81" s="12" t="s">
        <v>20135</v>
      </c>
      <c r="D81" s="13">
        <v>39728</v>
      </c>
      <c r="E81" s="13">
        <v>39736</v>
      </c>
      <c r="F81" s="14">
        <v>39736</v>
      </c>
      <c r="G81" s="14">
        <v>39742</v>
      </c>
      <c r="H81" s="14">
        <v>39742</v>
      </c>
      <c r="I81" s="16">
        <v>39759</v>
      </c>
      <c r="J81" s="15">
        <v>6</v>
      </c>
      <c r="K81" s="15">
        <v>0</v>
      </c>
      <c r="L81" s="15">
        <v>6</v>
      </c>
      <c r="M81" s="15">
        <v>17</v>
      </c>
      <c r="O81" t="str">
        <f t="shared" si="1"/>
        <v>HJMBound &amp; Not Paid</v>
      </c>
    </row>
    <row r="82" spans="1:15" ht="12" customHeight="1" outlineLevel="1" x14ac:dyDescent="0.2">
      <c r="A82" s="12" t="s">
        <v>24156</v>
      </c>
      <c r="B82" s="12">
        <v>15715</v>
      </c>
      <c r="C82" s="12" t="s">
        <v>20135</v>
      </c>
      <c r="D82" s="13">
        <v>39736</v>
      </c>
      <c r="E82" s="13">
        <v>39736</v>
      </c>
      <c r="F82" s="14">
        <v>39736</v>
      </c>
      <c r="G82" s="14">
        <v>39737</v>
      </c>
      <c r="H82" s="14">
        <v>39738</v>
      </c>
      <c r="I82" s="16">
        <v>39753</v>
      </c>
      <c r="J82" s="15">
        <v>1</v>
      </c>
      <c r="K82" s="15">
        <v>1</v>
      </c>
      <c r="L82" s="15">
        <v>2</v>
      </c>
      <c r="M82" s="15">
        <v>15</v>
      </c>
      <c r="O82" t="str">
        <f t="shared" si="1"/>
        <v>LABBound &amp; Not Paid</v>
      </c>
    </row>
    <row r="83" spans="1:15" ht="12" customHeight="1" outlineLevel="1" x14ac:dyDescent="0.2">
      <c r="A83" s="12" t="s">
        <v>24157</v>
      </c>
      <c r="B83" s="12">
        <v>15773</v>
      </c>
      <c r="C83" s="12" t="s">
        <v>20135</v>
      </c>
      <c r="D83" s="13">
        <v>39730</v>
      </c>
      <c r="E83" s="13">
        <v>39736</v>
      </c>
      <c r="F83" s="14">
        <v>39736</v>
      </c>
      <c r="G83" s="14">
        <v>39748</v>
      </c>
      <c r="H83" s="14">
        <v>39751</v>
      </c>
      <c r="I83" s="16">
        <v>39763</v>
      </c>
      <c r="J83" s="15">
        <v>12</v>
      </c>
      <c r="K83" s="15">
        <v>3</v>
      </c>
      <c r="L83" s="15">
        <v>15</v>
      </c>
      <c r="M83" s="15">
        <v>12</v>
      </c>
      <c r="O83" t="str">
        <f t="shared" si="1"/>
        <v>MCBBound &amp; Not Paid</v>
      </c>
    </row>
    <row r="84" spans="1:15" ht="12" customHeight="1" outlineLevel="1" x14ac:dyDescent="0.2">
      <c r="A84" s="12" t="s">
        <v>24158</v>
      </c>
      <c r="B84" s="12">
        <v>16405</v>
      </c>
      <c r="C84" s="12" t="s">
        <v>20135</v>
      </c>
      <c r="D84" s="13">
        <v>39722</v>
      </c>
      <c r="E84" s="13">
        <v>39735</v>
      </c>
      <c r="F84" s="14">
        <v>39736</v>
      </c>
      <c r="G84" s="14">
        <v>39748</v>
      </c>
      <c r="H84" s="14">
        <v>39757</v>
      </c>
      <c r="I84" s="18"/>
      <c r="J84" s="15">
        <v>12</v>
      </c>
      <c r="K84" s="15">
        <v>9</v>
      </c>
      <c r="L84" s="15">
        <v>21</v>
      </c>
      <c r="M84" s="15">
        <v>0</v>
      </c>
      <c r="O84" t="str">
        <f t="shared" si="1"/>
        <v>NBBBound &amp; Not Paid</v>
      </c>
    </row>
    <row r="85" spans="1:15" ht="12" customHeight="1" outlineLevel="1" x14ac:dyDescent="0.2">
      <c r="A85" s="12" t="s">
        <v>20138</v>
      </c>
      <c r="B85" s="12">
        <v>16049</v>
      </c>
      <c r="C85" s="12" t="s">
        <v>20135</v>
      </c>
      <c r="D85" s="13">
        <v>39736</v>
      </c>
      <c r="E85" s="13">
        <v>39737</v>
      </c>
      <c r="F85" s="14">
        <v>39737</v>
      </c>
      <c r="G85" s="14">
        <v>39798</v>
      </c>
      <c r="H85" s="14">
        <v>39798</v>
      </c>
      <c r="I85" s="16">
        <v>39814</v>
      </c>
      <c r="J85" s="15">
        <v>61</v>
      </c>
      <c r="K85" s="15">
        <v>0</v>
      </c>
      <c r="L85" s="15">
        <v>61</v>
      </c>
      <c r="M85" s="15">
        <v>16</v>
      </c>
      <c r="O85" t="str">
        <f t="shared" si="1"/>
        <v>CNJBound &amp; Not Paid</v>
      </c>
    </row>
    <row r="86" spans="1:15" ht="12" customHeight="1" outlineLevel="1" x14ac:dyDescent="0.2">
      <c r="A86" s="12" t="s">
        <v>24156</v>
      </c>
      <c r="B86" s="12">
        <v>15968</v>
      </c>
      <c r="C86" s="12" t="s">
        <v>20135</v>
      </c>
      <c r="D86" s="13">
        <v>39734</v>
      </c>
      <c r="E86" s="13">
        <v>39737</v>
      </c>
      <c r="F86" s="14">
        <v>39737</v>
      </c>
      <c r="G86" s="14">
        <v>39786</v>
      </c>
      <c r="H86" s="14">
        <v>39787</v>
      </c>
      <c r="I86" s="16">
        <v>39811</v>
      </c>
      <c r="J86" s="15">
        <v>49</v>
      </c>
      <c r="K86" s="15">
        <v>1</v>
      </c>
      <c r="L86" s="15">
        <v>50</v>
      </c>
      <c r="M86" s="15">
        <v>24</v>
      </c>
      <c r="O86" t="str">
        <f t="shared" si="1"/>
        <v>LABBound &amp; Not Paid</v>
      </c>
    </row>
    <row r="87" spans="1:15" ht="12" customHeight="1" outlineLevel="1" x14ac:dyDescent="0.2">
      <c r="A87" s="12" t="s">
        <v>24156</v>
      </c>
      <c r="B87" s="12">
        <v>15932</v>
      </c>
      <c r="C87" s="12" t="s">
        <v>20135</v>
      </c>
      <c r="D87" s="13">
        <v>39731</v>
      </c>
      <c r="E87" s="13">
        <v>39737</v>
      </c>
      <c r="F87" s="14">
        <v>39737</v>
      </c>
      <c r="G87" s="14">
        <v>39787</v>
      </c>
      <c r="H87" s="14">
        <v>39787</v>
      </c>
      <c r="I87" s="16">
        <v>39799</v>
      </c>
      <c r="J87" s="15">
        <v>50</v>
      </c>
      <c r="K87" s="15">
        <v>0</v>
      </c>
      <c r="L87" s="15">
        <v>50</v>
      </c>
      <c r="M87" s="15">
        <v>12</v>
      </c>
      <c r="O87" t="str">
        <f t="shared" si="1"/>
        <v>LABBound &amp; Not Paid</v>
      </c>
    </row>
    <row r="88" spans="1:15" ht="12" customHeight="1" outlineLevel="1" x14ac:dyDescent="0.2">
      <c r="A88" s="12" t="s">
        <v>24156</v>
      </c>
      <c r="B88" s="12">
        <v>15842</v>
      </c>
      <c r="C88" s="12" t="s">
        <v>20135</v>
      </c>
      <c r="D88" s="13">
        <v>39736</v>
      </c>
      <c r="E88" s="13">
        <v>39736</v>
      </c>
      <c r="F88" s="14">
        <v>39737</v>
      </c>
      <c r="G88" s="14">
        <v>39751</v>
      </c>
      <c r="H88" s="14">
        <v>39751</v>
      </c>
      <c r="I88" s="16">
        <v>39781</v>
      </c>
      <c r="J88" s="15">
        <v>14</v>
      </c>
      <c r="K88" s="15">
        <v>0</v>
      </c>
      <c r="L88" s="15">
        <v>14</v>
      </c>
      <c r="M88" s="15">
        <v>30</v>
      </c>
      <c r="O88" t="str">
        <f t="shared" si="1"/>
        <v>LABBound &amp; Not Paid</v>
      </c>
    </row>
    <row r="89" spans="1:15" ht="12" customHeight="1" outlineLevel="1" x14ac:dyDescent="0.2">
      <c r="A89" s="12" t="s">
        <v>24157</v>
      </c>
      <c r="B89" s="12">
        <v>15730</v>
      </c>
      <c r="C89" s="12" t="s">
        <v>20137</v>
      </c>
      <c r="D89" s="13">
        <v>39734</v>
      </c>
      <c r="E89" s="13">
        <v>39737</v>
      </c>
      <c r="F89" s="14">
        <v>39737</v>
      </c>
      <c r="G89" s="14">
        <v>39737</v>
      </c>
      <c r="H89" s="14">
        <v>39743</v>
      </c>
      <c r="I89" s="16">
        <v>39753</v>
      </c>
      <c r="J89" s="15">
        <v>0</v>
      </c>
      <c r="K89" s="15">
        <v>6</v>
      </c>
      <c r="L89" s="15">
        <v>6</v>
      </c>
      <c r="M89" s="15">
        <v>10</v>
      </c>
      <c r="O89" t="str">
        <f t="shared" si="1"/>
        <v>MCBCancel</v>
      </c>
    </row>
    <row r="90" spans="1:15" ht="12" customHeight="1" outlineLevel="1" x14ac:dyDescent="0.2">
      <c r="A90" s="12" t="s">
        <v>24157</v>
      </c>
      <c r="B90" s="12">
        <v>16036</v>
      </c>
      <c r="C90" s="12" t="s">
        <v>20135</v>
      </c>
      <c r="D90" s="13">
        <v>39727</v>
      </c>
      <c r="E90" s="13">
        <v>39737</v>
      </c>
      <c r="F90" s="14">
        <v>39737</v>
      </c>
      <c r="G90" s="14">
        <v>39797</v>
      </c>
      <c r="H90" s="14">
        <v>39797</v>
      </c>
      <c r="I90" s="16">
        <v>39814</v>
      </c>
      <c r="J90" s="15">
        <v>60</v>
      </c>
      <c r="K90" s="15">
        <v>0</v>
      </c>
      <c r="L90" s="15">
        <v>60</v>
      </c>
      <c r="M90" s="15">
        <v>17</v>
      </c>
      <c r="O90" t="str">
        <f t="shared" si="1"/>
        <v>MCBBound &amp; Not Paid</v>
      </c>
    </row>
    <row r="91" spans="1:15" ht="12" customHeight="1" outlineLevel="1" x14ac:dyDescent="0.2">
      <c r="A91" s="12" t="s">
        <v>20138</v>
      </c>
      <c r="B91" s="12">
        <v>15750</v>
      </c>
      <c r="C91" s="12" t="s">
        <v>20135</v>
      </c>
      <c r="D91" s="13">
        <v>39730</v>
      </c>
      <c r="E91" s="13">
        <v>39738</v>
      </c>
      <c r="F91" s="14">
        <v>39738</v>
      </c>
      <c r="G91" s="14">
        <v>39742</v>
      </c>
      <c r="H91" s="14">
        <v>39742</v>
      </c>
      <c r="I91" s="16">
        <v>39758</v>
      </c>
      <c r="J91" s="15">
        <v>4</v>
      </c>
      <c r="K91" s="15">
        <v>0</v>
      </c>
      <c r="L91" s="15">
        <v>4</v>
      </c>
      <c r="M91" s="15">
        <v>16</v>
      </c>
      <c r="O91" t="str">
        <f t="shared" si="1"/>
        <v>CNJBound &amp; Not Paid</v>
      </c>
    </row>
    <row r="92" spans="1:15" ht="12" customHeight="1" outlineLevel="1" x14ac:dyDescent="0.2">
      <c r="A92" s="12" t="s">
        <v>20138</v>
      </c>
      <c r="B92" s="12">
        <v>15740</v>
      </c>
      <c r="C92" s="12" t="s">
        <v>20135</v>
      </c>
      <c r="D92" s="13">
        <v>39734</v>
      </c>
      <c r="E92" s="13">
        <v>39738</v>
      </c>
      <c r="F92" s="14">
        <v>39738</v>
      </c>
      <c r="G92" s="14">
        <v>39741</v>
      </c>
      <c r="H92" s="14">
        <v>39741</v>
      </c>
      <c r="I92" s="16">
        <v>39754</v>
      </c>
      <c r="J92" s="15">
        <v>3</v>
      </c>
      <c r="K92" s="15">
        <v>0</v>
      </c>
      <c r="L92" s="15">
        <v>3</v>
      </c>
      <c r="M92" s="15">
        <v>13</v>
      </c>
      <c r="O92" t="str">
        <f t="shared" si="1"/>
        <v>CNJBound &amp; Not Paid</v>
      </c>
    </row>
    <row r="93" spans="1:15" ht="12" customHeight="1" outlineLevel="1" x14ac:dyDescent="0.2">
      <c r="A93" s="12" t="s">
        <v>20138</v>
      </c>
      <c r="B93" s="12">
        <v>15828</v>
      </c>
      <c r="C93" s="12" t="s">
        <v>20135</v>
      </c>
      <c r="D93" s="13">
        <v>39734</v>
      </c>
      <c r="E93" s="13">
        <v>39738</v>
      </c>
      <c r="F93" s="14">
        <v>39738</v>
      </c>
      <c r="G93" s="14">
        <v>39760</v>
      </c>
      <c r="H93" s="14">
        <v>39760</v>
      </c>
      <c r="I93" s="16">
        <v>39775</v>
      </c>
      <c r="J93" s="15">
        <v>22</v>
      </c>
      <c r="K93" s="15">
        <v>0</v>
      </c>
      <c r="L93" s="15">
        <v>22</v>
      </c>
      <c r="M93" s="15">
        <v>15</v>
      </c>
      <c r="O93" t="str">
        <f t="shared" si="1"/>
        <v>CNJBound &amp; Not Paid</v>
      </c>
    </row>
    <row r="94" spans="1:15" ht="12" customHeight="1" outlineLevel="1" x14ac:dyDescent="0.2">
      <c r="A94" s="12" t="s">
        <v>24153</v>
      </c>
      <c r="B94" s="12">
        <v>15936</v>
      </c>
      <c r="C94" s="12" t="s">
        <v>24154</v>
      </c>
      <c r="D94" s="13">
        <v>39735</v>
      </c>
      <c r="E94" s="13">
        <v>39738</v>
      </c>
      <c r="F94" s="14">
        <v>39738</v>
      </c>
      <c r="G94" s="14">
        <v>39769</v>
      </c>
      <c r="H94" s="14">
        <v>39769</v>
      </c>
      <c r="I94" s="16">
        <v>39800</v>
      </c>
      <c r="J94" s="15">
        <v>31</v>
      </c>
      <c r="K94" s="15">
        <v>0</v>
      </c>
      <c r="L94" s="15">
        <v>31</v>
      </c>
      <c r="M94" s="15">
        <v>31</v>
      </c>
      <c r="O94" t="str">
        <f t="shared" si="1"/>
        <v>HJMERP or EPP</v>
      </c>
    </row>
    <row r="95" spans="1:15" ht="12" customHeight="1" outlineLevel="1" x14ac:dyDescent="0.2">
      <c r="A95" s="12" t="s">
        <v>24153</v>
      </c>
      <c r="B95" s="12">
        <v>15721</v>
      </c>
      <c r="C95" s="12" t="s">
        <v>20135</v>
      </c>
      <c r="D95" s="13">
        <v>39738</v>
      </c>
      <c r="E95" s="13">
        <v>39738</v>
      </c>
      <c r="F95" s="14">
        <v>39738</v>
      </c>
      <c r="G95" s="14">
        <v>39741</v>
      </c>
      <c r="H95" s="14">
        <v>39741</v>
      </c>
      <c r="I95" s="16">
        <v>39753</v>
      </c>
      <c r="J95" s="15">
        <v>3</v>
      </c>
      <c r="K95" s="15">
        <v>0</v>
      </c>
      <c r="L95" s="15">
        <v>3</v>
      </c>
      <c r="M95" s="15">
        <v>12</v>
      </c>
      <c r="O95" t="str">
        <f t="shared" si="1"/>
        <v>HJMBound &amp; Not Paid</v>
      </c>
    </row>
    <row r="96" spans="1:15" ht="12" customHeight="1" outlineLevel="1" x14ac:dyDescent="0.2">
      <c r="A96" s="12" t="s">
        <v>24156</v>
      </c>
      <c r="B96" s="12">
        <v>15890</v>
      </c>
      <c r="C96" s="12" t="s">
        <v>20135</v>
      </c>
      <c r="D96" s="13">
        <v>39730</v>
      </c>
      <c r="E96" s="13">
        <v>39738</v>
      </c>
      <c r="F96" s="14">
        <v>39738</v>
      </c>
      <c r="G96" s="14">
        <v>39756</v>
      </c>
      <c r="H96" s="14">
        <v>39756</v>
      </c>
      <c r="I96" s="16">
        <v>39786</v>
      </c>
      <c r="J96" s="15">
        <v>18</v>
      </c>
      <c r="K96" s="15">
        <v>0</v>
      </c>
      <c r="L96" s="15">
        <v>18</v>
      </c>
      <c r="M96" s="15">
        <v>30</v>
      </c>
      <c r="O96" t="str">
        <f t="shared" si="1"/>
        <v>LABBound &amp; Not Paid</v>
      </c>
    </row>
    <row r="97" spans="1:15" ht="12" customHeight="1" outlineLevel="1" x14ac:dyDescent="0.2">
      <c r="A97" s="12" t="s">
        <v>24156</v>
      </c>
      <c r="B97" s="12">
        <v>15720</v>
      </c>
      <c r="C97" s="12" t="s">
        <v>20135</v>
      </c>
      <c r="D97" s="13">
        <v>39734</v>
      </c>
      <c r="E97" s="13">
        <v>39737</v>
      </c>
      <c r="F97" s="14">
        <v>39738</v>
      </c>
      <c r="G97" s="14">
        <v>39742</v>
      </c>
      <c r="H97" s="14">
        <v>39743</v>
      </c>
      <c r="I97" s="16">
        <v>39753</v>
      </c>
      <c r="J97" s="15">
        <v>4</v>
      </c>
      <c r="K97" s="15">
        <v>1</v>
      </c>
      <c r="L97" s="15">
        <v>5</v>
      </c>
      <c r="M97" s="15">
        <v>10</v>
      </c>
      <c r="O97" t="str">
        <f t="shared" si="1"/>
        <v>LABBound &amp; Not Paid</v>
      </c>
    </row>
    <row r="98" spans="1:15" ht="12" customHeight="1" outlineLevel="1" x14ac:dyDescent="0.2">
      <c r="A98" s="12" t="s">
        <v>24157</v>
      </c>
      <c r="B98" s="12">
        <v>15819</v>
      </c>
      <c r="C98" s="12" t="s">
        <v>20135</v>
      </c>
      <c r="D98" s="13">
        <v>39722</v>
      </c>
      <c r="E98" s="13">
        <v>39737</v>
      </c>
      <c r="F98" s="14">
        <v>39738</v>
      </c>
      <c r="G98" s="14">
        <v>39746</v>
      </c>
      <c r="H98" s="14">
        <v>39760</v>
      </c>
      <c r="I98" s="16">
        <v>39771</v>
      </c>
      <c r="J98" s="15">
        <v>8</v>
      </c>
      <c r="K98" s="15">
        <v>14</v>
      </c>
      <c r="L98" s="15">
        <v>22</v>
      </c>
      <c r="M98" s="15">
        <v>11</v>
      </c>
      <c r="O98" t="str">
        <f t="shared" si="1"/>
        <v>MCBBound &amp; Not Paid</v>
      </c>
    </row>
    <row r="99" spans="1:15" ht="12" customHeight="1" outlineLevel="1" x14ac:dyDescent="0.2">
      <c r="A99" s="12" t="s">
        <v>24158</v>
      </c>
      <c r="B99" s="12">
        <v>16408</v>
      </c>
      <c r="C99" s="12" t="s">
        <v>20133</v>
      </c>
      <c r="D99" s="13">
        <v>39735</v>
      </c>
      <c r="E99" s="13">
        <v>39738</v>
      </c>
      <c r="F99" s="14">
        <v>39738</v>
      </c>
      <c r="G99" s="20"/>
      <c r="H99" s="20"/>
      <c r="I99" s="18"/>
      <c r="J99" s="23"/>
      <c r="K99" s="23"/>
      <c r="L99" s="15">
        <v>0</v>
      </c>
      <c r="M99" s="15">
        <v>0</v>
      </c>
      <c r="O99" t="str">
        <f t="shared" si="1"/>
        <v>NBBDeclined</v>
      </c>
    </row>
    <row r="100" spans="1:15" ht="12" customHeight="1" outlineLevel="1" x14ac:dyDescent="0.2">
      <c r="A100" s="12" t="s">
        <v>24158</v>
      </c>
      <c r="B100" s="12">
        <v>16406</v>
      </c>
      <c r="C100" s="12" t="s">
        <v>20133</v>
      </c>
      <c r="D100" s="13">
        <v>39728</v>
      </c>
      <c r="E100" s="13">
        <v>39738</v>
      </c>
      <c r="F100" s="14">
        <v>39738</v>
      </c>
      <c r="G100" s="20"/>
      <c r="H100" s="20"/>
      <c r="I100" s="18"/>
      <c r="J100" s="23"/>
      <c r="K100" s="23"/>
      <c r="L100" s="15">
        <v>0</v>
      </c>
      <c r="M100" s="15">
        <v>0</v>
      </c>
      <c r="O100" t="str">
        <f t="shared" si="1"/>
        <v>NBBDeclined</v>
      </c>
    </row>
    <row r="101" spans="1:15" ht="12" customHeight="1" outlineLevel="1" x14ac:dyDescent="0.2">
      <c r="A101" s="12" t="s">
        <v>24158</v>
      </c>
      <c r="B101" s="12">
        <v>16407</v>
      </c>
      <c r="C101" s="12" t="s">
        <v>20133</v>
      </c>
      <c r="D101" s="13">
        <v>39737</v>
      </c>
      <c r="E101" s="13">
        <v>39738</v>
      </c>
      <c r="F101" s="14">
        <v>39738</v>
      </c>
      <c r="G101" s="20"/>
      <c r="H101" s="20"/>
      <c r="I101" s="18"/>
      <c r="J101" s="23"/>
      <c r="K101" s="23"/>
      <c r="L101" s="15">
        <v>0</v>
      </c>
      <c r="M101" s="15">
        <v>0</v>
      </c>
      <c r="O101" t="str">
        <f t="shared" si="1"/>
        <v>NBBDeclined</v>
      </c>
    </row>
    <row r="102" spans="1:15" ht="12" customHeight="1" outlineLevel="1" x14ac:dyDescent="0.2">
      <c r="A102" s="12" t="s">
        <v>20138</v>
      </c>
      <c r="B102" s="12">
        <v>15818</v>
      </c>
      <c r="C102" s="12" t="s">
        <v>20135</v>
      </c>
      <c r="D102" s="13">
        <v>39741</v>
      </c>
      <c r="E102" s="13">
        <v>39741</v>
      </c>
      <c r="F102" s="14">
        <v>39741</v>
      </c>
      <c r="G102" s="14">
        <v>39756</v>
      </c>
      <c r="H102" s="14">
        <v>39757</v>
      </c>
      <c r="I102" s="16">
        <v>39771</v>
      </c>
      <c r="J102" s="15">
        <v>15</v>
      </c>
      <c r="K102" s="15">
        <v>1</v>
      </c>
      <c r="L102" s="15">
        <v>16</v>
      </c>
      <c r="M102" s="15">
        <v>14</v>
      </c>
      <c r="O102" t="str">
        <f t="shared" si="1"/>
        <v>CNJBound &amp; Not Paid</v>
      </c>
    </row>
    <row r="103" spans="1:15" ht="12" customHeight="1" outlineLevel="1" x14ac:dyDescent="0.2">
      <c r="A103" s="12" t="s">
        <v>24153</v>
      </c>
      <c r="B103" s="12">
        <v>15737</v>
      </c>
      <c r="C103" s="12" t="s">
        <v>20135</v>
      </c>
      <c r="D103" s="13">
        <v>39738</v>
      </c>
      <c r="E103" s="13">
        <v>39738</v>
      </c>
      <c r="F103" s="14">
        <v>39741</v>
      </c>
      <c r="G103" s="14">
        <v>39741</v>
      </c>
      <c r="H103" s="14">
        <v>39741</v>
      </c>
      <c r="I103" s="16">
        <v>39754</v>
      </c>
      <c r="J103" s="15">
        <v>0</v>
      </c>
      <c r="K103" s="15">
        <v>0</v>
      </c>
      <c r="L103" s="15">
        <v>0</v>
      </c>
      <c r="M103" s="15">
        <v>13</v>
      </c>
      <c r="O103" t="str">
        <f t="shared" si="1"/>
        <v>HJMBound &amp; Not Paid</v>
      </c>
    </row>
    <row r="104" spans="1:15" ht="12" customHeight="1" outlineLevel="1" x14ac:dyDescent="0.2">
      <c r="A104" s="12" t="s">
        <v>24156</v>
      </c>
      <c r="B104" s="12">
        <v>15763</v>
      </c>
      <c r="C104" s="12" t="s">
        <v>20135</v>
      </c>
      <c r="D104" s="13">
        <v>39736</v>
      </c>
      <c r="E104" s="13">
        <v>39741</v>
      </c>
      <c r="F104" s="14">
        <v>39741</v>
      </c>
      <c r="G104" s="14">
        <v>39742</v>
      </c>
      <c r="H104" s="14">
        <v>39748</v>
      </c>
      <c r="I104" s="16">
        <v>39761</v>
      </c>
      <c r="J104" s="15">
        <v>1</v>
      </c>
      <c r="K104" s="15">
        <v>6</v>
      </c>
      <c r="L104" s="15">
        <v>7</v>
      </c>
      <c r="M104" s="15">
        <v>13</v>
      </c>
      <c r="O104" t="str">
        <f t="shared" si="1"/>
        <v>LABBound &amp; Not Paid</v>
      </c>
    </row>
    <row r="105" spans="1:15" ht="12" customHeight="1" outlineLevel="1" x14ac:dyDescent="0.2">
      <c r="A105" s="12" t="s">
        <v>24157</v>
      </c>
      <c r="B105" s="12">
        <v>15783</v>
      </c>
      <c r="C105" s="12" t="s">
        <v>20135</v>
      </c>
      <c r="D105" s="13">
        <v>39735</v>
      </c>
      <c r="E105" s="13">
        <v>39738</v>
      </c>
      <c r="F105" s="14">
        <v>39741</v>
      </c>
      <c r="G105" s="14">
        <v>39749</v>
      </c>
      <c r="H105" s="14">
        <v>39750</v>
      </c>
      <c r="I105" s="16">
        <v>39767</v>
      </c>
      <c r="J105" s="15">
        <v>8</v>
      </c>
      <c r="K105" s="15">
        <v>1</v>
      </c>
      <c r="L105" s="15">
        <v>9</v>
      </c>
      <c r="M105" s="15">
        <v>17</v>
      </c>
      <c r="O105" t="str">
        <f t="shared" si="1"/>
        <v>MCBBound &amp; Not Paid</v>
      </c>
    </row>
    <row r="106" spans="1:15" ht="12" customHeight="1" outlineLevel="1" x14ac:dyDescent="0.2">
      <c r="A106" s="12" t="s">
        <v>24157</v>
      </c>
      <c r="B106" s="12">
        <v>15838</v>
      </c>
      <c r="C106" s="12" t="s">
        <v>24150</v>
      </c>
      <c r="D106" s="13">
        <v>39721</v>
      </c>
      <c r="E106" s="13">
        <v>39738</v>
      </c>
      <c r="F106" s="14">
        <v>39741</v>
      </c>
      <c r="G106" s="20"/>
      <c r="H106" s="20"/>
      <c r="I106" s="16">
        <v>39780</v>
      </c>
      <c r="J106" s="23"/>
      <c r="K106" s="23"/>
      <c r="L106" s="15">
        <v>0</v>
      </c>
      <c r="M106" s="15">
        <v>0</v>
      </c>
      <c r="O106" t="str">
        <f t="shared" si="1"/>
        <v>MCBDO NOT RENEW</v>
      </c>
    </row>
    <row r="107" spans="1:15" ht="12" customHeight="1" outlineLevel="1" x14ac:dyDescent="0.2">
      <c r="A107" s="12" t="s">
        <v>24157</v>
      </c>
      <c r="B107" s="12">
        <v>15920</v>
      </c>
      <c r="C107" s="12" t="s">
        <v>20135</v>
      </c>
      <c r="D107" s="13">
        <v>39717</v>
      </c>
      <c r="E107" s="13">
        <v>39741</v>
      </c>
      <c r="F107" s="14">
        <v>39741</v>
      </c>
      <c r="G107" s="14">
        <v>39783</v>
      </c>
      <c r="H107" s="14">
        <v>39783</v>
      </c>
      <c r="I107" s="16">
        <v>39795</v>
      </c>
      <c r="J107" s="15">
        <v>42</v>
      </c>
      <c r="K107" s="15">
        <v>0</v>
      </c>
      <c r="L107" s="15">
        <v>42</v>
      </c>
      <c r="M107" s="15">
        <v>12</v>
      </c>
      <c r="O107" t="str">
        <f t="shared" si="1"/>
        <v>MCBBound &amp; Not Paid</v>
      </c>
    </row>
    <row r="108" spans="1:15" ht="12" customHeight="1" outlineLevel="1" x14ac:dyDescent="0.2">
      <c r="A108" s="12" t="s">
        <v>24157</v>
      </c>
      <c r="B108" s="12">
        <v>15881</v>
      </c>
      <c r="C108" s="12" t="s">
        <v>20135</v>
      </c>
      <c r="D108" s="13">
        <v>39722</v>
      </c>
      <c r="E108" s="13">
        <v>39741</v>
      </c>
      <c r="F108" s="14">
        <v>39741</v>
      </c>
      <c r="G108" s="14">
        <v>39774</v>
      </c>
      <c r="H108" s="14">
        <v>39774</v>
      </c>
      <c r="I108" s="16">
        <v>39784</v>
      </c>
      <c r="J108" s="15">
        <v>33</v>
      </c>
      <c r="K108" s="15">
        <v>0</v>
      </c>
      <c r="L108" s="15">
        <v>33</v>
      </c>
      <c r="M108" s="15">
        <v>10</v>
      </c>
      <c r="O108" t="str">
        <f t="shared" si="1"/>
        <v>MCBBound &amp; Not Paid</v>
      </c>
    </row>
    <row r="109" spans="1:15" ht="12" customHeight="1" outlineLevel="1" x14ac:dyDescent="0.2">
      <c r="A109" s="12" t="s">
        <v>24158</v>
      </c>
      <c r="B109" s="12">
        <v>16409</v>
      </c>
      <c r="C109" s="12" t="s">
        <v>20133</v>
      </c>
      <c r="D109" s="13">
        <v>39714</v>
      </c>
      <c r="E109" s="13">
        <v>39738</v>
      </c>
      <c r="F109" s="14">
        <v>39741</v>
      </c>
      <c r="G109" s="20"/>
      <c r="H109" s="20"/>
      <c r="I109" s="18"/>
      <c r="J109" s="23"/>
      <c r="K109" s="23"/>
      <c r="L109" s="15">
        <v>0</v>
      </c>
      <c r="M109" s="15">
        <v>0</v>
      </c>
      <c r="O109" t="str">
        <f t="shared" si="1"/>
        <v>NBBDeclined</v>
      </c>
    </row>
    <row r="110" spans="1:15" ht="21.95" customHeight="1" outlineLevel="1" x14ac:dyDescent="0.2">
      <c r="A110" s="12" t="s">
        <v>20138</v>
      </c>
      <c r="B110" s="12">
        <v>16042</v>
      </c>
      <c r="C110" s="12" t="s">
        <v>24149</v>
      </c>
      <c r="D110" s="13">
        <v>39730</v>
      </c>
      <c r="E110" s="13">
        <v>39742</v>
      </c>
      <c r="F110" s="14">
        <v>39742</v>
      </c>
      <c r="G110" s="14">
        <v>39792</v>
      </c>
      <c r="H110" s="14">
        <v>39792</v>
      </c>
      <c r="I110" s="16">
        <v>39814</v>
      </c>
      <c r="J110" s="15">
        <v>50</v>
      </c>
      <c r="K110" s="15">
        <v>0</v>
      </c>
      <c r="L110" s="15">
        <v>50</v>
      </c>
      <c r="M110" s="15">
        <v>22</v>
      </c>
      <c r="O110" t="str">
        <f t="shared" si="1"/>
        <v>CNJRenewal Laspe Replaced</v>
      </c>
    </row>
    <row r="111" spans="1:15" ht="12" customHeight="1" outlineLevel="1" x14ac:dyDescent="0.2">
      <c r="A111" s="12" t="s">
        <v>20138</v>
      </c>
      <c r="B111" s="12">
        <v>15718</v>
      </c>
      <c r="C111" s="12" t="s">
        <v>20135</v>
      </c>
      <c r="D111" s="13">
        <v>39737</v>
      </c>
      <c r="E111" s="13">
        <v>39741</v>
      </c>
      <c r="F111" s="14">
        <v>39742</v>
      </c>
      <c r="G111" s="14">
        <v>39742</v>
      </c>
      <c r="H111" s="19">
        <v>39742</v>
      </c>
      <c r="I111" s="16">
        <v>39753</v>
      </c>
      <c r="J111" s="15">
        <v>0</v>
      </c>
      <c r="K111" s="22">
        <v>0</v>
      </c>
      <c r="L111" s="15">
        <v>0</v>
      </c>
      <c r="M111" s="15">
        <v>11</v>
      </c>
      <c r="O111" t="str">
        <f t="shared" si="1"/>
        <v>CNJBound &amp; Not Paid</v>
      </c>
    </row>
    <row r="112" spans="1:15" ht="12" customHeight="1" outlineLevel="1" x14ac:dyDescent="0.2">
      <c r="A112" s="12" t="s">
        <v>24153</v>
      </c>
      <c r="B112" s="12">
        <v>15717</v>
      </c>
      <c r="C112" s="12" t="s">
        <v>20135</v>
      </c>
      <c r="D112" s="13">
        <v>39735</v>
      </c>
      <c r="E112" s="13">
        <v>39742</v>
      </c>
      <c r="F112" s="14">
        <v>39742</v>
      </c>
      <c r="G112" s="14">
        <v>39742</v>
      </c>
      <c r="H112" s="14">
        <v>39743</v>
      </c>
      <c r="I112" s="16">
        <v>39753</v>
      </c>
      <c r="J112" s="15">
        <v>0</v>
      </c>
      <c r="K112" s="15">
        <v>1</v>
      </c>
      <c r="L112" s="15">
        <v>1</v>
      </c>
      <c r="M112" s="15">
        <v>10</v>
      </c>
      <c r="O112" t="str">
        <f t="shared" si="1"/>
        <v>HJMBound &amp; Not Paid</v>
      </c>
    </row>
    <row r="113" spans="1:15" ht="12" customHeight="1" outlineLevel="1" x14ac:dyDescent="0.2">
      <c r="A113" s="12" t="s">
        <v>24157</v>
      </c>
      <c r="B113" s="12">
        <v>15852</v>
      </c>
      <c r="C113" s="12" t="s">
        <v>20135</v>
      </c>
      <c r="D113" s="13">
        <v>39738</v>
      </c>
      <c r="E113" s="13">
        <v>39742</v>
      </c>
      <c r="F113" s="14">
        <v>39742</v>
      </c>
      <c r="G113" s="14">
        <v>39766</v>
      </c>
      <c r="H113" s="14">
        <v>39767</v>
      </c>
      <c r="I113" s="16">
        <v>39782</v>
      </c>
      <c r="J113" s="15">
        <v>24</v>
      </c>
      <c r="K113" s="15">
        <v>1</v>
      </c>
      <c r="L113" s="15">
        <v>25</v>
      </c>
      <c r="M113" s="15">
        <v>15</v>
      </c>
      <c r="O113" t="str">
        <f t="shared" si="1"/>
        <v>MCBBound &amp; Not Paid</v>
      </c>
    </row>
    <row r="114" spans="1:15" ht="12" customHeight="1" outlineLevel="1" x14ac:dyDescent="0.2">
      <c r="A114" s="12" t="s">
        <v>24157</v>
      </c>
      <c r="B114" s="12">
        <v>15868</v>
      </c>
      <c r="C114" s="12" t="s">
        <v>20135</v>
      </c>
      <c r="D114" s="13">
        <v>39722</v>
      </c>
      <c r="E114" s="13">
        <v>39742</v>
      </c>
      <c r="F114" s="14">
        <v>39742</v>
      </c>
      <c r="G114" s="14">
        <v>39745</v>
      </c>
      <c r="H114" s="14">
        <v>39763</v>
      </c>
      <c r="I114" s="16">
        <v>39783</v>
      </c>
      <c r="J114" s="15">
        <v>3</v>
      </c>
      <c r="K114" s="15">
        <v>18</v>
      </c>
      <c r="L114" s="15">
        <v>21</v>
      </c>
      <c r="M114" s="15">
        <v>20</v>
      </c>
      <c r="O114" t="str">
        <f t="shared" si="1"/>
        <v>MCBBound &amp; Not Paid</v>
      </c>
    </row>
    <row r="115" spans="1:15" ht="12" customHeight="1" outlineLevel="1" x14ac:dyDescent="0.2">
      <c r="A115" s="12" t="s">
        <v>24158</v>
      </c>
      <c r="B115" s="12">
        <v>16412</v>
      </c>
      <c r="C115" s="12" t="s">
        <v>20133</v>
      </c>
      <c r="D115" s="13">
        <v>39731</v>
      </c>
      <c r="E115" s="13">
        <v>39742</v>
      </c>
      <c r="F115" s="14">
        <v>39742</v>
      </c>
      <c r="G115" s="20"/>
      <c r="H115" s="20"/>
      <c r="I115" s="18"/>
      <c r="J115" s="23"/>
      <c r="K115" s="23"/>
      <c r="L115" s="15">
        <v>0</v>
      </c>
      <c r="M115" s="15">
        <v>0</v>
      </c>
      <c r="O115" t="str">
        <f t="shared" si="1"/>
        <v>NBBDeclined</v>
      </c>
    </row>
    <row r="116" spans="1:15" ht="12" customHeight="1" outlineLevel="1" x14ac:dyDescent="0.2">
      <c r="A116" s="12" t="s">
        <v>24158</v>
      </c>
      <c r="B116" s="12">
        <v>16410</v>
      </c>
      <c r="C116" s="12" t="s">
        <v>20133</v>
      </c>
      <c r="D116" s="13">
        <v>39732</v>
      </c>
      <c r="E116" s="13">
        <v>39742</v>
      </c>
      <c r="F116" s="14">
        <v>39742</v>
      </c>
      <c r="G116" s="20"/>
      <c r="H116" s="20"/>
      <c r="I116" s="18"/>
      <c r="J116" s="23"/>
      <c r="K116" s="23"/>
      <c r="L116" s="15">
        <v>0</v>
      </c>
      <c r="M116" s="15">
        <v>0</v>
      </c>
      <c r="O116" t="str">
        <f t="shared" si="1"/>
        <v>NBBDeclined</v>
      </c>
    </row>
    <row r="117" spans="1:15" ht="12" customHeight="1" outlineLevel="1" x14ac:dyDescent="0.2">
      <c r="A117" s="12" t="s">
        <v>24158</v>
      </c>
      <c r="B117" s="12">
        <v>16411</v>
      </c>
      <c r="C117" s="12" t="s">
        <v>20133</v>
      </c>
      <c r="D117" s="13">
        <v>39739</v>
      </c>
      <c r="E117" s="13">
        <v>39742</v>
      </c>
      <c r="F117" s="14">
        <v>39742</v>
      </c>
      <c r="G117" s="20"/>
      <c r="H117" s="20"/>
      <c r="I117" s="18"/>
      <c r="J117" s="23"/>
      <c r="K117" s="23"/>
      <c r="L117" s="15">
        <v>0</v>
      </c>
      <c r="M117" s="15">
        <v>0</v>
      </c>
      <c r="O117" t="str">
        <f t="shared" si="1"/>
        <v>NBBDeclined</v>
      </c>
    </row>
    <row r="118" spans="1:15" ht="12" customHeight="1" outlineLevel="1" x14ac:dyDescent="0.2">
      <c r="A118" s="12" t="s">
        <v>24158</v>
      </c>
      <c r="B118" s="12">
        <v>16413</v>
      </c>
      <c r="C118" s="12" t="s">
        <v>20133</v>
      </c>
      <c r="D118" s="13">
        <v>39742</v>
      </c>
      <c r="E118" s="13">
        <v>39742</v>
      </c>
      <c r="F118" s="14">
        <v>39742</v>
      </c>
      <c r="G118" s="20"/>
      <c r="H118" s="20"/>
      <c r="I118" s="18"/>
      <c r="J118" s="23"/>
      <c r="K118" s="23"/>
      <c r="L118" s="15">
        <v>0</v>
      </c>
      <c r="M118" s="15">
        <v>0</v>
      </c>
      <c r="O118" t="str">
        <f t="shared" si="1"/>
        <v>NBBDeclined</v>
      </c>
    </row>
    <row r="119" spans="1:15" ht="12" customHeight="1" outlineLevel="1" x14ac:dyDescent="0.2">
      <c r="A119" s="12" t="s">
        <v>20138</v>
      </c>
      <c r="B119" s="12">
        <v>15802</v>
      </c>
      <c r="C119" s="12" t="s">
        <v>20135</v>
      </c>
      <c r="D119" s="13">
        <v>39737</v>
      </c>
      <c r="E119" s="13">
        <v>39743</v>
      </c>
      <c r="F119" s="14">
        <v>39743</v>
      </c>
      <c r="G119" s="14">
        <v>39757</v>
      </c>
      <c r="H119" s="14">
        <v>39757</v>
      </c>
      <c r="I119" s="16">
        <v>39768</v>
      </c>
      <c r="J119" s="15">
        <v>14</v>
      </c>
      <c r="K119" s="15">
        <v>0</v>
      </c>
      <c r="L119" s="15">
        <v>14</v>
      </c>
      <c r="M119" s="15">
        <v>11</v>
      </c>
      <c r="O119" t="str">
        <f t="shared" si="1"/>
        <v>CNJBound &amp; Not Paid</v>
      </c>
    </row>
    <row r="120" spans="1:15" ht="12" customHeight="1" outlineLevel="1" x14ac:dyDescent="0.2">
      <c r="A120" s="12" t="s">
        <v>20138</v>
      </c>
      <c r="B120" s="12">
        <v>15722</v>
      </c>
      <c r="C120" s="12" t="s">
        <v>20135</v>
      </c>
      <c r="D120" s="13">
        <v>39741</v>
      </c>
      <c r="E120" s="13">
        <v>39743</v>
      </c>
      <c r="F120" s="14">
        <v>39743</v>
      </c>
      <c r="G120" s="14">
        <v>39744</v>
      </c>
      <c r="H120" s="14">
        <v>39745</v>
      </c>
      <c r="I120" s="16">
        <v>39753</v>
      </c>
      <c r="J120" s="15">
        <v>1</v>
      </c>
      <c r="K120" s="15">
        <v>1</v>
      </c>
      <c r="L120" s="15">
        <v>2</v>
      </c>
      <c r="M120" s="15">
        <v>8</v>
      </c>
      <c r="O120" t="str">
        <f t="shared" si="1"/>
        <v>CNJBound &amp; Not Paid</v>
      </c>
    </row>
    <row r="121" spans="1:15" ht="12" customHeight="1" outlineLevel="1" x14ac:dyDescent="0.2">
      <c r="A121" s="12" t="s">
        <v>20138</v>
      </c>
      <c r="B121" s="12">
        <v>16437</v>
      </c>
      <c r="C121" s="12" t="s">
        <v>20135</v>
      </c>
      <c r="D121" s="13">
        <v>39722</v>
      </c>
      <c r="E121" s="13">
        <v>39743</v>
      </c>
      <c r="F121" s="14">
        <v>39743</v>
      </c>
      <c r="G121" s="14">
        <v>39755</v>
      </c>
      <c r="H121" s="14">
        <v>39755</v>
      </c>
      <c r="I121" s="16">
        <v>39771</v>
      </c>
      <c r="J121" s="15">
        <v>12</v>
      </c>
      <c r="K121" s="15">
        <v>0</v>
      </c>
      <c r="L121" s="15">
        <v>12</v>
      </c>
      <c r="M121" s="15">
        <v>16</v>
      </c>
      <c r="O121" t="str">
        <f t="shared" si="1"/>
        <v>CNJBound &amp; Not Paid</v>
      </c>
    </row>
    <row r="122" spans="1:15" ht="12" customHeight="1" outlineLevel="1" x14ac:dyDescent="0.2">
      <c r="A122" s="12" t="s">
        <v>24153</v>
      </c>
      <c r="B122" s="12">
        <v>15872</v>
      </c>
      <c r="C122" s="12" t="s">
        <v>20135</v>
      </c>
      <c r="D122" s="13">
        <v>39741</v>
      </c>
      <c r="E122" s="13">
        <v>39743</v>
      </c>
      <c r="F122" s="14">
        <v>39743</v>
      </c>
      <c r="G122" s="14">
        <v>39764</v>
      </c>
      <c r="H122" s="14">
        <v>39764</v>
      </c>
      <c r="I122" s="16">
        <v>39783</v>
      </c>
      <c r="J122" s="15">
        <v>21</v>
      </c>
      <c r="K122" s="15">
        <v>0</v>
      </c>
      <c r="L122" s="15">
        <v>21</v>
      </c>
      <c r="M122" s="15">
        <v>19</v>
      </c>
      <c r="O122" t="str">
        <f t="shared" si="1"/>
        <v>HJMBound &amp; Not Paid</v>
      </c>
    </row>
    <row r="123" spans="1:15" ht="12" customHeight="1" outlineLevel="1" x14ac:dyDescent="0.2">
      <c r="A123" s="12" t="s">
        <v>24156</v>
      </c>
      <c r="B123" s="12">
        <v>15959</v>
      </c>
      <c r="C123" s="12" t="s">
        <v>20135</v>
      </c>
      <c r="D123" s="13">
        <v>39741</v>
      </c>
      <c r="E123" s="13">
        <v>39743</v>
      </c>
      <c r="F123" s="14">
        <v>39743</v>
      </c>
      <c r="G123" s="14">
        <v>39785</v>
      </c>
      <c r="H123" s="14">
        <v>39787</v>
      </c>
      <c r="I123" s="16">
        <v>39809</v>
      </c>
      <c r="J123" s="15">
        <v>42</v>
      </c>
      <c r="K123" s="15">
        <v>2</v>
      </c>
      <c r="L123" s="15">
        <v>44</v>
      </c>
      <c r="M123" s="15">
        <v>22</v>
      </c>
      <c r="O123" t="str">
        <f t="shared" si="1"/>
        <v>LABBound &amp; Not Paid</v>
      </c>
    </row>
    <row r="124" spans="1:15" ht="12" customHeight="1" outlineLevel="1" x14ac:dyDescent="0.2">
      <c r="A124" s="12" t="s">
        <v>24157</v>
      </c>
      <c r="B124" s="12">
        <v>15911</v>
      </c>
      <c r="C124" s="12" t="s">
        <v>20137</v>
      </c>
      <c r="D124" s="13">
        <v>39743</v>
      </c>
      <c r="E124" s="13">
        <v>39745</v>
      </c>
      <c r="F124" s="14">
        <v>39743</v>
      </c>
      <c r="G124" s="14">
        <v>39747</v>
      </c>
      <c r="H124" s="14">
        <v>39785</v>
      </c>
      <c r="I124" s="16">
        <v>39792</v>
      </c>
      <c r="J124" s="15">
        <v>4</v>
      </c>
      <c r="K124" s="15">
        <v>38</v>
      </c>
      <c r="L124" s="15">
        <v>42</v>
      </c>
      <c r="M124" s="15">
        <v>7</v>
      </c>
      <c r="O124" t="str">
        <f t="shared" si="1"/>
        <v>MCBCancel</v>
      </c>
    </row>
    <row r="125" spans="1:15" ht="12" customHeight="1" outlineLevel="1" x14ac:dyDescent="0.2">
      <c r="A125" s="12" t="s">
        <v>24157</v>
      </c>
      <c r="B125" s="12">
        <v>16081</v>
      </c>
      <c r="C125" s="12" t="s">
        <v>20135</v>
      </c>
      <c r="D125" s="13">
        <v>39741</v>
      </c>
      <c r="E125" s="13">
        <v>39743</v>
      </c>
      <c r="F125" s="14">
        <v>39743</v>
      </c>
      <c r="G125" s="14">
        <v>39800</v>
      </c>
      <c r="H125" s="14">
        <v>39800</v>
      </c>
      <c r="I125" s="16">
        <v>39817</v>
      </c>
      <c r="J125" s="15">
        <v>57</v>
      </c>
      <c r="K125" s="15">
        <v>0</v>
      </c>
      <c r="L125" s="15">
        <v>57</v>
      </c>
      <c r="M125" s="15">
        <v>17</v>
      </c>
      <c r="O125" t="str">
        <f t="shared" si="1"/>
        <v>MCBBound &amp; Not Paid</v>
      </c>
    </row>
    <row r="126" spans="1:15" ht="12" customHeight="1" outlineLevel="1" x14ac:dyDescent="0.2">
      <c r="A126" s="12" t="s">
        <v>24158</v>
      </c>
      <c r="B126" s="12">
        <v>16416</v>
      </c>
      <c r="C126" s="12" t="s">
        <v>20135</v>
      </c>
      <c r="D126" s="13">
        <v>39736</v>
      </c>
      <c r="E126" s="13">
        <v>39742</v>
      </c>
      <c r="F126" s="14">
        <v>39743</v>
      </c>
      <c r="G126" s="14">
        <v>39748</v>
      </c>
      <c r="H126" s="14">
        <v>39748</v>
      </c>
      <c r="I126" s="18"/>
      <c r="J126" s="15">
        <v>5</v>
      </c>
      <c r="K126" s="15">
        <v>0</v>
      </c>
      <c r="L126" s="15">
        <v>5</v>
      </c>
      <c r="M126" s="15">
        <v>0</v>
      </c>
      <c r="O126" t="str">
        <f t="shared" si="1"/>
        <v>NBBBound &amp; Not Paid</v>
      </c>
    </row>
    <row r="127" spans="1:15" ht="12" customHeight="1" outlineLevel="1" x14ac:dyDescent="0.2">
      <c r="A127" s="12" t="s">
        <v>24158</v>
      </c>
      <c r="B127" s="12">
        <v>16417</v>
      </c>
      <c r="C127" s="12" t="s">
        <v>20133</v>
      </c>
      <c r="D127" s="13">
        <v>39723</v>
      </c>
      <c r="E127" s="13">
        <v>39743</v>
      </c>
      <c r="F127" s="14">
        <v>39743</v>
      </c>
      <c r="G127" s="20"/>
      <c r="H127" s="20"/>
      <c r="I127" s="18"/>
      <c r="J127" s="23"/>
      <c r="K127" s="23"/>
      <c r="L127" s="15">
        <v>0</v>
      </c>
      <c r="M127" s="15">
        <v>0</v>
      </c>
      <c r="O127" t="str">
        <f t="shared" si="1"/>
        <v>NBBDeclined</v>
      </c>
    </row>
    <row r="128" spans="1:15" ht="12" customHeight="1" outlineLevel="1" x14ac:dyDescent="0.2">
      <c r="A128" s="12" t="s">
        <v>24158</v>
      </c>
      <c r="B128" s="12">
        <v>16418</v>
      </c>
      <c r="C128" s="12" t="s">
        <v>20133</v>
      </c>
      <c r="D128" s="13">
        <v>39741</v>
      </c>
      <c r="E128" s="13">
        <v>39743</v>
      </c>
      <c r="F128" s="14">
        <v>39743</v>
      </c>
      <c r="G128" s="20"/>
      <c r="H128" s="20"/>
      <c r="I128" s="18"/>
      <c r="J128" s="23"/>
      <c r="K128" s="23"/>
      <c r="L128" s="15">
        <v>0</v>
      </c>
      <c r="M128" s="15">
        <v>0</v>
      </c>
      <c r="O128" t="str">
        <f t="shared" si="1"/>
        <v>NBBDeclined</v>
      </c>
    </row>
    <row r="129" spans="1:15" ht="12" customHeight="1" outlineLevel="1" x14ac:dyDescent="0.2">
      <c r="A129" s="12" t="s">
        <v>24158</v>
      </c>
      <c r="B129" s="12">
        <v>16420</v>
      </c>
      <c r="C129" s="12" t="s">
        <v>20133</v>
      </c>
      <c r="D129" s="18"/>
      <c r="E129" s="13">
        <v>39743</v>
      </c>
      <c r="F129" s="14">
        <v>39743</v>
      </c>
      <c r="G129" s="20"/>
      <c r="H129" s="20"/>
      <c r="I129" s="18"/>
      <c r="J129" s="23"/>
      <c r="K129" s="23"/>
      <c r="L129" s="15">
        <v>0</v>
      </c>
      <c r="M129" s="15">
        <v>0</v>
      </c>
      <c r="O129" t="str">
        <f t="shared" si="1"/>
        <v>NBBDeclined</v>
      </c>
    </row>
    <row r="130" spans="1:15" ht="12" customHeight="1" outlineLevel="1" x14ac:dyDescent="0.2">
      <c r="A130" s="12" t="s">
        <v>24158</v>
      </c>
      <c r="B130" s="12">
        <v>16415</v>
      </c>
      <c r="C130" s="12" t="s">
        <v>20137</v>
      </c>
      <c r="D130" s="13">
        <v>39730</v>
      </c>
      <c r="E130" s="13">
        <v>39742</v>
      </c>
      <c r="F130" s="14">
        <v>39743</v>
      </c>
      <c r="G130" s="14">
        <v>39748</v>
      </c>
      <c r="H130" s="14">
        <v>39748</v>
      </c>
      <c r="I130" s="18"/>
      <c r="J130" s="15">
        <v>5</v>
      </c>
      <c r="K130" s="15">
        <v>0</v>
      </c>
      <c r="L130" s="15">
        <v>5</v>
      </c>
      <c r="M130" s="15">
        <v>0</v>
      </c>
      <c r="O130" t="str">
        <f t="shared" si="1"/>
        <v>NBBCancel</v>
      </c>
    </row>
    <row r="131" spans="1:15" ht="12" customHeight="1" outlineLevel="1" x14ac:dyDescent="0.2">
      <c r="A131" s="12" t="s">
        <v>24158</v>
      </c>
      <c r="B131" s="12">
        <v>16419</v>
      </c>
      <c r="C131" s="12" t="s">
        <v>20133</v>
      </c>
      <c r="D131" s="13">
        <v>39731</v>
      </c>
      <c r="E131" s="13">
        <v>39743</v>
      </c>
      <c r="F131" s="14">
        <v>39743</v>
      </c>
      <c r="G131" s="20"/>
      <c r="H131" s="20"/>
      <c r="I131" s="18"/>
      <c r="J131" s="23"/>
      <c r="K131" s="23"/>
      <c r="L131" s="15">
        <v>0</v>
      </c>
      <c r="M131" s="15">
        <v>0</v>
      </c>
      <c r="O131" t="str">
        <f t="shared" ref="O131:O194" si="2">+A131&amp;C131</f>
        <v>NBBDeclined</v>
      </c>
    </row>
    <row r="132" spans="1:15" ht="12" customHeight="1" outlineLevel="1" x14ac:dyDescent="0.2">
      <c r="A132" s="12" t="s">
        <v>24153</v>
      </c>
      <c r="B132" s="12">
        <v>15768</v>
      </c>
      <c r="C132" s="12" t="s">
        <v>20135</v>
      </c>
      <c r="D132" s="13">
        <v>39727</v>
      </c>
      <c r="E132" s="13">
        <v>39744</v>
      </c>
      <c r="F132" s="14">
        <v>39744</v>
      </c>
      <c r="G132" s="14">
        <v>39748</v>
      </c>
      <c r="H132" s="14">
        <v>39751</v>
      </c>
      <c r="I132" s="16">
        <v>39762</v>
      </c>
      <c r="J132" s="15">
        <v>4</v>
      </c>
      <c r="K132" s="15">
        <v>3</v>
      </c>
      <c r="L132" s="15">
        <v>7</v>
      </c>
      <c r="M132" s="15">
        <v>11</v>
      </c>
      <c r="O132" t="str">
        <f t="shared" si="2"/>
        <v>HJMBound &amp; Not Paid</v>
      </c>
    </row>
    <row r="133" spans="1:15" ht="12" customHeight="1" outlineLevel="1" x14ac:dyDescent="0.2">
      <c r="A133" s="12" t="s">
        <v>24156</v>
      </c>
      <c r="B133" s="12">
        <v>15778</v>
      </c>
      <c r="C133" s="12" t="s">
        <v>20135</v>
      </c>
      <c r="D133" s="13">
        <v>39741</v>
      </c>
      <c r="E133" s="13">
        <v>39744</v>
      </c>
      <c r="F133" s="14">
        <v>39744</v>
      </c>
      <c r="G133" s="14">
        <v>39750</v>
      </c>
      <c r="H133" s="14">
        <v>39752</v>
      </c>
      <c r="I133" s="16">
        <v>39765</v>
      </c>
      <c r="J133" s="15">
        <v>6</v>
      </c>
      <c r="K133" s="15">
        <v>2</v>
      </c>
      <c r="L133" s="15">
        <v>8</v>
      </c>
      <c r="M133" s="15">
        <v>13</v>
      </c>
      <c r="O133" t="str">
        <f t="shared" si="2"/>
        <v>LABBound &amp; Not Paid</v>
      </c>
    </row>
    <row r="134" spans="1:15" ht="12" customHeight="1" outlineLevel="1" x14ac:dyDescent="0.2">
      <c r="A134" s="12" t="s">
        <v>24157</v>
      </c>
      <c r="B134" s="12">
        <v>15798</v>
      </c>
      <c r="C134" s="12" t="s">
        <v>20135</v>
      </c>
      <c r="D134" s="13">
        <v>39737</v>
      </c>
      <c r="E134" s="13">
        <v>39745</v>
      </c>
      <c r="F134" s="14">
        <v>39744</v>
      </c>
      <c r="G134" s="14">
        <v>39747</v>
      </c>
      <c r="H134" s="14">
        <v>39760</v>
      </c>
      <c r="I134" s="16">
        <v>39767</v>
      </c>
      <c r="J134" s="15">
        <v>3</v>
      </c>
      <c r="K134" s="15">
        <v>13</v>
      </c>
      <c r="L134" s="15">
        <v>16</v>
      </c>
      <c r="M134" s="15">
        <v>7</v>
      </c>
      <c r="O134" t="str">
        <f t="shared" si="2"/>
        <v>MCBBound &amp; Not Paid</v>
      </c>
    </row>
    <row r="135" spans="1:15" ht="12" customHeight="1" outlineLevel="1" x14ac:dyDescent="0.2">
      <c r="A135" s="12" t="s">
        <v>24157</v>
      </c>
      <c r="B135" s="12">
        <v>15884</v>
      </c>
      <c r="C135" s="12" t="s">
        <v>20135</v>
      </c>
      <c r="D135" s="13">
        <v>39735</v>
      </c>
      <c r="E135" s="13">
        <v>39742</v>
      </c>
      <c r="F135" s="14">
        <v>39744</v>
      </c>
      <c r="G135" s="14">
        <v>39744</v>
      </c>
      <c r="H135" s="14">
        <v>39780</v>
      </c>
      <c r="I135" s="16">
        <v>39785</v>
      </c>
      <c r="J135" s="15">
        <v>0</v>
      </c>
      <c r="K135" s="15">
        <v>36</v>
      </c>
      <c r="L135" s="15">
        <v>36</v>
      </c>
      <c r="M135" s="15">
        <v>5</v>
      </c>
      <c r="O135" t="str">
        <f t="shared" si="2"/>
        <v>MCBBound &amp; Not Paid</v>
      </c>
    </row>
    <row r="136" spans="1:15" ht="12" customHeight="1" outlineLevel="1" x14ac:dyDescent="0.2">
      <c r="A136" s="12" t="s">
        <v>24158</v>
      </c>
      <c r="B136" s="12">
        <v>16421</v>
      </c>
      <c r="C136" s="12" t="s">
        <v>20133</v>
      </c>
      <c r="D136" s="13">
        <v>39743</v>
      </c>
      <c r="E136" s="13">
        <v>39744</v>
      </c>
      <c r="F136" s="14">
        <v>39744</v>
      </c>
      <c r="G136" s="20"/>
      <c r="H136" s="20"/>
      <c r="I136" s="18"/>
      <c r="J136" s="23"/>
      <c r="K136" s="23"/>
      <c r="L136" s="15">
        <v>0</v>
      </c>
      <c r="M136" s="15">
        <v>0</v>
      </c>
      <c r="O136" t="str">
        <f t="shared" si="2"/>
        <v>NBBDeclined</v>
      </c>
    </row>
    <row r="137" spans="1:15" ht="12" customHeight="1" outlineLevel="1" x14ac:dyDescent="0.2">
      <c r="A137" s="12" t="s">
        <v>24158</v>
      </c>
      <c r="B137" s="12">
        <v>16422</v>
      </c>
      <c r="C137" s="12" t="s">
        <v>20136</v>
      </c>
      <c r="D137" s="18"/>
      <c r="E137" s="13">
        <v>39744</v>
      </c>
      <c r="F137" s="14">
        <v>39744</v>
      </c>
      <c r="G137" s="20"/>
      <c r="H137" s="20"/>
      <c r="I137" s="18"/>
      <c r="J137" s="23"/>
      <c r="K137" s="23"/>
      <c r="L137" s="15">
        <v>0</v>
      </c>
      <c r="M137" s="15">
        <v>0</v>
      </c>
      <c r="O137" t="str">
        <f t="shared" si="2"/>
        <v>NBBClose-No Info</v>
      </c>
    </row>
    <row r="138" spans="1:15" ht="12" customHeight="1" outlineLevel="1" x14ac:dyDescent="0.2">
      <c r="A138" s="12" t="s">
        <v>20138</v>
      </c>
      <c r="B138" s="12">
        <v>15869</v>
      </c>
      <c r="C138" s="12" t="s">
        <v>20135</v>
      </c>
      <c r="D138" s="13">
        <v>39742</v>
      </c>
      <c r="E138" s="13">
        <v>39745</v>
      </c>
      <c r="F138" s="14">
        <v>39745</v>
      </c>
      <c r="G138" s="14">
        <v>39753</v>
      </c>
      <c r="H138" s="14">
        <v>39753</v>
      </c>
      <c r="I138" s="16">
        <v>39783</v>
      </c>
      <c r="J138" s="15">
        <v>8</v>
      </c>
      <c r="K138" s="15">
        <v>0</v>
      </c>
      <c r="L138" s="15">
        <v>8</v>
      </c>
      <c r="M138" s="15">
        <v>30</v>
      </c>
      <c r="O138" t="str">
        <f t="shared" si="2"/>
        <v>CNJBound &amp; Not Paid</v>
      </c>
    </row>
    <row r="139" spans="1:15" ht="12" customHeight="1" outlineLevel="1" x14ac:dyDescent="0.2">
      <c r="A139" s="12" t="s">
        <v>20138</v>
      </c>
      <c r="B139" s="12">
        <v>15929</v>
      </c>
      <c r="C139" s="12" t="s">
        <v>20135</v>
      </c>
      <c r="D139" s="13">
        <v>39742</v>
      </c>
      <c r="E139" s="13">
        <v>39745</v>
      </c>
      <c r="F139" s="14">
        <v>39745</v>
      </c>
      <c r="G139" s="14">
        <v>39786</v>
      </c>
      <c r="H139" s="14">
        <v>39786</v>
      </c>
      <c r="I139" s="16">
        <v>39798</v>
      </c>
      <c r="J139" s="15">
        <v>41</v>
      </c>
      <c r="K139" s="15">
        <v>0</v>
      </c>
      <c r="L139" s="15">
        <v>41</v>
      </c>
      <c r="M139" s="15">
        <v>12</v>
      </c>
      <c r="O139" t="str">
        <f t="shared" si="2"/>
        <v>CNJBound &amp; Not Paid</v>
      </c>
    </row>
    <row r="140" spans="1:15" ht="21.95" customHeight="1" outlineLevel="1" x14ac:dyDescent="0.2">
      <c r="A140" s="12" t="s">
        <v>20138</v>
      </c>
      <c r="B140" s="12">
        <v>15792</v>
      </c>
      <c r="C140" s="12" t="s">
        <v>24149</v>
      </c>
      <c r="D140" s="13">
        <v>39742</v>
      </c>
      <c r="E140" s="13">
        <v>39745</v>
      </c>
      <c r="F140" s="14">
        <v>39745</v>
      </c>
      <c r="G140" s="14">
        <v>39749</v>
      </c>
      <c r="H140" s="14">
        <v>39755</v>
      </c>
      <c r="I140" s="16">
        <v>39767</v>
      </c>
      <c r="J140" s="15">
        <v>4</v>
      </c>
      <c r="K140" s="15">
        <v>6</v>
      </c>
      <c r="L140" s="15">
        <v>10</v>
      </c>
      <c r="M140" s="15">
        <v>12</v>
      </c>
      <c r="O140" t="str">
        <f t="shared" si="2"/>
        <v>CNJRenewal Laspe Replaced</v>
      </c>
    </row>
    <row r="141" spans="1:15" ht="12" customHeight="1" outlineLevel="1" x14ac:dyDescent="0.2">
      <c r="A141" s="12" t="s">
        <v>24153</v>
      </c>
      <c r="B141" s="12">
        <v>15741</v>
      </c>
      <c r="C141" s="12" t="s">
        <v>20135</v>
      </c>
      <c r="D141" s="13">
        <v>39742</v>
      </c>
      <c r="E141" s="13">
        <v>39745</v>
      </c>
      <c r="F141" s="14">
        <v>39745</v>
      </c>
      <c r="G141" s="14">
        <v>39748</v>
      </c>
      <c r="H141" s="14">
        <v>39751</v>
      </c>
      <c r="I141" s="16">
        <v>39755</v>
      </c>
      <c r="J141" s="15">
        <v>3</v>
      </c>
      <c r="K141" s="15">
        <v>3</v>
      </c>
      <c r="L141" s="15">
        <v>6</v>
      </c>
      <c r="M141" s="15">
        <v>4</v>
      </c>
      <c r="O141" t="str">
        <f t="shared" si="2"/>
        <v>HJMBound &amp; Not Paid</v>
      </c>
    </row>
    <row r="142" spans="1:15" ht="12" customHeight="1" outlineLevel="1" x14ac:dyDescent="0.2">
      <c r="A142" s="12" t="s">
        <v>24153</v>
      </c>
      <c r="B142" s="12">
        <v>15961</v>
      </c>
      <c r="C142" s="12" t="s">
        <v>20135</v>
      </c>
      <c r="D142" s="13">
        <v>39745</v>
      </c>
      <c r="E142" s="13">
        <v>39745</v>
      </c>
      <c r="F142" s="14">
        <v>39745</v>
      </c>
      <c r="G142" s="14">
        <v>39770</v>
      </c>
      <c r="H142" s="14">
        <v>39770</v>
      </c>
      <c r="I142" s="16">
        <v>39809</v>
      </c>
      <c r="J142" s="15">
        <v>25</v>
      </c>
      <c r="K142" s="15">
        <v>0</v>
      </c>
      <c r="L142" s="15">
        <v>25</v>
      </c>
      <c r="M142" s="15">
        <v>39</v>
      </c>
      <c r="O142" t="str">
        <f t="shared" si="2"/>
        <v>HJMBound &amp; Not Paid</v>
      </c>
    </row>
    <row r="143" spans="1:15" ht="12" customHeight="1" outlineLevel="1" x14ac:dyDescent="0.2">
      <c r="A143" s="12" t="s">
        <v>24156</v>
      </c>
      <c r="B143" s="12">
        <v>15944</v>
      </c>
      <c r="C143" s="12" t="s">
        <v>20135</v>
      </c>
      <c r="D143" s="13">
        <v>39744</v>
      </c>
      <c r="E143" s="13">
        <v>39745</v>
      </c>
      <c r="F143" s="14">
        <v>39745</v>
      </c>
      <c r="G143" s="14">
        <v>39790</v>
      </c>
      <c r="H143" s="14">
        <v>39790</v>
      </c>
      <c r="I143" s="16">
        <v>39802</v>
      </c>
      <c r="J143" s="15">
        <v>45</v>
      </c>
      <c r="K143" s="15">
        <v>0</v>
      </c>
      <c r="L143" s="15">
        <v>45</v>
      </c>
      <c r="M143" s="15">
        <v>12</v>
      </c>
      <c r="O143" t="str">
        <f t="shared" si="2"/>
        <v>LABBound &amp; Not Paid</v>
      </c>
    </row>
    <row r="144" spans="1:15" ht="12" customHeight="1" outlineLevel="1" x14ac:dyDescent="0.2">
      <c r="A144" s="12" t="s">
        <v>24157</v>
      </c>
      <c r="B144" s="12">
        <v>15727</v>
      </c>
      <c r="C144" s="12" t="s">
        <v>20135</v>
      </c>
      <c r="D144" s="13">
        <v>39742</v>
      </c>
      <c r="E144" s="13">
        <v>39745</v>
      </c>
      <c r="F144" s="14">
        <v>39745</v>
      </c>
      <c r="G144" s="14">
        <v>39747</v>
      </c>
      <c r="H144" s="14">
        <v>39749</v>
      </c>
      <c r="I144" s="16">
        <v>39753</v>
      </c>
      <c r="J144" s="15">
        <v>2</v>
      </c>
      <c r="K144" s="15">
        <v>2</v>
      </c>
      <c r="L144" s="15">
        <v>4</v>
      </c>
      <c r="M144" s="15">
        <v>4</v>
      </c>
      <c r="O144" t="str">
        <f t="shared" si="2"/>
        <v>MCBBound &amp; Not Paid</v>
      </c>
    </row>
    <row r="145" spans="1:15" ht="12" customHeight="1" outlineLevel="1" x14ac:dyDescent="0.2">
      <c r="A145" s="12" t="s">
        <v>24158</v>
      </c>
      <c r="B145" s="12">
        <v>16424</v>
      </c>
      <c r="C145" s="12" t="s">
        <v>20133</v>
      </c>
      <c r="D145" s="18"/>
      <c r="E145" s="13">
        <v>39745</v>
      </c>
      <c r="F145" s="14">
        <v>39745</v>
      </c>
      <c r="G145" s="20"/>
      <c r="H145" s="20"/>
      <c r="I145" s="18"/>
      <c r="J145" s="23"/>
      <c r="K145" s="23"/>
      <c r="L145" s="15">
        <v>0</v>
      </c>
      <c r="M145" s="15">
        <v>0</v>
      </c>
      <c r="O145" t="str">
        <f t="shared" si="2"/>
        <v>NBBDeclined</v>
      </c>
    </row>
    <row r="146" spans="1:15" ht="12" customHeight="1" outlineLevel="1" x14ac:dyDescent="0.2">
      <c r="A146" s="12" t="s">
        <v>24158</v>
      </c>
      <c r="B146" s="12">
        <v>16423</v>
      </c>
      <c r="C146" s="12" t="s">
        <v>20133</v>
      </c>
      <c r="D146" s="13">
        <v>39713</v>
      </c>
      <c r="E146" s="13">
        <v>39745</v>
      </c>
      <c r="F146" s="14">
        <v>39745</v>
      </c>
      <c r="G146" s="20"/>
      <c r="H146" s="20"/>
      <c r="I146" s="18"/>
      <c r="J146" s="23"/>
      <c r="K146" s="23"/>
      <c r="L146" s="15">
        <v>0</v>
      </c>
      <c r="M146" s="15">
        <v>0</v>
      </c>
      <c r="O146" t="str">
        <f t="shared" si="2"/>
        <v>NBBDeclined</v>
      </c>
    </row>
    <row r="147" spans="1:15" ht="21.95" customHeight="1" outlineLevel="1" x14ac:dyDescent="0.2">
      <c r="A147" s="12" t="s">
        <v>20138</v>
      </c>
      <c r="B147" s="12">
        <v>15906</v>
      </c>
      <c r="C147" s="12" t="s">
        <v>24149</v>
      </c>
      <c r="D147" s="13">
        <v>39748</v>
      </c>
      <c r="E147" s="13">
        <v>39748</v>
      </c>
      <c r="F147" s="14">
        <v>39748</v>
      </c>
      <c r="G147" s="14">
        <v>39775</v>
      </c>
      <c r="H147" s="14">
        <v>39776</v>
      </c>
      <c r="I147" s="16">
        <v>39790</v>
      </c>
      <c r="J147" s="15">
        <v>27</v>
      </c>
      <c r="K147" s="15">
        <v>1</v>
      </c>
      <c r="L147" s="15">
        <v>28</v>
      </c>
      <c r="M147" s="15">
        <v>14</v>
      </c>
      <c r="O147" t="str">
        <f t="shared" si="2"/>
        <v>CNJRenewal Laspe Replaced</v>
      </c>
    </row>
    <row r="148" spans="1:15" ht="12" customHeight="1" outlineLevel="1" x14ac:dyDescent="0.2">
      <c r="A148" s="12" t="s">
        <v>20138</v>
      </c>
      <c r="B148" s="12">
        <v>15938</v>
      </c>
      <c r="C148" s="12" t="s">
        <v>20135</v>
      </c>
      <c r="D148" s="13">
        <v>39737</v>
      </c>
      <c r="E148" s="13">
        <v>39745</v>
      </c>
      <c r="F148" s="14">
        <v>39748</v>
      </c>
      <c r="G148" s="14">
        <v>39786</v>
      </c>
      <c r="H148" s="14">
        <v>39786</v>
      </c>
      <c r="I148" s="16">
        <v>39801</v>
      </c>
      <c r="J148" s="15">
        <v>38</v>
      </c>
      <c r="K148" s="15">
        <v>0</v>
      </c>
      <c r="L148" s="15">
        <v>38</v>
      </c>
      <c r="M148" s="15">
        <v>15</v>
      </c>
      <c r="O148" t="str">
        <f t="shared" si="2"/>
        <v>CNJBound &amp; Not Paid</v>
      </c>
    </row>
    <row r="149" spans="1:15" ht="12" customHeight="1" outlineLevel="1" x14ac:dyDescent="0.2">
      <c r="A149" s="12" t="s">
        <v>20138</v>
      </c>
      <c r="B149" s="12">
        <v>16043</v>
      </c>
      <c r="C149" s="12" t="s">
        <v>20135</v>
      </c>
      <c r="D149" s="13">
        <v>39743</v>
      </c>
      <c r="E149" s="13">
        <v>39748</v>
      </c>
      <c r="F149" s="14">
        <v>39748</v>
      </c>
      <c r="G149" s="14">
        <v>39788</v>
      </c>
      <c r="H149" s="14">
        <v>39790</v>
      </c>
      <c r="I149" s="16">
        <v>39814</v>
      </c>
      <c r="J149" s="15">
        <v>40</v>
      </c>
      <c r="K149" s="15">
        <v>2</v>
      </c>
      <c r="L149" s="15">
        <v>42</v>
      </c>
      <c r="M149" s="15">
        <v>24</v>
      </c>
      <c r="O149" t="str">
        <f t="shared" si="2"/>
        <v>CNJBound &amp; Not Paid</v>
      </c>
    </row>
    <row r="150" spans="1:15" ht="12" customHeight="1" outlineLevel="1" x14ac:dyDescent="0.2">
      <c r="A150" s="12" t="s">
        <v>20138</v>
      </c>
      <c r="B150" s="12">
        <v>16104</v>
      </c>
      <c r="C150" s="12" t="s">
        <v>20135</v>
      </c>
      <c r="D150" s="13">
        <v>39744</v>
      </c>
      <c r="E150" s="13">
        <v>39748</v>
      </c>
      <c r="F150" s="14">
        <v>39748</v>
      </c>
      <c r="G150" s="14">
        <v>39794</v>
      </c>
      <c r="H150" s="14">
        <v>39794</v>
      </c>
      <c r="I150" s="16">
        <v>39821</v>
      </c>
      <c r="J150" s="15">
        <v>46</v>
      </c>
      <c r="K150" s="15">
        <v>0</v>
      </c>
      <c r="L150" s="15">
        <v>46</v>
      </c>
      <c r="M150" s="15">
        <v>27</v>
      </c>
      <c r="O150" t="str">
        <f t="shared" si="2"/>
        <v>CNJBound &amp; Not Paid</v>
      </c>
    </row>
    <row r="151" spans="1:15" ht="12" customHeight="1" outlineLevel="1" x14ac:dyDescent="0.2">
      <c r="A151" s="12" t="s">
        <v>20138</v>
      </c>
      <c r="B151" s="12">
        <v>15953</v>
      </c>
      <c r="C151" s="12" t="s">
        <v>20135</v>
      </c>
      <c r="D151" s="13">
        <v>39742</v>
      </c>
      <c r="E151" s="13">
        <v>39748</v>
      </c>
      <c r="F151" s="14">
        <v>39748</v>
      </c>
      <c r="G151" s="14">
        <v>39788</v>
      </c>
      <c r="H151" s="14">
        <v>39788</v>
      </c>
      <c r="I151" s="16">
        <v>39804</v>
      </c>
      <c r="J151" s="15">
        <v>40</v>
      </c>
      <c r="K151" s="15">
        <v>0</v>
      </c>
      <c r="L151" s="15">
        <v>40</v>
      </c>
      <c r="M151" s="15">
        <v>16</v>
      </c>
      <c r="O151" t="str">
        <f t="shared" si="2"/>
        <v>CNJBound &amp; Not Paid</v>
      </c>
    </row>
    <row r="152" spans="1:15" ht="12" customHeight="1" outlineLevel="1" x14ac:dyDescent="0.2">
      <c r="A152" s="12" t="s">
        <v>24153</v>
      </c>
      <c r="B152" s="12">
        <v>15897</v>
      </c>
      <c r="C152" s="12" t="s">
        <v>20135</v>
      </c>
      <c r="D152" s="13">
        <v>39741</v>
      </c>
      <c r="E152" s="13">
        <v>39745</v>
      </c>
      <c r="F152" s="14">
        <v>39748</v>
      </c>
      <c r="G152" s="14">
        <v>39770</v>
      </c>
      <c r="H152" s="14">
        <v>39770</v>
      </c>
      <c r="I152" s="16">
        <v>39787</v>
      </c>
      <c r="J152" s="15">
        <v>22</v>
      </c>
      <c r="K152" s="15">
        <v>0</v>
      </c>
      <c r="L152" s="15">
        <v>22</v>
      </c>
      <c r="M152" s="15">
        <v>17</v>
      </c>
      <c r="O152" t="str">
        <f t="shared" si="2"/>
        <v>HJMBound &amp; Not Paid</v>
      </c>
    </row>
    <row r="153" spans="1:15" ht="12" customHeight="1" outlineLevel="1" x14ac:dyDescent="0.2">
      <c r="A153" s="12" t="s">
        <v>24153</v>
      </c>
      <c r="B153" s="12">
        <v>16115</v>
      </c>
      <c r="C153" s="12" t="s">
        <v>20135</v>
      </c>
      <c r="D153" s="13">
        <v>39748</v>
      </c>
      <c r="E153" s="13">
        <v>39748</v>
      </c>
      <c r="F153" s="14">
        <v>39748</v>
      </c>
      <c r="G153" s="14">
        <v>39793</v>
      </c>
      <c r="H153" s="14">
        <v>39793</v>
      </c>
      <c r="I153" s="16">
        <v>39825</v>
      </c>
      <c r="J153" s="15">
        <v>45</v>
      </c>
      <c r="K153" s="15">
        <v>0</v>
      </c>
      <c r="L153" s="15">
        <v>45</v>
      </c>
      <c r="M153" s="15">
        <v>32</v>
      </c>
      <c r="O153" t="str">
        <f t="shared" si="2"/>
        <v>HJMBound &amp; Not Paid</v>
      </c>
    </row>
    <row r="154" spans="1:15" ht="12" customHeight="1" outlineLevel="1" x14ac:dyDescent="0.2">
      <c r="A154" s="12" t="s">
        <v>24153</v>
      </c>
      <c r="B154" s="12">
        <v>15882</v>
      </c>
      <c r="C154" s="12" t="s">
        <v>20135</v>
      </c>
      <c r="D154" s="13">
        <v>39744</v>
      </c>
      <c r="E154" s="13">
        <v>39748</v>
      </c>
      <c r="F154" s="14">
        <v>39748</v>
      </c>
      <c r="G154" s="14">
        <v>39769</v>
      </c>
      <c r="H154" s="14">
        <v>39769</v>
      </c>
      <c r="I154" s="16">
        <v>39784</v>
      </c>
      <c r="J154" s="15">
        <v>21</v>
      </c>
      <c r="K154" s="15">
        <v>0</v>
      </c>
      <c r="L154" s="15">
        <v>21</v>
      </c>
      <c r="M154" s="15">
        <v>15</v>
      </c>
      <c r="O154" t="str">
        <f t="shared" si="2"/>
        <v>HJMBound &amp; Not Paid</v>
      </c>
    </row>
    <row r="155" spans="1:15" ht="12" customHeight="1" outlineLevel="1" x14ac:dyDescent="0.2">
      <c r="A155" s="12" t="s">
        <v>24153</v>
      </c>
      <c r="B155" s="12">
        <v>15784</v>
      </c>
      <c r="C155" s="12" t="s">
        <v>20135</v>
      </c>
      <c r="D155" s="13">
        <v>39746</v>
      </c>
      <c r="E155" s="13">
        <v>39748</v>
      </c>
      <c r="F155" s="14">
        <v>39748</v>
      </c>
      <c r="G155" s="14">
        <v>39749</v>
      </c>
      <c r="H155" s="14">
        <v>39751</v>
      </c>
      <c r="I155" s="16">
        <v>39767</v>
      </c>
      <c r="J155" s="15">
        <v>1</v>
      </c>
      <c r="K155" s="15">
        <v>2</v>
      </c>
      <c r="L155" s="15">
        <v>3</v>
      </c>
      <c r="M155" s="15">
        <v>16</v>
      </c>
      <c r="O155" t="str">
        <f t="shared" si="2"/>
        <v>HJMBound &amp; Not Paid</v>
      </c>
    </row>
    <row r="156" spans="1:15" ht="12" customHeight="1" outlineLevel="1" x14ac:dyDescent="0.2">
      <c r="A156" s="12" t="s">
        <v>24156</v>
      </c>
      <c r="B156" s="12">
        <v>15939</v>
      </c>
      <c r="C156" s="12" t="s">
        <v>20135</v>
      </c>
      <c r="D156" s="13">
        <v>39722</v>
      </c>
      <c r="E156" s="13">
        <v>39745</v>
      </c>
      <c r="F156" s="14">
        <v>39748</v>
      </c>
      <c r="G156" s="14">
        <v>39790</v>
      </c>
      <c r="H156" s="14">
        <v>39791</v>
      </c>
      <c r="I156" s="16">
        <v>39801</v>
      </c>
      <c r="J156" s="15">
        <v>42</v>
      </c>
      <c r="K156" s="15">
        <v>1</v>
      </c>
      <c r="L156" s="15">
        <v>43</v>
      </c>
      <c r="M156" s="15">
        <v>10</v>
      </c>
      <c r="O156" t="str">
        <f t="shared" si="2"/>
        <v>LABBound &amp; Not Paid</v>
      </c>
    </row>
    <row r="157" spans="1:15" ht="12" customHeight="1" outlineLevel="1" x14ac:dyDescent="0.2">
      <c r="A157" s="12" t="s">
        <v>24157</v>
      </c>
      <c r="B157" s="12">
        <v>15736</v>
      </c>
      <c r="C157" s="12" t="s">
        <v>20135</v>
      </c>
      <c r="D157" s="13">
        <v>39742</v>
      </c>
      <c r="E157" s="13">
        <v>39748</v>
      </c>
      <c r="F157" s="14">
        <v>39748</v>
      </c>
      <c r="G157" s="14">
        <v>39748</v>
      </c>
      <c r="H157" s="14">
        <v>39748</v>
      </c>
      <c r="I157" s="16">
        <v>39753</v>
      </c>
      <c r="J157" s="15">
        <v>0</v>
      </c>
      <c r="K157" s="15">
        <v>0</v>
      </c>
      <c r="L157" s="15">
        <v>0</v>
      </c>
      <c r="M157" s="15">
        <v>5</v>
      </c>
      <c r="O157" t="str">
        <f t="shared" si="2"/>
        <v>MCBBound &amp; Not Paid</v>
      </c>
    </row>
    <row r="158" spans="1:15" ht="12" customHeight="1" outlineLevel="1" x14ac:dyDescent="0.2">
      <c r="A158" s="12" t="s">
        <v>24157</v>
      </c>
      <c r="B158" s="12">
        <v>15876</v>
      </c>
      <c r="C158" s="12" t="s">
        <v>20135</v>
      </c>
      <c r="D158" s="13">
        <v>39742</v>
      </c>
      <c r="E158" s="13">
        <v>39745</v>
      </c>
      <c r="F158" s="14">
        <v>39748</v>
      </c>
      <c r="G158" s="14">
        <v>39768</v>
      </c>
      <c r="H158" s="14">
        <v>39768</v>
      </c>
      <c r="I158" s="16">
        <v>39783</v>
      </c>
      <c r="J158" s="15">
        <v>20</v>
      </c>
      <c r="K158" s="15">
        <v>0</v>
      </c>
      <c r="L158" s="15">
        <v>20</v>
      </c>
      <c r="M158" s="15">
        <v>15</v>
      </c>
      <c r="O158" t="str">
        <f t="shared" si="2"/>
        <v>MCBBound &amp; Not Paid</v>
      </c>
    </row>
    <row r="159" spans="1:15" ht="12" customHeight="1" outlineLevel="1" x14ac:dyDescent="0.2">
      <c r="A159" s="12" t="s">
        <v>24157</v>
      </c>
      <c r="B159" s="12">
        <v>16038</v>
      </c>
      <c r="C159" s="12" t="s">
        <v>20135</v>
      </c>
      <c r="D159" s="13">
        <v>39741</v>
      </c>
      <c r="E159" s="13">
        <v>39748</v>
      </c>
      <c r="F159" s="14">
        <v>39748</v>
      </c>
      <c r="G159" s="14">
        <v>39786</v>
      </c>
      <c r="H159" s="14">
        <v>39791</v>
      </c>
      <c r="I159" s="16">
        <v>39814</v>
      </c>
      <c r="J159" s="15">
        <v>38</v>
      </c>
      <c r="K159" s="15">
        <v>5</v>
      </c>
      <c r="L159" s="15">
        <v>43</v>
      </c>
      <c r="M159" s="15">
        <v>23</v>
      </c>
      <c r="O159" t="str">
        <f t="shared" si="2"/>
        <v>MCBBound &amp; Not Paid</v>
      </c>
    </row>
    <row r="160" spans="1:15" ht="12" customHeight="1" outlineLevel="1" x14ac:dyDescent="0.2">
      <c r="A160" s="12" t="s">
        <v>24157</v>
      </c>
      <c r="B160" s="12">
        <v>15902</v>
      </c>
      <c r="C160" s="12" t="s">
        <v>20135</v>
      </c>
      <c r="D160" s="13">
        <v>39745</v>
      </c>
      <c r="E160" s="13">
        <v>39745</v>
      </c>
      <c r="F160" s="14">
        <v>39748</v>
      </c>
      <c r="G160" s="14">
        <v>39775</v>
      </c>
      <c r="H160" s="14">
        <v>39775</v>
      </c>
      <c r="I160" s="16">
        <v>39788</v>
      </c>
      <c r="J160" s="15">
        <v>27</v>
      </c>
      <c r="K160" s="15">
        <v>0</v>
      </c>
      <c r="L160" s="15">
        <v>27</v>
      </c>
      <c r="M160" s="15">
        <v>13</v>
      </c>
      <c r="O160" t="str">
        <f t="shared" si="2"/>
        <v>MCBBound &amp; Not Paid</v>
      </c>
    </row>
    <row r="161" spans="1:15" ht="12" customHeight="1" outlineLevel="1" x14ac:dyDescent="0.2">
      <c r="A161" s="12" t="s">
        <v>24158</v>
      </c>
      <c r="B161" s="12">
        <v>16427</v>
      </c>
      <c r="C161" s="12" t="s">
        <v>20133</v>
      </c>
      <c r="D161" s="13">
        <v>39745</v>
      </c>
      <c r="E161" s="13">
        <v>39748</v>
      </c>
      <c r="F161" s="14">
        <v>39748</v>
      </c>
      <c r="G161" s="20"/>
      <c r="H161" s="20"/>
      <c r="I161" s="18"/>
      <c r="J161" s="23"/>
      <c r="K161" s="23"/>
      <c r="L161" s="15">
        <v>0</v>
      </c>
      <c r="M161" s="15">
        <v>0</v>
      </c>
      <c r="O161" t="str">
        <f t="shared" si="2"/>
        <v>NBBDeclined</v>
      </c>
    </row>
    <row r="162" spans="1:15" ht="12" customHeight="1" outlineLevel="1" x14ac:dyDescent="0.2">
      <c r="A162" s="12" t="s">
        <v>24158</v>
      </c>
      <c r="B162" s="12">
        <v>16428</v>
      </c>
      <c r="C162" s="12" t="s">
        <v>20135</v>
      </c>
      <c r="D162" s="13">
        <v>39805</v>
      </c>
      <c r="E162" s="13">
        <v>39748</v>
      </c>
      <c r="F162" s="14">
        <v>39748</v>
      </c>
      <c r="G162" s="14">
        <v>39756</v>
      </c>
      <c r="H162" s="14">
        <v>39756</v>
      </c>
      <c r="I162" s="18"/>
      <c r="J162" s="15">
        <v>8</v>
      </c>
      <c r="K162" s="15">
        <v>0</v>
      </c>
      <c r="L162" s="15">
        <v>8</v>
      </c>
      <c r="M162" s="15">
        <v>0</v>
      </c>
      <c r="O162" t="str">
        <f t="shared" si="2"/>
        <v>NBBBound &amp; Not Paid</v>
      </c>
    </row>
    <row r="163" spans="1:15" ht="12" customHeight="1" outlineLevel="1" x14ac:dyDescent="0.2">
      <c r="A163" s="12" t="s">
        <v>24158</v>
      </c>
      <c r="B163" s="12">
        <v>16425</v>
      </c>
      <c r="C163" s="12" t="s">
        <v>20133</v>
      </c>
      <c r="D163" s="13">
        <v>39745</v>
      </c>
      <c r="E163" s="13">
        <v>39745</v>
      </c>
      <c r="F163" s="14">
        <v>39748</v>
      </c>
      <c r="G163" s="20"/>
      <c r="H163" s="20"/>
      <c r="I163" s="18"/>
      <c r="J163" s="23"/>
      <c r="K163" s="23"/>
      <c r="L163" s="15">
        <v>0</v>
      </c>
      <c r="M163" s="15">
        <v>0</v>
      </c>
      <c r="O163" t="str">
        <f t="shared" si="2"/>
        <v>NBBDeclined</v>
      </c>
    </row>
    <row r="164" spans="1:15" ht="12" customHeight="1" outlineLevel="1" x14ac:dyDescent="0.2">
      <c r="A164" s="12" t="s">
        <v>20138</v>
      </c>
      <c r="B164" s="12">
        <v>16129</v>
      </c>
      <c r="C164" s="12" t="s">
        <v>20137</v>
      </c>
      <c r="D164" s="13">
        <v>39827</v>
      </c>
      <c r="E164" s="13">
        <v>39749</v>
      </c>
      <c r="F164" s="14">
        <v>39749</v>
      </c>
      <c r="G164" s="14">
        <v>39805</v>
      </c>
      <c r="H164" s="14">
        <v>39819</v>
      </c>
      <c r="I164" s="16">
        <v>39828</v>
      </c>
      <c r="J164" s="15">
        <v>56</v>
      </c>
      <c r="K164" s="15">
        <v>14</v>
      </c>
      <c r="L164" s="15">
        <v>70</v>
      </c>
      <c r="M164" s="15">
        <v>9</v>
      </c>
      <c r="O164" t="str">
        <f t="shared" si="2"/>
        <v>CNJCancel</v>
      </c>
    </row>
    <row r="165" spans="1:15" ht="12" customHeight="1" outlineLevel="1" x14ac:dyDescent="0.2">
      <c r="A165" s="12" t="s">
        <v>20138</v>
      </c>
      <c r="B165" s="12">
        <v>15820</v>
      </c>
      <c r="C165" s="12" t="s">
        <v>20135</v>
      </c>
      <c r="D165" s="13">
        <v>39749</v>
      </c>
      <c r="E165" s="13">
        <v>39749</v>
      </c>
      <c r="F165" s="14">
        <v>39749</v>
      </c>
      <c r="G165" s="14">
        <v>39759</v>
      </c>
      <c r="H165" s="14">
        <v>39759</v>
      </c>
      <c r="I165" s="16">
        <v>39771</v>
      </c>
      <c r="J165" s="15">
        <v>10</v>
      </c>
      <c r="K165" s="15">
        <v>0</v>
      </c>
      <c r="L165" s="15">
        <v>10</v>
      </c>
      <c r="M165" s="15">
        <v>12</v>
      </c>
      <c r="O165" t="str">
        <f t="shared" si="2"/>
        <v>CNJBound &amp; Not Paid</v>
      </c>
    </row>
    <row r="166" spans="1:15" ht="12" customHeight="1" outlineLevel="1" x14ac:dyDescent="0.2">
      <c r="A166" s="12" t="s">
        <v>20138</v>
      </c>
      <c r="B166" s="12">
        <v>15927</v>
      </c>
      <c r="C166" s="12" t="s">
        <v>20135</v>
      </c>
      <c r="D166" s="13">
        <v>39743</v>
      </c>
      <c r="E166" s="13">
        <v>39749</v>
      </c>
      <c r="F166" s="14">
        <v>39749</v>
      </c>
      <c r="G166" s="14">
        <v>39764</v>
      </c>
      <c r="H166" s="14">
        <v>39771</v>
      </c>
      <c r="I166" s="16">
        <v>39797</v>
      </c>
      <c r="J166" s="15">
        <v>15</v>
      </c>
      <c r="K166" s="15">
        <v>7</v>
      </c>
      <c r="L166" s="15">
        <v>22</v>
      </c>
      <c r="M166" s="15">
        <v>26</v>
      </c>
      <c r="O166" t="str">
        <f t="shared" si="2"/>
        <v>CNJBound &amp; Not Paid</v>
      </c>
    </row>
    <row r="167" spans="1:15" ht="12" customHeight="1" outlineLevel="1" x14ac:dyDescent="0.2">
      <c r="A167" s="12" t="s">
        <v>24153</v>
      </c>
      <c r="B167" s="12">
        <v>15849</v>
      </c>
      <c r="C167" s="12" t="s">
        <v>20135</v>
      </c>
      <c r="D167" s="13">
        <v>39735</v>
      </c>
      <c r="E167" s="13">
        <v>39749</v>
      </c>
      <c r="F167" s="14">
        <v>39749</v>
      </c>
      <c r="G167" s="14">
        <v>39756</v>
      </c>
      <c r="H167" s="14">
        <v>39758</v>
      </c>
      <c r="I167" s="16">
        <v>39781</v>
      </c>
      <c r="J167" s="15">
        <v>7</v>
      </c>
      <c r="K167" s="15">
        <v>2</v>
      </c>
      <c r="L167" s="15">
        <v>9</v>
      </c>
      <c r="M167" s="15">
        <v>23</v>
      </c>
      <c r="O167" t="str">
        <f t="shared" si="2"/>
        <v>HJMBound &amp; Not Paid</v>
      </c>
    </row>
    <row r="168" spans="1:15" ht="12" customHeight="1" outlineLevel="1" x14ac:dyDescent="0.2">
      <c r="A168" s="12" t="s">
        <v>24153</v>
      </c>
      <c r="B168" s="12">
        <v>15812</v>
      </c>
      <c r="C168" s="12" t="s">
        <v>20137</v>
      </c>
      <c r="D168" s="13">
        <v>39738</v>
      </c>
      <c r="E168" s="13">
        <v>39749</v>
      </c>
      <c r="F168" s="14">
        <v>39749</v>
      </c>
      <c r="G168" s="14">
        <v>39755</v>
      </c>
      <c r="H168" s="14">
        <v>39756</v>
      </c>
      <c r="I168" s="16">
        <v>39771</v>
      </c>
      <c r="J168" s="15">
        <v>6</v>
      </c>
      <c r="K168" s="15">
        <v>1</v>
      </c>
      <c r="L168" s="15">
        <v>7</v>
      </c>
      <c r="M168" s="15">
        <v>15</v>
      </c>
      <c r="O168" t="str">
        <f t="shared" si="2"/>
        <v>HJMCancel</v>
      </c>
    </row>
    <row r="169" spans="1:15" ht="12" customHeight="1" outlineLevel="1" x14ac:dyDescent="0.2">
      <c r="A169" s="12" t="s">
        <v>24153</v>
      </c>
      <c r="B169" s="12">
        <v>15801</v>
      </c>
      <c r="C169" s="12" t="s">
        <v>20135</v>
      </c>
      <c r="D169" s="13">
        <v>39737</v>
      </c>
      <c r="E169" s="13">
        <v>39749</v>
      </c>
      <c r="F169" s="14">
        <v>39749</v>
      </c>
      <c r="G169" s="14">
        <v>39752</v>
      </c>
      <c r="H169" s="14">
        <v>39755</v>
      </c>
      <c r="I169" s="16">
        <v>39768</v>
      </c>
      <c r="J169" s="15">
        <v>3</v>
      </c>
      <c r="K169" s="15">
        <v>3</v>
      </c>
      <c r="L169" s="15">
        <v>6</v>
      </c>
      <c r="M169" s="15">
        <v>13</v>
      </c>
      <c r="O169" t="str">
        <f t="shared" si="2"/>
        <v>HJMBound &amp; Not Paid</v>
      </c>
    </row>
    <row r="170" spans="1:15" ht="12" customHeight="1" outlineLevel="1" x14ac:dyDescent="0.2">
      <c r="A170" s="12" t="s">
        <v>24156</v>
      </c>
      <c r="B170" s="12">
        <v>16073</v>
      </c>
      <c r="C170" s="12" t="s">
        <v>20135</v>
      </c>
      <c r="D170" s="13">
        <v>39741</v>
      </c>
      <c r="E170" s="13">
        <v>39749</v>
      </c>
      <c r="F170" s="14">
        <v>39749</v>
      </c>
      <c r="G170" s="14">
        <v>39797</v>
      </c>
      <c r="H170" s="14">
        <v>39797</v>
      </c>
      <c r="I170" s="16">
        <v>39815</v>
      </c>
      <c r="J170" s="15">
        <v>48</v>
      </c>
      <c r="K170" s="15">
        <v>0</v>
      </c>
      <c r="L170" s="15">
        <v>48</v>
      </c>
      <c r="M170" s="15">
        <v>18</v>
      </c>
      <c r="O170" t="str">
        <f t="shared" si="2"/>
        <v>LABBound &amp; Not Paid</v>
      </c>
    </row>
    <row r="171" spans="1:15" ht="12" customHeight="1" outlineLevel="1" x14ac:dyDescent="0.2">
      <c r="A171" s="12" t="s">
        <v>24156</v>
      </c>
      <c r="B171" s="12">
        <v>15918</v>
      </c>
      <c r="C171" s="12" t="s">
        <v>20135</v>
      </c>
      <c r="D171" s="13">
        <v>39730</v>
      </c>
      <c r="E171" s="13">
        <v>39749</v>
      </c>
      <c r="F171" s="14">
        <v>39749</v>
      </c>
      <c r="G171" s="14">
        <v>39783</v>
      </c>
      <c r="H171" s="14">
        <v>39786</v>
      </c>
      <c r="I171" s="16">
        <v>39794</v>
      </c>
      <c r="J171" s="15">
        <v>34</v>
      </c>
      <c r="K171" s="15">
        <v>3</v>
      </c>
      <c r="L171" s="15">
        <v>37</v>
      </c>
      <c r="M171" s="15">
        <v>8</v>
      </c>
      <c r="O171" t="str">
        <f t="shared" si="2"/>
        <v>LABBound &amp; Not Paid</v>
      </c>
    </row>
    <row r="172" spans="1:15" ht="12" customHeight="1" outlineLevel="1" x14ac:dyDescent="0.2">
      <c r="A172" s="12" t="s">
        <v>24157</v>
      </c>
      <c r="B172" s="12">
        <v>15841</v>
      </c>
      <c r="C172" s="12" t="s">
        <v>20135</v>
      </c>
      <c r="D172" s="13">
        <v>39749</v>
      </c>
      <c r="E172" s="13">
        <v>39749</v>
      </c>
      <c r="F172" s="14">
        <v>39749</v>
      </c>
      <c r="G172" s="14">
        <v>39763</v>
      </c>
      <c r="H172" s="14">
        <v>39763</v>
      </c>
      <c r="I172" s="16">
        <v>39780</v>
      </c>
      <c r="J172" s="15">
        <v>14</v>
      </c>
      <c r="K172" s="15">
        <v>0</v>
      </c>
      <c r="L172" s="15">
        <v>14</v>
      </c>
      <c r="M172" s="15">
        <v>17</v>
      </c>
      <c r="O172" t="str">
        <f t="shared" si="2"/>
        <v>MCBBound &amp; Not Paid</v>
      </c>
    </row>
    <row r="173" spans="1:15" ht="12" customHeight="1" outlineLevel="1" x14ac:dyDescent="0.2">
      <c r="A173" s="12" t="s">
        <v>24158</v>
      </c>
      <c r="B173" s="12">
        <v>16429</v>
      </c>
      <c r="C173" s="12" t="s">
        <v>20136</v>
      </c>
      <c r="D173" s="18"/>
      <c r="E173" s="13">
        <v>39748</v>
      </c>
      <c r="F173" s="14">
        <v>39749</v>
      </c>
      <c r="G173" s="20"/>
      <c r="H173" s="20"/>
      <c r="I173" s="18"/>
      <c r="J173" s="23"/>
      <c r="K173" s="23"/>
      <c r="L173" s="15">
        <v>0</v>
      </c>
      <c r="M173" s="15">
        <v>0</v>
      </c>
      <c r="O173" t="str">
        <f t="shared" si="2"/>
        <v>NBBClose-No Info</v>
      </c>
    </row>
    <row r="174" spans="1:15" ht="12" customHeight="1" outlineLevel="1" x14ac:dyDescent="0.2">
      <c r="A174" s="12" t="s">
        <v>24153</v>
      </c>
      <c r="B174" s="12">
        <v>15839</v>
      </c>
      <c r="C174" s="12" t="s">
        <v>20135</v>
      </c>
      <c r="D174" s="13">
        <v>39741</v>
      </c>
      <c r="E174" s="13">
        <v>39749</v>
      </c>
      <c r="F174" s="14">
        <v>39750</v>
      </c>
      <c r="G174" s="14">
        <v>39755</v>
      </c>
      <c r="H174" s="14">
        <v>39755</v>
      </c>
      <c r="I174" s="16">
        <v>39780</v>
      </c>
      <c r="J174" s="15">
        <v>5</v>
      </c>
      <c r="K174" s="15">
        <v>0</v>
      </c>
      <c r="L174" s="15">
        <v>5</v>
      </c>
      <c r="M174" s="15">
        <v>25</v>
      </c>
      <c r="O174" t="str">
        <f t="shared" si="2"/>
        <v>HJMBound &amp; Not Paid</v>
      </c>
    </row>
    <row r="175" spans="1:15" ht="12" customHeight="1" outlineLevel="1" x14ac:dyDescent="0.2">
      <c r="A175" s="12" t="s">
        <v>24156</v>
      </c>
      <c r="B175" s="12">
        <v>15749</v>
      </c>
      <c r="C175" s="12" t="s">
        <v>20135</v>
      </c>
      <c r="D175" s="13">
        <v>39743</v>
      </c>
      <c r="E175" s="13">
        <v>39750</v>
      </c>
      <c r="F175" s="14">
        <v>39750</v>
      </c>
      <c r="G175" s="14">
        <v>39750</v>
      </c>
      <c r="H175" s="14">
        <v>39751</v>
      </c>
      <c r="I175" s="16">
        <v>39758</v>
      </c>
      <c r="J175" s="15">
        <v>0</v>
      </c>
      <c r="K175" s="15">
        <v>1</v>
      </c>
      <c r="L175" s="15">
        <v>1</v>
      </c>
      <c r="M175" s="15">
        <v>7</v>
      </c>
      <c r="O175" t="str">
        <f t="shared" si="2"/>
        <v>LABBound &amp; Not Paid</v>
      </c>
    </row>
    <row r="176" spans="1:15" ht="12" customHeight="1" outlineLevel="1" x14ac:dyDescent="0.2">
      <c r="A176" s="12" t="s">
        <v>24157</v>
      </c>
      <c r="B176" s="12">
        <v>15754</v>
      </c>
      <c r="C176" s="12" t="s">
        <v>20135</v>
      </c>
      <c r="D176" s="13">
        <v>39749</v>
      </c>
      <c r="E176" s="13">
        <v>39750</v>
      </c>
      <c r="F176" s="14">
        <v>39750</v>
      </c>
      <c r="G176" s="14">
        <v>39757</v>
      </c>
      <c r="H176" s="14">
        <v>39757</v>
      </c>
      <c r="I176" s="16">
        <v>39759</v>
      </c>
      <c r="J176" s="15">
        <v>7</v>
      </c>
      <c r="K176" s="15">
        <v>0</v>
      </c>
      <c r="L176" s="15">
        <v>7</v>
      </c>
      <c r="M176" s="15">
        <v>2</v>
      </c>
      <c r="O176" t="str">
        <f t="shared" si="2"/>
        <v>MCBBound &amp; Not Paid</v>
      </c>
    </row>
    <row r="177" spans="1:15" ht="12" customHeight="1" outlineLevel="1" x14ac:dyDescent="0.2">
      <c r="A177" s="12" t="s">
        <v>24157</v>
      </c>
      <c r="B177" s="12">
        <v>15937</v>
      </c>
      <c r="C177" s="12" t="s">
        <v>20135</v>
      </c>
      <c r="D177" s="13">
        <v>39744</v>
      </c>
      <c r="E177" s="13">
        <v>39750</v>
      </c>
      <c r="F177" s="14">
        <v>39750</v>
      </c>
      <c r="G177" s="14">
        <v>39788</v>
      </c>
      <c r="H177" s="14">
        <v>39788</v>
      </c>
      <c r="I177" s="16">
        <v>39801</v>
      </c>
      <c r="J177" s="15">
        <v>38</v>
      </c>
      <c r="K177" s="15">
        <v>0</v>
      </c>
      <c r="L177" s="15">
        <v>38</v>
      </c>
      <c r="M177" s="15">
        <v>13</v>
      </c>
      <c r="O177" t="str">
        <f t="shared" si="2"/>
        <v>MCBBound &amp; Not Paid</v>
      </c>
    </row>
    <row r="178" spans="1:15" ht="12" customHeight="1" outlineLevel="1" x14ac:dyDescent="0.2">
      <c r="A178" s="12" t="s">
        <v>24157</v>
      </c>
      <c r="B178" s="12">
        <v>15728</v>
      </c>
      <c r="C178" s="12" t="s">
        <v>20135</v>
      </c>
      <c r="D178" s="13">
        <v>39749</v>
      </c>
      <c r="E178" s="13">
        <v>39750</v>
      </c>
      <c r="F178" s="14">
        <v>39750</v>
      </c>
      <c r="G178" s="14">
        <v>39750</v>
      </c>
      <c r="H178" s="14">
        <v>39752</v>
      </c>
      <c r="I178" s="16">
        <v>39753</v>
      </c>
      <c r="J178" s="15">
        <v>0</v>
      </c>
      <c r="K178" s="15">
        <v>2</v>
      </c>
      <c r="L178" s="15">
        <v>2</v>
      </c>
      <c r="M178" s="15">
        <v>1</v>
      </c>
      <c r="O178" t="str">
        <f t="shared" si="2"/>
        <v>MCBBound &amp; Not Paid</v>
      </c>
    </row>
    <row r="179" spans="1:15" ht="12" customHeight="1" outlineLevel="1" x14ac:dyDescent="0.2">
      <c r="A179" s="12" t="s">
        <v>24158</v>
      </c>
      <c r="B179" s="12">
        <v>16432</v>
      </c>
      <c r="C179" s="12" t="s">
        <v>20133</v>
      </c>
      <c r="D179" s="13">
        <v>39738</v>
      </c>
      <c r="E179" s="13">
        <v>39750</v>
      </c>
      <c r="F179" s="14">
        <v>39750</v>
      </c>
      <c r="G179" s="20"/>
      <c r="H179" s="20"/>
      <c r="I179" s="18"/>
      <c r="J179" s="23"/>
      <c r="K179" s="23"/>
      <c r="L179" s="15">
        <v>0</v>
      </c>
      <c r="M179" s="15">
        <v>0</v>
      </c>
      <c r="O179" t="str">
        <f t="shared" si="2"/>
        <v>NBBDeclined</v>
      </c>
    </row>
    <row r="180" spans="1:15" ht="12" customHeight="1" outlineLevel="1" x14ac:dyDescent="0.2">
      <c r="A180" s="12" t="s">
        <v>24158</v>
      </c>
      <c r="B180" s="12">
        <v>16430</v>
      </c>
      <c r="C180" s="12" t="s">
        <v>20133</v>
      </c>
      <c r="D180" s="13">
        <v>39748</v>
      </c>
      <c r="E180" s="13">
        <v>39750</v>
      </c>
      <c r="F180" s="14">
        <v>39750</v>
      </c>
      <c r="G180" s="20"/>
      <c r="H180" s="20"/>
      <c r="I180" s="18"/>
      <c r="J180" s="23"/>
      <c r="K180" s="23"/>
      <c r="L180" s="15">
        <v>0</v>
      </c>
      <c r="M180" s="15">
        <v>0</v>
      </c>
      <c r="O180" t="str">
        <f t="shared" si="2"/>
        <v>NBBDeclined</v>
      </c>
    </row>
    <row r="181" spans="1:15" ht="12" customHeight="1" outlineLevel="1" x14ac:dyDescent="0.2">
      <c r="A181" s="12" t="s">
        <v>20138</v>
      </c>
      <c r="B181" s="12">
        <v>15873</v>
      </c>
      <c r="C181" s="12" t="s">
        <v>20135</v>
      </c>
      <c r="D181" s="13">
        <v>39744</v>
      </c>
      <c r="E181" s="13">
        <v>39751</v>
      </c>
      <c r="F181" s="14">
        <v>39751</v>
      </c>
      <c r="G181" s="14">
        <v>39769</v>
      </c>
      <c r="H181" s="14">
        <v>39770</v>
      </c>
      <c r="I181" s="16">
        <v>39783</v>
      </c>
      <c r="J181" s="15">
        <v>18</v>
      </c>
      <c r="K181" s="15">
        <v>1</v>
      </c>
      <c r="L181" s="15">
        <v>19</v>
      </c>
      <c r="M181" s="15">
        <v>13</v>
      </c>
      <c r="O181" t="str">
        <f t="shared" si="2"/>
        <v>CNJBound &amp; Not Paid</v>
      </c>
    </row>
    <row r="182" spans="1:15" ht="12" customHeight="1" outlineLevel="1" x14ac:dyDescent="0.2">
      <c r="A182" s="12" t="s">
        <v>24158</v>
      </c>
      <c r="B182" s="12">
        <v>16433</v>
      </c>
      <c r="C182" s="12" t="s">
        <v>20133</v>
      </c>
      <c r="D182" s="13">
        <v>39748</v>
      </c>
      <c r="E182" s="13">
        <v>39751</v>
      </c>
      <c r="F182" s="14">
        <v>39751</v>
      </c>
      <c r="G182" s="20"/>
      <c r="H182" s="20"/>
      <c r="I182" s="18"/>
      <c r="J182" s="23"/>
      <c r="K182" s="23"/>
      <c r="L182" s="15">
        <v>0</v>
      </c>
      <c r="M182" s="15">
        <v>0</v>
      </c>
      <c r="O182" t="str">
        <f t="shared" si="2"/>
        <v>NBBDeclined</v>
      </c>
    </row>
    <row r="183" spans="1:15" ht="12" customHeight="1" outlineLevel="1" x14ac:dyDescent="0.2">
      <c r="A183" s="12" t="s">
        <v>24158</v>
      </c>
      <c r="B183" s="12">
        <v>15184</v>
      </c>
      <c r="C183" s="12" t="s">
        <v>20135</v>
      </c>
      <c r="D183" s="13">
        <v>39749</v>
      </c>
      <c r="E183" s="13">
        <v>39751</v>
      </c>
      <c r="F183" s="14">
        <v>39751</v>
      </c>
      <c r="G183" s="14">
        <v>39751</v>
      </c>
      <c r="H183" s="14">
        <v>39559</v>
      </c>
      <c r="I183" s="18"/>
      <c r="J183" s="15">
        <v>0</v>
      </c>
      <c r="K183" s="15">
        <v>-192</v>
      </c>
      <c r="L183" s="15">
        <v>-192</v>
      </c>
      <c r="M183" s="15">
        <v>0</v>
      </c>
      <c r="O183" t="str">
        <f t="shared" si="2"/>
        <v>NBBBound &amp; Not Paid</v>
      </c>
    </row>
    <row r="184" spans="1:15" ht="12" customHeight="1" outlineLevel="1" x14ac:dyDescent="0.2">
      <c r="A184" s="12" t="s">
        <v>20138</v>
      </c>
      <c r="B184" s="12">
        <v>15982</v>
      </c>
      <c r="C184" s="12" t="s">
        <v>20135</v>
      </c>
      <c r="D184" s="13">
        <v>39749</v>
      </c>
      <c r="E184" s="13">
        <v>39752</v>
      </c>
      <c r="F184" s="14">
        <v>39752</v>
      </c>
      <c r="G184" s="14">
        <v>39787</v>
      </c>
      <c r="H184" s="14">
        <v>39787</v>
      </c>
      <c r="I184" s="16">
        <v>39813</v>
      </c>
      <c r="J184" s="15">
        <v>35</v>
      </c>
      <c r="K184" s="15">
        <v>0</v>
      </c>
      <c r="L184" s="15">
        <v>35</v>
      </c>
      <c r="M184" s="15">
        <v>26</v>
      </c>
      <c r="O184" t="str">
        <f t="shared" si="2"/>
        <v>CNJBound &amp; Not Paid</v>
      </c>
    </row>
    <row r="185" spans="1:15" ht="12" customHeight="1" outlineLevel="1" x14ac:dyDescent="0.2">
      <c r="A185" s="12" t="s">
        <v>20138</v>
      </c>
      <c r="B185" s="12">
        <v>15903</v>
      </c>
      <c r="C185" s="12" t="s">
        <v>20135</v>
      </c>
      <c r="D185" s="13">
        <v>39715</v>
      </c>
      <c r="E185" s="13">
        <v>39752</v>
      </c>
      <c r="F185" s="14">
        <v>39752</v>
      </c>
      <c r="G185" s="14">
        <v>39766</v>
      </c>
      <c r="H185" s="14">
        <v>39769</v>
      </c>
      <c r="I185" s="16">
        <v>39788</v>
      </c>
      <c r="J185" s="15">
        <v>14</v>
      </c>
      <c r="K185" s="15">
        <v>3</v>
      </c>
      <c r="L185" s="15">
        <v>17</v>
      </c>
      <c r="M185" s="15">
        <v>19</v>
      </c>
      <c r="O185" t="str">
        <f t="shared" si="2"/>
        <v>CNJBound &amp; Not Paid</v>
      </c>
    </row>
    <row r="186" spans="1:15" ht="12" customHeight="1" outlineLevel="1" x14ac:dyDescent="0.2">
      <c r="A186" s="12" t="s">
        <v>20138</v>
      </c>
      <c r="B186" s="12">
        <v>15877</v>
      </c>
      <c r="C186" s="12" t="s">
        <v>20135</v>
      </c>
      <c r="D186" s="13">
        <v>39715</v>
      </c>
      <c r="E186" s="13">
        <v>39752</v>
      </c>
      <c r="F186" s="14">
        <v>39752</v>
      </c>
      <c r="G186" s="14">
        <v>39764</v>
      </c>
      <c r="H186" s="14">
        <v>39766</v>
      </c>
      <c r="I186" s="16">
        <v>39783</v>
      </c>
      <c r="J186" s="15">
        <v>12</v>
      </c>
      <c r="K186" s="15">
        <v>2</v>
      </c>
      <c r="L186" s="15">
        <v>14</v>
      </c>
      <c r="M186" s="15">
        <v>17</v>
      </c>
      <c r="O186" t="str">
        <f t="shared" si="2"/>
        <v>CNJBound &amp; Not Paid</v>
      </c>
    </row>
    <row r="187" spans="1:15" ht="12" customHeight="1" outlineLevel="1" x14ac:dyDescent="0.2">
      <c r="A187" s="12" t="s">
        <v>24156</v>
      </c>
      <c r="B187" s="12">
        <v>15806</v>
      </c>
      <c r="C187" s="12" t="s">
        <v>20135</v>
      </c>
      <c r="D187" s="13">
        <v>39751</v>
      </c>
      <c r="E187" s="13">
        <v>39752</v>
      </c>
      <c r="F187" s="14">
        <v>39752</v>
      </c>
      <c r="G187" s="14">
        <v>39755</v>
      </c>
      <c r="H187" s="14">
        <v>39757</v>
      </c>
      <c r="I187" s="16">
        <v>39769</v>
      </c>
      <c r="J187" s="15">
        <v>3</v>
      </c>
      <c r="K187" s="15">
        <v>2</v>
      </c>
      <c r="L187" s="15">
        <v>5</v>
      </c>
      <c r="M187" s="15">
        <v>12</v>
      </c>
      <c r="O187" t="str">
        <f t="shared" si="2"/>
        <v>LABBound &amp; Not Paid</v>
      </c>
    </row>
    <row r="188" spans="1:15" ht="12" customHeight="1" outlineLevel="1" x14ac:dyDescent="0.2">
      <c r="A188" s="12" t="s">
        <v>24156</v>
      </c>
      <c r="B188" s="12">
        <v>15772</v>
      </c>
      <c r="C188" s="12" t="s">
        <v>20135</v>
      </c>
      <c r="D188" s="13">
        <v>39752</v>
      </c>
      <c r="E188" s="13">
        <v>39752</v>
      </c>
      <c r="F188" s="14">
        <v>39752</v>
      </c>
      <c r="G188" s="14">
        <v>39752</v>
      </c>
      <c r="H188" s="14">
        <v>39755</v>
      </c>
      <c r="I188" s="16">
        <v>39763</v>
      </c>
      <c r="J188" s="15">
        <v>0</v>
      </c>
      <c r="K188" s="15">
        <v>3</v>
      </c>
      <c r="L188" s="15">
        <v>3</v>
      </c>
      <c r="M188" s="15">
        <v>8</v>
      </c>
      <c r="O188" t="str">
        <f t="shared" si="2"/>
        <v>LABBound &amp; Not Paid</v>
      </c>
    </row>
    <row r="189" spans="1:15" ht="12" customHeight="1" outlineLevel="1" x14ac:dyDescent="0.2">
      <c r="A189" s="12" t="s">
        <v>24158</v>
      </c>
      <c r="B189" s="12">
        <v>16435</v>
      </c>
      <c r="C189" s="12" t="s">
        <v>20133</v>
      </c>
      <c r="D189" s="13">
        <v>39751</v>
      </c>
      <c r="E189" s="13">
        <v>39752</v>
      </c>
      <c r="F189" s="14">
        <v>39752</v>
      </c>
      <c r="G189" s="20"/>
      <c r="H189" s="20"/>
      <c r="I189" s="18"/>
      <c r="J189" s="23"/>
      <c r="K189" s="23"/>
      <c r="L189" s="15">
        <v>0</v>
      </c>
      <c r="M189" s="15">
        <v>0</v>
      </c>
      <c r="O189" t="str">
        <f t="shared" si="2"/>
        <v>NBBDeclined</v>
      </c>
    </row>
    <row r="190" spans="1:15" ht="12" customHeight="1" outlineLevel="1" x14ac:dyDescent="0.2">
      <c r="A190" s="12" t="s">
        <v>24158</v>
      </c>
      <c r="B190" s="12">
        <v>16436</v>
      </c>
      <c r="C190" s="12" t="s">
        <v>20133</v>
      </c>
      <c r="D190" s="18"/>
      <c r="E190" s="13">
        <v>39752</v>
      </c>
      <c r="F190" s="14">
        <v>39755</v>
      </c>
      <c r="G190" s="20"/>
      <c r="H190" s="20"/>
      <c r="I190" s="18"/>
      <c r="J190" s="23"/>
      <c r="K190" s="23"/>
      <c r="L190" s="15">
        <v>0</v>
      </c>
      <c r="M190" s="15">
        <v>0</v>
      </c>
      <c r="O190" t="str">
        <f t="shared" si="2"/>
        <v>NBBDeclined</v>
      </c>
    </row>
    <row r="191" spans="1:15" ht="12" customHeight="1" outlineLevel="1" x14ac:dyDescent="0.2">
      <c r="A191" s="12" t="s">
        <v>20138</v>
      </c>
      <c r="B191" s="12">
        <v>15805</v>
      </c>
      <c r="C191" s="12" t="s">
        <v>20135</v>
      </c>
      <c r="D191" s="13">
        <v>39755</v>
      </c>
      <c r="E191" s="13">
        <v>39756</v>
      </c>
      <c r="F191" s="14">
        <v>39756</v>
      </c>
      <c r="G191" s="14">
        <v>39757</v>
      </c>
      <c r="H191" s="14">
        <v>39757</v>
      </c>
      <c r="I191" s="16">
        <v>39769</v>
      </c>
      <c r="J191" s="15">
        <v>1</v>
      </c>
      <c r="K191" s="15">
        <v>0</v>
      </c>
      <c r="L191" s="15">
        <v>1</v>
      </c>
      <c r="M191" s="15">
        <v>12</v>
      </c>
      <c r="O191" t="str">
        <f t="shared" si="2"/>
        <v>CNJBound &amp; Not Paid</v>
      </c>
    </row>
    <row r="192" spans="1:15" ht="12" customHeight="1" outlineLevel="1" x14ac:dyDescent="0.2">
      <c r="A192" s="12" t="s">
        <v>24153</v>
      </c>
      <c r="B192" s="12">
        <v>16075</v>
      </c>
      <c r="C192" s="12" t="s">
        <v>20135</v>
      </c>
      <c r="D192" s="13">
        <v>39744</v>
      </c>
      <c r="E192" s="13">
        <v>39755</v>
      </c>
      <c r="F192" s="14">
        <v>39756</v>
      </c>
      <c r="G192" s="14">
        <v>39783</v>
      </c>
      <c r="H192" s="14">
        <v>39783</v>
      </c>
      <c r="I192" s="16">
        <v>39815</v>
      </c>
      <c r="J192" s="15">
        <v>27</v>
      </c>
      <c r="K192" s="15">
        <v>0</v>
      </c>
      <c r="L192" s="15">
        <v>27</v>
      </c>
      <c r="M192" s="15">
        <v>32</v>
      </c>
      <c r="O192" t="str">
        <f t="shared" si="2"/>
        <v>HJMBound &amp; Not Paid</v>
      </c>
    </row>
    <row r="193" spans="1:15" ht="12" customHeight="1" outlineLevel="1" x14ac:dyDescent="0.2">
      <c r="A193" s="12" t="s">
        <v>24153</v>
      </c>
      <c r="B193" s="12">
        <v>15910</v>
      </c>
      <c r="C193" s="12" t="s">
        <v>20135</v>
      </c>
      <c r="D193" s="13">
        <v>39749</v>
      </c>
      <c r="E193" s="13">
        <v>39755</v>
      </c>
      <c r="F193" s="14">
        <v>39756</v>
      </c>
      <c r="G193" s="14">
        <v>39758</v>
      </c>
      <c r="H193" s="14">
        <v>39758</v>
      </c>
      <c r="I193" s="16">
        <v>39791</v>
      </c>
      <c r="J193" s="15">
        <v>2</v>
      </c>
      <c r="K193" s="15">
        <v>0</v>
      </c>
      <c r="L193" s="15">
        <v>2</v>
      </c>
      <c r="M193" s="15">
        <v>33</v>
      </c>
      <c r="O193" t="str">
        <f t="shared" si="2"/>
        <v>HJMBound &amp; Not Paid</v>
      </c>
    </row>
    <row r="194" spans="1:15" ht="12" customHeight="1" outlineLevel="1" x14ac:dyDescent="0.2">
      <c r="A194" s="12" t="s">
        <v>24153</v>
      </c>
      <c r="B194" s="12">
        <v>15863</v>
      </c>
      <c r="C194" s="12" t="s">
        <v>20135</v>
      </c>
      <c r="D194" s="17">
        <v>39751</v>
      </c>
      <c r="E194" s="13">
        <v>39756</v>
      </c>
      <c r="F194" s="14">
        <v>39756</v>
      </c>
      <c r="G194" s="14">
        <v>39757</v>
      </c>
      <c r="H194" s="14">
        <v>39763</v>
      </c>
      <c r="I194" s="16">
        <v>39783</v>
      </c>
      <c r="J194" s="15">
        <v>1</v>
      </c>
      <c r="K194" s="15">
        <v>6</v>
      </c>
      <c r="L194" s="15">
        <v>7</v>
      </c>
      <c r="M194" s="15">
        <v>20</v>
      </c>
      <c r="O194" t="str">
        <f t="shared" si="2"/>
        <v>HJMBound &amp; Not Paid</v>
      </c>
    </row>
    <row r="195" spans="1:15" ht="12" customHeight="1" outlineLevel="1" x14ac:dyDescent="0.2">
      <c r="A195" s="12" t="s">
        <v>24156</v>
      </c>
      <c r="B195" s="12">
        <v>15827</v>
      </c>
      <c r="C195" s="12" t="s">
        <v>20135</v>
      </c>
      <c r="D195" s="13">
        <v>39748</v>
      </c>
      <c r="E195" s="13">
        <v>39755</v>
      </c>
      <c r="F195" s="14">
        <v>39756</v>
      </c>
      <c r="G195" s="14">
        <v>39756</v>
      </c>
      <c r="H195" s="14">
        <v>39757</v>
      </c>
      <c r="I195" s="16">
        <v>39775</v>
      </c>
      <c r="J195" s="15">
        <v>0</v>
      </c>
      <c r="K195" s="15">
        <v>1</v>
      </c>
      <c r="L195" s="15">
        <v>1</v>
      </c>
      <c r="M195" s="15">
        <v>18</v>
      </c>
      <c r="O195" t="str">
        <f t="shared" ref="O195:O258" si="3">+A195&amp;C195</f>
        <v>LABBound &amp; Not Paid</v>
      </c>
    </row>
    <row r="196" spans="1:15" ht="12" customHeight="1" outlineLevel="1" x14ac:dyDescent="0.2">
      <c r="A196" s="12" t="s">
        <v>24156</v>
      </c>
      <c r="B196" s="12">
        <v>16112</v>
      </c>
      <c r="C196" s="12" t="s">
        <v>20135</v>
      </c>
      <c r="D196" s="13">
        <v>39748</v>
      </c>
      <c r="E196" s="13">
        <v>39755</v>
      </c>
      <c r="F196" s="14">
        <v>39756</v>
      </c>
      <c r="G196" s="14">
        <v>39811</v>
      </c>
      <c r="H196" s="14">
        <v>39811</v>
      </c>
      <c r="I196" s="16">
        <v>39824</v>
      </c>
      <c r="J196" s="15">
        <v>55</v>
      </c>
      <c r="K196" s="15">
        <v>0</v>
      </c>
      <c r="L196" s="15">
        <v>55</v>
      </c>
      <c r="M196" s="15">
        <v>13</v>
      </c>
      <c r="O196" t="str">
        <f t="shared" si="3"/>
        <v>LABBound &amp; Not Paid</v>
      </c>
    </row>
    <row r="197" spans="1:15" ht="12" customHeight="1" outlineLevel="1" x14ac:dyDescent="0.2">
      <c r="A197" s="12" t="s">
        <v>24156</v>
      </c>
      <c r="B197" s="12">
        <v>15816</v>
      </c>
      <c r="C197" s="12" t="s">
        <v>20135</v>
      </c>
      <c r="D197" s="13">
        <v>39755</v>
      </c>
      <c r="E197" s="13">
        <v>39756</v>
      </c>
      <c r="F197" s="14">
        <v>39756</v>
      </c>
      <c r="G197" s="14">
        <v>39758</v>
      </c>
      <c r="H197" s="14">
        <v>39763</v>
      </c>
      <c r="I197" s="16">
        <v>39771</v>
      </c>
      <c r="J197" s="15">
        <v>2</v>
      </c>
      <c r="K197" s="15">
        <v>5</v>
      </c>
      <c r="L197" s="15">
        <v>7</v>
      </c>
      <c r="M197" s="15">
        <v>8</v>
      </c>
      <c r="O197" t="str">
        <f t="shared" si="3"/>
        <v>LABBound &amp; Not Paid</v>
      </c>
    </row>
    <row r="198" spans="1:15" ht="12" customHeight="1" outlineLevel="1" x14ac:dyDescent="0.2">
      <c r="A198" s="12" t="s">
        <v>24157</v>
      </c>
      <c r="B198" s="12">
        <v>15844</v>
      </c>
      <c r="C198" s="12" t="s">
        <v>20135</v>
      </c>
      <c r="D198" s="13">
        <v>39749</v>
      </c>
      <c r="E198" s="13">
        <v>39755</v>
      </c>
      <c r="F198" s="14">
        <v>39756</v>
      </c>
      <c r="G198" s="14">
        <v>39770</v>
      </c>
      <c r="H198" s="14">
        <v>39771</v>
      </c>
      <c r="I198" s="16">
        <v>39781</v>
      </c>
      <c r="J198" s="15">
        <v>14</v>
      </c>
      <c r="K198" s="15">
        <v>1</v>
      </c>
      <c r="L198" s="15">
        <v>15</v>
      </c>
      <c r="M198" s="15">
        <v>10</v>
      </c>
      <c r="O198" t="str">
        <f t="shared" si="3"/>
        <v>MCBBound &amp; Not Paid</v>
      </c>
    </row>
    <row r="199" spans="1:15" ht="12" customHeight="1" outlineLevel="1" x14ac:dyDescent="0.2">
      <c r="A199" s="12" t="s">
        <v>24157</v>
      </c>
      <c r="B199" s="12">
        <v>15955</v>
      </c>
      <c r="C199" s="12" t="s">
        <v>20135</v>
      </c>
      <c r="D199" s="13">
        <v>39751</v>
      </c>
      <c r="E199" s="13">
        <v>39756</v>
      </c>
      <c r="F199" s="14">
        <v>39756</v>
      </c>
      <c r="G199" s="14">
        <v>39792</v>
      </c>
      <c r="H199" s="14">
        <v>39792</v>
      </c>
      <c r="I199" s="16">
        <v>39805</v>
      </c>
      <c r="J199" s="15">
        <v>36</v>
      </c>
      <c r="K199" s="15">
        <v>0</v>
      </c>
      <c r="L199" s="15">
        <v>36</v>
      </c>
      <c r="M199" s="15">
        <v>13</v>
      </c>
      <c r="O199" t="str">
        <f t="shared" si="3"/>
        <v>MCBBound &amp; Not Paid</v>
      </c>
    </row>
    <row r="200" spans="1:15" ht="12" customHeight="1" outlineLevel="1" x14ac:dyDescent="0.2">
      <c r="A200" s="12" t="s">
        <v>24157</v>
      </c>
      <c r="B200" s="12">
        <v>15888</v>
      </c>
      <c r="C200" s="12" t="s">
        <v>20135</v>
      </c>
      <c r="D200" s="13">
        <v>39755</v>
      </c>
      <c r="E200" s="13">
        <v>39756</v>
      </c>
      <c r="F200" s="14">
        <v>39756</v>
      </c>
      <c r="G200" s="14">
        <v>39760</v>
      </c>
      <c r="H200" s="14">
        <v>39774</v>
      </c>
      <c r="I200" s="16">
        <v>39786</v>
      </c>
      <c r="J200" s="15">
        <v>4</v>
      </c>
      <c r="K200" s="15">
        <v>14</v>
      </c>
      <c r="L200" s="15">
        <v>18</v>
      </c>
      <c r="M200" s="15">
        <v>12</v>
      </c>
      <c r="O200" t="str">
        <f t="shared" si="3"/>
        <v>MCBBound &amp; Not Paid</v>
      </c>
    </row>
    <row r="201" spans="1:15" ht="12" customHeight="1" outlineLevel="1" x14ac:dyDescent="0.2">
      <c r="A201" s="12" t="s">
        <v>24157</v>
      </c>
      <c r="B201" s="12">
        <v>15954</v>
      </c>
      <c r="C201" s="12" t="s">
        <v>20135</v>
      </c>
      <c r="D201" s="13">
        <v>39751</v>
      </c>
      <c r="E201" s="13">
        <v>39755</v>
      </c>
      <c r="F201" s="14">
        <v>39756</v>
      </c>
      <c r="G201" s="14">
        <v>39758</v>
      </c>
      <c r="H201" s="14">
        <v>39791</v>
      </c>
      <c r="I201" s="16">
        <v>39805</v>
      </c>
      <c r="J201" s="15">
        <v>2</v>
      </c>
      <c r="K201" s="15">
        <v>33</v>
      </c>
      <c r="L201" s="15">
        <v>35</v>
      </c>
      <c r="M201" s="15">
        <v>14</v>
      </c>
      <c r="O201" t="str">
        <f t="shared" si="3"/>
        <v>MCBBound &amp; Not Paid</v>
      </c>
    </row>
    <row r="202" spans="1:15" ht="12" customHeight="1" outlineLevel="1" x14ac:dyDescent="0.2">
      <c r="A202" s="12" t="s">
        <v>24158</v>
      </c>
      <c r="B202" s="12">
        <v>16439</v>
      </c>
      <c r="C202" s="12" t="s">
        <v>20133</v>
      </c>
      <c r="D202" s="13">
        <v>39744</v>
      </c>
      <c r="E202" s="13">
        <v>39756</v>
      </c>
      <c r="F202" s="14">
        <v>39756</v>
      </c>
      <c r="G202" s="20"/>
      <c r="H202" s="20"/>
      <c r="I202" s="18"/>
      <c r="J202" s="23"/>
      <c r="K202" s="23"/>
      <c r="L202" s="15">
        <v>0</v>
      </c>
      <c r="M202" s="15">
        <v>0</v>
      </c>
      <c r="O202" t="str">
        <f t="shared" si="3"/>
        <v>NBBDeclined</v>
      </c>
    </row>
    <row r="203" spans="1:15" ht="12" customHeight="1" outlineLevel="1" x14ac:dyDescent="0.2">
      <c r="A203" s="12" t="s">
        <v>24158</v>
      </c>
      <c r="B203" s="12">
        <v>15916</v>
      </c>
      <c r="C203" s="12" t="s">
        <v>20135</v>
      </c>
      <c r="D203" s="13">
        <v>39756</v>
      </c>
      <c r="E203" s="13">
        <v>39756</v>
      </c>
      <c r="F203" s="14">
        <v>39756</v>
      </c>
      <c r="G203" s="14">
        <v>39776</v>
      </c>
      <c r="H203" s="14">
        <v>39811</v>
      </c>
      <c r="I203" s="16">
        <v>39794</v>
      </c>
      <c r="J203" s="15">
        <v>20</v>
      </c>
      <c r="K203" s="15">
        <v>35</v>
      </c>
      <c r="L203" s="15">
        <v>55</v>
      </c>
      <c r="M203" s="15">
        <v>-17</v>
      </c>
      <c r="O203" t="str">
        <f t="shared" si="3"/>
        <v>NBBBound &amp; Not Paid</v>
      </c>
    </row>
    <row r="204" spans="1:15" ht="12" customHeight="1" outlineLevel="1" x14ac:dyDescent="0.2">
      <c r="A204" s="12" t="s">
        <v>24156</v>
      </c>
      <c r="B204" s="12">
        <v>15822</v>
      </c>
      <c r="C204" s="12" t="s">
        <v>20135</v>
      </c>
      <c r="D204" s="13">
        <v>39756</v>
      </c>
      <c r="E204" s="13">
        <v>39757</v>
      </c>
      <c r="F204" s="14">
        <v>39757</v>
      </c>
      <c r="G204" s="14">
        <v>39763</v>
      </c>
      <c r="H204" s="14">
        <v>39763</v>
      </c>
      <c r="I204" s="16">
        <v>39772</v>
      </c>
      <c r="J204" s="15">
        <v>6</v>
      </c>
      <c r="K204" s="15">
        <v>0</v>
      </c>
      <c r="L204" s="15">
        <v>6</v>
      </c>
      <c r="M204" s="15">
        <v>9</v>
      </c>
      <c r="O204" t="str">
        <f t="shared" si="3"/>
        <v>LABBound &amp; Not Paid</v>
      </c>
    </row>
    <row r="205" spans="1:15" ht="12" customHeight="1" outlineLevel="1" x14ac:dyDescent="0.2">
      <c r="A205" s="12" t="s">
        <v>24156</v>
      </c>
      <c r="B205" s="12">
        <v>16085</v>
      </c>
      <c r="C205" s="12" t="s">
        <v>20135</v>
      </c>
      <c r="D205" s="13">
        <v>39751</v>
      </c>
      <c r="E205" s="13">
        <v>39757</v>
      </c>
      <c r="F205" s="14">
        <v>39757</v>
      </c>
      <c r="G205" s="14">
        <v>39798</v>
      </c>
      <c r="H205" s="14">
        <v>39798</v>
      </c>
      <c r="I205" s="16">
        <v>39817</v>
      </c>
      <c r="J205" s="15">
        <v>41</v>
      </c>
      <c r="K205" s="15">
        <v>0</v>
      </c>
      <c r="L205" s="15">
        <v>41</v>
      </c>
      <c r="M205" s="15">
        <v>19</v>
      </c>
      <c r="O205" t="str">
        <f t="shared" si="3"/>
        <v>LABBound &amp; Not Paid</v>
      </c>
    </row>
    <row r="206" spans="1:15" ht="12" customHeight="1" outlineLevel="1" x14ac:dyDescent="0.2">
      <c r="A206" s="12" t="s">
        <v>24157</v>
      </c>
      <c r="B206" s="12">
        <v>15865</v>
      </c>
      <c r="C206" s="12" t="s">
        <v>20135</v>
      </c>
      <c r="D206" s="13">
        <v>39732</v>
      </c>
      <c r="E206" s="13">
        <v>39757</v>
      </c>
      <c r="F206" s="14">
        <v>39757</v>
      </c>
      <c r="G206" s="14">
        <v>39771</v>
      </c>
      <c r="H206" s="14">
        <v>39771</v>
      </c>
      <c r="I206" s="16">
        <v>39783</v>
      </c>
      <c r="J206" s="15">
        <v>14</v>
      </c>
      <c r="K206" s="15">
        <v>0</v>
      </c>
      <c r="L206" s="15">
        <v>14</v>
      </c>
      <c r="M206" s="15">
        <v>12</v>
      </c>
      <c r="O206" t="str">
        <f t="shared" si="3"/>
        <v>MCBBound &amp; Not Paid</v>
      </c>
    </row>
    <row r="207" spans="1:15" ht="12" customHeight="1" outlineLevel="1" x14ac:dyDescent="0.2">
      <c r="A207" s="12" t="s">
        <v>20138</v>
      </c>
      <c r="B207" s="12">
        <v>15836</v>
      </c>
      <c r="C207" s="12" t="s">
        <v>20135</v>
      </c>
      <c r="D207" s="13">
        <v>39750</v>
      </c>
      <c r="E207" s="13">
        <v>39758</v>
      </c>
      <c r="F207" s="14">
        <v>39758</v>
      </c>
      <c r="G207" s="14">
        <v>39763</v>
      </c>
      <c r="H207" s="14">
        <v>39763</v>
      </c>
      <c r="I207" s="16">
        <v>39779</v>
      </c>
      <c r="J207" s="15">
        <v>5</v>
      </c>
      <c r="K207" s="15">
        <v>0</v>
      </c>
      <c r="L207" s="15">
        <v>5</v>
      </c>
      <c r="M207" s="15">
        <v>16</v>
      </c>
      <c r="O207" t="str">
        <f t="shared" si="3"/>
        <v>CNJBound &amp; Not Paid</v>
      </c>
    </row>
    <row r="208" spans="1:15" ht="12" customHeight="1" outlineLevel="1" x14ac:dyDescent="0.2">
      <c r="A208" s="12" t="s">
        <v>20138</v>
      </c>
      <c r="B208" s="12">
        <v>15753</v>
      </c>
      <c r="C208" s="12" t="s">
        <v>20135</v>
      </c>
      <c r="D208" s="13">
        <v>39756</v>
      </c>
      <c r="E208" s="13">
        <v>39758</v>
      </c>
      <c r="F208" s="14">
        <v>39758</v>
      </c>
      <c r="G208" s="14">
        <v>39758</v>
      </c>
      <c r="H208" s="14">
        <v>39758</v>
      </c>
      <c r="I208" s="16">
        <v>39759</v>
      </c>
      <c r="J208" s="15">
        <v>0</v>
      </c>
      <c r="K208" s="15">
        <v>0</v>
      </c>
      <c r="L208" s="15">
        <v>0</v>
      </c>
      <c r="M208" s="15">
        <v>1</v>
      </c>
      <c r="O208" t="str">
        <f t="shared" si="3"/>
        <v>CNJBound &amp; Not Paid</v>
      </c>
    </row>
    <row r="209" spans="1:15" ht="12" customHeight="1" outlineLevel="1" x14ac:dyDescent="0.2">
      <c r="A209" s="12" t="s">
        <v>24153</v>
      </c>
      <c r="B209" s="12">
        <v>15951</v>
      </c>
      <c r="C209" s="12" t="s">
        <v>20135</v>
      </c>
      <c r="D209" s="13">
        <v>39750</v>
      </c>
      <c r="E209" s="13">
        <v>39758</v>
      </c>
      <c r="F209" s="14">
        <v>39758</v>
      </c>
      <c r="G209" s="14">
        <v>39758</v>
      </c>
      <c r="H209" s="14">
        <v>39762</v>
      </c>
      <c r="I209" s="16">
        <v>39804</v>
      </c>
      <c r="J209" s="15">
        <v>0</v>
      </c>
      <c r="K209" s="15">
        <v>4</v>
      </c>
      <c r="L209" s="15">
        <v>4</v>
      </c>
      <c r="M209" s="15">
        <v>42</v>
      </c>
      <c r="O209" t="str">
        <f t="shared" si="3"/>
        <v>HJMBound &amp; Not Paid</v>
      </c>
    </row>
    <row r="210" spans="1:15" ht="12" customHeight="1" outlineLevel="1" x14ac:dyDescent="0.2">
      <c r="A210" s="12" t="s">
        <v>24156</v>
      </c>
      <c r="B210" s="12">
        <v>16067</v>
      </c>
      <c r="C210" s="12" t="s">
        <v>20135</v>
      </c>
      <c r="D210" s="13">
        <v>39749</v>
      </c>
      <c r="E210" s="13">
        <v>39758</v>
      </c>
      <c r="F210" s="14">
        <v>39758</v>
      </c>
      <c r="G210" s="14">
        <v>39785</v>
      </c>
      <c r="H210" s="14">
        <v>39785</v>
      </c>
      <c r="I210" s="16">
        <v>39814</v>
      </c>
      <c r="J210" s="15">
        <v>27</v>
      </c>
      <c r="K210" s="15">
        <v>0</v>
      </c>
      <c r="L210" s="15">
        <v>27</v>
      </c>
      <c r="M210" s="15">
        <v>29</v>
      </c>
      <c r="O210" t="str">
        <f t="shared" si="3"/>
        <v>LABBound &amp; Not Paid</v>
      </c>
    </row>
    <row r="211" spans="1:15" ht="12" customHeight="1" outlineLevel="1" x14ac:dyDescent="0.2">
      <c r="A211" s="12" t="s">
        <v>24156</v>
      </c>
      <c r="B211" s="12">
        <v>15829</v>
      </c>
      <c r="C211" s="12" t="s">
        <v>20135</v>
      </c>
      <c r="D211" s="13">
        <v>39757</v>
      </c>
      <c r="E211" s="13">
        <v>39757</v>
      </c>
      <c r="F211" s="14">
        <v>39758</v>
      </c>
      <c r="G211" s="14">
        <v>39764</v>
      </c>
      <c r="H211" s="14">
        <v>39765</v>
      </c>
      <c r="I211" s="16">
        <v>39776</v>
      </c>
      <c r="J211" s="15">
        <v>6</v>
      </c>
      <c r="K211" s="15">
        <v>1</v>
      </c>
      <c r="L211" s="15">
        <v>7</v>
      </c>
      <c r="M211" s="15">
        <v>11</v>
      </c>
      <c r="O211" t="str">
        <f t="shared" si="3"/>
        <v>LABBound &amp; Not Paid</v>
      </c>
    </row>
    <row r="212" spans="1:15" ht="12" customHeight="1" outlineLevel="1" x14ac:dyDescent="0.2">
      <c r="A212" s="12" t="s">
        <v>24156</v>
      </c>
      <c r="B212" s="12">
        <v>15756</v>
      </c>
      <c r="C212" s="12" t="s">
        <v>20137</v>
      </c>
      <c r="D212" s="13">
        <v>39756</v>
      </c>
      <c r="E212" s="13">
        <v>39758</v>
      </c>
      <c r="F212" s="14">
        <v>39758</v>
      </c>
      <c r="G212" s="14">
        <v>39758</v>
      </c>
      <c r="H212" s="14">
        <v>39763</v>
      </c>
      <c r="I212" s="16">
        <v>39759</v>
      </c>
      <c r="J212" s="15">
        <v>0</v>
      </c>
      <c r="K212" s="15">
        <v>5</v>
      </c>
      <c r="L212" s="15">
        <v>5</v>
      </c>
      <c r="M212" s="15">
        <v>-4</v>
      </c>
      <c r="O212" t="str">
        <f t="shared" si="3"/>
        <v>LABCancel</v>
      </c>
    </row>
    <row r="213" spans="1:15" ht="12" customHeight="1" outlineLevel="1" x14ac:dyDescent="0.2">
      <c r="A213" s="12" t="s">
        <v>24157</v>
      </c>
      <c r="B213" s="12">
        <v>15817</v>
      </c>
      <c r="C213" s="12" t="s">
        <v>20135</v>
      </c>
      <c r="D213" s="13">
        <v>39756</v>
      </c>
      <c r="E213" s="13">
        <v>39757</v>
      </c>
      <c r="F213" s="14">
        <v>39758</v>
      </c>
      <c r="G213" s="14">
        <v>39761</v>
      </c>
      <c r="H213" s="14">
        <v>39761</v>
      </c>
      <c r="I213" s="16">
        <v>39771</v>
      </c>
      <c r="J213" s="15">
        <v>3</v>
      </c>
      <c r="K213" s="15">
        <v>0</v>
      </c>
      <c r="L213" s="15">
        <v>3</v>
      </c>
      <c r="M213" s="15">
        <v>10</v>
      </c>
      <c r="O213" t="str">
        <f t="shared" si="3"/>
        <v>MCBBound &amp; Not Paid</v>
      </c>
    </row>
    <row r="214" spans="1:15" ht="12" customHeight="1" outlineLevel="1" x14ac:dyDescent="0.2">
      <c r="A214" s="12" t="s">
        <v>24158</v>
      </c>
      <c r="B214" s="12">
        <v>16565</v>
      </c>
      <c r="C214" s="12" t="s">
        <v>20136</v>
      </c>
      <c r="D214" s="13">
        <v>39757</v>
      </c>
      <c r="E214" s="13">
        <v>39758</v>
      </c>
      <c r="F214" s="14">
        <v>39758</v>
      </c>
      <c r="G214" s="8"/>
      <c r="H214" s="8"/>
      <c r="I214" s="18"/>
      <c r="J214" s="10"/>
      <c r="K214" s="10"/>
      <c r="L214" s="15">
        <v>0</v>
      </c>
      <c r="M214" s="15">
        <v>0</v>
      </c>
      <c r="O214" t="str">
        <f t="shared" si="3"/>
        <v>NBBClose-No Info</v>
      </c>
    </row>
    <row r="215" spans="1:15" ht="12" customHeight="1" outlineLevel="1" x14ac:dyDescent="0.2">
      <c r="A215" s="12" t="s">
        <v>24158</v>
      </c>
      <c r="B215" s="12">
        <v>16566</v>
      </c>
      <c r="C215" s="12" t="s">
        <v>20136</v>
      </c>
      <c r="D215" s="13">
        <v>39756</v>
      </c>
      <c r="E215" s="13">
        <v>39758</v>
      </c>
      <c r="F215" s="14">
        <v>39758</v>
      </c>
      <c r="G215" s="20"/>
      <c r="H215" s="20"/>
      <c r="I215" s="18"/>
      <c r="J215" s="23"/>
      <c r="K215" s="23"/>
      <c r="L215" s="15">
        <v>0</v>
      </c>
      <c r="M215" s="15">
        <v>0</v>
      </c>
      <c r="O215" t="str">
        <f t="shared" si="3"/>
        <v>NBBClose-No Info</v>
      </c>
    </row>
    <row r="216" spans="1:15" ht="12" customHeight="1" outlineLevel="1" x14ac:dyDescent="0.2">
      <c r="A216" s="12" t="s">
        <v>24153</v>
      </c>
      <c r="B216" s="12">
        <v>16079</v>
      </c>
      <c r="C216" s="12" t="s">
        <v>20135</v>
      </c>
      <c r="D216" s="13">
        <v>39752</v>
      </c>
      <c r="E216" s="13">
        <v>39759</v>
      </c>
      <c r="F216" s="14">
        <v>39759</v>
      </c>
      <c r="G216" s="14">
        <v>39790</v>
      </c>
      <c r="H216" s="14">
        <v>39791</v>
      </c>
      <c r="I216" s="16">
        <v>39816</v>
      </c>
      <c r="J216" s="15">
        <v>31</v>
      </c>
      <c r="K216" s="15">
        <v>1</v>
      </c>
      <c r="L216" s="15">
        <v>32</v>
      </c>
      <c r="M216" s="15">
        <v>25</v>
      </c>
      <c r="O216" t="str">
        <f t="shared" si="3"/>
        <v>HJMBound &amp; Not Paid</v>
      </c>
    </row>
    <row r="217" spans="1:15" ht="12" customHeight="1" outlineLevel="1" x14ac:dyDescent="0.2">
      <c r="A217" s="12" t="s">
        <v>24153</v>
      </c>
      <c r="B217" s="12">
        <v>15889</v>
      </c>
      <c r="C217" s="12" t="s">
        <v>20135</v>
      </c>
      <c r="D217" s="13">
        <v>39756</v>
      </c>
      <c r="E217" s="13">
        <v>39759</v>
      </c>
      <c r="F217" s="14">
        <v>39759</v>
      </c>
      <c r="G217" s="14">
        <v>39764</v>
      </c>
      <c r="H217" s="14">
        <v>39772</v>
      </c>
      <c r="I217" s="16">
        <v>39786</v>
      </c>
      <c r="J217" s="15">
        <v>5</v>
      </c>
      <c r="K217" s="15">
        <v>8</v>
      </c>
      <c r="L217" s="15">
        <v>13</v>
      </c>
      <c r="M217" s="15">
        <v>14</v>
      </c>
      <c r="O217" t="str">
        <f t="shared" si="3"/>
        <v>HJMBound &amp; Not Paid</v>
      </c>
    </row>
    <row r="218" spans="1:15" ht="12" customHeight="1" outlineLevel="1" x14ac:dyDescent="0.2">
      <c r="A218" s="12" t="s">
        <v>24156</v>
      </c>
      <c r="B218" s="12">
        <v>15830</v>
      </c>
      <c r="C218" s="12" t="s">
        <v>20135</v>
      </c>
      <c r="D218" s="13">
        <v>39757</v>
      </c>
      <c r="E218" s="13">
        <v>39759</v>
      </c>
      <c r="F218" s="14">
        <v>39759</v>
      </c>
      <c r="G218" s="14">
        <v>39766</v>
      </c>
      <c r="H218" s="14">
        <v>39766</v>
      </c>
      <c r="I218" s="16">
        <v>39777</v>
      </c>
      <c r="J218" s="15">
        <v>7</v>
      </c>
      <c r="K218" s="15">
        <v>0</v>
      </c>
      <c r="L218" s="15">
        <v>7</v>
      </c>
      <c r="M218" s="15">
        <v>11</v>
      </c>
      <c r="O218" t="str">
        <f t="shared" si="3"/>
        <v>LABBound &amp; Not Paid</v>
      </c>
    </row>
    <row r="219" spans="1:15" ht="12" customHeight="1" outlineLevel="1" x14ac:dyDescent="0.2">
      <c r="A219" s="12" t="s">
        <v>24157</v>
      </c>
      <c r="B219" s="12">
        <v>15966</v>
      </c>
      <c r="C219" s="12" t="s">
        <v>24150</v>
      </c>
      <c r="D219" s="13">
        <v>39757</v>
      </c>
      <c r="E219" s="13">
        <v>39759</v>
      </c>
      <c r="F219" s="14">
        <v>39759</v>
      </c>
      <c r="G219" s="20"/>
      <c r="H219" s="20"/>
      <c r="I219" s="16">
        <v>39811</v>
      </c>
      <c r="J219" s="23"/>
      <c r="K219" s="23"/>
      <c r="L219" s="15">
        <v>0</v>
      </c>
      <c r="M219" s="15">
        <v>0</v>
      </c>
      <c r="O219" t="str">
        <f t="shared" si="3"/>
        <v>MCBDO NOT RENEW</v>
      </c>
    </row>
    <row r="220" spans="1:15" ht="12" customHeight="1" outlineLevel="1" x14ac:dyDescent="0.2">
      <c r="A220" s="12" t="s">
        <v>20138</v>
      </c>
      <c r="B220" s="12">
        <v>16295</v>
      </c>
      <c r="C220" s="12" t="s">
        <v>20135</v>
      </c>
      <c r="D220" s="13">
        <v>39757</v>
      </c>
      <c r="E220" s="13">
        <v>39759</v>
      </c>
      <c r="F220" s="14">
        <v>39762</v>
      </c>
      <c r="G220" s="14">
        <v>39826</v>
      </c>
      <c r="H220" s="14">
        <v>39827</v>
      </c>
      <c r="I220" s="16">
        <v>39847</v>
      </c>
      <c r="J220" s="15">
        <v>64</v>
      </c>
      <c r="K220" s="15">
        <v>1</v>
      </c>
      <c r="L220" s="15">
        <v>65</v>
      </c>
      <c r="M220" s="15">
        <v>20</v>
      </c>
      <c r="O220" t="str">
        <f t="shared" si="3"/>
        <v>CNJBound &amp; Not Paid</v>
      </c>
    </row>
    <row r="221" spans="1:15" ht="12" customHeight="1" outlineLevel="1" x14ac:dyDescent="0.2">
      <c r="A221" s="12" t="s">
        <v>20138</v>
      </c>
      <c r="B221" s="12">
        <v>15809</v>
      </c>
      <c r="C221" s="12" t="s">
        <v>20135</v>
      </c>
      <c r="D221" s="13">
        <v>39757</v>
      </c>
      <c r="E221" s="13">
        <v>39762</v>
      </c>
      <c r="F221" s="14">
        <v>39762</v>
      </c>
      <c r="G221" s="14">
        <v>39764</v>
      </c>
      <c r="H221" s="14">
        <v>39764</v>
      </c>
      <c r="I221" s="16">
        <v>39770</v>
      </c>
      <c r="J221" s="15">
        <v>2</v>
      </c>
      <c r="K221" s="15">
        <v>0</v>
      </c>
      <c r="L221" s="15">
        <v>2</v>
      </c>
      <c r="M221" s="15">
        <v>6</v>
      </c>
      <c r="O221" t="str">
        <f t="shared" si="3"/>
        <v>CNJBound &amp; Not Paid</v>
      </c>
    </row>
    <row r="222" spans="1:15" ht="12" customHeight="1" outlineLevel="1" x14ac:dyDescent="0.2">
      <c r="A222" s="12" t="s">
        <v>20138</v>
      </c>
      <c r="B222" s="12">
        <v>15797</v>
      </c>
      <c r="C222" s="12" t="s">
        <v>20137</v>
      </c>
      <c r="D222" s="13">
        <v>39760</v>
      </c>
      <c r="E222" s="13">
        <v>39762</v>
      </c>
      <c r="F222" s="14">
        <v>39762</v>
      </c>
      <c r="G222" s="14">
        <v>39762</v>
      </c>
      <c r="H222" s="14">
        <v>39762</v>
      </c>
      <c r="I222" s="16">
        <v>39767</v>
      </c>
      <c r="J222" s="15">
        <v>0</v>
      </c>
      <c r="K222" s="15">
        <v>0</v>
      </c>
      <c r="L222" s="15">
        <v>0</v>
      </c>
      <c r="M222" s="15">
        <v>5</v>
      </c>
      <c r="O222" t="str">
        <f t="shared" si="3"/>
        <v>CNJCancel</v>
      </c>
    </row>
    <row r="223" spans="1:15" ht="12" customHeight="1" outlineLevel="1" x14ac:dyDescent="0.2">
      <c r="A223" s="12" t="s">
        <v>20138</v>
      </c>
      <c r="B223" s="12">
        <v>15840</v>
      </c>
      <c r="C223" s="12" t="s">
        <v>20135</v>
      </c>
      <c r="D223" s="13">
        <v>39757</v>
      </c>
      <c r="E223" s="13">
        <v>39762</v>
      </c>
      <c r="F223" s="14">
        <v>39762</v>
      </c>
      <c r="G223" s="14">
        <v>39769</v>
      </c>
      <c r="H223" s="14">
        <v>39769</v>
      </c>
      <c r="I223" s="16">
        <v>39780</v>
      </c>
      <c r="J223" s="15">
        <v>7</v>
      </c>
      <c r="K223" s="15">
        <v>0</v>
      </c>
      <c r="L223" s="15">
        <v>7</v>
      </c>
      <c r="M223" s="15">
        <v>11</v>
      </c>
      <c r="O223" t="str">
        <f t="shared" si="3"/>
        <v>CNJBound &amp; Not Paid</v>
      </c>
    </row>
    <row r="224" spans="1:15" ht="12" customHeight="1" outlineLevel="1" x14ac:dyDescent="0.2">
      <c r="A224" s="12" t="s">
        <v>24153</v>
      </c>
      <c r="B224" s="12">
        <v>15964</v>
      </c>
      <c r="C224" s="12" t="s">
        <v>20135</v>
      </c>
      <c r="D224" s="13">
        <v>39758</v>
      </c>
      <c r="E224" s="13">
        <v>39759</v>
      </c>
      <c r="F224" s="14">
        <v>39762</v>
      </c>
      <c r="G224" s="14">
        <v>39785</v>
      </c>
      <c r="H224" s="14">
        <v>39785</v>
      </c>
      <c r="I224" s="16">
        <v>39810</v>
      </c>
      <c r="J224" s="15">
        <v>23</v>
      </c>
      <c r="K224" s="15">
        <v>0</v>
      </c>
      <c r="L224" s="15">
        <v>23</v>
      </c>
      <c r="M224" s="15">
        <v>25</v>
      </c>
      <c r="O224" t="str">
        <f t="shared" si="3"/>
        <v>HJMBound &amp; Not Paid</v>
      </c>
    </row>
    <row r="225" spans="1:15" ht="12" customHeight="1" outlineLevel="1" x14ac:dyDescent="0.2">
      <c r="A225" s="12" t="s">
        <v>24156</v>
      </c>
      <c r="B225" s="12">
        <v>15878</v>
      </c>
      <c r="C225" s="12" t="s">
        <v>20135</v>
      </c>
      <c r="D225" s="13">
        <v>39755</v>
      </c>
      <c r="E225" s="13">
        <v>39762</v>
      </c>
      <c r="F225" s="14">
        <v>39762</v>
      </c>
      <c r="G225" s="14">
        <v>39766</v>
      </c>
      <c r="H225" s="14">
        <v>39772</v>
      </c>
      <c r="I225" s="16">
        <v>39783</v>
      </c>
      <c r="J225" s="15">
        <v>4</v>
      </c>
      <c r="K225" s="15">
        <v>6</v>
      </c>
      <c r="L225" s="15">
        <v>10</v>
      </c>
      <c r="M225" s="15">
        <v>11</v>
      </c>
      <c r="O225" t="str">
        <f t="shared" si="3"/>
        <v>LABBound &amp; Not Paid</v>
      </c>
    </row>
    <row r="226" spans="1:15" ht="12" customHeight="1" outlineLevel="1" x14ac:dyDescent="0.2">
      <c r="A226" s="12" t="s">
        <v>24157</v>
      </c>
      <c r="B226" s="12">
        <v>15952</v>
      </c>
      <c r="C226" s="12" t="s">
        <v>20135</v>
      </c>
      <c r="D226" s="13">
        <v>39758</v>
      </c>
      <c r="E226" s="13">
        <v>39762</v>
      </c>
      <c r="F226" s="14">
        <v>39762</v>
      </c>
      <c r="G226" s="14">
        <v>39788</v>
      </c>
      <c r="H226" s="14">
        <v>39788</v>
      </c>
      <c r="I226" s="16">
        <v>39804</v>
      </c>
      <c r="J226" s="15">
        <v>26</v>
      </c>
      <c r="K226" s="15">
        <v>0</v>
      </c>
      <c r="L226" s="15">
        <v>26</v>
      </c>
      <c r="M226" s="15">
        <v>16</v>
      </c>
      <c r="O226" t="str">
        <f t="shared" si="3"/>
        <v>MCBBound &amp; Not Paid</v>
      </c>
    </row>
    <row r="227" spans="1:15" ht="12" customHeight="1" outlineLevel="1" x14ac:dyDescent="0.2">
      <c r="A227" s="12" t="s">
        <v>24157</v>
      </c>
      <c r="B227" s="12">
        <v>15908</v>
      </c>
      <c r="C227" s="12" t="s">
        <v>20135</v>
      </c>
      <c r="D227" s="13">
        <v>39751</v>
      </c>
      <c r="E227" s="13">
        <v>39759</v>
      </c>
      <c r="F227" s="14">
        <v>39762</v>
      </c>
      <c r="G227" s="14">
        <v>39764</v>
      </c>
      <c r="H227" s="14">
        <v>39775</v>
      </c>
      <c r="I227" s="16">
        <v>39790</v>
      </c>
      <c r="J227" s="15">
        <v>2</v>
      </c>
      <c r="K227" s="15">
        <v>11</v>
      </c>
      <c r="L227" s="15">
        <v>13</v>
      </c>
      <c r="M227" s="15">
        <v>15</v>
      </c>
      <c r="O227" t="str">
        <f t="shared" si="3"/>
        <v>MCBBound &amp; Not Paid</v>
      </c>
    </row>
    <row r="228" spans="1:15" ht="12" customHeight="1" outlineLevel="1" x14ac:dyDescent="0.2">
      <c r="A228" s="12" t="s">
        <v>24156</v>
      </c>
      <c r="B228" s="12">
        <v>15975</v>
      </c>
      <c r="C228" s="12" t="s">
        <v>20135</v>
      </c>
      <c r="D228" s="13">
        <v>39762</v>
      </c>
      <c r="E228" s="13">
        <v>39763</v>
      </c>
      <c r="F228" s="14">
        <v>39763</v>
      </c>
      <c r="G228" s="14">
        <v>39791</v>
      </c>
      <c r="H228" s="14">
        <v>39791</v>
      </c>
      <c r="I228" s="16">
        <v>39812</v>
      </c>
      <c r="J228" s="15">
        <v>28</v>
      </c>
      <c r="K228" s="15">
        <v>0</v>
      </c>
      <c r="L228" s="15">
        <v>28</v>
      </c>
      <c r="M228" s="15">
        <v>21</v>
      </c>
      <c r="O228" t="str">
        <f t="shared" si="3"/>
        <v>LABBound &amp; Not Paid</v>
      </c>
    </row>
    <row r="229" spans="1:15" ht="12" customHeight="1" outlineLevel="1" x14ac:dyDescent="0.2">
      <c r="A229" s="12" t="s">
        <v>24157</v>
      </c>
      <c r="B229" s="12">
        <v>15811</v>
      </c>
      <c r="C229" s="12" t="s">
        <v>20135</v>
      </c>
      <c r="D229" s="13">
        <v>39757</v>
      </c>
      <c r="E229" s="13">
        <v>39762</v>
      </c>
      <c r="F229" s="14">
        <v>39763</v>
      </c>
      <c r="G229" s="14">
        <v>39765</v>
      </c>
      <c r="H229" s="14">
        <v>39768</v>
      </c>
      <c r="I229" s="16">
        <v>39770</v>
      </c>
      <c r="J229" s="15">
        <v>2</v>
      </c>
      <c r="K229" s="15">
        <v>3</v>
      </c>
      <c r="L229" s="15">
        <v>5</v>
      </c>
      <c r="M229" s="15">
        <v>2</v>
      </c>
      <c r="O229" t="str">
        <f t="shared" si="3"/>
        <v>MCBBound &amp; Not Paid</v>
      </c>
    </row>
    <row r="230" spans="1:15" ht="12" customHeight="1" outlineLevel="1" x14ac:dyDescent="0.2">
      <c r="A230" s="12" t="s">
        <v>24157</v>
      </c>
      <c r="B230" s="12">
        <v>16156</v>
      </c>
      <c r="C230" s="12" t="s">
        <v>20135</v>
      </c>
      <c r="D230" s="13">
        <v>39755</v>
      </c>
      <c r="E230" s="13">
        <v>39763</v>
      </c>
      <c r="F230" s="14">
        <v>39763</v>
      </c>
      <c r="G230" s="14">
        <v>39820</v>
      </c>
      <c r="H230" s="14">
        <v>39822</v>
      </c>
      <c r="I230" s="16">
        <v>39837</v>
      </c>
      <c r="J230" s="15">
        <v>57</v>
      </c>
      <c r="K230" s="15">
        <v>2</v>
      </c>
      <c r="L230" s="15">
        <v>59</v>
      </c>
      <c r="M230" s="15">
        <v>15</v>
      </c>
      <c r="O230" t="str">
        <f t="shared" si="3"/>
        <v>MCBBound &amp; Not Paid</v>
      </c>
    </row>
    <row r="231" spans="1:15" ht="12" customHeight="1" outlineLevel="1" x14ac:dyDescent="0.2">
      <c r="A231" s="12" t="s">
        <v>24157</v>
      </c>
      <c r="B231" s="12">
        <v>16057</v>
      </c>
      <c r="C231" s="12" t="s">
        <v>20135</v>
      </c>
      <c r="D231" s="13">
        <v>39756</v>
      </c>
      <c r="E231" s="13">
        <v>39763</v>
      </c>
      <c r="F231" s="14">
        <v>39763</v>
      </c>
      <c r="G231" s="14">
        <v>39798</v>
      </c>
      <c r="H231" s="14">
        <v>39798</v>
      </c>
      <c r="I231" s="16">
        <v>39814</v>
      </c>
      <c r="J231" s="15">
        <v>35</v>
      </c>
      <c r="K231" s="15">
        <v>0</v>
      </c>
      <c r="L231" s="15">
        <v>35</v>
      </c>
      <c r="M231" s="15">
        <v>16</v>
      </c>
      <c r="O231" t="str">
        <f t="shared" si="3"/>
        <v>MCBBound &amp; Not Paid</v>
      </c>
    </row>
    <row r="232" spans="1:15" ht="12" customHeight="1" outlineLevel="1" x14ac:dyDescent="0.2">
      <c r="A232" s="12" t="s">
        <v>24157</v>
      </c>
      <c r="B232" s="12">
        <v>15894</v>
      </c>
      <c r="C232" s="12" t="s">
        <v>20135</v>
      </c>
      <c r="D232" s="13">
        <v>39731</v>
      </c>
      <c r="E232" s="13">
        <v>39763</v>
      </c>
      <c r="F232" s="14">
        <v>39763</v>
      </c>
      <c r="G232" s="14">
        <v>39780</v>
      </c>
      <c r="H232" s="14">
        <v>39780</v>
      </c>
      <c r="I232" s="16">
        <v>39787</v>
      </c>
      <c r="J232" s="15">
        <v>17</v>
      </c>
      <c r="K232" s="15">
        <v>0</v>
      </c>
      <c r="L232" s="15">
        <v>17</v>
      </c>
      <c r="M232" s="15">
        <v>7</v>
      </c>
      <c r="O232" t="str">
        <f t="shared" si="3"/>
        <v>MCBBound &amp; Not Paid</v>
      </c>
    </row>
    <row r="233" spans="1:15" ht="12" customHeight="1" outlineLevel="1" x14ac:dyDescent="0.2">
      <c r="A233" s="12" t="s">
        <v>20138</v>
      </c>
      <c r="B233" s="12">
        <v>15899</v>
      </c>
      <c r="C233" s="12" t="s">
        <v>20135</v>
      </c>
      <c r="D233" s="13">
        <v>39758</v>
      </c>
      <c r="E233" s="13">
        <v>39763</v>
      </c>
      <c r="F233" s="14">
        <v>39764</v>
      </c>
      <c r="G233" s="14">
        <v>39772</v>
      </c>
      <c r="H233" s="14">
        <v>39772</v>
      </c>
      <c r="I233" s="16">
        <v>39788</v>
      </c>
      <c r="J233" s="15">
        <v>8</v>
      </c>
      <c r="K233" s="15">
        <v>0</v>
      </c>
      <c r="L233" s="15">
        <v>8</v>
      </c>
      <c r="M233" s="15">
        <v>16</v>
      </c>
      <c r="O233" t="str">
        <f t="shared" si="3"/>
        <v>CNJBound &amp; Not Paid</v>
      </c>
    </row>
    <row r="234" spans="1:15" ht="12" customHeight="1" outlineLevel="1" x14ac:dyDescent="0.2">
      <c r="A234" s="12" t="s">
        <v>24153</v>
      </c>
      <c r="B234" s="12">
        <v>15941</v>
      </c>
      <c r="C234" s="12" t="s">
        <v>20135</v>
      </c>
      <c r="D234" s="13">
        <v>39762</v>
      </c>
      <c r="E234" s="13">
        <v>39764</v>
      </c>
      <c r="F234" s="14">
        <v>39764</v>
      </c>
      <c r="G234" s="14">
        <v>39783</v>
      </c>
      <c r="H234" s="14">
        <v>39783</v>
      </c>
      <c r="I234" s="16">
        <v>39801</v>
      </c>
      <c r="J234" s="15">
        <v>19</v>
      </c>
      <c r="K234" s="15">
        <v>0</v>
      </c>
      <c r="L234" s="15">
        <v>19</v>
      </c>
      <c r="M234" s="15">
        <v>18</v>
      </c>
      <c r="O234" t="str">
        <f t="shared" si="3"/>
        <v>HJMBound &amp; Not Paid</v>
      </c>
    </row>
    <row r="235" spans="1:15" ht="12" customHeight="1" outlineLevel="1" x14ac:dyDescent="0.2">
      <c r="A235" s="12" t="s">
        <v>24156</v>
      </c>
      <c r="B235" s="12">
        <v>15904</v>
      </c>
      <c r="C235" s="12" t="s">
        <v>20135</v>
      </c>
      <c r="D235" s="13">
        <v>39763</v>
      </c>
      <c r="E235" s="13">
        <v>39764</v>
      </c>
      <c r="F235" s="14">
        <v>39764</v>
      </c>
      <c r="G235" s="14">
        <v>39773</v>
      </c>
      <c r="H235" s="14">
        <v>39773</v>
      </c>
      <c r="I235" s="16">
        <v>39789</v>
      </c>
      <c r="J235" s="15">
        <v>9</v>
      </c>
      <c r="K235" s="15">
        <v>0</v>
      </c>
      <c r="L235" s="15">
        <v>9</v>
      </c>
      <c r="M235" s="15">
        <v>16</v>
      </c>
      <c r="O235" t="str">
        <f t="shared" si="3"/>
        <v>LABBound &amp; Not Paid</v>
      </c>
    </row>
    <row r="236" spans="1:15" ht="12" customHeight="1" outlineLevel="1" x14ac:dyDescent="0.2">
      <c r="A236" s="12" t="s">
        <v>24157</v>
      </c>
      <c r="B236" s="12">
        <v>16034</v>
      </c>
      <c r="C236" s="12" t="s">
        <v>20135</v>
      </c>
      <c r="D236" s="13">
        <v>39759</v>
      </c>
      <c r="E236" s="13">
        <v>39764</v>
      </c>
      <c r="F236" s="14">
        <v>39764</v>
      </c>
      <c r="G236" s="14">
        <v>39790</v>
      </c>
      <c r="H236" s="14">
        <v>39794</v>
      </c>
      <c r="I236" s="16">
        <v>39814</v>
      </c>
      <c r="J236" s="15">
        <v>26</v>
      </c>
      <c r="K236" s="15">
        <v>4</v>
      </c>
      <c r="L236" s="15">
        <v>30</v>
      </c>
      <c r="M236" s="15">
        <v>20</v>
      </c>
      <c r="O236" t="str">
        <f t="shared" si="3"/>
        <v>MCBBound &amp; Not Paid</v>
      </c>
    </row>
    <row r="237" spans="1:15" ht="12" customHeight="1" outlineLevel="1" x14ac:dyDescent="0.2">
      <c r="A237" s="12" t="s">
        <v>20138</v>
      </c>
      <c r="B237" s="12">
        <v>16580</v>
      </c>
      <c r="C237" s="12" t="s">
        <v>20133</v>
      </c>
      <c r="D237" s="18"/>
      <c r="E237" s="13">
        <v>39765</v>
      </c>
      <c r="F237" s="14">
        <v>39765</v>
      </c>
      <c r="G237" s="20"/>
      <c r="H237" s="20"/>
      <c r="I237" s="18"/>
      <c r="J237" s="23"/>
      <c r="K237" s="23"/>
      <c r="L237" s="15">
        <v>0</v>
      </c>
      <c r="M237" s="15">
        <v>0</v>
      </c>
      <c r="O237" t="str">
        <f t="shared" si="3"/>
        <v>CNJDeclined</v>
      </c>
    </row>
    <row r="238" spans="1:15" ht="12" customHeight="1" outlineLevel="1" x14ac:dyDescent="0.2">
      <c r="A238" s="12" t="s">
        <v>20138</v>
      </c>
      <c r="B238" s="12">
        <v>15898</v>
      </c>
      <c r="C238" s="12" t="s">
        <v>20135</v>
      </c>
      <c r="D238" s="13">
        <v>39759</v>
      </c>
      <c r="E238" s="13">
        <v>39765</v>
      </c>
      <c r="F238" s="14">
        <v>39765</v>
      </c>
      <c r="G238" s="14">
        <v>39771</v>
      </c>
      <c r="H238" s="14">
        <v>39771</v>
      </c>
      <c r="I238" s="16">
        <v>39787</v>
      </c>
      <c r="J238" s="15">
        <v>6</v>
      </c>
      <c r="K238" s="15">
        <v>0</v>
      </c>
      <c r="L238" s="15">
        <v>6</v>
      </c>
      <c r="M238" s="15">
        <v>16</v>
      </c>
      <c r="O238" t="str">
        <f t="shared" si="3"/>
        <v>CNJBound &amp; Not Paid</v>
      </c>
    </row>
    <row r="239" spans="1:15" ht="12" customHeight="1" outlineLevel="1" x14ac:dyDescent="0.2">
      <c r="A239" s="12" t="s">
        <v>24153</v>
      </c>
      <c r="B239" s="12">
        <v>15780</v>
      </c>
      <c r="C239" s="12" t="s">
        <v>20135</v>
      </c>
      <c r="D239" s="13">
        <v>39765</v>
      </c>
      <c r="E239" s="13">
        <v>39765</v>
      </c>
      <c r="F239" s="14">
        <v>39765</v>
      </c>
      <c r="G239" s="14">
        <v>39765</v>
      </c>
      <c r="H239" s="14">
        <v>39765</v>
      </c>
      <c r="I239" s="16">
        <v>39766</v>
      </c>
      <c r="J239" s="15">
        <v>0</v>
      </c>
      <c r="K239" s="15">
        <v>0</v>
      </c>
      <c r="L239" s="15">
        <v>0</v>
      </c>
      <c r="M239" s="15">
        <v>1</v>
      </c>
      <c r="O239" t="str">
        <f t="shared" si="3"/>
        <v>HJMBound &amp; Not Paid</v>
      </c>
    </row>
    <row r="240" spans="1:15" ht="12" customHeight="1" outlineLevel="1" x14ac:dyDescent="0.2">
      <c r="A240" s="12" t="s">
        <v>24153</v>
      </c>
      <c r="B240" s="12">
        <v>15807</v>
      </c>
      <c r="C240" s="12" t="s">
        <v>20135</v>
      </c>
      <c r="D240" s="13">
        <v>39763</v>
      </c>
      <c r="E240" s="13">
        <v>39764</v>
      </c>
      <c r="F240" s="14">
        <v>39765</v>
      </c>
      <c r="G240" s="14">
        <v>39763</v>
      </c>
      <c r="H240" s="14">
        <v>39765</v>
      </c>
      <c r="I240" s="16">
        <v>39769</v>
      </c>
      <c r="J240" s="15">
        <v>-2</v>
      </c>
      <c r="K240" s="15">
        <v>2</v>
      </c>
      <c r="L240" s="15">
        <v>0</v>
      </c>
      <c r="M240" s="15">
        <v>4</v>
      </c>
      <c r="O240" t="str">
        <f t="shared" si="3"/>
        <v>HJMBound &amp; Not Paid</v>
      </c>
    </row>
    <row r="241" spans="1:15" ht="12" customHeight="1" outlineLevel="1" x14ac:dyDescent="0.2">
      <c r="A241" s="12" t="s">
        <v>24153</v>
      </c>
      <c r="B241" s="12">
        <v>15870</v>
      </c>
      <c r="C241" s="12" t="s">
        <v>20135</v>
      </c>
      <c r="D241" s="13">
        <v>39758</v>
      </c>
      <c r="E241" s="13">
        <v>39765</v>
      </c>
      <c r="F241" s="14">
        <v>39765</v>
      </c>
      <c r="G241" s="14">
        <v>39766</v>
      </c>
      <c r="H241" s="14">
        <v>39766</v>
      </c>
      <c r="I241" s="16">
        <v>39783</v>
      </c>
      <c r="J241" s="15">
        <v>1</v>
      </c>
      <c r="K241" s="15">
        <v>0</v>
      </c>
      <c r="L241" s="15">
        <v>1</v>
      </c>
      <c r="M241" s="15">
        <v>17</v>
      </c>
      <c r="O241" t="str">
        <f t="shared" si="3"/>
        <v>HJMBound &amp; Not Paid</v>
      </c>
    </row>
    <row r="242" spans="1:15" ht="12" customHeight="1" outlineLevel="1" x14ac:dyDescent="0.2">
      <c r="A242" s="12" t="s">
        <v>24153</v>
      </c>
      <c r="B242" s="12">
        <v>15971</v>
      </c>
      <c r="C242" s="12" t="s">
        <v>20135</v>
      </c>
      <c r="D242" s="13">
        <v>39763</v>
      </c>
      <c r="E242" s="13">
        <v>39764</v>
      </c>
      <c r="F242" s="14">
        <v>39765</v>
      </c>
      <c r="G242" s="14">
        <v>39785</v>
      </c>
      <c r="H242" s="14">
        <v>39785</v>
      </c>
      <c r="I242" s="16">
        <v>39812</v>
      </c>
      <c r="J242" s="15">
        <v>20</v>
      </c>
      <c r="K242" s="15">
        <v>0</v>
      </c>
      <c r="L242" s="15">
        <v>20</v>
      </c>
      <c r="M242" s="15">
        <v>27</v>
      </c>
      <c r="O242" t="str">
        <f t="shared" si="3"/>
        <v>HJMBound &amp; Not Paid</v>
      </c>
    </row>
    <row r="243" spans="1:15" ht="21.95" customHeight="1" outlineLevel="1" x14ac:dyDescent="0.2">
      <c r="A243" s="12" t="s">
        <v>24153</v>
      </c>
      <c r="B243" s="12">
        <v>15956</v>
      </c>
      <c r="C243" s="12" t="s">
        <v>24149</v>
      </c>
      <c r="D243" s="13">
        <v>39665</v>
      </c>
      <c r="E243" s="13">
        <v>39765</v>
      </c>
      <c r="F243" s="14">
        <v>39765</v>
      </c>
      <c r="G243" s="14">
        <v>39765</v>
      </c>
      <c r="H243" s="14">
        <v>39776</v>
      </c>
      <c r="I243" s="16">
        <v>39805</v>
      </c>
      <c r="J243" s="15">
        <v>0</v>
      </c>
      <c r="K243" s="15">
        <v>11</v>
      </c>
      <c r="L243" s="15">
        <v>11</v>
      </c>
      <c r="M243" s="15">
        <v>29</v>
      </c>
      <c r="O243" t="str">
        <f t="shared" si="3"/>
        <v>HJMRenewal Laspe Replaced</v>
      </c>
    </row>
    <row r="244" spans="1:15" ht="12" customHeight="1" outlineLevel="1" x14ac:dyDescent="0.2">
      <c r="A244" s="12" t="s">
        <v>24153</v>
      </c>
      <c r="B244" s="12">
        <v>15823</v>
      </c>
      <c r="C244" s="12" t="s">
        <v>20135</v>
      </c>
      <c r="D244" s="17">
        <v>39756</v>
      </c>
      <c r="E244" s="13">
        <v>39765</v>
      </c>
      <c r="F244" s="14">
        <v>39765</v>
      </c>
      <c r="G244" s="14">
        <v>39766</v>
      </c>
      <c r="H244" s="14">
        <v>39766</v>
      </c>
      <c r="I244" s="16">
        <v>39773</v>
      </c>
      <c r="J244" s="15">
        <v>1</v>
      </c>
      <c r="K244" s="15">
        <v>0</v>
      </c>
      <c r="L244" s="15">
        <v>1</v>
      </c>
      <c r="M244" s="15">
        <v>7</v>
      </c>
      <c r="O244" t="str">
        <f t="shared" si="3"/>
        <v>HJMBound &amp; Not Paid</v>
      </c>
    </row>
    <row r="245" spans="1:15" ht="12" customHeight="1" outlineLevel="1" x14ac:dyDescent="0.2">
      <c r="A245" s="12" t="s">
        <v>24156</v>
      </c>
      <c r="B245" s="12">
        <v>16048</v>
      </c>
      <c r="C245" s="12" t="s">
        <v>20135</v>
      </c>
      <c r="D245" s="13">
        <v>39762</v>
      </c>
      <c r="E245" s="13">
        <v>39764</v>
      </c>
      <c r="F245" s="14">
        <v>39765</v>
      </c>
      <c r="G245" s="14">
        <v>39797</v>
      </c>
      <c r="H245" s="14">
        <v>39798</v>
      </c>
      <c r="I245" s="16">
        <v>39814</v>
      </c>
      <c r="J245" s="15">
        <v>32</v>
      </c>
      <c r="K245" s="15">
        <v>1</v>
      </c>
      <c r="L245" s="15">
        <v>33</v>
      </c>
      <c r="M245" s="15">
        <v>16</v>
      </c>
      <c r="O245" t="str">
        <f t="shared" si="3"/>
        <v>LABBound &amp; Not Paid</v>
      </c>
    </row>
    <row r="246" spans="1:15" ht="12" customHeight="1" outlineLevel="1" x14ac:dyDescent="0.2">
      <c r="A246" s="12" t="s">
        <v>24156</v>
      </c>
      <c r="B246" s="12">
        <v>15883</v>
      </c>
      <c r="C246" s="12" t="s">
        <v>20135</v>
      </c>
      <c r="D246" s="13">
        <v>39764</v>
      </c>
      <c r="E246" s="13">
        <v>39765</v>
      </c>
      <c r="F246" s="14">
        <v>39765</v>
      </c>
      <c r="G246" s="14">
        <v>39773</v>
      </c>
      <c r="H246" s="14">
        <v>39773</v>
      </c>
      <c r="I246" s="16">
        <v>39784</v>
      </c>
      <c r="J246" s="15">
        <v>8</v>
      </c>
      <c r="K246" s="15">
        <v>0</v>
      </c>
      <c r="L246" s="15">
        <v>8</v>
      </c>
      <c r="M246" s="15">
        <v>11</v>
      </c>
      <c r="O246" t="str">
        <f t="shared" si="3"/>
        <v>LABBound &amp; Not Paid</v>
      </c>
    </row>
    <row r="247" spans="1:15" ht="12" customHeight="1" outlineLevel="1" x14ac:dyDescent="0.2">
      <c r="A247" s="12" t="s">
        <v>24158</v>
      </c>
      <c r="B247" s="12">
        <v>16579</v>
      </c>
      <c r="C247" s="12" t="s">
        <v>20134</v>
      </c>
      <c r="D247" s="13">
        <v>39756</v>
      </c>
      <c r="E247" s="13">
        <v>39764</v>
      </c>
      <c r="F247" s="14">
        <v>39765</v>
      </c>
      <c r="G247" s="14">
        <v>39797</v>
      </c>
      <c r="H247" s="14">
        <v>39825</v>
      </c>
      <c r="I247" s="18"/>
      <c r="J247" s="15">
        <v>32</v>
      </c>
      <c r="K247" s="15">
        <v>28</v>
      </c>
      <c r="L247" s="15">
        <v>60</v>
      </c>
      <c r="M247" s="15">
        <v>0</v>
      </c>
      <c r="O247" t="str">
        <f t="shared" si="3"/>
        <v>NBBNo Sale</v>
      </c>
    </row>
    <row r="248" spans="1:15" ht="12" customHeight="1" outlineLevel="1" x14ac:dyDescent="0.2">
      <c r="A248" s="12" t="s">
        <v>20138</v>
      </c>
      <c r="B248" s="12">
        <v>16097</v>
      </c>
      <c r="C248" s="12" t="s">
        <v>20135</v>
      </c>
      <c r="D248" s="13">
        <v>39763</v>
      </c>
      <c r="E248" s="13">
        <v>39766</v>
      </c>
      <c r="F248" s="14">
        <v>39766</v>
      </c>
      <c r="G248" s="14">
        <v>39799</v>
      </c>
      <c r="H248" s="14">
        <v>39800</v>
      </c>
      <c r="I248" s="16">
        <v>39819</v>
      </c>
      <c r="J248" s="15">
        <v>33</v>
      </c>
      <c r="K248" s="15">
        <v>1</v>
      </c>
      <c r="L248" s="15">
        <v>34</v>
      </c>
      <c r="M248" s="15">
        <v>19</v>
      </c>
      <c r="O248" t="str">
        <f t="shared" si="3"/>
        <v>CNJBound &amp; Not Paid</v>
      </c>
    </row>
    <row r="249" spans="1:15" ht="12" customHeight="1" outlineLevel="1" x14ac:dyDescent="0.2">
      <c r="A249" s="12" t="s">
        <v>20138</v>
      </c>
      <c r="B249" s="12">
        <v>16076</v>
      </c>
      <c r="C249" s="12" t="s">
        <v>20135</v>
      </c>
      <c r="D249" s="13">
        <v>39758</v>
      </c>
      <c r="E249" s="13">
        <v>39766</v>
      </c>
      <c r="F249" s="14">
        <v>39766</v>
      </c>
      <c r="G249" s="14">
        <v>39797</v>
      </c>
      <c r="H249" s="14">
        <v>39801</v>
      </c>
      <c r="I249" s="16">
        <v>39815</v>
      </c>
      <c r="J249" s="15">
        <v>31</v>
      </c>
      <c r="K249" s="15">
        <v>4</v>
      </c>
      <c r="L249" s="15">
        <v>35</v>
      </c>
      <c r="M249" s="15">
        <v>14</v>
      </c>
      <c r="O249" t="str">
        <f t="shared" si="3"/>
        <v>CNJBound &amp; Not Paid</v>
      </c>
    </row>
    <row r="250" spans="1:15" ht="12" customHeight="1" outlineLevel="1" x14ac:dyDescent="0.2">
      <c r="A250" s="12" t="s">
        <v>24153</v>
      </c>
      <c r="B250" s="12">
        <v>15843</v>
      </c>
      <c r="C250" s="12" t="s">
        <v>20135</v>
      </c>
      <c r="D250" s="13">
        <v>39765</v>
      </c>
      <c r="E250" s="13">
        <v>39766</v>
      </c>
      <c r="F250" s="14">
        <v>39766</v>
      </c>
      <c r="G250" s="14">
        <v>39769</v>
      </c>
      <c r="H250" s="14">
        <v>39770</v>
      </c>
      <c r="I250" s="16">
        <v>39781</v>
      </c>
      <c r="J250" s="15">
        <v>3</v>
      </c>
      <c r="K250" s="15">
        <v>1</v>
      </c>
      <c r="L250" s="15">
        <v>4</v>
      </c>
      <c r="M250" s="15">
        <v>11</v>
      </c>
      <c r="O250" t="str">
        <f t="shared" si="3"/>
        <v>HJMBound &amp; Not Paid</v>
      </c>
    </row>
    <row r="251" spans="1:15" ht="12" customHeight="1" outlineLevel="1" x14ac:dyDescent="0.2">
      <c r="A251" s="12" t="s">
        <v>24156</v>
      </c>
      <c r="B251" s="12">
        <v>15950</v>
      </c>
      <c r="C251" s="12" t="s">
        <v>20135</v>
      </c>
      <c r="D251" s="13">
        <v>39762</v>
      </c>
      <c r="E251" s="13">
        <v>39766</v>
      </c>
      <c r="F251" s="14">
        <v>39766</v>
      </c>
      <c r="G251" s="14">
        <v>39785</v>
      </c>
      <c r="H251" s="14">
        <v>39785</v>
      </c>
      <c r="I251" s="16">
        <v>39804</v>
      </c>
      <c r="J251" s="15">
        <v>19</v>
      </c>
      <c r="K251" s="15">
        <v>0</v>
      </c>
      <c r="L251" s="15">
        <v>19</v>
      </c>
      <c r="M251" s="15">
        <v>19</v>
      </c>
      <c r="O251" t="str">
        <f t="shared" si="3"/>
        <v>LABBound &amp; Not Paid</v>
      </c>
    </row>
    <row r="252" spans="1:15" ht="12" customHeight="1" outlineLevel="1" x14ac:dyDescent="0.2">
      <c r="A252" s="12" t="s">
        <v>24156</v>
      </c>
      <c r="B252" s="12">
        <v>15875</v>
      </c>
      <c r="C252" s="12" t="s">
        <v>20135</v>
      </c>
      <c r="D252" s="13">
        <v>39765</v>
      </c>
      <c r="E252" s="13">
        <v>39765</v>
      </c>
      <c r="F252" s="14">
        <v>39766</v>
      </c>
      <c r="G252" s="14">
        <v>39771</v>
      </c>
      <c r="H252" s="14">
        <v>39771</v>
      </c>
      <c r="I252" s="16">
        <v>39783</v>
      </c>
      <c r="J252" s="15">
        <v>5</v>
      </c>
      <c r="K252" s="15">
        <v>0</v>
      </c>
      <c r="L252" s="15">
        <v>5</v>
      </c>
      <c r="M252" s="15">
        <v>12</v>
      </c>
      <c r="O252" t="str">
        <f t="shared" si="3"/>
        <v>LABBound &amp; Not Paid</v>
      </c>
    </row>
    <row r="253" spans="1:15" ht="12" customHeight="1" outlineLevel="1" x14ac:dyDescent="0.2">
      <c r="A253" s="12" t="s">
        <v>24156</v>
      </c>
      <c r="B253" s="12">
        <v>15900</v>
      </c>
      <c r="C253" s="12" t="s">
        <v>20135</v>
      </c>
      <c r="D253" s="13">
        <v>39755</v>
      </c>
      <c r="E253" s="13">
        <v>39766</v>
      </c>
      <c r="F253" s="14">
        <v>39766</v>
      </c>
      <c r="G253" s="14">
        <v>39772</v>
      </c>
      <c r="H253" s="14">
        <v>39777</v>
      </c>
      <c r="I253" s="16">
        <v>39788</v>
      </c>
      <c r="J253" s="15">
        <v>6</v>
      </c>
      <c r="K253" s="15">
        <v>5</v>
      </c>
      <c r="L253" s="15">
        <v>11</v>
      </c>
      <c r="M253" s="15">
        <v>11</v>
      </c>
      <c r="O253" t="str">
        <f t="shared" si="3"/>
        <v>LABBound &amp; Not Paid</v>
      </c>
    </row>
    <row r="254" spans="1:15" ht="12" customHeight="1" outlineLevel="1" x14ac:dyDescent="0.2">
      <c r="A254" s="12" t="s">
        <v>24157</v>
      </c>
      <c r="B254" s="12">
        <v>15972</v>
      </c>
      <c r="C254" s="12" t="s">
        <v>20135</v>
      </c>
      <c r="D254" s="13">
        <v>39762</v>
      </c>
      <c r="E254" s="13">
        <v>39766</v>
      </c>
      <c r="F254" s="14">
        <v>39766</v>
      </c>
      <c r="G254" s="14">
        <v>39794</v>
      </c>
      <c r="H254" s="14">
        <v>39794</v>
      </c>
      <c r="I254" s="16">
        <v>39812</v>
      </c>
      <c r="J254" s="15">
        <v>28</v>
      </c>
      <c r="K254" s="15">
        <v>0</v>
      </c>
      <c r="L254" s="15">
        <v>28</v>
      </c>
      <c r="M254" s="15">
        <v>18</v>
      </c>
      <c r="O254" t="str">
        <f t="shared" si="3"/>
        <v>MCBBound &amp; Not Paid</v>
      </c>
    </row>
    <row r="255" spans="1:15" ht="12" customHeight="1" outlineLevel="1" x14ac:dyDescent="0.2">
      <c r="A255" s="12" t="s">
        <v>24157</v>
      </c>
      <c r="B255" s="12">
        <v>16318</v>
      </c>
      <c r="C255" s="12" t="s">
        <v>20135</v>
      </c>
      <c r="D255" s="13">
        <v>39765</v>
      </c>
      <c r="E255" s="13">
        <v>39766</v>
      </c>
      <c r="F255" s="14">
        <v>39766</v>
      </c>
      <c r="G255" s="14">
        <v>39772</v>
      </c>
      <c r="H255" s="14">
        <v>39815</v>
      </c>
      <c r="I255" s="16">
        <v>39852</v>
      </c>
      <c r="J255" s="15">
        <v>6</v>
      </c>
      <c r="K255" s="15">
        <v>43</v>
      </c>
      <c r="L255" s="15">
        <v>49</v>
      </c>
      <c r="M255" s="15">
        <v>37</v>
      </c>
      <c r="O255" t="str">
        <f t="shared" si="3"/>
        <v>MCBBound &amp; Not Paid</v>
      </c>
    </row>
    <row r="256" spans="1:15" ht="12" customHeight="1" outlineLevel="1" x14ac:dyDescent="0.2">
      <c r="A256" s="12" t="s">
        <v>24157</v>
      </c>
      <c r="B256" s="12">
        <v>16069</v>
      </c>
      <c r="C256" s="12" t="s">
        <v>20135</v>
      </c>
      <c r="D256" s="13">
        <v>39765</v>
      </c>
      <c r="E256" s="13">
        <v>39765</v>
      </c>
      <c r="F256" s="14">
        <v>39766</v>
      </c>
      <c r="G256" s="14">
        <v>39796</v>
      </c>
      <c r="H256" s="14">
        <v>39796</v>
      </c>
      <c r="I256" s="16">
        <v>39814</v>
      </c>
      <c r="J256" s="15">
        <v>30</v>
      </c>
      <c r="K256" s="15">
        <v>0</v>
      </c>
      <c r="L256" s="15">
        <v>30</v>
      </c>
      <c r="M256" s="15">
        <v>18</v>
      </c>
      <c r="O256" t="str">
        <f t="shared" si="3"/>
        <v>MCBBound &amp; Not Paid</v>
      </c>
    </row>
    <row r="257" spans="1:15" ht="12" customHeight="1" outlineLevel="1" x14ac:dyDescent="0.2">
      <c r="A257" s="12" t="s">
        <v>24157</v>
      </c>
      <c r="B257" s="12">
        <v>16331</v>
      </c>
      <c r="C257" s="12" t="s">
        <v>20135</v>
      </c>
      <c r="D257" s="13">
        <v>39762</v>
      </c>
      <c r="E257" s="13">
        <v>39765</v>
      </c>
      <c r="F257" s="14">
        <v>39766</v>
      </c>
      <c r="G257" s="14">
        <v>39829</v>
      </c>
      <c r="H257" s="14">
        <v>39829</v>
      </c>
      <c r="I257" s="16">
        <v>39857</v>
      </c>
      <c r="J257" s="15">
        <v>63</v>
      </c>
      <c r="K257" s="15">
        <v>0</v>
      </c>
      <c r="L257" s="15">
        <v>63</v>
      </c>
      <c r="M257" s="15">
        <v>28</v>
      </c>
      <c r="O257" t="str">
        <f t="shared" si="3"/>
        <v>MCBBound &amp; Not Paid</v>
      </c>
    </row>
    <row r="258" spans="1:15" ht="12" customHeight="1" outlineLevel="1" x14ac:dyDescent="0.2">
      <c r="A258" s="12" t="s">
        <v>24158</v>
      </c>
      <c r="B258" s="12">
        <v>16583</v>
      </c>
      <c r="C258" s="12" t="s">
        <v>20136</v>
      </c>
      <c r="D258" s="13">
        <v>39765</v>
      </c>
      <c r="E258" s="13">
        <v>39766</v>
      </c>
      <c r="F258" s="14">
        <v>39766</v>
      </c>
      <c r="G258" s="20"/>
      <c r="H258" s="20"/>
      <c r="I258" s="18"/>
      <c r="J258" s="23"/>
      <c r="K258" s="23"/>
      <c r="L258" s="15">
        <v>0</v>
      </c>
      <c r="M258" s="15">
        <v>0</v>
      </c>
      <c r="O258" t="str">
        <f t="shared" si="3"/>
        <v>NBBClose-No Info</v>
      </c>
    </row>
    <row r="259" spans="1:15" ht="12" customHeight="1" outlineLevel="1" x14ac:dyDescent="0.2">
      <c r="A259" s="12" t="s">
        <v>20138</v>
      </c>
      <c r="B259" s="12">
        <v>16585</v>
      </c>
      <c r="C259" s="12" t="s">
        <v>20133</v>
      </c>
      <c r="D259" s="13">
        <v>39764</v>
      </c>
      <c r="E259" s="13">
        <v>39767</v>
      </c>
      <c r="F259" s="14">
        <v>39769</v>
      </c>
      <c r="G259" s="20"/>
      <c r="H259" s="20"/>
      <c r="I259" s="18"/>
      <c r="J259" s="23"/>
      <c r="K259" s="23"/>
      <c r="L259" s="15">
        <v>0</v>
      </c>
      <c r="M259" s="15">
        <v>0</v>
      </c>
      <c r="O259" t="str">
        <f t="shared" ref="O259:O322" si="4">+A259&amp;C259</f>
        <v>CNJDeclined</v>
      </c>
    </row>
    <row r="260" spans="1:15" ht="12" customHeight="1" outlineLevel="1" x14ac:dyDescent="0.2">
      <c r="A260" s="12" t="s">
        <v>20138</v>
      </c>
      <c r="B260" s="12">
        <v>16062</v>
      </c>
      <c r="C260" s="12" t="s">
        <v>20135</v>
      </c>
      <c r="D260" s="13">
        <v>39762</v>
      </c>
      <c r="E260" s="13">
        <v>39769</v>
      </c>
      <c r="F260" s="14">
        <v>39769</v>
      </c>
      <c r="G260" s="14">
        <v>39793</v>
      </c>
      <c r="H260" s="14">
        <v>39793</v>
      </c>
      <c r="I260" s="16">
        <v>39814</v>
      </c>
      <c r="J260" s="15">
        <v>24</v>
      </c>
      <c r="K260" s="15">
        <v>0</v>
      </c>
      <c r="L260" s="15">
        <v>24</v>
      </c>
      <c r="M260" s="15">
        <v>21</v>
      </c>
      <c r="O260" t="str">
        <f t="shared" si="4"/>
        <v>CNJBound &amp; Not Paid</v>
      </c>
    </row>
    <row r="261" spans="1:15" ht="21.95" customHeight="1" outlineLevel="1" x14ac:dyDescent="0.2">
      <c r="A261" s="12" t="s">
        <v>24153</v>
      </c>
      <c r="B261" s="12">
        <v>16054</v>
      </c>
      <c r="C261" s="12" t="s">
        <v>24149</v>
      </c>
      <c r="D261" s="13">
        <v>39735</v>
      </c>
      <c r="E261" s="13">
        <v>39769</v>
      </c>
      <c r="F261" s="14">
        <v>39769</v>
      </c>
      <c r="G261" s="14">
        <v>39790</v>
      </c>
      <c r="H261" s="14">
        <v>39791</v>
      </c>
      <c r="I261" s="16">
        <v>39814</v>
      </c>
      <c r="J261" s="15">
        <v>21</v>
      </c>
      <c r="K261" s="15">
        <v>1</v>
      </c>
      <c r="L261" s="15">
        <v>22</v>
      </c>
      <c r="M261" s="15">
        <v>23</v>
      </c>
      <c r="O261" t="str">
        <f t="shared" si="4"/>
        <v>HJMRenewal Laspe Replaced</v>
      </c>
    </row>
    <row r="262" spans="1:15" ht="12" customHeight="1" outlineLevel="1" x14ac:dyDescent="0.2">
      <c r="A262" s="12" t="s">
        <v>24153</v>
      </c>
      <c r="B262" s="12">
        <v>16065</v>
      </c>
      <c r="C262" s="12" t="s">
        <v>24150</v>
      </c>
      <c r="D262" s="13">
        <v>39764</v>
      </c>
      <c r="E262" s="13">
        <v>39769</v>
      </c>
      <c r="F262" s="14">
        <v>39769</v>
      </c>
      <c r="G262" s="14">
        <v>39777</v>
      </c>
      <c r="H262" s="20"/>
      <c r="I262" s="16">
        <v>39814</v>
      </c>
      <c r="J262" s="15">
        <v>8</v>
      </c>
      <c r="K262" s="23"/>
      <c r="L262" s="15">
        <v>0</v>
      </c>
      <c r="M262" s="15">
        <v>0</v>
      </c>
      <c r="O262" t="str">
        <f t="shared" si="4"/>
        <v>HJMDO NOT RENEW</v>
      </c>
    </row>
    <row r="263" spans="1:15" ht="12" customHeight="1" outlineLevel="1" x14ac:dyDescent="0.2">
      <c r="A263" s="12" t="s">
        <v>24153</v>
      </c>
      <c r="B263" s="12">
        <v>16070</v>
      </c>
      <c r="C263" s="12" t="s">
        <v>20135</v>
      </c>
      <c r="D263" s="13">
        <v>39763</v>
      </c>
      <c r="E263" s="13">
        <v>39769</v>
      </c>
      <c r="F263" s="14">
        <v>39769</v>
      </c>
      <c r="G263" s="14">
        <v>39786</v>
      </c>
      <c r="H263" s="14">
        <v>39786</v>
      </c>
      <c r="I263" s="16">
        <v>39814</v>
      </c>
      <c r="J263" s="15">
        <v>17</v>
      </c>
      <c r="K263" s="15">
        <v>0</v>
      </c>
      <c r="L263" s="15">
        <v>17</v>
      </c>
      <c r="M263" s="15">
        <v>28</v>
      </c>
      <c r="O263" t="str">
        <f t="shared" si="4"/>
        <v>HJMBound &amp; Not Paid</v>
      </c>
    </row>
    <row r="264" spans="1:15" ht="12" customHeight="1" outlineLevel="1" x14ac:dyDescent="0.2">
      <c r="A264" s="12" t="s">
        <v>24156</v>
      </c>
      <c r="B264" s="12">
        <v>16137</v>
      </c>
      <c r="C264" s="12" t="s">
        <v>20135</v>
      </c>
      <c r="D264" s="13">
        <v>39762</v>
      </c>
      <c r="E264" s="13">
        <v>39769</v>
      </c>
      <c r="F264" s="14">
        <v>39769</v>
      </c>
      <c r="G264" s="14">
        <v>39821</v>
      </c>
      <c r="H264" s="14">
        <v>39821</v>
      </c>
      <c r="I264" s="16">
        <v>39831</v>
      </c>
      <c r="J264" s="15">
        <v>52</v>
      </c>
      <c r="K264" s="15">
        <v>0</v>
      </c>
      <c r="L264" s="15">
        <v>52</v>
      </c>
      <c r="M264" s="15">
        <v>10</v>
      </c>
      <c r="O264" t="str">
        <f t="shared" si="4"/>
        <v>LABBound &amp; Not Paid</v>
      </c>
    </row>
    <row r="265" spans="1:15" ht="12" customHeight="1" outlineLevel="1" x14ac:dyDescent="0.2">
      <c r="A265" s="12" t="s">
        <v>20138</v>
      </c>
      <c r="B265" s="12">
        <v>15848</v>
      </c>
      <c r="C265" s="12" t="s">
        <v>24150</v>
      </c>
      <c r="D265" s="13">
        <v>39769</v>
      </c>
      <c r="E265" s="13">
        <v>39770</v>
      </c>
      <c r="F265" s="14">
        <v>39770</v>
      </c>
      <c r="G265" s="14">
        <v>39770</v>
      </c>
      <c r="H265" s="20"/>
      <c r="I265" s="16">
        <v>39781</v>
      </c>
      <c r="J265" s="15">
        <v>0</v>
      </c>
      <c r="K265" s="23"/>
      <c r="L265" s="15">
        <v>0</v>
      </c>
      <c r="M265" s="15">
        <v>0</v>
      </c>
      <c r="O265" t="str">
        <f t="shared" si="4"/>
        <v>CNJDO NOT RENEW</v>
      </c>
    </row>
    <row r="266" spans="1:15" ht="12" customHeight="1" outlineLevel="1" x14ac:dyDescent="0.2">
      <c r="A266" s="12" t="s">
        <v>20138</v>
      </c>
      <c r="B266" s="12">
        <v>15940</v>
      </c>
      <c r="C266" s="12" t="s">
        <v>20135</v>
      </c>
      <c r="D266" s="13">
        <v>39764</v>
      </c>
      <c r="E266" s="13">
        <v>39770</v>
      </c>
      <c r="F266" s="14">
        <v>39770</v>
      </c>
      <c r="G266" s="14">
        <v>39787</v>
      </c>
      <c r="H266" s="14">
        <v>39787</v>
      </c>
      <c r="I266" s="16">
        <v>39801</v>
      </c>
      <c r="J266" s="15">
        <v>17</v>
      </c>
      <c r="K266" s="15">
        <v>0</v>
      </c>
      <c r="L266" s="15">
        <v>17</v>
      </c>
      <c r="M266" s="15">
        <v>14</v>
      </c>
      <c r="O266" t="str">
        <f t="shared" si="4"/>
        <v>CNJBound &amp; Not Paid</v>
      </c>
    </row>
    <row r="267" spans="1:15" ht="12" customHeight="1" outlineLevel="1" x14ac:dyDescent="0.2">
      <c r="A267" s="12" t="s">
        <v>24153</v>
      </c>
      <c r="B267" s="12">
        <v>16082</v>
      </c>
      <c r="C267" s="12" t="s">
        <v>20135</v>
      </c>
      <c r="D267" s="13">
        <v>39764</v>
      </c>
      <c r="E267" s="13">
        <v>39769</v>
      </c>
      <c r="F267" s="14">
        <v>39770</v>
      </c>
      <c r="G267" s="14">
        <v>39790</v>
      </c>
      <c r="H267" s="14">
        <v>39790</v>
      </c>
      <c r="I267" s="16">
        <v>39817</v>
      </c>
      <c r="J267" s="15">
        <v>20</v>
      </c>
      <c r="K267" s="15">
        <v>0</v>
      </c>
      <c r="L267" s="15">
        <v>20</v>
      </c>
      <c r="M267" s="15">
        <v>27</v>
      </c>
      <c r="O267" t="str">
        <f t="shared" si="4"/>
        <v>HJMBound &amp; Not Paid</v>
      </c>
    </row>
    <row r="268" spans="1:15" ht="12" customHeight="1" outlineLevel="1" x14ac:dyDescent="0.2">
      <c r="A268" s="12" t="s">
        <v>24153</v>
      </c>
      <c r="B268" s="12">
        <v>15905</v>
      </c>
      <c r="C268" s="12" t="s">
        <v>20135</v>
      </c>
      <c r="D268" s="13">
        <v>39769</v>
      </c>
      <c r="E268" s="13">
        <v>39769</v>
      </c>
      <c r="F268" s="14">
        <v>39770</v>
      </c>
      <c r="G268" s="14">
        <v>39770</v>
      </c>
      <c r="H268" s="14">
        <v>39773</v>
      </c>
      <c r="I268" s="16">
        <v>39790</v>
      </c>
      <c r="J268" s="15">
        <v>0</v>
      </c>
      <c r="K268" s="15">
        <v>3</v>
      </c>
      <c r="L268" s="15">
        <v>3</v>
      </c>
      <c r="M268" s="15">
        <v>17</v>
      </c>
      <c r="O268" t="str">
        <f t="shared" si="4"/>
        <v>HJMBound &amp; Not Paid</v>
      </c>
    </row>
    <row r="269" spans="1:15" ht="12" customHeight="1" outlineLevel="1" x14ac:dyDescent="0.2">
      <c r="A269" s="12" t="s">
        <v>24157</v>
      </c>
      <c r="B269" s="12">
        <v>15871</v>
      </c>
      <c r="C269" s="12" t="s">
        <v>20135</v>
      </c>
      <c r="D269" s="13">
        <v>39769</v>
      </c>
      <c r="E269" s="13">
        <v>39769</v>
      </c>
      <c r="F269" s="14">
        <v>39770</v>
      </c>
      <c r="G269" s="14">
        <v>39778</v>
      </c>
      <c r="H269" s="14">
        <v>39778</v>
      </c>
      <c r="I269" s="16">
        <v>39783</v>
      </c>
      <c r="J269" s="15">
        <v>8</v>
      </c>
      <c r="K269" s="15">
        <v>0</v>
      </c>
      <c r="L269" s="15">
        <v>8</v>
      </c>
      <c r="M269" s="15">
        <v>5</v>
      </c>
      <c r="O269" t="str">
        <f t="shared" si="4"/>
        <v>MCBBound &amp; Not Paid</v>
      </c>
    </row>
    <row r="270" spans="1:15" ht="12" customHeight="1" outlineLevel="1" x14ac:dyDescent="0.2">
      <c r="A270" s="12" t="s">
        <v>24157</v>
      </c>
      <c r="B270" s="12">
        <v>16058</v>
      </c>
      <c r="C270" s="12" t="s">
        <v>20135</v>
      </c>
      <c r="D270" s="13">
        <v>39766</v>
      </c>
      <c r="E270" s="13">
        <v>39769</v>
      </c>
      <c r="F270" s="14">
        <v>39770</v>
      </c>
      <c r="G270" s="14">
        <v>39788</v>
      </c>
      <c r="H270" s="14">
        <v>39794</v>
      </c>
      <c r="I270" s="16">
        <v>39814</v>
      </c>
      <c r="J270" s="15">
        <v>18</v>
      </c>
      <c r="K270" s="15">
        <v>6</v>
      </c>
      <c r="L270" s="15">
        <v>24</v>
      </c>
      <c r="M270" s="15">
        <v>20</v>
      </c>
      <c r="O270" t="str">
        <f t="shared" si="4"/>
        <v>MCBBound &amp; Not Paid</v>
      </c>
    </row>
    <row r="271" spans="1:15" ht="12" customHeight="1" outlineLevel="1" x14ac:dyDescent="0.2">
      <c r="A271" s="12" t="s">
        <v>24158</v>
      </c>
      <c r="B271" s="12">
        <v>16590</v>
      </c>
      <c r="C271" s="12" t="s">
        <v>20133</v>
      </c>
      <c r="D271" s="13">
        <v>39750</v>
      </c>
      <c r="E271" s="13">
        <v>39770</v>
      </c>
      <c r="F271" s="14">
        <v>39770</v>
      </c>
      <c r="G271" s="20"/>
      <c r="H271" s="20"/>
      <c r="I271" s="18"/>
      <c r="J271" s="23"/>
      <c r="K271" s="23"/>
      <c r="L271" s="15">
        <v>0</v>
      </c>
      <c r="M271" s="15">
        <v>0</v>
      </c>
      <c r="O271" t="str">
        <f t="shared" si="4"/>
        <v>NBBDeclined</v>
      </c>
    </row>
    <row r="272" spans="1:15" ht="21.95" customHeight="1" outlineLevel="1" x14ac:dyDescent="0.2">
      <c r="A272" s="12" t="s">
        <v>20138</v>
      </c>
      <c r="B272" s="12">
        <v>15824</v>
      </c>
      <c r="C272" s="12" t="s">
        <v>24149</v>
      </c>
      <c r="D272" s="13">
        <v>39770</v>
      </c>
      <c r="E272" s="13">
        <v>39771</v>
      </c>
      <c r="F272" s="14">
        <v>39771</v>
      </c>
      <c r="G272" s="14">
        <v>39771</v>
      </c>
      <c r="H272" s="14">
        <v>39772</v>
      </c>
      <c r="I272" s="16">
        <v>39773</v>
      </c>
      <c r="J272" s="15">
        <v>0</v>
      </c>
      <c r="K272" s="15">
        <v>1</v>
      </c>
      <c r="L272" s="15">
        <v>1</v>
      </c>
      <c r="M272" s="15">
        <v>1</v>
      </c>
      <c r="O272" t="str">
        <f t="shared" si="4"/>
        <v>CNJRenewal Laspe Replaced</v>
      </c>
    </row>
    <row r="273" spans="1:15" ht="12" customHeight="1" outlineLevel="1" x14ac:dyDescent="0.2">
      <c r="A273" s="12" t="s">
        <v>20138</v>
      </c>
      <c r="B273" s="12">
        <v>15921</v>
      </c>
      <c r="C273" s="12" t="s">
        <v>20135</v>
      </c>
      <c r="D273" s="13">
        <v>39763</v>
      </c>
      <c r="E273" s="13">
        <v>39771</v>
      </c>
      <c r="F273" s="14">
        <v>39771</v>
      </c>
      <c r="G273" s="14">
        <v>39775</v>
      </c>
      <c r="H273" s="14">
        <v>39776</v>
      </c>
      <c r="I273" s="16">
        <v>39796</v>
      </c>
      <c r="J273" s="15">
        <v>4</v>
      </c>
      <c r="K273" s="15">
        <v>1</v>
      </c>
      <c r="L273" s="15">
        <v>5</v>
      </c>
      <c r="M273" s="15">
        <v>20</v>
      </c>
      <c r="O273" t="str">
        <f t="shared" si="4"/>
        <v>CNJBound &amp; Not Paid</v>
      </c>
    </row>
    <row r="274" spans="1:15" ht="12" customHeight="1" outlineLevel="1" x14ac:dyDescent="0.2">
      <c r="A274" s="12" t="s">
        <v>20138</v>
      </c>
      <c r="B274" s="12">
        <v>16593</v>
      </c>
      <c r="C274" s="12" t="s">
        <v>20133</v>
      </c>
      <c r="D274" s="13">
        <v>39769</v>
      </c>
      <c r="E274" s="13">
        <v>39771</v>
      </c>
      <c r="F274" s="14">
        <v>39771</v>
      </c>
      <c r="G274" s="20"/>
      <c r="H274" s="20"/>
      <c r="I274" s="18"/>
      <c r="J274" s="23"/>
      <c r="K274" s="23"/>
      <c r="L274" s="15">
        <v>0</v>
      </c>
      <c r="M274" s="15">
        <v>0</v>
      </c>
      <c r="O274" t="str">
        <f t="shared" si="4"/>
        <v>CNJDeclined</v>
      </c>
    </row>
    <row r="275" spans="1:15" ht="12" customHeight="1" outlineLevel="1" x14ac:dyDescent="0.2">
      <c r="A275" s="12" t="s">
        <v>24153</v>
      </c>
      <c r="B275" s="12">
        <v>15913</v>
      </c>
      <c r="C275" s="12" t="s">
        <v>20135</v>
      </c>
      <c r="D275" s="13">
        <v>39770</v>
      </c>
      <c r="E275" s="13">
        <v>39771</v>
      </c>
      <c r="F275" s="14">
        <v>39771</v>
      </c>
      <c r="G275" s="14">
        <v>39773</v>
      </c>
      <c r="H275" s="14">
        <v>39778</v>
      </c>
      <c r="I275" s="16">
        <v>39793</v>
      </c>
      <c r="J275" s="15">
        <v>2</v>
      </c>
      <c r="K275" s="15">
        <v>5</v>
      </c>
      <c r="L275" s="15">
        <v>7</v>
      </c>
      <c r="M275" s="15">
        <v>15</v>
      </c>
      <c r="O275" t="str">
        <f t="shared" si="4"/>
        <v>HJMBound &amp; Not Paid</v>
      </c>
    </row>
    <row r="276" spans="1:15" ht="12" customHeight="1" outlineLevel="1" x14ac:dyDescent="0.2">
      <c r="A276" s="12" t="s">
        <v>24153</v>
      </c>
      <c r="B276" s="12">
        <v>15919</v>
      </c>
      <c r="C276" s="12" t="s">
        <v>20135</v>
      </c>
      <c r="D276" s="13">
        <v>39766</v>
      </c>
      <c r="E276" s="13">
        <v>39771</v>
      </c>
      <c r="F276" s="14">
        <v>39771</v>
      </c>
      <c r="G276" s="14">
        <v>39776</v>
      </c>
      <c r="H276" s="14">
        <v>39785</v>
      </c>
      <c r="I276" s="16">
        <v>39795</v>
      </c>
      <c r="J276" s="15">
        <v>5</v>
      </c>
      <c r="K276" s="15">
        <v>9</v>
      </c>
      <c r="L276" s="15">
        <v>14</v>
      </c>
      <c r="M276" s="15">
        <v>10</v>
      </c>
      <c r="O276" t="str">
        <f t="shared" si="4"/>
        <v>HJMBound &amp; Not Paid</v>
      </c>
    </row>
    <row r="277" spans="1:15" ht="12" customHeight="1" outlineLevel="1" x14ac:dyDescent="0.2">
      <c r="A277" s="12" t="s">
        <v>24156</v>
      </c>
      <c r="B277" s="12">
        <v>16286</v>
      </c>
      <c r="C277" s="12" t="s">
        <v>20135</v>
      </c>
      <c r="D277" s="13">
        <v>39764</v>
      </c>
      <c r="E277" s="13">
        <v>39771</v>
      </c>
      <c r="F277" s="14">
        <v>39771</v>
      </c>
      <c r="G277" s="14">
        <v>39829</v>
      </c>
      <c r="H277" s="14">
        <v>39829</v>
      </c>
      <c r="I277" s="16">
        <v>39846</v>
      </c>
      <c r="J277" s="15">
        <v>58</v>
      </c>
      <c r="K277" s="15">
        <v>0</v>
      </c>
      <c r="L277" s="15">
        <v>58</v>
      </c>
      <c r="M277" s="15">
        <v>17</v>
      </c>
      <c r="O277" t="str">
        <f t="shared" si="4"/>
        <v>LABBound &amp; Not Paid</v>
      </c>
    </row>
    <row r="278" spans="1:15" ht="12" customHeight="1" outlineLevel="1" x14ac:dyDescent="0.2">
      <c r="A278" s="12" t="s">
        <v>24156</v>
      </c>
      <c r="B278" s="12">
        <v>15907</v>
      </c>
      <c r="C278" s="12" t="s">
        <v>20135</v>
      </c>
      <c r="D278" s="13">
        <v>39763</v>
      </c>
      <c r="E278" s="13">
        <v>39771</v>
      </c>
      <c r="F278" s="14">
        <v>39771</v>
      </c>
      <c r="G278" s="14">
        <v>39776</v>
      </c>
      <c r="H278" s="14">
        <v>39776</v>
      </c>
      <c r="I278" s="16">
        <v>39790</v>
      </c>
      <c r="J278" s="15">
        <v>5</v>
      </c>
      <c r="K278" s="15">
        <v>0</v>
      </c>
      <c r="L278" s="15">
        <v>5</v>
      </c>
      <c r="M278" s="15">
        <v>14</v>
      </c>
      <c r="O278" t="str">
        <f t="shared" si="4"/>
        <v>LABBound &amp; Not Paid</v>
      </c>
    </row>
    <row r="279" spans="1:15" ht="12" customHeight="1" outlineLevel="1" x14ac:dyDescent="0.2">
      <c r="A279" s="12" t="s">
        <v>24157</v>
      </c>
      <c r="B279" s="12">
        <v>15935</v>
      </c>
      <c r="C279" s="12" t="s">
        <v>20135</v>
      </c>
      <c r="D279" s="13">
        <v>39769</v>
      </c>
      <c r="E279" s="13">
        <v>39770</v>
      </c>
      <c r="F279" s="14">
        <v>39771</v>
      </c>
      <c r="G279" s="14">
        <v>39791</v>
      </c>
      <c r="H279" s="14">
        <v>39792</v>
      </c>
      <c r="I279" s="16">
        <v>39800</v>
      </c>
      <c r="J279" s="15">
        <v>20</v>
      </c>
      <c r="K279" s="15">
        <v>1</v>
      </c>
      <c r="L279" s="15">
        <v>21</v>
      </c>
      <c r="M279" s="15">
        <v>8</v>
      </c>
      <c r="O279" t="str">
        <f t="shared" si="4"/>
        <v>MCBBound &amp; Not Paid</v>
      </c>
    </row>
    <row r="280" spans="1:15" ht="12" customHeight="1" outlineLevel="1" x14ac:dyDescent="0.2">
      <c r="A280" s="12" t="s">
        <v>20138</v>
      </c>
      <c r="B280" s="12">
        <v>16597</v>
      </c>
      <c r="C280" s="12" t="s">
        <v>20133</v>
      </c>
      <c r="D280" s="18"/>
      <c r="E280" s="13">
        <v>39772</v>
      </c>
      <c r="F280" s="14">
        <v>39772</v>
      </c>
      <c r="G280" s="20"/>
      <c r="H280" s="20"/>
      <c r="I280" s="18"/>
      <c r="J280" s="23"/>
      <c r="K280" s="23"/>
      <c r="L280" s="15">
        <v>0</v>
      </c>
      <c r="M280" s="15">
        <v>0</v>
      </c>
      <c r="O280" t="str">
        <f t="shared" si="4"/>
        <v>CNJDeclined</v>
      </c>
    </row>
    <row r="281" spans="1:15" ht="21.95" customHeight="1" outlineLevel="1" x14ac:dyDescent="0.2">
      <c r="A281" s="12" t="s">
        <v>24153</v>
      </c>
      <c r="B281" s="12">
        <v>16172</v>
      </c>
      <c r="C281" s="12" t="s">
        <v>24149</v>
      </c>
      <c r="D281" s="13">
        <v>39771</v>
      </c>
      <c r="E281" s="13">
        <v>39772</v>
      </c>
      <c r="F281" s="14">
        <v>39772</v>
      </c>
      <c r="G281" s="14">
        <v>39793</v>
      </c>
      <c r="H281" s="14">
        <v>39818</v>
      </c>
      <c r="I281" s="16">
        <v>39841</v>
      </c>
      <c r="J281" s="15">
        <v>21</v>
      </c>
      <c r="K281" s="15">
        <v>25</v>
      </c>
      <c r="L281" s="15">
        <v>46</v>
      </c>
      <c r="M281" s="15">
        <v>23</v>
      </c>
      <c r="O281" t="str">
        <f t="shared" si="4"/>
        <v>HJMRenewal Laspe Replaced</v>
      </c>
    </row>
    <row r="282" spans="1:15" ht="12" customHeight="1" outlineLevel="1" x14ac:dyDescent="0.2">
      <c r="A282" s="12" t="s">
        <v>24156</v>
      </c>
      <c r="B282" s="12">
        <v>15922</v>
      </c>
      <c r="C282" s="12" t="s">
        <v>20135</v>
      </c>
      <c r="D282" s="13">
        <v>39769</v>
      </c>
      <c r="E282" s="13">
        <v>39772</v>
      </c>
      <c r="F282" s="14">
        <v>39772</v>
      </c>
      <c r="G282" s="14">
        <v>39784</v>
      </c>
      <c r="H282" s="14">
        <v>39784</v>
      </c>
      <c r="I282" s="16">
        <v>39796</v>
      </c>
      <c r="J282" s="15">
        <v>12</v>
      </c>
      <c r="K282" s="15">
        <v>0</v>
      </c>
      <c r="L282" s="15">
        <v>12</v>
      </c>
      <c r="M282" s="15">
        <v>12</v>
      </c>
      <c r="O282" t="str">
        <f t="shared" si="4"/>
        <v>LABBound &amp; Not Paid</v>
      </c>
    </row>
    <row r="283" spans="1:15" ht="12" customHeight="1" outlineLevel="1" x14ac:dyDescent="0.2">
      <c r="A283" s="12" t="s">
        <v>24156</v>
      </c>
      <c r="B283" s="12">
        <v>15926</v>
      </c>
      <c r="C283" s="12" t="s">
        <v>20135</v>
      </c>
      <c r="D283" s="13">
        <v>39765</v>
      </c>
      <c r="E283" s="13">
        <v>39772</v>
      </c>
      <c r="F283" s="14">
        <v>39772</v>
      </c>
      <c r="G283" s="14">
        <v>39784</v>
      </c>
      <c r="H283" s="14">
        <v>39785</v>
      </c>
      <c r="I283" s="16">
        <v>39797</v>
      </c>
      <c r="J283" s="15">
        <v>12</v>
      </c>
      <c r="K283" s="15">
        <v>1</v>
      </c>
      <c r="L283" s="15">
        <v>13</v>
      </c>
      <c r="M283" s="15">
        <v>12</v>
      </c>
      <c r="O283" t="str">
        <f t="shared" si="4"/>
        <v>LABBound &amp; Not Paid</v>
      </c>
    </row>
    <row r="284" spans="1:15" ht="12" customHeight="1" outlineLevel="1" x14ac:dyDescent="0.2">
      <c r="A284" s="12" t="s">
        <v>24156</v>
      </c>
      <c r="B284" s="12">
        <v>16148</v>
      </c>
      <c r="C284" s="12" t="s">
        <v>20135</v>
      </c>
      <c r="D284" s="13">
        <v>39769</v>
      </c>
      <c r="E284" s="13">
        <v>39772</v>
      </c>
      <c r="F284" s="14">
        <v>39772</v>
      </c>
      <c r="G284" s="14">
        <v>39818</v>
      </c>
      <c r="H284" s="14">
        <v>39818</v>
      </c>
      <c r="I284" s="16">
        <v>39834</v>
      </c>
      <c r="J284" s="15">
        <v>46</v>
      </c>
      <c r="K284" s="15">
        <v>0</v>
      </c>
      <c r="L284" s="15">
        <v>46</v>
      </c>
      <c r="M284" s="15">
        <v>16</v>
      </c>
      <c r="O284" t="str">
        <f t="shared" si="4"/>
        <v>LABBound &amp; Not Paid</v>
      </c>
    </row>
    <row r="285" spans="1:15" ht="12" customHeight="1" outlineLevel="1" x14ac:dyDescent="0.2">
      <c r="A285" s="12" t="s">
        <v>24157</v>
      </c>
      <c r="B285" s="12">
        <v>15933</v>
      </c>
      <c r="C285" s="12" t="s">
        <v>20135</v>
      </c>
      <c r="D285" s="13">
        <v>39769</v>
      </c>
      <c r="E285" s="13">
        <v>39772</v>
      </c>
      <c r="F285" s="14">
        <v>39772</v>
      </c>
      <c r="G285" s="14">
        <v>39788</v>
      </c>
      <c r="H285" s="14">
        <v>39788</v>
      </c>
      <c r="I285" s="16">
        <v>39799</v>
      </c>
      <c r="J285" s="15">
        <v>16</v>
      </c>
      <c r="K285" s="15">
        <v>0</v>
      </c>
      <c r="L285" s="15">
        <v>16</v>
      </c>
      <c r="M285" s="15">
        <v>11</v>
      </c>
      <c r="O285" t="str">
        <f t="shared" si="4"/>
        <v>MCBBound &amp; Not Paid</v>
      </c>
    </row>
    <row r="286" spans="1:15" ht="12" customHeight="1" outlineLevel="1" x14ac:dyDescent="0.2">
      <c r="A286" s="12" t="s">
        <v>24157</v>
      </c>
      <c r="B286" s="12">
        <v>15861</v>
      </c>
      <c r="C286" s="12" t="s">
        <v>20135</v>
      </c>
      <c r="D286" s="13">
        <v>39742</v>
      </c>
      <c r="E286" s="13">
        <v>39772</v>
      </c>
      <c r="F286" s="14">
        <v>39772</v>
      </c>
      <c r="G286" s="14">
        <v>39777</v>
      </c>
      <c r="H286" s="14">
        <v>39778</v>
      </c>
      <c r="I286" s="16">
        <v>39783</v>
      </c>
      <c r="J286" s="15">
        <v>5</v>
      </c>
      <c r="K286" s="15">
        <v>1</v>
      </c>
      <c r="L286" s="15">
        <v>6</v>
      </c>
      <c r="M286" s="15">
        <v>5</v>
      </c>
      <c r="O286" t="str">
        <f t="shared" si="4"/>
        <v>MCBBound &amp; Not Paid</v>
      </c>
    </row>
    <row r="287" spans="1:15" ht="12" customHeight="1" outlineLevel="1" x14ac:dyDescent="0.2">
      <c r="A287" s="12" t="s">
        <v>24158</v>
      </c>
      <c r="B287" s="12">
        <v>16596</v>
      </c>
      <c r="C287" s="12" t="s">
        <v>20134</v>
      </c>
      <c r="D287" s="13">
        <v>39755</v>
      </c>
      <c r="E287" s="13">
        <v>39772</v>
      </c>
      <c r="F287" s="14">
        <v>39772</v>
      </c>
      <c r="G287" s="14">
        <v>39825</v>
      </c>
      <c r="H287" s="14">
        <v>39891</v>
      </c>
      <c r="I287" s="18"/>
      <c r="J287" s="15">
        <v>53</v>
      </c>
      <c r="K287" s="15">
        <v>66</v>
      </c>
      <c r="L287" s="15">
        <v>119</v>
      </c>
      <c r="M287" s="15">
        <v>0</v>
      </c>
      <c r="O287" t="str">
        <f t="shared" si="4"/>
        <v>NBBNo Sale</v>
      </c>
    </row>
    <row r="288" spans="1:15" ht="12" customHeight="1" outlineLevel="1" x14ac:dyDescent="0.2">
      <c r="A288" s="12" t="s">
        <v>24158</v>
      </c>
      <c r="B288" s="12">
        <v>16595</v>
      </c>
      <c r="C288" s="12" t="s">
        <v>20133</v>
      </c>
      <c r="D288" s="13">
        <v>39770</v>
      </c>
      <c r="E288" s="13">
        <v>39772</v>
      </c>
      <c r="F288" s="14">
        <v>39772</v>
      </c>
      <c r="G288" s="20"/>
      <c r="H288" s="20"/>
      <c r="I288" s="18"/>
      <c r="J288" s="23"/>
      <c r="K288" s="23"/>
      <c r="L288" s="15">
        <v>0</v>
      </c>
      <c r="M288" s="15">
        <v>0</v>
      </c>
      <c r="O288" t="str">
        <f t="shared" si="4"/>
        <v>NBBDeclined</v>
      </c>
    </row>
    <row r="289" spans="1:15" ht="12" customHeight="1" outlineLevel="1" x14ac:dyDescent="0.2">
      <c r="A289" s="12" t="s">
        <v>24153</v>
      </c>
      <c r="B289" s="12">
        <v>16033</v>
      </c>
      <c r="C289" s="12" t="s">
        <v>20135</v>
      </c>
      <c r="D289" s="13">
        <v>39757</v>
      </c>
      <c r="E289" s="13">
        <v>39773</v>
      </c>
      <c r="F289" s="14">
        <v>39773</v>
      </c>
      <c r="G289" s="14">
        <v>39790</v>
      </c>
      <c r="H289" s="14">
        <v>39792</v>
      </c>
      <c r="I289" s="16">
        <v>39814</v>
      </c>
      <c r="J289" s="15">
        <v>17</v>
      </c>
      <c r="K289" s="15">
        <v>2</v>
      </c>
      <c r="L289" s="15">
        <v>19</v>
      </c>
      <c r="M289" s="15">
        <v>22</v>
      </c>
      <c r="O289" t="str">
        <f t="shared" si="4"/>
        <v>HJMBound &amp; Not Paid</v>
      </c>
    </row>
    <row r="290" spans="1:15" ht="21.95" customHeight="1" outlineLevel="1" x14ac:dyDescent="0.2">
      <c r="A290" s="12" t="s">
        <v>24153</v>
      </c>
      <c r="B290" s="12">
        <v>16105</v>
      </c>
      <c r="C290" s="12" t="s">
        <v>24149</v>
      </c>
      <c r="D290" s="13">
        <v>39770</v>
      </c>
      <c r="E290" s="13">
        <v>39773</v>
      </c>
      <c r="F290" s="14">
        <v>39773</v>
      </c>
      <c r="G290" s="14">
        <v>39794</v>
      </c>
      <c r="H290" s="14">
        <v>39794</v>
      </c>
      <c r="I290" s="16">
        <v>39822</v>
      </c>
      <c r="J290" s="15">
        <v>21</v>
      </c>
      <c r="K290" s="15">
        <v>0</v>
      </c>
      <c r="L290" s="15">
        <v>21</v>
      </c>
      <c r="M290" s="15">
        <v>28</v>
      </c>
      <c r="O290" t="str">
        <f t="shared" si="4"/>
        <v>HJMRenewal Laspe Replaced</v>
      </c>
    </row>
    <row r="291" spans="1:15" ht="12" customHeight="1" outlineLevel="1" x14ac:dyDescent="0.2">
      <c r="A291" s="12" t="s">
        <v>24156</v>
      </c>
      <c r="B291" s="12">
        <v>15909</v>
      </c>
      <c r="C291" s="12" t="s">
        <v>20135</v>
      </c>
      <c r="D291" s="13">
        <v>39772</v>
      </c>
      <c r="E291" s="13">
        <v>39773</v>
      </c>
      <c r="F291" s="14">
        <v>39773</v>
      </c>
      <c r="G291" s="14">
        <v>39783</v>
      </c>
      <c r="H291" s="14">
        <v>39783</v>
      </c>
      <c r="I291" s="16">
        <v>39791</v>
      </c>
      <c r="J291" s="15">
        <v>10</v>
      </c>
      <c r="K291" s="15">
        <v>0</v>
      </c>
      <c r="L291" s="15">
        <v>10</v>
      </c>
      <c r="M291" s="15">
        <v>8</v>
      </c>
      <c r="O291" t="str">
        <f t="shared" si="4"/>
        <v>LABBound &amp; Not Paid</v>
      </c>
    </row>
    <row r="292" spans="1:15" ht="12" customHeight="1" outlineLevel="1" x14ac:dyDescent="0.2">
      <c r="A292" s="12" t="s">
        <v>24156</v>
      </c>
      <c r="B292" s="12">
        <v>15923</v>
      </c>
      <c r="C292" s="12" t="s">
        <v>20135</v>
      </c>
      <c r="D292" s="13">
        <v>39770</v>
      </c>
      <c r="E292" s="13">
        <v>39773</v>
      </c>
      <c r="F292" s="14">
        <v>39773</v>
      </c>
      <c r="G292" s="14">
        <v>39784</v>
      </c>
      <c r="H292" s="14">
        <v>39784</v>
      </c>
      <c r="I292" s="16">
        <v>39796</v>
      </c>
      <c r="J292" s="15">
        <v>11</v>
      </c>
      <c r="K292" s="15">
        <v>0</v>
      </c>
      <c r="L292" s="15">
        <v>11</v>
      </c>
      <c r="M292" s="15">
        <v>12</v>
      </c>
      <c r="O292" t="str">
        <f t="shared" si="4"/>
        <v>LABBound &amp; Not Paid</v>
      </c>
    </row>
    <row r="293" spans="1:15" ht="12" customHeight="1" outlineLevel="1" x14ac:dyDescent="0.2">
      <c r="A293" s="12" t="s">
        <v>24156</v>
      </c>
      <c r="B293" s="12">
        <v>16064</v>
      </c>
      <c r="C293" s="12" t="s">
        <v>20135</v>
      </c>
      <c r="D293" s="13">
        <v>39772</v>
      </c>
      <c r="E293" s="13">
        <v>39773</v>
      </c>
      <c r="F293" s="14">
        <v>39773</v>
      </c>
      <c r="G293" s="14">
        <v>39786</v>
      </c>
      <c r="H293" s="14">
        <v>39786</v>
      </c>
      <c r="I293" s="16">
        <v>39814</v>
      </c>
      <c r="J293" s="15">
        <v>13</v>
      </c>
      <c r="K293" s="15">
        <v>0</v>
      </c>
      <c r="L293" s="15">
        <v>13</v>
      </c>
      <c r="M293" s="15">
        <v>28</v>
      </c>
      <c r="O293" t="str">
        <f t="shared" si="4"/>
        <v>LABBound &amp; Not Paid</v>
      </c>
    </row>
    <row r="294" spans="1:15" ht="12" customHeight="1" outlineLevel="1" x14ac:dyDescent="0.2">
      <c r="A294" s="12" t="s">
        <v>24157</v>
      </c>
      <c r="B294" s="12">
        <v>15845</v>
      </c>
      <c r="C294" s="12" t="s">
        <v>20135</v>
      </c>
      <c r="D294" s="13">
        <v>39773</v>
      </c>
      <c r="E294" s="13">
        <v>39773</v>
      </c>
      <c r="F294" s="14">
        <v>39773</v>
      </c>
      <c r="G294" s="14">
        <v>39776</v>
      </c>
      <c r="H294" s="14">
        <v>39776</v>
      </c>
      <c r="I294" s="16">
        <v>39781</v>
      </c>
      <c r="J294" s="15">
        <v>3</v>
      </c>
      <c r="K294" s="15">
        <v>0</v>
      </c>
      <c r="L294" s="15">
        <v>3</v>
      </c>
      <c r="M294" s="15">
        <v>5</v>
      </c>
      <c r="O294" t="str">
        <f t="shared" si="4"/>
        <v>MCBBound &amp; Not Paid</v>
      </c>
    </row>
    <row r="295" spans="1:15" ht="12" customHeight="1" outlineLevel="1" x14ac:dyDescent="0.2">
      <c r="A295" s="12" t="s">
        <v>24157</v>
      </c>
      <c r="B295" s="12">
        <v>16084</v>
      </c>
      <c r="C295" s="12" t="s">
        <v>20135</v>
      </c>
      <c r="D295" s="13">
        <v>39766</v>
      </c>
      <c r="E295" s="13">
        <v>39773</v>
      </c>
      <c r="F295" s="14">
        <v>39773</v>
      </c>
      <c r="G295" s="14">
        <v>39798</v>
      </c>
      <c r="H295" s="14">
        <v>39800</v>
      </c>
      <c r="I295" s="16">
        <v>39817</v>
      </c>
      <c r="J295" s="15">
        <v>25</v>
      </c>
      <c r="K295" s="15">
        <v>2</v>
      </c>
      <c r="L295" s="15">
        <v>27</v>
      </c>
      <c r="M295" s="15">
        <v>17</v>
      </c>
      <c r="O295" t="str">
        <f t="shared" si="4"/>
        <v>MCBBound &amp; Not Paid</v>
      </c>
    </row>
    <row r="296" spans="1:15" ht="12" customHeight="1" outlineLevel="1" x14ac:dyDescent="0.2">
      <c r="A296" s="12" t="s">
        <v>24157</v>
      </c>
      <c r="B296" s="12">
        <v>15896</v>
      </c>
      <c r="C296" s="12" t="s">
        <v>20135</v>
      </c>
      <c r="D296" s="13">
        <v>39770</v>
      </c>
      <c r="E296" s="13">
        <v>39773</v>
      </c>
      <c r="F296" s="14">
        <v>39773</v>
      </c>
      <c r="G296" s="14">
        <v>39780</v>
      </c>
      <c r="H296" s="14">
        <v>39780</v>
      </c>
      <c r="I296" s="16">
        <v>39787</v>
      </c>
      <c r="J296" s="15">
        <v>7</v>
      </c>
      <c r="K296" s="15">
        <v>0</v>
      </c>
      <c r="L296" s="15">
        <v>7</v>
      </c>
      <c r="M296" s="15">
        <v>7</v>
      </c>
      <c r="O296" t="str">
        <f t="shared" si="4"/>
        <v>MCBBound &amp; Not Paid</v>
      </c>
    </row>
    <row r="297" spans="1:15" ht="12" customHeight="1" outlineLevel="1" x14ac:dyDescent="0.2">
      <c r="A297" s="12" t="s">
        <v>24157</v>
      </c>
      <c r="B297" s="12">
        <v>16106</v>
      </c>
      <c r="C297" s="12" t="s">
        <v>20135</v>
      </c>
      <c r="D297" s="13">
        <v>39766</v>
      </c>
      <c r="E297" s="13">
        <v>39772</v>
      </c>
      <c r="F297" s="14">
        <v>39773</v>
      </c>
      <c r="G297" s="14">
        <v>39804</v>
      </c>
      <c r="H297" s="14">
        <v>39804</v>
      </c>
      <c r="I297" s="16">
        <v>39822</v>
      </c>
      <c r="J297" s="15">
        <v>31</v>
      </c>
      <c r="K297" s="15">
        <v>0</v>
      </c>
      <c r="L297" s="15">
        <v>31</v>
      </c>
      <c r="M297" s="15">
        <v>18</v>
      </c>
      <c r="O297" t="str">
        <f t="shared" si="4"/>
        <v>MCBBound &amp; Not Paid</v>
      </c>
    </row>
    <row r="298" spans="1:15" ht="12" customHeight="1" outlineLevel="1" x14ac:dyDescent="0.2">
      <c r="A298" s="12" t="s">
        <v>24158</v>
      </c>
      <c r="B298" s="12">
        <v>16599</v>
      </c>
      <c r="C298" s="12" t="s">
        <v>20133</v>
      </c>
      <c r="D298" s="13">
        <v>39766</v>
      </c>
      <c r="E298" s="13">
        <v>39773</v>
      </c>
      <c r="F298" s="14">
        <v>39773</v>
      </c>
      <c r="G298" s="20"/>
      <c r="H298" s="20"/>
      <c r="I298" s="18"/>
      <c r="J298" s="23"/>
      <c r="K298" s="23"/>
      <c r="L298" s="15">
        <v>0</v>
      </c>
      <c r="M298" s="15">
        <v>0</v>
      </c>
      <c r="O298" t="str">
        <f t="shared" si="4"/>
        <v>NBBDeclined</v>
      </c>
    </row>
    <row r="299" spans="1:15" ht="12" customHeight="1" outlineLevel="1" x14ac:dyDescent="0.2">
      <c r="A299" s="12" t="s">
        <v>24158</v>
      </c>
      <c r="B299" s="12">
        <v>16600</v>
      </c>
      <c r="C299" s="12" t="s">
        <v>20136</v>
      </c>
      <c r="D299" s="13">
        <v>39758</v>
      </c>
      <c r="E299" s="13">
        <v>39773</v>
      </c>
      <c r="F299" s="14">
        <v>39773</v>
      </c>
      <c r="G299" s="14">
        <v>39775</v>
      </c>
      <c r="H299" s="20"/>
      <c r="I299" s="18"/>
      <c r="J299" s="15">
        <v>2</v>
      </c>
      <c r="K299" s="23"/>
      <c r="L299" s="15">
        <v>0</v>
      </c>
      <c r="M299" s="15">
        <v>0</v>
      </c>
      <c r="O299" t="str">
        <f t="shared" si="4"/>
        <v>NBBClose-No Info</v>
      </c>
    </row>
    <row r="300" spans="1:15" ht="12" customHeight="1" outlineLevel="1" x14ac:dyDescent="0.2">
      <c r="A300" s="12" t="s">
        <v>20138</v>
      </c>
      <c r="B300" s="12">
        <v>15915</v>
      </c>
      <c r="C300" s="12" t="s">
        <v>20135</v>
      </c>
      <c r="D300" s="13">
        <v>39774</v>
      </c>
      <c r="E300" s="13">
        <v>39776</v>
      </c>
      <c r="F300" s="14">
        <v>39776</v>
      </c>
      <c r="G300" s="14">
        <v>39784</v>
      </c>
      <c r="H300" s="14">
        <v>39784</v>
      </c>
      <c r="I300" s="16">
        <v>39793</v>
      </c>
      <c r="J300" s="15">
        <v>8</v>
      </c>
      <c r="K300" s="15">
        <v>0</v>
      </c>
      <c r="L300" s="15">
        <v>8</v>
      </c>
      <c r="M300" s="15">
        <v>9</v>
      </c>
      <c r="O300" t="str">
        <f t="shared" si="4"/>
        <v>CNJBound &amp; Not Paid</v>
      </c>
    </row>
    <row r="301" spans="1:15" ht="12" customHeight="1" outlineLevel="1" x14ac:dyDescent="0.2">
      <c r="A301" s="12" t="s">
        <v>24153</v>
      </c>
      <c r="B301" s="12">
        <v>16103</v>
      </c>
      <c r="C301" s="12" t="s">
        <v>20135</v>
      </c>
      <c r="D301" s="13">
        <v>39770</v>
      </c>
      <c r="E301" s="13">
        <v>39776</v>
      </c>
      <c r="F301" s="14">
        <v>39776</v>
      </c>
      <c r="G301" s="14">
        <v>39793</v>
      </c>
      <c r="H301" s="14">
        <v>39793</v>
      </c>
      <c r="I301" s="16">
        <v>39821</v>
      </c>
      <c r="J301" s="15">
        <v>17</v>
      </c>
      <c r="K301" s="15">
        <v>0</v>
      </c>
      <c r="L301" s="15">
        <v>17</v>
      </c>
      <c r="M301" s="15">
        <v>28</v>
      </c>
      <c r="O301" t="str">
        <f t="shared" si="4"/>
        <v>HJMBound &amp; Not Paid</v>
      </c>
    </row>
    <row r="302" spans="1:15" ht="12" customHeight="1" outlineLevel="1" x14ac:dyDescent="0.2">
      <c r="A302" s="12" t="s">
        <v>24153</v>
      </c>
      <c r="B302" s="12">
        <v>15901</v>
      </c>
      <c r="C302" s="12" t="s">
        <v>20135</v>
      </c>
      <c r="D302" s="13">
        <v>39776</v>
      </c>
      <c r="E302" s="13">
        <v>39776</v>
      </c>
      <c r="F302" s="14">
        <v>39776</v>
      </c>
      <c r="G302" s="14">
        <v>39783</v>
      </c>
      <c r="H302" s="14">
        <v>39783</v>
      </c>
      <c r="I302" s="21">
        <v>39788</v>
      </c>
      <c r="J302" s="15">
        <v>7</v>
      </c>
      <c r="K302" s="15">
        <v>0</v>
      </c>
      <c r="L302" s="15">
        <v>7</v>
      </c>
      <c r="M302" s="15">
        <v>5</v>
      </c>
      <c r="O302" t="str">
        <f t="shared" si="4"/>
        <v>HJMBound &amp; Not Paid</v>
      </c>
    </row>
    <row r="303" spans="1:15" ht="12" customHeight="1" outlineLevel="1" x14ac:dyDescent="0.2">
      <c r="A303" s="12" t="s">
        <v>24156</v>
      </c>
      <c r="B303" s="12">
        <v>15864</v>
      </c>
      <c r="C303" s="12" t="s">
        <v>20135</v>
      </c>
      <c r="D303" s="13">
        <v>39773</v>
      </c>
      <c r="E303" s="13">
        <v>39776</v>
      </c>
      <c r="F303" s="14">
        <v>39776</v>
      </c>
      <c r="G303" s="14">
        <v>39778</v>
      </c>
      <c r="H303" s="14">
        <v>39778</v>
      </c>
      <c r="I303" s="16">
        <v>39783</v>
      </c>
      <c r="J303" s="15">
        <v>2</v>
      </c>
      <c r="K303" s="15">
        <v>0</v>
      </c>
      <c r="L303" s="15">
        <v>2</v>
      </c>
      <c r="M303" s="15">
        <v>5</v>
      </c>
      <c r="O303" t="str">
        <f t="shared" si="4"/>
        <v>LABBound &amp; Not Paid</v>
      </c>
    </row>
    <row r="304" spans="1:15" ht="12" customHeight="1" outlineLevel="1" x14ac:dyDescent="0.2">
      <c r="A304" s="12" t="s">
        <v>24156</v>
      </c>
      <c r="B304" s="12">
        <v>15974</v>
      </c>
      <c r="C304" s="12" t="s">
        <v>20135</v>
      </c>
      <c r="D304" s="13">
        <v>39776</v>
      </c>
      <c r="E304" s="13">
        <v>39776</v>
      </c>
      <c r="F304" s="14">
        <v>39776</v>
      </c>
      <c r="G304" s="14">
        <v>39793</v>
      </c>
      <c r="H304" s="14">
        <v>39797</v>
      </c>
      <c r="I304" s="16">
        <v>39812</v>
      </c>
      <c r="J304" s="15">
        <v>17</v>
      </c>
      <c r="K304" s="15">
        <v>4</v>
      </c>
      <c r="L304" s="15">
        <v>21</v>
      </c>
      <c r="M304" s="15">
        <v>15</v>
      </c>
      <c r="O304" t="str">
        <f t="shared" si="4"/>
        <v>LABBound &amp; Not Paid</v>
      </c>
    </row>
    <row r="305" spans="1:15" ht="12" customHeight="1" outlineLevel="1" x14ac:dyDescent="0.2">
      <c r="A305" s="12" t="s">
        <v>24156</v>
      </c>
      <c r="B305" s="12">
        <v>16093</v>
      </c>
      <c r="C305" s="12" t="s">
        <v>20135</v>
      </c>
      <c r="D305" s="13">
        <v>39764</v>
      </c>
      <c r="E305" s="13">
        <v>39776</v>
      </c>
      <c r="F305" s="14">
        <v>39776</v>
      </c>
      <c r="G305" s="14">
        <v>39800</v>
      </c>
      <c r="H305" s="14">
        <v>39800</v>
      </c>
      <c r="I305" s="16">
        <v>39819</v>
      </c>
      <c r="J305" s="15">
        <v>24</v>
      </c>
      <c r="K305" s="15">
        <v>0</v>
      </c>
      <c r="L305" s="15">
        <v>24</v>
      </c>
      <c r="M305" s="15">
        <v>19</v>
      </c>
      <c r="O305" t="str">
        <f t="shared" si="4"/>
        <v>LABBound &amp; Not Paid</v>
      </c>
    </row>
    <row r="306" spans="1:15" ht="12" customHeight="1" outlineLevel="1" x14ac:dyDescent="0.2">
      <c r="A306" s="12" t="s">
        <v>24157</v>
      </c>
      <c r="B306" s="12">
        <v>16100</v>
      </c>
      <c r="C306" s="12" t="s">
        <v>20135</v>
      </c>
      <c r="D306" s="13">
        <v>39769</v>
      </c>
      <c r="E306" s="13">
        <v>39776</v>
      </c>
      <c r="F306" s="14">
        <v>39776</v>
      </c>
      <c r="G306" s="14">
        <v>39805</v>
      </c>
      <c r="H306" s="14">
        <v>39818</v>
      </c>
      <c r="I306" s="16">
        <v>39820</v>
      </c>
      <c r="J306" s="15">
        <v>29</v>
      </c>
      <c r="K306" s="15">
        <v>13</v>
      </c>
      <c r="L306" s="15">
        <v>42</v>
      </c>
      <c r="M306" s="15">
        <v>2</v>
      </c>
      <c r="O306" t="str">
        <f t="shared" si="4"/>
        <v>MCBBound &amp; Not Paid</v>
      </c>
    </row>
    <row r="307" spans="1:15" ht="12" customHeight="1" outlineLevel="1" x14ac:dyDescent="0.2">
      <c r="A307" s="12" t="s">
        <v>24157</v>
      </c>
      <c r="B307" s="12">
        <v>15931</v>
      </c>
      <c r="C307" s="12" t="s">
        <v>20135</v>
      </c>
      <c r="D307" s="13">
        <v>39770</v>
      </c>
      <c r="E307" s="13">
        <v>39776</v>
      </c>
      <c r="F307" s="14">
        <v>39776</v>
      </c>
      <c r="G307" s="14">
        <v>39788</v>
      </c>
      <c r="H307" s="14">
        <v>39788</v>
      </c>
      <c r="I307" s="16">
        <v>39799</v>
      </c>
      <c r="J307" s="15">
        <v>12</v>
      </c>
      <c r="K307" s="15">
        <v>0</v>
      </c>
      <c r="L307" s="15">
        <v>12</v>
      </c>
      <c r="M307" s="15">
        <v>11</v>
      </c>
      <c r="O307" t="str">
        <f t="shared" si="4"/>
        <v>MCBBound &amp; Not Paid</v>
      </c>
    </row>
    <row r="308" spans="1:15" ht="12" customHeight="1" outlineLevel="1" x14ac:dyDescent="0.2">
      <c r="A308" s="12" t="s">
        <v>24158</v>
      </c>
      <c r="B308" s="12">
        <v>16606</v>
      </c>
      <c r="C308" s="12" t="s">
        <v>20133</v>
      </c>
      <c r="D308" s="13">
        <v>39772</v>
      </c>
      <c r="E308" s="13">
        <v>39776</v>
      </c>
      <c r="F308" s="14">
        <v>39776</v>
      </c>
      <c r="G308" s="20"/>
      <c r="H308" s="8"/>
      <c r="I308" s="18"/>
      <c r="J308" s="23"/>
      <c r="K308" s="10"/>
      <c r="L308" s="15">
        <v>0</v>
      </c>
      <c r="M308" s="15">
        <v>0</v>
      </c>
      <c r="O308" t="str">
        <f t="shared" si="4"/>
        <v>NBBDeclined</v>
      </c>
    </row>
    <row r="309" spans="1:15" ht="12" customHeight="1" outlineLevel="1" x14ac:dyDescent="0.2">
      <c r="A309" s="12" t="s">
        <v>20138</v>
      </c>
      <c r="B309" s="12">
        <v>15965</v>
      </c>
      <c r="C309" s="12" t="s">
        <v>20135</v>
      </c>
      <c r="D309" s="13">
        <v>39776</v>
      </c>
      <c r="E309" s="13">
        <v>39777</v>
      </c>
      <c r="F309" s="14">
        <v>39777</v>
      </c>
      <c r="G309" s="14">
        <v>39791</v>
      </c>
      <c r="H309" s="14">
        <v>39791</v>
      </c>
      <c r="I309" s="16">
        <v>39811</v>
      </c>
      <c r="J309" s="15">
        <v>14</v>
      </c>
      <c r="K309" s="15">
        <v>0</v>
      </c>
      <c r="L309" s="15">
        <v>14</v>
      </c>
      <c r="M309" s="15">
        <v>20</v>
      </c>
      <c r="O309" t="str">
        <f t="shared" si="4"/>
        <v>CNJBound &amp; Not Paid</v>
      </c>
    </row>
    <row r="310" spans="1:15" ht="12" customHeight="1" outlineLevel="1" x14ac:dyDescent="0.2">
      <c r="A310" s="12" t="s">
        <v>20138</v>
      </c>
      <c r="B310" s="12">
        <v>16050</v>
      </c>
      <c r="C310" s="12" t="s">
        <v>20135</v>
      </c>
      <c r="D310" s="13">
        <v>39771</v>
      </c>
      <c r="E310" s="13">
        <v>39777</v>
      </c>
      <c r="F310" s="14">
        <v>39777</v>
      </c>
      <c r="G310" s="14">
        <v>39788</v>
      </c>
      <c r="H310" s="14">
        <v>39788</v>
      </c>
      <c r="I310" s="16">
        <v>39814</v>
      </c>
      <c r="J310" s="15">
        <v>11</v>
      </c>
      <c r="K310" s="15">
        <v>0</v>
      </c>
      <c r="L310" s="15">
        <v>11</v>
      </c>
      <c r="M310" s="15">
        <v>26</v>
      </c>
      <c r="O310" t="str">
        <f t="shared" si="4"/>
        <v>CNJBound &amp; Not Paid</v>
      </c>
    </row>
    <row r="311" spans="1:15" ht="12" customHeight="1" outlineLevel="1" x14ac:dyDescent="0.2">
      <c r="A311" s="12" t="s">
        <v>20138</v>
      </c>
      <c r="B311" s="12">
        <v>16352</v>
      </c>
      <c r="C311" s="12" t="s">
        <v>20135</v>
      </c>
      <c r="D311" s="13">
        <v>39765</v>
      </c>
      <c r="E311" s="13">
        <v>39777</v>
      </c>
      <c r="F311" s="14">
        <v>39777</v>
      </c>
      <c r="G311" s="14">
        <v>39840</v>
      </c>
      <c r="H311" s="14">
        <v>39840</v>
      </c>
      <c r="I311" s="16">
        <v>39864</v>
      </c>
      <c r="J311" s="15">
        <v>63</v>
      </c>
      <c r="K311" s="15">
        <v>0</v>
      </c>
      <c r="L311" s="15">
        <v>63</v>
      </c>
      <c r="M311" s="15">
        <v>24</v>
      </c>
      <c r="O311" t="str">
        <f t="shared" si="4"/>
        <v>CNJBound &amp; Not Paid</v>
      </c>
    </row>
    <row r="312" spans="1:15" ht="12" customHeight="1" outlineLevel="1" x14ac:dyDescent="0.2">
      <c r="A312" s="12" t="s">
        <v>24153</v>
      </c>
      <c r="B312" s="12">
        <v>15850</v>
      </c>
      <c r="C312" s="12" t="s">
        <v>20135</v>
      </c>
      <c r="D312" s="13">
        <v>39772</v>
      </c>
      <c r="E312" s="13">
        <v>39776</v>
      </c>
      <c r="F312" s="14">
        <v>39777</v>
      </c>
      <c r="G312" s="14">
        <v>39777</v>
      </c>
      <c r="H312" s="14">
        <v>39777</v>
      </c>
      <c r="I312" s="16">
        <v>39782</v>
      </c>
      <c r="J312" s="15">
        <v>0</v>
      </c>
      <c r="K312" s="15">
        <v>0</v>
      </c>
      <c r="L312" s="15">
        <v>0</v>
      </c>
      <c r="M312" s="15">
        <v>5</v>
      </c>
      <c r="O312" t="str">
        <f t="shared" si="4"/>
        <v>HJMBound &amp; Not Paid</v>
      </c>
    </row>
    <row r="313" spans="1:15" ht="12" customHeight="1" outlineLevel="1" x14ac:dyDescent="0.2">
      <c r="A313" s="12" t="s">
        <v>24153</v>
      </c>
      <c r="B313" s="12">
        <v>15862</v>
      </c>
      <c r="C313" s="12" t="s">
        <v>20135</v>
      </c>
      <c r="D313" s="13">
        <v>39767</v>
      </c>
      <c r="E313" s="13">
        <v>39777</v>
      </c>
      <c r="F313" s="14">
        <v>39777</v>
      </c>
      <c r="G313" s="14">
        <v>39777</v>
      </c>
      <c r="H313" s="14">
        <v>39777</v>
      </c>
      <c r="I313" s="16">
        <v>39783</v>
      </c>
      <c r="J313" s="15">
        <v>0</v>
      </c>
      <c r="K313" s="15">
        <v>0</v>
      </c>
      <c r="L313" s="15">
        <v>0</v>
      </c>
      <c r="M313" s="15">
        <v>6</v>
      </c>
      <c r="O313" t="str">
        <f t="shared" si="4"/>
        <v>HJMBound &amp; Not Paid</v>
      </c>
    </row>
    <row r="314" spans="1:15" ht="12" customHeight="1" outlineLevel="1" x14ac:dyDescent="0.2">
      <c r="A314" s="12" t="s">
        <v>24153</v>
      </c>
      <c r="B314" s="12">
        <v>15979</v>
      </c>
      <c r="C314" s="12" t="s">
        <v>20135</v>
      </c>
      <c r="D314" s="13">
        <v>39773</v>
      </c>
      <c r="E314" s="13">
        <v>39777</v>
      </c>
      <c r="F314" s="14">
        <v>39777</v>
      </c>
      <c r="G314" s="14">
        <v>39790</v>
      </c>
      <c r="H314" s="14">
        <v>39792</v>
      </c>
      <c r="I314" s="16">
        <v>39813</v>
      </c>
      <c r="J314" s="15">
        <v>13</v>
      </c>
      <c r="K314" s="15">
        <v>2</v>
      </c>
      <c r="L314" s="15">
        <v>15</v>
      </c>
      <c r="M314" s="15">
        <v>21</v>
      </c>
      <c r="O314" t="str">
        <f t="shared" si="4"/>
        <v>HJMBound &amp; Not Paid</v>
      </c>
    </row>
    <row r="315" spans="1:15" ht="12" customHeight="1" outlineLevel="1" x14ac:dyDescent="0.2">
      <c r="A315" s="12" t="s">
        <v>24156</v>
      </c>
      <c r="B315" s="12">
        <v>16182</v>
      </c>
      <c r="C315" s="12" t="s">
        <v>20135</v>
      </c>
      <c r="D315" s="13">
        <v>39758</v>
      </c>
      <c r="E315" s="13">
        <v>39777</v>
      </c>
      <c r="F315" s="14">
        <v>39777</v>
      </c>
      <c r="G315" s="14">
        <v>39825</v>
      </c>
      <c r="H315" s="14">
        <v>39825</v>
      </c>
      <c r="I315" s="16">
        <v>39843</v>
      </c>
      <c r="J315" s="15">
        <v>48</v>
      </c>
      <c r="K315" s="15">
        <v>0</v>
      </c>
      <c r="L315" s="15">
        <v>48</v>
      </c>
      <c r="M315" s="15">
        <v>18</v>
      </c>
      <c r="O315" t="str">
        <f t="shared" si="4"/>
        <v>LABBound &amp; Not Paid</v>
      </c>
    </row>
    <row r="316" spans="1:15" ht="12" customHeight="1" outlineLevel="1" x14ac:dyDescent="0.2">
      <c r="A316" s="12" t="s">
        <v>24156</v>
      </c>
      <c r="B316" s="12">
        <v>15983</v>
      </c>
      <c r="C316" s="12" t="s">
        <v>20135</v>
      </c>
      <c r="D316" s="13">
        <v>39777</v>
      </c>
      <c r="E316" s="13">
        <v>39777</v>
      </c>
      <c r="F316" s="14">
        <v>39777</v>
      </c>
      <c r="G316" s="14">
        <v>39792</v>
      </c>
      <c r="H316" s="14">
        <v>39792</v>
      </c>
      <c r="I316" s="16">
        <v>39813</v>
      </c>
      <c r="J316" s="15">
        <v>15</v>
      </c>
      <c r="K316" s="15">
        <v>0</v>
      </c>
      <c r="L316" s="15">
        <v>15</v>
      </c>
      <c r="M316" s="15">
        <v>21</v>
      </c>
      <c r="O316" t="str">
        <f t="shared" si="4"/>
        <v>LABBound &amp; Not Paid</v>
      </c>
    </row>
    <row r="317" spans="1:15" ht="12" customHeight="1" outlineLevel="1" x14ac:dyDescent="0.2">
      <c r="A317" s="12" t="s">
        <v>24156</v>
      </c>
      <c r="B317" s="12">
        <v>16032</v>
      </c>
      <c r="C317" s="12" t="s">
        <v>20135</v>
      </c>
      <c r="D317" s="13">
        <v>39773</v>
      </c>
      <c r="E317" s="13">
        <v>39777</v>
      </c>
      <c r="F317" s="14">
        <v>39777</v>
      </c>
      <c r="G317" s="14">
        <v>39794</v>
      </c>
      <c r="H317" s="14">
        <v>39794</v>
      </c>
      <c r="I317" s="16">
        <v>39814</v>
      </c>
      <c r="J317" s="15">
        <v>17</v>
      </c>
      <c r="K317" s="15">
        <v>0</v>
      </c>
      <c r="L317" s="15">
        <v>17</v>
      </c>
      <c r="M317" s="15">
        <v>20</v>
      </c>
      <c r="O317" t="str">
        <f t="shared" si="4"/>
        <v>LABBound &amp; Not Paid</v>
      </c>
    </row>
    <row r="318" spans="1:15" ht="12" customHeight="1" outlineLevel="1" x14ac:dyDescent="0.2">
      <c r="A318" s="12" t="s">
        <v>24156</v>
      </c>
      <c r="B318" s="12">
        <v>15851</v>
      </c>
      <c r="C318" s="12" t="s">
        <v>20135</v>
      </c>
      <c r="D318" s="13">
        <v>39773</v>
      </c>
      <c r="E318" s="13">
        <v>39776</v>
      </c>
      <c r="F318" s="14">
        <v>39777</v>
      </c>
      <c r="G318" s="14">
        <v>39777</v>
      </c>
      <c r="H318" s="14">
        <v>39777</v>
      </c>
      <c r="I318" s="16">
        <v>39782</v>
      </c>
      <c r="J318" s="15">
        <v>0</v>
      </c>
      <c r="K318" s="15">
        <v>0</v>
      </c>
      <c r="L318" s="15">
        <v>0</v>
      </c>
      <c r="M318" s="15">
        <v>5</v>
      </c>
      <c r="O318" t="str">
        <f t="shared" si="4"/>
        <v>LABBound &amp; Not Paid</v>
      </c>
    </row>
    <row r="319" spans="1:15" ht="12" customHeight="1" outlineLevel="1" x14ac:dyDescent="0.2">
      <c r="A319" s="12" t="s">
        <v>24156</v>
      </c>
      <c r="B319" s="12">
        <v>16369</v>
      </c>
      <c r="C319" s="12" t="s">
        <v>20135</v>
      </c>
      <c r="D319" s="13">
        <v>39773</v>
      </c>
      <c r="E319" s="13">
        <v>39777</v>
      </c>
      <c r="F319" s="14">
        <v>39777</v>
      </c>
      <c r="G319" s="14">
        <v>39828</v>
      </c>
      <c r="H319" s="14">
        <v>39836</v>
      </c>
      <c r="I319" s="16">
        <v>39868</v>
      </c>
      <c r="J319" s="15">
        <v>51</v>
      </c>
      <c r="K319" s="15">
        <v>8</v>
      </c>
      <c r="L319" s="15">
        <v>59</v>
      </c>
      <c r="M319" s="15">
        <v>32</v>
      </c>
      <c r="O319" t="str">
        <f t="shared" si="4"/>
        <v>LABBound &amp; Not Paid</v>
      </c>
    </row>
    <row r="320" spans="1:15" ht="12" customHeight="1" outlineLevel="1" x14ac:dyDescent="0.2">
      <c r="A320" s="12" t="s">
        <v>24156</v>
      </c>
      <c r="B320" s="12">
        <v>15891</v>
      </c>
      <c r="C320" s="12" t="s">
        <v>20135</v>
      </c>
      <c r="D320" s="13">
        <v>39777</v>
      </c>
      <c r="E320" s="13">
        <v>39777</v>
      </c>
      <c r="F320" s="14">
        <v>39777</v>
      </c>
      <c r="G320" s="14">
        <v>39778</v>
      </c>
      <c r="H320" s="14">
        <v>39786</v>
      </c>
      <c r="I320" s="16">
        <v>39787</v>
      </c>
      <c r="J320" s="15">
        <v>1</v>
      </c>
      <c r="K320" s="15">
        <v>8</v>
      </c>
      <c r="L320" s="15">
        <v>9</v>
      </c>
      <c r="M320" s="15">
        <v>1</v>
      </c>
      <c r="O320" t="str">
        <f t="shared" si="4"/>
        <v>LABBound &amp; Not Paid</v>
      </c>
    </row>
    <row r="321" spans="1:15" ht="12" customHeight="1" outlineLevel="1" x14ac:dyDescent="0.2">
      <c r="A321" s="12" t="s">
        <v>24157</v>
      </c>
      <c r="B321" s="12">
        <v>16160</v>
      </c>
      <c r="C321" s="12" t="s">
        <v>20135</v>
      </c>
      <c r="D321" s="13">
        <v>39776</v>
      </c>
      <c r="E321" s="13">
        <v>39777</v>
      </c>
      <c r="F321" s="14">
        <v>39777</v>
      </c>
      <c r="G321" s="14">
        <v>39822</v>
      </c>
      <c r="H321" s="14">
        <v>39822</v>
      </c>
      <c r="I321" s="16">
        <v>39838</v>
      </c>
      <c r="J321" s="15">
        <v>45</v>
      </c>
      <c r="K321" s="15">
        <v>0</v>
      </c>
      <c r="L321" s="15">
        <v>45</v>
      </c>
      <c r="M321" s="15">
        <v>16</v>
      </c>
      <c r="O321" t="str">
        <f t="shared" si="4"/>
        <v>MCBBound &amp; Not Paid</v>
      </c>
    </row>
    <row r="322" spans="1:15" ht="12" customHeight="1" outlineLevel="1" x14ac:dyDescent="0.2">
      <c r="A322" s="12" t="s">
        <v>24157</v>
      </c>
      <c r="B322" s="12">
        <v>15985</v>
      </c>
      <c r="C322" s="12" t="s">
        <v>20135</v>
      </c>
      <c r="D322" s="13">
        <v>39776</v>
      </c>
      <c r="E322" s="13">
        <v>39777</v>
      </c>
      <c r="F322" s="14">
        <v>39777</v>
      </c>
      <c r="G322" s="14">
        <v>39794</v>
      </c>
      <c r="H322" s="14">
        <v>39796</v>
      </c>
      <c r="I322" s="16">
        <v>39813</v>
      </c>
      <c r="J322" s="15">
        <v>17</v>
      </c>
      <c r="K322" s="15">
        <v>2</v>
      </c>
      <c r="L322" s="15">
        <v>19</v>
      </c>
      <c r="M322" s="15">
        <v>17</v>
      </c>
      <c r="O322" t="str">
        <f t="shared" si="4"/>
        <v>MCBBound &amp; Not Paid</v>
      </c>
    </row>
    <row r="323" spans="1:15" ht="12" customHeight="1" outlineLevel="1" x14ac:dyDescent="0.2">
      <c r="A323" s="12" t="s">
        <v>24153</v>
      </c>
      <c r="B323" s="12">
        <v>15977</v>
      </c>
      <c r="C323" s="12" t="s">
        <v>20135</v>
      </c>
      <c r="D323" s="13">
        <v>39758</v>
      </c>
      <c r="E323" s="13">
        <v>39777</v>
      </c>
      <c r="F323" s="14">
        <v>39778</v>
      </c>
      <c r="G323" s="14">
        <v>39790</v>
      </c>
      <c r="H323" s="14">
        <v>39790</v>
      </c>
      <c r="I323" s="16">
        <v>39813</v>
      </c>
      <c r="J323" s="15">
        <v>12</v>
      </c>
      <c r="K323" s="15">
        <v>0</v>
      </c>
      <c r="L323" s="15">
        <v>12</v>
      </c>
      <c r="M323" s="15">
        <v>23</v>
      </c>
      <c r="O323" t="str">
        <f t="shared" ref="O323:O386" si="5">+A323&amp;C323</f>
        <v>HJMBound &amp; Not Paid</v>
      </c>
    </row>
    <row r="324" spans="1:15" ht="12" customHeight="1" outlineLevel="1" x14ac:dyDescent="0.2">
      <c r="A324" s="12" t="s">
        <v>24157</v>
      </c>
      <c r="B324" s="12">
        <v>15973</v>
      </c>
      <c r="C324" s="12" t="s">
        <v>20135</v>
      </c>
      <c r="D324" s="13">
        <v>39771</v>
      </c>
      <c r="E324" s="13">
        <v>39778</v>
      </c>
      <c r="F324" s="14">
        <v>39778</v>
      </c>
      <c r="G324" s="14">
        <v>39794</v>
      </c>
      <c r="H324" s="14">
        <v>39794</v>
      </c>
      <c r="I324" s="16">
        <v>39812</v>
      </c>
      <c r="J324" s="15">
        <v>16</v>
      </c>
      <c r="K324" s="15">
        <v>0</v>
      </c>
      <c r="L324" s="15">
        <v>16</v>
      </c>
      <c r="M324" s="15">
        <v>18</v>
      </c>
      <c r="O324" t="str">
        <f t="shared" si="5"/>
        <v>MCBBound &amp; Not Paid</v>
      </c>
    </row>
    <row r="325" spans="1:15" ht="12" customHeight="1" outlineLevel="1" x14ac:dyDescent="0.2">
      <c r="A325" s="12" t="s">
        <v>20138</v>
      </c>
      <c r="B325" s="12">
        <v>16117</v>
      </c>
      <c r="C325" s="12" t="s">
        <v>20135</v>
      </c>
      <c r="D325" s="13">
        <v>39778</v>
      </c>
      <c r="E325" s="13">
        <v>39783</v>
      </c>
      <c r="F325" s="14">
        <v>39783</v>
      </c>
      <c r="G325" s="14">
        <v>39805</v>
      </c>
      <c r="H325" s="14">
        <v>39805</v>
      </c>
      <c r="I325" s="16">
        <v>39825</v>
      </c>
      <c r="J325" s="15">
        <v>22</v>
      </c>
      <c r="K325" s="15">
        <v>0</v>
      </c>
      <c r="L325" s="15">
        <v>22</v>
      </c>
      <c r="M325" s="15">
        <v>20</v>
      </c>
      <c r="O325" t="str">
        <f t="shared" si="5"/>
        <v>CNJBound &amp; Not Paid</v>
      </c>
    </row>
    <row r="326" spans="1:15" ht="12" customHeight="1" outlineLevel="1" x14ac:dyDescent="0.2">
      <c r="A326" s="12" t="s">
        <v>20138</v>
      </c>
      <c r="B326" s="12">
        <v>16052</v>
      </c>
      <c r="C326" s="12" t="s">
        <v>20135</v>
      </c>
      <c r="D326" s="13">
        <v>39771</v>
      </c>
      <c r="E326" s="13">
        <v>39778</v>
      </c>
      <c r="F326" s="14">
        <v>39783</v>
      </c>
      <c r="G326" s="14">
        <v>39791</v>
      </c>
      <c r="H326" s="14">
        <v>39791</v>
      </c>
      <c r="I326" s="16">
        <v>39814</v>
      </c>
      <c r="J326" s="15">
        <v>8</v>
      </c>
      <c r="K326" s="15">
        <v>0</v>
      </c>
      <c r="L326" s="15">
        <v>8</v>
      </c>
      <c r="M326" s="15">
        <v>23</v>
      </c>
      <c r="O326" t="str">
        <f t="shared" si="5"/>
        <v>CNJBound &amp; Not Paid</v>
      </c>
    </row>
    <row r="327" spans="1:15" ht="12" customHeight="1" outlineLevel="1" x14ac:dyDescent="0.2">
      <c r="A327" s="12" t="s">
        <v>20138</v>
      </c>
      <c r="B327" s="12">
        <v>15912</v>
      </c>
      <c r="C327" s="12" t="s">
        <v>20135</v>
      </c>
      <c r="D327" s="13">
        <v>39770</v>
      </c>
      <c r="E327" s="13">
        <v>39773</v>
      </c>
      <c r="F327" s="14">
        <v>39783</v>
      </c>
      <c r="G327" s="14">
        <v>39783</v>
      </c>
      <c r="H327" s="14">
        <v>39785</v>
      </c>
      <c r="I327" s="16">
        <v>39792</v>
      </c>
      <c r="J327" s="15">
        <v>0</v>
      </c>
      <c r="K327" s="15">
        <v>2</v>
      </c>
      <c r="L327" s="15">
        <v>2</v>
      </c>
      <c r="M327" s="15">
        <v>7</v>
      </c>
      <c r="O327" t="str">
        <f t="shared" si="5"/>
        <v>CNJBound &amp; Not Paid</v>
      </c>
    </row>
    <row r="328" spans="1:15" ht="12" customHeight="1" outlineLevel="1" x14ac:dyDescent="0.2">
      <c r="A328" s="12" t="s">
        <v>20138</v>
      </c>
      <c r="B328" s="12">
        <v>16080</v>
      </c>
      <c r="C328" s="12" t="s">
        <v>20135</v>
      </c>
      <c r="D328" s="13">
        <v>39777</v>
      </c>
      <c r="E328" s="13">
        <v>39778</v>
      </c>
      <c r="F328" s="14">
        <v>39783</v>
      </c>
      <c r="G328" s="14">
        <v>39793</v>
      </c>
      <c r="H328" s="14">
        <v>39793</v>
      </c>
      <c r="I328" s="16">
        <v>39817</v>
      </c>
      <c r="J328" s="15">
        <v>10</v>
      </c>
      <c r="K328" s="15">
        <v>0</v>
      </c>
      <c r="L328" s="15">
        <v>10</v>
      </c>
      <c r="M328" s="15">
        <v>24</v>
      </c>
      <c r="O328" t="str">
        <f t="shared" si="5"/>
        <v>CNJBound &amp; Not Paid</v>
      </c>
    </row>
    <row r="329" spans="1:15" ht="12" customHeight="1" outlineLevel="1" x14ac:dyDescent="0.2">
      <c r="A329" s="12" t="s">
        <v>20138</v>
      </c>
      <c r="B329" s="12">
        <v>16071</v>
      </c>
      <c r="C329" s="12" t="s">
        <v>20135</v>
      </c>
      <c r="D329" s="13">
        <v>39777</v>
      </c>
      <c r="E329" s="13">
        <v>39778</v>
      </c>
      <c r="F329" s="14">
        <v>39783</v>
      </c>
      <c r="G329" s="14">
        <v>39794</v>
      </c>
      <c r="H329" s="14">
        <v>39794</v>
      </c>
      <c r="I329" s="16">
        <v>39814</v>
      </c>
      <c r="J329" s="15">
        <v>11</v>
      </c>
      <c r="K329" s="15">
        <v>0</v>
      </c>
      <c r="L329" s="15">
        <v>11</v>
      </c>
      <c r="M329" s="15">
        <v>20</v>
      </c>
      <c r="O329" t="str">
        <f t="shared" si="5"/>
        <v>CNJBound &amp; Not Paid</v>
      </c>
    </row>
    <row r="330" spans="1:15" ht="12" customHeight="1" outlineLevel="1" x14ac:dyDescent="0.2">
      <c r="A330" s="12" t="s">
        <v>24153</v>
      </c>
      <c r="B330" s="12">
        <v>15934</v>
      </c>
      <c r="C330" s="12" t="s">
        <v>20135</v>
      </c>
      <c r="D330" s="13">
        <v>39776</v>
      </c>
      <c r="E330" s="13">
        <v>39778</v>
      </c>
      <c r="F330" s="14">
        <v>39783</v>
      </c>
      <c r="G330" s="19">
        <v>39783</v>
      </c>
      <c r="H330" s="19">
        <v>39785</v>
      </c>
      <c r="I330" s="16">
        <v>39799</v>
      </c>
      <c r="J330" s="22">
        <v>0</v>
      </c>
      <c r="K330" s="22">
        <v>2</v>
      </c>
      <c r="L330" s="15">
        <v>2</v>
      </c>
      <c r="M330" s="15">
        <v>14</v>
      </c>
      <c r="O330" t="str">
        <f t="shared" si="5"/>
        <v>HJMBound &amp; Not Paid</v>
      </c>
    </row>
    <row r="331" spans="1:15" ht="12" customHeight="1" outlineLevel="1" x14ac:dyDescent="0.2">
      <c r="A331" s="12" t="s">
        <v>24156</v>
      </c>
      <c r="B331" s="12">
        <v>16141</v>
      </c>
      <c r="C331" s="12" t="s">
        <v>20135</v>
      </c>
      <c r="D331" s="13">
        <v>39735</v>
      </c>
      <c r="E331" s="13">
        <v>39783</v>
      </c>
      <c r="F331" s="14">
        <v>39783</v>
      </c>
      <c r="G331" s="14">
        <v>39812</v>
      </c>
      <c r="H331" s="14">
        <v>39812</v>
      </c>
      <c r="I331" s="16">
        <v>39832</v>
      </c>
      <c r="J331" s="15">
        <v>29</v>
      </c>
      <c r="K331" s="15">
        <v>0</v>
      </c>
      <c r="L331" s="15">
        <v>29</v>
      </c>
      <c r="M331" s="15">
        <v>20</v>
      </c>
      <c r="O331" t="str">
        <f t="shared" si="5"/>
        <v>LABBound &amp; Not Paid</v>
      </c>
    </row>
    <row r="332" spans="1:15" ht="12" customHeight="1" outlineLevel="1" x14ac:dyDescent="0.2">
      <c r="A332" s="12" t="s">
        <v>24156</v>
      </c>
      <c r="B332" s="12">
        <v>16269</v>
      </c>
      <c r="C332" s="12" t="s">
        <v>20135</v>
      </c>
      <c r="D332" s="13">
        <v>39767</v>
      </c>
      <c r="E332" s="13">
        <v>39783</v>
      </c>
      <c r="F332" s="14">
        <v>39783</v>
      </c>
      <c r="G332" s="14">
        <v>39832</v>
      </c>
      <c r="H332" s="19">
        <v>39832</v>
      </c>
      <c r="I332" s="16">
        <v>39845</v>
      </c>
      <c r="J332" s="15">
        <v>49</v>
      </c>
      <c r="K332" s="22">
        <v>0</v>
      </c>
      <c r="L332" s="15">
        <v>49</v>
      </c>
      <c r="M332" s="15">
        <v>13</v>
      </c>
      <c r="O332" t="str">
        <f t="shared" si="5"/>
        <v>LABBound &amp; Not Paid</v>
      </c>
    </row>
    <row r="333" spans="1:15" ht="12" customHeight="1" outlineLevel="1" x14ac:dyDescent="0.2">
      <c r="A333" s="12" t="s">
        <v>24158</v>
      </c>
      <c r="B333" s="12">
        <v>16611</v>
      </c>
      <c r="C333" s="12" t="s">
        <v>20135</v>
      </c>
      <c r="D333" s="13">
        <v>39779</v>
      </c>
      <c r="E333" s="13">
        <v>39783</v>
      </c>
      <c r="F333" s="14">
        <v>39783</v>
      </c>
      <c r="G333" s="14">
        <v>39795</v>
      </c>
      <c r="H333" s="14">
        <v>39795</v>
      </c>
      <c r="I333" s="18"/>
      <c r="J333" s="15">
        <v>12</v>
      </c>
      <c r="K333" s="15">
        <v>0</v>
      </c>
      <c r="L333" s="15">
        <v>12</v>
      </c>
      <c r="M333" s="15">
        <v>0</v>
      </c>
      <c r="O333" t="str">
        <f t="shared" si="5"/>
        <v>NBBBound &amp; Not Paid</v>
      </c>
    </row>
    <row r="334" spans="1:15" ht="12" customHeight="1" outlineLevel="1" x14ac:dyDescent="0.2">
      <c r="A334" s="12" t="s">
        <v>24153</v>
      </c>
      <c r="B334" s="12">
        <v>15945</v>
      </c>
      <c r="C334" s="12" t="s">
        <v>20135</v>
      </c>
      <c r="D334" s="13">
        <v>39780</v>
      </c>
      <c r="E334" s="13">
        <v>39784</v>
      </c>
      <c r="F334" s="14">
        <v>39784</v>
      </c>
      <c r="G334" s="14">
        <v>39786</v>
      </c>
      <c r="H334" s="14">
        <v>39786</v>
      </c>
      <c r="I334" s="16">
        <v>39802</v>
      </c>
      <c r="J334" s="15">
        <v>2</v>
      </c>
      <c r="K334" s="15">
        <v>0</v>
      </c>
      <c r="L334" s="15">
        <v>2</v>
      </c>
      <c r="M334" s="15">
        <v>16</v>
      </c>
      <c r="O334" t="str">
        <f t="shared" si="5"/>
        <v>HJMBound &amp; Not Paid</v>
      </c>
    </row>
    <row r="335" spans="1:15" ht="12" customHeight="1" outlineLevel="1" x14ac:dyDescent="0.2">
      <c r="A335" s="12" t="s">
        <v>24153</v>
      </c>
      <c r="B335" s="12">
        <v>16066</v>
      </c>
      <c r="C335" s="12" t="s">
        <v>20135</v>
      </c>
      <c r="D335" s="13">
        <v>39783</v>
      </c>
      <c r="E335" s="13">
        <v>39783</v>
      </c>
      <c r="F335" s="14">
        <v>39784</v>
      </c>
      <c r="G335" s="14">
        <v>39791</v>
      </c>
      <c r="H335" s="14">
        <v>39791</v>
      </c>
      <c r="I335" s="16">
        <v>39814</v>
      </c>
      <c r="J335" s="15">
        <v>7</v>
      </c>
      <c r="K335" s="15">
        <v>0</v>
      </c>
      <c r="L335" s="15">
        <v>7</v>
      </c>
      <c r="M335" s="15">
        <v>23</v>
      </c>
      <c r="O335" t="str">
        <f t="shared" si="5"/>
        <v>HJMBound &amp; Not Paid</v>
      </c>
    </row>
    <row r="336" spans="1:15" ht="12" customHeight="1" outlineLevel="1" x14ac:dyDescent="0.2">
      <c r="A336" s="12" t="s">
        <v>24153</v>
      </c>
      <c r="B336" s="12">
        <v>15886</v>
      </c>
      <c r="C336" s="12" t="s">
        <v>20135</v>
      </c>
      <c r="D336" s="13">
        <v>39784</v>
      </c>
      <c r="E336" s="13">
        <v>39784</v>
      </c>
      <c r="F336" s="14">
        <v>39784</v>
      </c>
      <c r="G336" s="19">
        <v>39728</v>
      </c>
      <c r="H336" s="19">
        <v>39784</v>
      </c>
      <c r="I336" s="16">
        <v>39786</v>
      </c>
      <c r="J336" s="22">
        <v>-56</v>
      </c>
      <c r="K336" s="22">
        <v>56</v>
      </c>
      <c r="L336" s="15">
        <v>0</v>
      </c>
      <c r="M336" s="15">
        <v>2</v>
      </c>
      <c r="O336" t="str">
        <f t="shared" si="5"/>
        <v>HJMBound &amp; Not Paid</v>
      </c>
    </row>
    <row r="337" spans="1:15" ht="12" customHeight="1" outlineLevel="1" x14ac:dyDescent="0.2">
      <c r="A337" s="12" t="s">
        <v>24156</v>
      </c>
      <c r="B337" s="12">
        <v>16068</v>
      </c>
      <c r="C337" s="12" t="s">
        <v>20135</v>
      </c>
      <c r="D337" s="13">
        <v>39765</v>
      </c>
      <c r="E337" s="13">
        <v>39783</v>
      </c>
      <c r="F337" s="14">
        <v>39784</v>
      </c>
      <c r="G337" s="14">
        <v>39793</v>
      </c>
      <c r="H337" s="14">
        <v>39793</v>
      </c>
      <c r="I337" s="16">
        <v>39814</v>
      </c>
      <c r="J337" s="15">
        <v>9</v>
      </c>
      <c r="K337" s="15">
        <v>0</v>
      </c>
      <c r="L337" s="15">
        <v>9</v>
      </c>
      <c r="M337" s="15">
        <v>21</v>
      </c>
      <c r="O337" t="str">
        <f t="shared" si="5"/>
        <v>LABBound &amp; Not Paid</v>
      </c>
    </row>
    <row r="338" spans="1:15" ht="12" customHeight="1" outlineLevel="1" x14ac:dyDescent="0.2">
      <c r="A338" s="12" t="s">
        <v>24156</v>
      </c>
      <c r="B338" s="12">
        <v>16077</v>
      </c>
      <c r="C338" s="12" t="s">
        <v>20135</v>
      </c>
      <c r="D338" s="13">
        <v>39777</v>
      </c>
      <c r="E338" s="13">
        <v>39783</v>
      </c>
      <c r="F338" s="14">
        <v>39784</v>
      </c>
      <c r="G338" s="14">
        <v>39797</v>
      </c>
      <c r="H338" s="19">
        <v>39797</v>
      </c>
      <c r="I338" s="16">
        <v>39816</v>
      </c>
      <c r="J338" s="15">
        <v>13</v>
      </c>
      <c r="K338" s="22">
        <v>0</v>
      </c>
      <c r="L338" s="15">
        <v>13</v>
      </c>
      <c r="M338" s="15">
        <v>19</v>
      </c>
      <c r="O338" t="str">
        <f t="shared" si="5"/>
        <v>LABBound &amp; Not Paid</v>
      </c>
    </row>
    <row r="339" spans="1:15" ht="12" customHeight="1" outlineLevel="1" x14ac:dyDescent="0.2">
      <c r="A339" s="12" t="s">
        <v>24157</v>
      </c>
      <c r="B339" s="12">
        <v>16162</v>
      </c>
      <c r="C339" s="12" t="s">
        <v>20135</v>
      </c>
      <c r="D339" s="13">
        <v>39780</v>
      </c>
      <c r="E339" s="13">
        <v>39784</v>
      </c>
      <c r="F339" s="14">
        <v>39784</v>
      </c>
      <c r="G339" s="14">
        <v>39819</v>
      </c>
      <c r="H339" s="14">
        <v>39820</v>
      </c>
      <c r="I339" s="16">
        <v>39839</v>
      </c>
      <c r="J339" s="15">
        <v>35</v>
      </c>
      <c r="K339" s="15">
        <v>1</v>
      </c>
      <c r="L339" s="15">
        <v>36</v>
      </c>
      <c r="M339" s="15">
        <v>19</v>
      </c>
      <c r="O339" t="str">
        <f t="shared" si="5"/>
        <v>MCBBound &amp; Not Paid</v>
      </c>
    </row>
    <row r="340" spans="1:15" ht="12" customHeight="1" outlineLevel="1" x14ac:dyDescent="0.2">
      <c r="A340" s="12" t="s">
        <v>24157</v>
      </c>
      <c r="B340" s="12">
        <v>15917</v>
      </c>
      <c r="C340" s="12" t="s">
        <v>20135</v>
      </c>
      <c r="D340" s="13">
        <v>39783</v>
      </c>
      <c r="E340" s="13">
        <v>39784</v>
      </c>
      <c r="F340" s="14">
        <v>39784</v>
      </c>
      <c r="G340" s="14">
        <v>39785</v>
      </c>
      <c r="H340" s="14">
        <v>39786</v>
      </c>
      <c r="I340" s="16">
        <v>39794</v>
      </c>
      <c r="J340" s="15">
        <v>1</v>
      </c>
      <c r="K340" s="15">
        <v>1</v>
      </c>
      <c r="L340" s="15">
        <v>2</v>
      </c>
      <c r="M340" s="15">
        <v>8</v>
      </c>
      <c r="O340" t="str">
        <f t="shared" si="5"/>
        <v>MCBBound &amp; Not Paid</v>
      </c>
    </row>
    <row r="341" spans="1:15" ht="12" customHeight="1" outlineLevel="1" x14ac:dyDescent="0.2">
      <c r="A341" s="12" t="s">
        <v>24158</v>
      </c>
      <c r="B341" s="12">
        <v>16746</v>
      </c>
      <c r="C341" s="12" t="s">
        <v>20135</v>
      </c>
      <c r="D341" s="13">
        <v>39772</v>
      </c>
      <c r="E341" s="13">
        <v>39784</v>
      </c>
      <c r="F341" s="14">
        <v>39784</v>
      </c>
      <c r="G341" s="14">
        <v>39785</v>
      </c>
      <c r="H341" s="14">
        <v>39785</v>
      </c>
      <c r="I341" s="18"/>
      <c r="J341" s="15">
        <v>1</v>
      </c>
      <c r="K341" s="15">
        <v>0</v>
      </c>
      <c r="L341" s="15">
        <v>1</v>
      </c>
      <c r="M341" s="15">
        <v>0</v>
      </c>
      <c r="O341" t="str">
        <f t="shared" si="5"/>
        <v>NBBBound &amp; Not Paid</v>
      </c>
    </row>
    <row r="342" spans="1:15" ht="12" customHeight="1" outlineLevel="1" x14ac:dyDescent="0.2">
      <c r="A342" s="12" t="s">
        <v>20138</v>
      </c>
      <c r="B342" s="12">
        <v>16098</v>
      </c>
      <c r="C342" s="12" t="s">
        <v>20135</v>
      </c>
      <c r="D342" s="13">
        <v>39782</v>
      </c>
      <c r="E342" s="13">
        <v>39785</v>
      </c>
      <c r="F342" s="14">
        <v>39785</v>
      </c>
      <c r="G342" s="14">
        <v>39801</v>
      </c>
      <c r="H342" s="14">
        <v>39801</v>
      </c>
      <c r="I342" s="16">
        <v>39820</v>
      </c>
      <c r="J342" s="15">
        <v>16</v>
      </c>
      <c r="K342" s="15">
        <v>0</v>
      </c>
      <c r="L342" s="15">
        <v>16</v>
      </c>
      <c r="M342" s="15">
        <v>19</v>
      </c>
      <c r="O342" t="str">
        <f t="shared" si="5"/>
        <v>CNJBound &amp; Not Paid</v>
      </c>
    </row>
    <row r="343" spans="1:15" ht="12" customHeight="1" outlineLevel="1" x14ac:dyDescent="0.2">
      <c r="A343" s="12" t="s">
        <v>20138</v>
      </c>
      <c r="B343" s="12">
        <v>15960</v>
      </c>
      <c r="C343" s="12" t="s">
        <v>20135</v>
      </c>
      <c r="D343" s="13">
        <v>39784</v>
      </c>
      <c r="E343" s="13">
        <v>39785</v>
      </c>
      <c r="F343" s="14">
        <v>39785</v>
      </c>
      <c r="G343" s="19">
        <v>39791</v>
      </c>
      <c r="H343" s="19">
        <v>39791</v>
      </c>
      <c r="I343" s="16">
        <v>39809</v>
      </c>
      <c r="J343" s="22">
        <v>6</v>
      </c>
      <c r="K343" s="22">
        <v>0</v>
      </c>
      <c r="L343" s="15">
        <v>6</v>
      </c>
      <c r="M343" s="15">
        <v>18</v>
      </c>
      <c r="O343" t="str">
        <f t="shared" si="5"/>
        <v>CNJBound &amp; Not Paid</v>
      </c>
    </row>
    <row r="344" spans="1:15" ht="12" customHeight="1" outlineLevel="1" x14ac:dyDescent="0.2">
      <c r="A344" s="12" t="s">
        <v>24153</v>
      </c>
      <c r="B344" s="12">
        <v>16358</v>
      </c>
      <c r="C344" s="12" t="s">
        <v>20135</v>
      </c>
      <c r="D344" s="13">
        <v>39765</v>
      </c>
      <c r="E344" s="13">
        <v>39785</v>
      </c>
      <c r="F344" s="14">
        <v>39785</v>
      </c>
      <c r="G344" s="14">
        <v>39812</v>
      </c>
      <c r="H344" s="19">
        <v>39843</v>
      </c>
      <c r="I344" s="16">
        <v>39865</v>
      </c>
      <c r="J344" s="15">
        <v>27</v>
      </c>
      <c r="K344" s="22">
        <v>31</v>
      </c>
      <c r="L344" s="15">
        <v>58</v>
      </c>
      <c r="M344" s="15">
        <v>22</v>
      </c>
      <c r="O344" t="str">
        <f t="shared" si="5"/>
        <v>HJMBound &amp; Not Paid</v>
      </c>
    </row>
    <row r="345" spans="1:15" ht="12" customHeight="1" outlineLevel="1" x14ac:dyDescent="0.2">
      <c r="A345" s="12" t="s">
        <v>24153</v>
      </c>
      <c r="B345" s="12">
        <v>16045</v>
      </c>
      <c r="C345" s="12" t="s">
        <v>20135</v>
      </c>
      <c r="D345" s="13">
        <v>39776</v>
      </c>
      <c r="E345" s="13">
        <v>39785</v>
      </c>
      <c r="F345" s="14">
        <v>39785</v>
      </c>
      <c r="G345" s="14">
        <v>39791</v>
      </c>
      <c r="H345" s="14">
        <v>39794</v>
      </c>
      <c r="I345" s="16">
        <v>39814</v>
      </c>
      <c r="J345" s="15">
        <v>6</v>
      </c>
      <c r="K345" s="15">
        <v>3</v>
      </c>
      <c r="L345" s="15">
        <v>9</v>
      </c>
      <c r="M345" s="15">
        <v>20</v>
      </c>
      <c r="O345" t="str">
        <f t="shared" si="5"/>
        <v>HJMBound &amp; Not Paid</v>
      </c>
    </row>
    <row r="346" spans="1:15" ht="12" customHeight="1" outlineLevel="1" x14ac:dyDescent="0.2">
      <c r="A346" s="12" t="s">
        <v>24156</v>
      </c>
      <c r="B346" s="12">
        <v>16047</v>
      </c>
      <c r="C346" s="12" t="s">
        <v>20135</v>
      </c>
      <c r="D346" s="13">
        <v>39784</v>
      </c>
      <c r="E346" s="13">
        <v>39784</v>
      </c>
      <c r="F346" s="14">
        <v>39785</v>
      </c>
      <c r="G346" s="19">
        <v>39793</v>
      </c>
      <c r="H346" s="19">
        <v>39793</v>
      </c>
      <c r="I346" s="16">
        <v>39814</v>
      </c>
      <c r="J346" s="22">
        <v>8</v>
      </c>
      <c r="K346" s="22">
        <v>0</v>
      </c>
      <c r="L346" s="15">
        <v>8</v>
      </c>
      <c r="M346" s="15">
        <v>21</v>
      </c>
      <c r="O346" t="str">
        <f t="shared" si="5"/>
        <v>LABBound &amp; Not Paid</v>
      </c>
    </row>
    <row r="347" spans="1:15" ht="12" customHeight="1" outlineLevel="1" x14ac:dyDescent="0.2">
      <c r="A347" s="12" t="s">
        <v>24156</v>
      </c>
      <c r="B347" s="12">
        <v>15942</v>
      </c>
      <c r="C347" s="12" t="s">
        <v>20135</v>
      </c>
      <c r="D347" s="13">
        <v>39778</v>
      </c>
      <c r="E347" s="13">
        <v>39783</v>
      </c>
      <c r="F347" s="14">
        <v>39785</v>
      </c>
      <c r="G347" s="14">
        <v>39790</v>
      </c>
      <c r="H347" s="14">
        <v>39790</v>
      </c>
      <c r="I347" s="16">
        <v>39801</v>
      </c>
      <c r="J347" s="15">
        <v>5</v>
      </c>
      <c r="K347" s="15">
        <v>0</v>
      </c>
      <c r="L347" s="15">
        <v>5</v>
      </c>
      <c r="M347" s="15">
        <v>11</v>
      </c>
      <c r="O347" t="str">
        <f t="shared" si="5"/>
        <v>LABBound &amp; Not Paid</v>
      </c>
    </row>
    <row r="348" spans="1:15" ht="12" customHeight="1" outlineLevel="1" x14ac:dyDescent="0.2">
      <c r="A348" s="12" t="s">
        <v>24156</v>
      </c>
      <c r="B348" s="12">
        <v>16187</v>
      </c>
      <c r="C348" s="12" t="s">
        <v>20137</v>
      </c>
      <c r="D348" s="13">
        <v>39784</v>
      </c>
      <c r="E348" s="13">
        <v>39785</v>
      </c>
      <c r="F348" s="14">
        <v>39785</v>
      </c>
      <c r="G348" s="14">
        <v>39827</v>
      </c>
      <c r="H348" s="14">
        <v>39827</v>
      </c>
      <c r="I348" s="16">
        <v>39844</v>
      </c>
      <c r="J348" s="15">
        <v>42</v>
      </c>
      <c r="K348" s="15">
        <v>0</v>
      </c>
      <c r="L348" s="15">
        <v>42</v>
      </c>
      <c r="M348" s="15">
        <v>17</v>
      </c>
      <c r="O348" t="str">
        <f t="shared" si="5"/>
        <v>LABCancel</v>
      </c>
    </row>
    <row r="349" spans="1:15" ht="12" customHeight="1" outlineLevel="1" x14ac:dyDescent="0.2">
      <c r="A349" s="12" t="s">
        <v>24158</v>
      </c>
      <c r="B349" s="12">
        <v>16748</v>
      </c>
      <c r="C349" s="12" t="s">
        <v>20133</v>
      </c>
      <c r="D349" s="13">
        <v>39777</v>
      </c>
      <c r="E349" s="13">
        <v>39785</v>
      </c>
      <c r="F349" s="14">
        <v>39785</v>
      </c>
      <c r="G349" s="8"/>
      <c r="H349" s="8"/>
      <c r="I349" s="18"/>
      <c r="J349" s="10"/>
      <c r="K349" s="10"/>
      <c r="L349" s="15">
        <v>0</v>
      </c>
      <c r="M349" s="15">
        <v>0</v>
      </c>
      <c r="O349" t="str">
        <f t="shared" si="5"/>
        <v>NBBDeclined</v>
      </c>
    </row>
    <row r="350" spans="1:15" ht="12" customHeight="1" outlineLevel="1" x14ac:dyDescent="0.2">
      <c r="A350" s="12" t="s">
        <v>20138</v>
      </c>
      <c r="B350" s="12">
        <v>15947</v>
      </c>
      <c r="C350" s="12" t="s">
        <v>20135</v>
      </c>
      <c r="D350" s="13">
        <v>39784</v>
      </c>
      <c r="E350" s="13">
        <v>39786</v>
      </c>
      <c r="F350" s="14">
        <v>39786</v>
      </c>
      <c r="G350" s="14">
        <v>39790</v>
      </c>
      <c r="H350" s="14">
        <v>39791</v>
      </c>
      <c r="I350" s="16">
        <v>39803</v>
      </c>
      <c r="J350" s="15">
        <v>4</v>
      </c>
      <c r="K350" s="15">
        <v>1</v>
      </c>
      <c r="L350" s="15">
        <v>5</v>
      </c>
      <c r="M350" s="15">
        <v>12</v>
      </c>
      <c r="O350" t="str">
        <f t="shared" si="5"/>
        <v>CNJBound &amp; Not Paid</v>
      </c>
    </row>
    <row r="351" spans="1:15" ht="12" customHeight="1" outlineLevel="1" x14ac:dyDescent="0.2">
      <c r="A351" s="12" t="s">
        <v>20138</v>
      </c>
      <c r="B351" s="12">
        <v>16176</v>
      </c>
      <c r="C351" s="12" t="s">
        <v>20135</v>
      </c>
      <c r="D351" s="13">
        <v>39786</v>
      </c>
      <c r="E351" s="13">
        <v>39786</v>
      </c>
      <c r="F351" s="14">
        <v>39786</v>
      </c>
      <c r="G351" s="14">
        <v>39820</v>
      </c>
      <c r="H351" s="14">
        <v>39820</v>
      </c>
      <c r="I351" s="16">
        <v>39842</v>
      </c>
      <c r="J351" s="15">
        <v>34</v>
      </c>
      <c r="K351" s="15">
        <v>0</v>
      </c>
      <c r="L351" s="15">
        <v>34</v>
      </c>
      <c r="M351" s="15">
        <v>22</v>
      </c>
      <c r="O351" t="str">
        <f t="shared" si="5"/>
        <v>CNJBound &amp; Not Paid</v>
      </c>
    </row>
    <row r="352" spans="1:15" ht="12" customHeight="1" outlineLevel="1" x14ac:dyDescent="0.2">
      <c r="A352" s="12" t="s">
        <v>20138</v>
      </c>
      <c r="B352" s="12">
        <v>16750</v>
      </c>
      <c r="C352" s="12" t="s">
        <v>20133</v>
      </c>
      <c r="D352" s="13">
        <v>39785</v>
      </c>
      <c r="E352" s="13">
        <v>39785</v>
      </c>
      <c r="F352" s="14">
        <v>39786</v>
      </c>
      <c r="G352" s="8"/>
      <c r="H352" s="8"/>
      <c r="I352" s="18"/>
      <c r="J352" s="10"/>
      <c r="K352" s="10"/>
      <c r="L352" s="15">
        <v>0</v>
      </c>
      <c r="M352" s="15">
        <v>0</v>
      </c>
      <c r="O352" t="str">
        <f t="shared" si="5"/>
        <v>CNJDeclined</v>
      </c>
    </row>
    <row r="353" spans="1:15" ht="12" customHeight="1" outlineLevel="1" x14ac:dyDescent="0.2">
      <c r="A353" s="12" t="s">
        <v>24153</v>
      </c>
      <c r="B353" s="12">
        <v>16136</v>
      </c>
      <c r="C353" s="12" t="s">
        <v>20135</v>
      </c>
      <c r="D353" s="13">
        <v>39773</v>
      </c>
      <c r="E353" s="13">
        <v>39786</v>
      </c>
      <c r="F353" s="14">
        <v>39786</v>
      </c>
      <c r="G353" s="19">
        <v>39798</v>
      </c>
      <c r="H353" s="19">
        <v>39799</v>
      </c>
      <c r="I353" s="16">
        <v>39830</v>
      </c>
      <c r="J353" s="22">
        <v>12</v>
      </c>
      <c r="K353" s="22">
        <v>1</v>
      </c>
      <c r="L353" s="15">
        <v>13</v>
      </c>
      <c r="M353" s="15">
        <v>31</v>
      </c>
      <c r="O353" t="str">
        <f t="shared" si="5"/>
        <v>HJMBound &amp; Not Paid</v>
      </c>
    </row>
    <row r="354" spans="1:15" ht="12" customHeight="1" outlineLevel="1" x14ac:dyDescent="0.2">
      <c r="A354" s="12" t="s">
        <v>24153</v>
      </c>
      <c r="B354" s="12">
        <v>15925</v>
      </c>
      <c r="C354" s="12" t="s">
        <v>20135</v>
      </c>
      <c r="D354" s="13">
        <v>39783</v>
      </c>
      <c r="E354" s="13">
        <v>39785</v>
      </c>
      <c r="F354" s="14">
        <v>39786</v>
      </c>
      <c r="G354" s="14">
        <v>39786</v>
      </c>
      <c r="H354" s="14">
        <v>39786</v>
      </c>
      <c r="I354" s="16">
        <v>39797</v>
      </c>
      <c r="J354" s="15">
        <v>0</v>
      </c>
      <c r="K354" s="15">
        <v>0</v>
      </c>
      <c r="L354" s="15">
        <v>0</v>
      </c>
      <c r="M354" s="15">
        <v>11</v>
      </c>
      <c r="O354" t="str">
        <f t="shared" si="5"/>
        <v>HJMBound &amp; Not Paid</v>
      </c>
    </row>
    <row r="355" spans="1:15" ht="12" customHeight="1" outlineLevel="1" x14ac:dyDescent="0.2">
      <c r="A355" s="12" t="s">
        <v>24156</v>
      </c>
      <c r="B355" s="12">
        <v>15928</v>
      </c>
      <c r="C355" s="12" t="s">
        <v>20135</v>
      </c>
      <c r="D355" s="13">
        <v>39759</v>
      </c>
      <c r="E355" s="13">
        <v>39785</v>
      </c>
      <c r="F355" s="14">
        <v>39786</v>
      </c>
      <c r="G355" s="19">
        <v>39787</v>
      </c>
      <c r="H355" s="19">
        <v>39787</v>
      </c>
      <c r="I355" s="16">
        <v>39798</v>
      </c>
      <c r="J355" s="22">
        <v>1</v>
      </c>
      <c r="K355" s="22">
        <v>0</v>
      </c>
      <c r="L355" s="15">
        <v>1</v>
      </c>
      <c r="M355" s="15">
        <v>11</v>
      </c>
      <c r="O355" t="str">
        <f t="shared" si="5"/>
        <v>LABBound &amp; Not Paid</v>
      </c>
    </row>
    <row r="356" spans="1:15" ht="12" customHeight="1" outlineLevel="1" x14ac:dyDescent="0.2">
      <c r="A356" s="12" t="s">
        <v>24157</v>
      </c>
      <c r="B356" s="12">
        <v>16053</v>
      </c>
      <c r="C356" s="12" t="s">
        <v>20135</v>
      </c>
      <c r="D356" s="13">
        <v>39785</v>
      </c>
      <c r="E356" s="13">
        <v>39786</v>
      </c>
      <c r="F356" s="14">
        <v>39786</v>
      </c>
      <c r="G356" s="14">
        <v>39797</v>
      </c>
      <c r="H356" s="14">
        <v>39797</v>
      </c>
      <c r="I356" s="16">
        <v>39814</v>
      </c>
      <c r="J356" s="15">
        <v>11</v>
      </c>
      <c r="K356" s="15">
        <v>0</v>
      </c>
      <c r="L356" s="15">
        <v>11</v>
      </c>
      <c r="M356" s="15">
        <v>17</v>
      </c>
      <c r="O356" t="str">
        <f t="shared" si="5"/>
        <v>MCBBound &amp; Not Paid</v>
      </c>
    </row>
    <row r="357" spans="1:15" ht="12" customHeight="1" outlineLevel="1" x14ac:dyDescent="0.2">
      <c r="A357" s="12" t="s">
        <v>24157</v>
      </c>
      <c r="B357" s="12">
        <v>16089</v>
      </c>
      <c r="C357" s="12" t="s">
        <v>20135</v>
      </c>
      <c r="D357" s="13">
        <v>39774</v>
      </c>
      <c r="E357" s="13">
        <v>39786</v>
      </c>
      <c r="F357" s="14">
        <v>39786</v>
      </c>
      <c r="G357" s="14">
        <v>39800</v>
      </c>
      <c r="H357" s="14">
        <v>39800</v>
      </c>
      <c r="I357" s="16">
        <v>39818</v>
      </c>
      <c r="J357" s="15">
        <v>14</v>
      </c>
      <c r="K357" s="15">
        <v>0</v>
      </c>
      <c r="L357" s="15">
        <v>14</v>
      </c>
      <c r="M357" s="15">
        <v>18</v>
      </c>
      <c r="O357" t="str">
        <f t="shared" si="5"/>
        <v>MCBBound &amp; Not Paid</v>
      </c>
    </row>
    <row r="358" spans="1:15" ht="12" customHeight="1" outlineLevel="1" x14ac:dyDescent="0.2">
      <c r="A358" s="12" t="s">
        <v>24158</v>
      </c>
      <c r="B358" s="12">
        <v>16753</v>
      </c>
      <c r="C358" s="12" t="s">
        <v>20133</v>
      </c>
      <c r="D358" s="18"/>
      <c r="E358" s="13">
        <v>39786</v>
      </c>
      <c r="F358" s="14">
        <v>39786</v>
      </c>
      <c r="G358" s="20"/>
      <c r="H358" s="20"/>
      <c r="I358" s="18"/>
      <c r="J358" s="23"/>
      <c r="K358" s="23"/>
      <c r="L358" s="15">
        <v>0</v>
      </c>
      <c r="M358" s="15">
        <v>0</v>
      </c>
      <c r="O358" t="str">
        <f t="shared" si="5"/>
        <v>NBBDeclined</v>
      </c>
    </row>
    <row r="359" spans="1:15" ht="12" customHeight="1" outlineLevel="1" x14ac:dyDescent="0.2">
      <c r="A359" s="12" t="s">
        <v>24158</v>
      </c>
      <c r="B359" s="12">
        <v>16752</v>
      </c>
      <c r="C359" s="12" t="s">
        <v>20135</v>
      </c>
      <c r="D359" s="13">
        <v>39783</v>
      </c>
      <c r="E359" s="13">
        <v>39786</v>
      </c>
      <c r="F359" s="14">
        <v>39786</v>
      </c>
      <c r="G359" s="19">
        <v>39790</v>
      </c>
      <c r="H359" s="19">
        <v>39791</v>
      </c>
      <c r="I359" s="18"/>
      <c r="J359" s="22">
        <v>4</v>
      </c>
      <c r="K359" s="22">
        <v>1</v>
      </c>
      <c r="L359" s="15">
        <v>5</v>
      </c>
      <c r="M359" s="15">
        <v>0</v>
      </c>
      <c r="O359" t="str">
        <f t="shared" si="5"/>
        <v>NBBBound &amp; Not Paid</v>
      </c>
    </row>
    <row r="360" spans="1:15" ht="12" customHeight="1" outlineLevel="1" x14ac:dyDescent="0.2">
      <c r="A360" s="12" t="s">
        <v>20138</v>
      </c>
      <c r="B360" s="12">
        <v>16121</v>
      </c>
      <c r="C360" s="12" t="s">
        <v>20135</v>
      </c>
      <c r="D360" s="13">
        <v>39786</v>
      </c>
      <c r="E360" s="13">
        <v>39787</v>
      </c>
      <c r="F360" s="14">
        <v>39787</v>
      </c>
      <c r="G360" s="19">
        <v>39819</v>
      </c>
      <c r="H360" s="19">
        <v>39819</v>
      </c>
      <c r="I360" s="16">
        <v>39827</v>
      </c>
      <c r="J360" s="22">
        <v>32</v>
      </c>
      <c r="K360" s="22">
        <v>0</v>
      </c>
      <c r="L360" s="15">
        <v>32</v>
      </c>
      <c r="M360" s="15">
        <v>8</v>
      </c>
      <c r="O360" t="str">
        <f t="shared" si="5"/>
        <v>CNJBound &amp; Not Paid</v>
      </c>
    </row>
    <row r="361" spans="1:15" ht="12" customHeight="1" outlineLevel="1" x14ac:dyDescent="0.2">
      <c r="A361" s="12" t="s">
        <v>20138</v>
      </c>
      <c r="B361" s="12">
        <v>15984</v>
      </c>
      <c r="C361" s="12" t="s">
        <v>20135</v>
      </c>
      <c r="D361" s="13">
        <v>39784</v>
      </c>
      <c r="E361" s="13">
        <v>39786</v>
      </c>
      <c r="F361" s="14">
        <v>39787</v>
      </c>
      <c r="G361" s="19">
        <v>39791</v>
      </c>
      <c r="H361" s="19">
        <v>39792</v>
      </c>
      <c r="I361" s="16">
        <v>39813</v>
      </c>
      <c r="J361" s="22">
        <v>4</v>
      </c>
      <c r="K361" s="22">
        <v>1</v>
      </c>
      <c r="L361" s="15">
        <v>5</v>
      </c>
      <c r="M361" s="15">
        <v>21</v>
      </c>
      <c r="O361" t="str">
        <f t="shared" si="5"/>
        <v>CNJBound &amp; Not Paid</v>
      </c>
    </row>
    <row r="362" spans="1:15" ht="12" customHeight="1" outlineLevel="1" x14ac:dyDescent="0.2">
      <c r="A362" s="12" t="s">
        <v>24153</v>
      </c>
      <c r="B362" s="12">
        <v>16268</v>
      </c>
      <c r="C362" s="12" t="s">
        <v>20135</v>
      </c>
      <c r="D362" s="13">
        <v>39785</v>
      </c>
      <c r="E362" s="13">
        <v>39786</v>
      </c>
      <c r="F362" s="14">
        <v>39787</v>
      </c>
      <c r="G362" s="19">
        <v>39800</v>
      </c>
      <c r="H362" s="19">
        <v>39800</v>
      </c>
      <c r="I362" s="16">
        <v>39845</v>
      </c>
      <c r="J362" s="22">
        <v>13</v>
      </c>
      <c r="K362" s="22">
        <v>0</v>
      </c>
      <c r="L362" s="15">
        <v>13</v>
      </c>
      <c r="M362" s="15">
        <v>45</v>
      </c>
      <c r="O362" t="str">
        <f t="shared" si="5"/>
        <v>HJMBound &amp; Not Paid</v>
      </c>
    </row>
    <row r="363" spans="1:15" ht="12" customHeight="1" outlineLevel="1" x14ac:dyDescent="0.2">
      <c r="A363" s="12" t="s">
        <v>24153</v>
      </c>
      <c r="B363" s="12">
        <v>16365</v>
      </c>
      <c r="C363" s="12" t="s">
        <v>20135</v>
      </c>
      <c r="D363" s="13">
        <v>39778</v>
      </c>
      <c r="E363" s="13">
        <v>39787</v>
      </c>
      <c r="F363" s="14">
        <v>39787</v>
      </c>
      <c r="G363" s="14">
        <v>39802</v>
      </c>
      <c r="H363" s="14">
        <v>39802</v>
      </c>
      <c r="I363" s="16">
        <v>39867</v>
      </c>
      <c r="J363" s="15">
        <v>15</v>
      </c>
      <c r="K363" s="15">
        <v>0</v>
      </c>
      <c r="L363" s="15">
        <v>15</v>
      </c>
      <c r="M363" s="15">
        <v>65</v>
      </c>
      <c r="O363" t="str">
        <f t="shared" si="5"/>
        <v>HJMBound &amp; Not Paid</v>
      </c>
    </row>
    <row r="364" spans="1:15" ht="12" customHeight="1" outlineLevel="1" x14ac:dyDescent="0.2">
      <c r="A364" s="12" t="s">
        <v>24156</v>
      </c>
      <c r="B364" s="12">
        <v>15957</v>
      </c>
      <c r="C364" s="12" t="s">
        <v>20135</v>
      </c>
      <c r="D364" s="13">
        <v>39786</v>
      </c>
      <c r="E364" s="13">
        <v>39787</v>
      </c>
      <c r="F364" s="14">
        <v>39787</v>
      </c>
      <c r="G364" s="19">
        <v>39791</v>
      </c>
      <c r="H364" s="19">
        <v>39792</v>
      </c>
      <c r="I364" s="16">
        <v>39808</v>
      </c>
      <c r="J364" s="22">
        <v>4</v>
      </c>
      <c r="K364" s="22">
        <v>1</v>
      </c>
      <c r="L364" s="15">
        <v>5</v>
      </c>
      <c r="M364" s="15">
        <v>16</v>
      </c>
      <c r="O364" t="str">
        <f t="shared" si="5"/>
        <v>LABBound &amp; Not Paid</v>
      </c>
    </row>
    <row r="365" spans="1:15" ht="12" customHeight="1" outlineLevel="1" x14ac:dyDescent="0.2">
      <c r="A365" s="12" t="s">
        <v>24157</v>
      </c>
      <c r="B365" s="12">
        <v>16279</v>
      </c>
      <c r="C365" s="12" t="s">
        <v>20135</v>
      </c>
      <c r="D365" s="13">
        <v>39784</v>
      </c>
      <c r="E365" s="13">
        <v>39787</v>
      </c>
      <c r="F365" s="14">
        <v>39787</v>
      </c>
      <c r="G365" s="14">
        <v>39835</v>
      </c>
      <c r="H365" s="14">
        <v>39835</v>
      </c>
      <c r="I365" s="16">
        <v>39845</v>
      </c>
      <c r="J365" s="15">
        <v>48</v>
      </c>
      <c r="K365" s="15">
        <v>0</v>
      </c>
      <c r="L365" s="15">
        <v>48</v>
      </c>
      <c r="M365" s="15">
        <v>10</v>
      </c>
      <c r="O365" t="str">
        <f t="shared" si="5"/>
        <v>MCBBound &amp; Not Paid</v>
      </c>
    </row>
    <row r="366" spans="1:15" ht="12" customHeight="1" outlineLevel="1" x14ac:dyDescent="0.2">
      <c r="A366" s="12" t="s">
        <v>24158</v>
      </c>
      <c r="B366" s="12">
        <v>16758</v>
      </c>
      <c r="C366" s="12" t="s">
        <v>20135</v>
      </c>
      <c r="D366" s="18"/>
      <c r="E366" s="13">
        <v>39787</v>
      </c>
      <c r="F366" s="14">
        <v>39787</v>
      </c>
      <c r="G366" s="14">
        <v>39795</v>
      </c>
      <c r="H366" s="14">
        <v>39795</v>
      </c>
      <c r="I366" s="18"/>
      <c r="J366" s="15">
        <v>8</v>
      </c>
      <c r="K366" s="15">
        <v>0</v>
      </c>
      <c r="L366" s="15">
        <v>8</v>
      </c>
      <c r="M366" s="15">
        <v>0</v>
      </c>
      <c r="O366" t="str">
        <f t="shared" si="5"/>
        <v>NBBBound &amp; Not Paid</v>
      </c>
    </row>
    <row r="367" spans="1:15" ht="12" customHeight="1" outlineLevel="1" x14ac:dyDescent="0.2">
      <c r="A367" s="12" t="s">
        <v>24158</v>
      </c>
      <c r="B367" s="12">
        <v>16755</v>
      </c>
      <c r="C367" s="12" t="s">
        <v>20134</v>
      </c>
      <c r="D367" s="13">
        <v>39785</v>
      </c>
      <c r="E367" s="13">
        <v>39786</v>
      </c>
      <c r="F367" s="14">
        <v>39787</v>
      </c>
      <c r="G367" s="14">
        <v>39791</v>
      </c>
      <c r="H367" s="14">
        <v>39791</v>
      </c>
      <c r="I367" s="16">
        <v>38349</v>
      </c>
      <c r="J367" s="15">
        <v>4</v>
      </c>
      <c r="K367" s="15">
        <v>0</v>
      </c>
      <c r="L367" s="15">
        <v>4</v>
      </c>
      <c r="M367" s="15">
        <v>-1442</v>
      </c>
      <c r="O367" t="str">
        <f t="shared" si="5"/>
        <v>NBBNo Sale</v>
      </c>
    </row>
    <row r="368" spans="1:15" ht="12" customHeight="1" outlineLevel="1" x14ac:dyDescent="0.2">
      <c r="A368" s="12" t="s">
        <v>24158</v>
      </c>
      <c r="B368" s="12">
        <v>16756</v>
      </c>
      <c r="C368" s="12" t="s">
        <v>20135</v>
      </c>
      <c r="D368" s="13">
        <v>39784</v>
      </c>
      <c r="E368" s="13">
        <v>39786</v>
      </c>
      <c r="F368" s="14">
        <v>39787</v>
      </c>
      <c r="G368" s="14">
        <v>39797</v>
      </c>
      <c r="H368" s="14">
        <v>39797</v>
      </c>
      <c r="I368" s="18"/>
      <c r="J368" s="15">
        <v>10</v>
      </c>
      <c r="K368" s="15">
        <v>0</v>
      </c>
      <c r="L368" s="15">
        <v>10</v>
      </c>
      <c r="M368" s="15">
        <v>0</v>
      </c>
      <c r="O368" t="str">
        <f t="shared" si="5"/>
        <v>NBBBound &amp; Not Paid</v>
      </c>
    </row>
    <row r="369" spans="1:15" ht="12" customHeight="1" outlineLevel="1" x14ac:dyDescent="0.2">
      <c r="A369" s="12" t="s">
        <v>24158</v>
      </c>
      <c r="B369" s="12">
        <v>16757</v>
      </c>
      <c r="C369" s="12" t="s">
        <v>20136</v>
      </c>
      <c r="D369" s="13">
        <v>39770</v>
      </c>
      <c r="E369" s="13">
        <v>39787</v>
      </c>
      <c r="F369" s="14">
        <v>39787</v>
      </c>
      <c r="G369" s="14">
        <v>39799</v>
      </c>
      <c r="H369" s="20"/>
      <c r="I369" s="18"/>
      <c r="J369" s="15">
        <v>12</v>
      </c>
      <c r="K369" s="23"/>
      <c r="L369" s="15">
        <v>0</v>
      </c>
      <c r="M369" s="15">
        <v>0</v>
      </c>
      <c r="O369" t="str">
        <f t="shared" si="5"/>
        <v>NBBClose-No Info</v>
      </c>
    </row>
    <row r="370" spans="1:15" ht="12" customHeight="1" outlineLevel="1" x14ac:dyDescent="0.2">
      <c r="A370" s="12" t="s">
        <v>20138</v>
      </c>
      <c r="B370" s="12">
        <v>15943</v>
      </c>
      <c r="C370" s="12" t="s">
        <v>20135</v>
      </c>
      <c r="D370" s="13">
        <v>39790</v>
      </c>
      <c r="E370" s="13">
        <v>39790</v>
      </c>
      <c r="F370" s="14">
        <v>39790</v>
      </c>
      <c r="G370" s="14">
        <v>39790</v>
      </c>
      <c r="H370" s="14">
        <v>39790</v>
      </c>
      <c r="I370" s="16">
        <v>39802</v>
      </c>
      <c r="J370" s="15">
        <v>0</v>
      </c>
      <c r="K370" s="15">
        <v>0</v>
      </c>
      <c r="L370" s="15">
        <v>0</v>
      </c>
      <c r="M370" s="15">
        <v>12</v>
      </c>
      <c r="O370" t="str">
        <f t="shared" si="5"/>
        <v>CNJBound &amp; Not Paid</v>
      </c>
    </row>
    <row r="371" spans="1:15" ht="12" customHeight="1" outlineLevel="1" x14ac:dyDescent="0.2">
      <c r="A371" s="12" t="s">
        <v>20138</v>
      </c>
      <c r="B371" s="12">
        <v>16046</v>
      </c>
      <c r="C371" s="12" t="s">
        <v>20135</v>
      </c>
      <c r="D371" s="13">
        <v>39787</v>
      </c>
      <c r="E371" s="13">
        <v>39790</v>
      </c>
      <c r="F371" s="14">
        <v>39790</v>
      </c>
      <c r="G371" s="14">
        <v>39793</v>
      </c>
      <c r="H371" s="14">
        <v>39794</v>
      </c>
      <c r="I371" s="16">
        <v>39814</v>
      </c>
      <c r="J371" s="15">
        <v>3</v>
      </c>
      <c r="K371" s="15">
        <v>1</v>
      </c>
      <c r="L371" s="15">
        <v>4</v>
      </c>
      <c r="M371" s="15">
        <v>20</v>
      </c>
      <c r="O371" t="str">
        <f t="shared" si="5"/>
        <v>CNJBound &amp; Not Paid</v>
      </c>
    </row>
    <row r="372" spans="1:15" ht="21.95" customHeight="1" outlineLevel="1" x14ac:dyDescent="0.2">
      <c r="A372" s="12" t="s">
        <v>24153</v>
      </c>
      <c r="B372" s="12">
        <v>16170</v>
      </c>
      <c r="C372" s="12" t="s">
        <v>24149</v>
      </c>
      <c r="D372" s="13">
        <v>39784</v>
      </c>
      <c r="E372" s="13">
        <v>39790</v>
      </c>
      <c r="F372" s="14">
        <v>39790</v>
      </c>
      <c r="G372" s="14">
        <v>39798</v>
      </c>
      <c r="H372" s="14">
        <v>39811</v>
      </c>
      <c r="I372" s="16">
        <v>39841</v>
      </c>
      <c r="J372" s="15">
        <v>8</v>
      </c>
      <c r="K372" s="15">
        <v>13</v>
      </c>
      <c r="L372" s="15">
        <v>21</v>
      </c>
      <c r="M372" s="15">
        <v>30</v>
      </c>
      <c r="O372" t="str">
        <f t="shared" si="5"/>
        <v>HJMRenewal Laspe Replaced</v>
      </c>
    </row>
    <row r="373" spans="1:15" ht="12" customHeight="1" outlineLevel="1" x14ac:dyDescent="0.2">
      <c r="A373" s="12" t="s">
        <v>24153</v>
      </c>
      <c r="B373" s="12">
        <v>16634</v>
      </c>
      <c r="C373" s="12" t="s">
        <v>20135</v>
      </c>
      <c r="D373" s="13">
        <v>39786</v>
      </c>
      <c r="E373" s="13">
        <v>39790</v>
      </c>
      <c r="F373" s="14">
        <v>39790</v>
      </c>
      <c r="G373" s="14">
        <v>39867</v>
      </c>
      <c r="H373" s="14">
        <v>39867</v>
      </c>
      <c r="I373" s="16">
        <v>39905</v>
      </c>
      <c r="J373" s="15">
        <v>77</v>
      </c>
      <c r="K373" s="15">
        <v>0</v>
      </c>
      <c r="L373" s="15">
        <v>77</v>
      </c>
      <c r="M373" s="15">
        <v>38</v>
      </c>
      <c r="O373" t="str">
        <f t="shared" si="5"/>
        <v>HJMBound &amp; Not Paid</v>
      </c>
    </row>
    <row r="374" spans="1:15" ht="12" customHeight="1" outlineLevel="1" x14ac:dyDescent="0.2">
      <c r="A374" s="12" t="s">
        <v>24153</v>
      </c>
      <c r="B374" s="12">
        <v>16035</v>
      </c>
      <c r="C374" s="12" t="s">
        <v>20135</v>
      </c>
      <c r="D374" s="13">
        <v>39787</v>
      </c>
      <c r="E374" s="13">
        <v>39790</v>
      </c>
      <c r="F374" s="14">
        <v>39790</v>
      </c>
      <c r="G374" s="14">
        <v>39791</v>
      </c>
      <c r="H374" s="14">
        <v>39791</v>
      </c>
      <c r="I374" s="16">
        <v>39814</v>
      </c>
      <c r="J374" s="15">
        <v>1</v>
      </c>
      <c r="K374" s="15">
        <v>0</v>
      </c>
      <c r="L374" s="15">
        <v>1</v>
      </c>
      <c r="M374" s="15">
        <v>23</v>
      </c>
      <c r="O374" t="str">
        <f t="shared" si="5"/>
        <v>HJMBound &amp; Not Paid</v>
      </c>
    </row>
    <row r="375" spans="1:15" ht="12" customHeight="1" outlineLevel="1" x14ac:dyDescent="0.2">
      <c r="A375" s="12" t="s">
        <v>24153</v>
      </c>
      <c r="B375" s="12">
        <v>16109</v>
      </c>
      <c r="C375" s="12" t="s">
        <v>20135</v>
      </c>
      <c r="D375" s="13">
        <v>39783</v>
      </c>
      <c r="E375" s="13">
        <v>39790</v>
      </c>
      <c r="F375" s="14">
        <v>39790</v>
      </c>
      <c r="G375" s="14">
        <v>39794</v>
      </c>
      <c r="H375" s="14">
        <v>39794</v>
      </c>
      <c r="I375" s="16">
        <v>39823</v>
      </c>
      <c r="J375" s="15">
        <v>4</v>
      </c>
      <c r="K375" s="15">
        <v>0</v>
      </c>
      <c r="L375" s="15">
        <v>4</v>
      </c>
      <c r="M375" s="15">
        <v>29</v>
      </c>
      <c r="O375" t="str">
        <f t="shared" si="5"/>
        <v>HJMBound &amp; Not Paid</v>
      </c>
    </row>
    <row r="376" spans="1:15" ht="12" customHeight="1" outlineLevel="1" x14ac:dyDescent="0.2">
      <c r="A376" s="12" t="s">
        <v>24153</v>
      </c>
      <c r="B376" s="12">
        <v>15958</v>
      </c>
      <c r="C376" s="12" t="s">
        <v>20135</v>
      </c>
      <c r="D376" s="13">
        <v>39788</v>
      </c>
      <c r="E376" s="13">
        <v>39790</v>
      </c>
      <c r="F376" s="14">
        <v>39790</v>
      </c>
      <c r="G376" s="14">
        <v>39791</v>
      </c>
      <c r="H376" s="19">
        <v>39791</v>
      </c>
      <c r="I376" s="16">
        <v>39808</v>
      </c>
      <c r="J376" s="15">
        <v>1</v>
      </c>
      <c r="K376" s="22">
        <v>0</v>
      </c>
      <c r="L376" s="15">
        <v>1</v>
      </c>
      <c r="M376" s="15">
        <v>17</v>
      </c>
      <c r="O376" t="str">
        <f t="shared" si="5"/>
        <v>HJMBound &amp; Not Paid</v>
      </c>
    </row>
    <row r="377" spans="1:15" ht="12" customHeight="1" outlineLevel="1" x14ac:dyDescent="0.2">
      <c r="A377" s="12" t="s">
        <v>24156</v>
      </c>
      <c r="B377" s="12">
        <v>16059</v>
      </c>
      <c r="C377" s="12" t="s">
        <v>20135</v>
      </c>
      <c r="D377" s="13">
        <v>39753</v>
      </c>
      <c r="E377" s="13">
        <v>39790</v>
      </c>
      <c r="F377" s="14">
        <v>39790</v>
      </c>
      <c r="G377" s="14">
        <v>39793</v>
      </c>
      <c r="H377" s="14">
        <v>39794</v>
      </c>
      <c r="I377" s="16">
        <v>39814</v>
      </c>
      <c r="J377" s="15">
        <v>3</v>
      </c>
      <c r="K377" s="15">
        <v>1</v>
      </c>
      <c r="L377" s="15">
        <v>4</v>
      </c>
      <c r="M377" s="15">
        <v>20</v>
      </c>
      <c r="O377" t="str">
        <f t="shared" si="5"/>
        <v>LABBound &amp; Not Paid</v>
      </c>
    </row>
    <row r="378" spans="1:15" ht="12" customHeight="1" outlineLevel="1" x14ac:dyDescent="0.2">
      <c r="A378" s="12" t="s">
        <v>24157</v>
      </c>
      <c r="B378" s="12">
        <v>15969</v>
      </c>
      <c r="C378" s="12" t="s">
        <v>20135</v>
      </c>
      <c r="D378" s="13">
        <v>39790</v>
      </c>
      <c r="E378" s="13">
        <v>39790</v>
      </c>
      <c r="F378" s="14">
        <v>39790</v>
      </c>
      <c r="G378" s="14">
        <v>39793</v>
      </c>
      <c r="H378" s="14">
        <v>39793</v>
      </c>
      <c r="I378" s="16">
        <v>39811</v>
      </c>
      <c r="J378" s="15">
        <v>3</v>
      </c>
      <c r="K378" s="15">
        <v>0</v>
      </c>
      <c r="L378" s="15">
        <v>3</v>
      </c>
      <c r="M378" s="15">
        <v>18</v>
      </c>
      <c r="O378" t="str">
        <f t="shared" si="5"/>
        <v>MCBBound &amp; Not Paid</v>
      </c>
    </row>
    <row r="379" spans="1:15" ht="12" customHeight="1" outlineLevel="1" x14ac:dyDescent="0.2">
      <c r="A379" s="12" t="s">
        <v>24157</v>
      </c>
      <c r="B379" s="12">
        <v>16041</v>
      </c>
      <c r="C379" s="12" t="s">
        <v>20135</v>
      </c>
      <c r="D379" s="13">
        <v>39786</v>
      </c>
      <c r="E379" s="13">
        <v>39790</v>
      </c>
      <c r="F379" s="14">
        <v>39790</v>
      </c>
      <c r="G379" s="14">
        <v>39797</v>
      </c>
      <c r="H379" s="14">
        <v>39797</v>
      </c>
      <c r="I379" s="16">
        <v>39814</v>
      </c>
      <c r="J379" s="15">
        <v>7</v>
      </c>
      <c r="K379" s="15">
        <v>0</v>
      </c>
      <c r="L379" s="15">
        <v>7</v>
      </c>
      <c r="M379" s="15">
        <v>17</v>
      </c>
      <c r="O379" t="str">
        <f t="shared" si="5"/>
        <v>MCBBound &amp; Not Paid</v>
      </c>
    </row>
    <row r="380" spans="1:15" ht="12" customHeight="1" outlineLevel="1" x14ac:dyDescent="0.2">
      <c r="A380" s="12" t="s">
        <v>24158</v>
      </c>
      <c r="B380" s="12">
        <v>16762</v>
      </c>
      <c r="C380" s="12" t="s">
        <v>20134</v>
      </c>
      <c r="D380" s="13">
        <v>39787</v>
      </c>
      <c r="E380" s="13">
        <v>39790</v>
      </c>
      <c r="F380" s="14">
        <v>39790</v>
      </c>
      <c r="G380" s="14">
        <v>39792</v>
      </c>
      <c r="H380" s="14">
        <v>39792</v>
      </c>
      <c r="I380" s="18"/>
      <c r="J380" s="15">
        <v>2</v>
      </c>
      <c r="K380" s="15">
        <v>0</v>
      </c>
      <c r="L380" s="15">
        <v>2</v>
      </c>
      <c r="M380" s="15">
        <v>0</v>
      </c>
      <c r="O380" t="str">
        <f t="shared" si="5"/>
        <v>NBBNo Sale</v>
      </c>
    </row>
    <row r="381" spans="1:15" ht="12" customHeight="1" outlineLevel="1" x14ac:dyDescent="0.2">
      <c r="A381" s="12" t="s">
        <v>24158</v>
      </c>
      <c r="B381" s="12">
        <v>16765</v>
      </c>
      <c r="C381" s="12" t="s">
        <v>20135</v>
      </c>
      <c r="D381" s="13">
        <v>39789</v>
      </c>
      <c r="E381" s="13">
        <v>39790</v>
      </c>
      <c r="F381" s="14">
        <v>39790</v>
      </c>
      <c r="G381" s="14">
        <v>39797</v>
      </c>
      <c r="H381" s="14">
        <v>39797</v>
      </c>
      <c r="I381" s="18"/>
      <c r="J381" s="15">
        <v>7</v>
      </c>
      <c r="K381" s="15">
        <v>0</v>
      </c>
      <c r="L381" s="15">
        <v>7</v>
      </c>
      <c r="M381" s="15">
        <v>0</v>
      </c>
      <c r="O381" t="str">
        <f t="shared" si="5"/>
        <v>NBBBound &amp; Not Paid</v>
      </c>
    </row>
    <row r="382" spans="1:15" ht="12" customHeight="1" outlineLevel="1" x14ac:dyDescent="0.2">
      <c r="A382" s="12" t="s">
        <v>24158</v>
      </c>
      <c r="B382" s="12">
        <v>16764</v>
      </c>
      <c r="C382" s="12" t="s">
        <v>20135</v>
      </c>
      <c r="D382" s="13">
        <v>39787</v>
      </c>
      <c r="E382" s="13">
        <v>39790</v>
      </c>
      <c r="F382" s="14">
        <v>39790</v>
      </c>
      <c r="G382" s="14">
        <v>39793</v>
      </c>
      <c r="H382" s="14">
        <v>39793</v>
      </c>
      <c r="I382" s="18"/>
      <c r="J382" s="15">
        <v>3</v>
      </c>
      <c r="K382" s="15">
        <v>0</v>
      </c>
      <c r="L382" s="15">
        <v>3</v>
      </c>
      <c r="M382" s="15">
        <v>0</v>
      </c>
      <c r="O382" t="str">
        <f t="shared" si="5"/>
        <v>NBBBound &amp; Not Paid</v>
      </c>
    </row>
    <row r="383" spans="1:15" ht="12" customHeight="1" outlineLevel="1" x14ac:dyDescent="0.2">
      <c r="A383" s="12" t="s">
        <v>24158</v>
      </c>
      <c r="B383" s="12">
        <v>16763</v>
      </c>
      <c r="C383" s="12" t="s">
        <v>20134</v>
      </c>
      <c r="D383" s="13">
        <v>39786</v>
      </c>
      <c r="E383" s="13">
        <v>39790</v>
      </c>
      <c r="F383" s="14">
        <v>39790</v>
      </c>
      <c r="G383" s="14">
        <v>39792</v>
      </c>
      <c r="H383" s="14">
        <v>39797</v>
      </c>
      <c r="I383" s="18"/>
      <c r="J383" s="15">
        <v>2</v>
      </c>
      <c r="K383" s="15">
        <v>5</v>
      </c>
      <c r="L383" s="15">
        <v>7</v>
      </c>
      <c r="M383" s="15">
        <v>0</v>
      </c>
      <c r="O383" t="str">
        <f t="shared" si="5"/>
        <v>NBBNo Sale</v>
      </c>
    </row>
    <row r="384" spans="1:15" ht="12" customHeight="1" outlineLevel="1" x14ac:dyDescent="0.2">
      <c r="A384" s="12" t="s">
        <v>24158</v>
      </c>
      <c r="B384" s="12">
        <v>16761</v>
      </c>
      <c r="C384" s="12" t="s">
        <v>20133</v>
      </c>
      <c r="D384" s="18"/>
      <c r="E384" s="13">
        <v>39790</v>
      </c>
      <c r="F384" s="14">
        <v>39790</v>
      </c>
      <c r="G384" s="20"/>
      <c r="H384" s="20"/>
      <c r="I384" s="18"/>
      <c r="J384" s="23"/>
      <c r="K384" s="23"/>
      <c r="L384" s="15">
        <v>0</v>
      </c>
      <c r="M384" s="15">
        <v>0</v>
      </c>
      <c r="O384" t="str">
        <f t="shared" si="5"/>
        <v>NBBDeclined</v>
      </c>
    </row>
    <row r="385" spans="1:15" ht="12" customHeight="1" outlineLevel="1" x14ac:dyDescent="0.2">
      <c r="A385" s="12" t="s">
        <v>24158</v>
      </c>
      <c r="B385" s="12">
        <v>16760</v>
      </c>
      <c r="C385" s="12" t="s">
        <v>20134</v>
      </c>
      <c r="D385" s="13">
        <v>39785</v>
      </c>
      <c r="E385" s="13">
        <v>39790</v>
      </c>
      <c r="F385" s="14">
        <v>39790</v>
      </c>
      <c r="G385" s="14">
        <v>39792</v>
      </c>
      <c r="H385" s="14">
        <v>39792</v>
      </c>
      <c r="I385" s="18"/>
      <c r="J385" s="15">
        <v>2</v>
      </c>
      <c r="K385" s="15">
        <v>0</v>
      </c>
      <c r="L385" s="15">
        <v>2</v>
      </c>
      <c r="M385" s="15">
        <v>0</v>
      </c>
      <c r="O385" t="str">
        <f t="shared" si="5"/>
        <v>NBBNo Sale</v>
      </c>
    </row>
    <row r="386" spans="1:15" ht="12" customHeight="1" outlineLevel="1" x14ac:dyDescent="0.2">
      <c r="A386" s="12" t="s">
        <v>24158</v>
      </c>
      <c r="B386" s="12">
        <v>16759</v>
      </c>
      <c r="C386" s="12" t="s">
        <v>20133</v>
      </c>
      <c r="D386" s="18"/>
      <c r="E386" s="13">
        <v>39790</v>
      </c>
      <c r="F386" s="14">
        <v>39790</v>
      </c>
      <c r="G386" s="20"/>
      <c r="H386" s="20"/>
      <c r="I386" s="18"/>
      <c r="J386" s="23"/>
      <c r="K386" s="23"/>
      <c r="L386" s="15">
        <v>0</v>
      </c>
      <c r="M386" s="15">
        <v>0</v>
      </c>
      <c r="O386" t="str">
        <f t="shared" si="5"/>
        <v>NBBDeclined</v>
      </c>
    </row>
    <row r="387" spans="1:15" ht="12" customHeight="1" outlineLevel="1" x14ac:dyDescent="0.2">
      <c r="A387" s="12" t="s">
        <v>20138</v>
      </c>
      <c r="B387" s="12">
        <v>16165</v>
      </c>
      <c r="C387" s="12" t="s">
        <v>20135</v>
      </c>
      <c r="D387" s="13">
        <v>39783</v>
      </c>
      <c r="E387" s="13">
        <v>39791</v>
      </c>
      <c r="F387" s="14">
        <v>39791</v>
      </c>
      <c r="G387" s="14">
        <v>39821</v>
      </c>
      <c r="H387" s="14">
        <v>39821</v>
      </c>
      <c r="I387" s="16">
        <v>39839</v>
      </c>
      <c r="J387" s="15">
        <v>30</v>
      </c>
      <c r="K387" s="15">
        <v>0</v>
      </c>
      <c r="L387" s="15">
        <v>30</v>
      </c>
      <c r="M387" s="15">
        <v>18</v>
      </c>
      <c r="O387" t="str">
        <f t="shared" ref="O387:O450" si="6">+A387&amp;C387</f>
        <v>CNJBound &amp; Not Paid</v>
      </c>
    </row>
    <row r="388" spans="1:15" ht="12" customHeight="1" outlineLevel="1" x14ac:dyDescent="0.2">
      <c r="A388" s="12" t="s">
        <v>24156</v>
      </c>
      <c r="B388" s="12">
        <v>16266</v>
      </c>
      <c r="C388" s="12" t="s">
        <v>20135</v>
      </c>
      <c r="D388" s="13">
        <v>39785</v>
      </c>
      <c r="E388" s="13">
        <v>39791</v>
      </c>
      <c r="F388" s="14">
        <v>39791</v>
      </c>
      <c r="G388" s="14">
        <v>39832</v>
      </c>
      <c r="H388" s="14">
        <v>39832</v>
      </c>
      <c r="I388" s="16">
        <v>39845</v>
      </c>
      <c r="J388" s="15">
        <v>41</v>
      </c>
      <c r="K388" s="15">
        <v>0</v>
      </c>
      <c r="L388" s="15">
        <v>41</v>
      </c>
      <c r="M388" s="15">
        <v>13</v>
      </c>
      <c r="O388" t="str">
        <f t="shared" si="6"/>
        <v>LABBound &amp; Not Paid</v>
      </c>
    </row>
    <row r="389" spans="1:15" ht="12" customHeight="1" outlineLevel="1" x14ac:dyDescent="0.2">
      <c r="A389" s="12" t="s">
        <v>24156</v>
      </c>
      <c r="B389" s="12">
        <v>16091</v>
      </c>
      <c r="C389" s="12" t="s">
        <v>20135</v>
      </c>
      <c r="D389" s="13">
        <v>39786</v>
      </c>
      <c r="E389" s="13">
        <v>39790</v>
      </c>
      <c r="F389" s="14">
        <v>39791</v>
      </c>
      <c r="G389" s="14">
        <v>39799</v>
      </c>
      <c r="H389" s="14">
        <v>39799</v>
      </c>
      <c r="I389" s="16">
        <v>39818</v>
      </c>
      <c r="J389" s="15">
        <v>8</v>
      </c>
      <c r="K389" s="15">
        <v>0</v>
      </c>
      <c r="L389" s="15">
        <v>8</v>
      </c>
      <c r="M389" s="15">
        <v>19</v>
      </c>
      <c r="O389" t="str">
        <f t="shared" si="6"/>
        <v>LABBound &amp; Not Paid</v>
      </c>
    </row>
    <row r="390" spans="1:15" ht="12" customHeight="1" outlineLevel="1" x14ac:dyDescent="0.2">
      <c r="A390" s="12" t="s">
        <v>24156</v>
      </c>
      <c r="B390" s="12">
        <v>16090</v>
      </c>
      <c r="C390" s="12" t="s">
        <v>20135</v>
      </c>
      <c r="D390" s="13">
        <v>39783</v>
      </c>
      <c r="E390" s="13">
        <v>39791</v>
      </c>
      <c r="F390" s="14">
        <v>39791</v>
      </c>
      <c r="G390" s="14">
        <v>39798</v>
      </c>
      <c r="H390" s="14">
        <v>39798</v>
      </c>
      <c r="I390" s="16">
        <v>39818</v>
      </c>
      <c r="J390" s="15">
        <v>7</v>
      </c>
      <c r="K390" s="15">
        <v>0</v>
      </c>
      <c r="L390" s="15">
        <v>7</v>
      </c>
      <c r="M390" s="15">
        <v>20</v>
      </c>
      <c r="O390" t="str">
        <f t="shared" si="6"/>
        <v>LABBound &amp; Not Paid</v>
      </c>
    </row>
    <row r="391" spans="1:15" ht="12" customHeight="1" outlineLevel="1" x14ac:dyDescent="0.2">
      <c r="A391" s="12" t="s">
        <v>24157</v>
      </c>
      <c r="B391" s="12">
        <v>15962</v>
      </c>
      <c r="C391" s="12" t="s">
        <v>20135</v>
      </c>
      <c r="D391" s="13">
        <v>39791</v>
      </c>
      <c r="E391" s="13">
        <v>39791</v>
      </c>
      <c r="F391" s="14">
        <v>39791</v>
      </c>
      <c r="G391" s="14">
        <v>39792</v>
      </c>
      <c r="H391" s="14">
        <v>39792</v>
      </c>
      <c r="I391" s="16">
        <v>39809</v>
      </c>
      <c r="J391" s="15">
        <v>1</v>
      </c>
      <c r="K391" s="15">
        <v>0</v>
      </c>
      <c r="L391" s="15">
        <v>1</v>
      </c>
      <c r="M391" s="15">
        <v>17</v>
      </c>
      <c r="O391" t="str">
        <f t="shared" si="6"/>
        <v>MCBBound &amp; Not Paid</v>
      </c>
    </row>
    <row r="392" spans="1:15" ht="12" customHeight="1" outlineLevel="1" x14ac:dyDescent="0.2">
      <c r="A392" s="12" t="s">
        <v>24157</v>
      </c>
      <c r="B392" s="12">
        <v>16130</v>
      </c>
      <c r="C392" s="12" t="s">
        <v>20135</v>
      </c>
      <c r="D392" s="13">
        <v>39783</v>
      </c>
      <c r="E392" s="13">
        <v>39790</v>
      </c>
      <c r="F392" s="14">
        <v>39791</v>
      </c>
      <c r="G392" s="14">
        <v>39813</v>
      </c>
      <c r="H392" s="14">
        <v>39813</v>
      </c>
      <c r="I392" s="16">
        <v>39828</v>
      </c>
      <c r="J392" s="15">
        <v>22</v>
      </c>
      <c r="K392" s="15">
        <v>0</v>
      </c>
      <c r="L392" s="15">
        <v>22</v>
      </c>
      <c r="M392" s="15">
        <v>15</v>
      </c>
      <c r="O392" t="str">
        <f t="shared" si="6"/>
        <v>MCBBound &amp; Not Paid</v>
      </c>
    </row>
    <row r="393" spans="1:15" ht="12" customHeight="1" outlineLevel="1" x14ac:dyDescent="0.2">
      <c r="A393" s="12" t="s">
        <v>24157</v>
      </c>
      <c r="B393" s="12">
        <v>16309</v>
      </c>
      <c r="C393" s="12" t="s">
        <v>20135</v>
      </c>
      <c r="D393" s="13">
        <v>39777</v>
      </c>
      <c r="E393" s="13">
        <v>39791</v>
      </c>
      <c r="F393" s="14">
        <v>39791</v>
      </c>
      <c r="G393" s="14">
        <v>39825</v>
      </c>
      <c r="H393" s="14">
        <v>39825</v>
      </c>
      <c r="I393" s="16">
        <v>39850</v>
      </c>
      <c r="J393" s="15">
        <v>34</v>
      </c>
      <c r="K393" s="15">
        <v>0</v>
      </c>
      <c r="L393" s="15">
        <v>34</v>
      </c>
      <c r="M393" s="15">
        <v>25</v>
      </c>
      <c r="O393" t="str">
        <f t="shared" si="6"/>
        <v>MCBBound &amp; Not Paid</v>
      </c>
    </row>
    <row r="394" spans="1:15" ht="12" customHeight="1" outlineLevel="1" x14ac:dyDescent="0.2">
      <c r="A394" s="12" t="s">
        <v>24158</v>
      </c>
      <c r="B394" s="12">
        <v>16773</v>
      </c>
      <c r="C394" s="12" t="s">
        <v>20134</v>
      </c>
      <c r="D394" s="13">
        <v>39787</v>
      </c>
      <c r="E394" s="13">
        <v>39791</v>
      </c>
      <c r="F394" s="14">
        <v>39791</v>
      </c>
      <c r="G394" s="14">
        <v>39792</v>
      </c>
      <c r="H394" s="14">
        <v>39792</v>
      </c>
      <c r="I394" s="18"/>
      <c r="J394" s="15">
        <v>1</v>
      </c>
      <c r="K394" s="15">
        <v>0</v>
      </c>
      <c r="L394" s="15">
        <v>1</v>
      </c>
      <c r="M394" s="15">
        <v>0</v>
      </c>
      <c r="O394" t="str">
        <f t="shared" si="6"/>
        <v>NBBNo Sale</v>
      </c>
    </row>
    <row r="395" spans="1:15" ht="12" customHeight="1" outlineLevel="1" x14ac:dyDescent="0.2">
      <c r="A395" s="12" t="s">
        <v>24158</v>
      </c>
      <c r="B395" s="12">
        <v>16772</v>
      </c>
      <c r="C395" s="12" t="s">
        <v>20134</v>
      </c>
      <c r="D395" s="13">
        <v>39787</v>
      </c>
      <c r="E395" s="13">
        <v>39791</v>
      </c>
      <c r="F395" s="14">
        <v>39791</v>
      </c>
      <c r="G395" s="14">
        <v>39794</v>
      </c>
      <c r="H395" s="14">
        <v>39794</v>
      </c>
      <c r="I395" s="18"/>
      <c r="J395" s="15">
        <v>3</v>
      </c>
      <c r="K395" s="15">
        <v>0</v>
      </c>
      <c r="L395" s="15">
        <v>3</v>
      </c>
      <c r="M395" s="15">
        <v>0</v>
      </c>
      <c r="O395" t="str">
        <f t="shared" si="6"/>
        <v>NBBNo Sale</v>
      </c>
    </row>
    <row r="396" spans="1:15" ht="12" customHeight="1" outlineLevel="1" x14ac:dyDescent="0.2">
      <c r="A396" s="12" t="s">
        <v>24158</v>
      </c>
      <c r="B396" s="12">
        <v>16771</v>
      </c>
      <c r="C396" s="12" t="s">
        <v>20135</v>
      </c>
      <c r="D396" s="13">
        <v>39791</v>
      </c>
      <c r="E396" s="13">
        <v>39791</v>
      </c>
      <c r="F396" s="14">
        <v>39791</v>
      </c>
      <c r="G396" s="14">
        <v>39799</v>
      </c>
      <c r="H396" s="14">
        <v>39799</v>
      </c>
      <c r="I396" s="18"/>
      <c r="J396" s="15">
        <v>8</v>
      </c>
      <c r="K396" s="15">
        <v>0</v>
      </c>
      <c r="L396" s="15">
        <v>8</v>
      </c>
      <c r="M396" s="15">
        <v>0</v>
      </c>
      <c r="O396" t="str">
        <f t="shared" si="6"/>
        <v>NBBBound &amp; Not Paid</v>
      </c>
    </row>
    <row r="397" spans="1:15" ht="12" customHeight="1" outlineLevel="1" x14ac:dyDescent="0.2">
      <c r="A397" s="12" t="s">
        <v>24158</v>
      </c>
      <c r="B397" s="12">
        <v>16770</v>
      </c>
      <c r="C397" s="12" t="s">
        <v>20135</v>
      </c>
      <c r="D397" s="13">
        <v>39799</v>
      </c>
      <c r="E397" s="13">
        <v>39790</v>
      </c>
      <c r="F397" s="14">
        <v>39791</v>
      </c>
      <c r="G397" s="14">
        <v>39795</v>
      </c>
      <c r="H397" s="14">
        <v>39795</v>
      </c>
      <c r="I397" s="18"/>
      <c r="J397" s="15">
        <v>4</v>
      </c>
      <c r="K397" s="15">
        <v>0</v>
      </c>
      <c r="L397" s="15">
        <v>4</v>
      </c>
      <c r="M397" s="15">
        <v>0</v>
      </c>
      <c r="O397" t="str">
        <f t="shared" si="6"/>
        <v>NBBBound &amp; Not Paid</v>
      </c>
    </row>
    <row r="398" spans="1:15" ht="12" customHeight="1" outlineLevel="1" x14ac:dyDescent="0.2">
      <c r="A398" s="12" t="s">
        <v>24158</v>
      </c>
      <c r="B398" s="12">
        <v>16769</v>
      </c>
      <c r="C398" s="12" t="s">
        <v>20135</v>
      </c>
      <c r="D398" s="13">
        <v>39790</v>
      </c>
      <c r="E398" s="13">
        <v>39791</v>
      </c>
      <c r="F398" s="14">
        <v>39791</v>
      </c>
      <c r="G398" s="14">
        <v>39796</v>
      </c>
      <c r="H398" s="14">
        <v>39796</v>
      </c>
      <c r="I398" s="18"/>
      <c r="J398" s="15">
        <v>5</v>
      </c>
      <c r="K398" s="15">
        <v>0</v>
      </c>
      <c r="L398" s="15">
        <v>5</v>
      </c>
      <c r="M398" s="15">
        <v>0</v>
      </c>
      <c r="O398" t="str">
        <f t="shared" si="6"/>
        <v>NBBBound &amp; Not Paid</v>
      </c>
    </row>
    <row r="399" spans="1:15" ht="12" customHeight="1" outlineLevel="1" x14ac:dyDescent="0.2">
      <c r="A399" s="12" t="s">
        <v>24158</v>
      </c>
      <c r="B399" s="12">
        <v>16768</v>
      </c>
      <c r="C399" s="12" t="s">
        <v>20133</v>
      </c>
      <c r="D399" s="13">
        <v>39790</v>
      </c>
      <c r="E399" s="13">
        <v>39790</v>
      </c>
      <c r="F399" s="14">
        <v>39791</v>
      </c>
      <c r="G399" s="20"/>
      <c r="H399" s="20"/>
      <c r="I399" s="18"/>
      <c r="J399" s="23"/>
      <c r="K399" s="23"/>
      <c r="L399" s="15">
        <v>0</v>
      </c>
      <c r="M399" s="15">
        <v>0</v>
      </c>
      <c r="O399" t="str">
        <f t="shared" si="6"/>
        <v>NBBDeclined</v>
      </c>
    </row>
    <row r="400" spans="1:15" ht="12" customHeight="1" outlineLevel="1" x14ac:dyDescent="0.2">
      <c r="A400" s="12" t="s">
        <v>24158</v>
      </c>
      <c r="B400" s="12">
        <v>16767</v>
      </c>
      <c r="C400" s="12" t="s">
        <v>20134</v>
      </c>
      <c r="D400" s="13">
        <v>39783</v>
      </c>
      <c r="E400" s="13">
        <v>39791</v>
      </c>
      <c r="F400" s="14">
        <v>39791</v>
      </c>
      <c r="G400" s="14">
        <v>39796</v>
      </c>
      <c r="H400" s="14">
        <v>39796</v>
      </c>
      <c r="I400" s="18"/>
      <c r="J400" s="15">
        <v>5</v>
      </c>
      <c r="K400" s="15">
        <v>0</v>
      </c>
      <c r="L400" s="15">
        <v>5</v>
      </c>
      <c r="M400" s="15">
        <v>0</v>
      </c>
      <c r="O400" t="str">
        <f t="shared" si="6"/>
        <v>NBBNo Sale</v>
      </c>
    </row>
    <row r="401" spans="1:15" ht="12" customHeight="1" outlineLevel="1" x14ac:dyDescent="0.2">
      <c r="A401" s="12" t="s">
        <v>24158</v>
      </c>
      <c r="B401" s="12">
        <v>16766</v>
      </c>
      <c r="C401" s="12" t="s">
        <v>20135</v>
      </c>
      <c r="D401" s="13">
        <v>39787</v>
      </c>
      <c r="E401" s="13">
        <v>39790</v>
      </c>
      <c r="F401" s="14">
        <v>39791</v>
      </c>
      <c r="G401" s="14">
        <v>39794</v>
      </c>
      <c r="H401" s="14">
        <v>39794</v>
      </c>
      <c r="I401" s="18"/>
      <c r="J401" s="15">
        <v>3</v>
      </c>
      <c r="K401" s="15">
        <v>0</v>
      </c>
      <c r="L401" s="15">
        <v>3</v>
      </c>
      <c r="M401" s="15">
        <v>0</v>
      </c>
      <c r="O401" t="str">
        <f t="shared" si="6"/>
        <v>NBBBound &amp; Not Paid</v>
      </c>
    </row>
    <row r="402" spans="1:15" ht="12" customHeight="1" outlineLevel="1" x14ac:dyDescent="0.2">
      <c r="A402" s="12" t="s">
        <v>20138</v>
      </c>
      <c r="B402" s="12">
        <v>16158</v>
      </c>
      <c r="C402" s="12" t="s">
        <v>20135</v>
      </c>
      <c r="D402" s="13">
        <v>39783</v>
      </c>
      <c r="E402" s="13">
        <v>39792</v>
      </c>
      <c r="F402" s="14">
        <v>39792</v>
      </c>
      <c r="G402" s="14">
        <v>39822</v>
      </c>
      <c r="H402" s="14">
        <v>39822</v>
      </c>
      <c r="I402" s="16">
        <v>39838</v>
      </c>
      <c r="J402" s="15">
        <v>30</v>
      </c>
      <c r="K402" s="15">
        <v>0</v>
      </c>
      <c r="L402" s="15">
        <v>30</v>
      </c>
      <c r="M402" s="15">
        <v>16</v>
      </c>
      <c r="O402" t="str">
        <f t="shared" si="6"/>
        <v>CNJBound &amp; Not Paid</v>
      </c>
    </row>
    <row r="403" spans="1:15" ht="12" customHeight="1" outlineLevel="1" x14ac:dyDescent="0.2">
      <c r="A403" s="12" t="s">
        <v>20138</v>
      </c>
      <c r="B403" s="12">
        <v>16110</v>
      </c>
      <c r="C403" s="12" t="s">
        <v>20135</v>
      </c>
      <c r="D403" s="13">
        <v>39790</v>
      </c>
      <c r="E403" s="13">
        <v>39792</v>
      </c>
      <c r="F403" s="14">
        <v>39792</v>
      </c>
      <c r="G403" s="14">
        <v>39804</v>
      </c>
      <c r="H403" s="14">
        <v>39804</v>
      </c>
      <c r="I403" s="16">
        <v>39824</v>
      </c>
      <c r="J403" s="15">
        <v>12</v>
      </c>
      <c r="K403" s="15">
        <v>0</v>
      </c>
      <c r="L403" s="15">
        <v>12</v>
      </c>
      <c r="M403" s="15">
        <v>20</v>
      </c>
      <c r="O403" t="str">
        <f t="shared" si="6"/>
        <v>CNJBound &amp; Not Paid</v>
      </c>
    </row>
    <row r="404" spans="1:15" ht="12" customHeight="1" outlineLevel="1" x14ac:dyDescent="0.2">
      <c r="A404" s="12" t="s">
        <v>24153</v>
      </c>
      <c r="B404" s="12">
        <v>16040</v>
      </c>
      <c r="C404" s="12" t="s">
        <v>20135</v>
      </c>
      <c r="D404" s="13">
        <v>39783</v>
      </c>
      <c r="E404" s="13">
        <v>39792</v>
      </c>
      <c r="F404" s="14">
        <v>39792</v>
      </c>
      <c r="G404" s="14">
        <v>39792</v>
      </c>
      <c r="H404" s="14">
        <v>39792</v>
      </c>
      <c r="I404" s="16">
        <v>39814</v>
      </c>
      <c r="J404" s="15">
        <v>0</v>
      </c>
      <c r="K404" s="15">
        <v>0</v>
      </c>
      <c r="L404" s="15">
        <v>0</v>
      </c>
      <c r="M404" s="15">
        <v>22</v>
      </c>
      <c r="O404" t="str">
        <f t="shared" si="6"/>
        <v>HJMBound &amp; Not Paid</v>
      </c>
    </row>
    <row r="405" spans="1:15" ht="12" customHeight="1" outlineLevel="1" x14ac:dyDescent="0.2">
      <c r="A405" s="12" t="s">
        <v>24153</v>
      </c>
      <c r="B405" s="12">
        <v>16314</v>
      </c>
      <c r="C405" s="12" t="s">
        <v>20135</v>
      </c>
      <c r="D405" s="13">
        <v>39771</v>
      </c>
      <c r="E405" s="13">
        <v>39792</v>
      </c>
      <c r="F405" s="14">
        <v>39792</v>
      </c>
      <c r="G405" s="14">
        <v>39813</v>
      </c>
      <c r="H405" s="14">
        <v>39818</v>
      </c>
      <c r="I405" s="16">
        <v>39851</v>
      </c>
      <c r="J405" s="15">
        <v>21</v>
      </c>
      <c r="K405" s="15">
        <v>5</v>
      </c>
      <c r="L405" s="15">
        <v>26</v>
      </c>
      <c r="M405" s="15">
        <v>33</v>
      </c>
      <c r="O405" t="str">
        <f t="shared" si="6"/>
        <v>HJMBound &amp; Not Paid</v>
      </c>
    </row>
    <row r="406" spans="1:15" ht="12" customHeight="1" outlineLevel="1" x14ac:dyDescent="0.2">
      <c r="A406" s="12" t="s">
        <v>24153</v>
      </c>
      <c r="B406" s="12">
        <v>16123</v>
      </c>
      <c r="C406" s="12" t="s">
        <v>20135</v>
      </c>
      <c r="D406" s="13">
        <v>39791</v>
      </c>
      <c r="E406" s="13">
        <v>39792</v>
      </c>
      <c r="F406" s="14">
        <v>39792</v>
      </c>
      <c r="G406" s="14">
        <v>39793</v>
      </c>
      <c r="H406" s="14">
        <v>39794</v>
      </c>
      <c r="I406" s="16">
        <v>39828</v>
      </c>
      <c r="J406" s="15">
        <v>1</v>
      </c>
      <c r="K406" s="15">
        <v>1</v>
      </c>
      <c r="L406" s="15">
        <v>2</v>
      </c>
      <c r="M406" s="15">
        <v>34</v>
      </c>
      <c r="O406" t="str">
        <f t="shared" si="6"/>
        <v>HJMBound &amp; Not Paid</v>
      </c>
    </row>
    <row r="407" spans="1:15" ht="12" customHeight="1" outlineLevel="1" x14ac:dyDescent="0.2">
      <c r="A407" s="12" t="s">
        <v>24153</v>
      </c>
      <c r="B407" s="12">
        <v>16063</v>
      </c>
      <c r="C407" s="12" t="s">
        <v>20135</v>
      </c>
      <c r="D407" s="13">
        <v>39792</v>
      </c>
      <c r="E407" s="13">
        <v>39792</v>
      </c>
      <c r="F407" s="14">
        <v>39792</v>
      </c>
      <c r="G407" s="14">
        <v>39793</v>
      </c>
      <c r="H407" s="14">
        <v>39793</v>
      </c>
      <c r="I407" s="16">
        <v>39814</v>
      </c>
      <c r="J407" s="15">
        <v>1</v>
      </c>
      <c r="K407" s="15">
        <v>0</v>
      </c>
      <c r="L407" s="15">
        <v>1</v>
      </c>
      <c r="M407" s="15">
        <v>21</v>
      </c>
      <c r="O407" t="str">
        <f t="shared" si="6"/>
        <v>HJMBound &amp; Not Paid</v>
      </c>
    </row>
    <row r="408" spans="1:15" ht="12" customHeight="1" outlineLevel="1" x14ac:dyDescent="0.2">
      <c r="A408" s="12" t="s">
        <v>24153</v>
      </c>
      <c r="B408" s="12">
        <v>16056</v>
      </c>
      <c r="C408" s="12" t="s">
        <v>20135</v>
      </c>
      <c r="D408" s="13">
        <v>39790</v>
      </c>
      <c r="E408" s="13">
        <v>39792</v>
      </c>
      <c r="F408" s="14">
        <v>39792</v>
      </c>
      <c r="G408" s="14">
        <v>39793</v>
      </c>
      <c r="H408" s="14">
        <v>39793</v>
      </c>
      <c r="I408" s="16">
        <v>39814</v>
      </c>
      <c r="J408" s="15">
        <v>1</v>
      </c>
      <c r="K408" s="15">
        <v>0</v>
      </c>
      <c r="L408" s="15">
        <v>1</v>
      </c>
      <c r="M408" s="15">
        <v>21</v>
      </c>
      <c r="O408" t="str">
        <f t="shared" si="6"/>
        <v>HJMBound &amp; Not Paid</v>
      </c>
    </row>
    <row r="409" spans="1:15" ht="12" customHeight="1" outlineLevel="1" x14ac:dyDescent="0.2">
      <c r="A409" s="12" t="s">
        <v>24153</v>
      </c>
      <c r="B409" s="12">
        <v>16083</v>
      </c>
      <c r="C409" s="12" t="s">
        <v>20135</v>
      </c>
      <c r="D409" s="13">
        <v>39790</v>
      </c>
      <c r="E409" s="13">
        <v>39791</v>
      </c>
      <c r="F409" s="14">
        <v>39792</v>
      </c>
      <c r="G409" s="14">
        <v>39794</v>
      </c>
      <c r="H409" s="14">
        <v>39798</v>
      </c>
      <c r="I409" s="16">
        <v>39817</v>
      </c>
      <c r="J409" s="15">
        <v>2</v>
      </c>
      <c r="K409" s="15">
        <v>4</v>
      </c>
      <c r="L409" s="15">
        <v>6</v>
      </c>
      <c r="M409" s="15">
        <v>19</v>
      </c>
      <c r="O409" t="str">
        <f t="shared" si="6"/>
        <v>HJMBound &amp; Not Paid</v>
      </c>
    </row>
    <row r="410" spans="1:15" ht="12" customHeight="1" outlineLevel="1" x14ac:dyDescent="0.2">
      <c r="A410" s="12" t="s">
        <v>24153</v>
      </c>
      <c r="B410" s="12">
        <v>16157</v>
      </c>
      <c r="C410" s="12" t="s">
        <v>20135</v>
      </c>
      <c r="D410" s="13">
        <v>39785</v>
      </c>
      <c r="E410" s="13">
        <v>39792</v>
      </c>
      <c r="F410" s="14">
        <v>39792</v>
      </c>
      <c r="G410" s="14">
        <v>39798</v>
      </c>
      <c r="H410" s="14">
        <v>39801</v>
      </c>
      <c r="I410" s="16">
        <v>39837</v>
      </c>
      <c r="J410" s="15">
        <v>6</v>
      </c>
      <c r="K410" s="15">
        <v>3</v>
      </c>
      <c r="L410" s="15">
        <v>9</v>
      </c>
      <c r="M410" s="15">
        <v>36</v>
      </c>
      <c r="O410" t="str">
        <f t="shared" si="6"/>
        <v>HJMBound &amp; Not Paid</v>
      </c>
    </row>
    <row r="411" spans="1:15" ht="12" customHeight="1" outlineLevel="1" x14ac:dyDescent="0.2">
      <c r="A411" s="12" t="s">
        <v>24156</v>
      </c>
      <c r="B411" s="12">
        <v>16101</v>
      </c>
      <c r="C411" s="12" t="s">
        <v>20135</v>
      </c>
      <c r="D411" s="13">
        <v>39415</v>
      </c>
      <c r="E411" s="13">
        <v>39792</v>
      </c>
      <c r="F411" s="14">
        <v>39792</v>
      </c>
      <c r="G411" s="14">
        <v>39804</v>
      </c>
      <c r="H411" s="19">
        <v>39804</v>
      </c>
      <c r="I411" s="16">
        <v>39820</v>
      </c>
      <c r="J411" s="15">
        <v>12</v>
      </c>
      <c r="K411" s="22">
        <v>0</v>
      </c>
      <c r="L411" s="15">
        <v>12</v>
      </c>
      <c r="M411" s="15">
        <v>16</v>
      </c>
      <c r="O411" t="str">
        <f t="shared" si="6"/>
        <v>LABBound &amp; Not Paid</v>
      </c>
    </row>
    <row r="412" spans="1:15" ht="12" customHeight="1" outlineLevel="1" x14ac:dyDescent="0.2">
      <c r="A412" s="12" t="s">
        <v>24156</v>
      </c>
      <c r="B412" s="12">
        <v>16180</v>
      </c>
      <c r="C412" s="12" t="s">
        <v>20135</v>
      </c>
      <c r="D412" s="13">
        <v>39785</v>
      </c>
      <c r="E412" s="13">
        <v>39792</v>
      </c>
      <c r="F412" s="14">
        <v>39792</v>
      </c>
      <c r="G412" s="14">
        <v>39822</v>
      </c>
      <c r="H412" s="14">
        <v>39822</v>
      </c>
      <c r="I412" s="16">
        <v>39843</v>
      </c>
      <c r="J412" s="15">
        <v>30</v>
      </c>
      <c r="K412" s="15">
        <v>0</v>
      </c>
      <c r="L412" s="15">
        <v>30</v>
      </c>
      <c r="M412" s="15">
        <v>21</v>
      </c>
      <c r="O412" t="str">
        <f t="shared" si="6"/>
        <v>LABBound &amp; Not Paid</v>
      </c>
    </row>
    <row r="413" spans="1:15" ht="12" customHeight="1" outlineLevel="1" x14ac:dyDescent="0.2">
      <c r="A413" s="12" t="s">
        <v>24156</v>
      </c>
      <c r="B413" s="12">
        <v>16055</v>
      </c>
      <c r="C413" s="12" t="s">
        <v>24148</v>
      </c>
      <c r="D413" s="13">
        <v>39787</v>
      </c>
      <c r="E413" s="13">
        <v>39792</v>
      </c>
      <c r="F413" s="14">
        <v>39792</v>
      </c>
      <c r="G413" s="14">
        <v>39792</v>
      </c>
      <c r="H413" s="14">
        <v>39793</v>
      </c>
      <c r="I413" s="16">
        <v>39814</v>
      </c>
      <c r="J413" s="15">
        <v>0</v>
      </c>
      <c r="K413" s="15">
        <v>1</v>
      </c>
      <c r="L413" s="15">
        <v>1</v>
      </c>
      <c r="M413" s="15">
        <v>21</v>
      </c>
      <c r="O413" t="str">
        <f t="shared" si="6"/>
        <v>LABRenewal Lapse</v>
      </c>
    </row>
    <row r="414" spans="1:15" ht="12" customHeight="1" outlineLevel="1" x14ac:dyDescent="0.2">
      <c r="A414" s="12" t="s">
        <v>24157</v>
      </c>
      <c r="B414" s="12">
        <v>16088</v>
      </c>
      <c r="C414" s="12" t="s">
        <v>20135</v>
      </c>
      <c r="D414" s="13">
        <v>39790</v>
      </c>
      <c r="E414" s="13">
        <v>39792</v>
      </c>
      <c r="F414" s="14">
        <v>39792</v>
      </c>
      <c r="G414" s="14">
        <v>39801</v>
      </c>
      <c r="H414" s="14">
        <v>39801</v>
      </c>
      <c r="I414" s="16">
        <v>39818</v>
      </c>
      <c r="J414" s="15">
        <v>9</v>
      </c>
      <c r="K414" s="15">
        <v>0</v>
      </c>
      <c r="L414" s="15">
        <v>9</v>
      </c>
      <c r="M414" s="15">
        <v>17</v>
      </c>
      <c r="O414" t="str">
        <f t="shared" si="6"/>
        <v>MCBBound &amp; Not Paid</v>
      </c>
    </row>
    <row r="415" spans="1:15" ht="12" customHeight="1" outlineLevel="1" x14ac:dyDescent="0.2">
      <c r="A415" s="12" t="s">
        <v>24158</v>
      </c>
      <c r="B415" s="12">
        <v>16774</v>
      </c>
      <c r="C415" s="12" t="s">
        <v>20135</v>
      </c>
      <c r="D415" s="13">
        <v>39791</v>
      </c>
      <c r="E415" s="13">
        <v>39791</v>
      </c>
      <c r="F415" s="14">
        <v>39792</v>
      </c>
      <c r="G415" s="14">
        <v>39816</v>
      </c>
      <c r="H415" s="14">
        <v>39822</v>
      </c>
      <c r="I415" s="18"/>
      <c r="J415" s="15">
        <v>24</v>
      </c>
      <c r="K415" s="15">
        <v>6</v>
      </c>
      <c r="L415" s="15">
        <v>30</v>
      </c>
      <c r="M415" s="15">
        <v>0</v>
      </c>
      <c r="O415" t="str">
        <f t="shared" si="6"/>
        <v>NBBBound &amp; Not Paid</v>
      </c>
    </row>
    <row r="416" spans="1:15" ht="12" customHeight="1" outlineLevel="1" x14ac:dyDescent="0.2">
      <c r="A416" s="12" t="s">
        <v>24158</v>
      </c>
      <c r="B416" s="12">
        <v>16775</v>
      </c>
      <c r="C416" s="12" t="s">
        <v>20133</v>
      </c>
      <c r="D416" s="13">
        <v>39729</v>
      </c>
      <c r="E416" s="13">
        <v>39792</v>
      </c>
      <c r="F416" s="14">
        <v>39792</v>
      </c>
      <c r="G416" s="20"/>
      <c r="H416" s="20"/>
      <c r="I416" s="18"/>
      <c r="J416" s="23"/>
      <c r="K416" s="23"/>
      <c r="L416" s="15">
        <v>0</v>
      </c>
      <c r="M416" s="15">
        <v>0</v>
      </c>
      <c r="O416" t="str">
        <f t="shared" si="6"/>
        <v>NBBDeclined</v>
      </c>
    </row>
    <row r="417" spans="1:15" ht="12" customHeight="1" outlineLevel="1" x14ac:dyDescent="0.2">
      <c r="A417" s="12" t="s">
        <v>24158</v>
      </c>
      <c r="B417" s="12">
        <v>16777</v>
      </c>
      <c r="C417" s="12" t="s">
        <v>20133</v>
      </c>
      <c r="D417" s="13">
        <v>39730</v>
      </c>
      <c r="E417" s="13">
        <v>39792</v>
      </c>
      <c r="F417" s="14">
        <v>39792</v>
      </c>
      <c r="G417" s="20"/>
      <c r="H417" s="20"/>
      <c r="I417" s="18"/>
      <c r="J417" s="23"/>
      <c r="K417" s="23"/>
      <c r="L417" s="15">
        <v>0</v>
      </c>
      <c r="M417" s="15">
        <v>0</v>
      </c>
      <c r="O417" t="str">
        <f t="shared" si="6"/>
        <v>NBBDeclined</v>
      </c>
    </row>
    <row r="418" spans="1:15" ht="21.95" customHeight="1" outlineLevel="1" x14ac:dyDescent="0.2">
      <c r="A418" s="12" t="s">
        <v>20138</v>
      </c>
      <c r="B418" s="12">
        <v>16313</v>
      </c>
      <c r="C418" s="12" t="s">
        <v>24149</v>
      </c>
      <c r="D418" s="13">
        <v>39791</v>
      </c>
      <c r="E418" s="13">
        <v>39793</v>
      </c>
      <c r="F418" s="14">
        <v>39793</v>
      </c>
      <c r="G418" s="14">
        <v>39832</v>
      </c>
      <c r="H418" s="14">
        <v>39832</v>
      </c>
      <c r="I418" s="16">
        <v>39851</v>
      </c>
      <c r="J418" s="15">
        <v>39</v>
      </c>
      <c r="K418" s="15">
        <v>0</v>
      </c>
      <c r="L418" s="15">
        <v>39</v>
      </c>
      <c r="M418" s="15">
        <v>19</v>
      </c>
      <c r="O418" t="str">
        <f t="shared" si="6"/>
        <v>CNJRenewal Laspe Replaced</v>
      </c>
    </row>
    <row r="419" spans="1:15" ht="12" customHeight="1" outlineLevel="1" x14ac:dyDescent="0.2">
      <c r="A419" s="12" t="s">
        <v>24153</v>
      </c>
      <c r="B419" s="12">
        <v>16096</v>
      </c>
      <c r="C419" s="12" t="s">
        <v>20135</v>
      </c>
      <c r="D419" s="13">
        <v>39755</v>
      </c>
      <c r="E419" s="13">
        <v>39793</v>
      </c>
      <c r="F419" s="14">
        <v>39793</v>
      </c>
      <c r="G419" s="14">
        <v>39800</v>
      </c>
      <c r="H419" s="14">
        <v>39800</v>
      </c>
      <c r="I419" s="16">
        <v>39819</v>
      </c>
      <c r="J419" s="15">
        <v>7</v>
      </c>
      <c r="K419" s="15">
        <v>0</v>
      </c>
      <c r="L419" s="15">
        <v>7</v>
      </c>
      <c r="M419" s="15">
        <v>19</v>
      </c>
      <c r="O419" t="str">
        <f t="shared" si="6"/>
        <v>HJMBound &amp; Not Paid</v>
      </c>
    </row>
    <row r="420" spans="1:15" ht="12" customHeight="1" outlineLevel="1" x14ac:dyDescent="0.2">
      <c r="A420" s="12" t="s">
        <v>24153</v>
      </c>
      <c r="B420" s="12">
        <v>16128</v>
      </c>
      <c r="C420" s="12" t="s">
        <v>24150</v>
      </c>
      <c r="D420" s="13">
        <v>39790</v>
      </c>
      <c r="E420" s="13">
        <v>39793</v>
      </c>
      <c r="F420" s="14">
        <v>39793</v>
      </c>
      <c r="G420" s="14">
        <v>39798</v>
      </c>
      <c r="H420" s="14">
        <v>39798</v>
      </c>
      <c r="I420" s="16">
        <v>39828</v>
      </c>
      <c r="J420" s="15">
        <v>5</v>
      </c>
      <c r="K420" s="15">
        <v>0</v>
      </c>
      <c r="L420" s="15">
        <v>5</v>
      </c>
      <c r="M420" s="15">
        <v>30</v>
      </c>
      <c r="O420" t="str">
        <f t="shared" si="6"/>
        <v>HJMDO NOT RENEW</v>
      </c>
    </row>
    <row r="421" spans="1:15" ht="12" customHeight="1" outlineLevel="1" x14ac:dyDescent="0.2">
      <c r="A421" s="12" t="s">
        <v>24153</v>
      </c>
      <c r="B421" s="12">
        <v>16102</v>
      </c>
      <c r="C421" s="12" t="s">
        <v>20135</v>
      </c>
      <c r="D421" s="13">
        <v>39791</v>
      </c>
      <c r="E421" s="13">
        <v>39792</v>
      </c>
      <c r="F421" s="14">
        <v>39793</v>
      </c>
      <c r="G421" s="14">
        <v>39801</v>
      </c>
      <c r="H421" s="14">
        <v>39801</v>
      </c>
      <c r="I421" s="16">
        <v>39821</v>
      </c>
      <c r="J421" s="15">
        <v>8</v>
      </c>
      <c r="K421" s="15">
        <v>0</v>
      </c>
      <c r="L421" s="15">
        <v>8</v>
      </c>
      <c r="M421" s="15">
        <v>20</v>
      </c>
      <c r="O421" t="str">
        <f t="shared" si="6"/>
        <v>HJMBound &amp; Not Paid</v>
      </c>
    </row>
    <row r="422" spans="1:15" ht="12" customHeight="1" outlineLevel="1" x14ac:dyDescent="0.2">
      <c r="A422" s="12" t="s">
        <v>24156</v>
      </c>
      <c r="B422" s="12">
        <v>16107</v>
      </c>
      <c r="C422" s="12" t="s">
        <v>24148</v>
      </c>
      <c r="D422" s="13">
        <v>39791</v>
      </c>
      <c r="E422" s="13">
        <v>39792</v>
      </c>
      <c r="F422" s="14">
        <v>39793</v>
      </c>
      <c r="G422" s="14">
        <v>39794</v>
      </c>
      <c r="H422" s="14">
        <v>39805</v>
      </c>
      <c r="I422" s="16">
        <v>39822</v>
      </c>
      <c r="J422" s="15">
        <v>1</v>
      </c>
      <c r="K422" s="15">
        <v>11</v>
      </c>
      <c r="L422" s="15">
        <v>12</v>
      </c>
      <c r="M422" s="15">
        <v>17</v>
      </c>
      <c r="O422" t="str">
        <f t="shared" si="6"/>
        <v>LABRenewal Lapse</v>
      </c>
    </row>
    <row r="423" spans="1:15" ht="12" customHeight="1" outlineLevel="1" x14ac:dyDescent="0.2">
      <c r="A423" s="12" t="s">
        <v>24158</v>
      </c>
      <c r="B423" s="12">
        <v>16780</v>
      </c>
      <c r="C423" s="12" t="s">
        <v>20137</v>
      </c>
      <c r="D423" s="13">
        <v>39783</v>
      </c>
      <c r="E423" s="13">
        <v>39793</v>
      </c>
      <c r="F423" s="14">
        <v>39793</v>
      </c>
      <c r="G423" s="14">
        <v>39796</v>
      </c>
      <c r="H423" s="14">
        <v>39796</v>
      </c>
      <c r="I423" s="18"/>
      <c r="J423" s="15">
        <v>3</v>
      </c>
      <c r="K423" s="15">
        <v>0</v>
      </c>
      <c r="L423" s="15">
        <v>3</v>
      </c>
      <c r="M423" s="15">
        <v>0</v>
      </c>
      <c r="O423" t="str">
        <f t="shared" si="6"/>
        <v>NBBCancel</v>
      </c>
    </row>
    <row r="424" spans="1:15" ht="12" customHeight="1" outlineLevel="1" x14ac:dyDescent="0.2">
      <c r="A424" s="12" t="s">
        <v>24158</v>
      </c>
      <c r="B424" s="12">
        <v>16779</v>
      </c>
      <c r="C424" s="12" t="s">
        <v>20134</v>
      </c>
      <c r="D424" s="13">
        <v>39765</v>
      </c>
      <c r="E424" s="13">
        <v>39793</v>
      </c>
      <c r="F424" s="14">
        <v>39793</v>
      </c>
      <c r="G424" s="14">
        <v>39793</v>
      </c>
      <c r="H424" s="14">
        <v>39793</v>
      </c>
      <c r="I424" s="16">
        <v>37622</v>
      </c>
      <c r="J424" s="15">
        <v>0</v>
      </c>
      <c r="K424" s="15">
        <v>0</v>
      </c>
      <c r="L424" s="15">
        <v>0</v>
      </c>
      <c r="M424" s="15">
        <v>-2171</v>
      </c>
      <c r="O424" t="str">
        <f t="shared" si="6"/>
        <v>NBBNo Sale</v>
      </c>
    </row>
    <row r="425" spans="1:15" ht="12" customHeight="1" outlineLevel="1" x14ac:dyDescent="0.2">
      <c r="A425" s="12" t="s">
        <v>24158</v>
      </c>
      <c r="B425" s="12">
        <v>16784</v>
      </c>
      <c r="C425" s="12" t="s">
        <v>20133</v>
      </c>
      <c r="D425" s="13">
        <v>39787</v>
      </c>
      <c r="E425" s="13">
        <v>39793</v>
      </c>
      <c r="F425" s="14">
        <v>39793</v>
      </c>
      <c r="G425" s="20"/>
      <c r="H425" s="20"/>
      <c r="I425" s="18"/>
      <c r="J425" s="23"/>
      <c r="K425" s="23"/>
      <c r="L425" s="15">
        <v>0</v>
      </c>
      <c r="M425" s="15">
        <v>0</v>
      </c>
      <c r="O425" t="str">
        <f t="shared" si="6"/>
        <v>NBBDeclined</v>
      </c>
    </row>
    <row r="426" spans="1:15" ht="12" customHeight="1" outlineLevel="1" x14ac:dyDescent="0.2">
      <c r="A426" s="12" t="s">
        <v>24158</v>
      </c>
      <c r="B426" s="12">
        <v>16781</v>
      </c>
      <c r="C426" s="12" t="s">
        <v>20134</v>
      </c>
      <c r="D426" s="13">
        <v>39787</v>
      </c>
      <c r="E426" s="13">
        <v>39793</v>
      </c>
      <c r="F426" s="14">
        <v>39793</v>
      </c>
      <c r="G426" s="14">
        <v>39796</v>
      </c>
      <c r="H426" s="14">
        <v>39796</v>
      </c>
      <c r="I426" s="18"/>
      <c r="J426" s="15">
        <v>3</v>
      </c>
      <c r="K426" s="15">
        <v>0</v>
      </c>
      <c r="L426" s="15">
        <v>3</v>
      </c>
      <c r="M426" s="15">
        <v>0</v>
      </c>
      <c r="O426" t="str">
        <f t="shared" si="6"/>
        <v>NBBNo Sale</v>
      </c>
    </row>
    <row r="427" spans="1:15" ht="12" customHeight="1" outlineLevel="1" x14ac:dyDescent="0.2">
      <c r="A427" s="12" t="s">
        <v>24158</v>
      </c>
      <c r="B427" s="12">
        <v>16782</v>
      </c>
      <c r="C427" s="12" t="s">
        <v>20134</v>
      </c>
      <c r="D427" s="13">
        <v>39790</v>
      </c>
      <c r="E427" s="13">
        <v>39793</v>
      </c>
      <c r="F427" s="14">
        <v>39793</v>
      </c>
      <c r="G427" s="14">
        <v>39796</v>
      </c>
      <c r="H427" s="14">
        <v>39796</v>
      </c>
      <c r="I427" s="18"/>
      <c r="J427" s="15">
        <v>3</v>
      </c>
      <c r="K427" s="15">
        <v>0</v>
      </c>
      <c r="L427" s="15">
        <v>3</v>
      </c>
      <c r="M427" s="15">
        <v>0</v>
      </c>
      <c r="O427" t="str">
        <f t="shared" si="6"/>
        <v>NBBNo Sale</v>
      </c>
    </row>
    <row r="428" spans="1:15" ht="12" customHeight="1" outlineLevel="1" x14ac:dyDescent="0.2">
      <c r="A428" s="12" t="s">
        <v>24158</v>
      </c>
      <c r="B428" s="12">
        <v>16783</v>
      </c>
      <c r="C428" s="12" t="s">
        <v>20134</v>
      </c>
      <c r="D428" s="13">
        <v>39766</v>
      </c>
      <c r="E428" s="13">
        <v>39793</v>
      </c>
      <c r="F428" s="14">
        <v>39793</v>
      </c>
      <c r="G428" s="14">
        <v>39795</v>
      </c>
      <c r="H428" s="14">
        <v>39795</v>
      </c>
      <c r="I428" s="18"/>
      <c r="J428" s="15">
        <v>2</v>
      </c>
      <c r="K428" s="15">
        <v>0</v>
      </c>
      <c r="L428" s="15">
        <v>2</v>
      </c>
      <c r="M428" s="15">
        <v>0</v>
      </c>
      <c r="O428" t="str">
        <f t="shared" si="6"/>
        <v>NBBNo Sale</v>
      </c>
    </row>
    <row r="429" spans="1:15" ht="12" customHeight="1" outlineLevel="1" x14ac:dyDescent="0.2">
      <c r="A429" s="12" t="s">
        <v>24158</v>
      </c>
      <c r="B429" s="12">
        <v>16778</v>
      </c>
      <c r="C429" s="12" t="s">
        <v>20134</v>
      </c>
      <c r="D429" s="13">
        <v>39787</v>
      </c>
      <c r="E429" s="13">
        <v>39792</v>
      </c>
      <c r="F429" s="14">
        <v>39793</v>
      </c>
      <c r="G429" s="14">
        <v>39794</v>
      </c>
      <c r="H429" s="14">
        <v>39794</v>
      </c>
      <c r="I429" s="18"/>
      <c r="J429" s="15">
        <v>1</v>
      </c>
      <c r="K429" s="15">
        <v>0</v>
      </c>
      <c r="L429" s="15">
        <v>1</v>
      </c>
      <c r="M429" s="15">
        <v>0</v>
      </c>
      <c r="O429" t="str">
        <f t="shared" si="6"/>
        <v>NBBNo Sale</v>
      </c>
    </row>
    <row r="430" spans="1:15" ht="12" customHeight="1" outlineLevel="1" x14ac:dyDescent="0.2">
      <c r="A430" s="12" t="s">
        <v>20138</v>
      </c>
      <c r="B430" s="12">
        <v>16142</v>
      </c>
      <c r="C430" s="12" t="s">
        <v>20135</v>
      </c>
      <c r="D430" s="13">
        <v>39788</v>
      </c>
      <c r="E430" s="13">
        <v>39793</v>
      </c>
      <c r="F430" s="14">
        <v>39794</v>
      </c>
      <c r="G430" s="14">
        <v>39819</v>
      </c>
      <c r="H430" s="14">
        <v>39819</v>
      </c>
      <c r="I430" s="16">
        <v>39832</v>
      </c>
      <c r="J430" s="15">
        <v>25</v>
      </c>
      <c r="K430" s="15">
        <v>0</v>
      </c>
      <c r="L430" s="15">
        <v>25</v>
      </c>
      <c r="M430" s="15">
        <v>13</v>
      </c>
      <c r="O430" t="str">
        <f t="shared" si="6"/>
        <v>CNJBound &amp; Not Paid</v>
      </c>
    </row>
    <row r="431" spans="1:15" ht="12" customHeight="1" outlineLevel="1" x14ac:dyDescent="0.2">
      <c r="A431" s="12" t="s">
        <v>24153</v>
      </c>
      <c r="B431" s="12">
        <v>16378</v>
      </c>
      <c r="C431" s="12" t="s">
        <v>20135</v>
      </c>
      <c r="D431" s="13">
        <v>39792</v>
      </c>
      <c r="E431" s="13">
        <v>39793</v>
      </c>
      <c r="F431" s="14">
        <v>39794</v>
      </c>
      <c r="G431" s="14">
        <v>39813</v>
      </c>
      <c r="H431" s="14">
        <v>39833</v>
      </c>
      <c r="I431" s="16">
        <v>39871</v>
      </c>
      <c r="J431" s="15">
        <v>19</v>
      </c>
      <c r="K431" s="15">
        <v>20</v>
      </c>
      <c r="L431" s="15">
        <v>39</v>
      </c>
      <c r="M431" s="15">
        <v>38</v>
      </c>
      <c r="O431" t="str">
        <f t="shared" si="6"/>
        <v>HJMBound &amp; Not Paid</v>
      </c>
    </row>
    <row r="432" spans="1:15" ht="12" customHeight="1" outlineLevel="1" x14ac:dyDescent="0.2">
      <c r="A432" s="12" t="s">
        <v>24157</v>
      </c>
      <c r="B432" s="12">
        <v>16292</v>
      </c>
      <c r="C432" s="12" t="s">
        <v>20135</v>
      </c>
      <c r="D432" s="13">
        <v>39762</v>
      </c>
      <c r="E432" s="13">
        <v>39794</v>
      </c>
      <c r="F432" s="14">
        <v>39794</v>
      </c>
      <c r="G432" s="14">
        <v>39836</v>
      </c>
      <c r="H432" s="14">
        <v>39839</v>
      </c>
      <c r="I432" s="16">
        <v>39847</v>
      </c>
      <c r="J432" s="15">
        <v>42</v>
      </c>
      <c r="K432" s="15">
        <v>3</v>
      </c>
      <c r="L432" s="15">
        <v>45</v>
      </c>
      <c r="M432" s="15">
        <v>8</v>
      </c>
      <c r="O432" t="str">
        <f t="shared" si="6"/>
        <v>MCBBound &amp; Not Paid</v>
      </c>
    </row>
    <row r="433" spans="1:15" ht="12" customHeight="1" outlineLevel="1" x14ac:dyDescent="0.2">
      <c r="A433" s="12" t="s">
        <v>20138</v>
      </c>
      <c r="B433" s="12">
        <v>16132</v>
      </c>
      <c r="C433" s="12" t="s">
        <v>20135</v>
      </c>
      <c r="D433" s="13">
        <v>39787</v>
      </c>
      <c r="E433" s="13">
        <v>39797</v>
      </c>
      <c r="F433" s="14">
        <v>39797</v>
      </c>
      <c r="G433" s="14">
        <v>39820</v>
      </c>
      <c r="H433" s="14">
        <v>39820</v>
      </c>
      <c r="I433" s="16">
        <v>39829</v>
      </c>
      <c r="J433" s="15">
        <v>23</v>
      </c>
      <c r="K433" s="15">
        <v>0</v>
      </c>
      <c r="L433" s="15">
        <v>23</v>
      </c>
      <c r="M433" s="15">
        <v>9</v>
      </c>
      <c r="O433" t="str">
        <f t="shared" si="6"/>
        <v>CNJBound &amp; Not Paid</v>
      </c>
    </row>
    <row r="434" spans="1:15" ht="12" customHeight="1" outlineLevel="1" x14ac:dyDescent="0.2">
      <c r="A434" s="12" t="s">
        <v>20138</v>
      </c>
      <c r="B434" s="12">
        <v>15986</v>
      </c>
      <c r="C434" s="12" t="s">
        <v>20135</v>
      </c>
      <c r="D434" s="13">
        <v>39792</v>
      </c>
      <c r="E434" s="13">
        <v>39797</v>
      </c>
      <c r="F434" s="14">
        <v>39797</v>
      </c>
      <c r="G434" s="14">
        <v>39797</v>
      </c>
      <c r="H434" s="14">
        <v>39797</v>
      </c>
      <c r="I434" s="16">
        <v>39813</v>
      </c>
      <c r="J434" s="15">
        <v>0</v>
      </c>
      <c r="K434" s="15">
        <v>0</v>
      </c>
      <c r="L434" s="15">
        <v>0</v>
      </c>
      <c r="M434" s="15">
        <v>16</v>
      </c>
      <c r="O434" t="str">
        <f t="shared" si="6"/>
        <v>CNJBound &amp; Not Paid</v>
      </c>
    </row>
    <row r="435" spans="1:15" ht="21.95" customHeight="1" outlineLevel="1" x14ac:dyDescent="0.2">
      <c r="A435" s="12" t="s">
        <v>20138</v>
      </c>
      <c r="B435" s="12">
        <v>16086</v>
      </c>
      <c r="C435" s="12" t="s">
        <v>24149</v>
      </c>
      <c r="D435" s="13">
        <v>39794</v>
      </c>
      <c r="E435" s="13">
        <v>39797</v>
      </c>
      <c r="F435" s="14">
        <v>39797</v>
      </c>
      <c r="G435" s="14">
        <v>39799</v>
      </c>
      <c r="H435" s="14">
        <v>39800</v>
      </c>
      <c r="I435" s="16">
        <v>39817</v>
      </c>
      <c r="J435" s="15">
        <v>2</v>
      </c>
      <c r="K435" s="15">
        <v>1</v>
      </c>
      <c r="L435" s="15">
        <v>3</v>
      </c>
      <c r="M435" s="15">
        <v>17</v>
      </c>
      <c r="O435" t="str">
        <f t="shared" si="6"/>
        <v>CNJRenewal Laspe Replaced</v>
      </c>
    </row>
    <row r="436" spans="1:15" ht="12" customHeight="1" outlineLevel="1" x14ac:dyDescent="0.2">
      <c r="A436" s="12" t="s">
        <v>24153</v>
      </c>
      <c r="B436" s="12">
        <v>16185</v>
      </c>
      <c r="C436" s="12" t="s">
        <v>20135</v>
      </c>
      <c r="D436" s="13">
        <v>39790</v>
      </c>
      <c r="E436" s="13">
        <v>39794</v>
      </c>
      <c r="F436" s="14">
        <v>39797</v>
      </c>
      <c r="G436" s="14">
        <v>39778</v>
      </c>
      <c r="H436" s="14">
        <v>39811</v>
      </c>
      <c r="I436" s="16">
        <v>39844</v>
      </c>
      <c r="J436" s="15">
        <v>-19</v>
      </c>
      <c r="K436" s="15">
        <v>33</v>
      </c>
      <c r="L436" s="15">
        <v>14</v>
      </c>
      <c r="M436" s="15">
        <v>33</v>
      </c>
      <c r="O436" t="str">
        <f t="shared" si="6"/>
        <v>HJMBound &amp; Not Paid</v>
      </c>
    </row>
    <row r="437" spans="1:15" ht="12" customHeight="1" outlineLevel="1" x14ac:dyDescent="0.2">
      <c r="A437" s="12" t="s">
        <v>24153</v>
      </c>
      <c r="B437" s="12">
        <v>16283</v>
      </c>
      <c r="C437" s="12" t="s">
        <v>20135</v>
      </c>
      <c r="D437" s="13">
        <v>39794</v>
      </c>
      <c r="E437" s="13">
        <v>39797</v>
      </c>
      <c r="F437" s="14">
        <v>39797</v>
      </c>
      <c r="G437" s="14">
        <v>39812</v>
      </c>
      <c r="H437" s="14">
        <v>39819</v>
      </c>
      <c r="I437" s="16">
        <v>39845</v>
      </c>
      <c r="J437" s="15">
        <v>15</v>
      </c>
      <c r="K437" s="15">
        <v>7</v>
      </c>
      <c r="L437" s="15">
        <v>22</v>
      </c>
      <c r="M437" s="15">
        <v>26</v>
      </c>
      <c r="O437" t="str">
        <f t="shared" si="6"/>
        <v>HJMBound &amp; Not Paid</v>
      </c>
    </row>
    <row r="438" spans="1:15" ht="12" customHeight="1" outlineLevel="1" x14ac:dyDescent="0.2">
      <c r="A438" s="12" t="s">
        <v>24156</v>
      </c>
      <c r="B438" s="12">
        <v>15978</v>
      </c>
      <c r="C438" s="12" t="s">
        <v>20135</v>
      </c>
      <c r="D438" s="13">
        <v>39797</v>
      </c>
      <c r="E438" s="13">
        <v>39797</v>
      </c>
      <c r="F438" s="14">
        <v>39797</v>
      </c>
      <c r="G438" s="14">
        <v>39797</v>
      </c>
      <c r="H438" s="14">
        <v>39797</v>
      </c>
      <c r="I438" s="16">
        <v>39813</v>
      </c>
      <c r="J438" s="15">
        <v>0</v>
      </c>
      <c r="K438" s="15">
        <v>0</v>
      </c>
      <c r="L438" s="15">
        <v>0</v>
      </c>
      <c r="M438" s="15">
        <v>16</v>
      </c>
      <c r="O438" t="str">
        <f t="shared" si="6"/>
        <v>LABBound &amp; Not Paid</v>
      </c>
    </row>
    <row r="439" spans="1:15" ht="12" customHeight="1" outlineLevel="1" x14ac:dyDescent="0.2">
      <c r="A439" s="12" t="s">
        <v>24156</v>
      </c>
      <c r="B439" s="12">
        <v>16151</v>
      </c>
      <c r="C439" s="12" t="s">
        <v>20135</v>
      </c>
      <c r="D439" s="13">
        <v>39793</v>
      </c>
      <c r="E439" s="13">
        <v>39797</v>
      </c>
      <c r="F439" s="14">
        <v>39797</v>
      </c>
      <c r="G439" s="14">
        <v>39826</v>
      </c>
      <c r="H439" s="14">
        <v>39826</v>
      </c>
      <c r="I439" s="16">
        <v>39836</v>
      </c>
      <c r="J439" s="15">
        <v>29</v>
      </c>
      <c r="K439" s="15">
        <v>0</v>
      </c>
      <c r="L439" s="15">
        <v>29</v>
      </c>
      <c r="M439" s="15">
        <v>10</v>
      </c>
      <c r="O439" t="str">
        <f t="shared" si="6"/>
        <v>LABBound &amp; Not Paid</v>
      </c>
    </row>
    <row r="440" spans="1:15" ht="12" customHeight="1" outlineLevel="1" x14ac:dyDescent="0.2">
      <c r="A440" s="12" t="s">
        <v>24157</v>
      </c>
      <c r="B440" s="12">
        <v>16061</v>
      </c>
      <c r="C440" s="12" t="s">
        <v>20135</v>
      </c>
      <c r="D440" s="13">
        <v>39797</v>
      </c>
      <c r="E440" s="13">
        <v>39797</v>
      </c>
      <c r="F440" s="14">
        <v>39797</v>
      </c>
      <c r="G440" s="14">
        <v>39798</v>
      </c>
      <c r="H440" s="14">
        <v>39798</v>
      </c>
      <c r="I440" s="16">
        <v>39814</v>
      </c>
      <c r="J440" s="15">
        <v>1</v>
      </c>
      <c r="K440" s="15">
        <v>0</v>
      </c>
      <c r="L440" s="15">
        <v>1</v>
      </c>
      <c r="M440" s="15">
        <v>16</v>
      </c>
      <c r="O440" t="str">
        <f t="shared" si="6"/>
        <v>MCBBound &amp; Not Paid</v>
      </c>
    </row>
    <row r="441" spans="1:15" ht="12" customHeight="1" outlineLevel="1" x14ac:dyDescent="0.2">
      <c r="A441" s="12" t="s">
        <v>24157</v>
      </c>
      <c r="B441" s="12">
        <v>16297</v>
      </c>
      <c r="C441" s="12" t="s">
        <v>20135</v>
      </c>
      <c r="D441" s="13">
        <v>39794</v>
      </c>
      <c r="E441" s="13">
        <v>39797</v>
      </c>
      <c r="F441" s="14">
        <v>39797</v>
      </c>
      <c r="G441" s="14">
        <v>39836</v>
      </c>
      <c r="H441" s="14">
        <v>39836</v>
      </c>
      <c r="I441" s="16">
        <v>39849</v>
      </c>
      <c r="J441" s="15">
        <v>39</v>
      </c>
      <c r="K441" s="15">
        <v>0</v>
      </c>
      <c r="L441" s="15">
        <v>39</v>
      </c>
      <c r="M441" s="15">
        <v>13</v>
      </c>
      <c r="O441" t="str">
        <f t="shared" si="6"/>
        <v>MCBBound &amp; Not Paid</v>
      </c>
    </row>
    <row r="442" spans="1:15" ht="12" customHeight="1" outlineLevel="1" x14ac:dyDescent="0.2">
      <c r="A442" s="12" t="s">
        <v>24157</v>
      </c>
      <c r="B442" s="12">
        <v>16114</v>
      </c>
      <c r="C442" s="12" t="s">
        <v>20135</v>
      </c>
      <c r="D442" s="13">
        <v>39794</v>
      </c>
      <c r="E442" s="13">
        <v>39797</v>
      </c>
      <c r="F442" s="14">
        <v>39797</v>
      </c>
      <c r="G442" s="14">
        <v>39804</v>
      </c>
      <c r="H442" s="14">
        <v>39805</v>
      </c>
      <c r="I442" s="16">
        <v>39825</v>
      </c>
      <c r="J442" s="15">
        <v>7</v>
      </c>
      <c r="K442" s="15">
        <v>1</v>
      </c>
      <c r="L442" s="15">
        <v>8</v>
      </c>
      <c r="M442" s="15">
        <v>20</v>
      </c>
      <c r="O442" t="str">
        <f t="shared" si="6"/>
        <v>MCBBound &amp; Not Paid</v>
      </c>
    </row>
    <row r="443" spans="1:15" ht="12" customHeight="1" outlineLevel="1" x14ac:dyDescent="0.2">
      <c r="A443" s="12" t="s">
        <v>24157</v>
      </c>
      <c r="B443" s="12">
        <v>16044</v>
      </c>
      <c r="C443" s="12" t="s">
        <v>20135</v>
      </c>
      <c r="D443" s="13">
        <v>39784</v>
      </c>
      <c r="E443" s="13">
        <v>39797</v>
      </c>
      <c r="F443" s="14">
        <v>39797</v>
      </c>
      <c r="G443" s="14">
        <v>39797</v>
      </c>
      <c r="H443" s="14">
        <v>39797</v>
      </c>
      <c r="I443" s="16">
        <v>39814</v>
      </c>
      <c r="J443" s="15">
        <v>0</v>
      </c>
      <c r="K443" s="15">
        <v>0</v>
      </c>
      <c r="L443" s="15">
        <v>0</v>
      </c>
      <c r="M443" s="15">
        <v>17</v>
      </c>
      <c r="O443" t="str">
        <f t="shared" si="6"/>
        <v>MCBBound &amp; Not Paid</v>
      </c>
    </row>
    <row r="444" spans="1:15" ht="12" customHeight="1" outlineLevel="1" x14ac:dyDescent="0.2">
      <c r="A444" s="12" t="s">
        <v>24157</v>
      </c>
      <c r="B444" s="12">
        <v>16111</v>
      </c>
      <c r="C444" s="12" t="s">
        <v>20135</v>
      </c>
      <c r="D444" s="13">
        <v>39793</v>
      </c>
      <c r="E444" s="13">
        <v>39797</v>
      </c>
      <c r="F444" s="14">
        <v>39797</v>
      </c>
      <c r="G444" s="14">
        <v>39804</v>
      </c>
      <c r="H444" s="14">
        <v>39805</v>
      </c>
      <c r="I444" s="16">
        <v>39824</v>
      </c>
      <c r="J444" s="15">
        <v>7</v>
      </c>
      <c r="K444" s="15">
        <v>1</v>
      </c>
      <c r="L444" s="15">
        <v>8</v>
      </c>
      <c r="M444" s="15">
        <v>19</v>
      </c>
      <c r="O444" t="str">
        <f t="shared" si="6"/>
        <v>MCBBound &amp; Not Paid</v>
      </c>
    </row>
    <row r="445" spans="1:15" ht="12" customHeight="1" outlineLevel="1" x14ac:dyDescent="0.2">
      <c r="A445" s="12" t="s">
        <v>24157</v>
      </c>
      <c r="B445" s="12">
        <v>16134</v>
      </c>
      <c r="C445" s="12" t="s">
        <v>20135</v>
      </c>
      <c r="D445" s="13">
        <v>39797</v>
      </c>
      <c r="E445" s="13">
        <v>39797</v>
      </c>
      <c r="F445" s="14">
        <v>39797</v>
      </c>
      <c r="G445" s="14">
        <v>39818</v>
      </c>
      <c r="H445" s="14">
        <v>39818</v>
      </c>
      <c r="I445" s="16">
        <v>39829</v>
      </c>
      <c r="J445" s="15">
        <v>21</v>
      </c>
      <c r="K445" s="15">
        <v>0</v>
      </c>
      <c r="L445" s="15">
        <v>21</v>
      </c>
      <c r="M445" s="15">
        <v>11</v>
      </c>
      <c r="O445" t="str">
        <f t="shared" si="6"/>
        <v>MCBBound &amp; Not Paid</v>
      </c>
    </row>
    <row r="446" spans="1:15" ht="12" customHeight="1" outlineLevel="1" x14ac:dyDescent="0.2">
      <c r="A446" s="12" t="s">
        <v>24158</v>
      </c>
      <c r="B446" s="12">
        <v>16786</v>
      </c>
      <c r="C446" s="12" t="s">
        <v>20133</v>
      </c>
      <c r="D446" s="13">
        <v>39769</v>
      </c>
      <c r="E446" s="13">
        <v>39794</v>
      </c>
      <c r="F446" s="14">
        <v>39797</v>
      </c>
      <c r="G446" s="20"/>
      <c r="H446" s="20"/>
      <c r="I446" s="18"/>
      <c r="J446" s="23"/>
      <c r="K446" s="23"/>
      <c r="L446" s="15">
        <v>0</v>
      </c>
      <c r="M446" s="15">
        <v>0</v>
      </c>
      <c r="O446" t="str">
        <f t="shared" si="6"/>
        <v>NBBDeclined</v>
      </c>
    </row>
    <row r="447" spans="1:15" ht="12" customHeight="1" outlineLevel="1" x14ac:dyDescent="0.2">
      <c r="A447" s="12" t="s">
        <v>24158</v>
      </c>
      <c r="B447" s="12">
        <v>16785</v>
      </c>
      <c r="C447" s="12" t="s">
        <v>20134</v>
      </c>
      <c r="D447" s="13">
        <v>39787</v>
      </c>
      <c r="E447" s="13">
        <v>39794</v>
      </c>
      <c r="F447" s="14">
        <v>39797</v>
      </c>
      <c r="G447" s="14">
        <v>39799</v>
      </c>
      <c r="H447" s="14">
        <v>39799</v>
      </c>
      <c r="I447" s="18"/>
      <c r="J447" s="15">
        <v>2</v>
      </c>
      <c r="K447" s="15">
        <v>0</v>
      </c>
      <c r="L447" s="15">
        <v>2</v>
      </c>
      <c r="M447" s="15">
        <v>0</v>
      </c>
      <c r="O447" t="str">
        <f t="shared" si="6"/>
        <v>NBBNo Sale</v>
      </c>
    </row>
    <row r="448" spans="1:15" ht="12" customHeight="1" outlineLevel="1" x14ac:dyDescent="0.2">
      <c r="A448" s="12" t="s">
        <v>20138</v>
      </c>
      <c r="B448" s="12">
        <v>16039</v>
      </c>
      <c r="C448" s="12" t="s">
        <v>20135</v>
      </c>
      <c r="D448" s="13">
        <v>39762</v>
      </c>
      <c r="E448" s="13">
        <v>39798</v>
      </c>
      <c r="F448" s="14">
        <v>39798</v>
      </c>
      <c r="G448" s="14">
        <v>39798</v>
      </c>
      <c r="H448" s="14">
        <v>39798</v>
      </c>
      <c r="I448" s="16">
        <v>39814</v>
      </c>
      <c r="J448" s="15">
        <v>0</v>
      </c>
      <c r="K448" s="15">
        <v>0</v>
      </c>
      <c r="L448" s="15">
        <v>0</v>
      </c>
      <c r="M448" s="15">
        <v>16</v>
      </c>
      <c r="O448" t="str">
        <f t="shared" si="6"/>
        <v>CNJBound &amp; Not Paid</v>
      </c>
    </row>
    <row r="449" spans="1:15" ht="12" customHeight="1" outlineLevel="1" x14ac:dyDescent="0.2">
      <c r="A449" s="12" t="s">
        <v>24153</v>
      </c>
      <c r="B449" s="12">
        <v>16092</v>
      </c>
      <c r="C449" s="12" t="s">
        <v>20135</v>
      </c>
      <c r="D449" s="13">
        <v>39797</v>
      </c>
      <c r="E449" s="13">
        <v>39798</v>
      </c>
      <c r="F449" s="14">
        <v>39798</v>
      </c>
      <c r="G449" s="14">
        <v>39798</v>
      </c>
      <c r="H449" s="14">
        <v>39798</v>
      </c>
      <c r="I449" s="16">
        <v>39818</v>
      </c>
      <c r="J449" s="15">
        <v>0</v>
      </c>
      <c r="K449" s="15">
        <v>0</v>
      </c>
      <c r="L449" s="15">
        <v>0</v>
      </c>
      <c r="M449" s="15">
        <v>20</v>
      </c>
      <c r="O449" t="str">
        <f t="shared" si="6"/>
        <v>HJMBound &amp; Not Paid</v>
      </c>
    </row>
    <row r="450" spans="1:15" ht="12" customHeight="1" outlineLevel="1" x14ac:dyDescent="0.2">
      <c r="A450" s="12" t="s">
        <v>24153</v>
      </c>
      <c r="B450" s="12">
        <v>15981</v>
      </c>
      <c r="C450" s="12" t="s">
        <v>20135</v>
      </c>
      <c r="D450" s="13">
        <v>39792</v>
      </c>
      <c r="E450" s="13">
        <v>39798</v>
      </c>
      <c r="F450" s="14">
        <v>39798</v>
      </c>
      <c r="G450" s="14">
        <v>39791</v>
      </c>
      <c r="H450" s="14">
        <v>39798</v>
      </c>
      <c r="I450" s="16">
        <v>39813</v>
      </c>
      <c r="J450" s="15">
        <v>-7</v>
      </c>
      <c r="K450" s="15">
        <v>7</v>
      </c>
      <c r="L450" s="15">
        <v>0</v>
      </c>
      <c r="M450" s="15">
        <v>15</v>
      </c>
      <c r="O450" t="str">
        <f t="shared" si="6"/>
        <v>HJMBound &amp; Not Paid</v>
      </c>
    </row>
    <row r="451" spans="1:15" ht="12" customHeight="1" outlineLevel="1" x14ac:dyDescent="0.2">
      <c r="A451" s="12" t="s">
        <v>24157</v>
      </c>
      <c r="B451" s="12">
        <v>16147</v>
      </c>
      <c r="C451" s="12" t="s">
        <v>20135</v>
      </c>
      <c r="D451" s="13">
        <v>39791</v>
      </c>
      <c r="E451" s="13">
        <v>39798</v>
      </c>
      <c r="F451" s="14">
        <v>39798</v>
      </c>
      <c r="G451" s="14">
        <v>39811</v>
      </c>
      <c r="H451" s="14">
        <v>39811</v>
      </c>
      <c r="I451" s="16">
        <v>39834</v>
      </c>
      <c r="J451" s="15">
        <v>13</v>
      </c>
      <c r="K451" s="15">
        <v>0</v>
      </c>
      <c r="L451" s="15">
        <v>13</v>
      </c>
      <c r="M451" s="15">
        <v>23</v>
      </c>
      <c r="O451" t="str">
        <f t="shared" ref="O451:O514" si="7">+A451&amp;C451</f>
        <v>MCBBound &amp; Not Paid</v>
      </c>
    </row>
    <row r="452" spans="1:15" ht="12" customHeight="1" outlineLevel="1" x14ac:dyDescent="0.2">
      <c r="A452" s="12" t="s">
        <v>24157</v>
      </c>
      <c r="B452" s="12">
        <v>15566</v>
      </c>
      <c r="C452" s="12" t="s">
        <v>20135</v>
      </c>
      <c r="D452" s="13">
        <v>39798</v>
      </c>
      <c r="E452" s="13">
        <v>39798</v>
      </c>
      <c r="F452" s="14">
        <v>39798</v>
      </c>
      <c r="G452" s="14">
        <v>39798</v>
      </c>
      <c r="H452" s="14">
        <v>39799</v>
      </c>
      <c r="I452" s="16">
        <v>39735</v>
      </c>
      <c r="J452" s="15">
        <v>0</v>
      </c>
      <c r="K452" s="15">
        <v>1</v>
      </c>
      <c r="L452" s="15">
        <v>1</v>
      </c>
      <c r="M452" s="15">
        <v>-64</v>
      </c>
      <c r="O452" t="str">
        <f t="shared" si="7"/>
        <v>MCBBound &amp; Not Paid</v>
      </c>
    </row>
    <row r="453" spans="1:15" ht="12" customHeight="1" outlineLevel="1" x14ac:dyDescent="0.2">
      <c r="A453" s="12" t="s">
        <v>24158</v>
      </c>
      <c r="B453" s="12">
        <v>16788</v>
      </c>
      <c r="C453" s="12" t="s">
        <v>20136</v>
      </c>
      <c r="D453" s="13">
        <v>39750</v>
      </c>
      <c r="E453" s="13">
        <v>39797</v>
      </c>
      <c r="F453" s="14">
        <v>39798</v>
      </c>
      <c r="G453" s="20"/>
      <c r="H453" s="20"/>
      <c r="I453" s="18"/>
      <c r="J453" s="23"/>
      <c r="K453" s="23"/>
      <c r="L453" s="15">
        <v>0</v>
      </c>
      <c r="M453" s="15">
        <v>0</v>
      </c>
      <c r="O453" t="str">
        <f t="shared" si="7"/>
        <v>NBBClose-No Info</v>
      </c>
    </row>
    <row r="454" spans="1:15" ht="12" customHeight="1" outlineLevel="1" x14ac:dyDescent="0.2">
      <c r="A454" s="12" t="s">
        <v>24158</v>
      </c>
      <c r="B454" s="12">
        <v>16787</v>
      </c>
      <c r="C454" s="12" t="s">
        <v>20135</v>
      </c>
      <c r="D454" s="13">
        <v>39797</v>
      </c>
      <c r="E454" s="13">
        <v>39798</v>
      </c>
      <c r="F454" s="14">
        <v>39798</v>
      </c>
      <c r="G454" s="14">
        <v>39798</v>
      </c>
      <c r="H454" s="14">
        <v>39798</v>
      </c>
      <c r="I454" s="18"/>
      <c r="J454" s="15">
        <v>0</v>
      </c>
      <c r="K454" s="15">
        <v>0</v>
      </c>
      <c r="L454" s="15">
        <v>0</v>
      </c>
      <c r="M454" s="15">
        <v>0</v>
      </c>
      <c r="O454" t="str">
        <f t="shared" si="7"/>
        <v>NBBBound &amp; Not Paid</v>
      </c>
    </row>
    <row r="455" spans="1:15" ht="12" customHeight="1" outlineLevel="1" x14ac:dyDescent="0.2">
      <c r="A455" s="12" t="s">
        <v>20138</v>
      </c>
      <c r="B455" s="12">
        <v>16078</v>
      </c>
      <c r="C455" s="12" t="s">
        <v>20135</v>
      </c>
      <c r="D455" s="13">
        <v>39792</v>
      </c>
      <c r="E455" s="13">
        <v>39799</v>
      </c>
      <c r="F455" s="14">
        <v>39799</v>
      </c>
      <c r="G455" s="14">
        <v>39801</v>
      </c>
      <c r="H455" s="14">
        <v>39801</v>
      </c>
      <c r="I455" s="16">
        <v>39816</v>
      </c>
      <c r="J455" s="15">
        <v>2</v>
      </c>
      <c r="K455" s="15">
        <v>0</v>
      </c>
      <c r="L455" s="15">
        <v>2</v>
      </c>
      <c r="M455" s="15">
        <v>15</v>
      </c>
      <c r="O455" t="str">
        <f t="shared" si="7"/>
        <v>CNJBound &amp; Not Paid</v>
      </c>
    </row>
    <row r="456" spans="1:15" ht="12" customHeight="1" outlineLevel="1" x14ac:dyDescent="0.2">
      <c r="A456" s="12" t="s">
        <v>24153</v>
      </c>
      <c r="B456" s="12">
        <v>16533</v>
      </c>
      <c r="C456" s="12" t="s">
        <v>20135</v>
      </c>
      <c r="D456" s="13">
        <v>39798</v>
      </c>
      <c r="E456" s="13">
        <v>39798</v>
      </c>
      <c r="F456" s="14">
        <v>39799</v>
      </c>
      <c r="G456" s="14">
        <v>39846</v>
      </c>
      <c r="H456" s="14">
        <v>39846</v>
      </c>
      <c r="I456" s="16">
        <v>39895</v>
      </c>
      <c r="J456" s="15">
        <v>47</v>
      </c>
      <c r="K456" s="15">
        <v>0</v>
      </c>
      <c r="L456" s="15">
        <v>47</v>
      </c>
      <c r="M456" s="15">
        <v>49</v>
      </c>
      <c r="O456" t="str">
        <f t="shared" si="7"/>
        <v>HJMBound &amp; Not Paid</v>
      </c>
    </row>
    <row r="457" spans="1:15" ht="12" customHeight="1" outlineLevel="1" x14ac:dyDescent="0.2">
      <c r="A457" s="12" t="s">
        <v>24153</v>
      </c>
      <c r="B457" s="12">
        <v>16291</v>
      </c>
      <c r="C457" s="12" t="s">
        <v>20135</v>
      </c>
      <c r="D457" s="13">
        <v>39794</v>
      </c>
      <c r="E457" s="13">
        <v>39799</v>
      </c>
      <c r="F457" s="14">
        <v>39799</v>
      </c>
      <c r="G457" s="14">
        <v>39839</v>
      </c>
      <c r="H457" s="14">
        <v>39840</v>
      </c>
      <c r="I457" s="16">
        <v>39847</v>
      </c>
      <c r="J457" s="15">
        <v>40</v>
      </c>
      <c r="K457" s="15">
        <v>1</v>
      </c>
      <c r="L457" s="15">
        <v>41</v>
      </c>
      <c r="M457" s="15">
        <v>7</v>
      </c>
      <c r="O457" t="str">
        <f t="shared" si="7"/>
        <v>HJMBound &amp; Not Paid</v>
      </c>
    </row>
    <row r="458" spans="1:15" ht="12" customHeight="1" outlineLevel="1" x14ac:dyDescent="0.2">
      <c r="A458" s="12" t="s">
        <v>24158</v>
      </c>
      <c r="B458" s="12">
        <v>16789</v>
      </c>
      <c r="C458" s="12" t="s">
        <v>20133</v>
      </c>
      <c r="D458" s="13">
        <v>39736</v>
      </c>
      <c r="E458" s="13">
        <v>39799</v>
      </c>
      <c r="F458" s="14">
        <v>39799</v>
      </c>
      <c r="G458" s="20"/>
      <c r="H458" s="20"/>
      <c r="I458" s="18"/>
      <c r="J458" s="23"/>
      <c r="K458" s="23"/>
      <c r="L458" s="15">
        <v>0</v>
      </c>
      <c r="M458" s="15">
        <v>0</v>
      </c>
      <c r="O458" t="str">
        <f t="shared" si="7"/>
        <v>NBBDeclined</v>
      </c>
    </row>
    <row r="459" spans="1:15" ht="12" customHeight="1" outlineLevel="1" x14ac:dyDescent="0.2">
      <c r="A459" s="12" t="s">
        <v>24158</v>
      </c>
      <c r="B459" s="12">
        <v>16790</v>
      </c>
      <c r="C459" s="12" t="s">
        <v>20135</v>
      </c>
      <c r="D459" s="13">
        <v>39798</v>
      </c>
      <c r="E459" s="13">
        <v>39799</v>
      </c>
      <c r="F459" s="14">
        <v>39799</v>
      </c>
      <c r="G459" s="14">
        <v>39799</v>
      </c>
      <c r="H459" s="14">
        <v>39801</v>
      </c>
      <c r="I459" s="18"/>
      <c r="J459" s="15">
        <v>0</v>
      </c>
      <c r="K459" s="15">
        <v>2</v>
      </c>
      <c r="L459" s="15">
        <v>2</v>
      </c>
      <c r="M459" s="15">
        <v>0</v>
      </c>
      <c r="O459" t="str">
        <f t="shared" si="7"/>
        <v>NBBBound &amp; Not Paid</v>
      </c>
    </row>
    <row r="460" spans="1:15" ht="12" customHeight="1" outlineLevel="1" x14ac:dyDescent="0.2">
      <c r="A460" s="12" t="s">
        <v>20138</v>
      </c>
      <c r="B460" s="12">
        <v>16122</v>
      </c>
      <c r="C460" s="12" t="s">
        <v>20135</v>
      </c>
      <c r="D460" s="13">
        <v>39783</v>
      </c>
      <c r="E460" s="13">
        <v>39800</v>
      </c>
      <c r="F460" s="14">
        <v>39800</v>
      </c>
      <c r="G460" s="14">
        <v>39818</v>
      </c>
      <c r="H460" s="14">
        <v>39819</v>
      </c>
      <c r="I460" s="16">
        <v>39828</v>
      </c>
      <c r="J460" s="15">
        <v>18</v>
      </c>
      <c r="K460" s="15">
        <v>1</v>
      </c>
      <c r="L460" s="15">
        <v>19</v>
      </c>
      <c r="M460" s="15">
        <v>9</v>
      </c>
      <c r="O460" t="str">
        <f t="shared" si="7"/>
        <v>CNJBound &amp; Not Paid</v>
      </c>
    </row>
    <row r="461" spans="1:15" ht="12" customHeight="1" outlineLevel="1" x14ac:dyDescent="0.2">
      <c r="A461" s="12" t="s">
        <v>24153</v>
      </c>
      <c r="B461" s="12">
        <v>16326</v>
      </c>
      <c r="C461" s="12" t="s">
        <v>20135</v>
      </c>
      <c r="D461" s="13">
        <v>39778</v>
      </c>
      <c r="E461" s="13">
        <v>39799</v>
      </c>
      <c r="F461" s="14">
        <v>39800</v>
      </c>
      <c r="G461" s="14">
        <v>39840</v>
      </c>
      <c r="H461" s="14">
        <v>39840</v>
      </c>
      <c r="I461" s="16">
        <v>39854</v>
      </c>
      <c r="J461" s="15">
        <v>40</v>
      </c>
      <c r="K461" s="15">
        <v>0</v>
      </c>
      <c r="L461" s="15">
        <v>40</v>
      </c>
      <c r="M461" s="15">
        <v>14</v>
      </c>
      <c r="O461" t="str">
        <f t="shared" si="7"/>
        <v>HJMBound &amp; Not Paid</v>
      </c>
    </row>
    <row r="462" spans="1:15" ht="12" customHeight="1" outlineLevel="1" x14ac:dyDescent="0.2">
      <c r="A462" s="12" t="s">
        <v>24153</v>
      </c>
      <c r="B462" s="12">
        <v>15980</v>
      </c>
      <c r="C462" s="12" t="s">
        <v>20135</v>
      </c>
      <c r="D462" s="13">
        <v>39799</v>
      </c>
      <c r="E462" s="13">
        <v>39799</v>
      </c>
      <c r="F462" s="14">
        <v>39800</v>
      </c>
      <c r="G462" s="14">
        <v>39800</v>
      </c>
      <c r="H462" s="14">
        <v>39800</v>
      </c>
      <c r="I462" s="16">
        <v>39813</v>
      </c>
      <c r="J462" s="15">
        <v>0</v>
      </c>
      <c r="K462" s="15">
        <v>0</v>
      </c>
      <c r="L462" s="15">
        <v>0</v>
      </c>
      <c r="M462" s="15">
        <v>13</v>
      </c>
      <c r="O462" t="str">
        <f t="shared" si="7"/>
        <v>HJMBound &amp; Not Paid</v>
      </c>
    </row>
    <row r="463" spans="1:15" ht="12" customHeight="1" outlineLevel="1" x14ac:dyDescent="0.2">
      <c r="A463" s="12" t="s">
        <v>24153</v>
      </c>
      <c r="B463" s="12">
        <v>16095</v>
      </c>
      <c r="C463" s="12" t="s">
        <v>20135</v>
      </c>
      <c r="D463" s="13">
        <v>39799</v>
      </c>
      <c r="E463" s="13">
        <v>39800</v>
      </c>
      <c r="F463" s="14">
        <v>39800</v>
      </c>
      <c r="G463" s="14">
        <v>39800</v>
      </c>
      <c r="H463" s="14">
        <v>39800</v>
      </c>
      <c r="I463" s="16">
        <v>39819</v>
      </c>
      <c r="J463" s="15">
        <v>0</v>
      </c>
      <c r="K463" s="15">
        <v>0</v>
      </c>
      <c r="L463" s="15">
        <v>0</v>
      </c>
      <c r="M463" s="15">
        <v>19</v>
      </c>
      <c r="O463" t="str">
        <f t="shared" si="7"/>
        <v>HJMBound &amp; Not Paid</v>
      </c>
    </row>
    <row r="464" spans="1:15" ht="12" customHeight="1" outlineLevel="1" x14ac:dyDescent="0.2">
      <c r="A464" s="12" t="s">
        <v>24156</v>
      </c>
      <c r="B464" s="12">
        <v>16792</v>
      </c>
      <c r="C464" s="12" t="s">
        <v>20135</v>
      </c>
      <c r="D464" s="13">
        <v>39756</v>
      </c>
      <c r="E464" s="13">
        <v>39761</v>
      </c>
      <c r="F464" s="14">
        <v>39800</v>
      </c>
      <c r="G464" s="14">
        <v>39800</v>
      </c>
      <c r="H464" s="14">
        <v>39800</v>
      </c>
      <c r="I464" s="18"/>
      <c r="J464" s="15">
        <v>0</v>
      </c>
      <c r="K464" s="15">
        <v>0</v>
      </c>
      <c r="L464" s="15">
        <v>0</v>
      </c>
      <c r="M464" s="15">
        <v>0</v>
      </c>
      <c r="O464" t="str">
        <f t="shared" si="7"/>
        <v>LABBound &amp; Not Paid</v>
      </c>
    </row>
    <row r="465" spans="1:15" ht="12" customHeight="1" outlineLevel="1" x14ac:dyDescent="0.2">
      <c r="A465" s="12" t="s">
        <v>24157</v>
      </c>
      <c r="B465" s="12">
        <v>16118</v>
      </c>
      <c r="C465" s="12" t="s">
        <v>20137</v>
      </c>
      <c r="D465" s="13">
        <v>39796</v>
      </c>
      <c r="E465" s="13">
        <v>39800</v>
      </c>
      <c r="F465" s="14">
        <v>39800</v>
      </c>
      <c r="G465" s="14">
        <v>39804</v>
      </c>
      <c r="H465" s="14">
        <v>39804</v>
      </c>
      <c r="I465" s="16">
        <v>39825</v>
      </c>
      <c r="J465" s="15">
        <v>4</v>
      </c>
      <c r="K465" s="15">
        <v>0</v>
      </c>
      <c r="L465" s="15">
        <v>4</v>
      </c>
      <c r="M465" s="15">
        <v>21</v>
      </c>
      <c r="O465" t="str">
        <f t="shared" si="7"/>
        <v>MCBCancel</v>
      </c>
    </row>
    <row r="466" spans="1:15" ht="12" customHeight="1" outlineLevel="1" x14ac:dyDescent="0.2">
      <c r="A466" s="12" t="s">
        <v>24157</v>
      </c>
      <c r="B466" s="12">
        <v>16175</v>
      </c>
      <c r="C466" s="12" t="s">
        <v>20135</v>
      </c>
      <c r="D466" s="13">
        <v>39794</v>
      </c>
      <c r="E466" s="13">
        <v>39799</v>
      </c>
      <c r="F466" s="14">
        <v>39800</v>
      </c>
      <c r="G466" s="14">
        <v>39820</v>
      </c>
      <c r="H466" s="14">
        <v>39820</v>
      </c>
      <c r="I466" s="16">
        <v>39841</v>
      </c>
      <c r="J466" s="15">
        <v>20</v>
      </c>
      <c r="K466" s="15">
        <v>0</v>
      </c>
      <c r="L466" s="15">
        <v>20</v>
      </c>
      <c r="M466" s="15">
        <v>21</v>
      </c>
      <c r="O466" t="str">
        <f t="shared" si="7"/>
        <v>MCBBound &amp; Not Paid</v>
      </c>
    </row>
    <row r="467" spans="1:15" ht="12" customHeight="1" outlineLevel="1" x14ac:dyDescent="0.2">
      <c r="A467" s="12" t="s">
        <v>24157</v>
      </c>
      <c r="B467" s="12">
        <v>16138</v>
      </c>
      <c r="C467" s="12" t="s">
        <v>20135</v>
      </c>
      <c r="D467" s="13">
        <v>39793</v>
      </c>
      <c r="E467" s="13">
        <v>39800</v>
      </c>
      <c r="F467" s="14">
        <v>39800</v>
      </c>
      <c r="G467" s="14">
        <v>39813</v>
      </c>
      <c r="H467" s="14">
        <v>39818</v>
      </c>
      <c r="I467" s="16">
        <v>39831</v>
      </c>
      <c r="J467" s="15">
        <v>13</v>
      </c>
      <c r="K467" s="15">
        <v>5</v>
      </c>
      <c r="L467" s="15">
        <v>18</v>
      </c>
      <c r="M467" s="15">
        <v>13</v>
      </c>
      <c r="O467" t="str">
        <f t="shared" si="7"/>
        <v>MCBBound &amp; Not Paid</v>
      </c>
    </row>
    <row r="468" spans="1:15" ht="12" customHeight="1" outlineLevel="1" x14ac:dyDescent="0.2">
      <c r="A468" s="12" t="s">
        <v>24158</v>
      </c>
      <c r="B468" s="12">
        <v>16791</v>
      </c>
      <c r="C468" s="12" t="s">
        <v>20133</v>
      </c>
      <c r="D468" s="13">
        <v>39797</v>
      </c>
      <c r="E468" s="13">
        <v>39799</v>
      </c>
      <c r="F468" s="14">
        <v>39800</v>
      </c>
      <c r="G468" s="20"/>
      <c r="H468" s="20"/>
      <c r="I468" s="18"/>
      <c r="J468" s="23"/>
      <c r="K468" s="23"/>
      <c r="L468" s="15">
        <v>0</v>
      </c>
      <c r="M468" s="15">
        <v>0</v>
      </c>
      <c r="O468" t="str">
        <f t="shared" si="7"/>
        <v>NBBDeclined</v>
      </c>
    </row>
    <row r="469" spans="1:15" ht="12" customHeight="1" outlineLevel="1" x14ac:dyDescent="0.2">
      <c r="A469" s="12" t="s">
        <v>24158</v>
      </c>
      <c r="B469" s="12">
        <v>16793</v>
      </c>
      <c r="C469" s="12" t="s">
        <v>20136</v>
      </c>
      <c r="D469" s="13">
        <v>39799</v>
      </c>
      <c r="E469" s="13">
        <v>39800</v>
      </c>
      <c r="F469" s="14">
        <v>39800</v>
      </c>
      <c r="G469" s="20"/>
      <c r="H469" s="20"/>
      <c r="I469" s="18"/>
      <c r="J469" s="23"/>
      <c r="K469" s="23"/>
      <c r="L469" s="15">
        <v>0</v>
      </c>
      <c r="M469" s="15">
        <v>0</v>
      </c>
      <c r="O469" t="str">
        <f t="shared" si="7"/>
        <v>NBBClose-No Info</v>
      </c>
    </row>
    <row r="470" spans="1:15" ht="12" customHeight="1" outlineLevel="1" x14ac:dyDescent="0.2">
      <c r="A470" s="12" t="s">
        <v>24153</v>
      </c>
      <c r="B470" s="12">
        <v>16143</v>
      </c>
      <c r="C470" s="12" t="s">
        <v>20135</v>
      </c>
      <c r="D470" s="13">
        <v>39798</v>
      </c>
      <c r="E470" s="13">
        <v>39800</v>
      </c>
      <c r="F470" s="14">
        <v>39801</v>
      </c>
      <c r="G470" s="14">
        <v>39812</v>
      </c>
      <c r="H470" s="14">
        <v>39819</v>
      </c>
      <c r="I470" s="16">
        <v>39833</v>
      </c>
      <c r="J470" s="15">
        <v>11</v>
      </c>
      <c r="K470" s="15">
        <v>7</v>
      </c>
      <c r="L470" s="15">
        <v>18</v>
      </c>
      <c r="M470" s="15">
        <v>14</v>
      </c>
      <c r="O470" t="str">
        <f t="shared" si="7"/>
        <v>HJMBound &amp; Not Paid</v>
      </c>
    </row>
    <row r="471" spans="1:15" ht="12" customHeight="1" outlineLevel="1" x14ac:dyDescent="0.2">
      <c r="A471" s="12" t="s">
        <v>24156</v>
      </c>
      <c r="B471" s="12">
        <v>16037</v>
      </c>
      <c r="C471" s="12" t="s">
        <v>20135</v>
      </c>
      <c r="D471" s="13">
        <v>39801</v>
      </c>
      <c r="E471" s="13">
        <v>39801</v>
      </c>
      <c r="F471" s="14">
        <v>39801</v>
      </c>
      <c r="G471" s="14">
        <v>39804</v>
      </c>
      <c r="H471" s="14">
        <v>39804</v>
      </c>
      <c r="I471" s="16">
        <v>39814</v>
      </c>
      <c r="J471" s="15">
        <v>3</v>
      </c>
      <c r="K471" s="15">
        <v>0</v>
      </c>
      <c r="L471" s="15">
        <v>3</v>
      </c>
      <c r="M471" s="15">
        <v>10</v>
      </c>
      <c r="O471" t="str">
        <f t="shared" si="7"/>
        <v>LABBound &amp; Not Paid</v>
      </c>
    </row>
    <row r="472" spans="1:15" ht="12" customHeight="1" outlineLevel="1" x14ac:dyDescent="0.2">
      <c r="A472" s="12" t="s">
        <v>24157</v>
      </c>
      <c r="B472" s="12">
        <v>16126</v>
      </c>
      <c r="C472" s="12" t="s">
        <v>20135</v>
      </c>
      <c r="D472" s="13">
        <v>39800</v>
      </c>
      <c r="E472" s="13">
        <v>39801</v>
      </c>
      <c r="F472" s="14">
        <v>39801</v>
      </c>
      <c r="G472" s="14">
        <v>39813</v>
      </c>
      <c r="H472" s="14">
        <v>39813</v>
      </c>
      <c r="I472" s="16">
        <v>39828</v>
      </c>
      <c r="J472" s="15">
        <v>12</v>
      </c>
      <c r="K472" s="15">
        <v>0</v>
      </c>
      <c r="L472" s="15">
        <v>12</v>
      </c>
      <c r="M472" s="15">
        <v>15</v>
      </c>
      <c r="O472" t="str">
        <f t="shared" si="7"/>
        <v>MCBBound &amp; Not Paid</v>
      </c>
    </row>
    <row r="473" spans="1:15" ht="12" customHeight="1" outlineLevel="1" x14ac:dyDescent="0.2">
      <c r="A473" s="12" t="s">
        <v>24158</v>
      </c>
      <c r="B473" s="12">
        <v>16794</v>
      </c>
      <c r="C473" s="12" t="s">
        <v>20135</v>
      </c>
      <c r="D473" s="13">
        <v>39790</v>
      </c>
      <c r="E473" s="13">
        <v>39801</v>
      </c>
      <c r="F473" s="14">
        <v>39801</v>
      </c>
      <c r="G473" s="14">
        <v>39804</v>
      </c>
      <c r="H473" s="14">
        <v>39825</v>
      </c>
      <c r="I473" s="18"/>
      <c r="J473" s="15">
        <v>3</v>
      </c>
      <c r="K473" s="15">
        <v>21</v>
      </c>
      <c r="L473" s="15">
        <v>24</v>
      </c>
      <c r="M473" s="15">
        <v>0</v>
      </c>
      <c r="O473" t="str">
        <f t="shared" si="7"/>
        <v>NBBBound &amp; Not Paid</v>
      </c>
    </row>
    <row r="474" spans="1:15" ht="12" customHeight="1" outlineLevel="1" x14ac:dyDescent="0.2">
      <c r="A474" s="12" t="s">
        <v>20138</v>
      </c>
      <c r="B474" s="12">
        <v>16060</v>
      </c>
      <c r="C474" s="12" t="s">
        <v>20135</v>
      </c>
      <c r="D474" s="13">
        <v>39801</v>
      </c>
      <c r="E474" s="13">
        <v>39804</v>
      </c>
      <c r="F474" s="14">
        <v>39804</v>
      </c>
      <c r="G474" s="14">
        <v>39804</v>
      </c>
      <c r="H474" s="14">
        <v>39804</v>
      </c>
      <c r="I474" s="16">
        <v>39814</v>
      </c>
      <c r="J474" s="15">
        <v>0</v>
      </c>
      <c r="K474" s="15">
        <v>0</v>
      </c>
      <c r="L474" s="15">
        <v>0</v>
      </c>
      <c r="M474" s="15">
        <v>10</v>
      </c>
      <c r="O474" t="str">
        <f t="shared" si="7"/>
        <v>CNJBound &amp; Not Paid</v>
      </c>
    </row>
    <row r="475" spans="1:15" ht="12" customHeight="1" outlineLevel="1" x14ac:dyDescent="0.2">
      <c r="A475" s="12" t="s">
        <v>20138</v>
      </c>
      <c r="B475" s="12">
        <v>16087</v>
      </c>
      <c r="C475" s="12" t="s">
        <v>20135</v>
      </c>
      <c r="D475" s="13">
        <v>39770</v>
      </c>
      <c r="E475" s="13">
        <v>39804</v>
      </c>
      <c r="F475" s="14">
        <v>39804</v>
      </c>
      <c r="G475" s="14">
        <v>39804</v>
      </c>
      <c r="H475" s="14">
        <v>39804</v>
      </c>
      <c r="I475" s="16">
        <v>39818</v>
      </c>
      <c r="J475" s="15">
        <v>0</v>
      </c>
      <c r="K475" s="15">
        <v>0</v>
      </c>
      <c r="L475" s="15">
        <v>0</v>
      </c>
      <c r="M475" s="15">
        <v>14</v>
      </c>
      <c r="O475" t="str">
        <f t="shared" si="7"/>
        <v>CNJBound &amp; Not Paid</v>
      </c>
    </row>
    <row r="476" spans="1:15" ht="12" customHeight="1" outlineLevel="1" x14ac:dyDescent="0.2">
      <c r="A476" s="12" t="s">
        <v>20138</v>
      </c>
      <c r="B476" s="12">
        <v>15967</v>
      </c>
      <c r="C476" s="12" t="s">
        <v>20135</v>
      </c>
      <c r="D476" s="13">
        <v>39804</v>
      </c>
      <c r="E476" s="13">
        <v>39804</v>
      </c>
      <c r="F476" s="14">
        <v>39804</v>
      </c>
      <c r="G476" s="14">
        <v>39804</v>
      </c>
      <c r="H476" s="14">
        <v>39812</v>
      </c>
      <c r="I476" s="16">
        <v>39811</v>
      </c>
      <c r="J476" s="15">
        <v>0</v>
      </c>
      <c r="K476" s="15">
        <v>8</v>
      </c>
      <c r="L476" s="15">
        <v>8</v>
      </c>
      <c r="M476" s="15">
        <v>-1</v>
      </c>
      <c r="O476" t="str">
        <f t="shared" si="7"/>
        <v>CNJBound &amp; Not Paid</v>
      </c>
    </row>
    <row r="477" spans="1:15" ht="12" customHeight="1" outlineLevel="1" x14ac:dyDescent="0.2">
      <c r="A477" s="12" t="s">
        <v>24153</v>
      </c>
      <c r="B477" s="12">
        <v>16353</v>
      </c>
      <c r="C477" s="12" t="s">
        <v>20135</v>
      </c>
      <c r="D477" s="13">
        <v>39793</v>
      </c>
      <c r="E477" s="13">
        <v>39804</v>
      </c>
      <c r="F477" s="14">
        <v>39804</v>
      </c>
      <c r="G477" s="14">
        <v>39813</v>
      </c>
      <c r="H477" s="14">
        <v>39813</v>
      </c>
      <c r="I477" s="16">
        <v>39864</v>
      </c>
      <c r="J477" s="15">
        <v>9</v>
      </c>
      <c r="K477" s="15">
        <v>0</v>
      </c>
      <c r="L477" s="15">
        <v>9</v>
      </c>
      <c r="M477" s="15">
        <v>51</v>
      </c>
      <c r="O477" t="str">
        <f t="shared" si="7"/>
        <v>HJMBound &amp; Not Paid</v>
      </c>
    </row>
    <row r="478" spans="1:15" ht="12" customHeight="1" outlineLevel="1" x14ac:dyDescent="0.2">
      <c r="A478" s="12" t="s">
        <v>24156</v>
      </c>
      <c r="B478" s="12">
        <v>16119</v>
      </c>
      <c r="C478" s="12" t="s">
        <v>20135</v>
      </c>
      <c r="D478" s="13">
        <v>39801</v>
      </c>
      <c r="E478" s="13">
        <v>39801</v>
      </c>
      <c r="F478" s="14">
        <v>39804</v>
      </c>
      <c r="G478" s="14">
        <v>39811</v>
      </c>
      <c r="H478" s="14">
        <v>39812</v>
      </c>
      <c r="I478" s="16">
        <v>39826</v>
      </c>
      <c r="J478" s="15">
        <v>7</v>
      </c>
      <c r="K478" s="15">
        <v>1</v>
      </c>
      <c r="L478" s="15">
        <v>8</v>
      </c>
      <c r="M478" s="15">
        <v>14</v>
      </c>
      <c r="O478" t="str">
        <f t="shared" si="7"/>
        <v>LABBound &amp; Not Paid</v>
      </c>
    </row>
    <row r="479" spans="1:15" ht="12" customHeight="1" outlineLevel="1" x14ac:dyDescent="0.2">
      <c r="A479" s="12" t="s">
        <v>24156</v>
      </c>
      <c r="B479" s="12">
        <v>16168</v>
      </c>
      <c r="C479" s="12" t="s">
        <v>20135</v>
      </c>
      <c r="D479" s="13">
        <v>39797</v>
      </c>
      <c r="E479" s="13">
        <v>39804</v>
      </c>
      <c r="F479" s="14">
        <v>39804</v>
      </c>
      <c r="G479" s="14">
        <v>39827</v>
      </c>
      <c r="H479" s="14">
        <v>39827</v>
      </c>
      <c r="I479" s="16">
        <v>39840</v>
      </c>
      <c r="J479" s="15">
        <v>23</v>
      </c>
      <c r="K479" s="15">
        <v>0</v>
      </c>
      <c r="L479" s="15">
        <v>23</v>
      </c>
      <c r="M479" s="15">
        <v>13</v>
      </c>
      <c r="O479" t="str">
        <f t="shared" si="7"/>
        <v>LABBound &amp; Not Paid</v>
      </c>
    </row>
    <row r="480" spans="1:15" ht="12" customHeight="1" outlineLevel="1" x14ac:dyDescent="0.2">
      <c r="A480" s="12" t="s">
        <v>24157</v>
      </c>
      <c r="B480" s="12">
        <v>16113</v>
      </c>
      <c r="C480" s="12" t="s">
        <v>20135</v>
      </c>
      <c r="D480" s="13">
        <v>39804</v>
      </c>
      <c r="E480" s="13">
        <v>39804</v>
      </c>
      <c r="F480" s="14">
        <v>39804</v>
      </c>
      <c r="G480" s="14">
        <v>39811</v>
      </c>
      <c r="H480" s="14">
        <v>39811</v>
      </c>
      <c r="I480" s="16">
        <v>39824</v>
      </c>
      <c r="J480" s="15">
        <v>7</v>
      </c>
      <c r="K480" s="15">
        <v>0</v>
      </c>
      <c r="L480" s="15">
        <v>7</v>
      </c>
      <c r="M480" s="15">
        <v>13</v>
      </c>
      <c r="O480" t="str">
        <f t="shared" si="7"/>
        <v>MCBBound &amp; Not Paid</v>
      </c>
    </row>
    <row r="481" spans="1:15" ht="12" customHeight="1" outlineLevel="1" x14ac:dyDescent="0.2">
      <c r="A481" s="12" t="s">
        <v>24158</v>
      </c>
      <c r="B481" s="12">
        <v>16796</v>
      </c>
      <c r="C481" s="12" t="s">
        <v>20134</v>
      </c>
      <c r="D481" s="13">
        <v>39799</v>
      </c>
      <c r="E481" s="13">
        <v>39804</v>
      </c>
      <c r="F481" s="14">
        <v>39804</v>
      </c>
      <c r="G481" s="14">
        <v>39817</v>
      </c>
      <c r="H481" s="14">
        <v>39817</v>
      </c>
      <c r="I481" s="18"/>
      <c r="J481" s="15">
        <v>13</v>
      </c>
      <c r="K481" s="15">
        <v>0</v>
      </c>
      <c r="L481" s="15">
        <v>13</v>
      </c>
      <c r="M481" s="15">
        <v>0</v>
      </c>
      <c r="O481" t="str">
        <f t="shared" si="7"/>
        <v>NBBNo Sale</v>
      </c>
    </row>
    <row r="482" spans="1:15" ht="12" customHeight="1" outlineLevel="1" x14ac:dyDescent="0.2">
      <c r="A482" s="12" t="s">
        <v>24158</v>
      </c>
      <c r="B482" s="12">
        <v>16795</v>
      </c>
      <c r="C482" s="12" t="s">
        <v>20133</v>
      </c>
      <c r="D482" s="13">
        <v>39791</v>
      </c>
      <c r="E482" s="13">
        <v>39801</v>
      </c>
      <c r="F482" s="14">
        <v>39804</v>
      </c>
      <c r="G482" s="20"/>
      <c r="H482" s="20"/>
      <c r="I482" s="18"/>
      <c r="J482" s="23"/>
      <c r="K482" s="23"/>
      <c r="L482" s="15">
        <v>0</v>
      </c>
      <c r="M482" s="15">
        <v>0</v>
      </c>
      <c r="O482" t="str">
        <f t="shared" si="7"/>
        <v>NBBDeclined</v>
      </c>
    </row>
    <row r="483" spans="1:15" ht="12" customHeight="1" outlineLevel="1" x14ac:dyDescent="0.2">
      <c r="A483" s="12" t="s">
        <v>24153</v>
      </c>
      <c r="B483" s="12">
        <v>16133</v>
      </c>
      <c r="C483" s="12" t="s">
        <v>20135</v>
      </c>
      <c r="D483" s="13">
        <v>39797</v>
      </c>
      <c r="E483" s="13">
        <v>39804</v>
      </c>
      <c r="F483" s="14">
        <v>39805</v>
      </c>
      <c r="G483" s="14">
        <v>39811</v>
      </c>
      <c r="H483" s="14">
        <v>39811</v>
      </c>
      <c r="I483" s="16">
        <v>39829</v>
      </c>
      <c r="J483" s="15">
        <v>6</v>
      </c>
      <c r="K483" s="15">
        <v>0</v>
      </c>
      <c r="L483" s="15">
        <v>6</v>
      </c>
      <c r="M483" s="15">
        <v>18</v>
      </c>
      <c r="O483" t="str">
        <f t="shared" si="7"/>
        <v>HJMBound &amp; Not Paid</v>
      </c>
    </row>
    <row r="484" spans="1:15" ht="12" customHeight="1" outlineLevel="1" x14ac:dyDescent="0.2">
      <c r="A484" s="12" t="s">
        <v>24157</v>
      </c>
      <c r="B484" s="12">
        <v>16150</v>
      </c>
      <c r="C484" s="12" t="s">
        <v>20135</v>
      </c>
      <c r="D484" s="13">
        <v>39792</v>
      </c>
      <c r="E484" s="13">
        <v>39801</v>
      </c>
      <c r="F484" s="14">
        <v>39805</v>
      </c>
      <c r="G484" s="14">
        <v>39815</v>
      </c>
      <c r="H484" s="14">
        <v>39825</v>
      </c>
      <c r="I484" s="16">
        <v>39834</v>
      </c>
      <c r="J484" s="15">
        <v>10</v>
      </c>
      <c r="K484" s="15">
        <v>10</v>
      </c>
      <c r="L484" s="15">
        <v>20</v>
      </c>
      <c r="M484" s="15">
        <v>9</v>
      </c>
      <c r="O484" t="str">
        <f t="shared" si="7"/>
        <v>MCBBound &amp; Not Paid</v>
      </c>
    </row>
    <row r="485" spans="1:15" ht="12" customHeight="1" outlineLevel="1" x14ac:dyDescent="0.2">
      <c r="A485" s="12" t="s">
        <v>24158</v>
      </c>
      <c r="B485" s="12">
        <v>16797</v>
      </c>
      <c r="C485" s="12" t="s">
        <v>20133</v>
      </c>
      <c r="D485" s="13">
        <v>39800</v>
      </c>
      <c r="E485" s="13">
        <v>39804</v>
      </c>
      <c r="F485" s="14">
        <v>39805</v>
      </c>
      <c r="G485" s="20"/>
      <c r="H485" s="20"/>
      <c r="I485" s="18"/>
      <c r="J485" s="23"/>
      <c r="K485" s="23"/>
      <c r="L485" s="15">
        <v>0</v>
      </c>
      <c r="M485" s="15">
        <v>0</v>
      </c>
      <c r="O485" t="str">
        <f t="shared" si="7"/>
        <v>NBBDeclined</v>
      </c>
    </row>
    <row r="486" spans="1:15" ht="12" customHeight="1" outlineLevel="1" x14ac:dyDescent="0.2">
      <c r="A486" s="12" t="s">
        <v>24158</v>
      </c>
      <c r="B486" s="12">
        <v>16798</v>
      </c>
      <c r="C486" s="12" t="s">
        <v>20133</v>
      </c>
      <c r="D486" s="13">
        <v>39801</v>
      </c>
      <c r="E486" s="13">
        <v>39805</v>
      </c>
      <c r="F486" s="14">
        <v>39805</v>
      </c>
      <c r="G486" s="20"/>
      <c r="H486" s="20"/>
      <c r="I486" s="18"/>
      <c r="J486" s="23"/>
      <c r="K486" s="23"/>
      <c r="L486" s="15">
        <v>0</v>
      </c>
      <c r="M486" s="15">
        <v>0</v>
      </c>
      <c r="O486" t="str">
        <f t="shared" si="7"/>
        <v>NBBDeclined</v>
      </c>
    </row>
    <row r="487" spans="1:15" ht="12" customHeight="1" outlineLevel="1" x14ac:dyDescent="0.2">
      <c r="A487" s="12" t="s">
        <v>24158</v>
      </c>
      <c r="B487" s="12">
        <v>16799</v>
      </c>
      <c r="C487" s="12" t="s">
        <v>20133</v>
      </c>
      <c r="D487" s="13">
        <v>39797</v>
      </c>
      <c r="E487" s="13">
        <v>39805</v>
      </c>
      <c r="F487" s="14">
        <v>39805</v>
      </c>
      <c r="G487" s="20"/>
      <c r="H487" s="20"/>
      <c r="I487" s="18"/>
      <c r="J487" s="23"/>
      <c r="K487" s="23"/>
      <c r="L487" s="15">
        <v>0</v>
      </c>
      <c r="M487" s="15">
        <v>0</v>
      </c>
      <c r="O487" t="str">
        <f t="shared" si="7"/>
        <v>NBBDeclined</v>
      </c>
    </row>
    <row r="488" spans="1:15" ht="12" customHeight="1" outlineLevel="1" x14ac:dyDescent="0.2">
      <c r="A488" s="12" t="s">
        <v>24158</v>
      </c>
      <c r="B488" s="12">
        <v>16800</v>
      </c>
      <c r="C488" s="12" t="s">
        <v>20133</v>
      </c>
      <c r="D488" s="13">
        <v>39804</v>
      </c>
      <c r="E488" s="13">
        <v>39805</v>
      </c>
      <c r="F488" s="14">
        <v>39808</v>
      </c>
      <c r="G488" s="20"/>
      <c r="H488" s="20"/>
      <c r="I488" s="18"/>
      <c r="J488" s="23"/>
      <c r="K488" s="23"/>
      <c r="L488" s="15">
        <v>0</v>
      </c>
      <c r="M488" s="15">
        <v>0</v>
      </c>
      <c r="O488" t="str">
        <f t="shared" si="7"/>
        <v>NBBDeclined</v>
      </c>
    </row>
    <row r="489" spans="1:15" ht="12" customHeight="1" outlineLevel="1" x14ac:dyDescent="0.2">
      <c r="A489" s="12" t="s">
        <v>24158</v>
      </c>
      <c r="B489" s="12">
        <v>16801</v>
      </c>
      <c r="C489" s="12" t="s">
        <v>20134</v>
      </c>
      <c r="D489" s="13">
        <v>39805</v>
      </c>
      <c r="E489" s="13">
        <v>39806</v>
      </c>
      <c r="F489" s="14">
        <v>39811</v>
      </c>
      <c r="G489" s="14">
        <v>39817</v>
      </c>
      <c r="H489" s="14">
        <v>39817</v>
      </c>
      <c r="I489" s="18"/>
      <c r="J489" s="15">
        <v>6</v>
      </c>
      <c r="K489" s="15">
        <v>0</v>
      </c>
      <c r="L489" s="15">
        <v>6</v>
      </c>
      <c r="M489" s="15">
        <v>0</v>
      </c>
      <c r="O489" t="str">
        <f t="shared" si="7"/>
        <v>NBBNo Sale</v>
      </c>
    </row>
    <row r="490" spans="1:15" ht="12" customHeight="1" outlineLevel="1" x14ac:dyDescent="0.2">
      <c r="A490" s="12" t="s">
        <v>24156</v>
      </c>
      <c r="B490" s="12">
        <v>16125</v>
      </c>
      <c r="C490" s="12" t="s">
        <v>20135</v>
      </c>
      <c r="D490" s="13">
        <v>39804</v>
      </c>
      <c r="E490" s="13">
        <v>39811</v>
      </c>
      <c r="F490" s="14">
        <v>39812</v>
      </c>
      <c r="G490" s="14">
        <v>39819</v>
      </c>
      <c r="H490" s="14">
        <v>39819</v>
      </c>
      <c r="I490" s="16">
        <v>39828</v>
      </c>
      <c r="J490" s="15">
        <v>7</v>
      </c>
      <c r="K490" s="15">
        <v>0</v>
      </c>
      <c r="L490" s="15">
        <v>7</v>
      </c>
      <c r="M490" s="15">
        <v>9</v>
      </c>
      <c r="O490" t="str">
        <f t="shared" si="7"/>
        <v>LABBound &amp; Not Paid</v>
      </c>
    </row>
    <row r="491" spans="1:15" ht="12" customHeight="1" outlineLevel="1" x14ac:dyDescent="0.2">
      <c r="A491" s="12" t="s">
        <v>24156</v>
      </c>
      <c r="B491" s="12">
        <v>16120</v>
      </c>
      <c r="C491" s="12" t="s">
        <v>20135</v>
      </c>
      <c r="D491" s="13">
        <v>39799</v>
      </c>
      <c r="E491" s="13">
        <v>39811</v>
      </c>
      <c r="F491" s="14">
        <v>39812</v>
      </c>
      <c r="G491" s="14">
        <v>39819</v>
      </c>
      <c r="H491" s="14">
        <v>39819</v>
      </c>
      <c r="I491" s="16">
        <v>39827</v>
      </c>
      <c r="J491" s="15">
        <v>7</v>
      </c>
      <c r="K491" s="15">
        <v>0</v>
      </c>
      <c r="L491" s="15">
        <v>7</v>
      </c>
      <c r="M491" s="15">
        <v>8</v>
      </c>
      <c r="O491" t="str">
        <f t="shared" si="7"/>
        <v>LABBound &amp; Not Paid</v>
      </c>
    </row>
    <row r="492" spans="1:15" ht="12" customHeight="1" outlineLevel="1" x14ac:dyDescent="0.2">
      <c r="A492" s="12" t="s">
        <v>24157</v>
      </c>
      <c r="B492" s="12">
        <v>16135</v>
      </c>
      <c r="C492" s="12" t="s">
        <v>20135</v>
      </c>
      <c r="D492" s="13">
        <v>39801</v>
      </c>
      <c r="E492" s="13">
        <v>39811</v>
      </c>
      <c r="F492" s="14">
        <v>39812</v>
      </c>
      <c r="G492" s="14">
        <v>39822</v>
      </c>
      <c r="H492" s="14">
        <v>39822</v>
      </c>
      <c r="I492" s="16">
        <v>39830</v>
      </c>
      <c r="J492" s="15">
        <v>10</v>
      </c>
      <c r="K492" s="15">
        <v>0</v>
      </c>
      <c r="L492" s="15">
        <v>10</v>
      </c>
      <c r="M492" s="15">
        <v>8</v>
      </c>
      <c r="O492" t="str">
        <f t="shared" si="7"/>
        <v>MCBBound &amp; Not Paid</v>
      </c>
    </row>
    <row r="493" spans="1:15" ht="12" customHeight="1" outlineLevel="1" x14ac:dyDescent="0.2">
      <c r="A493" s="12" t="s">
        <v>24158</v>
      </c>
      <c r="B493" s="12">
        <v>16802</v>
      </c>
      <c r="C493" s="12" t="s">
        <v>20133</v>
      </c>
      <c r="D493" s="18"/>
      <c r="E493" s="13">
        <v>39812</v>
      </c>
      <c r="F493" s="14">
        <v>39812</v>
      </c>
      <c r="G493" s="20"/>
      <c r="H493" s="20"/>
      <c r="I493" s="18"/>
      <c r="J493" s="23"/>
      <c r="K493" s="23"/>
      <c r="L493" s="15">
        <v>0</v>
      </c>
      <c r="M493" s="15">
        <v>0</v>
      </c>
      <c r="O493" t="str">
        <f t="shared" si="7"/>
        <v>NBBDeclined</v>
      </c>
    </row>
    <row r="494" spans="1:15" ht="12" customHeight="1" outlineLevel="1" x14ac:dyDescent="0.2">
      <c r="A494" s="12" t="s">
        <v>24158</v>
      </c>
      <c r="B494" s="12">
        <v>16803</v>
      </c>
      <c r="C494" s="12" t="s">
        <v>20135</v>
      </c>
      <c r="D494" s="13">
        <v>39806</v>
      </c>
      <c r="E494" s="13">
        <v>39811</v>
      </c>
      <c r="F494" s="14">
        <v>39812</v>
      </c>
      <c r="G494" s="14">
        <v>39820</v>
      </c>
      <c r="H494" s="14">
        <v>39821</v>
      </c>
      <c r="I494" s="18"/>
      <c r="J494" s="15">
        <v>8</v>
      </c>
      <c r="K494" s="15">
        <v>1</v>
      </c>
      <c r="L494" s="15">
        <v>9</v>
      </c>
      <c r="M494" s="15">
        <v>0</v>
      </c>
      <c r="O494" t="str">
        <f t="shared" si="7"/>
        <v>NBBBound &amp; Not Paid</v>
      </c>
    </row>
    <row r="495" spans="1:15" ht="12" customHeight="1" outlineLevel="1" x14ac:dyDescent="0.2">
      <c r="A495" s="12" t="s">
        <v>24158</v>
      </c>
      <c r="B495" s="12">
        <v>16804</v>
      </c>
      <c r="C495" s="12" t="s">
        <v>20135</v>
      </c>
      <c r="D495" s="13">
        <v>39811</v>
      </c>
      <c r="E495" s="13">
        <v>39811</v>
      </c>
      <c r="F495" s="14">
        <v>39812</v>
      </c>
      <c r="G495" s="14">
        <v>39819</v>
      </c>
      <c r="H495" s="14">
        <v>39819</v>
      </c>
      <c r="I495" s="18"/>
      <c r="J495" s="15">
        <v>7</v>
      </c>
      <c r="K495" s="15">
        <v>0</v>
      </c>
      <c r="L495" s="15">
        <v>7</v>
      </c>
      <c r="M495" s="15">
        <v>0</v>
      </c>
      <c r="O495" t="str">
        <f t="shared" si="7"/>
        <v>NBBBound &amp; Not Paid</v>
      </c>
    </row>
    <row r="496" spans="1:15" ht="12" customHeight="1" outlineLevel="1" x14ac:dyDescent="0.2">
      <c r="A496" s="12" t="s">
        <v>20138</v>
      </c>
      <c r="B496" s="12">
        <v>16149</v>
      </c>
      <c r="C496" s="12" t="s">
        <v>20135</v>
      </c>
      <c r="D496" s="13">
        <v>39812</v>
      </c>
      <c r="E496" s="13">
        <v>39812</v>
      </c>
      <c r="F496" s="14">
        <v>39813</v>
      </c>
      <c r="G496" s="14">
        <v>39819</v>
      </c>
      <c r="H496" s="14">
        <v>39819</v>
      </c>
      <c r="I496" s="16">
        <v>39834</v>
      </c>
      <c r="J496" s="15">
        <v>6</v>
      </c>
      <c r="K496" s="15">
        <v>0</v>
      </c>
      <c r="L496" s="15">
        <v>6</v>
      </c>
      <c r="M496" s="15">
        <v>15</v>
      </c>
      <c r="O496" t="str">
        <f t="shared" si="7"/>
        <v>CNJBound &amp; Not Paid</v>
      </c>
    </row>
    <row r="497" spans="1:15" ht="12" customHeight="1" outlineLevel="1" x14ac:dyDescent="0.2">
      <c r="A497" s="12" t="s">
        <v>24153</v>
      </c>
      <c r="B497" s="12">
        <v>16131</v>
      </c>
      <c r="C497" s="12" t="s">
        <v>20135</v>
      </c>
      <c r="D497" s="13">
        <v>39811</v>
      </c>
      <c r="E497" s="13">
        <v>39812</v>
      </c>
      <c r="F497" s="14">
        <v>39813</v>
      </c>
      <c r="G497" s="14">
        <v>39813</v>
      </c>
      <c r="H497" s="14">
        <v>39813</v>
      </c>
      <c r="I497" s="16">
        <v>39828</v>
      </c>
      <c r="J497" s="15">
        <v>0</v>
      </c>
      <c r="K497" s="15">
        <v>0</v>
      </c>
      <c r="L497" s="15">
        <v>0</v>
      </c>
      <c r="M497" s="15">
        <v>15</v>
      </c>
      <c r="O497" t="str">
        <f t="shared" si="7"/>
        <v>HJMBound &amp; Not Paid</v>
      </c>
    </row>
    <row r="498" spans="1:15" ht="12" customHeight="1" outlineLevel="1" x14ac:dyDescent="0.2">
      <c r="A498" s="12" t="s">
        <v>20138</v>
      </c>
      <c r="B498" s="12">
        <v>16173</v>
      </c>
      <c r="C498" s="12" t="s">
        <v>20135</v>
      </c>
      <c r="D498" s="13">
        <v>39804</v>
      </c>
      <c r="E498" s="13">
        <v>39811</v>
      </c>
      <c r="F498" s="14">
        <v>39818</v>
      </c>
      <c r="G498" s="14">
        <v>39825</v>
      </c>
      <c r="H498" s="14">
        <v>39828</v>
      </c>
      <c r="I498" s="16">
        <v>39841</v>
      </c>
      <c r="J498" s="15">
        <v>7</v>
      </c>
      <c r="K498" s="15">
        <v>3</v>
      </c>
      <c r="L498" s="15">
        <v>10</v>
      </c>
      <c r="M498" s="15">
        <v>13</v>
      </c>
      <c r="O498" t="str">
        <f t="shared" si="7"/>
        <v>CNJBound &amp; Not Paid</v>
      </c>
    </row>
    <row r="499" spans="1:15" ht="12" customHeight="1" outlineLevel="1" x14ac:dyDescent="0.2">
      <c r="A499" s="12" t="s">
        <v>20138</v>
      </c>
      <c r="B499" s="12">
        <v>16155</v>
      </c>
      <c r="C499" s="12" t="s">
        <v>20135</v>
      </c>
      <c r="D499" s="13">
        <v>39811</v>
      </c>
      <c r="E499" s="13">
        <v>39811</v>
      </c>
      <c r="F499" s="14">
        <v>39818</v>
      </c>
      <c r="G499" s="14">
        <v>39822</v>
      </c>
      <c r="H499" s="14">
        <v>39822</v>
      </c>
      <c r="I499" s="16">
        <v>39836</v>
      </c>
      <c r="J499" s="15">
        <v>4</v>
      </c>
      <c r="K499" s="15">
        <v>0</v>
      </c>
      <c r="L499" s="15">
        <v>4</v>
      </c>
      <c r="M499" s="15">
        <v>14</v>
      </c>
      <c r="O499" t="str">
        <f t="shared" si="7"/>
        <v>CNJBound &amp; Not Paid</v>
      </c>
    </row>
    <row r="500" spans="1:15" ht="12" customHeight="1" outlineLevel="1" x14ac:dyDescent="0.2">
      <c r="A500" s="12" t="s">
        <v>24153</v>
      </c>
      <c r="B500" s="12">
        <v>16537</v>
      </c>
      <c r="C500" s="12" t="s">
        <v>20135</v>
      </c>
      <c r="D500" s="13">
        <v>39815</v>
      </c>
      <c r="E500" s="13">
        <v>39818</v>
      </c>
      <c r="F500" s="14">
        <v>39818</v>
      </c>
      <c r="G500" s="14">
        <v>39833</v>
      </c>
      <c r="H500" s="14">
        <v>39866</v>
      </c>
      <c r="I500" s="16">
        <v>39896</v>
      </c>
      <c r="J500" s="15">
        <v>15</v>
      </c>
      <c r="K500" s="15">
        <v>33</v>
      </c>
      <c r="L500" s="15">
        <v>48</v>
      </c>
      <c r="M500" s="15">
        <v>30</v>
      </c>
      <c r="O500" t="str">
        <f t="shared" si="7"/>
        <v>HJMBound &amp; Not Paid</v>
      </c>
    </row>
    <row r="501" spans="1:15" ht="12" customHeight="1" outlineLevel="1" x14ac:dyDescent="0.2">
      <c r="A501" s="12" t="s">
        <v>24153</v>
      </c>
      <c r="B501" s="12">
        <v>16264</v>
      </c>
      <c r="C501" s="12" t="s">
        <v>20135</v>
      </c>
      <c r="D501" s="13">
        <v>39805</v>
      </c>
      <c r="E501" s="13">
        <v>39806</v>
      </c>
      <c r="F501" s="14">
        <v>39818</v>
      </c>
      <c r="G501" s="14">
        <v>39819</v>
      </c>
      <c r="H501" s="14">
        <v>39820</v>
      </c>
      <c r="I501" s="16">
        <v>39845</v>
      </c>
      <c r="J501" s="15">
        <v>1</v>
      </c>
      <c r="K501" s="15">
        <v>1</v>
      </c>
      <c r="L501" s="15">
        <v>2</v>
      </c>
      <c r="M501" s="15">
        <v>25</v>
      </c>
      <c r="O501" t="str">
        <f t="shared" si="7"/>
        <v>HJMBound &amp; Not Paid</v>
      </c>
    </row>
    <row r="502" spans="1:15" ht="12" customHeight="1" outlineLevel="1" x14ac:dyDescent="0.2">
      <c r="A502" s="12" t="s">
        <v>24153</v>
      </c>
      <c r="B502" s="12">
        <v>16099</v>
      </c>
      <c r="C502" s="12" t="s">
        <v>20135</v>
      </c>
      <c r="D502" s="17">
        <v>39818</v>
      </c>
      <c r="E502" s="13">
        <v>39818</v>
      </c>
      <c r="F502" s="14">
        <v>39818</v>
      </c>
      <c r="G502" s="14">
        <v>39794</v>
      </c>
      <c r="H502" s="14">
        <v>39818</v>
      </c>
      <c r="I502" s="16">
        <v>39820</v>
      </c>
      <c r="J502" s="15">
        <v>-24</v>
      </c>
      <c r="K502" s="15">
        <v>24</v>
      </c>
      <c r="L502" s="15">
        <v>0</v>
      </c>
      <c r="M502" s="15">
        <v>2</v>
      </c>
      <c r="O502" t="str">
        <f t="shared" si="7"/>
        <v>HJMBound &amp; Not Paid</v>
      </c>
    </row>
    <row r="503" spans="1:15" ht="12" customHeight="1" outlineLevel="1" x14ac:dyDescent="0.2">
      <c r="A503" s="12" t="s">
        <v>24153</v>
      </c>
      <c r="B503" s="12">
        <v>16267</v>
      </c>
      <c r="C503" s="12" t="s">
        <v>20135</v>
      </c>
      <c r="D503" s="13">
        <v>39801</v>
      </c>
      <c r="E503" s="13">
        <v>39818</v>
      </c>
      <c r="F503" s="14">
        <v>39818</v>
      </c>
      <c r="G503" s="14">
        <v>39820</v>
      </c>
      <c r="H503" s="14">
        <v>39821</v>
      </c>
      <c r="I503" s="16">
        <v>39845</v>
      </c>
      <c r="J503" s="15">
        <v>2</v>
      </c>
      <c r="K503" s="15">
        <v>1</v>
      </c>
      <c r="L503" s="15">
        <v>3</v>
      </c>
      <c r="M503" s="15">
        <v>24</v>
      </c>
      <c r="O503" t="str">
        <f t="shared" si="7"/>
        <v>HJMBound &amp; Not Paid</v>
      </c>
    </row>
    <row r="504" spans="1:15" ht="12" customHeight="1" outlineLevel="1" x14ac:dyDescent="0.2">
      <c r="A504" s="12" t="s">
        <v>24156</v>
      </c>
      <c r="B504" s="12">
        <v>16108</v>
      </c>
      <c r="C504" s="12" t="s">
        <v>20135</v>
      </c>
      <c r="D504" s="13">
        <v>39813</v>
      </c>
      <c r="E504" s="13">
        <v>39815</v>
      </c>
      <c r="F504" s="14">
        <v>39818</v>
      </c>
      <c r="G504" s="14">
        <v>39818</v>
      </c>
      <c r="H504" s="14">
        <v>39818</v>
      </c>
      <c r="I504" s="16">
        <v>39823</v>
      </c>
      <c r="J504" s="15">
        <v>0</v>
      </c>
      <c r="K504" s="15">
        <v>0</v>
      </c>
      <c r="L504" s="15">
        <v>0</v>
      </c>
      <c r="M504" s="15">
        <v>5</v>
      </c>
      <c r="O504" t="str">
        <f t="shared" si="7"/>
        <v>LABBound &amp; Not Paid</v>
      </c>
    </row>
    <row r="505" spans="1:15" ht="12" customHeight="1" outlineLevel="1" x14ac:dyDescent="0.2">
      <c r="A505" s="12" t="s">
        <v>24156</v>
      </c>
      <c r="B505" s="12">
        <v>16271</v>
      </c>
      <c r="C505" s="12" t="s">
        <v>20135</v>
      </c>
      <c r="D505" s="13">
        <v>39800</v>
      </c>
      <c r="E505" s="13">
        <v>39800</v>
      </c>
      <c r="F505" s="14">
        <v>39818</v>
      </c>
      <c r="G505" s="14">
        <v>39829</v>
      </c>
      <c r="H505" s="14">
        <v>39829</v>
      </c>
      <c r="I505" s="16">
        <v>39845</v>
      </c>
      <c r="J505" s="15">
        <v>11</v>
      </c>
      <c r="K505" s="15">
        <v>0</v>
      </c>
      <c r="L505" s="15">
        <v>11</v>
      </c>
      <c r="M505" s="15">
        <v>16</v>
      </c>
      <c r="O505" t="str">
        <f t="shared" si="7"/>
        <v>LABBound &amp; Not Paid</v>
      </c>
    </row>
    <row r="506" spans="1:15" ht="12" customHeight="1" outlineLevel="1" x14ac:dyDescent="0.2">
      <c r="A506" s="12" t="s">
        <v>24157</v>
      </c>
      <c r="B506" s="12">
        <v>16153</v>
      </c>
      <c r="C506" s="12" t="s">
        <v>20135</v>
      </c>
      <c r="D506" s="13">
        <v>39800</v>
      </c>
      <c r="E506" s="13">
        <v>39804</v>
      </c>
      <c r="F506" s="14">
        <v>39818</v>
      </c>
      <c r="G506" s="14">
        <v>39819</v>
      </c>
      <c r="H506" s="14">
        <v>39820</v>
      </c>
      <c r="I506" s="16">
        <v>39836</v>
      </c>
      <c r="J506" s="15">
        <v>1</v>
      </c>
      <c r="K506" s="15">
        <v>1</v>
      </c>
      <c r="L506" s="15">
        <v>2</v>
      </c>
      <c r="M506" s="15">
        <v>16</v>
      </c>
      <c r="O506" t="str">
        <f t="shared" si="7"/>
        <v>MCBBound &amp; Not Paid</v>
      </c>
    </row>
    <row r="507" spans="1:15" ht="12" customHeight="1" outlineLevel="1" x14ac:dyDescent="0.2">
      <c r="A507" s="12" t="s">
        <v>24157</v>
      </c>
      <c r="B507" s="12">
        <v>16179</v>
      </c>
      <c r="C507" s="12" t="s">
        <v>20135</v>
      </c>
      <c r="D507" s="13">
        <v>39797</v>
      </c>
      <c r="E507" s="13">
        <v>39804</v>
      </c>
      <c r="F507" s="14">
        <v>39818</v>
      </c>
      <c r="G507" s="14">
        <v>39825</v>
      </c>
      <c r="H507" s="14">
        <v>39825</v>
      </c>
      <c r="I507" s="16">
        <v>39842</v>
      </c>
      <c r="J507" s="15">
        <v>7</v>
      </c>
      <c r="K507" s="15">
        <v>0</v>
      </c>
      <c r="L507" s="15">
        <v>7</v>
      </c>
      <c r="M507" s="15">
        <v>17</v>
      </c>
      <c r="O507" t="str">
        <f t="shared" si="7"/>
        <v>MCBBound &amp; Not Paid</v>
      </c>
    </row>
    <row r="508" spans="1:15" ht="12" customHeight="1" outlineLevel="1" x14ac:dyDescent="0.2">
      <c r="A508" s="12" t="s">
        <v>24158</v>
      </c>
      <c r="B508" s="12">
        <v>16805</v>
      </c>
      <c r="C508" s="12" t="s">
        <v>20133</v>
      </c>
      <c r="D508" s="13">
        <v>39785</v>
      </c>
      <c r="E508" s="13">
        <v>39818</v>
      </c>
      <c r="F508" s="14">
        <v>39818</v>
      </c>
      <c r="G508" s="14">
        <v>39821</v>
      </c>
      <c r="H508" s="20"/>
      <c r="I508" s="18"/>
      <c r="J508" s="15">
        <v>3</v>
      </c>
      <c r="K508" s="23"/>
      <c r="L508" s="15">
        <v>0</v>
      </c>
      <c r="M508" s="15">
        <v>0</v>
      </c>
      <c r="O508" t="str">
        <f t="shared" si="7"/>
        <v>NBBDeclined</v>
      </c>
    </row>
    <row r="509" spans="1:15" ht="12" customHeight="1" outlineLevel="1" x14ac:dyDescent="0.2">
      <c r="A509" s="12" t="s">
        <v>20138</v>
      </c>
      <c r="B509" s="12">
        <v>16364</v>
      </c>
      <c r="C509" s="12" t="s">
        <v>20137</v>
      </c>
      <c r="D509" s="13">
        <v>39812</v>
      </c>
      <c r="E509" s="13">
        <v>39818</v>
      </c>
      <c r="F509" s="14">
        <v>39819</v>
      </c>
      <c r="G509" s="14">
        <v>39855</v>
      </c>
      <c r="H509" s="14">
        <v>39856</v>
      </c>
      <c r="I509" s="16">
        <v>39867</v>
      </c>
      <c r="J509" s="15">
        <v>36</v>
      </c>
      <c r="K509" s="15">
        <v>1</v>
      </c>
      <c r="L509" s="15">
        <v>37</v>
      </c>
      <c r="M509" s="15">
        <v>11</v>
      </c>
      <c r="O509" t="str">
        <f t="shared" si="7"/>
        <v>CNJCancel</v>
      </c>
    </row>
    <row r="510" spans="1:15" ht="12" customHeight="1" outlineLevel="1" x14ac:dyDescent="0.2">
      <c r="A510" s="12" t="s">
        <v>20138</v>
      </c>
      <c r="B510" s="12">
        <v>16356</v>
      </c>
      <c r="C510" s="12" t="s">
        <v>20135</v>
      </c>
      <c r="D510" s="13">
        <v>39800</v>
      </c>
      <c r="E510" s="13">
        <v>39811</v>
      </c>
      <c r="F510" s="14">
        <v>39819</v>
      </c>
      <c r="G510" s="14">
        <v>39853</v>
      </c>
      <c r="H510" s="14">
        <v>39853</v>
      </c>
      <c r="I510" s="16">
        <v>39865</v>
      </c>
      <c r="J510" s="15">
        <v>34</v>
      </c>
      <c r="K510" s="15">
        <v>0</v>
      </c>
      <c r="L510" s="15">
        <v>34</v>
      </c>
      <c r="M510" s="15">
        <v>12</v>
      </c>
      <c r="O510" t="str">
        <f t="shared" si="7"/>
        <v>CNJBound &amp; Not Paid</v>
      </c>
    </row>
    <row r="511" spans="1:15" ht="12" customHeight="1" outlineLevel="1" x14ac:dyDescent="0.2">
      <c r="A511" s="12" t="s">
        <v>20138</v>
      </c>
      <c r="B511" s="12">
        <v>16293</v>
      </c>
      <c r="C511" s="12" t="s">
        <v>20135</v>
      </c>
      <c r="D511" s="13">
        <v>39812</v>
      </c>
      <c r="E511" s="13">
        <v>39818</v>
      </c>
      <c r="F511" s="14">
        <v>39819</v>
      </c>
      <c r="G511" s="14">
        <v>39835</v>
      </c>
      <c r="H511" s="14">
        <v>39835</v>
      </c>
      <c r="I511" s="16">
        <v>39847</v>
      </c>
      <c r="J511" s="15">
        <v>16</v>
      </c>
      <c r="K511" s="15">
        <v>0</v>
      </c>
      <c r="L511" s="15">
        <v>16</v>
      </c>
      <c r="M511" s="15">
        <v>12</v>
      </c>
      <c r="O511" t="str">
        <f t="shared" si="7"/>
        <v>CNJBound &amp; Not Paid</v>
      </c>
    </row>
    <row r="512" spans="1:15" ht="12" customHeight="1" outlineLevel="1" x14ac:dyDescent="0.2">
      <c r="A512" s="12" t="s">
        <v>24153</v>
      </c>
      <c r="B512" s="12">
        <v>16324</v>
      </c>
      <c r="C512" s="12" t="s">
        <v>20135</v>
      </c>
      <c r="D512" s="13">
        <v>39804</v>
      </c>
      <c r="E512" s="13">
        <v>39811</v>
      </c>
      <c r="F512" s="14">
        <v>39819</v>
      </c>
      <c r="G512" s="14">
        <v>39825</v>
      </c>
      <c r="H512" s="14">
        <v>39826</v>
      </c>
      <c r="I512" s="16">
        <v>39853</v>
      </c>
      <c r="J512" s="15">
        <v>6</v>
      </c>
      <c r="K512" s="15">
        <v>1</v>
      </c>
      <c r="L512" s="15">
        <v>7</v>
      </c>
      <c r="M512" s="15">
        <v>27</v>
      </c>
      <c r="O512" t="str">
        <f t="shared" si="7"/>
        <v>HJMBound &amp; Not Paid</v>
      </c>
    </row>
    <row r="513" spans="1:15" ht="12" customHeight="1" outlineLevel="1" x14ac:dyDescent="0.2">
      <c r="A513" s="12" t="s">
        <v>24153</v>
      </c>
      <c r="B513" s="12">
        <v>16375</v>
      </c>
      <c r="C513" s="12" t="s">
        <v>20135</v>
      </c>
      <c r="D513" s="13">
        <v>39815</v>
      </c>
      <c r="E513" s="13">
        <v>39819</v>
      </c>
      <c r="F513" s="14">
        <v>39819</v>
      </c>
      <c r="G513" s="14">
        <v>39823</v>
      </c>
      <c r="H513" s="14">
        <v>39823</v>
      </c>
      <c r="I513" s="16">
        <v>39871</v>
      </c>
      <c r="J513" s="15">
        <v>4</v>
      </c>
      <c r="K513" s="15">
        <v>0</v>
      </c>
      <c r="L513" s="15">
        <v>4</v>
      </c>
      <c r="M513" s="15">
        <v>48</v>
      </c>
      <c r="O513" t="str">
        <f t="shared" si="7"/>
        <v>HJMBound &amp; Not Paid</v>
      </c>
    </row>
    <row r="514" spans="1:15" ht="12" customHeight="1" outlineLevel="1" x14ac:dyDescent="0.2">
      <c r="A514" s="12" t="s">
        <v>24153</v>
      </c>
      <c r="B514" s="12">
        <v>16290</v>
      </c>
      <c r="C514" s="12" t="s">
        <v>20135</v>
      </c>
      <c r="D514" s="13">
        <v>39790</v>
      </c>
      <c r="E514" s="13">
        <v>39800</v>
      </c>
      <c r="F514" s="14">
        <v>39819</v>
      </c>
      <c r="G514" s="14">
        <v>39825</v>
      </c>
      <c r="H514" s="14">
        <v>39825</v>
      </c>
      <c r="I514" s="16">
        <v>39846</v>
      </c>
      <c r="J514" s="15">
        <v>6</v>
      </c>
      <c r="K514" s="15">
        <v>0</v>
      </c>
      <c r="L514" s="15">
        <v>6</v>
      </c>
      <c r="M514" s="15">
        <v>21</v>
      </c>
      <c r="O514" t="str">
        <f t="shared" si="7"/>
        <v>HJMBound &amp; Not Paid</v>
      </c>
    </row>
    <row r="515" spans="1:15" ht="12" customHeight="1" outlineLevel="1" x14ac:dyDescent="0.2">
      <c r="A515" s="12" t="s">
        <v>24153</v>
      </c>
      <c r="B515" s="12">
        <v>16270</v>
      </c>
      <c r="C515" s="12" t="s">
        <v>20135</v>
      </c>
      <c r="D515" s="13">
        <v>39813</v>
      </c>
      <c r="E515" s="13">
        <v>39818</v>
      </c>
      <c r="F515" s="14">
        <v>39819</v>
      </c>
      <c r="G515" s="14">
        <v>39820</v>
      </c>
      <c r="H515" s="14">
        <v>39842</v>
      </c>
      <c r="I515" s="16">
        <v>39845</v>
      </c>
      <c r="J515" s="15">
        <v>1</v>
      </c>
      <c r="K515" s="15">
        <v>22</v>
      </c>
      <c r="L515" s="15">
        <v>23</v>
      </c>
      <c r="M515" s="15">
        <v>3</v>
      </c>
      <c r="O515" t="str">
        <f t="shared" ref="O515:O578" si="8">+A515&amp;C515</f>
        <v>HJMBound &amp; Not Paid</v>
      </c>
    </row>
    <row r="516" spans="1:15" ht="12" customHeight="1" outlineLevel="1" x14ac:dyDescent="0.2">
      <c r="A516" s="12" t="s">
        <v>24156</v>
      </c>
      <c r="B516" s="12">
        <v>16274</v>
      </c>
      <c r="C516" s="12" t="s">
        <v>20135</v>
      </c>
      <c r="D516" s="13">
        <v>39799</v>
      </c>
      <c r="E516" s="13">
        <v>39805</v>
      </c>
      <c r="F516" s="14">
        <v>39819</v>
      </c>
      <c r="G516" s="14">
        <v>39833</v>
      </c>
      <c r="H516" s="14">
        <v>39833</v>
      </c>
      <c r="I516" s="16">
        <v>39845</v>
      </c>
      <c r="J516" s="15">
        <v>14</v>
      </c>
      <c r="K516" s="15">
        <v>0</v>
      </c>
      <c r="L516" s="15">
        <v>14</v>
      </c>
      <c r="M516" s="15">
        <v>12</v>
      </c>
      <c r="O516" t="str">
        <f t="shared" si="8"/>
        <v>LABBound &amp; Not Paid</v>
      </c>
    </row>
    <row r="517" spans="1:15" ht="21.95" customHeight="1" outlineLevel="1" x14ac:dyDescent="0.2">
      <c r="A517" s="12" t="s">
        <v>24156</v>
      </c>
      <c r="B517" s="12">
        <v>16281</v>
      </c>
      <c r="C517" s="12" t="s">
        <v>24149</v>
      </c>
      <c r="D517" s="13">
        <v>39813</v>
      </c>
      <c r="E517" s="13">
        <v>39818</v>
      </c>
      <c r="F517" s="14">
        <v>39819</v>
      </c>
      <c r="G517" s="14">
        <v>39833</v>
      </c>
      <c r="H517" s="14">
        <v>39833</v>
      </c>
      <c r="I517" s="16">
        <v>39845</v>
      </c>
      <c r="J517" s="15">
        <v>14</v>
      </c>
      <c r="K517" s="15">
        <v>0</v>
      </c>
      <c r="L517" s="15">
        <v>14</v>
      </c>
      <c r="M517" s="15">
        <v>12</v>
      </c>
      <c r="O517" t="str">
        <f t="shared" si="8"/>
        <v>LABRenewal Laspe Replaced</v>
      </c>
    </row>
    <row r="518" spans="1:15" ht="12" customHeight="1" outlineLevel="1" x14ac:dyDescent="0.2">
      <c r="A518" s="12" t="s">
        <v>24157</v>
      </c>
      <c r="B518" s="12">
        <v>16280</v>
      </c>
      <c r="C518" s="12" t="s">
        <v>20135</v>
      </c>
      <c r="D518" s="13">
        <v>39777</v>
      </c>
      <c r="E518" s="13">
        <v>39804</v>
      </c>
      <c r="F518" s="14">
        <v>39819</v>
      </c>
      <c r="G518" s="14">
        <v>39835</v>
      </c>
      <c r="H518" s="14">
        <v>39835</v>
      </c>
      <c r="I518" s="16">
        <v>39845</v>
      </c>
      <c r="J518" s="15">
        <v>16</v>
      </c>
      <c r="K518" s="15">
        <v>0</v>
      </c>
      <c r="L518" s="15">
        <v>16</v>
      </c>
      <c r="M518" s="15">
        <v>10</v>
      </c>
      <c r="O518" t="str">
        <f t="shared" si="8"/>
        <v>MCBBound &amp; Not Paid</v>
      </c>
    </row>
    <row r="519" spans="1:15" ht="12" customHeight="1" outlineLevel="1" x14ac:dyDescent="0.2">
      <c r="A519" s="12" t="s">
        <v>24157</v>
      </c>
      <c r="B519" s="12">
        <v>16258</v>
      </c>
      <c r="C519" s="12" t="s">
        <v>20135</v>
      </c>
      <c r="D519" s="13">
        <v>39793</v>
      </c>
      <c r="E519" s="13">
        <v>39800</v>
      </c>
      <c r="F519" s="14">
        <v>39819</v>
      </c>
      <c r="G519" s="14">
        <v>39835</v>
      </c>
      <c r="H519" s="14">
        <v>39836</v>
      </c>
      <c r="I519" s="16">
        <v>39845</v>
      </c>
      <c r="J519" s="15">
        <v>16</v>
      </c>
      <c r="K519" s="15">
        <v>1</v>
      </c>
      <c r="L519" s="15">
        <v>17</v>
      </c>
      <c r="M519" s="15">
        <v>9</v>
      </c>
      <c r="O519" t="str">
        <f t="shared" si="8"/>
        <v>MCBBound &amp; Not Paid</v>
      </c>
    </row>
    <row r="520" spans="1:15" ht="12" customHeight="1" outlineLevel="1" x14ac:dyDescent="0.2">
      <c r="A520" s="12" t="s">
        <v>24157</v>
      </c>
      <c r="B520" s="12">
        <v>16261</v>
      </c>
      <c r="C520" s="12" t="s">
        <v>20135</v>
      </c>
      <c r="D520" s="13">
        <v>39811</v>
      </c>
      <c r="E520" s="13">
        <v>39812</v>
      </c>
      <c r="F520" s="14">
        <v>39819</v>
      </c>
      <c r="G520" s="14">
        <v>39825</v>
      </c>
      <c r="H520" s="14">
        <v>39829</v>
      </c>
      <c r="I520" s="16">
        <v>39845</v>
      </c>
      <c r="J520" s="15">
        <v>6</v>
      </c>
      <c r="K520" s="15">
        <v>4</v>
      </c>
      <c r="L520" s="15">
        <v>10</v>
      </c>
      <c r="M520" s="15">
        <v>16</v>
      </c>
      <c r="O520" t="str">
        <f t="shared" si="8"/>
        <v>MCBBound &amp; Not Paid</v>
      </c>
    </row>
    <row r="521" spans="1:15" ht="12" customHeight="1" outlineLevel="1" x14ac:dyDescent="0.2">
      <c r="A521" s="12" t="s">
        <v>24158</v>
      </c>
      <c r="B521" s="12">
        <v>16811</v>
      </c>
      <c r="C521" s="12" t="s">
        <v>20136</v>
      </c>
      <c r="D521" s="13">
        <v>39802</v>
      </c>
      <c r="E521" s="13">
        <v>39819</v>
      </c>
      <c r="F521" s="14">
        <v>39819</v>
      </c>
      <c r="G521" s="14">
        <v>39832</v>
      </c>
      <c r="H521" s="20"/>
      <c r="I521" s="18"/>
      <c r="J521" s="15">
        <v>13</v>
      </c>
      <c r="K521" s="23"/>
      <c r="L521" s="15">
        <v>0</v>
      </c>
      <c r="M521" s="15">
        <v>0</v>
      </c>
      <c r="O521" t="str">
        <f t="shared" si="8"/>
        <v>NBBClose-No Info</v>
      </c>
    </row>
    <row r="522" spans="1:15" ht="12" customHeight="1" outlineLevel="1" x14ac:dyDescent="0.2">
      <c r="A522" s="12" t="s">
        <v>24158</v>
      </c>
      <c r="B522" s="12">
        <v>16812</v>
      </c>
      <c r="C522" s="12" t="s">
        <v>20135</v>
      </c>
      <c r="D522" s="13">
        <v>39865</v>
      </c>
      <c r="E522" s="13">
        <v>39819</v>
      </c>
      <c r="F522" s="14">
        <v>39819</v>
      </c>
      <c r="G522" s="14">
        <v>39820</v>
      </c>
      <c r="H522" s="14">
        <v>39822</v>
      </c>
      <c r="I522" s="18"/>
      <c r="J522" s="15">
        <v>1</v>
      </c>
      <c r="K522" s="15">
        <v>2</v>
      </c>
      <c r="L522" s="15">
        <v>3</v>
      </c>
      <c r="M522" s="15">
        <v>0</v>
      </c>
      <c r="O522" t="str">
        <f t="shared" si="8"/>
        <v>NBBBound &amp; Not Paid</v>
      </c>
    </row>
    <row r="523" spans="1:15" ht="12" customHeight="1" outlineLevel="1" x14ac:dyDescent="0.2">
      <c r="A523" s="12" t="s">
        <v>24158</v>
      </c>
      <c r="B523" s="12">
        <v>16810</v>
      </c>
      <c r="C523" s="12" t="s">
        <v>20135</v>
      </c>
      <c r="D523" s="13">
        <v>39818</v>
      </c>
      <c r="E523" s="13">
        <v>39819</v>
      </c>
      <c r="F523" s="14">
        <v>39819</v>
      </c>
      <c r="G523" s="14">
        <v>39820</v>
      </c>
      <c r="H523" s="14">
        <v>39821</v>
      </c>
      <c r="I523" s="18"/>
      <c r="J523" s="15">
        <v>1</v>
      </c>
      <c r="K523" s="15">
        <v>1</v>
      </c>
      <c r="L523" s="15">
        <v>2</v>
      </c>
      <c r="M523" s="15">
        <v>0</v>
      </c>
      <c r="O523" t="str">
        <f t="shared" si="8"/>
        <v>NBBBound &amp; Not Paid</v>
      </c>
    </row>
    <row r="524" spans="1:15" ht="12" customHeight="1" outlineLevel="1" x14ac:dyDescent="0.2">
      <c r="A524" s="12" t="s">
        <v>24158</v>
      </c>
      <c r="B524" s="12">
        <v>16808</v>
      </c>
      <c r="C524" s="12" t="s">
        <v>20133</v>
      </c>
      <c r="D524" s="13">
        <v>39811</v>
      </c>
      <c r="E524" s="13">
        <v>39819</v>
      </c>
      <c r="F524" s="14">
        <v>39819</v>
      </c>
      <c r="G524" s="20"/>
      <c r="H524" s="20"/>
      <c r="I524" s="18"/>
      <c r="J524" s="23"/>
      <c r="K524" s="23"/>
      <c r="L524" s="15">
        <v>0</v>
      </c>
      <c r="M524" s="15">
        <v>0</v>
      </c>
      <c r="O524" t="str">
        <f t="shared" si="8"/>
        <v>NBBDeclined</v>
      </c>
    </row>
    <row r="525" spans="1:15" ht="12" customHeight="1" outlineLevel="1" x14ac:dyDescent="0.2">
      <c r="A525" s="12" t="s">
        <v>24158</v>
      </c>
      <c r="B525" s="12">
        <v>16806</v>
      </c>
      <c r="C525" s="12" t="s">
        <v>20133</v>
      </c>
      <c r="D525" s="18"/>
      <c r="E525" s="13">
        <v>39815</v>
      </c>
      <c r="F525" s="14">
        <v>39819</v>
      </c>
      <c r="G525" s="20"/>
      <c r="H525" s="8"/>
      <c r="J525" s="23"/>
      <c r="K525" s="10"/>
      <c r="L525" s="15">
        <v>0</v>
      </c>
      <c r="M525" s="15">
        <v>0</v>
      </c>
      <c r="O525" t="str">
        <f t="shared" si="8"/>
        <v>NBBDeclined</v>
      </c>
    </row>
    <row r="526" spans="1:15" ht="12" customHeight="1" outlineLevel="1" x14ac:dyDescent="0.2">
      <c r="A526" s="12" t="s">
        <v>24158</v>
      </c>
      <c r="B526" s="12">
        <v>16807</v>
      </c>
      <c r="C526" s="12" t="s">
        <v>20135</v>
      </c>
      <c r="D526" s="13">
        <v>39812</v>
      </c>
      <c r="E526" s="13">
        <v>39818</v>
      </c>
      <c r="F526" s="14">
        <v>39819</v>
      </c>
      <c r="G526" s="14">
        <v>39832</v>
      </c>
      <c r="H526" s="14">
        <v>39859</v>
      </c>
      <c r="I526" s="18"/>
      <c r="J526" s="15">
        <v>13</v>
      </c>
      <c r="K526" s="15">
        <v>27</v>
      </c>
      <c r="L526" s="15">
        <v>40</v>
      </c>
      <c r="M526" s="15">
        <v>0</v>
      </c>
      <c r="O526" t="str">
        <f t="shared" si="8"/>
        <v>NBBBound &amp; Not Paid</v>
      </c>
    </row>
    <row r="527" spans="1:15" ht="12" customHeight="1" outlineLevel="1" x14ac:dyDescent="0.2">
      <c r="A527" s="12" t="s">
        <v>24158</v>
      </c>
      <c r="B527" s="12">
        <v>16809</v>
      </c>
      <c r="C527" s="12" t="s">
        <v>20134</v>
      </c>
      <c r="D527" s="13">
        <v>39819</v>
      </c>
      <c r="E527" s="13">
        <v>39819</v>
      </c>
      <c r="F527" s="14">
        <v>39819</v>
      </c>
      <c r="G527" s="14">
        <v>39832</v>
      </c>
      <c r="H527" s="19">
        <v>39836</v>
      </c>
      <c r="I527" s="18"/>
      <c r="J527" s="15">
        <v>13</v>
      </c>
      <c r="K527" s="22">
        <v>4</v>
      </c>
      <c r="L527" s="15">
        <v>17</v>
      </c>
      <c r="M527" s="15">
        <v>0</v>
      </c>
      <c r="O527" t="str">
        <f t="shared" si="8"/>
        <v>NBBNo Sale</v>
      </c>
    </row>
    <row r="528" spans="1:15" ht="12" customHeight="1" outlineLevel="1" x14ac:dyDescent="0.2">
      <c r="A528" s="12" t="s">
        <v>24153</v>
      </c>
      <c r="B528" s="12">
        <v>16116</v>
      </c>
      <c r="C528" s="12" t="s">
        <v>20135</v>
      </c>
      <c r="D528" s="13">
        <v>39819</v>
      </c>
      <c r="E528" s="13">
        <v>39820</v>
      </c>
      <c r="F528" s="14">
        <v>39820</v>
      </c>
      <c r="G528" s="14">
        <v>39820</v>
      </c>
      <c r="H528" s="14">
        <v>39820</v>
      </c>
      <c r="I528" s="16">
        <v>39825</v>
      </c>
      <c r="J528" s="15">
        <v>0</v>
      </c>
      <c r="K528" s="15">
        <v>0</v>
      </c>
      <c r="L528" s="15">
        <v>0</v>
      </c>
      <c r="M528" s="15">
        <v>5</v>
      </c>
      <c r="O528" t="str">
        <f t="shared" si="8"/>
        <v>HJMBound &amp; Not Paid</v>
      </c>
    </row>
    <row r="529" spans="1:15" ht="12" customHeight="1" outlineLevel="1" x14ac:dyDescent="0.2">
      <c r="A529" s="12" t="s">
        <v>24155</v>
      </c>
      <c r="B529" s="12">
        <v>16263</v>
      </c>
      <c r="C529" s="12" t="s">
        <v>20135</v>
      </c>
      <c r="D529" s="13">
        <v>39820</v>
      </c>
      <c r="E529" s="13">
        <v>39820</v>
      </c>
      <c r="F529" s="14">
        <v>39820</v>
      </c>
      <c r="G529" s="14">
        <v>39826</v>
      </c>
      <c r="H529" s="14">
        <v>39826</v>
      </c>
      <c r="I529" s="16">
        <v>39845</v>
      </c>
      <c r="J529" s="15">
        <v>6</v>
      </c>
      <c r="K529" s="15">
        <v>0</v>
      </c>
      <c r="L529" s="15">
        <v>6</v>
      </c>
      <c r="M529" s="15">
        <v>19</v>
      </c>
      <c r="O529" t="str">
        <f t="shared" si="8"/>
        <v>JRBound &amp; Not Paid</v>
      </c>
    </row>
    <row r="530" spans="1:15" ht="12" customHeight="1" outlineLevel="1" x14ac:dyDescent="0.2">
      <c r="A530" s="12" t="s">
        <v>24156</v>
      </c>
      <c r="B530" s="12">
        <v>16127</v>
      </c>
      <c r="C530" s="12" t="s">
        <v>20135</v>
      </c>
      <c r="D530" s="13">
        <v>39819</v>
      </c>
      <c r="E530" s="13">
        <v>39820</v>
      </c>
      <c r="F530" s="14">
        <v>39820</v>
      </c>
      <c r="G530" s="14">
        <v>39821</v>
      </c>
      <c r="H530" s="14">
        <v>39821</v>
      </c>
      <c r="I530" s="16">
        <v>39828</v>
      </c>
      <c r="J530" s="15">
        <v>1</v>
      </c>
      <c r="K530" s="15">
        <v>0</v>
      </c>
      <c r="L530" s="15">
        <v>1</v>
      </c>
      <c r="M530" s="15">
        <v>7</v>
      </c>
      <c r="O530" t="str">
        <f t="shared" si="8"/>
        <v>LABBound &amp; Not Paid</v>
      </c>
    </row>
    <row r="531" spans="1:15" ht="12" customHeight="1" outlineLevel="1" x14ac:dyDescent="0.2">
      <c r="A531" s="12" t="s">
        <v>24156</v>
      </c>
      <c r="B531" s="12">
        <v>16152</v>
      </c>
      <c r="C531" s="12" t="s">
        <v>20135</v>
      </c>
      <c r="D531" s="13">
        <v>39818</v>
      </c>
      <c r="E531" s="13">
        <v>39819</v>
      </c>
      <c r="F531" s="14">
        <v>39820</v>
      </c>
      <c r="G531" s="14">
        <v>39822</v>
      </c>
      <c r="H531" s="14">
        <v>39822</v>
      </c>
      <c r="I531" s="16">
        <v>39836</v>
      </c>
      <c r="J531" s="15">
        <v>2</v>
      </c>
      <c r="K531" s="15">
        <v>0</v>
      </c>
      <c r="L531" s="15">
        <v>2</v>
      </c>
      <c r="M531" s="15">
        <v>14</v>
      </c>
      <c r="O531" t="str">
        <f t="shared" si="8"/>
        <v>LABBound &amp; Not Paid</v>
      </c>
    </row>
    <row r="532" spans="1:15" ht="12" customHeight="1" outlineLevel="1" x14ac:dyDescent="0.2">
      <c r="A532" s="12" t="s">
        <v>24157</v>
      </c>
      <c r="B532" s="12">
        <v>16188</v>
      </c>
      <c r="C532" s="12" t="s">
        <v>20135</v>
      </c>
      <c r="D532" s="13">
        <v>39811</v>
      </c>
      <c r="E532" s="13">
        <v>39820</v>
      </c>
      <c r="F532" s="14">
        <v>39820</v>
      </c>
      <c r="G532" s="14">
        <v>39826</v>
      </c>
      <c r="H532" s="14">
        <v>39826</v>
      </c>
      <c r="I532" s="16">
        <v>39844</v>
      </c>
      <c r="J532" s="15">
        <v>6</v>
      </c>
      <c r="K532" s="15">
        <v>0</v>
      </c>
      <c r="L532" s="15">
        <v>6</v>
      </c>
      <c r="M532" s="15">
        <v>18</v>
      </c>
      <c r="O532" t="str">
        <f t="shared" si="8"/>
        <v>MCBBound &amp; Not Paid</v>
      </c>
    </row>
    <row r="533" spans="1:15" ht="12" customHeight="1" outlineLevel="1" x14ac:dyDescent="0.2">
      <c r="A533" s="12" t="s">
        <v>24158</v>
      </c>
      <c r="B533" s="12">
        <v>16813</v>
      </c>
      <c r="C533" s="12" t="s">
        <v>20136</v>
      </c>
      <c r="D533" s="13">
        <v>39819</v>
      </c>
      <c r="E533" s="13">
        <v>39820</v>
      </c>
      <c r="F533" s="14">
        <v>39820</v>
      </c>
      <c r="G533" s="14">
        <v>39833</v>
      </c>
      <c r="H533" s="14">
        <v>39833</v>
      </c>
      <c r="I533" s="18"/>
      <c r="J533" s="15">
        <v>13</v>
      </c>
      <c r="K533" s="15">
        <v>0</v>
      </c>
      <c r="L533" s="15">
        <v>13</v>
      </c>
      <c r="M533" s="15">
        <v>0</v>
      </c>
      <c r="O533" t="str">
        <f t="shared" si="8"/>
        <v>NBBClose-No Info</v>
      </c>
    </row>
    <row r="534" spans="1:15" ht="12" customHeight="1" outlineLevel="1" x14ac:dyDescent="0.2">
      <c r="A534" s="12" t="s">
        <v>24158</v>
      </c>
      <c r="B534" s="12">
        <v>16814</v>
      </c>
      <c r="C534" s="12" t="s">
        <v>20136</v>
      </c>
      <c r="D534" s="13">
        <v>39787</v>
      </c>
      <c r="E534" s="13">
        <v>39820</v>
      </c>
      <c r="F534" s="14">
        <v>39820</v>
      </c>
      <c r="G534" s="14">
        <v>39826</v>
      </c>
      <c r="H534" s="20"/>
      <c r="I534" s="18"/>
      <c r="J534" s="15">
        <v>6</v>
      </c>
      <c r="K534" s="23"/>
      <c r="L534" s="15">
        <v>0</v>
      </c>
      <c r="M534" s="15">
        <v>0</v>
      </c>
      <c r="O534" t="str">
        <f t="shared" si="8"/>
        <v>NBBClose-No Info</v>
      </c>
    </row>
    <row r="535" spans="1:15" ht="12" customHeight="1" outlineLevel="1" x14ac:dyDescent="0.2">
      <c r="A535" s="12" t="s">
        <v>24153</v>
      </c>
      <c r="B535" s="12">
        <v>16140</v>
      </c>
      <c r="C535" s="12" t="s">
        <v>20135</v>
      </c>
      <c r="D535" s="13">
        <v>39813</v>
      </c>
      <c r="E535" s="13">
        <v>39821</v>
      </c>
      <c r="F535" s="14">
        <v>39821</v>
      </c>
      <c r="G535" s="14">
        <v>39822</v>
      </c>
      <c r="H535" s="14">
        <v>39822</v>
      </c>
      <c r="I535" s="16">
        <v>39832</v>
      </c>
      <c r="J535" s="15">
        <v>1</v>
      </c>
      <c r="K535" s="15">
        <v>0</v>
      </c>
      <c r="L535" s="15">
        <v>1</v>
      </c>
      <c r="M535" s="15">
        <v>10</v>
      </c>
      <c r="O535" t="str">
        <f t="shared" si="8"/>
        <v>HJMBound &amp; Not Paid</v>
      </c>
    </row>
    <row r="536" spans="1:15" ht="12" customHeight="1" outlineLevel="1" x14ac:dyDescent="0.2">
      <c r="A536" s="12" t="s">
        <v>24156</v>
      </c>
      <c r="B536" s="12">
        <v>16161</v>
      </c>
      <c r="C536" s="12" t="s">
        <v>20135</v>
      </c>
      <c r="D536" s="13">
        <v>39818</v>
      </c>
      <c r="E536" s="13">
        <v>39820</v>
      </c>
      <c r="F536" s="14">
        <v>39821</v>
      </c>
      <c r="G536" s="14">
        <v>39826</v>
      </c>
      <c r="H536" s="14">
        <v>39826</v>
      </c>
      <c r="I536" s="16">
        <v>39838</v>
      </c>
      <c r="J536" s="15">
        <v>5</v>
      </c>
      <c r="K536" s="15">
        <v>0</v>
      </c>
      <c r="L536" s="15">
        <v>5</v>
      </c>
      <c r="M536" s="15">
        <v>12</v>
      </c>
      <c r="O536" t="str">
        <f t="shared" si="8"/>
        <v>LABBound &amp; Not Paid</v>
      </c>
    </row>
    <row r="537" spans="1:15" ht="12" customHeight="1" outlineLevel="1" x14ac:dyDescent="0.2">
      <c r="A537" s="12" t="s">
        <v>24156</v>
      </c>
      <c r="B537" s="12">
        <v>16144</v>
      </c>
      <c r="C537" s="12" t="s">
        <v>20135</v>
      </c>
      <c r="D537" s="13">
        <v>39819</v>
      </c>
      <c r="E537" s="13">
        <v>39821</v>
      </c>
      <c r="F537" s="14">
        <v>39821</v>
      </c>
      <c r="G537" s="14">
        <v>39822</v>
      </c>
      <c r="H537" s="14">
        <v>39822</v>
      </c>
      <c r="I537" s="16">
        <v>39833</v>
      </c>
      <c r="J537" s="15">
        <v>1</v>
      </c>
      <c r="K537" s="15">
        <v>0</v>
      </c>
      <c r="L537" s="15">
        <v>1</v>
      </c>
      <c r="M537" s="15">
        <v>11</v>
      </c>
      <c r="O537" t="str">
        <f t="shared" si="8"/>
        <v>LABBound &amp; Not Paid</v>
      </c>
    </row>
    <row r="538" spans="1:15" ht="12" customHeight="1" outlineLevel="1" x14ac:dyDescent="0.2">
      <c r="A538" s="12" t="s">
        <v>24157</v>
      </c>
      <c r="B538" s="12">
        <v>16124</v>
      </c>
      <c r="C538" s="12" t="s">
        <v>20135</v>
      </c>
      <c r="D538" s="13">
        <v>39820</v>
      </c>
      <c r="E538" s="13">
        <v>39821</v>
      </c>
      <c r="F538" s="14">
        <v>39821</v>
      </c>
      <c r="G538" s="14">
        <v>39823</v>
      </c>
      <c r="H538" s="14">
        <v>39823</v>
      </c>
      <c r="I538" s="16">
        <v>39828</v>
      </c>
      <c r="J538" s="15">
        <v>2</v>
      </c>
      <c r="K538" s="15">
        <v>0</v>
      </c>
      <c r="L538" s="15">
        <v>2</v>
      </c>
      <c r="M538" s="15">
        <v>5</v>
      </c>
      <c r="O538" t="str">
        <f t="shared" si="8"/>
        <v>MCBBound &amp; Not Paid</v>
      </c>
    </row>
    <row r="539" spans="1:15" ht="12" customHeight="1" outlineLevel="1" x14ac:dyDescent="0.2">
      <c r="A539" s="12" t="s">
        <v>24158</v>
      </c>
      <c r="B539" s="12">
        <v>16815</v>
      </c>
      <c r="C539" s="12" t="s">
        <v>20133</v>
      </c>
      <c r="D539" s="13">
        <v>39741</v>
      </c>
      <c r="E539" s="13">
        <v>39820</v>
      </c>
      <c r="F539" s="14">
        <v>39821</v>
      </c>
      <c r="G539" s="20"/>
      <c r="H539" s="20"/>
      <c r="I539" s="18"/>
      <c r="J539" s="23"/>
      <c r="K539" s="23"/>
      <c r="L539" s="15">
        <v>0</v>
      </c>
      <c r="M539" s="15">
        <v>0</v>
      </c>
      <c r="O539" t="str">
        <f t="shared" si="8"/>
        <v>NBBDeclined</v>
      </c>
    </row>
    <row r="540" spans="1:15" ht="12" customHeight="1" outlineLevel="1" x14ac:dyDescent="0.2">
      <c r="A540" s="12" t="s">
        <v>24158</v>
      </c>
      <c r="B540" s="12">
        <v>16816</v>
      </c>
      <c r="C540" s="12" t="s">
        <v>20136</v>
      </c>
      <c r="D540" s="13">
        <v>39819</v>
      </c>
      <c r="E540" s="13">
        <v>39821</v>
      </c>
      <c r="F540" s="14">
        <v>39821</v>
      </c>
      <c r="G540" s="20"/>
      <c r="H540" s="20"/>
      <c r="I540" s="18"/>
      <c r="J540" s="23"/>
      <c r="K540" s="23"/>
      <c r="L540" s="15">
        <v>0</v>
      </c>
      <c r="M540" s="15">
        <v>0</v>
      </c>
      <c r="O540" t="str">
        <f t="shared" si="8"/>
        <v>NBBClose-No Info</v>
      </c>
    </row>
    <row r="541" spans="1:15" ht="12" customHeight="1" outlineLevel="1" x14ac:dyDescent="0.2">
      <c r="A541" s="12" t="s">
        <v>24158</v>
      </c>
      <c r="B541" s="12">
        <v>16817</v>
      </c>
      <c r="C541" s="12" t="s">
        <v>20133</v>
      </c>
      <c r="D541" s="13">
        <v>39819</v>
      </c>
      <c r="E541" s="13">
        <v>39821</v>
      </c>
      <c r="F541" s="14">
        <v>39821</v>
      </c>
      <c r="G541" s="20"/>
      <c r="H541" s="20"/>
      <c r="J541" s="23"/>
      <c r="K541" s="23"/>
      <c r="L541" s="15">
        <v>0</v>
      </c>
      <c r="M541" s="15">
        <v>0</v>
      </c>
      <c r="O541" t="str">
        <f t="shared" si="8"/>
        <v>NBBDeclined</v>
      </c>
    </row>
    <row r="542" spans="1:15" ht="12" customHeight="1" outlineLevel="1" x14ac:dyDescent="0.2">
      <c r="A542" s="12" t="s">
        <v>20138</v>
      </c>
      <c r="B542" s="12">
        <v>16265</v>
      </c>
      <c r="C542" s="12" t="s">
        <v>20135</v>
      </c>
      <c r="D542" s="13">
        <v>39820</v>
      </c>
      <c r="E542" s="13">
        <v>39820</v>
      </c>
      <c r="F542" s="14">
        <v>39822</v>
      </c>
      <c r="G542" s="14">
        <v>39833</v>
      </c>
      <c r="H542" s="14">
        <v>39834</v>
      </c>
      <c r="I542" s="21">
        <v>39845</v>
      </c>
      <c r="J542" s="15">
        <v>11</v>
      </c>
      <c r="K542" s="15">
        <v>1</v>
      </c>
      <c r="L542" s="15">
        <v>12</v>
      </c>
      <c r="M542" s="15">
        <v>11</v>
      </c>
      <c r="O542" t="str">
        <f t="shared" si="8"/>
        <v>CNJBound &amp; Not Paid</v>
      </c>
    </row>
    <row r="543" spans="1:15" ht="12" customHeight="1" outlineLevel="1" x14ac:dyDescent="0.2">
      <c r="A543" s="12" t="s">
        <v>20138</v>
      </c>
      <c r="B543" s="12">
        <v>16259</v>
      </c>
      <c r="C543" s="12" t="s">
        <v>20135</v>
      </c>
      <c r="D543" s="13">
        <v>39819</v>
      </c>
      <c r="E543" s="13">
        <v>39822</v>
      </c>
      <c r="F543" s="14">
        <v>39822</v>
      </c>
      <c r="G543" s="14">
        <v>39828</v>
      </c>
      <c r="H543" s="14">
        <v>39837</v>
      </c>
      <c r="I543" s="16">
        <v>39845</v>
      </c>
      <c r="J543" s="15">
        <v>6</v>
      </c>
      <c r="K543" s="15">
        <v>9</v>
      </c>
      <c r="L543" s="15">
        <v>15</v>
      </c>
      <c r="M543" s="15">
        <v>8</v>
      </c>
      <c r="O543" t="str">
        <f t="shared" si="8"/>
        <v>CNJBound &amp; Not Paid</v>
      </c>
    </row>
    <row r="544" spans="1:15" ht="12" customHeight="1" outlineLevel="1" x14ac:dyDescent="0.2">
      <c r="A544" s="12" t="s">
        <v>24153</v>
      </c>
      <c r="B544" s="12">
        <v>16312</v>
      </c>
      <c r="C544" s="12" t="s">
        <v>20135</v>
      </c>
      <c r="D544" s="13">
        <v>39813</v>
      </c>
      <c r="E544" s="13">
        <v>39821</v>
      </c>
      <c r="F544" s="14">
        <v>39822</v>
      </c>
      <c r="G544" s="14">
        <v>39825</v>
      </c>
      <c r="H544" s="14">
        <v>39828</v>
      </c>
      <c r="I544" s="16">
        <v>39851</v>
      </c>
      <c r="J544" s="15">
        <v>3</v>
      </c>
      <c r="K544" s="15">
        <v>3</v>
      </c>
      <c r="L544" s="15">
        <v>6</v>
      </c>
      <c r="M544" s="15">
        <v>23</v>
      </c>
      <c r="O544" t="str">
        <f t="shared" si="8"/>
        <v>HJMBound &amp; Not Paid</v>
      </c>
    </row>
    <row r="545" spans="1:15" ht="12" customHeight="1" outlineLevel="1" x14ac:dyDescent="0.2">
      <c r="A545" s="12" t="s">
        <v>24153</v>
      </c>
      <c r="B545" s="12">
        <v>16285</v>
      </c>
      <c r="C545" s="12" t="s">
        <v>20135</v>
      </c>
      <c r="D545" s="13">
        <v>39817</v>
      </c>
      <c r="E545" s="13">
        <v>39821</v>
      </c>
      <c r="F545" s="14">
        <v>39822</v>
      </c>
      <c r="G545" s="14">
        <v>39825</v>
      </c>
      <c r="H545" s="14">
        <v>39459</v>
      </c>
      <c r="I545" s="16">
        <v>39845</v>
      </c>
      <c r="J545" s="15">
        <v>3</v>
      </c>
      <c r="K545" s="15">
        <v>-366</v>
      </c>
      <c r="L545" s="15">
        <v>-363</v>
      </c>
      <c r="M545" s="15">
        <v>386</v>
      </c>
      <c r="O545" t="str">
        <f t="shared" si="8"/>
        <v>HJMBound &amp; Not Paid</v>
      </c>
    </row>
    <row r="546" spans="1:15" ht="12" customHeight="1" outlineLevel="1" x14ac:dyDescent="0.2">
      <c r="A546" s="12" t="s">
        <v>24153</v>
      </c>
      <c r="B546" s="12">
        <v>16525</v>
      </c>
      <c r="C546" s="12" t="s">
        <v>20135</v>
      </c>
      <c r="D546" s="13">
        <v>39819</v>
      </c>
      <c r="E546" s="13">
        <v>39822</v>
      </c>
      <c r="F546" s="14">
        <v>39822</v>
      </c>
      <c r="G546" s="14">
        <v>39849</v>
      </c>
      <c r="H546" s="14">
        <v>39863</v>
      </c>
      <c r="I546" s="16">
        <v>39893</v>
      </c>
      <c r="J546" s="15">
        <v>27</v>
      </c>
      <c r="K546" s="15">
        <v>14</v>
      </c>
      <c r="L546" s="15">
        <v>41</v>
      </c>
      <c r="M546" s="15">
        <v>30</v>
      </c>
      <c r="O546" t="str">
        <f t="shared" si="8"/>
        <v>HJMBound &amp; Not Paid</v>
      </c>
    </row>
    <row r="547" spans="1:15" ht="12" customHeight="1" outlineLevel="1" x14ac:dyDescent="0.2">
      <c r="A547" s="12" t="s">
        <v>24153</v>
      </c>
      <c r="B547" s="12">
        <v>16322</v>
      </c>
      <c r="C547" s="12" t="s">
        <v>20135</v>
      </c>
      <c r="D547" s="13">
        <v>39818</v>
      </c>
      <c r="E547" s="13">
        <v>39822</v>
      </c>
      <c r="F547" s="14">
        <v>39822</v>
      </c>
      <c r="G547" s="14">
        <v>39828</v>
      </c>
      <c r="H547" s="14">
        <v>39840</v>
      </c>
      <c r="I547" s="16">
        <v>39852</v>
      </c>
      <c r="J547" s="15">
        <v>6</v>
      </c>
      <c r="K547" s="15">
        <v>12</v>
      </c>
      <c r="L547" s="15">
        <v>18</v>
      </c>
      <c r="M547" s="15">
        <v>12</v>
      </c>
      <c r="O547" t="str">
        <f t="shared" si="8"/>
        <v>HJMBound &amp; Not Paid</v>
      </c>
    </row>
    <row r="548" spans="1:15" ht="12" customHeight="1" outlineLevel="1" x14ac:dyDescent="0.2">
      <c r="A548" s="12" t="s">
        <v>24153</v>
      </c>
      <c r="B548" s="12">
        <v>16335</v>
      </c>
      <c r="C548" s="12" t="s">
        <v>20135</v>
      </c>
      <c r="D548" s="13">
        <v>39805</v>
      </c>
      <c r="E548" s="13">
        <v>39821</v>
      </c>
      <c r="F548" s="14">
        <v>39822</v>
      </c>
      <c r="G548" s="14">
        <v>39829</v>
      </c>
      <c r="H548" s="14">
        <v>39833</v>
      </c>
      <c r="I548" s="16">
        <v>39858</v>
      </c>
      <c r="J548" s="15">
        <v>7</v>
      </c>
      <c r="K548" s="15">
        <v>4</v>
      </c>
      <c r="L548" s="15">
        <v>11</v>
      </c>
      <c r="M548" s="15">
        <v>25</v>
      </c>
      <c r="O548" t="str">
        <f t="shared" si="8"/>
        <v>HJMBound &amp; Not Paid</v>
      </c>
    </row>
    <row r="549" spans="1:15" ht="12" customHeight="1" outlineLevel="1" x14ac:dyDescent="0.2">
      <c r="A549" s="12" t="s">
        <v>24158</v>
      </c>
      <c r="B549" s="12">
        <v>16818</v>
      </c>
      <c r="C549" s="12" t="s">
        <v>20133</v>
      </c>
      <c r="D549" s="13">
        <v>39821</v>
      </c>
      <c r="E549" s="13">
        <v>39822</v>
      </c>
      <c r="F549" s="14">
        <v>39822</v>
      </c>
      <c r="G549" s="20"/>
      <c r="H549" s="20"/>
      <c r="I549" s="18"/>
      <c r="J549" s="23"/>
      <c r="K549" s="23"/>
      <c r="L549" s="15">
        <v>0</v>
      </c>
      <c r="M549" s="15">
        <v>0</v>
      </c>
      <c r="O549" t="str">
        <f t="shared" si="8"/>
        <v>NBBDeclined</v>
      </c>
    </row>
    <row r="550" spans="1:15" ht="12" customHeight="1" outlineLevel="1" x14ac:dyDescent="0.2">
      <c r="A550" s="12" t="s">
        <v>20138</v>
      </c>
      <c r="B550" s="12">
        <v>16171</v>
      </c>
      <c r="C550" s="12" t="s">
        <v>20135</v>
      </c>
      <c r="D550" s="13">
        <v>39823</v>
      </c>
      <c r="E550" s="13">
        <v>39825</v>
      </c>
      <c r="F550" s="14">
        <v>39825</v>
      </c>
      <c r="G550" s="14">
        <v>39825</v>
      </c>
      <c r="H550" s="14">
        <v>39825</v>
      </c>
      <c r="I550" s="16">
        <v>39841</v>
      </c>
      <c r="J550" s="15">
        <v>0</v>
      </c>
      <c r="K550" s="15">
        <v>0</v>
      </c>
      <c r="L550" s="15">
        <v>0</v>
      </c>
      <c r="M550" s="15">
        <v>16</v>
      </c>
      <c r="O550" t="str">
        <f t="shared" si="8"/>
        <v>CNJBound &amp; Not Paid</v>
      </c>
    </row>
    <row r="551" spans="1:15" ht="12" customHeight="1" outlineLevel="1" x14ac:dyDescent="0.2">
      <c r="A551" s="12" t="s">
        <v>24153</v>
      </c>
      <c r="B551" s="12">
        <v>16145</v>
      </c>
      <c r="C551" s="12" t="s">
        <v>20135</v>
      </c>
      <c r="D551" s="13">
        <v>39823</v>
      </c>
      <c r="E551" s="13">
        <v>39825</v>
      </c>
      <c r="F551" s="14">
        <v>39825</v>
      </c>
      <c r="G551" s="14">
        <v>39826</v>
      </c>
      <c r="H551" s="14">
        <v>39826</v>
      </c>
      <c r="I551" s="16">
        <v>39834</v>
      </c>
      <c r="J551" s="15">
        <v>1</v>
      </c>
      <c r="K551" s="15">
        <v>0</v>
      </c>
      <c r="L551" s="15">
        <v>1</v>
      </c>
      <c r="M551" s="15">
        <v>8</v>
      </c>
      <c r="O551" t="str">
        <f t="shared" si="8"/>
        <v>HJMBound &amp; Not Paid</v>
      </c>
    </row>
    <row r="552" spans="1:15" ht="12" customHeight="1" outlineLevel="1" x14ac:dyDescent="0.2">
      <c r="A552" s="12" t="s">
        <v>24153</v>
      </c>
      <c r="B552" s="12">
        <v>16294</v>
      </c>
      <c r="C552" s="12" t="s">
        <v>20135</v>
      </c>
      <c r="D552" s="13">
        <v>39822</v>
      </c>
      <c r="E552" s="13">
        <v>39822</v>
      </c>
      <c r="F552" s="14">
        <v>39825</v>
      </c>
      <c r="G552" s="14">
        <v>39828</v>
      </c>
      <c r="H552" s="14">
        <v>39828</v>
      </c>
      <c r="I552" s="16">
        <v>39847</v>
      </c>
      <c r="J552" s="15">
        <v>3</v>
      </c>
      <c r="K552" s="15">
        <v>0</v>
      </c>
      <c r="L552" s="15">
        <v>3</v>
      </c>
      <c r="M552" s="15">
        <v>19</v>
      </c>
      <c r="O552" t="str">
        <f t="shared" si="8"/>
        <v>HJMBound &amp; Not Paid</v>
      </c>
    </row>
    <row r="553" spans="1:15" ht="12" customHeight="1" outlineLevel="1" x14ac:dyDescent="0.2">
      <c r="A553" s="12" t="s">
        <v>24156</v>
      </c>
      <c r="B553" s="12">
        <v>16260</v>
      </c>
      <c r="C553" s="12" t="s">
        <v>20135</v>
      </c>
      <c r="D553" s="13">
        <v>39822</v>
      </c>
      <c r="E553" s="13">
        <v>39825</v>
      </c>
      <c r="F553" s="14">
        <v>39825</v>
      </c>
      <c r="G553" s="14">
        <v>39833</v>
      </c>
      <c r="H553" s="14">
        <v>39833</v>
      </c>
      <c r="I553" s="16">
        <v>39845</v>
      </c>
      <c r="J553" s="15">
        <v>8</v>
      </c>
      <c r="K553" s="15">
        <v>0</v>
      </c>
      <c r="L553" s="15">
        <v>8</v>
      </c>
      <c r="M553" s="15">
        <v>12</v>
      </c>
      <c r="O553" t="str">
        <f t="shared" si="8"/>
        <v>LABBound &amp; Not Paid</v>
      </c>
    </row>
    <row r="554" spans="1:15" ht="12" customHeight="1" outlineLevel="1" x14ac:dyDescent="0.2">
      <c r="A554" s="12" t="s">
        <v>20138</v>
      </c>
      <c r="B554" s="12">
        <v>16320</v>
      </c>
      <c r="C554" s="12" t="s">
        <v>20137</v>
      </c>
      <c r="D554" s="13">
        <v>39826</v>
      </c>
      <c r="E554" s="13">
        <v>39826</v>
      </c>
      <c r="F554" s="14">
        <v>39826</v>
      </c>
      <c r="G554" s="14">
        <v>39835</v>
      </c>
      <c r="H554" s="14">
        <v>39835</v>
      </c>
      <c r="I554" s="21">
        <v>39852</v>
      </c>
      <c r="J554" s="15">
        <v>9</v>
      </c>
      <c r="K554" s="15">
        <v>0</v>
      </c>
      <c r="L554" s="15">
        <v>9</v>
      </c>
      <c r="M554" s="15">
        <v>17</v>
      </c>
      <c r="O554" t="str">
        <f t="shared" si="8"/>
        <v>CNJCancel</v>
      </c>
    </row>
    <row r="555" spans="1:15" ht="12" customHeight="1" outlineLevel="1" x14ac:dyDescent="0.2">
      <c r="A555" s="12" t="s">
        <v>20138</v>
      </c>
      <c r="B555" s="12">
        <v>16184</v>
      </c>
      <c r="C555" s="12" t="s">
        <v>20135</v>
      </c>
      <c r="D555" s="13">
        <v>39825</v>
      </c>
      <c r="E555" s="13">
        <v>39826</v>
      </c>
      <c r="F555" s="14">
        <v>39826</v>
      </c>
      <c r="G555" s="14">
        <v>39832</v>
      </c>
      <c r="H555" s="14">
        <v>39832</v>
      </c>
      <c r="I555" s="16">
        <v>39844</v>
      </c>
      <c r="J555" s="15">
        <v>6</v>
      </c>
      <c r="K555" s="15">
        <v>0</v>
      </c>
      <c r="L555" s="15">
        <v>6</v>
      </c>
      <c r="M555" s="15">
        <v>12</v>
      </c>
      <c r="O555" t="str">
        <f t="shared" si="8"/>
        <v>CNJBound &amp; Not Paid</v>
      </c>
    </row>
    <row r="556" spans="1:15" ht="12" customHeight="1" outlineLevel="1" x14ac:dyDescent="0.2">
      <c r="A556" s="12" t="s">
        <v>20138</v>
      </c>
      <c r="B556" s="12">
        <v>16338</v>
      </c>
      <c r="C556" s="12" t="s">
        <v>20135</v>
      </c>
      <c r="D556" s="13">
        <v>39822</v>
      </c>
      <c r="E556" s="13">
        <v>39825</v>
      </c>
      <c r="F556" s="14">
        <v>39826</v>
      </c>
      <c r="G556" s="14">
        <v>39846</v>
      </c>
      <c r="H556" s="14">
        <v>39846</v>
      </c>
      <c r="I556" s="21">
        <v>39858</v>
      </c>
      <c r="J556" s="15">
        <v>20</v>
      </c>
      <c r="K556" s="15">
        <v>0</v>
      </c>
      <c r="L556" s="15">
        <v>20</v>
      </c>
      <c r="M556" s="15">
        <v>12</v>
      </c>
      <c r="O556" t="str">
        <f t="shared" si="8"/>
        <v>CNJBound &amp; Not Paid</v>
      </c>
    </row>
    <row r="557" spans="1:15" ht="12" customHeight="1" outlineLevel="1" x14ac:dyDescent="0.2">
      <c r="A557" s="12" t="s">
        <v>20138</v>
      </c>
      <c r="B557" s="12">
        <v>16348</v>
      </c>
      <c r="C557" s="12" t="s">
        <v>20135</v>
      </c>
      <c r="D557" s="13">
        <v>39825</v>
      </c>
      <c r="E557" s="13">
        <v>39826</v>
      </c>
      <c r="F557" s="14">
        <v>39826</v>
      </c>
      <c r="G557" s="14">
        <v>39837</v>
      </c>
      <c r="H557" s="14">
        <v>39839</v>
      </c>
      <c r="I557" s="16">
        <v>39863</v>
      </c>
      <c r="J557" s="15">
        <v>11</v>
      </c>
      <c r="K557" s="15">
        <v>2</v>
      </c>
      <c r="L557" s="15">
        <v>13</v>
      </c>
      <c r="M557" s="15">
        <v>24</v>
      </c>
      <c r="O557" t="str">
        <f t="shared" si="8"/>
        <v>CNJBound &amp; Not Paid</v>
      </c>
    </row>
    <row r="558" spans="1:15" ht="12" customHeight="1" outlineLevel="1" x14ac:dyDescent="0.2">
      <c r="A558" s="12" t="s">
        <v>20138</v>
      </c>
      <c r="B558" s="12">
        <v>16167</v>
      </c>
      <c r="C558" s="12" t="s">
        <v>20135</v>
      </c>
      <c r="D558" s="13">
        <v>39823</v>
      </c>
      <c r="E558" s="13">
        <v>39826</v>
      </c>
      <c r="F558" s="14">
        <v>39826</v>
      </c>
      <c r="G558" s="19">
        <v>39827</v>
      </c>
      <c r="H558" s="19">
        <v>39834</v>
      </c>
      <c r="I558" s="21">
        <v>39840</v>
      </c>
      <c r="J558" s="22">
        <v>1</v>
      </c>
      <c r="K558" s="22">
        <v>7</v>
      </c>
      <c r="L558" s="15">
        <v>8</v>
      </c>
      <c r="M558" s="15">
        <v>6</v>
      </c>
      <c r="O558" t="str">
        <f t="shared" si="8"/>
        <v>CNJBound &amp; Not Paid</v>
      </c>
    </row>
    <row r="559" spans="1:15" ht="12" customHeight="1" outlineLevel="1" x14ac:dyDescent="0.2">
      <c r="A559" s="12" t="s">
        <v>20138</v>
      </c>
      <c r="B559" s="12">
        <v>16325</v>
      </c>
      <c r="C559" s="12" t="s">
        <v>20135</v>
      </c>
      <c r="D559" s="13">
        <v>39821</v>
      </c>
      <c r="E559" s="13">
        <v>39821</v>
      </c>
      <c r="F559" s="14">
        <v>39826</v>
      </c>
      <c r="G559" s="14">
        <v>39846</v>
      </c>
      <c r="H559" s="14">
        <v>39846</v>
      </c>
      <c r="I559" s="16">
        <v>39853</v>
      </c>
      <c r="J559" s="15">
        <v>20</v>
      </c>
      <c r="K559" s="15">
        <v>0</v>
      </c>
      <c r="L559" s="15">
        <v>20</v>
      </c>
      <c r="M559" s="15">
        <v>7</v>
      </c>
      <c r="O559" t="str">
        <f t="shared" si="8"/>
        <v>CNJBound &amp; Not Paid</v>
      </c>
    </row>
    <row r="560" spans="1:15" ht="12" customHeight="1" outlineLevel="1" x14ac:dyDescent="0.2">
      <c r="A560" s="12" t="s">
        <v>24153</v>
      </c>
      <c r="B560" s="12">
        <v>16344</v>
      </c>
      <c r="C560" s="12" t="s">
        <v>20135</v>
      </c>
      <c r="D560" s="13">
        <v>39825</v>
      </c>
      <c r="E560" s="13">
        <v>39825</v>
      </c>
      <c r="F560" s="14">
        <v>39826</v>
      </c>
      <c r="G560" s="14">
        <v>39833</v>
      </c>
      <c r="H560" s="14">
        <v>39836</v>
      </c>
      <c r="I560" s="16">
        <v>39861</v>
      </c>
      <c r="J560" s="15">
        <v>7</v>
      </c>
      <c r="K560" s="15">
        <v>3</v>
      </c>
      <c r="L560" s="15">
        <v>10</v>
      </c>
      <c r="M560" s="15">
        <v>25</v>
      </c>
      <c r="O560" t="str">
        <f t="shared" si="8"/>
        <v>HJMBound &amp; Not Paid</v>
      </c>
    </row>
    <row r="561" spans="1:15" ht="12" customHeight="1" outlineLevel="1" x14ac:dyDescent="0.2">
      <c r="A561" s="12" t="s">
        <v>24153</v>
      </c>
      <c r="B561" s="12">
        <v>16146</v>
      </c>
      <c r="C561" s="12" t="s">
        <v>20135</v>
      </c>
      <c r="D561" s="17">
        <v>39826</v>
      </c>
      <c r="E561" s="13">
        <v>39826</v>
      </c>
      <c r="F561" s="14">
        <v>39826</v>
      </c>
      <c r="G561" s="19">
        <v>39827</v>
      </c>
      <c r="H561" s="19">
        <v>39827</v>
      </c>
      <c r="I561" s="21">
        <v>39834</v>
      </c>
      <c r="J561" s="22">
        <v>1</v>
      </c>
      <c r="K561" s="22">
        <v>0</v>
      </c>
      <c r="L561" s="15">
        <v>1</v>
      </c>
      <c r="M561" s="15">
        <v>7</v>
      </c>
      <c r="O561" t="str">
        <f t="shared" si="8"/>
        <v>HJMBound &amp; Not Paid</v>
      </c>
    </row>
    <row r="562" spans="1:15" ht="12" customHeight="1" outlineLevel="1" x14ac:dyDescent="0.2">
      <c r="A562" s="12" t="s">
        <v>24153</v>
      </c>
      <c r="B562" s="12">
        <v>16310</v>
      </c>
      <c r="C562" s="12" t="s">
        <v>20135</v>
      </c>
      <c r="D562" s="13">
        <v>39812</v>
      </c>
      <c r="E562" s="13">
        <v>39826</v>
      </c>
      <c r="F562" s="14">
        <v>39826</v>
      </c>
      <c r="G562" s="14">
        <v>39836</v>
      </c>
      <c r="H562" s="14">
        <v>39836</v>
      </c>
      <c r="I562" s="16">
        <v>39850</v>
      </c>
      <c r="J562" s="15">
        <v>10</v>
      </c>
      <c r="K562" s="15">
        <v>0</v>
      </c>
      <c r="L562" s="15">
        <v>10</v>
      </c>
      <c r="M562" s="15">
        <v>14</v>
      </c>
      <c r="O562" t="str">
        <f t="shared" si="8"/>
        <v>HJMBound &amp; Not Paid</v>
      </c>
    </row>
    <row r="563" spans="1:15" ht="12" customHeight="1" outlineLevel="1" x14ac:dyDescent="0.2">
      <c r="A563" s="12" t="s">
        <v>24153</v>
      </c>
      <c r="B563" s="12">
        <v>16366</v>
      </c>
      <c r="C563" s="12" t="s">
        <v>20135</v>
      </c>
      <c r="D563" s="13">
        <v>39820</v>
      </c>
      <c r="E563" s="13">
        <v>39821</v>
      </c>
      <c r="F563" s="14">
        <v>39826</v>
      </c>
      <c r="G563" s="14">
        <v>39841</v>
      </c>
      <c r="H563" s="14">
        <v>39841</v>
      </c>
      <c r="I563" s="21">
        <v>39867</v>
      </c>
      <c r="J563" s="15">
        <v>15</v>
      </c>
      <c r="K563" s="15">
        <v>0</v>
      </c>
      <c r="L563" s="15">
        <v>15</v>
      </c>
      <c r="M563" s="15">
        <v>26</v>
      </c>
      <c r="O563" t="str">
        <f t="shared" si="8"/>
        <v>HJMBound &amp; Not Paid</v>
      </c>
    </row>
    <row r="564" spans="1:15" ht="12" customHeight="1" outlineLevel="1" x14ac:dyDescent="0.2">
      <c r="A564" s="12" t="s">
        <v>24153</v>
      </c>
      <c r="B564" s="12">
        <v>16164</v>
      </c>
      <c r="C564" s="12" t="s">
        <v>20135</v>
      </c>
      <c r="D564" s="13">
        <v>39822</v>
      </c>
      <c r="E564" s="13">
        <v>39826</v>
      </c>
      <c r="F564" s="14">
        <v>39826</v>
      </c>
      <c r="G564" s="14">
        <v>39827</v>
      </c>
      <c r="H564" s="19">
        <v>39827</v>
      </c>
      <c r="I564" s="21">
        <v>39839</v>
      </c>
      <c r="J564" s="15">
        <v>1</v>
      </c>
      <c r="K564" s="22">
        <v>0</v>
      </c>
      <c r="L564" s="15">
        <v>1</v>
      </c>
      <c r="M564" s="15">
        <v>12</v>
      </c>
      <c r="O564" t="str">
        <f t="shared" si="8"/>
        <v>HJMBound &amp; Not Paid</v>
      </c>
    </row>
    <row r="565" spans="1:15" ht="12" customHeight="1" outlineLevel="1" x14ac:dyDescent="0.2">
      <c r="A565" s="12" t="s">
        <v>24156</v>
      </c>
      <c r="B565" s="12">
        <v>16303</v>
      </c>
      <c r="C565" s="12" t="s">
        <v>20135</v>
      </c>
      <c r="D565" s="17">
        <v>39826</v>
      </c>
      <c r="E565" s="13">
        <v>39826</v>
      </c>
      <c r="F565" s="14">
        <v>39826</v>
      </c>
      <c r="G565" s="19">
        <v>39839</v>
      </c>
      <c r="H565" s="19">
        <v>39839</v>
      </c>
      <c r="I565" s="21">
        <v>39850</v>
      </c>
      <c r="J565" s="22">
        <v>13</v>
      </c>
      <c r="K565" s="22">
        <v>0</v>
      </c>
      <c r="L565" s="15">
        <v>13</v>
      </c>
      <c r="M565" s="15">
        <v>11</v>
      </c>
      <c r="O565" t="str">
        <f t="shared" si="8"/>
        <v>LABBound &amp; Not Paid</v>
      </c>
    </row>
    <row r="566" spans="1:15" ht="12" customHeight="1" outlineLevel="1" x14ac:dyDescent="0.2">
      <c r="A566" s="12" t="s">
        <v>24157</v>
      </c>
      <c r="B566" s="12">
        <v>16376</v>
      </c>
      <c r="C566" s="12" t="s">
        <v>20135</v>
      </c>
      <c r="D566" s="13">
        <v>39814</v>
      </c>
      <c r="E566" s="13">
        <v>39821</v>
      </c>
      <c r="F566" s="14">
        <v>39826</v>
      </c>
      <c r="G566" s="19">
        <v>39856</v>
      </c>
      <c r="H566" s="19">
        <v>39856</v>
      </c>
      <c r="I566" s="21">
        <v>39871</v>
      </c>
      <c r="J566" s="22">
        <v>30</v>
      </c>
      <c r="K566" s="22">
        <v>0</v>
      </c>
      <c r="L566" s="15">
        <v>30</v>
      </c>
      <c r="M566" s="15">
        <v>15</v>
      </c>
      <c r="O566" t="str">
        <f t="shared" si="8"/>
        <v>MCBBound &amp; Not Paid</v>
      </c>
    </row>
    <row r="567" spans="1:15" ht="12" customHeight="1" outlineLevel="1" x14ac:dyDescent="0.2">
      <c r="A567" s="12" t="s">
        <v>24158</v>
      </c>
      <c r="B567" s="12">
        <v>16819</v>
      </c>
      <c r="C567" s="12" t="s">
        <v>20134</v>
      </c>
      <c r="D567" s="13">
        <v>39811</v>
      </c>
      <c r="E567" s="13">
        <v>39825</v>
      </c>
      <c r="F567" s="14">
        <v>39826</v>
      </c>
      <c r="G567" s="19">
        <v>39832</v>
      </c>
      <c r="H567" s="19">
        <v>39832</v>
      </c>
      <c r="J567" s="22">
        <v>6</v>
      </c>
      <c r="K567" s="22">
        <v>0</v>
      </c>
      <c r="L567" s="15">
        <v>6</v>
      </c>
      <c r="M567" s="15">
        <v>0</v>
      </c>
      <c r="O567" t="str">
        <f t="shared" si="8"/>
        <v>NBBNo Sale</v>
      </c>
    </row>
    <row r="568" spans="1:15" ht="12" customHeight="1" outlineLevel="1" x14ac:dyDescent="0.2">
      <c r="A568" s="12" t="s">
        <v>24158</v>
      </c>
      <c r="B568" s="12">
        <v>16820</v>
      </c>
      <c r="C568" s="12" t="s">
        <v>20135</v>
      </c>
      <c r="D568" s="13">
        <v>39818</v>
      </c>
      <c r="E568" s="13">
        <v>39825</v>
      </c>
      <c r="F568" s="14">
        <v>39826</v>
      </c>
      <c r="G568" s="14">
        <v>39832</v>
      </c>
      <c r="H568" s="14">
        <v>39832</v>
      </c>
      <c r="I568" s="18"/>
      <c r="J568" s="15">
        <v>6</v>
      </c>
      <c r="K568" s="15">
        <v>0</v>
      </c>
      <c r="L568" s="15">
        <v>6</v>
      </c>
      <c r="M568" s="15">
        <v>0</v>
      </c>
      <c r="O568" t="str">
        <f t="shared" si="8"/>
        <v>NBBBound &amp; Not Paid</v>
      </c>
    </row>
    <row r="569" spans="1:15" ht="12" customHeight="1" outlineLevel="1" x14ac:dyDescent="0.2">
      <c r="A569" s="12" t="s">
        <v>24157</v>
      </c>
      <c r="B569" s="12">
        <v>16327</v>
      </c>
      <c r="C569" s="12" t="s">
        <v>20135</v>
      </c>
      <c r="D569" s="13">
        <v>39827</v>
      </c>
      <c r="E569" s="13">
        <v>39827</v>
      </c>
      <c r="F569" s="14">
        <v>39827</v>
      </c>
      <c r="G569" s="14">
        <v>39832</v>
      </c>
      <c r="H569" s="14">
        <v>39840</v>
      </c>
      <c r="I569" s="21">
        <v>39855</v>
      </c>
      <c r="J569" s="15">
        <v>5</v>
      </c>
      <c r="K569" s="15">
        <v>8</v>
      </c>
      <c r="L569" s="15">
        <v>13</v>
      </c>
      <c r="M569" s="15">
        <v>15</v>
      </c>
      <c r="O569" t="str">
        <f t="shared" si="8"/>
        <v>MCBBound &amp; Not Paid</v>
      </c>
    </row>
    <row r="570" spans="1:15" ht="12" customHeight="1" outlineLevel="1" x14ac:dyDescent="0.2">
      <c r="A570" s="12" t="s">
        <v>24157</v>
      </c>
      <c r="B570" s="12">
        <v>16346</v>
      </c>
      <c r="C570" s="12" t="s">
        <v>20135</v>
      </c>
      <c r="D570" s="17">
        <v>39825</v>
      </c>
      <c r="E570" s="13">
        <v>39826</v>
      </c>
      <c r="F570" s="14">
        <v>39827</v>
      </c>
      <c r="G570" s="19">
        <v>39854</v>
      </c>
      <c r="H570" s="19">
        <v>39854</v>
      </c>
      <c r="I570" s="21">
        <v>39862</v>
      </c>
      <c r="J570" s="22">
        <v>27</v>
      </c>
      <c r="K570" s="22">
        <v>0</v>
      </c>
      <c r="L570" s="15">
        <v>27</v>
      </c>
      <c r="M570" s="15">
        <v>8</v>
      </c>
      <c r="O570" t="str">
        <f t="shared" si="8"/>
        <v>MCBBound &amp; Not Paid</v>
      </c>
    </row>
    <row r="571" spans="1:15" ht="12" customHeight="1" outlineLevel="1" x14ac:dyDescent="0.2">
      <c r="A571" s="12" t="s">
        <v>24158</v>
      </c>
      <c r="B571" s="12">
        <v>16821</v>
      </c>
      <c r="C571" s="12" t="s">
        <v>20133</v>
      </c>
      <c r="D571" s="18"/>
      <c r="E571" s="13">
        <v>39822</v>
      </c>
      <c r="F571" s="14">
        <v>39827</v>
      </c>
      <c r="G571" s="20"/>
      <c r="H571" s="20"/>
      <c r="I571" s="18"/>
      <c r="J571" s="23"/>
      <c r="K571" s="23"/>
      <c r="L571" s="15">
        <v>0</v>
      </c>
      <c r="M571" s="15">
        <v>0</v>
      </c>
      <c r="O571" t="str">
        <f t="shared" si="8"/>
        <v>NBBDeclined</v>
      </c>
    </row>
    <row r="572" spans="1:15" ht="12" customHeight="1" outlineLevel="1" x14ac:dyDescent="0.2">
      <c r="A572" s="12" t="s">
        <v>20138</v>
      </c>
      <c r="B572" s="12">
        <v>16341</v>
      </c>
      <c r="C572" s="12" t="s">
        <v>20135</v>
      </c>
      <c r="D572" s="13">
        <v>39819</v>
      </c>
      <c r="E572" s="13">
        <v>39827</v>
      </c>
      <c r="F572" s="14">
        <v>39828</v>
      </c>
      <c r="G572" s="14">
        <v>39849</v>
      </c>
      <c r="H572" s="14">
        <v>39849</v>
      </c>
      <c r="I572" s="16">
        <v>39859</v>
      </c>
      <c r="J572" s="15">
        <v>21</v>
      </c>
      <c r="K572" s="15">
        <v>0</v>
      </c>
      <c r="L572" s="15">
        <v>21</v>
      </c>
      <c r="M572" s="15">
        <v>10</v>
      </c>
      <c r="O572" t="str">
        <f t="shared" si="8"/>
        <v>CNJBound &amp; Not Paid</v>
      </c>
    </row>
    <row r="573" spans="1:15" ht="12" customHeight="1" outlineLevel="1" x14ac:dyDescent="0.2">
      <c r="A573" s="12" t="s">
        <v>20138</v>
      </c>
      <c r="B573" s="12">
        <v>16139</v>
      </c>
      <c r="C573" s="12" t="s">
        <v>24150</v>
      </c>
      <c r="D573" s="13">
        <v>39828</v>
      </c>
      <c r="E573" s="13">
        <v>39828</v>
      </c>
      <c r="F573" s="14">
        <v>39828</v>
      </c>
      <c r="G573" s="14">
        <v>39828</v>
      </c>
      <c r="H573" s="20"/>
      <c r="I573" s="16">
        <v>39831</v>
      </c>
      <c r="J573" s="15">
        <v>0</v>
      </c>
      <c r="K573" s="23"/>
      <c r="L573" s="15">
        <v>0</v>
      </c>
      <c r="M573" s="15">
        <v>0</v>
      </c>
      <c r="O573" t="str">
        <f t="shared" si="8"/>
        <v>CNJDO NOT RENEW</v>
      </c>
    </row>
    <row r="574" spans="1:15" ht="12" customHeight="1" outlineLevel="1" x14ac:dyDescent="0.2">
      <c r="A574" s="12" t="s">
        <v>24153</v>
      </c>
      <c r="B574" s="12">
        <v>16380</v>
      </c>
      <c r="C574" s="12" t="s">
        <v>20135</v>
      </c>
      <c r="D574" s="13">
        <v>39826</v>
      </c>
      <c r="E574" s="13">
        <v>39827</v>
      </c>
      <c r="F574" s="14">
        <v>39828</v>
      </c>
      <c r="G574" s="14">
        <v>39835</v>
      </c>
      <c r="H574" s="14">
        <v>39468</v>
      </c>
      <c r="I574" s="16">
        <v>39872</v>
      </c>
      <c r="J574" s="15">
        <v>7</v>
      </c>
      <c r="K574" s="15">
        <v>-367</v>
      </c>
      <c r="L574" s="15">
        <v>-360</v>
      </c>
      <c r="M574" s="15">
        <v>404</v>
      </c>
      <c r="O574" t="str">
        <f t="shared" si="8"/>
        <v>HJMBound &amp; Not Paid</v>
      </c>
    </row>
    <row r="575" spans="1:15" ht="12" customHeight="1" outlineLevel="1" x14ac:dyDescent="0.2">
      <c r="A575" s="12" t="s">
        <v>24153</v>
      </c>
      <c r="B575" s="12">
        <v>16177</v>
      </c>
      <c r="C575" s="12" t="s">
        <v>20135</v>
      </c>
      <c r="D575" s="13">
        <v>39826</v>
      </c>
      <c r="E575" s="13">
        <v>39827</v>
      </c>
      <c r="F575" s="14">
        <v>39828</v>
      </c>
      <c r="G575" s="14">
        <v>39833</v>
      </c>
      <c r="H575" s="14">
        <v>39833</v>
      </c>
      <c r="I575" s="16">
        <v>39842</v>
      </c>
      <c r="J575" s="15">
        <v>5</v>
      </c>
      <c r="K575" s="15">
        <v>0</v>
      </c>
      <c r="L575" s="15">
        <v>5</v>
      </c>
      <c r="M575" s="15">
        <v>9</v>
      </c>
      <c r="O575" t="str">
        <f t="shared" si="8"/>
        <v>HJMBound &amp; Not Paid</v>
      </c>
    </row>
    <row r="576" spans="1:15" ht="12" customHeight="1" outlineLevel="1" x14ac:dyDescent="0.2">
      <c r="A576" s="12" t="s">
        <v>24156</v>
      </c>
      <c r="B576" s="12">
        <v>16169</v>
      </c>
      <c r="C576" s="12" t="s">
        <v>20135</v>
      </c>
      <c r="D576" s="13">
        <v>39827</v>
      </c>
      <c r="E576" s="13">
        <v>39828</v>
      </c>
      <c r="F576" s="14">
        <v>39828</v>
      </c>
      <c r="G576" s="14">
        <v>39832</v>
      </c>
      <c r="H576" s="14">
        <v>39839</v>
      </c>
      <c r="I576" s="21">
        <v>39841</v>
      </c>
      <c r="J576" s="15">
        <v>4</v>
      </c>
      <c r="K576" s="15">
        <v>7</v>
      </c>
      <c r="L576" s="15">
        <v>11</v>
      </c>
      <c r="M576" s="15">
        <v>2</v>
      </c>
      <c r="O576" t="str">
        <f t="shared" si="8"/>
        <v>LABBound &amp; Not Paid</v>
      </c>
    </row>
    <row r="577" spans="1:15" ht="12" customHeight="1" outlineLevel="1" x14ac:dyDescent="0.2">
      <c r="A577" s="12" t="s">
        <v>24157</v>
      </c>
      <c r="B577" s="12">
        <v>16316</v>
      </c>
      <c r="C577" s="12" t="s">
        <v>20135</v>
      </c>
      <c r="D577" s="13">
        <v>39762</v>
      </c>
      <c r="E577" s="13">
        <v>39827</v>
      </c>
      <c r="F577" s="14">
        <v>39828</v>
      </c>
      <c r="G577" s="14">
        <v>39847</v>
      </c>
      <c r="H577" s="14">
        <v>39847</v>
      </c>
      <c r="I577" s="16">
        <v>39851</v>
      </c>
      <c r="J577" s="15">
        <v>19</v>
      </c>
      <c r="K577" s="15">
        <v>0</v>
      </c>
      <c r="L577" s="15">
        <v>19</v>
      </c>
      <c r="M577" s="15">
        <v>4</v>
      </c>
      <c r="O577" t="str">
        <f t="shared" si="8"/>
        <v>MCBBound &amp; Not Paid</v>
      </c>
    </row>
    <row r="578" spans="1:15" ht="12" customHeight="1" outlineLevel="1" x14ac:dyDescent="0.2">
      <c r="A578" s="12" t="s">
        <v>24157</v>
      </c>
      <c r="B578" s="12">
        <v>16355</v>
      </c>
      <c r="C578" s="12" t="s">
        <v>20135</v>
      </c>
      <c r="D578" s="13">
        <v>39826</v>
      </c>
      <c r="E578" s="13">
        <v>39827</v>
      </c>
      <c r="F578" s="14">
        <v>39828</v>
      </c>
      <c r="G578" s="14">
        <v>39840</v>
      </c>
      <c r="H578" s="14">
        <v>39849</v>
      </c>
      <c r="I578" s="21">
        <v>39864</v>
      </c>
      <c r="J578" s="15">
        <v>12</v>
      </c>
      <c r="K578" s="15">
        <v>9</v>
      </c>
      <c r="L578" s="15">
        <v>21</v>
      </c>
      <c r="M578" s="15">
        <v>15</v>
      </c>
      <c r="O578" t="str">
        <f t="shared" si="8"/>
        <v>MCBBound &amp; Not Paid</v>
      </c>
    </row>
    <row r="579" spans="1:15" ht="12" customHeight="1" outlineLevel="1" x14ac:dyDescent="0.2">
      <c r="A579" s="12" t="s">
        <v>20138</v>
      </c>
      <c r="B579" s="12">
        <v>16287</v>
      </c>
      <c r="C579" s="12" t="s">
        <v>20135</v>
      </c>
      <c r="D579" s="13">
        <v>39824</v>
      </c>
      <c r="E579" s="13">
        <v>39829</v>
      </c>
      <c r="F579" s="14">
        <v>39829</v>
      </c>
      <c r="G579" s="14">
        <v>39836</v>
      </c>
      <c r="H579" s="14">
        <v>39836</v>
      </c>
      <c r="I579" s="16">
        <v>39846</v>
      </c>
      <c r="J579" s="15">
        <v>7</v>
      </c>
      <c r="K579" s="15">
        <v>0</v>
      </c>
      <c r="L579" s="15">
        <v>7</v>
      </c>
      <c r="M579" s="15">
        <v>10</v>
      </c>
      <c r="O579" t="str">
        <f t="shared" ref="O579:O642" si="9">+A579&amp;C579</f>
        <v>CNJBound &amp; Not Paid</v>
      </c>
    </row>
    <row r="580" spans="1:15" ht="12" customHeight="1" outlineLevel="1" x14ac:dyDescent="0.2">
      <c r="A580" s="12" t="s">
        <v>20138</v>
      </c>
      <c r="B580" s="12">
        <v>16183</v>
      </c>
      <c r="C580" s="12" t="s">
        <v>20135</v>
      </c>
      <c r="D580" s="13">
        <v>39826</v>
      </c>
      <c r="E580" s="13">
        <v>39829</v>
      </c>
      <c r="F580" s="14">
        <v>39829</v>
      </c>
      <c r="G580" s="14">
        <v>39833</v>
      </c>
      <c r="H580" s="14">
        <v>39833</v>
      </c>
      <c r="I580" s="16">
        <v>39843</v>
      </c>
      <c r="J580" s="15">
        <v>4</v>
      </c>
      <c r="K580" s="15">
        <v>0</v>
      </c>
      <c r="L580" s="15">
        <v>4</v>
      </c>
      <c r="M580" s="15">
        <v>10</v>
      </c>
      <c r="O580" t="str">
        <f t="shared" si="9"/>
        <v>CNJBound &amp; Not Paid</v>
      </c>
    </row>
    <row r="581" spans="1:15" ht="12" customHeight="1" outlineLevel="1" x14ac:dyDescent="0.2">
      <c r="A581" s="12" t="s">
        <v>24153</v>
      </c>
      <c r="B581" s="12">
        <v>16334</v>
      </c>
      <c r="C581" s="12" t="s">
        <v>20135</v>
      </c>
      <c r="D581" s="13">
        <v>39826</v>
      </c>
      <c r="E581" s="13">
        <v>39828</v>
      </c>
      <c r="F581" s="14">
        <v>39829</v>
      </c>
      <c r="G581" s="14">
        <v>39833</v>
      </c>
      <c r="H581" s="14">
        <v>39833</v>
      </c>
      <c r="I581" s="21">
        <v>39858</v>
      </c>
      <c r="J581" s="15">
        <v>4</v>
      </c>
      <c r="K581" s="15">
        <v>0</v>
      </c>
      <c r="L581" s="15">
        <v>4</v>
      </c>
      <c r="M581" s="15">
        <v>25</v>
      </c>
      <c r="O581" t="str">
        <f t="shared" si="9"/>
        <v>HJMBound &amp; Not Paid</v>
      </c>
    </row>
    <row r="582" spans="1:15" ht="12" customHeight="1" outlineLevel="1" x14ac:dyDescent="0.2">
      <c r="A582" s="12" t="s">
        <v>24153</v>
      </c>
      <c r="B582" s="12">
        <v>16445</v>
      </c>
      <c r="C582" s="12" t="s">
        <v>20135</v>
      </c>
      <c r="D582" s="13">
        <v>39819</v>
      </c>
      <c r="E582" s="13">
        <v>39819</v>
      </c>
      <c r="F582" s="14">
        <v>39829</v>
      </c>
      <c r="G582" s="19">
        <v>39842</v>
      </c>
      <c r="H582" s="19">
        <v>39842</v>
      </c>
      <c r="I582" s="21">
        <v>39873</v>
      </c>
      <c r="J582" s="22">
        <v>13</v>
      </c>
      <c r="K582" s="22">
        <v>0</v>
      </c>
      <c r="L582" s="15">
        <v>13</v>
      </c>
      <c r="M582" s="15">
        <v>31</v>
      </c>
      <c r="O582" t="str">
        <f t="shared" si="9"/>
        <v>HJMBound &amp; Not Paid</v>
      </c>
    </row>
    <row r="583" spans="1:15" ht="12" customHeight="1" outlineLevel="1" x14ac:dyDescent="0.2">
      <c r="A583" s="12" t="s">
        <v>24156</v>
      </c>
      <c r="B583" s="12">
        <v>16178</v>
      </c>
      <c r="C583" s="12" t="s">
        <v>20135</v>
      </c>
      <c r="D583" s="13">
        <v>39820</v>
      </c>
      <c r="E583" s="13">
        <v>39828</v>
      </c>
      <c r="F583" s="14">
        <v>39829</v>
      </c>
      <c r="G583" s="14">
        <v>39832</v>
      </c>
      <c r="H583" s="14">
        <v>39839</v>
      </c>
      <c r="I583" s="16">
        <v>39842</v>
      </c>
      <c r="J583" s="15">
        <v>3</v>
      </c>
      <c r="K583" s="15">
        <v>7</v>
      </c>
      <c r="L583" s="15">
        <v>10</v>
      </c>
      <c r="M583" s="15">
        <v>3</v>
      </c>
      <c r="O583" t="str">
        <f t="shared" si="9"/>
        <v>LABBound &amp; Not Paid</v>
      </c>
    </row>
    <row r="584" spans="1:15" ht="12" customHeight="1" outlineLevel="1" x14ac:dyDescent="0.2">
      <c r="A584" s="12" t="s">
        <v>24157</v>
      </c>
      <c r="B584" s="12">
        <v>16370</v>
      </c>
      <c r="C584" s="12" t="s">
        <v>20135</v>
      </c>
      <c r="D584" s="13">
        <v>39827</v>
      </c>
      <c r="E584" s="13">
        <v>39829</v>
      </c>
      <c r="F584" s="14">
        <v>39829</v>
      </c>
      <c r="G584" s="14">
        <v>39854</v>
      </c>
      <c r="H584" s="14">
        <v>39854</v>
      </c>
      <c r="I584" s="16">
        <v>39868</v>
      </c>
      <c r="J584" s="15">
        <v>25</v>
      </c>
      <c r="K584" s="15">
        <v>0</v>
      </c>
      <c r="L584" s="15">
        <v>25</v>
      </c>
      <c r="M584" s="15">
        <v>14</v>
      </c>
      <c r="O584" t="str">
        <f t="shared" si="9"/>
        <v>MCBBound &amp; Not Paid</v>
      </c>
    </row>
    <row r="585" spans="1:15" ht="12" customHeight="1" outlineLevel="1" x14ac:dyDescent="0.2">
      <c r="A585" s="12" t="s">
        <v>24157</v>
      </c>
      <c r="B585" s="12">
        <v>16323</v>
      </c>
      <c r="C585" s="12" t="s">
        <v>20135</v>
      </c>
      <c r="D585" s="13">
        <v>39825</v>
      </c>
      <c r="E585" s="13">
        <v>39828</v>
      </c>
      <c r="F585" s="14">
        <v>39829</v>
      </c>
      <c r="G585" s="14">
        <v>39835</v>
      </c>
      <c r="H585" s="14">
        <v>39842</v>
      </c>
      <c r="I585" s="16">
        <v>39852</v>
      </c>
      <c r="J585" s="15">
        <v>6</v>
      </c>
      <c r="K585" s="15">
        <v>7</v>
      </c>
      <c r="L585" s="15">
        <v>13</v>
      </c>
      <c r="M585" s="15">
        <v>10</v>
      </c>
      <c r="O585" t="str">
        <f t="shared" si="9"/>
        <v>MCBBound &amp; Not Paid</v>
      </c>
    </row>
    <row r="586" spans="1:15" ht="12" customHeight="1" outlineLevel="1" x14ac:dyDescent="0.2">
      <c r="A586" s="12" t="s">
        <v>24157</v>
      </c>
      <c r="B586" s="12">
        <v>16296</v>
      </c>
      <c r="C586" s="12" t="s">
        <v>20135</v>
      </c>
      <c r="D586" s="13">
        <v>39826</v>
      </c>
      <c r="E586" s="13">
        <v>39829</v>
      </c>
      <c r="F586" s="14">
        <v>39829</v>
      </c>
      <c r="G586" s="14">
        <v>39839</v>
      </c>
      <c r="H586" s="14">
        <v>39839</v>
      </c>
      <c r="I586" s="16">
        <v>39847</v>
      </c>
      <c r="J586" s="15">
        <v>10</v>
      </c>
      <c r="K586" s="15">
        <v>0</v>
      </c>
      <c r="L586" s="15">
        <v>10</v>
      </c>
      <c r="M586" s="15">
        <v>8</v>
      </c>
      <c r="O586" t="str">
        <f t="shared" si="9"/>
        <v>MCBBound &amp; Not Paid</v>
      </c>
    </row>
    <row r="587" spans="1:15" ht="12" customHeight="1" outlineLevel="1" x14ac:dyDescent="0.2">
      <c r="A587" s="12" t="s">
        <v>24157</v>
      </c>
      <c r="B587" s="12">
        <v>16276</v>
      </c>
      <c r="C587" s="12" t="s">
        <v>20135</v>
      </c>
      <c r="D587" s="13">
        <v>39829</v>
      </c>
      <c r="E587" s="13">
        <v>39829</v>
      </c>
      <c r="F587" s="14">
        <v>39829</v>
      </c>
      <c r="G587" s="14">
        <v>39836</v>
      </c>
      <c r="H587" s="14">
        <v>39836</v>
      </c>
      <c r="I587" s="16">
        <v>39845</v>
      </c>
      <c r="J587" s="15">
        <v>7</v>
      </c>
      <c r="K587" s="15">
        <v>0</v>
      </c>
      <c r="L587" s="15">
        <v>7</v>
      </c>
      <c r="M587" s="15">
        <v>9</v>
      </c>
      <c r="O587" t="str">
        <f t="shared" si="9"/>
        <v>MCBBound &amp; Not Paid</v>
      </c>
    </row>
    <row r="588" spans="1:15" ht="12" customHeight="1" outlineLevel="1" x14ac:dyDescent="0.2">
      <c r="A588" s="12" t="s">
        <v>24158</v>
      </c>
      <c r="B588" s="12">
        <v>16822</v>
      </c>
      <c r="C588" s="12" t="s">
        <v>20134</v>
      </c>
      <c r="D588" s="13">
        <v>39827</v>
      </c>
      <c r="E588" s="13">
        <v>39828</v>
      </c>
      <c r="F588" s="14">
        <v>39829</v>
      </c>
      <c r="G588" s="14">
        <v>39841</v>
      </c>
      <c r="H588" s="14">
        <v>39841</v>
      </c>
      <c r="I588" s="18"/>
      <c r="J588" s="15">
        <v>12</v>
      </c>
      <c r="K588" s="15">
        <v>0</v>
      </c>
      <c r="L588" s="15">
        <v>12</v>
      </c>
      <c r="M588" s="15">
        <v>0</v>
      </c>
      <c r="O588" t="str">
        <f t="shared" si="9"/>
        <v>NBBNo Sale</v>
      </c>
    </row>
    <row r="589" spans="1:15" ht="12" customHeight="1" outlineLevel="1" x14ac:dyDescent="0.2">
      <c r="A589" s="12" t="s">
        <v>24158</v>
      </c>
      <c r="B589" s="12">
        <v>16823</v>
      </c>
      <c r="C589" s="12" t="s">
        <v>20133</v>
      </c>
      <c r="D589" s="13">
        <v>39821</v>
      </c>
      <c r="E589" s="13">
        <v>39828</v>
      </c>
      <c r="F589" s="14">
        <v>39829</v>
      </c>
      <c r="G589" s="8"/>
      <c r="H589" s="8"/>
      <c r="J589" s="10"/>
      <c r="K589" s="10"/>
      <c r="L589" s="15">
        <v>0</v>
      </c>
      <c r="M589" s="15">
        <v>0</v>
      </c>
      <c r="O589" t="str">
        <f t="shared" si="9"/>
        <v>NBBDeclined</v>
      </c>
    </row>
    <row r="590" spans="1:15" ht="12" customHeight="1" outlineLevel="1" x14ac:dyDescent="0.2">
      <c r="A590" s="12" t="s">
        <v>20138</v>
      </c>
      <c r="B590" s="12">
        <v>16262</v>
      </c>
      <c r="C590" s="12" t="s">
        <v>20135</v>
      </c>
      <c r="D590" s="13">
        <v>39830</v>
      </c>
      <c r="E590" s="13">
        <v>39832</v>
      </c>
      <c r="F590" s="14">
        <v>39832</v>
      </c>
      <c r="G590" s="14">
        <v>39834</v>
      </c>
      <c r="H590" s="14">
        <v>39834</v>
      </c>
      <c r="I590" s="16">
        <v>39845</v>
      </c>
      <c r="J590" s="15">
        <v>2</v>
      </c>
      <c r="K590" s="15">
        <v>0</v>
      </c>
      <c r="L590" s="15">
        <v>2</v>
      </c>
      <c r="M590" s="15">
        <v>11</v>
      </c>
      <c r="O590" t="str">
        <f t="shared" si="9"/>
        <v>CNJBound &amp; Not Paid</v>
      </c>
    </row>
    <row r="591" spans="1:15" ht="12" customHeight="1" outlineLevel="1" x14ac:dyDescent="0.2">
      <c r="A591" s="12" t="s">
        <v>20138</v>
      </c>
      <c r="B591" s="12">
        <v>16474</v>
      </c>
      <c r="C591" s="12" t="s">
        <v>20135</v>
      </c>
      <c r="D591" s="17">
        <v>39799</v>
      </c>
      <c r="E591" s="13">
        <v>39800</v>
      </c>
      <c r="F591" s="14">
        <v>39832</v>
      </c>
      <c r="G591" s="19">
        <v>39867</v>
      </c>
      <c r="H591" s="19">
        <v>39867</v>
      </c>
      <c r="I591" s="21">
        <v>39880</v>
      </c>
      <c r="J591" s="22">
        <v>35</v>
      </c>
      <c r="K591" s="22">
        <v>0</v>
      </c>
      <c r="L591" s="15">
        <v>35</v>
      </c>
      <c r="M591" s="15">
        <v>13</v>
      </c>
      <c r="O591" t="str">
        <f t="shared" si="9"/>
        <v>CNJBound &amp; Not Paid</v>
      </c>
    </row>
    <row r="592" spans="1:15" ht="12" customHeight="1" outlineLevel="1" x14ac:dyDescent="0.2">
      <c r="A592" s="12" t="s">
        <v>20138</v>
      </c>
      <c r="B592" s="12">
        <v>16181</v>
      </c>
      <c r="C592" s="12" t="s">
        <v>20135</v>
      </c>
      <c r="D592" s="13">
        <v>39829</v>
      </c>
      <c r="E592" s="13">
        <v>39829</v>
      </c>
      <c r="F592" s="14">
        <v>39832</v>
      </c>
      <c r="G592" s="14">
        <v>39833</v>
      </c>
      <c r="H592" s="14">
        <v>39836</v>
      </c>
      <c r="I592" s="16">
        <v>39843</v>
      </c>
      <c r="J592" s="15">
        <v>1</v>
      </c>
      <c r="K592" s="15">
        <v>3</v>
      </c>
      <c r="L592" s="15">
        <v>4</v>
      </c>
      <c r="M592" s="15">
        <v>7</v>
      </c>
      <c r="O592" t="str">
        <f t="shared" si="9"/>
        <v>CNJBound &amp; Not Paid</v>
      </c>
    </row>
    <row r="593" spans="1:15" ht="12" customHeight="1" outlineLevel="1" x14ac:dyDescent="0.2">
      <c r="A593" s="12" t="s">
        <v>24153</v>
      </c>
      <c r="B593" s="12">
        <v>16514</v>
      </c>
      <c r="C593" s="12" t="s">
        <v>20135</v>
      </c>
      <c r="D593" s="13">
        <v>39821</v>
      </c>
      <c r="E593" s="13">
        <v>39825</v>
      </c>
      <c r="F593" s="14">
        <v>39832</v>
      </c>
      <c r="G593" s="14">
        <v>39848</v>
      </c>
      <c r="H593" s="19">
        <v>39862</v>
      </c>
      <c r="I593" s="21">
        <v>39890</v>
      </c>
      <c r="J593" s="15">
        <v>16</v>
      </c>
      <c r="K593" s="22">
        <v>14</v>
      </c>
      <c r="L593" s="15">
        <v>30</v>
      </c>
      <c r="M593" s="15">
        <v>28</v>
      </c>
      <c r="O593" t="str">
        <f t="shared" si="9"/>
        <v>HJMBound &amp; Not Paid</v>
      </c>
    </row>
    <row r="594" spans="1:15" ht="12" customHeight="1" outlineLevel="1" x14ac:dyDescent="0.2">
      <c r="A594" s="12" t="s">
        <v>24155</v>
      </c>
      <c r="B594" s="12">
        <v>16307</v>
      </c>
      <c r="C594" s="12" t="s">
        <v>20135</v>
      </c>
      <c r="D594" s="13">
        <v>39829</v>
      </c>
      <c r="E594" s="13">
        <v>39831</v>
      </c>
      <c r="F594" s="14">
        <v>39832</v>
      </c>
      <c r="G594" s="14">
        <v>39838</v>
      </c>
      <c r="H594" s="14">
        <v>39841</v>
      </c>
      <c r="I594" s="21">
        <v>39850</v>
      </c>
      <c r="J594" s="15">
        <v>6</v>
      </c>
      <c r="K594" s="15">
        <v>3</v>
      </c>
      <c r="L594" s="15">
        <v>9</v>
      </c>
      <c r="M594" s="15">
        <v>9</v>
      </c>
      <c r="O594" t="str">
        <f t="shared" si="9"/>
        <v>JRBound &amp; Not Paid</v>
      </c>
    </row>
    <row r="595" spans="1:15" ht="12" customHeight="1" outlineLevel="1" x14ac:dyDescent="0.2">
      <c r="A595" s="12" t="s">
        <v>24157</v>
      </c>
      <c r="B595" s="12">
        <v>16515</v>
      </c>
      <c r="C595" s="12" t="s">
        <v>20135</v>
      </c>
      <c r="D595" s="13">
        <v>39819</v>
      </c>
      <c r="E595" s="13">
        <v>39832</v>
      </c>
      <c r="F595" s="14">
        <v>39832</v>
      </c>
      <c r="G595" s="14">
        <v>39874</v>
      </c>
      <c r="H595" s="14">
        <v>39874</v>
      </c>
      <c r="I595" s="16">
        <v>39891</v>
      </c>
      <c r="J595" s="15">
        <v>42</v>
      </c>
      <c r="K595" s="15">
        <v>0</v>
      </c>
      <c r="L595" s="15">
        <v>42</v>
      </c>
      <c r="M595" s="15">
        <v>17</v>
      </c>
      <c r="O595" t="str">
        <f t="shared" si="9"/>
        <v>MCBBound &amp; Not Paid</v>
      </c>
    </row>
    <row r="596" spans="1:15" ht="12" customHeight="1" outlineLevel="1" x14ac:dyDescent="0.2">
      <c r="A596" s="12" t="s">
        <v>24157</v>
      </c>
      <c r="B596" s="12">
        <v>16460</v>
      </c>
      <c r="C596" s="12" t="s">
        <v>20135</v>
      </c>
      <c r="D596" s="13">
        <v>39826</v>
      </c>
      <c r="E596" s="13">
        <v>39832</v>
      </c>
      <c r="F596" s="14">
        <v>39832</v>
      </c>
      <c r="G596" s="14">
        <v>39863</v>
      </c>
      <c r="H596" s="14">
        <v>39863</v>
      </c>
      <c r="I596" s="21">
        <v>39876</v>
      </c>
      <c r="J596" s="15">
        <v>31</v>
      </c>
      <c r="K596" s="15">
        <v>0</v>
      </c>
      <c r="L596" s="15">
        <v>31</v>
      </c>
      <c r="M596" s="15">
        <v>13</v>
      </c>
      <c r="O596" t="str">
        <f t="shared" si="9"/>
        <v>MCBBound &amp; Not Paid</v>
      </c>
    </row>
    <row r="597" spans="1:15" ht="12" customHeight="1" outlineLevel="1" x14ac:dyDescent="0.2">
      <c r="A597" s="12" t="s">
        <v>24157</v>
      </c>
      <c r="B597" s="12">
        <v>16443</v>
      </c>
      <c r="C597" s="12" t="s">
        <v>20135</v>
      </c>
      <c r="D597" s="13">
        <v>39819</v>
      </c>
      <c r="E597" s="13">
        <v>39821</v>
      </c>
      <c r="F597" s="14">
        <v>39832</v>
      </c>
      <c r="G597" s="14">
        <v>39855</v>
      </c>
      <c r="H597" s="14">
        <v>39855</v>
      </c>
      <c r="I597" s="16">
        <v>39873</v>
      </c>
      <c r="J597" s="15">
        <v>23</v>
      </c>
      <c r="K597" s="15">
        <v>0</v>
      </c>
      <c r="L597" s="15">
        <v>23</v>
      </c>
      <c r="M597" s="15">
        <v>18</v>
      </c>
      <c r="O597" t="str">
        <f t="shared" si="9"/>
        <v>MCBBound &amp; Not Paid</v>
      </c>
    </row>
    <row r="598" spans="1:15" ht="12" customHeight="1" outlineLevel="1" x14ac:dyDescent="0.2">
      <c r="A598" s="12" t="s">
        <v>24158</v>
      </c>
      <c r="B598" s="12">
        <v>16824</v>
      </c>
      <c r="C598" s="12" t="s">
        <v>20136</v>
      </c>
      <c r="D598" s="13">
        <v>39828</v>
      </c>
      <c r="E598" s="13">
        <v>39829</v>
      </c>
      <c r="F598" s="14">
        <v>39832</v>
      </c>
      <c r="G598" s="20"/>
      <c r="H598" s="20"/>
      <c r="I598" s="18"/>
      <c r="J598" s="23"/>
      <c r="K598" s="23"/>
      <c r="L598" s="15">
        <v>0</v>
      </c>
      <c r="M598" s="15">
        <v>0</v>
      </c>
      <c r="O598" t="str">
        <f t="shared" si="9"/>
        <v>NBBClose-No Info</v>
      </c>
    </row>
    <row r="599" spans="1:15" ht="12" customHeight="1" outlineLevel="1" x14ac:dyDescent="0.2">
      <c r="A599" s="12" t="s">
        <v>20138</v>
      </c>
      <c r="B599" s="12">
        <v>16512</v>
      </c>
      <c r="C599" s="12" t="s">
        <v>20135</v>
      </c>
      <c r="D599" s="13">
        <v>39818</v>
      </c>
      <c r="E599" s="13">
        <v>39833</v>
      </c>
      <c r="F599" s="14">
        <v>39833</v>
      </c>
      <c r="G599" s="14">
        <v>39874</v>
      </c>
      <c r="H599" s="14">
        <v>39874</v>
      </c>
      <c r="I599" s="16">
        <v>39890</v>
      </c>
      <c r="J599" s="15">
        <v>41</v>
      </c>
      <c r="K599" s="15">
        <v>0</v>
      </c>
      <c r="L599" s="15">
        <v>41</v>
      </c>
      <c r="M599" s="15">
        <v>16</v>
      </c>
      <c r="O599" t="str">
        <f t="shared" si="9"/>
        <v>CNJBound &amp; Not Paid</v>
      </c>
    </row>
    <row r="600" spans="1:15" ht="12" customHeight="1" outlineLevel="1" x14ac:dyDescent="0.2">
      <c r="A600" s="12" t="s">
        <v>20138</v>
      </c>
      <c r="B600" s="12">
        <v>16494</v>
      </c>
      <c r="C600" s="12" t="s">
        <v>20137</v>
      </c>
      <c r="D600" s="13">
        <v>39822</v>
      </c>
      <c r="E600" s="13">
        <v>39825</v>
      </c>
      <c r="F600" s="14">
        <v>39833</v>
      </c>
      <c r="G600" s="14">
        <v>39881</v>
      </c>
      <c r="H600" s="14">
        <v>39881</v>
      </c>
      <c r="I600" s="16">
        <v>39887</v>
      </c>
      <c r="J600" s="15">
        <v>48</v>
      </c>
      <c r="K600" s="15">
        <v>0</v>
      </c>
      <c r="L600" s="15">
        <v>48</v>
      </c>
      <c r="M600" s="15">
        <v>6</v>
      </c>
      <c r="O600" t="str">
        <f t="shared" si="9"/>
        <v>CNJCancel</v>
      </c>
    </row>
    <row r="601" spans="1:15" ht="12" customHeight="1" outlineLevel="1" x14ac:dyDescent="0.2">
      <c r="A601" s="12" t="s">
        <v>24153</v>
      </c>
      <c r="B601" s="12">
        <v>16277</v>
      </c>
      <c r="C601" s="12" t="s">
        <v>20135</v>
      </c>
      <c r="D601" s="13">
        <v>39823</v>
      </c>
      <c r="E601" s="13">
        <v>39833</v>
      </c>
      <c r="F601" s="14">
        <v>39833</v>
      </c>
      <c r="G601" s="19">
        <v>39875</v>
      </c>
      <c r="H601" s="19">
        <v>39875</v>
      </c>
      <c r="I601" s="21">
        <v>39845</v>
      </c>
      <c r="J601" s="22">
        <v>42</v>
      </c>
      <c r="K601" s="22">
        <v>0</v>
      </c>
      <c r="L601" s="15">
        <v>42</v>
      </c>
      <c r="M601" s="15">
        <v>-30</v>
      </c>
      <c r="O601" t="str">
        <f t="shared" si="9"/>
        <v>HJMBound &amp; Not Paid</v>
      </c>
    </row>
    <row r="602" spans="1:15" ht="12" customHeight="1" outlineLevel="1" x14ac:dyDescent="0.2">
      <c r="A602" s="12" t="s">
        <v>24153</v>
      </c>
      <c r="B602" s="12">
        <v>16454</v>
      </c>
      <c r="C602" s="12" t="s">
        <v>20135</v>
      </c>
      <c r="D602" s="13">
        <v>39825</v>
      </c>
      <c r="E602" s="13">
        <v>39833</v>
      </c>
      <c r="F602" s="14">
        <v>39833</v>
      </c>
      <c r="G602" s="14">
        <v>39839</v>
      </c>
      <c r="H602" s="14">
        <v>39847</v>
      </c>
      <c r="I602" s="16">
        <v>39873</v>
      </c>
      <c r="J602" s="15">
        <v>6</v>
      </c>
      <c r="K602" s="15">
        <v>8</v>
      </c>
      <c r="L602" s="15">
        <v>14</v>
      </c>
      <c r="M602" s="15">
        <v>26</v>
      </c>
      <c r="O602" t="str">
        <f t="shared" si="9"/>
        <v>HJMBound &amp; Not Paid</v>
      </c>
    </row>
    <row r="603" spans="1:15" ht="12" customHeight="1" outlineLevel="1" x14ac:dyDescent="0.2">
      <c r="A603" s="12" t="s">
        <v>24157</v>
      </c>
      <c r="B603" s="12">
        <v>16306</v>
      </c>
      <c r="C603" s="12" t="s">
        <v>20135</v>
      </c>
      <c r="D603" s="13">
        <v>39828</v>
      </c>
      <c r="E603" s="13">
        <v>39833</v>
      </c>
      <c r="F603" s="14">
        <v>39833</v>
      </c>
      <c r="G603" s="14">
        <v>39843</v>
      </c>
      <c r="H603" s="19">
        <v>39846</v>
      </c>
      <c r="I603" s="21">
        <v>39850</v>
      </c>
      <c r="J603" s="15">
        <v>10</v>
      </c>
      <c r="K603" s="22">
        <v>3</v>
      </c>
      <c r="L603" s="15">
        <v>13</v>
      </c>
      <c r="M603" s="15">
        <v>4</v>
      </c>
      <c r="O603" t="str">
        <f t="shared" si="9"/>
        <v>MCBBound &amp; Not Paid</v>
      </c>
    </row>
    <row r="604" spans="1:15" ht="12" customHeight="1" outlineLevel="1" x14ac:dyDescent="0.2">
      <c r="A604" s="12" t="s">
        <v>24157</v>
      </c>
      <c r="B604" s="12">
        <v>16453</v>
      </c>
      <c r="C604" s="12" t="s">
        <v>20135</v>
      </c>
      <c r="D604" s="13">
        <v>39833</v>
      </c>
      <c r="E604" s="13">
        <v>39833</v>
      </c>
      <c r="F604" s="14">
        <v>39833</v>
      </c>
      <c r="G604" s="14">
        <v>39855</v>
      </c>
      <c r="H604" s="14">
        <v>39855</v>
      </c>
      <c r="I604" s="16">
        <v>39873</v>
      </c>
      <c r="J604" s="15">
        <v>22</v>
      </c>
      <c r="K604" s="15">
        <v>0</v>
      </c>
      <c r="L604" s="15">
        <v>22</v>
      </c>
      <c r="M604" s="15">
        <v>18</v>
      </c>
      <c r="O604" t="str">
        <f t="shared" si="9"/>
        <v>MCBBound &amp; Not Paid</v>
      </c>
    </row>
    <row r="605" spans="1:15" ht="12" customHeight="1" outlineLevel="1" x14ac:dyDescent="0.2">
      <c r="A605" s="12" t="s">
        <v>24158</v>
      </c>
      <c r="B605" s="12">
        <v>16825</v>
      </c>
      <c r="C605" s="12" t="s">
        <v>20135</v>
      </c>
      <c r="D605" s="13">
        <v>39832</v>
      </c>
      <c r="E605" s="13">
        <v>39833</v>
      </c>
      <c r="F605" s="14">
        <v>39833</v>
      </c>
      <c r="G605" s="14">
        <v>39835</v>
      </c>
      <c r="H605" s="14">
        <v>39835</v>
      </c>
      <c r="I605" s="18"/>
      <c r="J605" s="15">
        <v>2</v>
      </c>
      <c r="K605" s="15">
        <v>0</v>
      </c>
      <c r="L605" s="15">
        <v>2</v>
      </c>
      <c r="M605" s="15">
        <v>0</v>
      </c>
      <c r="O605" t="str">
        <f t="shared" si="9"/>
        <v>NBBBound &amp; Not Paid</v>
      </c>
    </row>
    <row r="606" spans="1:15" ht="12" customHeight="1" outlineLevel="1" x14ac:dyDescent="0.2">
      <c r="A606" s="12" t="s">
        <v>24158</v>
      </c>
      <c r="B606" s="12">
        <v>16826</v>
      </c>
      <c r="C606" s="12" t="s">
        <v>20133</v>
      </c>
      <c r="D606" s="17">
        <v>39833</v>
      </c>
      <c r="E606" s="13">
        <v>39833</v>
      </c>
      <c r="F606" s="14">
        <v>39833</v>
      </c>
      <c r="G606" s="8"/>
      <c r="H606" s="8"/>
      <c r="J606" s="10"/>
      <c r="K606" s="10"/>
      <c r="L606" s="15">
        <v>0</v>
      </c>
      <c r="M606" s="15">
        <v>0</v>
      </c>
      <c r="O606" t="str">
        <f t="shared" si="9"/>
        <v>NBBDeclined</v>
      </c>
    </row>
    <row r="607" spans="1:15" ht="12" customHeight="1" outlineLevel="1" x14ac:dyDescent="0.2">
      <c r="A607" s="12" t="s">
        <v>20138</v>
      </c>
      <c r="B607" s="12">
        <v>16289</v>
      </c>
      <c r="C607" s="12" t="s">
        <v>20135</v>
      </c>
      <c r="D607" s="13">
        <v>39833</v>
      </c>
      <c r="E607" s="13">
        <v>39834</v>
      </c>
      <c r="F607" s="14">
        <v>39834</v>
      </c>
      <c r="G607" s="14">
        <v>39837</v>
      </c>
      <c r="H607" s="14">
        <v>39837</v>
      </c>
      <c r="I607" s="16">
        <v>39846</v>
      </c>
      <c r="J607" s="15">
        <v>3</v>
      </c>
      <c r="K607" s="15">
        <v>0</v>
      </c>
      <c r="L607" s="15">
        <v>3</v>
      </c>
      <c r="M607" s="15">
        <v>9</v>
      </c>
      <c r="O607" t="str">
        <f t="shared" si="9"/>
        <v>CNJBound &amp; Not Paid</v>
      </c>
    </row>
    <row r="608" spans="1:15" ht="12" customHeight="1" outlineLevel="1" x14ac:dyDescent="0.2">
      <c r="A608" s="12" t="s">
        <v>20138</v>
      </c>
      <c r="B608" s="12">
        <v>16455</v>
      </c>
      <c r="C608" s="12" t="s">
        <v>20135</v>
      </c>
      <c r="D608" s="13">
        <v>39828</v>
      </c>
      <c r="E608" s="13">
        <v>39828</v>
      </c>
      <c r="F608" s="14">
        <v>39834</v>
      </c>
      <c r="G608" s="19">
        <v>39858</v>
      </c>
      <c r="H608" s="19">
        <v>39858</v>
      </c>
      <c r="I608" s="21">
        <v>39873</v>
      </c>
      <c r="J608" s="22">
        <v>24</v>
      </c>
      <c r="K608" s="22">
        <v>0</v>
      </c>
      <c r="L608" s="15">
        <v>24</v>
      </c>
      <c r="M608" s="15">
        <v>15</v>
      </c>
      <c r="O608" t="str">
        <f t="shared" si="9"/>
        <v>CNJBound &amp; Not Paid</v>
      </c>
    </row>
    <row r="609" spans="1:15" ht="12" customHeight="1" outlineLevel="1" x14ac:dyDescent="0.2">
      <c r="A609" s="12" t="s">
        <v>20138</v>
      </c>
      <c r="B609" s="12">
        <v>16523</v>
      </c>
      <c r="C609" s="12" t="s">
        <v>20135</v>
      </c>
      <c r="D609" s="13">
        <v>39815</v>
      </c>
      <c r="E609" s="13">
        <v>39826</v>
      </c>
      <c r="F609" s="14">
        <v>39834</v>
      </c>
      <c r="G609" s="14">
        <v>39877</v>
      </c>
      <c r="H609" s="14">
        <v>39878</v>
      </c>
      <c r="I609" s="21">
        <v>39892</v>
      </c>
      <c r="J609" s="15">
        <v>43</v>
      </c>
      <c r="K609" s="15">
        <v>1</v>
      </c>
      <c r="L609" s="15">
        <v>44</v>
      </c>
      <c r="M609" s="15">
        <v>14</v>
      </c>
      <c r="O609" t="str">
        <f t="shared" si="9"/>
        <v>CNJBound &amp; Not Paid</v>
      </c>
    </row>
    <row r="610" spans="1:15" ht="12" customHeight="1" outlineLevel="1" x14ac:dyDescent="0.2">
      <c r="A610" s="12" t="s">
        <v>20138</v>
      </c>
      <c r="B610" s="12">
        <v>16481</v>
      </c>
      <c r="C610" s="12" t="s">
        <v>20135</v>
      </c>
      <c r="D610" s="13">
        <v>39823</v>
      </c>
      <c r="E610" s="13">
        <v>39826</v>
      </c>
      <c r="F610" s="14">
        <v>39834</v>
      </c>
      <c r="G610" s="14">
        <v>39862</v>
      </c>
      <c r="H610" s="19">
        <v>39862</v>
      </c>
      <c r="I610" s="21">
        <v>39883</v>
      </c>
      <c r="J610" s="15">
        <v>28</v>
      </c>
      <c r="K610" s="22">
        <v>0</v>
      </c>
      <c r="L610" s="15">
        <v>28</v>
      </c>
      <c r="M610" s="15">
        <v>21</v>
      </c>
      <c r="O610" t="str">
        <f t="shared" si="9"/>
        <v>CNJBound &amp; Not Paid</v>
      </c>
    </row>
    <row r="611" spans="1:15" ht="12" customHeight="1" outlineLevel="1" x14ac:dyDescent="0.2">
      <c r="A611" s="12" t="s">
        <v>20138</v>
      </c>
      <c r="B611" s="12">
        <v>16500</v>
      </c>
      <c r="C611" s="12" t="s">
        <v>20135</v>
      </c>
      <c r="D611" s="13">
        <v>39825</v>
      </c>
      <c r="E611" s="13">
        <v>39826</v>
      </c>
      <c r="F611" s="14">
        <v>39834</v>
      </c>
      <c r="G611" s="14">
        <v>39869</v>
      </c>
      <c r="H611" s="19">
        <v>39870</v>
      </c>
      <c r="I611" s="21">
        <v>39887</v>
      </c>
      <c r="J611" s="15">
        <v>35</v>
      </c>
      <c r="K611" s="22">
        <v>1</v>
      </c>
      <c r="L611" s="15">
        <v>36</v>
      </c>
      <c r="M611" s="15">
        <v>17</v>
      </c>
      <c r="O611" t="str">
        <f t="shared" si="9"/>
        <v>CNJBound &amp; Not Paid</v>
      </c>
    </row>
    <row r="612" spans="1:15" ht="12" customHeight="1" outlineLevel="1" x14ac:dyDescent="0.2">
      <c r="A612" s="12" t="s">
        <v>24153</v>
      </c>
      <c r="B612" s="12">
        <v>16154</v>
      </c>
      <c r="C612" s="12" t="s">
        <v>20135</v>
      </c>
      <c r="D612" s="17">
        <v>39833</v>
      </c>
      <c r="E612" s="13">
        <v>39833</v>
      </c>
      <c r="F612" s="14">
        <v>39834</v>
      </c>
      <c r="G612" s="19">
        <v>39834</v>
      </c>
      <c r="H612" s="19">
        <v>39834</v>
      </c>
      <c r="I612" s="21">
        <v>39836</v>
      </c>
      <c r="J612" s="22">
        <v>0</v>
      </c>
      <c r="K612" s="22">
        <v>0</v>
      </c>
      <c r="L612" s="15">
        <v>0</v>
      </c>
      <c r="M612" s="15">
        <v>2</v>
      </c>
      <c r="O612" t="str">
        <f t="shared" si="9"/>
        <v>HJMBound &amp; Not Paid</v>
      </c>
    </row>
    <row r="613" spans="1:15" ht="12" customHeight="1" outlineLevel="1" x14ac:dyDescent="0.2">
      <c r="A613" s="12" t="s">
        <v>24153</v>
      </c>
      <c r="B613" s="12">
        <v>16473</v>
      </c>
      <c r="C613" s="12" t="s">
        <v>20135</v>
      </c>
      <c r="D613" s="13">
        <v>39820</v>
      </c>
      <c r="E613" s="13">
        <v>39825</v>
      </c>
      <c r="F613" s="14">
        <v>39834</v>
      </c>
      <c r="G613" s="14">
        <v>39839</v>
      </c>
      <c r="H613" s="14">
        <v>39839</v>
      </c>
      <c r="I613" s="21">
        <v>39879</v>
      </c>
      <c r="J613" s="15">
        <v>5</v>
      </c>
      <c r="K613" s="15">
        <v>0</v>
      </c>
      <c r="L613" s="15">
        <v>5</v>
      </c>
      <c r="M613" s="15">
        <v>40</v>
      </c>
      <c r="O613" t="str">
        <f t="shared" si="9"/>
        <v>HJMBound &amp; Not Paid</v>
      </c>
    </row>
    <row r="614" spans="1:15" ht="12" customHeight="1" outlineLevel="1" x14ac:dyDescent="0.2">
      <c r="A614" s="12" t="s">
        <v>24153</v>
      </c>
      <c r="B614" s="12">
        <v>16516</v>
      </c>
      <c r="C614" s="12" t="s">
        <v>20135</v>
      </c>
      <c r="D614" s="13">
        <v>39816</v>
      </c>
      <c r="E614" s="13">
        <v>39825</v>
      </c>
      <c r="F614" s="14">
        <v>39834</v>
      </c>
      <c r="G614" s="14">
        <v>39848</v>
      </c>
      <c r="H614" s="14">
        <v>39869</v>
      </c>
      <c r="I614" s="21">
        <v>39891</v>
      </c>
      <c r="J614" s="15">
        <v>14</v>
      </c>
      <c r="K614" s="15">
        <v>21</v>
      </c>
      <c r="L614" s="15">
        <v>35</v>
      </c>
      <c r="M614" s="15">
        <v>22</v>
      </c>
      <c r="O614" t="str">
        <f t="shared" si="9"/>
        <v>HJMBound &amp; Not Paid</v>
      </c>
    </row>
    <row r="615" spans="1:15" ht="12" customHeight="1" outlineLevel="1" x14ac:dyDescent="0.2">
      <c r="A615" s="12" t="s">
        <v>24153</v>
      </c>
      <c r="B615" s="12">
        <v>16321</v>
      </c>
      <c r="C615" s="12" t="s">
        <v>20135</v>
      </c>
      <c r="D615" s="13">
        <v>39834</v>
      </c>
      <c r="E615" s="13">
        <v>39834</v>
      </c>
      <c r="F615" s="14">
        <v>39834</v>
      </c>
      <c r="G615" s="14">
        <v>39835</v>
      </c>
      <c r="H615" s="14">
        <v>39473</v>
      </c>
      <c r="I615" s="16">
        <v>39852</v>
      </c>
      <c r="J615" s="15">
        <v>1</v>
      </c>
      <c r="K615" s="15">
        <v>-362</v>
      </c>
      <c r="L615" s="15">
        <v>-361</v>
      </c>
      <c r="M615" s="15">
        <v>379</v>
      </c>
      <c r="O615" t="str">
        <f t="shared" si="9"/>
        <v>HJMBound &amp; Not Paid</v>
      </c>
    </row>
    <row r="616" spans="1:15" ht="12" customHeight="1" outlineLevel="1" x14ac:dyDescent="0.2">
      <c r="A616" s="12" t="s">
        <v>24153</v>
      </c>
      <c r="B616" s="12">
        <v>16159</v>
      </c>
      <c r="C616" s="12" t="s">
        <v>20135</v>
      </c>
      <c r="D616" s="13">
        <v>39833</v>
      </c>
      <c r="E616" s="13">
        <v>39834</v>
      </c>
      <c r="F616" s="14">
        <v>39834</v>
      </c>
      <c r="G616" s="14">
        <v>39834</v>
      </c>
      <c r="H616" s="19">
        <v>39834</v>
      </c>
      <c r="I616" s="21">
        <v>39838</v>
      </c>
      <c r="J616" s="15">
        <v>0</v>
      </c>
      <c r="K616" s="22">
        <v>0</v>
      </c>
      <c r="L616" s="15">
        <v>0</v>
      </c>
      <c r="M616" s="15">
        <v>4</v>
      </c>
      <c r="O616" t="str">
        <f t="shared" si="9"/>
        <v>HJMBound &amp; Not Paid</v>
      </c>
    </row>
    <row r="617" spans="1:15" ht="12" customHeight="1" outlineLevel="1" x14ac:dyDescent="0.2">
      <c r="A617" s="12" t="s">
        <v>24153</v>
      </c>
      <c r="B617" s="12">
        <v>16450</v>
      </c>
      <c r="C617" s="12" t="s">
        <v>20135</v>
      </c>
      <c r="D617" s="13">
        <v>39828</v>
      </c>
      <c r="E617" s="13">
        <v>39834</v>
      </c>
      <c r="F617" s="14">
        <v>39834</v>
      </c>
      <c r="G617" s="14">
        <v>39846</v>
      </c>
      <c r="H617" s="14">
        <v>39846</v>
      </c>
      <c r="I617" s="16">
        <v>39873</v>
      </c>
      <c r="J617" s="15">
        <v>12</v>
      </c>
      <c r="K617" s="15">
        <v>0</v>
      </c>
      <c r="L617" s="15">
        <v>12</v>
      </c>
      <c r="M617" s="15">
        <v>27</v>
      </c>
      <c r="O617" t="str">
        <f t="shared" si="9"/>
        <v>HJMBound &amp; Not Paid</v>
      </c>
    </row>
    <row r="618" spans="1:15" ht="12" customHeight="1" outlineLevel="1" x14ac:dyDescent="0.2">
      <c r="A618" s="12" t="s">
        <v>24156</v>
      </c>
      <c r="B618" s="12">
        <v>16163</v>
      </c>
      <c r="C618" s="12" t="s">
        <v>20135</v>
      </c>
      <c r="D618" s="13">
        <v>39833</v>
      </c>
      <c r="E618" s="13">
        <v>39834</v>
      </c>
      <c r="F618" s="14">
        <v>39834</v>
      </c>
      <c r="G618" s="14">
        <v>39835</v>
      </c>
      <c r="H618" s="14">
        <v>39836</v>
      </c>
      <c r="I618" s="16">
        <v>39839</v>
      </c>
      <c r="J618" s="15">
        <v>1</v>
      </c>
      <c r="K618" s="15">
        <v>1</v>
      </c>
      <c r="L618" s="15">
        <v>2</v>
      </c>
      <c r="M618" s="15">
        <v>3</v>
      </c>
      <c r="O618" t="str">
        <f t="shared" si="9"/>
        <v>LABBound &amp; Not Paid</v>
      </c>
    </row>
    <row r="619" spans="1:15" ht="12" customHeight="1" outlineLevel="1" x14ac:dyDescent="0.2">
      <c r="A619" s="12" t="s">
        <v>24157</v>
      </c>
      <c r="B619" s="12">
        <v>16273</v>
      </c>
      <c r="C619" s="12" t="s">
        <v>20135</v>
      </c>
      <c r="D619" s="13">
        <v>39834</v>
      </c>
      <c r="E619" s="13">
        <v>39834</v>
      </c>
      <c r="F619" s="14">
        <v>39834</v>
      </c>
      <c r="G619" s="14">
        <v>39836</v>
      </c>
      <c r="H619" s="14">
        <v>39836</v>
      </c>
      <c r="I619" s="16">
        <v>39845</v>
      </c>
      <c r="J619" s="15">
        <v>2</v>
      </c>
      <c r="K619" s="15">
        <v>0</v>
      </c>
      <c r="L619" s="15">
        <v>2</v>
      </c>
      <c r="M619" s="15">
        <v>9</v>
      </c>
      <c r="O619" t="str">
        <f t="shared" si="9"/>
        <v>MCBBound &amp; Not Paid</v>
      </c>
    </row>
    <row r="620" spans="1:15" ht="12" customHeight="1" outlineLevel="1" x14ac:dyDescent="0.2">
      <c r="A620" s="12" t="s">
        <v>24157</v>
      </c>
      <c r="B620" s="12">
        <v>16489</v>
      </c>
      <c r="C620" s="12" t="s">
        <v>20135</v>
      </c>
      <c r="D620" s="13">
        <v>39823</v>
      </c>
      <c r="E620" s="13">
        <v>39828</v>
      </c>
      <c r="F620" s="14">
        <v>39834</v>
      </c>
      <c r="G620" s="14">
        <v>39869</v>
      </c>
      <c r="H620" s="14">
        <v>39869</v>
      </c>
      <c r="I620" s="16">
        <v>39886</v>
      </c>
      <c r="J620" s="15">
        <v>35</v>
      </c>
      <c r="K620" s="15">
        <v>0</v>
      </c>
      <c r="L620" s="15">
        <v>35</v>
      </c>
      <c r="M620" s="15">
        <v>17</v>
      </c>
      <c r="O620" t="str">
        <f t="shared" si="9"/>
        <v>MCBBound &amp; Not Paid</v>
      </c>
    </row>
    <row r="621" spans="1:15" ht="12" customHeight="1" outlineLevel="1" x14ac:dyDescent="0.2">
      <c r="A621" s="12" t="s">
        <v>24157</v>
      </c>
      <c r="B621" s="12">
        <v>16333</v>
      </c>
      <c r="C621" s="12" t="s">
        <v>20135</v>
      </c>
      <c r="D621" s="13">
        <v>39827</v>
      </c>
      <c r="E621" s="13">
        <v>39833</v>
      </c>
      <c r="F621" s="14">
        <v>39834</v>
      </c>
      <c r="G621" s="14">
        <v>39849</v>
      </c>
      <c r="H621" s="14">
        <v>39849</v>
      </c>
      <c r="I621" s="16">
        <v>39858</v>
      </c>
      <c r="J621" s="15">
        <v>15</v>
      </c>
      <c r="K621" s="15">
        <v>0</v>
      </c>
      <c r="L621" s="15">
        <v>15</v>
      </c>
      <c r="M621" s="15">
        <v>9</v>
      </c>
      <c r="O621" t="str">
        <f t="shared" si="9"/>
        <v>MCBBound &amp; Not Paid</v>
      </c>
    </row>
    <row r="622" spans="1:15" ht="12" customHeight="1" outlineLevel="1" x14ac:dyDescent="0.2">
      <c r="A622" s="12" t="s">
        <v>24157</v>
      </c>
      <c r="B622" s="12">
        <v>16471</v>
      </c>
      <c r="C622" s="12" t="s">
        <v>20135</v>
      </c>
      <c r="D622" s="13">
        <v>39825</v>
      </c>
      <c r="E622" s="13">
        <v>39828</v>
      </c>
      <c r="F622" s="14">
        <v>39834</v>
      </c>
      <c r="G622" s="14">
        <v>39860</v>
      </c>
      <c r="H622" s="14">
        <v>39860</v>
      </c>
      <c r="I622" s="16">
        <v>39879</v>
      </c>
      <c r="J622" s="15">
        <v>26</v>
      </c>
      <c r="K622" s="15">
        <v>0</v>
      </c>
      <c r="L622" s="15">
        <v>26</v>
      </c>
      <c r="M622" s="15">
        <v>19</v>
      </c>
      <c r="O622" t="str">
        <f t="shared" si="9"/>
        <v>MCBBound &amp; Not Paid</v>
      </c>
    </row>
    <row r="623" spans="1:15" ht="12" customHeight="1" outlineLevel="1" x14ac:dyDescent="0.2">
      <c r="A623" s="12" t="s">
        <v>24158</v>
      </c>
      <c r="B623" s="12">
        <v>16830</v>
      </c>
      <c r="C623" s="12" t="s">
        <v>20133</v>
      </c>
      <c r="D623" s="13">
        <v>39822</v>
      </c>
      <c r="E623" s="13">
        <v>39834</v>
      </c>
      <c r="F623" s="14">
        <v>39834</v>
      </c>
      <c r="G623" s="20"/>
      <c r="H623" s="20"/>
      <c r="I623" s="18"/>
      <c r="J623" s="23"/>
      <c r="K623" s="23"/>
      <c r="L623" s="15">
        <v>0</v>
      </c>
      <c r="M623" s="15">
        <v>0</v>
      </c>
      <c r="O623" t="str">
        <f t="shared" si="9"/>
        <v>NBBDeclined</v>
      </c>
    </row>
    <row r="624" spans="1:15" ht="12" customHeight="1" outlineLevel="1" x14ac:dyDescent="0.2">
      <c r="A624" s="12" t="s">
        <v>24158</v>
      </c>
      <c r="B624" s="12">
        <v>16831</v>
      </c>
      <c r="C624" s="12" t="s">
        <v>20134</v>
      </c>
      <c r="D624" s="13">
        <v>39830</v>
      </c>
      <c r="E624" s="13">
        <v>39834</v>
      </c>
      <c r="F624" s="14">
        <v>39834</v>
      </c>
      <c r="G624" s="14">
        <v>39834</v>
      </c>
      <c r="H624" s="14">
        <v>39834</v>
      </c>
      <c r="I624" s="18"/>
      <c r="J624" s="15">
        <v>0</v>
      </c>
      <c r="K624" s="15">
        <v>0</v>
      </c>
      <c r="L624" s="15">
        <v>0</v>
      </c>
      <c r="M624" s="15">
        <v>0</v>
      </c>
      <c r="O624" t="str">
        <f t="shared" si="9"/>
        <v>NBBNo Sale</v>
      </c>
    </row>
    <row r="625" spans="1:15" ht="12" customHeight="1" outlineLevel="1" x14ac:dyDescent="0.2">
      <c r="A625" s="12" t="s">
        <v>24158</v>
      </c>
      <c r="B625" s="12">
        <v>16829</v>
      </c>
      <c r="C625" s="12" t="s">
        <v>20136</v>
      </c>
      <c r="D625" s="13">
        <v>39819</v>
      </c>
      <c r="E625" s="13">
        <v>39834</v>
      </c>
      <c r="F625" s="14">
        <v>39834</v>
      </c>
      <c r="G625" s="14">
        <v>39841</v>
      </c>
      <c r="H625" s="20"/>
      <c r="I625" s="18"/>
      <c r="J625" s="15">
        <v>7</v>
      </c>
      <c r="K625" s="23"/>
      <c r="L625" s="15">
        <v>0</v>
      </c>
      <c r="M625" s="15">
        <v>0</v>
      </c>
      <c r="O625" t="str">
        <f t="shared" si="9"/>
        <v>NBBClose-No Info</v>
      </c>
    </row>
    <row r="626" spans="1:15" ht="12" customHeight="1" outlineLevel="1" x14ac:dyDescent="0.2">
      <c r="A626" s="12" t="s">
        <v>24158</v>
      </c>
      <c r="B626" s="12">
        <v>16827</v>
      </c>
      <c r="C626" s="12" t="s">
        <v>20133</v>
      </c>
      <c r="D626" s="13">
        <v>39822</v>
      </c>
      <c r="E626" s="13">
        <v>39833</v>
      </c>
      <c r="F626" s="14">
        <v>39834</v>
      </c>
      <c r="G626" s="20"/>
      <c r="H626" s="20"/>
      <c r="I626" s="18"/>
      <c r="J626" s="23"/>
      <c r="K626" s="23"/>
      <c r="L626" s="15">
        <v>0</v>
      </c>
      <c r="M626" s="15">
        <v>0</v>
      </c>
      <c r="O626" t="str">
        <f t="shared" si="9"/>
        <v>NBBDeclined</v>
      </c>
    </row>
    <row r="627" spans="1:15" ht="12" customHeight="1" outlineLevel="1" x14ac:dyDescent="0.2">
      <c r="A627" s="12" t="s">
        <v>24158</v>
      </c>
      <c r="B627" s="12">
        <v>16828</v>
      </c>
      <c r="C627" s="12" t="s">
        <v>20133</v>
      </c>
      <c r="D627" s="13">
        <v>39833</v>
      </c>
      <c r="E627" s="13">
        <v>39834</v>
      </c>
      <c r="F627" s="14">
        <v>39834</v>
      </c>
      <c r="G627" s="20"/>
      <c r="H627" s="20"/>
      <c r="I627" s="18"/>
      <c r="J627" s="23"/>
      <c r="K627" s="23"/>
      <c r="L627" s="15">
        <v>0</v>
      </c>
      <c r="M627" s="15">
        <v>0</v>
      </c>
      <c r="O627" t="str">
        <f t="shared" si="9"/>
        <v>NBBDeclined</v>
      </c>
    </row>
    <row r="628" spans="1:15" ht="12" customHeight="1" outlineLevel="1" x14ac:dyDescent="0.2">
      <c r="A628" s="12" t="s">
        <v>20138</v>
      </c>
      <c r="B628" s="12">
        <v>16094</v>
      </c>
      <c r="C628" s="12" t="s">
        <v>20135</v>
      </c>
      <c r="D628" s="13">
        <v>39834</v>
      </c>
      <c r="E628" s="13">
        <v>39835</v>
      </c>
      <c r="F628" s="14">
        <v>39835</v>
      </c>
      <c r="G628" s="14">
        <v>39839</v>
      </c>
      <c r="H628" s="14">
        <v>39839</v>
      </c>
      <c r="I628" s="16">
        <v>39819</v>
      </c>
      <c r="J628" s="15">
        <v>4</v>
      </c>
      <c r="K628" s="15">
        <v>0</v>
      </c>
      <c r="L628" s="15">
        <v>4</v>
      </c>
      <c r="M628" s="15">
        <v>-20</v>
      </c>
      <c r="O628" t="str">
        <f t="shared" si="9"/>
        <v>CNJBound &amp; Not Paid</v>
      </c>
    </row>
    <row r="629" spans="1:15" ht="12" customHeight="1" outlineLevel="1" x14ac:dyDescent="0.2">
      <c r="A629" s="12" t="s">
        <v>24153</v>
      </c>
      <c r="B629" s="12">
        <v>16461</v>
      </c>
      <c r="C629" s="12" t="s">
        <v>20135</v>
      </c>
      <c r="D629" s="13">
        <v>39819</v>
      </c>
      <c r="E629" s="13">
        <v>39826</v>
      </c>
      <c r="F629" s="14">
        <v>39835</v>
      </c>
      <c r="G629" s="14">
        <v>39846</v>
      </c>
      <c r="H629" s="14">
        <v>39846</v>
      </c>
      <c r="I629" s="16">
        <v>39877</v>
      </c>
      <c r="J629" s="15">
        <v>11</v>
      </c>
      <c r="K629" s="15">
        <v>0</v>
      </c>
      <c r="L629" s="15">
        <v>11</v>
      </c>
      <c r="M629" s="15">
        <v>31</v>
      </c>
      <c r="O629" t="str">
        <f t="shared" si="9"/>
        <v>HJMBound &amp; Not Paid</v>
      </c>
    </row>
    <row r="630" spans="1:15" ht="12" customHeight="1" outlineLevel="1" x14ac:dyDescent="0.2">
      <c r="A630" s="12" t="s">
        <v>24153</v>
      </c>
      <c r="B630" s="12">
        <v>16317</v>
      </c>
      <c r="C630" s="12" t="s">
        <v>20135</v>
      </c>
      <c r="D630" s="13">
        <v>39832</v>
      </c>
      <c r="E630" s="13">
        <v>39835</v>
      </c>
      <c r="F630" s="14">
        <v>39835</v>
      </c>
      <c r="G630" s="14">
        <v>39836</v>
      </c>
      <c r="H630" s="14">
        <v>39836</v>
      </c>
      <c r="I630" s="16">
        <v>39852</v>
      </c>
      <c r="J630" s="15">
        <v>1</v>
      </c>
      <c r="K630" s="15">
        <v>0</v>
      </c>
      <c r="L630" s="15">
        <v>1</v>
      </c>
      <c r="M630" s="15">
        <v>16</v>
      </c>
      <c r="O630" t="str">
        <f t="shared" si="9"/>
        <v>HJMBound &amp; Not Paid</v>
      </c>
    </row>
    <row r="631" spans="1:15" ht="12" customHeight="1" outlineLevel="1" x14ac:dyDescent="0.2">
      <c r="A631" s="12" t="s">
        <v>24156</v>
      </c>
      <c r="B631" s="12">
        <v>16174</v>
      </c>
      <c r="C631" s="12" t="s">
        <v>20135</v>
      </c>
      <c r="D631" s="17">
        <v>39835</v>
      </c>
      <c r="E631" s="13">
        <v>39835</v>
      </c>
      <c r="F631" s="14">
        <v>39835</v>
      </c>
      <c r="G631" s="19">
        <v>39836</v>
      </c>
      <c r="H631" s="19">
        <v>39839</v>
      </c>
      <c r="I631" s="21">
        <v>39841</v>
      </c>
      <c r="J631" s="22">
        <v>1</v>
      </c>
      <c r="K631" s="22">
        <v>3</v>
      </c>
      <c r="L631" s="15">
        <v>4</v>
      </c>
      <c r="M631" s="15">
        <v>2</v>
      </c>
      <c r="O631" t="str">
        <f t="shared" si="9"/>
        <v>LABBound &amp; Not Paid</v>
      </c>
    </row>
    <row r="632" spans="1:15" ht="12" customHeight="1" outlineLevel="1" x14ac:dyDescent="0.2">
      <c r="A632" s="12" t="s">
        <v>24157</v>
      </c>
      <c r="B632" s="12">
        <v>16502</v>
      </c>
      <c r="C632" s="12" t="s">
        <v>20135</v>
      </c>
      <c r="D632" s="13">
        <v>39812</v>
      </c>
      <c r="E632" s="13">
        <v>39834</v>
      </c>
      <c r="F632" s="14">
        <v>39835</v>
      </c>
      <c r="G632" s="14">
        <v>39837</v>
      </c>
      <c r="H632" s="14">
        <v>39869</v>
      </c>
      <c r="I632" s="16">
        <v>39888</v>
      </c>
      <c r="J632" s="15">
        <v>2</v>
      </c>
      <c r="K632" s="15">
        <v>32</v>
      </c>
      <c r="L632" s="15">
        <v>34</v>
      </c>
      <c r="M632" s="15">
        <v>19</v>
      </c>
      <c r="O632" t="str">
        <f t="shared" si="9"/>
        <v>MCBBound &amp; Not Paid</v>
      </c>
    </row>
    <row r="633" spans="1:15" ht="12" customHeight="1" outlineLevel="1" x14ac:dyDescent="0.2">
      <c r="A633" s="12" t="s">
        <v>24158</v>
      </c>
      <c r="B633" s="12">
        <v>16832</v>
      </c>
      <c r="C633" s="12" t="s">
        <v>20133</v>
      </c>
      <c r="D633" s="13">
        <v>39828</v>
      </c>
      <c r="E633" s="13">
        <v>39835</v>
      </c>
      <c r="F633" s="14">
        <v>39835</v>
      </c>
      <c r="G633" s="20"/>
      <c r="H633" s="20"/>
      <c r="I633" s="18"/>
      <c r="J633" s="23"/>
      <c r="K633" s="23"/>
      <c r="L633" s="15">
        <v>0</v>
      </c>
      <c r="M633" s="15">
        <v>0</v>
      </c>
      <c r="O633" t="str">
        <f t="shared" si="9"/>
        <v>NBBDeclined</v>
      </c>
    </row>
    <row r="634" spans="1:15" ht="12" customHeight="1" outlineLevel="1" x14ac:dyDescent="0.2">
      <c r="A634" s="12" t="s">
        <v>20138</v>
      </c>
      <c r="B634" s="12">
        <v>16487</v>
      </c>
      <c r="C634" s="12" t="s">
        <v>20135</v>
      </c>
      <c r="D634" s="13">
        <v>39832</v>
      </c>
      <c r="E634" s="13">
        <v>39836</v>
      </c>
      <c r="F634" s="14">
        <v>39836</v>
      </c>
      <c r="G634" s="14">
        <v>39863</v>
      </c>
      <c r="H634" s="14">
        <v>39863</v>
      </c>
      <c r="I634" s="21">
        <v>39885</v>
      </c>
      <c r="J634" s="15">
        <v>27</v>
      </c>
      <c r="K634" s="15">
        <v>0</v>
      </c>
      <c r="L634" s="15">
        <v>27</v>
      </c>
      <c r="M634" s="15">
        <v>22</v>
      </c>
      <c r="O634" t="str">
        <f t="shared" si="9"/>
        <v>CNJBound &amp; Not Paid</v>
      </c>
    </row>
    <row r="635" spans="1:15" ht="12" customHeight="1" outlineLevel="1" x14ac:dyDescent="0.2">
      <c r="A635" s="12" t="s">
        <v>24153</v>
      </c>
      <c r="B635" s="12">
        <v>16663</v>
      </c>
      <c r="C635" s="12" t="s">
        <v>20135</v>
      </c>
      <c r="D635" s="18"/>
      <c r="E635" s="13">
        <v>39835</v>
      </c>
      <c r="F635" s="14">
        <v>39836</v>
      </c>
      <c r="G635" s="14">
        <v>39860</v>
      </c>
      <c r="H635" s="19">
        <v>39878</v>
      </c>
      <c r="I635" s="21">
        <v>39914</v>
      </c>
      <c r="J635" s="15">
        <v>24</v>
      </c>
      <c r="K635" s="22">
        <v>18</v>
      </c>
      <c r="L635" s="15">
        <v>42</v>
      </c>
      <c r="M635" s="15">
        <v>36</v>
      </c>
      <c r="O635" t="str">
        <f t="shared" si="9"/>
        <v>HJMBound &amp; Not Paid</v>
      </c>
    </row>
    <row r="636" spans="1:15" ht="12" customHeight="1" outlineLevel="1" x14ac:dyDescent="0.2">
      <c r="A636" s="12" t="s">
        <v>20138</v>
      </c>
      <c r="B636" s="12">
        <v>16278</v>
      </c>
      <c r="C636" s="12" t="s">
        <v>20135</v>
      </c>
      <c r="D636" s="13">
        <v>39835</v>
      </c>
      <c r="E636" s="13">
        <v>39836</v>
      </c>
      <c r="F636" s="14">
        <v>39839</v>
      </c>
      <c r="G636" s="14">
        <v>39839</v>
      </c>
      <c r="H636" s="14">
        <v>39839</v>
      </c>
      <c r="I636" s="16">
        <v>39845</v>
      </c>
      <c r="J636" s="15">
        <v>0</v>
      </c>
      <c r="K636" s="15">
        <v>0</v>
      </c>
      <c r="L636" s="15">
        <v>0</v>
      </c>
      <c r="M636" s="15">
        <v>6</v>
      </c>
      <c r="O636" t="str">
        <f t="shared" si="9"/>
        <v>CNJBound &amp; Not Paid</v>
      </c>
    </row>
    <row r="637" spans="1:15" ht="21.95" customHeight="1" outlineLevel="1" x14ac:dyDescent="0.2">
      <c r="A637" s="12" t="s">
        <v>24153</v>
      </c>
      <c r="B637" s="12">
        <v>16351</v>
      </c>
      <c r="C637" s="12" t="s">
        <v>24149</v>
      </c>
      <c r="D637" s="13">
        <v>39835</v>
      </c>
      <c r="E637" s="13">
        <v>39835</v>
      </c>
      <c r="F637" s="14">
        <v>39839</v>
      </c>
      <c r="G637" s="14">
        <v>39836</v>
      </c>
      <c r="H637" s="19">
        <v>39841</v>
      </c>
      <c r="I637" s="21">
        <v>39863</v>
      </c>
      <c r="J637" s="15">
        <v>-3</v>
      </c>
      <c r="K637" s="22">
        <v>5</v>
      </c>
      <c r="L637" s="15">
        <v>2</v>
      </c>
      <c r="M637" s="15">
        <v>22</v>
      </c>
      <c r="O637" t="str">
        <f t="shared" si="9"/>
        <v>HJMRenewal Laspe Replaced</v>
      </c>
    </row>
    <row r="638" spans="1:15" ht="12" customHeight="1" outlineLevel="1" x14ac:dyDescent="0.2">
      <c r="A638" s="12" t="s">
        <v>24153</v>
      </c>
      <c r="B638" s="12">
        <v>16166</v>
      </c>
      <c r="C638" s="12" t="s">
        <v>20135</v>
      </c>
      <c r="D638" s="13">
        <v>39839</v>
      </c>
      <c r="E638" s="13">
        <v>39839</v>
      </c>
      <c r="F638" s="14">
        <v>39839</v>
      </c>
      <c r="G638" s="14">
        <v>39839</v>
      </c>
      <c r="H638" s="14">
        <v>39839</v>
      </c>
      <c r="I638" s="16">
        <v>39840</v>
      </c>
      <c r="J638" s="15">
        <v>0</v>
      </c>
      <c r="K638" s="15">
        <v>0</v>
      </c>
      <c r="L638" s="15">
        <v>0</v>
      </c>
      <c r="M638" s="15">
        <v>1</v>
      </c>
      <c r="O638" t="str">
        <f t="shared" si="9"/>
        <v>HJMBound &amp; Not Paid</v>
      </c>
    </row>
    <row r="639" spans="1:15" ht="12" customHeight="1" outlineLevel="1" x14ac:dyDescent="0.2">
      <c r="A639" s="12" t="s">
        <v>24157</v>
      </c>
      <c r="B639" s="12">
        <v>16186</v>
      </c>
      <c r="C639" s="12" t="s">
        <v>20135</v>
      </c>
      <c r="D639" s="13">
        <v>39836</v>
      </c>
      <c r="E639" s="13">
        <v>39837</v>
      </c>
      <c r="F639" s="14">
        <v>39839</v>
      </c>
      <c r="G639" s="14">
        <v>39839</v>
      </c>
      <c r="H639" s="14">
        <v>39839</v>
      </c>
      <c r="I639" s="16">
        <v>39844</v>
      </c>
      <c r="J639" s="15">
        <v>0</v>
      </c>
      <c r="K639" s="15">
        <v>0</v>
      </c>
      <c r="L639" s="15">
        <v>0</v>
      </c>
      <c r="M639" s="15">
        <v>5</v>
      </c>
      <c r="O639" t="str">
        <f t="shared" si="9"/>
        <v>MCBBound &amp; Not Paid</v>
      </c>
    </row>
    <row r="640" spans="1:15" ht="12" customHeight="1" outlineLevel="1" x14ac:dyDescent="0.2">
      <c r="A640" s="12" t="s">
        <v>24157</v>
      </c>
      <c r="B640" s="12">
        <v>16456</v>
      </c>
      <c r="C640" s="12" t="s">
        <v>20135</v>
      </c>
      <c r="D640" s="13">
        <v>39827</v>
      </c>
      <c r="E640" s="13">
        <v>39839</v>
      </c>
      <c r="F640" s="14">
        <v>39839</v>
      </c>
      <c r="G640" s="14">
        <v>39857</v>
      </c>
      <c r="H640" s="19">
        <v>39857</v>
      </c>
      <c r="I640" s="21">
        <v>39874</v>
      </c>
      <c r="J640" s="15">
        <v>18</v>
      </c>
      <c r="K640" s="22">
        <v>0</v>
      </c>
      <c r="L640" s="15">
        <v>18</v>
      </c>
      <c r="M640" s="15">
        <v>17</v>
      </c>
      <c r="O640" t="str">
        <f t="shared" si="9"/>
        <v>MCBBound &amp; Not Paid</v>
      </c>
    </row>
    <row r="641" spans="1:15" ht="12" customHeight="1" outlineLevel="1" x14ac:dyDescent="0.2">
      <c r="A641" s="12" t="s">
        <v>24157</v>
      </c>
      <c r="B641" s="12">
        <v>16300</v>
      </c>
      <c r="C641" s="12" t="s">
        <v>20135</v>
      </c>
      <c r="D641" s="13">
        <v>39834</v>
      </c>
      <c r="E641" s="13">
        <v>39836</v>
      </c>
      <c r="F641" s="14">
        <v>39839</v>
      </c>
      <c r="G641" s="14">
        <v>39840</v>
      </c>
      <c r="H641" s="14">
        <v>39840</v>
      </c>
      <c r="I641" s="16">
        <v>39849</v>
      </c>
      <c r="J641" s="15">
        <v>1</v>
      </c>
      <c r="K641" s="15">
        <v>0</v>
      </c>
      <c r="L641" s="15">
        <v>1</v>
      </c>
      <c r="M641" s="15">
        <v>9</v>
      </c>
      <c r="O641" t="str">
        <f t="shared" si="9"/>
        <v>MCBBound &amp; Not Paid</v>
      </c>
    </row>
    <row r="642" spans="1:15" ht="12" customHeight="1" outlineLevel="1" x14ac:dyDescent="0.2">
      <c r="A642" s="12" t="s">
        <v>24158</v>
      </c>
      <c r="B642" s="12">
        <v>16833</v>
      </c>
      <c r="C642" s="12" t="s">
        <v>20133</v>
      </c>
      <c r="D642" s="13">
        <v>39832</v>
      </c>
      <c r="E642" s="13">
        <v>39836</v>
      </c>
      <c r="F642" s="14">
        <v>39839</v>
      </c>
      <c r="G642" s="20"/>
      <c r="H642" s="20"/>
      <c r="I642" s="18"/>
      <c r="J642" s="23"/>
      <c r="K642" s="23"/>
      <c r="L642" s="15">
        <v>0</v>
      </c>
      <c r="M642" s="15">
        <v>0</v>
      </c>
      <c r="O642" t="str">
        <f t="shared" si="9"/>
        <v>NBBDeclined</v>
      </c>
    </row>
    <row r="643" spans="1:15" ht="12" customHeight="1" outlineLevel="1" x14ac:dyDescent="0.2">
      <c r="A643" s="12" t="s">
        <v>24158</v>
      </c>
      <c r="B643" s="12">
        <v>16834</v>
      </c>
      <c r="C643" s="12" t="s">
        <v>20133</v>
      </c>
      <c r="D643" s="13">
        <v>39839</v>
      </c>
      <c r="E643" s="13">
        <v>39839</v>
      </c>
      <c r="F643" s="14">
        <v>39839</v>
      </c>
      <c r="G643" s="20"/>
      <c r="H643" s="20"/>
      <c r="I643" s="18"/>
      <c r="J643" s="23"/>
      <c r="K643" s="23"/>
      <c r="L643" s="15">
        <v>0</v>
      </c>
      <c r="M643" s="15">
        <v>0</v>
      </c>
      <c r="O643" t="str">
        <f t="shared" ref="O643:O706" si="10">+A643&amp;C643</f>
        <v>NBBDeclined</v>
      </c>
    </row>
    <row r="644" spans="1:15" ht="12" customHeight="1" outlineLevel="1" x14ac:dyDescent="0.2">
      <c r="A644" s="12" t="s">
        <v>24158</v>
      </c>
      <c r="B644" s="12">
        <v>16835</v>
      </c>
      <c r="C644" s="12" t="s">
        <v>20133</v>
      </c>
      <c r="D644" s="13">
        <v>39829</v>
      </c>
      <c r="E644" s="13">
        <v>39839</v>
      </c>
      <c r="F644" s="14">
        <v>39839</v>
      </c>
      <c r="G644" s="8"/>
      <c r="H644" s="8"/>
      <c r="J644" s="10"/>
      <c r="K644" s="10"/>
      <c r="L644" s="15">
        <v>0</v>
      </c>
      <c r="M644" s="15">
        <v>0</v>
      </c>
      <c r="O644" t="str">
        <f t="shared" si="10"/>
        <v>NBBDeclined</v>
      </c>
    </row>
    <row r="645" spans="1:15" ht="12" customHeight="1" outlineLevel="1" x14ac:dyDescent="0.2">
      <c r="A645" s="12" t="s">
        <v>20138</v>
      </c>
      <c r="B645" s="12">
        <v>16379</v>
      </c>
      <c r="C645" s="12" t="s">
        <v>20135</v>
      </c>
      <c r="D645" s="13">
        <v>39794</v>
      </c>
      <c r="E645" s="13">
        <v>39840</v>
      </c>
      <c r="F645" s="14">
        <v>39840</v>
      </c>
      <c r="G645" s="14">
        <v>39857</v>
      </c>
      <c r="H645" s="14">
        <v>39857</v>
      </c>
      <c r="I645" s="21">
        <v>39872</v>
      </c>
      <c r="J645" s="15">
        <v>17</v>
      </c>
      <c r="K645" s="15">
        <v>0</v>
      </c>
      <c r="L645" s="15">
        <v>17</v>
      </c>
      <c r="M645" s="15">
        <v>15</v>
      </c>
      <c r="O645" t="str">
        <f t="shared" si="10"/>
        <v>CNJBound &amp; Not Paid</v>
      </c>
    </row>
    <row r="646" spans="1:15" ht="12" customHeight="1" outlineLevel="1" x14ac:dyDescent="0.2">
      <c r="A646" s="12" t="s">
        <v>20138</v>
      </c>
      <c r="B646" s="12">
        <v>16360</v>
      </c>
      <c r="C646" s="12" t="s">
        <v>20135</v>
      </c>
      <c r="D646" s="13">
        <v>39753</v>
      </c>
      <c r="E646" s="13">
        <v>39840</v>
      </c>
      <c r="F646" s="14">
        <v>39840</v>
      </c>
      <c r="G646" s="14">
        <v>39854</v>
      </c>
      <c r="H646" s="14">
        <v>39854</v>
      </c>
      <c r="I646" s="16">
        <v>39866</v>
      </c>
      <c r="J646" s="15">
        <v>14</v>
      </c>
      <c r="K646" s="15">
        <v>0</v>
      </c>
      <c r="L646" s="15">
        <v>14</v>
      </c>
      <c r="M646" s="15">
        <v>12</v>
      </c>
      <c r="O646" t="str">
        <f t="shared" si="10"/>
        <v>CNJBound &amp; Not Paid</v>
      </c>
    </row>
    <row r="647" spans="1:15" ht="12" customHeight="1" outlineLevel="1" x14ac:dyDescent="0.2">
      <c r="A647" s="12" t="s">
        <v>24153</v>
      </c>
      <c r="B647" s="12">
        <v>16723</v>
      </c>
      <c r="C647" s="12" t="s">
        <v>20135</v>
      </c>
      <c r="D647" s="13">
        <v>39821</v>
      </c>
      <c r="E647" s="13">
        <v>39822</v>
      </c>
      <c r="F647" s="14">
        <v>39840</v>
      </c>
      <c r="G647" s="14">
        <v>39890</v>
      </c>
      <c r="H647" s="19">
        <v>39890</v>
      </c>
      <c r="I647" s="16">
        <v>39927</v>
      </c>
      <c r="J647" s="15">
        <v>50</v>
      </c>
      <c r="K647" s="22">
        <v>0</v>
      </c>
      <c r="L647" s="15">
        <v>50</v>
      </c>
      <c r="M647" s="15">
        <v>37</v>
      </c>
      <c r="O647" t="str">
        <f t="shared" si="10"/>
        <v>HJMBound &amp; Not Paid</v>
      </c>
    </row>
    <row r="648" spans="1:15" ht="12" customHeight="1" outlineLevel="1" x14ac:dyDescent="0.2">
      <c r="A648" s="12" t="s">
        <v>24156</v>
      </c>
      <c r="B648" s="12">
        <v>16836</v>
      </c>
      <c r="C648" s="12" t="s">
        <v>20135</v>
      </c>
      <c r="D648" s="13">
        <v>39839</v>
      </c>
      <c r="E648" s="13">
        <v>39840</v>
      </c>
      <c r="F648" s="14">
        <v>39840</v>
      </c>
      <c r="G648" s="14">
        <v>39842</v>
      </c>
      <c r="H648" s="14">
        <v>39842</v>
      </c>
      <c r="I648" s="18"/>
      <c r="J648" s="15">
        <v>2</v>
      </c>
      <c r="K648" s="15">
        <v>0</v>
      </c>
      <c r="L648" s="15">
        <v>2</v>
      </c>
      <c r="M648" s="15">
        <v>0</v>
      </c>
      <c r="O648" t="str">
        <f t="shared" si="10"/>
        <v>LABBound &amp; Not Paid</v>
      </c>
    </row>
    <row r="649" spans="1:15" ht="12" customHeight="1" outlineLevel="1" x14ac:dyDescent="0.2">
      <c r="A649" s="12" t="s">
        <v>24157</v>
      </c>
      <c r="B649" s="12">
        <v>16343</v>
      </c>
      <c r="C649" s="12" t="s">
        <v>20135</v>
      </c>
      <c r="D649" s="13">
        <v>39836</v>
      </c>
      <c r="E649" s="13">
        <v>39840</v>
      </c>
      <c r="F649" s="14">
        <v>39840</v>
      </c>
      <c r="G649" s="14">
        <v>39853</v>
      </c>
      <c r="H649" s="14">
        <v>39853</v>
      </c>
      <c r="I649" s="16">
        <v>39861</v>
      </c>
      <c r="J649" s="15">
        <v>13</v>
      </c>
      <c r="K649" s="15">
        <v>0</v>
      </c>
      <c r="L649" s="15">
        <v>13</v>
      </c>
      <c r="M649" s="15">
        <v>8</v>
      </c>
      <c r="O649" t="str">
        <f t="shared" si="10"/>
        <v>MCBBound &amp; Not Paid</v>
      </c>
    </row>
    <row r="650" spans="1:15" ht="12" customHeight="1" outlineLevel="1" x14ac:dyDescent="0.2">
      <c r="A650" s="12" t="s">
        <v>24157</v>
      </c>
      <c r="B650" s="12">
        <v>16441</v>
      </c>
      <c r="C650" s="12" t="s">
        <v>20135</v>
      </c>
      <c r="D650" s="13">
        <v>39833</v>
      </c>
      <c r="E650" s="13">
        <v>39839</v>
      </c>
      <c r="F650" s="14">
        <v>39840</v>
      </c>
      <c r="G650" s="14">
        <v>39857</v>
      </c>
      <c r="H650" s="14">
        <v>39857</v>
      </c>
      <c r="I650" s="16">
        <v>39873</v>
      </c>
      <c r="J650" s="15">
        <v>17</v>
      </c>
      <c r="K650" s="15">
        <v>0</v>
      </c>
      <c r="L650" s="15">
        <v>17</v>
      </c>
      <c r="M650" s="15">
        <v>16</v>
      </c>
      <c r="O650" t="str">
        <f t="shared" si="10"/>
        <v>MCBBound &amp; Not Paid</v>
      </c>
    </row>
    <row r="651" spans="1:15" ht="12" customHeight="1" outlineLevel="1" x14ac:dyDescent="0.2">
      <c r="A651" s="12" t="s">
        <v>24157</v>
      </c>
      <c r="B651" s="12">
        <v>16719</v>
      </c>
      <c r="C651" s="12" t="s">
        <v>20135</v>
      </c>
      <c r="D651" s="13">
        <v>39867</v>
      </c>
      <c r="E651" s="13">
        <v>39825</v>
      </c>
      <c r="F651" s="14">
        <v>39840</v>
      </c>
      <c r="G651" s="14">
        <v>39888</v>
      </c>
      <c r="H651" s="14">
        <v>39911</v>
      </c>
      <c r="I651" s="16">
        <v>39926</v>
      </c>
      <c r="J651" s="15">
        <v>48</v>
      </c>
      <c r="K651" s="15">
        <v>23</v>
      </c>
      <c r="L651" s="15">
        <v>71</v>
      </c>
      <c r="M651" s="15">
        <v>15</v>
      </c>
      <c r="O651" t="str">
        <f t="shared" si="10"/>
        <v>MCBBound &amp; Not Paid</v>
      </c>
    </row>
    <row r="652" spans="1:15" ht="12" customHeight="1" outlineLevel="1" x14ac:dyDescent="0.2">
      <c r="A652" s="12" t="s">
        <v>24158</v>
      </c>
      <c r="B652" s="12">
        <v>16837</v>
      </c>
      <c r="C652" s="12" t="s">
        <v>20133</v>
      </c>
      <c r="D652" s="13">
        <v>39833</v>
      </c>
      <c r="E652" s="13">
        <v>39840</v>
      </c>
      <c r="F652" s="14">
        <v>39840</v>
      </c>
      <c r="G652" s="20"/>
      <c r="H652" s="20"/>
      <c r="I652" s="18"/>
      <c r="J652" s="23"/>
      <c r="K652" s="23"/>
      <c r="L652" s="15">
        <v>0</v>
      </c>
      <c r="M652" s="15">
        <v>0</v>
      </c>
      <c r="O652" t="str">
        <f t="shared" si="10"/>
        <v>NBBDeclined</v>
      </c>
    </row>
    <row r="653" spans="1:15" ht="12" customHeight="1" outlineLevel="1" x14ac:dyDescent="0.2">
      <c r="A653" s="12" t="s">
        <v>20138</v>
      </c>
      <c r="B653" s="12">
        <v>16275</v>
      </c>
      <c r="C653" s="12" t="s">
        <v>20135</v>
      </c>
      <c r="D653" s="13">
        <v>39840</v>
      </c>
      <c r="E653" s="13">
        <v>39840</v>
      </c>
      <c r="F653" s="14">
        <v>39841</v>
      </c>
      <c r="G653" s="14">
        <v>39841</v>
      </c>
      <c r="H653" s="14">
        <v>39846</v>
      </c>
      <c r="I653" s="16">
        <v>39845</v>
      </c>
      <c r="J653" s="15">
        <v>0</v>
      </c>
      <c r="K653" s="15">
        <v>5</v>
      </c>
      <c r="L653" s="15">
        <v>5</v>
      </c>
      <c r="M653" s="15">
        <v>-1</v>
      </c>
      <c r="O653" t="str">
        <f t="shared" si="10"/>
        <v>CNJBound &amp; Not Paid</v>
      </c>
    </row>
    <row r="654" spans="1:15" ht="12" customHeight="1" outlineLevel="1" x14ac:dyDescent="0.2">
      <c r="A654" s="12" t="s">
        <v>20138</v>
      </c>
      <c r="B654" s="12">
        <v>16298</v>
      </c>
      <c r="C654" s="12" t="s">
        <v>20135</v>
      </c>
      <c r="D654" s="13">
        <v>39841</v>
      </c>
      <c r="E654" s="13">
        <v>39841</v>
      </c>
      <c r="F654" s="14">
        <v>39841</v>
      </c>
      <c r="G654" s="14">
        <v>39842</v>
      </c>
      <c r="H654" s="14">
        <v>39842</v>
      </c>
      <c r="I654" s="16">
        <v>39849</v>
      </c>
      <c r="J654" s="15">
        <v>1</v>
      </c>
      <c r="K654" s="15">
        <v>0</v>
      </c>
      <c r="L654" s="15">
        <v>1</v>
      </c>
      <c r="M654" s="15">
        <v>7</v>
      </c>
      <c r="O654" t="str">
        <f t="shared" si="10"/>
        <v>CNJBound &amp; Not Paid</v>
      </c>
    </row>
    <row r="655" spans="1:15" ht="12" customHeight="1" outlineLevel="1" x14ac:dyDescent="0.2">
      <c r="A655" s="12" t="s">
        <v>24157</v>
      </c>
      <c r="B655" s="12">
        <v>16288</v>
      </c>
      <c r="C655" s="12" t="s">
        <v>20135</v>
      </c>
      <c r="D655" s="13">
        <v>39839</v>
      </c>
      <c r="E655" s="13">
        <v>39841</v>
      </c>
      <c r="F655" s="14">
        <v>39841</v>
      </c>
      <c r="G655" s="14">
        <v>39841</v>
      </c>
      <c r="H655" s="14">
        <v>39843</v>
      </c>
      <c r="I655" s="16">
        <v>39846</v>
      </c>
      <c r="J655" s="15">
        <v>0</v>
      </c>
      <c r="K655" s="15">
        <v>2</v>
      </c>
      <c r="L655" s="15">
        <v>2</v>
      </c>
      <c r="M655" s="15">
        <v>3</v>
      </c>
      <c r="O655" t="str">
        <f t="shared" si="10"/>
        <v>MCBBound &amp; Not Paid</v>
      </c>
    </row>
    <row r="656" spans="1:15" ht="12" customHeight="1" outlineLevel="1" x14ac:dyDescent="0.2">
      <c r="A656" s="12" t="s">
        <v>24158</v>
      </c>
      <c r="B656" s="12">
        <v>16841</v>
      </c>
      <c r="C656" s="12" t="s">
        <v>20133</v>
      </c>
      <c r="D656" s="13">
        <v>39837</v>
      </c>
      <c r="E656" s="13">
        <v>39840</v>
      </c>
      <c r="F656" s="14">
        <v>39841</v>
      </c>
      <c r="G656" s="20"/>
      <c r="H656" s="20"/>
      <c r="I656" s="18"/>
      <c r="J656" s="23"/>
      <c r="K656" s="23"/>
      <c r="L656" s="15">
        <v>0</v>
      </c>
      <c r="M656" s="15">
        <v>0</v>
      </c>
      <c r="O656" t="str">
        <f t="shared" si="10"/>
        <v>NBBDeclined</v>
      </c>
    </row>
    <row r="657" spans="1:15" ht="12" customHeight="1" outlineLevel="1" x14ac:dyDescent="0.2">
      <c r="A657" s="12" t="s">
        <v>24158</v>
      </c>
      <c r="B657" s="12">
        <v>16838</v>
      </c>
      <c r="C657" s="12" t="s">
        <v>20135</v>
      </c>
      <c r="D657" s="13">
        <v>39840</v>
      </c>
      <c r="E657" s="13">
        <v>39840</v>
      </c>
      <c r="F657" s="14">
        <v>39841</v>
      </c>
      <c r="G657" s="14">
        <v>39843</v>
      </c>
      <c r="H657" s="14">
        <v>39843</v>
      </c>
      <c r="I657" s="18"/>
      <c r="J657" s="15">
        <v>2</v>
      </c>
      <c r="K657" s="15">
        <v>0</v>
      </c>
      <c r="L657" s="15">
        <v>2</v>
      </c>
      <c r="M657" s="15">
        <v>0</v>
      </c>
      <c r="O657" t="str">
        <f t="shared" si="10"/>
        <v>NBBBound &amp; Not Paid</v>
      </c>
    </row>
    <row r="658" spans="1:15" ht="12" customHeight="1" outlineLevel="1" x14ac:dyDescent="0.2">
      <c r="A658" s="12" t="s">
        <v>24158</v>
      </c>
      <c r="B658" s="12">
        <v>16839</v>
      </c>
      <c r="C658" s="12" t="s">
        <v>20135</v>
      </c>
      <c r="D658" s="13">
        <v>39835</v>
      </c>
      <c r="E658" s="13">
        <v>39840</v>
      </c>
      <c r="F658" s="14">
        <v>39841</v>
      </c>
      <c r="G658" s="14">
        <v>39843</v>
      </c>
      <c r="H658" s="14">
        <v>39843</v>
      </c>
      <c r="I658" s="18"/>
      <c r="J658" s="15">
        <v>2</v>
      </c>
      <c r="K658" s="15">
        <v>0</v>
      </c>
      <c r="L658" s="15">
        <v>2</v>
      </c>
      <c r="M658" s="15">
        <v>0</v>
      </c>
      <c r="O658" t="str">
        <f t="shared" si="10"/>
        <v>NBBBound &amp; Not Paid</v>
      </c>
    </row>
    <row r="659" spans="1:15" ht="12" customHeight="1" outlineLevel="1" x14ac:dyDescent="0.2">
      <c r="A659" s="12" t="s">
        <v>24158</v>
      </c>
      <c r="B659" s="12">
        <v>16840</v>
      </c>
      <c r="C659" s="12" t="s">
        <v>20133</v>
      </c>
      <c r="D659" s="13">
        <v>39792</v>
      </c>
      <c r="E659" s="13">
        <v>39840</v>
      </c>
      <c r="F659" s="14">
        <v>39841</v>
      </c>
      <c r="G659" s="20"/>
      <c r="H659" s="20"/>
      <c r="I659" s="18"/>
      <c r="J659" s="23"/>
      <c r="K659" s="23"/>
      <c r="L659" s="15">
        <v>0</v>
      </c>
      <c r="M659" s="15">
        <v>0</v>
      </c>
      <c r="O659" t="str">
        <f t="shared" si="10"/>
        <v>NBBDeclined</v>
      </c>
    </row>
    <row r="660" spans="1:15" ht="12" customHeight="1" outlineLevel="1" x14ac:dyDescent="0.2">
      <c r="A660" s="12" t="s">
        <v>20138</v>
      </c>
      <c r="B660" s="12">
        <v>16308</v>
      </c>
      <c r="C660" s="12" t="s">
        <v>20135</v>
      </c>
      <c r="D660" s="13">
        <v>39829</v>
      </c>
      <c r="E660" s="13">
        <v>39842</v>
      </c>
      <c r="F660" s="14">
        <v>39842</v>
      </c>
      <c r="G660" s="14">
        <v>39843</v>
      </c>
      <c r="H660" s="14">
        <v>39843</v>
      </c>
      <c r="I660" s="16">
        <v>39850</v>
      </c>
      <c r="J660" s="15">
        <v>1</v>
      </c>
      <c r="K660" s="15">
        <v>0</v>
      </c>
      <c r="L660" s="15">
        <v>1</v>
      </c>
      <c r="M660" s="15">
        <v>7</v>
      </c>
      <c r="O660" t="str">
        <f t="shared" si="10"/>
        <v>CNJBound &amp; Not Paid</v>
      </c>
    </row>
    <row r="661" spans="1:15" ht="12" customHeight="1" outlineLevel="1" x14ac:dyDescent="0.2">
      <c r="A661" s="12" t="s">
        <v>20138</v>
      </c>
      <c r="B661" s="12">
        <v>16532</v>
      </c>
      <c r="C661" s="12" t="s">
        <v>20135</v>
      </c>
      <c r="D661" s="13">
        <v>39840</v>
      </c>
      <c r="E661" s="13">
        <v>39841</v>
      </c>
      <c r="F661" s="14">
        <v>39842</v>
      </c>
      <c r="G661" s="14">
        <v>39883</v>
      </c>
      <c r="H661" s="14">
        <v>39883</v>
      </c>
      <c r="I661" s="16">
        <v>39895</v>
      </c>
      <c r="J661" s="15">
        <v>41</v>
      </c>
      <c r="K661" s="15">
        <v>0</v>
      </c>
      <c r="L661" s="15">
        <v>41</v>
      </c>
      <c r="M661" s="15">
        <v>12</v>
      </c>
      <c r="O661" t="str">
        <f t="shared" si="10"/>
        <v>CNJBound &amp; Not Paid</v>
      </c>
    </row>
    <row r="662" spans="1:15" ht="12" customHeight="1" outlineLevel="1" x14ac:dyDescent="0.2">
      <c r="A662" s="12" t="s">
        <v>20138</v>
      </c>
      <c r="B662" s="12">
        <v>16452</v>
      </c>
      <c r="C662" s="12" t="s">
        <v>20135</v>
      </c>
      <c r="D662" s="13">
        <v>39840</v>
      </c>
      <c r="E662" s="13">
        <v>39841</v>
      </c>
      <c r="F662" s="14">
        <v>39842</v>
      </c>
      <c r="G662" s="14">
        <v>39856</v>
      </c>
      <c r="H662" s="14">
        <v>39856</v>
      </c>
      <c r="I662" s="16">
        <v>39873</v>
      </c>
      <c r="J662" s="15">
        <v>14</v>
      </c>
      <c r="K662" s="15">
        <v>0</v>
      </c>
      <c r="L662" s="15">
        <v>14</v>
      </c>
      <c r="M662" s="15">
        <v>17</v>
      </c>
      <c r="O662" t="str">
        <f t="shared" si="10"/>
        <v>CNJBound &amp; Not Paid</v>
      </c>
    </row>
    <row r="663" spans="1:15" ht="12" customHeight="1" outlineLevel="1" x14ac:dyDescent="0.2">
      <c r="A663" s="12" t="s">
        <v>24153</v>
      </c>
      <c r="B663" s="12">
        <v>16301</v>
      </c>
      <c r="C663" s="12" t="s">
        <v>20135</v>
      </c>
      <c r="D663" s="13">
        <v>39840</v>
      </c>
      <c r="E663" s="13">
        <v>39842</v>
      </c>
      <c r="F663" s="14">
        <v>39842</v>
      </c>
      <c r="G663" s="14">
        <v>39842</v>
      </c>
      <c r="H663" s="14">
        <v>39842</v>
      </c>
      <c r="I663" s="16">
        <v>39849</v>
      </c>
      <c r="J663" s="15">
        <v>0</v>
      </c>
      <c r="K663" s="15">
        <v>0</v>
      </c>
      <c r="L663" s="15">
        <v>0</v>
      </c>
      <c r="M663" s="15">
        <v>7</v>
      </c>
      <c r="O663" t="str">
        <f t="shared" si="10"/>
        <v>HJMBound &amp; Not Paid</v>
      </c>
    </row>
    <row r="664" spans="1:15" ht="12" customHeight="1" outlineLevel="1" x14ac:dyDescent="0.2">
      <c r="A664" s="12" t="s">
        <v>24156</v>
      </c>
      <c r="B664" s="12">
        <v>16843</v>
      </c>
      <c r="C664" s="12" t="s">
        <v>20133</v>
      </c>
      <c r="D664" s="13">
        <v>39841</v>
      </c>
      <c r="E664" s="13">
        <v>39842</v>
      </c>
      <c r="F664" s="14">
        <v>39842</v>
      </c>
      <c r="G664" s="20"/>
      <c r="H664" s="20"/>
      <c r="I664" s="18"/>
      <c r="J664" s="23"/>
      <c r="K664" s="23"/>
      <c r="L664" s="15">
        <v>0</v>
      </c>
      <c r="M664" s="15">
        <v>0</v>
      </c>
      <c r="O664" t="str">
        <f t="shared" si="10"/>
        <v>LABDeclined</v>
      </c>
    </row>
    <row r="665" spans="1:15" ht="12" customHeight="1" outlineLevel="1" x14ac:dyDescent="0.2">
      <c r="A665" s="12" t="s">
        <v>24156</v>
      </c>
      <c r="B665" s="12">
        <v>16315</v>
      </c>
      <c r="C665" s="12" t="s">
        <v>20135</v>
      </c>
      <c r="D665" s="13">
        <v>39828</v>
      </c>
      <c r="E665" s="13">
        <v>39842</v>
      </c>
      <c r="F665" s="14">
        <v>39842</v>
      </c>
      <c r="G665" s="14">
        <v>39843</v>
      </c>
      <c r="H665" s="14">
        <v>39846</v>
      </c>
      <c r="I665" s="16">
        <v>39851</v>
      </c>
      <c r="J665" s="15">
        <v>1</v>
      </c>
      <c r="K665" s="15">
        <v>3</v>
      </c>
      <c r="L665" s="15">
        <v>4</v>
      </c>
      <c r="M665" s="15">
        <v>5</v>
      </c>
      <c r="O665" t="str">
        <f t="shared" si="10"/>
        <v>LABBound &amp; Not Paid</v>
      </c>
    </row>
    <row r="666" spans="1:15" ht="12" customHeight="1" outlineLevel="1" x14ac:dyDescent="0.2">
      <c r="A666" s="12" t="s">
        <v>24157</v>
      </c>
      <c r="B666" s="12">
        <v>16695</v>
      </c>
      <c r="C666" s="12" t="s">
        <v>20135</v>
      </c>
      <c r="D666" s="17">
        <v>39834</v>
      </c>
      <c r="E666" s="13">
        <v>39841</v>
      </c>
      <c r="F666" s="14">
        <v>39842</v>
      </c>
      <c r="G666" s="14">
        <v>39905</v>
      </c>
      <c r="H666" s="14">
        <v>39905</v>
      </c>
      <c r="I666" s="16">
        <v>39921</v>
      </c>
      <c r="J666" s="15">
        <v>63</v>
      </c>
      <c r="K666" s="15">
        <v>0</v>
      </c>
      <c r="L666" s="15">
        <v>63</v>
      </c>
      <c r="M666" s="15">
        <v>16</v>
      </c>
      <c r="O666" t="str">
        <f t="shared" si="10"/>
        <v>MCBBound &amp; Not Paid</v>
      </c>
    </row>
    <row r="667" spans="1:15" ht="12" customHeight="1" outlineLevel="1" x14ac:dyDescent="0.2">
      <c r="A667" s="12" t="s">
        <v>24158</v>
      </c>
      <c r="B667" s="12">
        <v>16842</v>
      </c>
      <c r="C667" s="12" t="s">
        <v>20133</v>
      </c>
      <c r="D667" s="13">
        <v>39841</v>
      </c>
      <c r="E667" s="13">
        <v>39842</v>
      </c>
      <c r="F667" s="14">
        <v>39842</v>
      </c>
      <c r="G667" s="20"/>
      <c r="H667" s="20"/>
      <c r="I667" s="18"/>
      <c r="J667" s="23"/>
      <c r="K667" s="23"/>
      <c r="L667" s="15">
        <v>0</v>
      </c>
      <c r="M667" s="15">
        <v>0</v>
      </c>
      <c r="O667" t="str">
        <f t="shared" si="10"/>
        <v>NBBDeclined</v>
      </c>
    </row>
    <row r="668" spans="1:15" ht="12" customHeight="1" outlineLevel="1" x14ac:dyDescent="0.2">
      <c r="A668" s="12" t="s">
        <v>20138</v>
      </c>
      <c r="B668" s="12">
        <v>16311</v>
      </c>
      <c r="C668" s="12" t="s">
        <v>20135</v>
      </c>
      <c r="D668" s="13">
        <v>39476</v>
      </c>
      <c r="E668" s="13">
        <v>39843</v>
      </c>
      <c r="F668" s="14">
        <v>39843</v>
      </c>
      <c r="G668" s="14">
        <v>39847</v>
      </c>
      <c r="H668" s="14">
        <v>39848</v>
      </c>
      <c r="I668" s="21">
        <v>39851</v>
      </c>
      <c r="J668" s="15">
        <v>4</v>
      </c>
      <c r="K668" s="15">
        <v>1</v>
      </c>
      <c r="L668" s="15">
        <v>5</v>
      </c>
      <c r="M668" s="15">
        <v>3</v>
      </c>
      <c r="O668" t="str">
        <f t="shared" si="10"/>
        <v>CNJBound &amp; Not Paid</v>
      </c>
    </row>
    <row r="669" spans="1:15" ht="12" customHeight="1" outlineLevel="1" x14ac:dyDescent="0.2">
      <c r="A669" s="12" t="s">
        <v>20138</v>
      </c>
      <c r="B669" s="12">
        <v>16329</v>
      </c>
      <c r="C669" s="12" t="s">
        <v>20135</v>
      </c>
      <c r="D669" s="13">
        <v>39839</v>
      </c>
      <c r="E669" s="13">
        <v>39843</v>
      </c>
      <c r="F669" s="14">
        <v>39843</v>
      </c>
      <c r="G669" s="14">
        <v>39848</v>
      </c>
      <c r="H669" s="14">
        <v>39848</v>
      </c>
      <c r="I669" s="21">
        <v>39856</v>
      </c>
      <c r="J669" s="15">
        <v>5</v>
      </c>
      <c r="K669" s="15">
        <v>0</v>
      </c>
      <c r="L669" s="15">
        <v>5</v>
      </c>
      <c r="M669" s="15">
        <v>8</v>
      </c>
      <c r="O669" t="str">
        <f t="shared" si="10"/>
        <v>CNJBound &amp; Not Paid</v>
      </c>
    </row>
    <row r="670" spans="1:15" ht="12" customHeight="1" outlineLevel="1" x14ac:dyDescent="0.2">
      <c r="A670" s="12" t="s">
        <v>24153</v>
      </c>
      <c r="B670" s="12">
        <v>16302</v>
      </c>
      <c r="C670" s="12" t="s">
        <v>20135</v>
      </c>
      <c r="D670" s="13">
        <v>39827</v>
      </c>
      <c r="E670" s="13">
        <v>39842</v>
      </c>
      <c r="F670" s="14">
        <v>39843</v>
      </c>
      <c r="G670" s="14">
        <v>39835</v>
      </c>
      <c r="H670" s="14">
        <v>39846</v>
      </c>
      <c r="I670" s="16">
        <v>39850</v>
      </c>
      <c r="J670" s="15">
        <v>-8</v>
      </c>
      <c r="K670" s="15">
        <v>11</v>
      </c>
      <c r="L670" s="15">
        <v>3</v>
      </c>
      <c r="M670" s="15">
        <v>4</v>
      </c>
      <c r="O670" t="str">
        <f t="shared" si="10"/>
        <v>HJMBound &amp; Not Paid</v>
      </c>
    </row>
    <row r="671" spans="1:15" ht="12" customHeight="1" outlineLevel="1" x14ac:dyDescent="0.2">
      <c r="A671" s="12" t="s">
        <v>24153</v>
      </c>
      <c r="B671" s="12">
        <v>16458</v>
      </c>
      <c r="C671" s="12" t="s">
        <v>20135</v>
      </c>
      <c r="D671" s="13">
        <v>39843</v>
      </c>
      <c r="E671" s="13">
        <v>39843</v>
      </c>
      <c r="F671" s="14">
        <v>39843</v>
      </c>
      <c r="G671" s="14">
        <v>39847</v>
      </c>
      <c r="H671" s="14">
        <v>39849</v>
      </c>
      <c r="I671" s="16">
        <v>39875</v>
      </c>
      <c r="J671" s="15">
        <v>4</v>
      </c>
      <c r="K671" s="15">
        <v>2</v>
      </c>
      <c r="L671" s="15">
        <v>6</v>
      </c>
      <c r="M671" s="15">
        <v>26</v>
      </c>
      <c r="O671" t="str">
        <f t="shared" si="10"/>
        <v>HJMBound &amp; Not Paid</v>
      </c>
    </row>
    <row r="672" spans="1:15" ht="12" customHeight="1" outlineLevel="1" x14ac:dyDescent="0.2">
      <c r="A672" s="12" t="s">
        <v>24156</v>
      </c>
      <c r="B672" s="12">
        <v>16844</v>
      </c>
      <c r="C672" s="12" t="s">
        <v>20135</v>
      </c>
      <c r="D672" s="13">
        <v>39843</v>
      </c>
      <c r="E672" s="13">
        <v>39843</v>
      </c>
      <c r="F672" s="14">
        <v>39843</v>
      </c>
      <c r="G672" s="14">
        <v>39843</v>
      </c>
      <c r="H672" s="14">
        <v>39843</v>
      </c>
      <c r="I672" s="18"/>
      <c r="J672" s="15">
        <v>0</v>
      </c>
      <c r="K672" s="15">
        <v>0</v>
      </c>
      <c r="L672" s="15">
        <v>0</v>
      </c>
      <c r="M672" s="15">
        <v>0</v>
      </c>
      <c r="O672" t="str">
        <f t="shared" si="10"/>
        <v>LABBound &amp; Not Paid</v>
      </c>
    </row>
    <row r="673" spans="1:15" ht="12" customHeight="1" outlineLevel="1" x14ac:dyDescent="0.2">
      <c r="A673" s="12" t="s">
        <v>20138</v>
      </c>
      <c r="B673" s="12">
        <v>16345</v>
      </c>
      <c r="C673" s="12" t="s">
        <v>20135</v>
      </c>
      <c r="D673" s="13">
        <v>39839</v>
      </c>
      <c r="E673" s="13">
        <v>39846</v>
      </c>
      <c r="F673" s="14">
        <v>39846</v>
      </c>
      <c r="G673" s="14">
        <v>39850</v>
      </c>
      <c r="H673" s="14">
        <v>39850</v>
      </c>
      <c r="I673" s="16">
        <v>39861</v>
      </c>
      <c r="J673" s="15">
        <v>4</v>
      </c>
      <c r="K673" s="15">
        <v>0</v>
      </c>
      <c r="L673" s="15">
        <v>4</v>
      </c>
      <c r="M673" s="15">
        <v>11</v>
      </c>
      <c r="O673" t="str">
        <f t="shared" si="10"/>
        <v>CNJBound &amp; Not Paid</v>
      </c>
    </row>
    <row r="674" spans="1:15" ht="12" customHeight="1" outlineLevel="1" x14ac:dyDescent="0.2">
      <c r="A674" s="12" t="s">
        <v>24153</v>
      </c>
      <c r="B674" s="12">
        <v>16328</v>
      </c>
      <c r="C674" s="12" t="s">
        <v>20135</v>
      </c>
      <c r="D674" s="13">
        <v>39842</v>
      </c>
      <c r="E674" s="13">
        <v>39843</v>
      </c>
      <c r="F674" s="14">
        <v>39846</v>
      </c>
      <c r="G674" s="19">
        <v>39846</v>
      </c>
      <c r="H674" s="19">
        <v>39847</v>
      </c>
      <c r="I674" s="21">
        <v>39856</v>
      </c>
      <c r="J674" s="22">
        <v>0</v>
      </c>
      <c r="K674" s="22">
        <v>1</v>
      </c>
      <c r="L674" s="15">
        <v>1</v>
      </c>
      <c r="M674" s="15">
        <v>9</v>
      </c>
      <c r="O674" t="str">
        <f t="shared" si="10"/>
        <v>HJMBound &amp; Not Paid</v>
      </c>
    </row>
    <row r="675" spans="1:15" ht="12" customHeight="1" outlineLevel="1" x14ac:dyDescent="0.2">
      <c r="A675" s="12" t="s">
        <v>24153</v>
      </c>
      <c r="B675" s="12">
        <v>16336</v>
      </c>
      <c r="C675" s="12" t="s">
        <v>20135</v>
      </c>
      <c r="D675" s="13">
        <v>39841</v>
      </c>
      <c r="E675" s="13">
        <v>39843</v>
      </c>
      <c r="F675" s="14">
        <v>39846</v>
      </c>
      <c r="G675" s="14">
        <v>39847</v>
      </c>
      <c r="H675" s="14">
        <v>39848</v>
      </c>
      <c r="I675" s="16">
        <v>39858</v>
      </c>
      <c r="J675" s="15">
        <v>1</v>
      </c>
      <c r="K675" s="15">
        <v>1</v>
      </c>
      <c r="L675" s="15">
        <v>2</v>
      </c>
      <c r="M675" s="15">
        <v>10</v>
      </c>
      <c r="O675" t="str">
        <f t="shared" si="10"/>
        <v>HJMBound &amp; Not Paid</v>
      </c>
    </row>
    <row r="676" spans="1:15" ht="12" customHeight="1" outlineLevel="1" x14ac:dyDescent="0.2">
      <c r="A676" s="12" t="s">
        <v>24156</v>
      </c>
      <c r="B676" s="12">
        <v>16845</v>
      </c>
      <c r="C676" s="12" t="s">
        <v>24152</v>
      </c>
      <c r="D676" s="13">
        <v>39885</v>
      </c>
      <c r="E676" s="13">
        <v>39885</v>
      </c>
      <c r="F676" s="14">
        <v>39846</v>
      </c>
      <c r="G676" s="14">
        <v>39885</v>
      </c>
      <c r="H676" s="14">
        <v>40036</v>
      </c>
      <c r="I676" s="18"/>
      <c r="J676" s="15">
        <v>39</v>
      </c>
      <c r="K676" s="15">
        <v>151</v>
      </c>
      <c r="L676" s="15">
        <v>190</v>
      </c>
      <c r="M676" s="15">
        <v>0</v>
      </c>
      <c r="O676" t="str">
        <f t="shared" si="10"/>
        <v>LABQuote Issued</v>
      </c>
    </row>
    <row r="677" spans="1:15" ht="12" customHeight="1" outlineLevel="1" x14ac:dyDescent="0.2">
      <c r="A677" s="12" t="s">
        <v>24157</v>
      </c>
      <c r="B677" s="12">
        <v>16332</v>
      </c>
      <c r="C677" s="12" t="s">
        <v>20135</v>
      </c>
      <c r="D677" s="13">
        <v>39854</v>
      </c>
      <c r="E677" s="13">
        <v>39843</v>
      </c>
      <c r="F677" s="14">
        <v>39846</v>
      </c>
      <c r="G677" s="14">
        <v>39846</v>
      </c>
      <c r="H677" s="14">
        <v>39849</v>
      </c>
      <c r="I677" s="16">
        <v>39858</v>
      </c>
      <c r="J677" s="15">
        <v>0</v>
      </c>
      <c r="K677" s="15">
        <v>3</v>
      </c>
      <c r="L677" s="15">
        <v>3</v>
      </c>
      <c r="M677" s="15">
        <v>9</v>
      </c>
      <c r="O677" t="str">
        <f t="shared" si="10"/>
        <v>MCBBound &amp; Not Paid</v>
      </c>
    </row>
    <row r="678" spans="1:15" ht="12" customHeight="1" outlineLevel="1" x14ac:dyDescent="0.2">
      <c r="A678" s="12" t="s">
        <v>24158</v>
      </c>
      <c r="B678" s="12">
        <v>16847</v>
      </c>
      <c r="C678" s="12" t="s">
        <v>20133</v>
      </c>
      <c r="D678" s="13">
        <v>39832</v>
      </c>
      <c r="E678" s="13">
        <v>39843</v>
      </c>
      <c r="F678" s="14">
        <v>39846</v>
      </c>
      <c r="G678" s="8"/>
      <c r="H678" s="8"/>
      <c r="J678" s="10"/>
      <c r="K678" s="10"/>
      <c r="L678" s="15">
        <v>0</v>
      </c>
      <c r="M678" s="15">
        <v>0</v>
      </c>
      <c r="O678" t="str">
        <f t="shared" si="10"/>
        <v>NBBDeclined</v>
      </c>
    </row>
    <row r="679" spans="1:15" ht="12" customHeight="1" outlineLevel="1" x14ac:dyDescent="0.2">
      <c r="A679" s="12" t="s">
        <v>24158</v>
      </c>
      <c r="B679" s="12">
        <v>16846</v>
      </c>
      <c r="C679" s="12" t="s">
        <v>20136</v>
      </c>
      <c r="D679" s="13">
        <v>39843</v>
      </c>
      <c r="E679" s="13">
        <v>39843</v>
      </c>
      <c r="F679" s="14">
        <v>39846</v>
      </c>
      <c r="G679" s="20"/>
      <c r="H679" s="20"/>
      <c r="I679" s="18"/>
      <c r="J679" s="23"/>
      <c r="K679" s="23"/>
      <c r="L679" s="15">
        <v>0</v>
      </c>
      <c r="M679" s="15">
        <v>0</v>
      </c>
      <c r="O679" t="str">
        <f t="shared" si="10"/>
        <v>NBBClose-No Info</v>
      </c>
    </row>
    <row r="680" spans="1:15" ht="12" customHeight="1" outlineLevel="1" x14ac:dyDescent="0.2">
      <c r="A680" s="12" t="s">
        <v>24158</v>
      </c>
      <c r="B680" s="12">
        <v>16852</v>
      </c>
      <c r="C680" s="12" t="s">
        <v>20133</v>
      </c>
      <c r="D680" s="13">
        <v>39843</v>
      </c>
      <c r="E680" s="13">
        <v>39846</v>
      </c>
      <c r="F680" s="14">
        <v>39846</v>
      </c>
      <c r="G680" s="20"/>
      <c r="H680" s="20"/>
      <c r="I680" s="18"/>
      <c r="J680" s="23"/>
      <c r="K680" s="23"/>
      <c r="L680" s="15">
        <v>0</v>
      </c>
      <c r="M680" s="15">
        <v>0</v>
      </c>
      <c r="O680" t="str">
        <f t="shared" si="10"/>
        <v>NBBDeclined</v>
      </c>
    </row>
    <row r="681" spans="1:15" ht="12" customHeight="1" outlineLevel="1" x14ac:dyDescent="0.2">
      <c r="A681" s="12" t="s">
        <v>24158</v>
      </c>
      <c r="B681" s="12">
        <v>16851</v>
      </c>
      <c r="C681" s="12" t="s">
        <v>20133</v>
      </c>
      <c r="D681" s="13">
        <v>39840</v>
      </c>
      <c r="E681" s="13">
        <v>39846</v>
      </c>
      <c r="F681" s="14">
        <v>39846</v>
      </c>
      <c r="G681" s="20"/>
      <c r="H681" s="20"/>
      <c r="J681" s="23"/>
      <c r="K681" s="23"/>
      <c r="L681" s="15">
        <v>0</v>
      </c>
      <c r="M681" s="15">
        <v>0</v>
      </c>
      <c r="O681" t="str">
        <f t="shared" si="10"/>
        <v>NBBDeclined</v>
      </c>
    </row>
    <row r="682" spans="1:15" ht="12" customHeight="1" outlineLevel="1" x14ac:dyDescent="0.2">
      <c r="A682" s="12" t="s">
        <v>24158</v>
      </c>
      <c r="B682" s="12">
        <v>16850</v>
      </c>
      <c r="C682" s="12" t="s">
        <v>20134</v>
      </c>
      <c r="D682" s="13">
        <v>39835</v>
      </c>
      <c r="E682" s="13">
        <v>39843</v>
      </c>
      <c r="F682" s="14">
        <v>39846</v>
      </c>
      <c r="G682" s="14">
        <v>39855</v>
      </c>
      <c r="H682" s="14">
        <v>39856</v>
      </c>
      <c r="I682" s="18"/>
      <c r="J682" s="15">
        <v>9</v>
      </c>
      <c r="K682" s="15">
        <v>1</v>
      </c>
      <c r="L682" s="15">
        <v>10</v>
      </c>
      <c r="M682" s="15">
        <v>0</v>
      </c>
      <c r="O682" t="str">
        <f t="shared" si="10"/>
        <v>NBBNo Sale</v>
      </c>
    </row>
    <row r="683" spans="1:15" ht="12" customHeight="1" outlineLevel="1" x14ac:dyDescent="0.2">
      <c r="A683" s="12" t="s">
        <v>24158</v>
      </c>
      <c r="B683" s="12">
        <v>16849</v>
      </c>
      <c r="C683" s="12" t="s">
        <v>20133</v>
      </c>
      <c r="D683" s="13">
        <v>39841</v>
      </c>
      <c r="E683" s="13">
        <v>39843</v>
      </c>
      <c r="F683" s="14">
        <v>39846</v>
      </c>
      <c r="G683" s="20"/>
      <c r="H683" s="20"/>
      <c r="I683" s="18"/>
      <c r="J683" s="23"/>
      <c r="K683" s="23"/>
      <c r="L683" s="15">
        <v>0</v>
      </c>
      <c r="M683" s="15">
        <v>0</v>
      </c>
      <c r="O683" t="str">
        <f t="shared" si="10"/>
        <v>NBBDeclined</v>
      </c>
    </row>
    <row r="684" spans="1:15" ht="12" customHeight="1" outlineLevel="1" x14ac:dyDescent="0.2">
      <c r="A684" s="12" t="s">
        <v>24158</v>
      </c>
      <c r="B684" s="12">
        <v>16848</v>
      </c>
      <c r="C684" s="12" t="s">
        <v>20133</v>
      </c>
      <c r="D684" s="13">
        <v>39841</v>
      </c>
      <c r="E684" s="13">
        <v>39843</v>
      </c>
      <c r="F684" s="14">
        <v>39846</v>
      </c>
      <c r="G684" s="20"/>
      <c r="H684" s="20"/>
      <c r="J684" s="23"/>
      <c r="K684" s="23"/>
      <c r="L684" s="15">
        <v>0</v>
      </c>
      <c r="M684" s="15">
        <v>0</v>
      </c>
      <c r="O684" t="str">
        <f t="shared" si="10"/>
        <v>NBBDeclined</v>
      </c>
    </row>
    <row r="685" spans="1:15" ht="12" customHeight="1" outlineLevel="1" x14ac:dyDescent="0.2">
      <c r="A685" s="12" t="s">
        <v>20138</v>
      </c>
      <c r="B685" s="12">
        <v>16542</v>
      </c>
      <c r="C685" s="12" t="s">
        <v>20135</v>
      </c>
      <c r="D685" s="13">
        <v>39829</v>
      </c>
      <c r="E685" s="13">
        <v>39846</v>
      </c>
      <c r="F685" s="14">
        <v>39847</v>
      </c>
      <c r="G685" s="19">
        <v>39878</v>
      </c>
      <c r="H685" s="19">
        <v>39878</v>
      </c>
      <c r="I685" s="21">
        <v>39897</v>
      </c>
      <c r="J685" s="22">
        <v>31</v>
      </c>
      <c r="K685" s="22">
        <v>0</v>
      </c>
      <c r="L685" s="15">
        <v>31</v>
      </c>
      <c r="M685" s="15">
        <v>19</v>
      </c>
      <c r="O685" t="str">
        <f t="shared" si="10"/>
        <v>CNJBound &amp; Not Paid</v>
      </c>
    </row>
    <row r="686" spans="1:15" ht="21.95" customHeight="1" outlineLevel="1" x14ac:dyDescent="0.2">
      <c r="A686" s="12" t="s">
        <v>24153</v>
      </c>
      <c r="B686" s="12">
        <v>16337</v>
      </c>
      <c r="C686" s="12" t="s">
        <v>24149</v>
      </c>
      <c r="D686" s="13">
        <v>39843</v>
      </c>
      <c r="E686" s="13">
        <v>39847</v>
      </c>
      <c r="F686" s="14">
        <v>39847</v>
      </c>
      <c r="G686" s="14">
        <v>39836</v>
      </c>
      <c r="H686" s="14">
        <v>39849</v>
      </c>
      <c r="I686" s="16">
        <v>39858</v>
      </c>
      <c r="J686" s="15">
        <v>-11</v>
      </c>
      <c r="K686" s="15">
        <v>13</v>
      </c>
      <c r="L686" s="15">
        <v>2</v>
      </c>
      <c r="M686" s="15">
        <v>9</v>
      </c>
      <c r="O686" t="str">
        <f t="shared" si="10"/>
        <v>HJMRenewal Laspe Replaced</v>
      </c>
    </row>
    <row r="687" spans="1:15" ht="12" customHeight="1" outlineLevel="1" x14ac:dyDescent="0.2">
      <c r="A687" s="12" t="s">
        <v>24153</v>
      </c>
      <c r="B687" s="12">
        <v>16486</v>
      </c>
      <c r="C687" s="12" t="s">
        <v>20135</v>
      </c>
      <c r="D687" s="17">
        <v>39785</v>
      </c>
      <c r="E687" s="13">
        <v>39846</v>
      </c>
      <c r="F687" s="14">
        <v>39847</v>
      </c>
      <c r="G687" s="14">
        <v>39850</v>
      </c>
      <c r="H687" s="14">
        <v>39850</v>
      </c>
      <c r="I687" s="16">
        <v>39885</v>
      </c>
      <c r="J687" s="15">
        <v>3</v>
      </c>
      <c r="K687" s="15">
        <v>0</v>
      </c>
      <c r="L687" s="15">
        <v>3</v>
      </c>
      <c r="M687" s="15">
        <v>35</v>
      </c>
      <c r="O687" t="str">
        <f t="shared" si="10"/>
        <v>HJMBound &amp; Not Paid</v>
      </c>
    </row>
    <row r="688" spans="1:15" ht="12" customHeight="1" outlineLevel="1" x14ac:dyDescent="0.2">
      <c r="A688" s="12" t="s">
        <v>24158</v>
      </c>
      <c r="B688" s="12">
        <v>17095</v>
      </c>
      <c r="C688" s="12" t="s">
        <v>20133</v>
      </c>
      <c r="D688" s="13">
        <v>39806</v>
      </c>
      <c r="E688" s="13">
        <v>39847</v>
      </c>
      <c r="F688" s="14">
        <v>39847</v>
      </c>
      <c r="G688" s="20"/>
      <c r="H688" s="20"/>
      <c r="J688" s="23"/>
      <c r="K688" s="23"/>
      <c r="L688" s="15">
        <v>0</v>
      </c>
      <c r="M688" s="15">
        <v>0</v>
      </c>
      <c r="O688" t="str">
        <f t="shared" si="10"/>
        <v>NBBDeclined</v>
      </c>
    </row>
    <row r="689" spans="1:15" ht="12" customHeight="1" outlineLevel="1" x14ac:dyDescent="0.2">
      <c r="A689" s="12" t="s">
        <v>24158</v>
      </c>
      <c r="B689" s="12">
        <v>16854</v>
      </c>
      <c r="C689" s="12" t="s">
        <v>24159</v>
      </c>
      <c r="D689" s="18"/>
      <c r="E689" s="13">
        <v>39847</v>
      </c>
      <c r="F689" s="14">
        <v>39847</v>
      </c>
      <c r="G689" s="14">
        <v>39853</v>
      </c>
      <c r="H689" s="20"/>
      <c r="I689" s="18"/>
      <c r="J689" s="15">
        <v>6</v>
      </c>
      <c r="K689" s="23"/>
      <c r="L689" s="15">
        <v>0</v>
      </c>
      <c r="M689" s="15">
        <v>0</v>
      </c>
      <c r="O689" t="str">
        <f t="shared" si="10"/>
        <v>NBBIndication</v>
      </c>
    </row>
    <row r="690" spans="1:15" ht="12" customHeight="1" outlineLevel="1" x14ac:dyDescent="0.2">
      <c r="A690" s="12" t="s">
        <v>24158</v>
      </c>
      <c r="B690" s="12">
        <v>16855</v>
      </c>
      <c r="C690" s="12" t="s">
        <v>20133</v>
      </c>
      <c r="D690" s="13">
        <v>39828</v>
      </c>
      <c r="E690" s="13">
        <v>39846</v>
      </c>
      <c r="F690" s="14">
        <v>39847</v>
      </c>
      <c r="G690" s="20"/>
      <c r="H690" s="20"/>
      <c r="I690" s="18"/>
      <c r="J690" s="23"/>
      <c r="K690" s="23"/>
      <c r="L690" s="15">
        <v>0</v>
      </c>
      <c r="M690" s="15">
        <v>0</v>
      </c>
      <c r="O690" t="str">
        <f t="shared" si="10"/>
        <v>NBBDeclined</v>
      </c>
    </row>
    <row r="691" spans="1:15" ht="12" customHeight="1" outlineLevel="1" x14ac:dyDescent="0.2">
      <c r="A691" s="12" t="s">
        <v>24158</v>
      </c>
      <c r="B691" s="12">
        <v>17094</v>
      </c>
      <c r="C691" s="12" t="s">
        <v>20133</v>
      </c>
      <c r="D691" s="13">
        <v>39828</v>
      </c>
      <c r="E691" s="13">
        <v>39846</v>
      </c>
      <c r="F691" s="14">
        <v>39847</v>
      </c>
      <c r="G691" s="20"/>
      <c r="H691" s="20"/>
      <c r="I691" s="18"/>
      <c r="J691" s="23"/>
      <c r="K691" s="23"/>
      <c r="L691" s="15">
        <v>0</v>
      </c>
      <c r="M691" s="15">
        <v>0</v>
      </c>
      <c r="O691" t="str">
        <f t="shared" si="10"/>
        <v>NBBDeclined</v>
      </c>
    </row>
    <row r="692" spans="1:15" ht="12" customHeight="1" outlineLevel="1" x14ac:dyDescent="0.2">
      <c r="A692" s="12" t="s">
        <v>24158</v>
      </c>
      <c r="B692" s="12">
        <v>16853</v>
      </c>
      <c r="C692" s="12" t="s">
        <v>20133</v>
      </c>
      <c r="D692" s="18"/>
      <c r="E692" s="13">
        <v>39847</v>
      </c>
      <c r="F692" s="14">
        <v>39847</v>
      </c>
      <c r="G692" s="20"/>
      <c r="H692" s="20"/>
      <c r="J692" s="23"/>
      <c r="K692" s="23"/>
      <c r="L692" s="15">
        <v>0</v>
      </c>
      <c r="M692" s="15">
        <v>0</v>
      </c>
      <c r="O692" t="str">
        <f t="shared" si="10"/>
        <v>NBBDeclined</v>
      </c>
    </row>
    <row r="693" spans="1:15" ht="12" customHeight="1" outlineLevel="1" x14ac:dyDescent="0.2">
      <c r="A693" s="12" t="s">
        <v>24158</v>
      </c>
      <c r="B693" s="12">
        <v>17096</v>
      </c>
      <c r="C693" s="12" t="s">
        <v>20133</v>
      </c>
      <c r="D693" s="13">
        <v>39841</v>
      </c>
      <c r="E693" s="13">
        <v>39847</v>
      </c>
      <c r="F693" s="14">
        <v>39847</v>
      </c>
      <c r="G693" s="20"/>
      <c r="H693" s="20"/>
      <c r="I693" s="18"/>
      <c r="J693" s="23"/>
      <c r="K693" s="23"/>
      <c r="L693" s="15">
        <v>0</v>
      </c>
      <c r="M693" s="15">
        <v>0</v>
      </c>
      <c r="O693" t="str">
        <f t="shared" si="10"/>
        <v>NBBDeclined</v>
      </c>
    </row>
    <row r="694" spans="1:15" ht="12" customHeight="1" outlineLevel="1" x14ac:dyDescent="0.2">
      <c r="A694" s="12" t="s">
        <v>20138</v>
      </c>
      <c r="B694" s="12">
        <v>16448</v>
      </c>
      <c r="C694" s="12" t="s">
        <v>20135</v>
      </c>
      <c r="D694" s="13">
        <v>39837</v>
      </c>
      <c r="E694" s="13">
        <v>39846</v>
      </c>
      <c r="F694" s="14">
        <v>39848</v>
      </c>
      <c r="G694" s="14">
        <v>39860</v>
      </c>
      <c r="H694" s="14">
        <v>39860</v>
      </c>
      <c r="I694" s="21">
        <v>39873</v>
      </c>
      <c r="J694" s="15">
        <v>12</v>
      </c>
      <c r="K694" s="15">
        <v>0</v>
      </c>
      <c r="L694" s="15">
        <v>12</v>
      </c>
      <c r="M694" s="15">
        <v>13</v>
      </c>
      <c r="O694" t="str">
        <f t="shared" si="10"/>
        <v>CNJBound &amp; Not Paid</v>
      </c>
    </row>
    <row r="695" spans="1:15" ht="12" customHeight="1" outlineLevel="1" x14ac:dyDescent="0.2">
      <c r="A695" s="12" t="s">
        <v>20138</v>
      </c>
      <c r="B695" s="12">
        <v>16340</v>
      </c>
      <c r="C695" s="12" t="s">
        <v>20135</v>
      </c>
      <c r="D695" s="13">
        <v>39846</v>
      </c>
      <c r="E695" s="13">
        <v>39848</v>
      </c>
      <c r="F695" s="14">
        <v>39848</v>
      </c>
      <c r="G695" s="14">
        <v>39850</v>
      </c>
      <c r="H695" s="14">
        <v>39853</v>
      </c>
      <c r="I695" s="21">
        <v>39859</v>
      </c>
      <c r="J695" s="15">
        <v>2</v>
      </c>
      <c r="K695" s="15">
        <v>3</v>
      </c>
      <c r="L695" s="15">
        <v>5</v>
      </c>
      <c r="M695" s="15">
        <v>6</v>
      </c>
      <c r="O695" t="str">
        <f t="shared" si="10"/>
        <v>CNJBound &amp; Not Paid</v>
      </c>
    </row>
    <row r="696" spans="1:15" ht="12" customHeight="1" outlineLevel="1" x14ac:dyDescent="0.2">
      <c r="A696" s="12" t="s">
        <v>20138</v>
      </c>
      <c r="B696" s="12">
        <v>16491</v>
      </c>
      <c r="C696" s="12" t="s">
        <v>20135</v>
      </c>
      <c r="D696" s="13">
        <v>39839</v>
      </c>
      <c r="E696" s="13">
        <v>39843</v>
      </c>
      <c r="F696" s="14">
        <v>39848</v>
      </c>
      <c r="G696" s="14">
        <v>39868</v>
      </c>
      <c r="H696" s="14">
        <v>39868</v>
      </c>
      <c r="I696" s="16">
        <v>39886</v>
      </c>
      <c r="J696" s="15">
        <v>20</v>
      </c>
      <c r="K696" s="15">
        <v>0</v>
      </c>
      <c r="L696" s="15">
        <v>20</v>
      </c>
      <c r="M696" s="15">
        <v>18</v>
      </c>
      <c r="O696" t="str">
        <f t="shared" si="10"/>
        <v>CNJBound &amp; Not Paid</v>
      </c>
    </row>
    <row r="697" spans="1:15" ht="12" customHeight="1" outlineLevel="1" x14ac:dyDescent="0.2">
      <c r="A697" s="12" t="s">
        <v>20138</v>
      </c>
      <c r="B697" s="12">
        <v>16551</v>
      </c>
      <c r="C697" s="12" t="s">
        <v>20135</v>
      </c>
      <c r="D697" s="13">
        <v>39841</v>
      </c>
      <c r="E697" s="13">
        <v>39847</v>
      </c>
      <c r="F697" s="14">
        <v>39848</v>
      </c>
      <c r="G697" s="19">
        <v>39878</v>
      </c>
      <c r="H697" s="19">
        <v>39885</v>
      </c>
      <c r="I697" s="21">
        <v>39900</v>
      </c>
      <c r="J697" s="22">
        <v>30</v>
      </c>
      <c r="K697" s="22">
        <v>7</v>
      </c>
      <c r="L697" s="15">
        <v>37</v>
      </c>
      <c r="M697" s="15">
        <v>15</v>
      </c>
      <c r="O697" t="str">
        <f t="shared" si="10"/>
        <v>CNJBound &amp; Not Paid</v>
      </c>
    </row>
    <row r="698" spans="1:15" ht="12" customHeight="1" outlineLevel="1" x14ac:dyDescent="0.2">
      <c r="A698" s="12" t="s">
        <v>24153</v>
      </c>
      <c r="B698" s="12">
        <v>16521</v>
      </c>
      <c r="C698" s="12" t="s">
        <v>20135</v>
      </c>
      <c r="D698" s="13">
        <v>39846</v>
      </c>
      <c r="E698" s="13">
        <v>39848</v>
      </c>
      <c r="F698" s="14">
        <v>39848</v>
      </c>
      <c r="G698" s="19">
        <v>39856</v>
      </c>
      <c r="H698" s="19">
        <v>39856</v>
      </c>
      <c r="I698" s="21">
        <v>39892</v>
      </c>
      <c r="J698" s="22">
        <v>8</v>
      </c>
      <c r="K698" s="22">
        <v>0</v>
      </c>
      <c r="L698" s="15">
        <v>8</v>
      </c>
      <c r="M698" s="15">
        <v>36</v>
      </c>
      <c r="O698" t="str">
        <f t="shared" si="10"/>
        <v>HJMBound &amp; Not Paid</v>
      </c>
    </row>
    <row r="699" spans="1:15" ht="12" customHeight="1" outlineLevel="1" x14ac:dyDescent="0.2">
      <c r="A699" s="12" t="s">
        <v>24153</v>
      </c>
      <c r="B699" s="12">
        <v>16498</v>
      </c>
      <c r="C699" s="12" t="s">
        <v>20135</v>
      </c>
      <c r="D699" s="13">
        <v>39827</v>
      </c>
      <c r="E699" s="13">
        <v>39847</v>
      </c>
      <c r="F699" s="14">
        <v>39848</v>
      </c>
      <c r="G699" s="14">
        <v>39850</v>
      </c>
      <c r="H699" s="14">
        <v>39852</v>
      </c>
      <c r="I699" s="16">
        <v>39887</v>
      </c>
      <c r="J699" s="15">
        <v>2</v>
      </c>
      <c r="K699" s="15">
        <v>2</v>
      </c>
      <c r="L699" s="15">
        <v>4</v>
      </c>
      <c r="M699" s="15">
        <v>35</v>
      </c>
      <c r="O699" t="str">
        <f t="shared" si="10"/>
        <v>HJMBound &amp; Not Paid</v>
      </c>
    </row>
    <row r="700" spans="1:15" ht="12" customHeight="1" outlineLevel="1" x14ac:dyDescent="0.2">
      <c r="A700" s="12" t="s">
        <v>24157</v>
      </c>
      <c r="B700" s="12">
        <v>16342</v>
      </c>
      <c r="C700" s="12" t="s">
        <v>20135</v>
      </c>
      <c r="D700" s="13">
        <v>39843</v>
      </c>
      <c r="E700" s="13">
        <v>39847</v>
      </c>
      <c r="F700" s="14">
        <v>39848</v>
      </c>
      <c r="G700" s="14">
        <v>39854</v>
      </c>
      <c r="H700" s="14">
        <v>39854</v>
      </c>
      <c r="I700" s="16">
        <v>39859</v>
      </c>
      <c r="J700" s="15">
        <v>6</v>
      </c>
      <c r="K700" s="15">
        <v>0</v>
      </c>
      <c r="L700" s="15">
        <v>6</v>
      </c>
      <c r="M700" s="15">
        <v>5</v>
      </c>
      <c r="O700" t="str">
        <f t="shared" si="10"/>
        <v>MCBBound &amp; Not Paid</v>
      </c>
    </row>
    <row r="701" spans="1:15" ht="12" customHeight="1" outlineLevel="1" x14ac:dyDescent="0.2">
      <c r="A701" s="12" t="s">
        <v>24157</v>
      </c>
      <c r="B701" s="12">
        <v>16501</v>
      </c>
      <c r="C701" s="12" t="s">
        <v>20137</v>
      </c>
      <c r="D701" s="13">
        <v>39833</v>
      </c>
      <c r="E701" s="13">
        <v>39847</v>
      </c>
      <c r="F701" s="14">
        <v>39848</v>
      </c>
      <c r="G701" s="19">
        <v>39879</v>
      </c>
      <c r="H701" s="19">
        <v>39882</v>
      </c>
      <c r="I701" s="21">
        <v>39887</v>
      </c>
      <c r="J701" s="22">
        <v>31</v>
      </c>
      <c r="K701" s="22">
        <v>3</v>
      </c>
      <c r="L701" s="15">
        <v>34</v>
      </c>
      <c r="M701" s="15">
        <v>5</v>
      </c>
      <c r="O701" t="str">
        <f t="shared" si="10"/>
        <v>MCBCancel</v>
      </c>
    </row>
    <row r="702" spans="1:15" ht="12" customHeight="1" outlineLevel="1" x14ac:dyDescent="0.2">
      <c r="A702" s="12" t="s">
        <v>24157</v>
      </c>
      <c r="B702" s="12">
        <v>16347</v>
      </c>
      <c r="C702" s="12" t="s">
        <v>20135</v>
      </c>
      <c r="D702" s="13">
        <v>39847</v>
      </c>
      <c r="E702" s="13">
        <v>39848</v>
      </c>
      <c r="F702" s="14">
        <v>39848</v>
      </c>
      <c r="G702" s="14">
        <v>39850</v>
      </c>
      <c r="H702" s="14">
        <v>39850</v>
      </c>
      <c r="I702" s="16">
        <v>39862</v>
      </c>
      <c r="J702" s="15">
        <v>2</v>
      </c>
      <c r="K702" s="15">
        <v>0</v>
      </c>
      <c r="L702" s="15">
        <v>2</v>
      </c>
      <c r="M702" s="15">
        <v>12</v>
      </c>
      <c r="O702" t="str">
        <f t="shared" si="10"/>
        <v>MCBBound &amp; Not Paid</v>
      </c>
    </row>
    <row r="703" spans="1:15" ht="12" customHeight="1" outlineLevel="1" x14ac:dyDescent="0.2">
      <c r="A703" s="12" t="s">
        <v>24158</v>
      </c>
      <c r="B703" s="12">
        <v>17098</v>
      </c>
      <c r="C703" s="12" t="s">
        <v>20133</v>
      </c>
      <c r="D703" s="13">
        <v>39842</v>
      </c>
      <c r="E703" s="13">
        <v>39847</v>
      </c>
      <c r="F703" s="14">
        <v>39848</v>
      </c>
      <c r="G703" s="8"/>
      <c r="H703" s="8"/>
      <c r="J703" s="10"/>
      <c r="K703" s="10"/>
      <c r="L703" s="15">
        <v>0</v>
      </c>
      <c r="M703" s="15">
        <v>0</v>
      </c>
      <c r="O703" t="str">
        <f t="shared" si="10"/>
        <v>NBBDeclined</v>
      </c>
    </row>
    <row r="704" spans="1:15" ht="12" customHeight="1" outlineLevel="1" x14ac:dyDescent="0.2">
      <c r="A704" s="12" t="s">
        <v>24158</v>
      </c>
      <c r="B704" s="12">
        <v>17099</v>
      </c>
      <c r="C704" s="12" t="s">
        <v>20135</v>
      </c>
      <c r="D704" s="13">
        <v>39846</v>
      </c>
      <c r="E704" s="13">
        <v>39848</v>
      </c>
      <c r="F704" s="14">
        <v>39848</v>
      </c>
      <c r="G704" s="19">
        <v>39859</v>
      </c>
      <c r="H704" s="19">
        <v>39859</v>
      </c>
      <c r="J704" s="22">
        <v>11</v>
      </c>
      <c r="K704" s="22">
        <v>0</v>
      </c>
      <c r="L704" s="15">
        <v>11</v>
      </c>
      <c r="M704" s="15">
        <v>0</v>
      </c>
      <c r="O704" t="str">
        <f t="shared" si="10"/>
        <v>NBBBound &amp; Not Paid</v>
      </c>
    </row>
    <row r="705" spans="1:15" ht="12" customHeight="1" outlineLevel="1" x14ac:dyDescent="0.2">
      <c r="A705" s="12" t="s">
        <v>24158</v>
      </c>
      <c r="B705" s="12">
        <v>17097</v>
      </c>
      <c r="C705" s="12" t="s">
        <v>20133</v>
      </c>
      <c r="D705" s="18"/>
      <c r="E705" s="13">
        <v>39847</v>
      </c>
      <c r="F705" s="14">
        <v>39848</v>
      </c>
      <c r="G705" s="20"/>
      <c r="H705" s="8"/>
      <c r="J705" s="23"/>
      <c r="K705" s="10"/>
      <c r="L705" s="15">
        <v>0</v>
      </c>
      <c r="M705" s="15">
        <v>0</v>
      </c>
      <c r="O705" t="str">
        <f t="shared" si="10"/>
        <v>NBBDeclined</v>
      </c>
    </row>
    <row r="706" spans="1:15" ht="12" customHeight="1" outlineLevel="1" x14ac:dyDescent="0.2">
      <c r="A706" s="12" t="s">
        <v>20138</v>
      </c>
      <c r="B706" s="12">
        <v>16449</v>
      </c>
      <c r="C706" s="12" t="s">
        <v>20135</v>
      </c>
      <c r="D706" s="13">
        <v>39846</v>
      </c>
      <c r="E706" s="13">
        <v>39849</v>
      </c>
      <c r="F706" s="14">
        <v>39849</v>
      </c>
      <c r="G706" s="14">
        <v>39861</v>
      </c>
      <c r="H706" s="14">
        <v>39861</v>
      </c>
      <c r="I706" s="16">
        <v>39873</v>
      </c>
      <c r="J706" s="15">
        <v>12</v>
      </c>
      <c r="K706" s="15">
        <v>0</v>
      </c>
      <c r="L706" s="15">
        <v>12</v>
      </c>
      <c r="M706" s="15">
        <v>12</v>
      </c>
      <c r="O706" t="str">
        <f t="shared" si="10"/>
        <v>CNJBound &amp; Not Paid</v>
      </c>
    </row>
    <row r="707" spans="1:15" ht="12" customHeight="1" outlineLevel="1" x14ac:dyDescent="0.2">
      <c r="A707" s="12" t="s">
        <v>20138</v>
      </c>
      <c r="B707" s="12">
        <v>16374</v>
      </c>
      <c r="C707" s="12" t="s">
        <v>20135</v>
      </c>
      <c r="D707" s="17">
        <v>39842</v>
      </c>
      <c r="E707" s="13">
        <v>39848</v>
      </c>
      <c r="F707" s="14">
        <v>39849</v>
      </c>
      <c r="G707" s="14">
        <v>39855</v>
      </c>
      <c r="H707" s="14">
        <v>39856</v>
      </c>
      <c r="I707" s="21">
        <v>39869</v>
      </c>
      <c r="J707" s="15">
        <v>6</v>
      </c>
      <c r="K707" s="15">
        <v>1</v>
      </c>
      <c r="L707" s="15">
        <v>7</v>
      </c>
      <c r="M707" s="15">
        <v>13</v>
      </c>
      <c r="O707" t="str">
        <f t="shared" ref="O707:O770" si="11">+A707&amp;C707</f>
        <v>CNJBound &amp; Not Paid</v>
      </c>
    </row>
    <row r="708" spans="1:15" ht="12" customHeight="1" outlineLevel="1" x14ac:dyDescent="0.2">
      <c r="A708" s="12" t="s">
        <v>24153</v>
      </c>
      <c r="B708" s="12">
        <v>16478</v>
      </c>
      <c r="C708" s="12" t="s">
        <v>20135</v>
      </c>
      <c r="D708" s="13">
        <v>39840</v>
      </c>
      <c r="E708" s="13">
        <v>39849</v>
      </c>
      <c r="F708" s="14">
        <v>39849</v>
      </c>
      <c r="G708" s="14">
        <v>39856</v>
      </c>
      <c r="H708" s="14">
        <v>39856</v>
      </c>
      <c r="I708" s="16">
        <v>39881</v>
      </c>
      <c r="J708" s="15">
        <v>7</v>
      </c>
      <c r="K708" s="15">
        <v>0</v>
      </c>
      <c r="L708" s="15">
        <v>7</v>
      </c>
      <c r="M708" s="15">
        <v>25</v>
      </c>
      <c r="O708" t="str">
        <f t="shared" si="11"/>
        <v>HJMBound &amp; Not Paid</v>
      </c>
    </row>
    <row r="709" spans="1:15" ht="12" customHeight="1" outlineLevel="1" x14ac:dyDescent="0.2">
      <c r="A709" s="12" t="s">
        <v>24155</v>
      </c>
      <c r="B709" s="12">
        <v>16686</v>
      </c>
      <c r="C709" s="12" t="s">
        <v>20135</v>
      </c>
      <c r="D709" s="13">
        <v>39828</v>
      </c>
      <c r="E709" s="13">
        <v>39833</v>
      </c>
      <c r="F709" s="14">
        <v>39849</v>
      </c>
      <c r="G709" s="14">
        <v>39892</v>
      </c>
      <c r="H709" s="19">
        <v>39892</v>
      </c>
      <c r="I709" s="21">
        <v>39919</v>
      </c>
      <c r="J709" s="15">
        <v>43</v>
      </c>
      <c r="K709" s="22">
        <v>0</v>
      </c>
      <c r="L709" s="15">
        <v>43</v>
      </c>
      <c r="M709" s="15">
        <v>27</v>
      </c>
      <c r="O709" t="str">
        <f t="shared" si="11"/>
        <v>JRBound &amp; Not Paid</v>
      </c>
    </row>
    <row r="710" spans="1:15" ht="12" customHeight="1" outlineLevel="1" x14ac:dyDescent="0.2">
      <c r="A710" s="12" t="s">
        <v>24156</v>
      </c>
      <c r="B710" s="12">
        <v>16468</v>
      </c>
      <c r="C710" s="12" t="s">
        <v>20135</v>
      </c>
      <c r="D710" s="13">
        <v>39857</v>
      </c>
      <c r="E710" s="13">
        <v>39848</v>
      </c>
      <c r="F710" s="14">
        <v>39849</v>
      </c>
      <c r="G710" s="14">
        <v>39857</v>
      </c>
      <c r="H710" s="14">
        <v>39860</v>
      </c>
      <c r="I710" s="21">
        <v>39878</v>
      </c>
      <c r="J710" s="15">
        <v>8</v>
      </c>
      <c r="K710" s="15">
        <v>3</v>
      </c>
      <c r="L710" s="15">
        <v>11</v>
      </c>
      <c r="M710" s="15">
        <v>18</v>
      </c>
      <c r="O710" t="str">
        <f t="shared" si="11"/>
        <v>LABBound &amp; Not Paid</v>
      </c>
    </row>
    <row r="711" spans="1:15" ht="12" customHeight="1" outlineLevel="1" x14ac:dyDescent="0.2">
      <c r="A711" s="12" t="s">
        <v>24157</v>
      </c>
      <c r="B711" s="12">
        <v>16477</v>
      </c>
      <c r="C711" s="12" t="s">
        <v>20135</v>
      </c>
      <c r="D711" s="13">
        <v>39826</v>
      </c>
      <c r="E711" s="13">
        <v>39848</v>
      </c>
      <c r="F711" s="14">
        <v>39849</v>
      </c>
      <c r="G711" s="14">
        <v>39861</v>
      </c>
      <c r="H711" s="14">
        <v>39861</v>
      </c>
      <c r="I711" s="16">
        <v>39881</v>
      </c>
      <c r="J711" s="15">
        <v>12</v>
      </c>
      <c r="K711" s="15">
        <v>0</v>
      </c>
      <c r="L711" s="15">
        <v>12</v>
      </c>
      <c r="M711" s="15">
        <v>20</v>
      </c>
      <c r="O711" t="str">
        <f t="shared" si="11"/>
        <v>MCBBound &amp; Not Paid</v>
      </c>
    </row>
    <row r="712" spans="1:15" ht="12" customHeight="1" outlineLevel="1" x14ac:dyDescent="0.2">
      <c r="A712" s="12" t="s">
        <v>24158</v>
      </c>
      <c r="B712" s="12">
        <v>17100</v>
      </c>
      <c r="C712" s="12" t="s">
        <v>20135</v>
      </c>
      <c r="D712" s="17">
        <v>39847</v>
      </c>
      <c r="E712" s="13">
        <v>39848</v>
      </c>
      <c r="F712" s="14">
        <v>39849</v>
      </c>
      <c r="G712" s="19">
        <v>39853</v>
      </c>
      <c r="H712" s="19">
        <v>39865</v>
      </c>
      <c r="J712" s="22">
        <v>4</v>
      </c>
      <c r="K712" s="22">
        <v>12</v>
      </c>
      <c r="L712" s="15">
        <v>16</v>
      </c>
      <c r="M712" s="15">
        <v>0</v>
      </c>
      <c r="O712" t="str">
        <f t="shared" si="11"/>
        <v>NBBBound &amp; Not Paid</v>
      </c>
    </row>
    <row r="713" spans="1:15" ht="12" customHeight="1" outlineLevel="1" x14ac:dyDescent="0.2">
      <c r="A713" s="12" t="s">
        <v>24158</v>
      </c>
      <c r="B713" s="12">
        <v>17101</v>
      </c>
      <c r="C713" s="12" t="s">
        <v>20133</v>
      </c>
      <c r="D713" s="18"/>
      <c r="E713" s="13">
        <v>39848</v>
      </c>
      <c r="F713" s="14">
        <v>39849</v>
      </c>
      <c r="G713" s="20"/>
      <c r="H713" s="20"/>
      <c r="J713" s="23"/>
      <c r="K713" s="23"/>
      <c r="L713" s="15">
        <v>0</v>
      </c>
      <c r="M713" s="15">
        <v>0</v>
      </c>
      <c r="O713" t="str">
        <f t="shared" si="11"/>
        <v>NBBDeclined</v>
      </c>
    </row>
    <row r="714" spans="1:15" ht="12" customHeight="1" outlineLevel="1" x14ac:dyDescent="0.2">
      <c r="A714" s="12" t="s">
        <v>24153</v>
      </c>
      <c r="B714" s="12">
        <v>16485</v>
      </c>
      <c r="C714" s="12" t="s">
        <v>20135</v>
      </c>
      <c r="D714" s="13">
        <v>39849</v>
      </c>
      <c r="E714" s="13">
        <v>39850</v>
      </c>
      <c r="F714" s="14">
        <v>39850</v>
      </c>
      <c r="G714" s="14">
        <v>39857</v>
      </c>
      <c r="H714" s="14">
        <v>39861</v>
      </c>
      <c r="I714" s="16">
        <v>39884</v>
      </c>
      <c r="J714" s="15">
        <v>7</v>
      </c>
      <c r="K714" s="15">
        <v>4</v>
      </c>
      <c r="L714" s="15">
        <v>11</v>
      </c>
      <c r="M714" s="15">
        <v>23</v>
      </c>
      <c r="O714" t="str">
        <f t="shared" si="11"/>
        <v>HJMBound &amp; Not Paid</v>
      </c>
    </row>
    <row r="715" spans="1:15" ht="12" customHeight="1" outlineLevel="1" x14ac:dyDescent="0.2">
      <c r="A715" s="12" t="s">
        <v>24153</v>
      </c>
      <c r="B715" s="12">
        <v>16359</v>
      </c>
      <c r="C715" s="12" t="s">
        <v>20135</v>
      </c>
      <c r="D715" s="13">
        <v>39843</v>
      </c>
      <c r="E715" s="13">
        <v>39850</v>
      </c>
      <c r="F715" s="14">
        <v>39850</v>
      </c>
      <c r="G715" s="19">
        <v>39853</v>
      </c>
      <c r="H715" s="19">
        <v>39854</v>
      </c>
      <c r="I715" s="21">
        <v>39866</v>
      </c>
      <c r="J715" s="22">
        <v>3</v>
      </c>
      <c r="K715" s="22">
        <v>1</v>
      </c>
      <c r="L715" s="15">
        <v>4</v>
      </c>
      <c r="M715" s="15">
        <v>12</v>
      </c>
      <c r="O715" t="str">
        <f t="shared" si="11"/>
        <v>HJMBound &amp; Not Paid</v>
      </c>
    </row>
    <row r="716" spans="1:15" ht="12" customHeight="1" outlineLevel="1" x14ac:dyDescent="0.2">
      <c r="A716" s="12" t="s">
        <v>24153</v>
      </c>
      <c r="B716" s="12">
        <v>16559</v>
      </c>
      <c r="C716" s="12" t="s">
        <v>20135</v>
      </c>
      <c r="D716" s="13">
        <v>39826</v>
      </c>
      <c r="E716" s="13">
        <v>39849</v>
      </c>
      <c r="F716" s="14">
        <v>39850</v>
      </c>
      <c r="G716" s="14">
        <v>39856</v>
      </c>
      <c r="H716" s="14">
        <v>39874</v>
      </c>
      <c r="I716" s="16">
        <v>39903</v>
      </c>
      <c r="J716" s="15">
        <v>6</v>
      </c>
      <c r="K716" s="15">
        <v>18</v>
      </c>
      <c r="L716" s="15">
        <v>24</v>
      </c>
      <c r="M716" s="15">
        <v>29</v>
      </c>
      <c r="O716" t="str">
        <f t="shared" si="11"/>
        <v>HJMBound &amp; Not Paid</v>
      </c>
    </row>
    <row r="717" spans="1:15" ht="12" customHeight="1" outlineLevel="1" x14ac:dyDescent="0.2">
      <c r="A717" s="12" t="s">
        <v>24153</v>
      </c>
      <c r="B717" s="12">
        <v>16349</v>
      </c>
      <c r="C717" s="12" t="s">
        <v>20135</v>
      </c>
      <c r="D717" s="13">
        <v>39848</v>
      </c>
      <c r="E717" s="13">
        <v>39849</v>
      </c>
      <c r="F717" s="14">
        <v>39850</v>
      </c>
      <c r="G717" s="19">
        <v>39848</v>
      </c>
      <c r="H717" s="19">
        <v>39853</v>
      </c>
      <c r="I717" s="21">
        <v>39863</v>
      </c>
      <c r="J717" s="22">
        <v>-2</v>
      </c>
      <c r="K717" s="22">
        <v>5</v>
      </c>
      <c r="L717" s="15">
        <v>3</v>
      </c>
      <c r="M717" s="15">
        <v>10</v>
      </c>
      <c r="O717" t="str">
        <f t="shared" si="11"/>
        <v>HJMBound &amp; Not Paid</v>
      </c>
    </row>
    <row r="718" spans="1:15" ht="12" customHeight="1" outlineLevel="1" x14ac:dyDescent="0.2">
      <c r="A718" s="12" t="s">
        <v>24153</v>
      </c>
      <c r="B718" s="12">
        <v>16354</v>
      </c>
      <c r="C718" s="12" t="s">
        <v>20135</v>
      </c>
      <c r="D718" s="13">
        <v>39849</v>
      </c>
      <c r="E718" s="13">
        <v>39850</v>
      </c>
      <c r="F718" s="14">
        <v>39850</v>
      </c>
      <c r="G718" s="14">
        <v>39848</v>
      </c>
      <c r="H718" s="14">
        <v>39853</v>
      </c>
      <c r="I718" s="16">
        <v>39864</v>
      </c>
      <c r="J718" s="15">
        <v>-2</v>
      </c>
      <c r="K718" s="15">
        <v>5</v>
      </c>
      <c r="L718" s="15">
        <v>3</v>
      </c>
      <c r="M718" s="15">
        <v>11</v>
      </c>
      <c r="O718" t="str">
        <f t="shared" si="11"/>
        <v>HJMBound &amp; Not Paid</v>
      </c>
    </row>
    <row r="719" spans="1:15" ht="12" customHeight="1" outlineLevel="1" x14ac:dyDescent="0.2">
      <c r="A719" s="12" t="s">
        <v>24155</v>
      </c>
      <c r="B719" s="12">
        <v>16745</v>
      </c>
      <c r="C719" s="12" t="s">
        <v>20135</v>
      </c>
      <c r="D719" s="17">
        <v>39834</v>
      </c>
      <c r="E719" s="13">
        <v>39839</v>
      </c>
      <c r="F719" s="14">
        <v>39850</v>
      </c>
      <c r="G719" s="19">
        <v>39905</v>
      </c>
      <c r="H719" s="19">
        <v>39916</v>
      </c>
      <c r="I719" s="21">
        <v>39933</v>
      </c>
      <c r="J719" s="22">
        <v>55</v>
      </c>
      <c r="K719" s="22">
        <v>11</v>
      </c>
      <c r="L719" s="15">
        <v>66</v>
      </c>
      <c r="M719" s="15">
        <v>17</v>
      </c>
      <c r="O719" t="str">
        <f t="shared" si="11"/>
        <v>JRBound &amp; Not Paid</v>
      </c>
    </row>
    <row r="720" spans="1:15" ht="12" customHeight="1" outlineLevel="1" x14ac:dyDescent="0.2">
      <c r="A720" s="12" t="s">
        <v>24157</v>
      </c>
      <c r="B720" s="12">
        <v>16496</v>
      </c>
      <c r="C720" s="12" t="s">
        <v>20135</v>
      </c>
      <c r="D720" s="17">
        <v>39836</v>
      </c>
      <c r="E720" s="13">
        <v>39850</v>
      </c>
      <c r="F720" s="14">
        <v>39850</v>
      </c>
      <c r="G720" s="19">
        <v>39871</v>
      </c>
      <c r="H720" s="19">
        <v>39875</v>
      </c>
      <c r="I720" s="21">
        <v>39887</v>
      </c>
      <c r="J720" s="22">
        <v>21</v>
      </c>
      <c r="K720" s="22">
        <v>4</v>
      </c>
      <c r="L720" s="15">
        <v>25</v>
      </c>
      <c r="M720" s="15">
        <v>12</v>
      </c>
      <c r="O720" t="str">
        <f t="shared" si="11"/>
        <v>MCBBound &amp; Not Paid</v>
      </c>
    </row>
    <row r="721" spans="1:15" ht="12" customHeight="1" outlineLevel="1" x14ac:dyDescent="0.2">
      <c r="A721" s="12" t="s">
        <v>24157</v>
      </c>
      <c r="B721" s="12">
        <v>16357</v>
      </c>
      <c r="C721" s="12" t="s">
        <v>20135</v>
      </c>
      <c r="D721" s="13">
        <v>39847</v>
      </c>
      <c r="E721" s="13">
        <v>39850</v>
      </c>
      <c r="F721" s="14">
        <v>39850</v>
      </c>
      <c r="G721" s="14">
        <v>39855</v>
      </c>
      <c r="H721" s="14">
        <v>39856</v>
      </c>
      <c r="I721" s="21">
        <v>39865</v>
      </c>
      <c r="J721" s="15">
        <v>5</v>
      </c>
      <c r="K721" s="15">
        <v>1</v>
      </c>
      <c r="L721" s="15">
        <v>6</v>
      </c>
      <c r="M721" s="15">
        <v>9</v>
      </c>
      <c r="O721" t="str">
        <f t="shared" si="11"/>
        <v>MCBBound &amp; Not Paid</v>
      </c>
    </row>
    <row r="722" spans="1:15" ht="12" customHeight="1" outlineLevel="1" x14ac:dyDescent="0.2">
      <c r="A722" s="12" t="s">
        <v>24158</v>
      </c>
      <c r="B722" s="12">
        <v>17102</v>
      </c>
      <c r="C722" s="12" t="s">
        <v>20133</v>
      </c>
      <c r="D722" s="13">
        <v>39822</v>
      </c>
      <c r="E722" s="13">
        <v>39850</v>
      </c>
      <c r="F722" s="14">
        <v>39850</v>
      </c>
      <c r="G722" s="8"/>
      <c r="H722" s="8"/>
      <c r="J722" s="10"/>
      <c r="K722" s="10"/>
      <c r="L722" s="15">
        <v>0</v>
      </c>
      <c r="M722" s="15">
        <v>0</v>
      </c>
      <c r="O722" t="str">
        <f t="shared" si="11"/>
        <v>NBBDeclined</v>
      </c>
    </row>
    <row r="723" spans="1:15" ht="12" customHeight="1" outlineLevel="1" x14ac:dyDescent="0.2">
      <c r="A723" s="12" t="s">
        <v>24158</v>
      </c>
      <c r="B723" s="12">
        <v>17103</v>
      </c>
      <c r="C723" s="12" t="s">
        <v>20133</v>
      </c>
      <c r="D723" s="13">
        <v>39842</v>
      </c>
      <c r="E723" s="13">
        <v>39850</v>
      </c>
      <c r="F723" s="14">
        <v>39850</v>
      </c>
      <c r="G723" s="20"/>
      <c r="H723" s="20"/>
      <c r="I723" s="18"/>
      <c r="J723" s="23"/>
      <c r="K723" s="23"/>
      <c r="L723" s="15">
        <v>0</v>
      </c>
      <c r="M723" s="15">
        <v>0</v>
      </c>
      <c r="O723" t="str">
        <f t="shared" si="11"/>
        <v>NBBDeclined</v>
      </c>
    </row>
    <row r="724" spans="1:15" ht="12" customHeight="1" outlineLevel="1" x14ac:dyDescent="0.2">
      <c r="A724" s="12" t="s">
        <v>20138</v>
      </c>
      <c r="B724" s="12">
        <v>16368</v>
      </c>
      <c r="C724" s="12" t="s">
        <v>20135</v>
      </c>
      <c r="D724" s="13">
        <v>39847</v>
      </c>
      <c r="E724" s="13">
        <v>39853</v>
      </c>
      <c r="F724" s="14">
        <v>39853</v>
      </c>
      <c r="G724" s="14">
        <v>39857</v>
      </c>
      <c r="H724" s="14">
        <v>39857</v>
      </c>
      <c r="I724" s="16">
        <v>39868</v>
      </c>
      <c r="J724" s="15">
        <v>4</v>
      </c>
      <c r="K724" s="15">
        <v>0</v>
      </c>
      <c r="L724" s="15">
        <v>4</v>
      </c>
      <c r="M724" s="15">
        <v>11</v>
      </c>
      <c r="O724" t="str">
        <f t="shared" si="11"/>
        <v>CNJBound &amp; Not Paid</v>
      </c>
    </row>
    <row r="725" spans="1:15" ht="12" customHeight="1" outlineLevel="1" x14ac:dyDescent="0.2">
      <c r="A725" s="12" t="s">
        <v>24153</v>
      </c>
      <c r="B725" s="12">
        <v>16372</v>
      </c>
      <c r="C725" s="12" t="s">
        <v>20135</v>
      </c>
      <c r="D725" s="13">
        <v>39842</v>
      </c>
      <c r="E725" s="13">
        <v>39850</v>
      </c>
      <c r="F725" s="14">
        <v>39853</v>
      </c>
      <c r="G725" s="19">
        <v>39854</v>
      </c>
      <c r="H725" s="19">
        <v>39863</v>
      </c>
      <c r="I725" s="21">
        <v>39868</v>
      </c>
      <c r="J725" s="22">
        <v>1</v>
      </c>
      <c r="K725" s="22">
        <v>9</v>
      </c>
      <c r="L725" s="15">
        <v>10</v>
      </c>
      <c r="M725" s="15">
        <v>5</v>
      </c>
      <c r="O725" t="str">
        <f t="shared" si="11"/>
        <v>HJMBound &amp; Not Paid</v>
      </c>
    </row>
    <row r="726" spans="1:15" ht="12" customHeight="1" outlineLevel="1" x14ac:dyDescent="0.2">
      <c r="A726" s="12" t="s">
        <v>24156</v>
      </c>
      <c r="B726" s="12">
        <v>17106</v>
      </c>
      <c r="C726" s="12" t="s">
        <v>20135</v>
      </c>
      <c r="D726" s="13">
        <v>39852</v>
      </c>
      <c r="E726" s="13">
        <v>39853</v>
      </c>
      <c r="F726" s="14">
        <v>39853</v>
      </c>
      <c r="G726" s="14">
        <v>39853</v>
      </c>
      <c r="H726" s="14">
        <v>39855</v>
      </c>
      <c r="I726" s="18"/>
      <c r="J726" s="15">
        <v>0</v>
      </c>
      <c r="K726" s="15">
        <v>2</v>
      </c>
      <c r="L726" s="15">
        <v>2</v>
      </c>
      <c r="M726" s="15">
        <v>0</v>
      </c>
      <c r="O726" t="str">
        <f t="shared" si="11"/>
        <v>LABBound &amp; Not Paid</v>
      </c>
    </row>
    <row r="727" spans="1:15" ht="12" customHeight="1" outlineLevel="1" x14ac:dyDescent="0.2">
      <c r="A727" s="12" t="s">
        <v>24157</v>
      </c>
      <c r="B727" s="12">
        <v>16651</v>
      </c>
      <c r="C727" s="12" t="s">
        <v>24150</v>
      </c>
      <c r="D727" s="13">
        <v>39844</v>
      </c>
      <c r="E727" s="13">
        <v>39846</v>
      </c>
      <c r="F727" s="14">
        <v>39853</v>
      </c>
      <c r="G727" s="20"/>
      <c r="H727" s="20"/>
      <c r="I727" s="16">
        <v>39911</v>
      </c>
      <c r="J727" s="23"/>
      <c r="K727" s="23"/>
      <c r="L727" s="15">
        <v>0</v>
      </c>
      <c r="M727" s="15">
        <v>0</v>
      </c>
      <c r="O727" t="str">
        <f t="shared" si="11"/>
        <v>MCBDO NOT RENEW</v>
      </c>
    </row>
    <row r="728" spans="1:15" ht="12" customHeight="1" outlineLevel="1" x14ac:dyDescent="0.2">
      <c r="A728" s="12" t="s">
        <v>24157</v>
      </c>
      <c r="B728" s="12">
        <v>16361</v>
      </c>
      <c r="C728" s="12" t="s">
        <v>20135</v>
      </c>
      <c r="D728" s="13">
        <v>39850</v>
      </c>
      <c r="E728" s="13">
        <v>39850</v>
      </c>
      <c r="F728" s="14">
        <v>39853</v>
      </c>
      <c r="G728" s="14">
        <v>39855</v>
      </c>
      <c r="H728" s="14">
        <v>39855</v>
      </c>
      <c r="I728" s="16">
        <v>39866</v>
      </c>
      <c r="J728" s="15">
        <v>2</v>
      </c>
      <c r="K728" s="15">
        <v>0</v>
      </c>
      <c r="L728" s="15">
        <v>2</v>
      </c>
      <c r="M728" s="15">
        <v>11</v>
      </c>
      <c r="O728" t="str">
        <f t="shared" si="11"/>
        <v>MCBBound &amp; Not Paid</v>
      </c>
    </row>
    <row r="729" spans="1:15" ht="12" customHeight="1" outlineLevel="1" x14ac:dyDescent="0.2">
      <c r="A729" s="12" t="s">
        <v>24158</v>
      </c>
      <c r="B729" s="12">
        <v>17104</v>
      </c>
      <c r="C729" s="12" t="s">
        <v>20134</v>
      </c>
      <c r="D729" s="13">
        <v>39848</v>
      </c>
      <c r="E729" s="13">
        <v>39850</v>
      </c>
      <c r="F729" s="14">
        <v>39853</v>
      </c>
      <c r="G729" s="14">
        <v>39859</v>
      </c>
      <c r="H729" s="14">
        <v>39861</v>
      </c>
      <c r="I729" s="18"/>
      <c r="J729" s="15">
        <v>6</v>
      </c>
      <c r="K729" s="15">
        <v>2</v>
      </c>
      <c r="L729" s="15">
        <v>8</v>
      </c>
      <c r="M729" s="15">
        <v>0</v>
      </c>
      <c r="O729" t="str">
        <f t="shared" si="11"/>
        <v>NBBNo Sale</v>
      </c>
    </row>
    <row r="730" spans="1:15" ht="12" customHeight="1" outlineLevel="1" x14ac:dyDescent="0.2">
      <c r="A730" s="12" t="s">
        <v>24158</v>
      </c>
      <c r="B730" s="12">
        <v>17107</v>
      </c>
      <c r="C730" s="12" t="s">
        <v>20133</v>
      </c>
      <c r="D730" s="13">
        <v>39848</v>
      </c>
      <c r="E730" s="13">
        <v>39853</v>
      </c>
      <c r="F730" s="14">
        <v>39853</v>
      </c>
      <c r="G730" s="20"/>
      <c r="H730" s="8"/>
      <c r="J730" s="23"/>
      <c r="K730" s="10"/>
      <c r="L730" s="15">
        <v>0</v>
      </c>
      <c r="M730" s="15">
        <v>0</v>
      </c>
      <c r="O730" t="str">
        <f t="shared" si="11"/>
        <v>NBBDeclined</v>
      </c>
    </row>
    <row r="731" spans="1:15" ht="12" customHeight="1" outlineLevel="1" x14ac:dyDescent="0.2">
      <c r="A731" s="12" t="s">
        <v>24158</v>
      </c>
      <c r="B731" s="12">
        <v>17105</v>
      </c>
      <c r="C731" s="12" t="s">
        <v>20133</v>
      </c>
      <c r="D731" s="13">
        <v>39847</v>
      </c>
      <c r="E731" s="13">
        <v>39852</v>
      </c>
      <c r="F731" s="14">
        <v>39853</v>
      </c>
      <c r="G731" s="20"/>
      <c r="H731" s="8"/>
      <c r="I731" s="18"/>
      <c r="J731" s="23"/>
      <c r="K731" s="10"/>
      <c r="L731" s="15">
        <v>0</v>
      </c>
      <c r="M731" s="15">
        <v>0</v>
      </c>
      <c r="O731" t="str">
        <f t="shared" si="11"/>
        <v>NBBDeclined</v>
      </c>
    </row>
    <row r="732" spans="1:15" ht="12" customHeight="1" outlineLevel="1" x14ac:dyDescent="0.2">
      <c r="A732" s="12" t="s">
        <v>20138</v>
      </c>
      <c r="B732" s="12">
        <v>16472</v>
      </c>
      <c r="C732" s="12" t="s">
        <v>20135</v>
      </c>
      <c r="D732" s="13">
        <v>39847</v>
      </c>
      <c r="E732" s="13">
        <v>39853</v>
      </c>
      <c r="F732" s="14">
        <v>39854</v>
      </c>
      <c r="G732" s="14">
        <v>39865</v>
      </c>
      <c r="H732" s="14">
        <v>39865</v>
      </c>
      <c r="I732" s="16">
        <v>39879</v>
      </c>
      <c r="J732" s="15">
        <v>11</v>
      </c>
      <c r="K732" s="15">
        <v>0</v>
      </c>
      <c r="L732" s="15">
        <v>11</v>
      </c>
      <c r="M732" s="15">
        <v>14</v>
      </c>
      <c r="O732" t="str">
        <f t="shared" si="11"/>
        <v>CNJBound &amp; Not Paid</v>
      </c>
    </row>
    <row r="733" spans="1:15" ht="12" customHeight="1" outlineLevel="1" x14ac:dyDescent="0.2">
      <c r="A733" s="12" t="s">
        <v>20138</v>
      </c>
      <c r="B733" s="12">
        <v>16465</v>
      </c>
      <c r="C733" s="12" t="s">
        <v>20135</v>
      </c>
      <c r="D733" s="13">
        <v>39846</v>
      </c>
      <c r="E733" s="13">
        <v>39850</v>
      </c>
      <c r="F733" s="14">
        <v>39854</v>
      </c>
      <c r="G733" s="14">
        <v>39865</v>
      </c>
      <c r="H733" s="14">
        <v>39865</v>
      </c>
      <c r="I733" s="21">
        <v>39877</v>
      </c>
      <c r="J733" s="15">
        <v>11</v>
      </c>
      <c r="K733" s="15">
        <v>0</v>
      </c>
      <c r="L733" s="15">
        <v>11</v>
      </c>
      <c r="M733" s="15">
        <v>12</v>
      </c>
      <c r="O733" t="str">
        <f t="shared" si="11"/>
        <v>CNJBound &amp; Not Paid</v>
      </c>
    </row>
    <row r="734" spans="1:15" ht="12" customHeight="1" outlineLevel="1" x14ac:dyDescent="0.2">
      <c r="A734" s="12" t="s">
        <v>24153</v>
      </c>
      <c r="B734" s="12">
        <v>16367</v>
      </c>
      <c r="C734" s="12" t="s">
        <v>20135</v>
      </c>
      <c r="D734" s="13">
        <v>39848</v>
      </c>
      <c r="E734" s="13">
        <v>39854</v>
      </c>
      <c r="F734" s="14">
        <v>39854</v>
      </c>
      <c r="G734" s="14">
        <v>39855</v>
      </c>
      <c r="H734" s="14">
        <v>39855</v>
      </c>
      <c r="I734" s="16">
        <v>39868</v>
      </c>
      <c r="J734" s="15">
        <v>1</v>
      </c>
      <c r="K734" s="15">
        <v>0</v>
      </c>
      <c r="L734" s="15">
        <v>1</v>
      </c>
      <c r="M734" s="15">
        <v>13</v>
      </c>
      <c r="O734" t="str">
        <f t="shared" si="11"/>
        <v>HJMBound &amp; Not Paid</v>
      </c>
    </row>
    <row r="735" spans="1:15" ht="12" customHeight="1" outlineLevel="1" x14ac:dyDescent="0.2">
      <c r="A735" s="12" t="s">
        <v>24153</v>
      </c>
      <c r="B735" s="12">
        <v>16362</v>
      </c>
      <c r="C735" s="12" t="s">
        <v>20135</v>
      </c>
      <c r="D735" s="13">
        <v>39853</v>
      </c>
      <c r="E735" s="13">
        <v>39854</v>
      </c>
      <c r="F735" s="14">
        <v>39854</v>
      </c>
      <c r="G735" s="14">
        <v>39836</v>
      </c>
      <c r="H735" s="14">
        <v>39855</v>
      </c>
      <c r="I735" s="16">
        <v>39866</v>
      </c>
      <c r="J735" s="15">
        <v>-18</v>
      </c>
      <c r="K735" s="15">
        <v>19</v>
      </c>
      <c r="L735" s="15">
        <v>1</v>
      </c>
      <c r="M735" s="15">
        <v>11</v>
      </c>
      <c r="O735" t="str">
        <f t="shared" si="11"/>
        <v>HJMBound &amp; Not Paid</v>
      </c>
    </row>
    <row r="736" spans="1:15" ht="12" customHeight="1" outlineLevel="1" x14ac:dyDescent="0.2">
      <c r="A736" s="12" t="s">
        <v>24157</v>
      </c>
      <c r="B736" s="12">
        <v>16475</v>
      </c>
      <c r="C736" s="12" t="s">
        <v>20135</v>
      </c>
      <c r="D736" s="13">
        <v>39850</v>
      </c>
      <c r="E736" s="13">
        <v>39850</v>
      </c>
      <c r="F736" s="14">
        <v>39854</v>
      </c>
      <c r="G736" s="19">
        <v>39867</v>
      </c>
      <c r="H736" s="19">
        <v>39867</v>
      </c>
      <c r="I736" s="21">
        <v>39880</v>
      </c>
      <c r="J736" s="22">
        <v>13</v>
      </c>
      <c r="K736" s="22">
        <v>0</v>
      </c>
      <c r="L736" s="15">
        <v>13</v>
      </c>
      <c r="M736" s="15">
        <v>13</v>
      </c>
      <c r="O736" t="str">
        <f t="shared" si="11"/>
        <v>MCBBound &amp; Not Paid</v>
      </c>
    </row>
    <row r="737" spans="1:15" ht="12" customHeight="1" outlineLevel="1" x14ac:dyDescent="0.2">
      <c r="A737" s="12" t="s">
        <v>24158</v>
      </c>
      <c r="B737" s="12">
        <v>17108</v>
      </c>
      <c r="C737" s="12" t="s">
        <v>20133</v>
      </c>
      <c r="D737" s="13">
        <v>39848</v>
      </c>
      <c r="E737" s="13">
        <v>39853</v>
      </c>
      <c r="F737" s="14">
        <v>39854</v>
      </c>
      <c r="G737" s="20"/>
      <c r="H737" s="20"/>
      <c r="I737" s="18"/>
      <c r="J737" s="23"/>
      <c r="K737" s="23"/>
      <c r="L737" s="15">
        <v>0</v>
      </c>
      <c r="M737" s="15">
        <v>0</v>
      </c>
      <c r="O737" t="str">
        <f t="shared" si="11"/>
        <v>NBBDeclined</v>
      </c>
    </row>
    <row r="738" spans="1:15" ht="21.95" customHeight="1" outlineLevel="1" x14ac:dyDescent="0.2">
      <c r="A738" s="12" t="s">
        <v>20138</v>
      </c>
      <c r="B738" s="12">
        <v>16561</v>
      </c>
      <c r="C738" s="12" t="s">
        <v>24149</v>
      </c>
      <c r="D738" s="13">
        <v>39839</v>
      </c>
      <c r="E738" s="13">
        <v>39853</v>
      </c>
      <c r="F738" s="14">
        <v>39855</v>
      </c>
      <c r="G738" s="14">
        <v>39884</v>
      </c>
      <c r="H738" s="14">
        <v>39884</v>
      </c>
      <c r="I738" s="16">
        <v>39903</v>
      </c>
      <c r="J738" s="15">
        <v>29</v>
      </c>
      <c r="K738" s="15">
        <v>0</v>
      </c>
      <c r="L738" s="15">
        <v>29</v>
      </c>
      <c r="M738" s="15">
        <v>19</v>
      </c>
      <c r="O738" t="str">
        <f t="shared" si="11"/>
        <v>CNJRenewal Laspe Replaced</v>
      </c>
    </row>
    <row r="739" spans="1:15" ht="12" customHeight="1" outlineLevel="1" x14ac:dyDescent="0.2">
      <c r="A739" s="12" t="s">
        <v>24153</v>
      </c>
      <c r="B739" s="12">
        <v>16508</v>
      </c>
      <c r="C739" s="12" t="s">
        <v>20135</v>
      </c>
      <c r="D739" s="13">
        <v>39790</v>
      </c>
      <c r="E739" s="13">
        <v>39850</v>
      </c>
      <c r="F739" s="14">
        <v>39855</v>
      </c>
      <c r="G739" s="14">
        <v>39860</v>
      </c>
      <c r="H739" s="14">
        <v>39869</v>
      </c>
      <c r="I739" s="16">
        <v>39889</v>
      </c>
      <c r="J739" s="15">
        <v>5</v>
      </c>
      <c r="K739" s="15">
        <v>9</v>
      </c>
      <c r="L739" s="15">
        <v>14</v>
      </c>
      <c r="M739" s="15">
        <v>20</v>
      </c>
      <c r="O739" t="str">
        <f t="shared" si="11"/>
        <v>HJMBound &amp; Not Paid</v>
      </c>
    </row>
    <row r="740" spans="1:15" ht="12" customHeight="1" outlineLevel="1" x14ac:dyDescent="0.2">
      <c r="A740" s="12" t="s">
        <v>24156</v>
      </c>
      <c r="B740" s="12">
        <v>16371</v>
      </c>
      <c r="C740" s="12" t="s">
        <v>20135</v>
      </c>
      <c r="D740" s="13">
        <v>39854</v>
      </c>
      <c r="E740" s="13">
        <v>39855</v>
      </c>
      <c r="F740" s="14">
        <v>39855</v>
      </c>
      <c r="G740" s="14">
        <v>39857</v>
      </c>
      <c r="H740" s="14">
        <v>39857</v>
      </c>
      <c r="I740" s="16">
        <v>39868</v>
      </c>
      <c r="J740" s="15">
        <v>2</v>
      </c>
      <c r="K740" s="15">
        <v>0</v>
      </c>
      <c r="L740" s="15">
        <v>2</v>
      </c>
      <c r="M740" s="15">
        <v>11</v>
      </c>
      <c r="O740" t="str">
        <f t="shared" si="11"/>
        <v>LABBound &amp; Not Paid</v>
      </c>
    </row>
    <row r="741" spans="1:15" ht="12" customHeight="1" outlineLevel="1" x14ac:dyDescent="0.2">
      <c r="A741" s="12" t="s">
        <v>24157</v>
      </c>
      <c r="B741" s="12">
        <v>16553</v>
      </c>
      <c r="C741" s="12" t="s">
        <v>20135</v>
      </c>
      <c r="D741" s="13">
        <v>39841</v>
      </c>
      <c r="E741" s="13">
        <v>39850</v>
      </c>
      <c r="F741" s="14">
        <v>39855</v>
      </c>
      <c r="G741" s="14">
        <v>39874</v>
      </c>
      <c r="H741" s="14">
        <v>39895</v>
      </c>
      <c r="I741" s="16">
        <v>39901</v>
      </c>
      <c r="J741" s="15">
        <v>19</v>
      </c>
      <c r="K741" s="15">
        <v>21</v>
      </c>
      <c r="L741" s="15">
        <v>40</v>
      </c>
      <c r="M741" s="15">
        <v>6</v>
      </c>
      <c r="O741" t="str">
        <f t="shared" si="11"/>
        <v>MCBBound &amp; Not Paid</v>
      </c>
    </row>
    <row r="742" spans="1:15" ht="12" customHeight="1" outlineLevel="1" x14ac:dyDescent="0.2">
      <c r="A742" s="12" t="s">
        <v>24157</v>
      </c>
      <c r="B742" s="12">
        <v>16511</v>
      </c>
      <c r="C742" s="12" t="s">
        <v>20135</v>
      </c>
      <c r="D742" s="13">
        <v>39843</v>
      </c>
      <c r="E742" s="13">
        <v>39853</v>
      </c>
      <c r="F742" s="14">
        <v>39855</v>
      </c>
      <c r="G742" s="14">
        <v>39858</v>
      </c>
      <c r="H742" s="14">
        <v>39876</v>
      </c>
      <c r="I742" s="16">
        <v>39889</v>
      </c>
      <c r="J742" s="15">
        <v>3</v>
      </c>
      <c r="K742" s="15">
        <v>18</v>
      </c>
      <c r="L742" s="15">
        <v>21</v>
      </c>
      <c r="M742" s="15">
        <v>13</v>
      </c>
      <c r="O742" t="str">
        <f t="shared" si="11"/>
        <v>MCBBound &amp; Not Paid</v>
      </c>
    </row>
    <row r="743" spans="1:15" ht="12" customHeight="1" outlineLevel="1" x14ac:dyDescent="0.2">
      <c r="A743" s="12" t="s">
        <v>24157</v>
      </c>
      <c r="B743" s="12">
        <v>16545</v>
      </c>
      <c r="C743" s="12" t="s">
        <v>20135</v>
      </c>
      <c r="D743" s="13">
        <v>39849</v>
      </c>
      <c r="E743" s="13">
        <v>39855</v>
      </c>
      <c r="F743" s="14">
        <v>39855</v>
      </c>
      <c r="G743" s="14">
        <v>39882</v>
      </c>
      <c r="H743" s="14">
        <v>39886</v>
      </c>
      <c r="I743" s="21">
        <v>39899</v>
      </c>
      <c r="J743" s="15">
        <v>27</v>
      </c>
      <c r="K743" s="15">
        <v>4</v>
      </c>
      <c r="L743" s="15">
        <v>31</v>
      </c>
      <c r="M743" s="15">
        <v>13</v>
      </c>
      <c r="O743" t="str">
        <f t="shared" si="11"/>
        <v>MCBBound &amp; Not Paid</v>
      </c>
    </row>
    <row r="744" spans="1:15" ht="12" customHeight="1" outlineLevel="1" x14ac:dyDescent="0.2">
      <c r="A744" s="12" t="s">
        <v>24157</v>
      </c>
      <c r="B744" s="12">
        <v>16350</v>
      </c>
      <c r="C744" s="12" t="s">
        <v>20135</v>
      </c>
      <c r="D744" s="13">
        <v>39855</v>
      </c>
      <c r="E744" s="13">
        <v>39855</v>
      </c>
      <c r="F744" s="14">
        <v>39855</v>
      </c>
      <c r="G744" s="14">
        <v>39856</v>
      </c>
      <c r="H744" s="19">
        <v>39859</v>
      </c>
      <c r="I744" s="21">
        <v>39863</v>
      </c>
      <c r="J744" s="15">
        <v>1</v>
      </c>
      <c r="K744" s="22">
        <v>3</v>
      </c>
      <c r="L744" s="15">
        <v>4</v>
      </c>
      <c r="M744" s="15">
        <v>4</v>
      </c>
      <c r="O744" t="str">
        <f t="shared" si="11"/>
        <v>MCBBound &amp; Not Paid</v>
      </c>
    </row>
    <row r="745" spans="1:15" ht="12" customHeight="1" outlineLevel="1" x14ac:dyDescent="0.2">
      <c r="A745" s="12" t="s">
        <v>24158</v>
      </c>
      <c r="B745" s="12">
        <v>17109</v>
      </c>
      <c r="C745" s="12" t="s">
        <v>20133</v>
      </c>
      <c r="D745" s="13">
        <v>39850</v>
      </c>
      <c r="E745" s="13">
        <v>39854</v>
      </c>
      <c r="F745" s="14">
        <v>39855</v>
      </c>
      <c r="G745" s="20"/>
      <c r="H745" s="20"/>
      <c r="J745" s="23"/>
      <c r="K745" s="23"/>
      <c r="L745" s="15">
        <v>0</v>
      </c>
      <c r="M745" s="15">
        <v>0</v>
      </c>
      <c r="O745" t="str">
        <f t="shared" si="11"/>
        <v>NBBDeclined</v>
      </c>
    </row>
    <row r="746" spans="1:15" ht="12" customHeight="1" outlineLevel="1" x14ac:dyDescent="0.2">
      <c r="A746" s="12" t="s">
        <v>24158</v>
      </c>
      <c r="B746" s="12">
        <v>17111</v>
      </c>
      <c r="C746" s="12" t="s">
        <v>20133</v>
      </c>
      <c r="D746" s="13">
        <v>39854</v>
      </c>
      <c r="E746" s="13">
        <v>39854</v>
      </c>
      <c r="F746" s="14">
        <v>39855</v>
      </c>
      <c r="G746" s="20"/>
      <c r="H746" s="20"/>
      <c r="I746" s="18"/>
      <c r="J746" s="23"/>
      <c r="K746" s="23"/>
      <c r="L746" s="15">
        <v>0</v>
      </c>
      <c r="M746" s="15">
        <v>0</v>
      </c>
      <c r="O746" t="str">
        <f t="shared" si="11"/>
        <v>NBBDeclined</v>
      </c>
    </row>
    <row r="747" spans="1:15" ht="12" customHeight="1" outlineLevel="1" x14ac:dyDescent="0.2">
      <c r="A747" s="12" t="s">
        <v>24158</v>
      </c>
      <c r="B747" s="12">
        <v>17112</v>
      </c>
      <c r="C747" s="12" t="s">
        <v>20133</v>
      </c>
      <c r="D747" s="13">
        <v>39853</v>
      </c>
      <c r="E747" s="13">
        <v>39855</v>
      </c>
      <c r="F747" s="14">
        <v>39855</v>
      </c>
      <c r="G747" s="20"/>
      <c r="H747" s="20"/>
      <c r="I747" s="18"/>
      <c r="J747" s="23"/>
      <c r="K747" s="23"/>
      <c r="L747" s="15">
        <v>0</v>
      </c>
      <c r="M747" s="15">
        <v>0</v>
      </c>
      <c r="O747" t="str">
        <f t="shared" si="11"/>
        <v>NBBDeclined</v>
      </c>
    </row>
    <row r="748" spans="1:15" ht="12" customHeight="1" outlineLevel="1" x14ac:dyDescent="0.2">
      <c r="A748" s="12" t="s">
        <v>24158</v>
      </c>
      <c r="B748" s="12">
        <v>17110</v>
      </c>
      <c r="C748" s="12" t="s">
        <v>20133</v>
      </c>
      <c r="D748" s="13">
        <v>39841</v>
      </c>
      <c r="E748" s="13">
        <v>39854</v>
      </c>
      <c r="F748" s="14">
        <v>39855</v>
      </c>
      <c r="G748" s="20"/>
      <c r="H748" s="20"/>
      <c r="J748" s="23"/>
      <c r="K748" s="23"/>
      <c r="L748" s="15">
        <v>0</v>
      </c>
      <c r="M748" s="15">
        <v>0</v>
      </c>
      <c r="O748" t="str">
        <f t="shared" si="11"/>
        <v>NBBDeclined</v>
      </c>
    </row>
    <row r="749" spans="1:15" ht="12" customHeight="1" outlineLevel="1" x14ac:dyDescent="0.2">
      <c r="A749" s="12" t="s">
        <v>24158</v>
      </c>
      <c r="B749" s="12">
        <v>17113</v>
      </c>
      <c r="C749" s="12" t="s">
        <v>20133</v>
      </c>
      <c r="D749" s="13">
        <v>39843</v>
      </c>
      <c r="E749" s="13">
        <v>39855</v>
      </c>
      <c r="F749" s="14">
        <v>39855</v>
      </c>
      <c r="G749" s="20"/>
      <c r="H749" s="20"/>
      <c r="J749" s="23"/>
      <c r="K749" s="23"/>
      <c r="L749" s="15">
        <v>0</v>
      </c>
      <c r="M749" s="15">
        <v>0</v>
      </c>
      <c r="O749" t="str">
        <f t="shared" si="11"/>
        <v>NBBDeclined</v>
      </c>
    </row>
    <row r="750" spans="1:15" ht="12" customHeight="1" outlineLevel="1" x14ac:dyDescent="0.2">
      <c r="A750" s="12" t="s">
        <v>20138</v>
      </c>
      <c r="B750" s="12">
        <v>16490</v>
      </c>
      <c r="C750" s="12" t="s">
        <v>20135</v>
      </c>
      <c r="D750" s="13">
        <v>39850</v>
      </c>
      <c r="E750" s="13">
        <v>39854</v>
      </c>
      <c r="F750" s="14">
        <v>39856</v>
      </c>
      <c r="G750" s="14">
        <v>39870</v>
      </c>
      <c r="H750" s="14">
        <v>39877</v>
      </c>
      <c r="I750" s="16">
        <v>39886</v>
      </c>
      <c r="J750" s="15">
        <v>14</v>
      </c>
      <c r="K750" s="15">
        <v>7</v>
      </c>
      <c r="L750" s="15">
        <v>21</v>
      </c>
      <c r="M750" s="15">
        <v>9</v>
      </c>
      <c r="O750" t="str">
        <f t="shared" si="11"/>
        <v>CNJBound &amp; Not Paid</v>
      </c>
    </row>
    <row r="751" spans="1:15" ht="12" customHeight="1" outlineLevel="1" x14ac:dyDescent="0.2">
      <c r="A751" s="12" t="s">
        <v>24153</v>
      </c>
      <c r="B751" s="12">
        <v>17114</v>
      </c>
      <c r="C751" s="12" t="s">
        <v>20133</v>
      </c>
      <c r="D751" s="13">
        <v>39855</v>
      </c>
      <c r="E751" s="13">
        <v>39856</v>
      </c>
      <c r="F751" s="14">
        <v>39856</v>
      </c>
      <c r="G751" s="14">
        <v>39896</v>
      </c>
      <c r="H751" s="20"/>
      <c r="I751" s="18"/>
      <c r="J751" s="15">
        <v>40</v>
      </c>
      <c r="K751" s="23"/>
      <c r="L751" s="15">
        <v>0</v>
      </c>
      <c r="M751" s="15">
        <v>0</v>
      </c>
      <c r="O751" t="str">
        <f t="shared" si="11"/>
        <v>HJMDeclined</v>
      </c>
    </row>
    <row r="752" spans="1:15" ht="12" customHeight="1" outlineLevel="1" x14ac:dyDescent="0.2">
      <c r="A752" s="12" t="s">
        <v>24157</v>
      </c>
      <c r="B752" s="12">
        <v>16482</v>
      </c>
      <c r="C752" s="12" t="s">
        <v>20135</v>
      </c>
      <c r="D752" s="17">
        <v>39847</v>
      </c>
      <c r="E752" s="13">
        <v>39854</v>
      </c>
      <c r="F752" s="14">
        <v>39856</v>
      </c>
      <c r="G752" s="19">
        <v>39861</v>
      </c>
      <c r="H752" s="19">
        <v>39861</v>
      </c>
      <c r="I752" s="21">
        <v>39883</v>
      </c>
      <c r="J752" s="22">
        <v>5</v>
      </c>
      <c r="K752" s="22">
        <v>0</v>
      </c>
      <c r="L752" s="15">
        <v>5</v>
      </c>
      <c r="M752" s="15">
        <v>22</v>
      </c>
      <c r="O752" t="str">
        <f t="shared" si="11"/>
        <v>MCBBound &amp; Not Paid</v>
      </c>
    </row>
    <row r="753" spans="1:15" ht="12" customHeight="1" outlineLevel="1" x14ac:dyDescent="0.2">
      <c r="A753" s="12" t="s">
        <v>24157</v>
      </c>
      <c r="B753" s="12">
        <v>16464</v>
      </c>
      <c r="C753" s="12" t="s">
        <v>20135</v>
      </c>
      <c r="D753" s="13">
        <v>39854</v>
      </c>
      <c r="E753" s="13">
        <v>39854</v>
      </c>
      <c r="F753" s="14">
        <v>39856</v>
      </c>
      <c r="G753" s="14">
        <v>39860</v>
      </c>
      <c r="H753" s="14">
        <v>39863</v>
      </c>
      <c r="I753" s="21">
        <v>39877</v>
      </c>
      <c r="J753" s="15">
        <v>4</v>
      </c>
      <c r="K753" s="15">
        <v>3</v>
      </c>
      <c r="L753" s="15">
        <v>7</v>
      </c>
      <c r="M753" s="15">
        <v>14</v>
      </c>
      <c r="O753" t="str">
        <f t="shared" si="11"/>
        <v>MCBBound &amp; Not Paid</v>
      </c>
    </row>
    <row r="754" spans="1:15" ht="12" customHeight="1" outlineLevel="1" x14ac:dyDescent="0.2">
      <c r="A754" s="12" t="s">
        <v>20138</v>
      </c>
      <c r="B754" s="12">
        <v>16457</v>
      </c>
      <c r="C754" s="12" t="s">
        <v>20135</v>
      </c>
      <c r="D754" s="17">
        <v>39849</v>
      </c>
      <c r="E754" s="13">
        <v>39857</v>
      </c>
      <c r="F754" s="14">
        <v>39857</v>
      </c>
      <c r="G754" s="14">
        <v>39862</v>
      </c>
      <c r="H754" s="19">
        <v>39862</v>
      </c>
      <c r="I754" s="21">
        <v>39874</v>
      </c>
      <c r="J754" s="15">
        <v>5</v>
      </c>
      <c r="K754" s="22">
        <v>0</v>
      </c>
      <c r="L754" s="15">
        <v>5</v>
      </c>
      <c r="M754" s="15">
        <v>12</v>
      </c>
      <c r="O754" t="str">
        <f t="shared" si="11"/>
        <v>CNJBound &amp; Not Paid</v>
      </c>
    </row>
    <row r="755" spans="1:15" ht="12" customHeight="1" outlineLevel="1" x14ac:dyDescent="0.2">
      <c r="A755" s="12" t="s">
        <v>20138</v>
      </c>
      <c r="B755" s="12">
        <v>16451</v>
      </c>
      <c r="C755" s="12" t="s">
        <v>20135</v>
      </c>
      <c r="D755" s="13">
        <v>39853</v>
      </c>
      <c r="E755" s="13">
        <v>39857</v>
      </c>
      <c r="F755" s="14">
        <v>39857</v>
      </c>
      <c r="G755" s="14">
        <v>39860</v>
      </c>
      <c r="H755" s="14">
        <v>39860</v>
      </c>
      <c r="I755" s="21">
        <v>39873</v>
      </c>
      <c r="J755" s="15">
        <v>3</v>
      </c>
      <c r="K755" s="15">
        <v>0</v>
      </c>
      <c r="L755" s="15">
        <v>3</v>
      </c>
      <c r="M755" s="15">
        <v>13</v>
      </c>
      <c r="O755" t="str">
        <f t="shared" si="11"/>
        <v>CNJBound &amp; Not Paid</v>
      </c>
    </row>
    <row r="756" spans="1:15" ht="12" customHeight="1" outlineLevel="1" x14ac:dyDescent="0.2">
      <c r="A756" s="12" t="s">
        <v>20138</v>
      </c>
      <c r="B756" s="12">
        <v>16548</v>
      </c>
      <c r="C756" s="12" t="s">
        <v>20135</v>
      </c>
      <c r="D756" s="13">
        <v>39853</v>
      </c>
      <c r="E756" s="13">
        <v>39856</v>
      </c>
      <c r="F756" s="14">
        <v>39857</v>
      </c>
      <c r="G756" s="14">
        <v>39878</v>
      </c>
      <c r="H756" s="14">
        <v>39878</v>
      </c>
      <c r="I756" s="16">
        <v>39899</v>
      </c>
      <c r="J756" s="15">
        <v>21</v>
      </c>
      <c r="K756" s="15">
        <v>0</v>
      </c>
      <c r="L756" s="15">
        <v>21</v>
      </c>
      <c r="M756" s="15">
        <v>21</v>
      </c>
      <c r="O756" t="str">
        <f t="shared" si="11"/>
        <v>CNJBound &amp; Not Paid</v>
      </c>
    </row>
    <row r="757" spans="1:15" ht="12" customHeight="1" outlineLevel="1" x14ac:dyDescent="0.2">
      <c r="A757" s="12" t="s">
        <v>20138</v>
      </c>
      <c r="B757" s="12">
        <v>16479</v>
      </c>
      <c r="C757" s="12" t="s">
        <v>20135</v>
      </c>
      <c r="D757" s="13">
        <v>39854</v>
      </c>
      <c r="E757" s="13">
        <v>39855</v>
      </c>
      <c r="F757" s="14">
        <v>39857</v>
      </c>
      <c r="G757" s="14">
        <v>39868</v>
      </c>
      <c r="H757" s="14">
        <v>39869</v>
      </c>
      <c r="I757" s="21">
        <v>39881</v>
      </c>
      <c r="J757" s="15">
        <v>11</v>
      </c>
      <c r="K757" s="15">
        <v>1</v>
      </c>
      <c r="L757" s="15">
        <v>12</v>
      </c>
      <c r="M757" s="15">
        <v>12</v>
      </c>
      <c r="O757" t="str">
        <f t="shared" si="11"/>
        <v>CNJBound &amp; Not Paid</v>
      </c>
    </row>
    <row r="758" spans="1:15" ht="12" customHeight="1" outlineLevel="1" x14ac:dyDescent="0.2">
      <c r="A758" s="12" t="s">
        <v>20138</v>
      </c>
      <c r="B758" s="12">
        <v>16536</v>
      </c>
      <c r="C758" s="12" t="s">
        <v>20135</v>
      </c>
      <c r="D758" s="13">
        <v>39847</v>
      </c>
      <c r="E758" s="13">
        <v>39855</v>
      </c>
      <c r="F758" s="14">
        <v>39857</v>
      </c>
      <c r="G758" s="14">
        <v>39878</v>
      </c>
      <c r="H758" s="14">
        <v>39878</v>
      </c>
      <c r="I758" s="16">
        <v>39896</v>
      </c>
      <c r="J758" s="15">
        <v>21</v>
      </c>
      <c r="K758" s="15">
        <v>0</v>
      </c>
      <c r="L758" s="15">
        <v>21</v>
      </c>
      <c r="M758" s="15">
        <v>18</v>
      </c>
      <c r="O758" t="str">
        <f t="shared" si="11"/>
        <v>CNJBound &amp; Not Paid</v>
      </c>
    </row>
    <row r="759" spans="1:15" ht="12" customHeight="1" outlineLevel="1" x14ac:dyDescent="0.2">
      <c r="A759" s="12" t="s">
        <v>24153</v>
      </c>
      <c r="B759" s="12">
        <v>16499</v>
      </c>
      <c r="C759" s="12" t="s">
        <v>20135</v>
      </c>
      <c r="D759" s="17">
        <v>39847</v>
      </c>
      <c r="E759" s="13">
        <v>39855</v>
      </c>
      <c r="F759" s="14">
        <v>39857</v>
      </c>
      <c r="G759" s="14">
        <v>39861</v>
      </c>
      <c r="H759" s="14">
        <v>39861</v>
      </c>
      <c r="I759" s="21">
        <v>39887</v>
      </c>
      <c r="J759" s="15">
        <v>4</v>
      </c>
      <c r="K759" s="15">
        <v>0</v>
      </c>
      <c r="L759" s="15">
        <v>4</v>
      </c>
      <c r="M759" s="15">
        <v>26</v>
      </c>
      <c r="O759" t="str">
        <f t="shared" si="11"/>
        <v>HJMBound &amp; Not Paid</v>
      </c>
    </row>
    <row r="760" spans="1:15" ht="12" customHeight="1" outlineLevel="1" x14ac:dyDescent="0.2">
      <c r="A760" s="12" t="s">
        <v>24157</v>
      </c>
      <c r="B760" s="12">
        <v>16483</v>
      </c>
      <c r="C760" s="12" t="s">
        <v>20135</v>
      </c>
      <c r="D760" s="17">
        <v>39856</v>
      </c>
      <c r="E760" s="13">
        <v>39856</v>
      </c>
      <c r="F760" s="14">
        <v>39857</v>
      </c>
      <c r="G760" s="19">
        <v>39858</v>
      </c>
      <c r="H760" s="19">
        <v>39868</v>
      </c>
      <c r="I760" s="21">
        <v>39884</v>
      </c>
      <c r="J760" s="22">
        <v>1</v>
      </c>
      <c r="K760" s="22">
        <v>10</v>
      </c>
      <c r="L760" s="15">
        <v>11</v>
      </c>
      <c r="M760" s="15">
        <v>16</v>
      </c>
      <c r="O760" t="str">
        <f t="shared" si="11"/>
        <v>MCBBound &amp; Not Paid</v>
      </c>
    </row>
    <row r="761" spans="1:15" ht="12" customHeight="1" outlineLevel="1" x14ac:dyDescent="0.2">
      <c r="A761" s="12" t="s">
        <v>24158</v>
      </c>
      <c r="B761" s="12">
        <v>17115</v>
      </c>
      <c r="C761" s="12" t="s">
        <v>20133</v>
      </c>
      <c r="D761" s="13">
        <v>39855</v>
      </c>
      <c r="E761" s="13">
        <v>39857</v>
      </c>
      <c r="F761" s="14">
        <v>39857</v>
      </c>
      <c r="G761" s="20"/>
      <c r="H761" s="20"/>
      <c r="I761" s="18"/>
      <c r="J761" s="23"/>
      <c r="K761" s="23"/>
      <c r="L761" s="15">
        <v>0</v>
      </c>
      <c r="M761" s="15">
        <v>0</v>
      </c>
      <c r="O761" t="str">
        <f t="shared" si="11"/>
        <v>NBBDeclined</v>
      </c>
    </row>
    <row r="762" spans="1:15" ht="12" customHeight="1" outlineLevel="1" x14ac:dyDescent="0.2">
      <c r="A762" s="12" t="s">
        <v>24158</v>
      </c>
      <c r="B762" s="12">
        <v>17116</v>
      </c>
      <c r="C762" s="12" t="s">
        <v>20133</v>
      </c>
      <c r="D762" s="17">
        <v>39855</v>
      </c>
      <c r="E762" s="13">
        <v>39857</v>
      </c>
      <c r="F762" s="14">
        <v>39857</v>
      </c>
      <c r="G762" s="8"/>
      <c r="H762" s="8"/>
      <c r="J762" s="10"/>
      <c r="K762" s="10"/>
      <c r="L762" s="15">
        <v>0</v>
      </c>
      <c r="M762" s="15">
        <v>0</v>
      </c>
      <c r="O762" t="str">
        <f t="shared" si="11"/>
        <v>NBBDeclined</v>
      </c>
    </row>
    <row r="763" spans="1:15" ht="12" customHeight="1" outlineLevel="1" x14ac:dyDescent="0.2">
      <c r="A763" s="12" t="s">
        <v>20138</v>
      </c>
      <c r="B763" s="12">
        <v>16505</v>
      </c>
      <c r="C763" s="12" t="s">
        <v>20135</v>
      </c>
      <c r="D763" s="13">
        <v>39861</v>
      </c>
      <c r="E763" s="13">
        <v>39860</v>
      </c>
      <c r="F763" s="14">
        <v>39860</v>
      </c>
      <c r="G763" s="14">
        <v>39876</v>
      </c>
      <c r="H763" s="14">
        <v>39876</v>
      </c>
      <c r="I763" s="16">
        <v>39889</v>
      </c>
      <c r="J763" s="15">
        <v>16</v>
      </c>
      <c r="K763" s="15">
        <v>0</v>
      </c>
      <c r="L763" s="15">
        <v>16</v>
      </c>
      <c r="M763" s="15">
        <v>13</v>
      </c>
      <c r="O763" t="str">
        <f t="shared" si="11"/>
        <v>CNJBound &amp; Not Paid</v>
      </c>
    </row>
    <row r="764" spans="1:15" ht="12" customHeight="1" outlineLevel="1" x14ac:dyDescent="0.2">
      <c r="A764" s="12" t="s">
        <v>20138</v>
      </c>
      <c r="B764" s="12">
        <v>16462</v>
      </c>
      <c r="C764" s="12" t="s">
        <v>20135</v>
      </c>
      <c r="D764" s="13">
        <v>39857</v>
      </c>
      <c r="E764" s="13">
        <v>39860</v>
      </c>
      <c r="F764" s="14">
        <v>39860</v>
      </c>
      <c r="G764" s="19">
        <v>39860</v>
      </c>
      <c r="H764" s="19">
        <v>39860</v>
      </c>
      <c r="I764" s="21">
        <v>39877</v>
      </c>
      <c r="J764" s="22">
        <v>0</v>
      </c>
      <c r="K764" s="22">
        <v>0</v>
      </c>
      <c r="L764" s="15">
        <v>0</v>
      </c>
      <c r="M764" s="15">
        <v>17</v>
      </c>
      <c r="O764" t="str">
        <f t="shared" si="11"/>
        <v>CNJBound &amp; Not Paid</v>
      </c>
    </row>
    <row r="765" spans="1:15" ht="12" customHeight="1" outlineLevel="1" x14ac:dyDescent="0.2">
      <c r="A765" s="12" t="s">
        <v>24153</v>
      </c>
      <c r="B765" s="12">
        <v>16550</v>
      </c>
      <c r="C765" s="12" t="s">
        <v>24150</v>
      </c>
      <c r="D765" s="13">
        <v>39848</v>
      </c>
      <c r="E765" s="13">
        <v>39860</v>
      </c>
      <c r="F765" s="14">
        <v>39860</v>
      </c>
      <c r="G765" s="14">
        <v>39867</v>
      </c>
      <c r="H765" s="20"/>
      <c r="I765" s="16">
        <v>39899</v>
      </c>
      <c r="J765" s="15">
        <v>7</v>
      </c>
      <c r="K765" s="23"/>
      <c r="L765" s="15">
        <v>0</v>
      </c>
      <c r="M765" s="15">
        <v>0</v>
      </c>
      <c r="O765" t="str">
        <f t="shared" si="11"/>
        <v>HJMDO NOT RENEW</v>
      </c>
    </row>
    <row r="766" spans="1:15" ht="12" customHeight="1" outlineLevel="1" x14ac:dyDescent="0.2">
      <c r="A766" s="12" t="s">
        <v>24153</v>
      </c>
      <c r="B766" s="12">
        <v>16442</v>
      </c>
      <c r="C766" s="12" t="s">
        <v>20135</v>
      </c>
      <c r="D766" s="13">
        <v>39856</v>
      </c>
      <c r="E766" s="13">
        <v>39857</v>
      </c>
      <c r="F766" s="14">
        <v>39860</v>
      </c>
      <c r="G766" s="14">
        <v>39860</v>
      </c>
      <c r="H766" s="14">
        <v>39860</v>
      </c>
      <c r="I766" s="21">
        <v>39873</v>
      </c>
      <c r="J766" s="15">
        <v>0</v>
      </c>
      <c r="K766" s="15">
        <v>0</v>
      </c>
      <c r="L766" s="15">
        <v>0</v>
      </c>
      <c r="M766" s="15">
        <v>13</v>
      </c>
      <c r="O766" t="str">
        <f t="shared" si="11"/>
        <v>HJMBound &amp; Not Paid</v>
      </c>
    </row>
    <row r="767" spans="1:15" ht="12" customHeight="1" outlineLevel="1" x14ac:dyDescent="0.2">
      <c r="A767" s="12" t="s">
        <v>24155</v>
      </c>
      <c r="B767" s="12">
        <v>16671</v>
      </c>
      <c r="C767" s="12" t="s">
        <v>20135</v>
      </c>
      <c r="D767" s="13">
        <v>39854</v>
      </c>
      <c r="E767" s="13">
        <v>39860</v>
      </c>
      <c r="F767" s="14">
        <v>39860</v>
      </c>
      <c r="G767" s="14">
        <v>39899</v>
      </c>
      <c r="H767" s="14">
        <v>39899</v>
      </c>
      <c r="I767" s="21">
        <v>39916</v>
      </c>
      <c r="J767" s="15">
        <v>39</v>
      </c>
      <c r="K767" s="15">
        <v>0</v>
      </c>
      <c r="L767" s="15">
        <v>39</v>
      </c>
      <c r="M767" s="15">
        <v>17</v>
      </c>
      <c r="O767" t="str">
        <f t="shared" si="11"/>
        <v>JRBound &amp; Not Paid</v>
      </c>
    </row>
    <row r="768" spans="1:15" ht="12" customHeight="1" outlineLevel="1" x14ac:dyDescent="0.2">
      <c r="A768" s="12" t="s">
        <v>24157</v>
      </c>
      <c r="B768" s="12">
        <v>16440</v>
      </c>
      <c r="C768" s="12" t="s">
        <v>20135</v>
      </c>
      <c r="D768" s="17">
        <v>39859</v>
      </c>
      <c r="E768" s="13">
        <v>39860</v>
      </c>
      <c r="F768" s="14">
        <v>39860</v>
      </c>
      <c r="G768" s="19">
        <v>39861</v>
      </c>
      <c r="H768" s="19">
        <v>39861</v>
      </c>
      <c r="I768" s="21">
        <v>39873</v>
      </c>
      <c r="J768" s="22">
        <v>1</v>
      </c>
      <c r="K768" s="22">
        <v>0</v>
      </c>
      <c r="L768" s="15">
        <v>1</v>
      </c>
      <c r="M768" s="15">
        <v>12</v>
      </c>
      <c r="O768" t="str">
        <f t="shared" si="11"/>
        <v>MCBBound &amp; Not Paid</v>
      </c>
    </row>
    <row r="769" spans="1:15" ht="12" customHeight="1" outlineLevel="1" x14ac:dyDescent="0.2">
      <c r="A769" s="12" t="s">
        <v>20138</v>
      </c>
      <c r="B769" s="12">
        <v>16520</v>
      </c>
      <c r="C769" s="12" t="s">
        <v>20135</v>
      </c>
      <c r="D769" s="13">
        <v>39841</v>
      </c>
      <c r="E769" s="13">
        <v>39861</v>
      </c>
      <c r="F769" s="14">
        <v>39861</v>
      </c>
      <c r="G769" s="19">
        <v>39881</v>
      </c>
      <c r="H769" s="19">
        <v>39881</v>
      </c>
      <c r="I769" s="21">
        <v>39892</v>
      </c>
      <c r="J769" s="22">
        <v>20</v>
      </c>
      <c r="K769" s="22">
        <v>0</v>
      </c>
      <c r="L769" s="15">
        <v>20</v>
      </c>
      <c r="M769" s="15">
        <v>11</v>
      </c>
      <c r="O769" t="str">
        <f t="shared" si="11"/>
        <v>CNJBound &amp; Not Paid</v>
      </c>
    </row>
    <row r="770" spans="1:15" ht="12" customHeight="1" outlineLevel="1" x14ac:dyDescent="0.2">
      <c r="A770" s="12" t="s">
        <v>20138</v>
      </c>
      <c r="B770" s="12">
        <v>16363</v>
      </c>
      <c r="C770" s="12" t="s">
        <v>20135</v>
      </c>
      <c r="D770" s="13">
        <v>39859</v>
      </c>
      <c r="E770" s="13">
        <v>39860</v>
      </c>
      <c r="F770" s="14">
        <v>39861</v>
      </c>
      <c r="G770" s="14">
        <v>39861</v>
      </c>
      <c r="H770" s="19">
        <v>39863</v>
      </c>
      <c r="I770" s="21">
        <v>39867</v>
      </c>
      <c r="J770" s="15">
        <v>0</v>
      </c>
      <c r="K770" s="22">
        <v>2</v>
      </c>
      <c r="L770" s="15">
        <v>2</v>
      </c>
      <c r="M770" s="15">
        <v>4</v>
      </c>
      <c r="O770" t="str">
        <f t="shared" si="11"/>
        <v>CNJBound &amp; Not Paid</v>
      </c>
    </row>
    <row r="771" spans="1:15" ht="12" customHeight="1" outlineLevel="1" x14ac:dyDescent="0.2">
      <c r="A771" s="12" t="s">
        <v>20138</v>
      </c>
      <c r="B771" s="12">
        <v>16619</v>
      </c>
      <c r="C771" s="12" t="s">
        <v>20135</v>
      </c>
      <c r="D771" s="13">
        <v>39853</v>
      </c>
      <c r="E771" s="13">
        <v>39861</v>
      </c>
      <c r="F771" s="14">
        <v>39861</v>
      </c>
      <c r="G771" s="19">
        <v>39890</v>
      </c>
      <c r="H771" s="19">
        <v>39890</v>
      </c>
      <c r="I771" s="21">
        <v>39904</v>
      </c>
      <c r="J771" s="22">
        <v>29</v>
      </c>
      <c r="K771" s="22">
        <v>0</v>
      </c>
      <c r="L771" s="15">
        <v>29</v>
      </c>
      <c r="M771" s="15">
        <v>14</v>
      </c>
      <c r="O771" t="str">
        <f t="shared" ref="O771:O834" si="12">+A771&amp;C771</f>
        <v>CNJBound &amp; Not Paid</v>
      </c>
    </row>
    <row r="772" spans="1:15" ht="12" customHeight="1" outlineLevel="1" x14ac:dyDescent="0.2">
      <c r="A772" s="12" t="s">
        <v>24153</v>
      </c>
      <c r="B772" s="12">
        <v>16554</v>
      </c>
      <c r="C772" s="12" t="s">
        <v>20135</v>
      </c>
      <c r="D772" s="13">
        <v>39850</v>
      </c>
      <c r="E772" s="13">
        <v>39861</v>
      </c>
      <c r="F772" s="14">
        <v>39861</v>
      </c>
      <c r="G772" s="14">
        <v>39862</v>
      </c>
      <c r="H772" s="14">
        <v>39864</v>
      </c>
      <c r="I772" s="16">
        <v>39901</v>
      </c>
      <c r="J772" s="15">
        <v>1</v>
      </c>
      <c r="K772" s="15">
        <v>2</v>
      </c>
      <c r="L772" s="15">
        <v>3</v>
      </c>
      <c r="M772" s="15">
        <v>37</v>
      </c>
      <c r="O772" t="str">
        <f t="shared" si="12"/>
        <v>HJMBound &amp; Not Paid</v>
      </c>
    </row>
    <row r="773" spans="1:15" ht="12" customHeight="1" outlineLevel="1" x14ac:dyDescent="0.2">
      <c r="A773" s="12" t="s">
        <v>24153</v>
      </c>
      <c r="B773" s="12">
        <v>16476</v>
      </c>
      <c r="C773" s="12" t="s">
        <v>20135</v>
      </c>
      <c r="D773" s="13">
        <v>39858</v>
      </c>
      <c r="E773" s="13">
        <v>39861</v>
      </c>
      <c r="F773" s="14">
        <v>39861</v>
      </c>
      <c r="G773" s="14">
        <v>39861</v>
      </c>
      <c r="H773" s="14">
        <v>39862</v>
      </c>
      <c r="I773" s="21">
        <v>39880</v>
      </c>
      <c r="J773" s="15">
        <v>0</v>
      </c>
      <c r="K773" s="15">
        <v>1</v>
      </c>
      <c r="L773" s="15">
        <v>1</v>
      </c>
      <c r="M773" s="15">
        <v>18</v>
      </c>
      <c r="O773" t="str">
        <f t="shared" si="12"/>
        <v>HJMBound &amp; Not Paid</v>
      </c>
    </row>
    <row r="774" spans="1:15" ht="12" customHeight="1" outlineLevel="1" x14ac:dyDescent="0.2">
      <c r="A774" s="12" t="s">
        <v>24153</v>
      </c>
      <c r="B774" s="12">
        <v>16552</v>
      </c>
      <c r="C774" s="12" t="s">
        <v>20135</v>
      </c>
      <c r="D774" s="13">
        <v>39854</v>
      </c>
      <c r="E774" s="13">
        <v>39861</v>
      </c>
      <c r="F774" s="14">
        <v>39861</v>
      </c>
      <c r="G774" s="14">
        <v>39862</v>
      </c>
      <c r="H774" s="14">
        <v>39862</v>
      </c>
      <c r="I774" s="21">
        <v>39900</v>
      </c>
      <c r="J774" s="15">
        <v>1</v>
      </c>
      <c r="K774" s="15">
        <v>0</v>
      </c>
      <c r="L774" s="15">
        <v>1</v>
      </c>
      <c r="M774" s="15">
        <v>38</v>
      </c>
      <c r="O774" t="str">
        <f t="shared" si="12"/>
        <v>HJMBound &amp; Not Paid</v>
      </c>
    </row>
    <row r="775" spans="1:15" ht="12" customHeight="1" outlineLevel="1" x14ac:dyDescent="0.2">
      <c r="A775" s="12" t="s">
        <v>24153</v>
      </c>
      <c r="B775" s="12">
        <v>16665</v>
      </c>
      <c r="C775" s="12" t="s">
        <v>20135</v>
      </c>
      <c r="D775" s="13">
        <v>39857</v>
      </c>
      <c r="E775" s="13">
        <v>39861</v>
      </c>
      <c r="F775" s="14">
        <v>39861</v>
      </c>
      <c r="G775" s="14">
        <v>39868</v>
      </c>
      <c r="H775" s="19">
        <v>39888</v>
      </c>
      <c r="I775" s="21">
        <v>39915</v>
      </c>
      <c r="J775" s="15">
        <v>7</v>
      </c>
      <c r="K775" s="22">
        <v>20</v>
      </c>
      <c r="L775" s="15">
        <v>27</v>
      </c>
      <c r="M775" s="15">
        <v>27</v>
      </c>
      <c r="O775" t="str">
        <f t="shared" si="12"/>
        <v>HJMBound &amp; Not Paid</v>
      </c>
    </row>
    <row r="776" spans="1:15" ht="12" customHeight="1" outlineLevel="1" x14ac:dyDescent="0.2">
      <c r="A776" s="12" t="s">
        <v>24157</v>
      </c>
      <c r="B776" s="12">
        <v>16484</v>
      </c>
      <c r="C776" s="12" t="s">
        <v>20135</v>
      </c>
      <c r="D776" s="13">
        <v>39856</v>
      </c>
      <c r="E776" s="13">
        <v>39861</v>
      </c>
      <c r="F776" s="14">
        <v>39861</v>
      </c>
      <c r="G776" s="14">
        <v>39864</v>
      </c>
      <c r="H776" s="14">
        <v>39864</v>
      </c>
      <c r="I776" s="21">
        <v>39884</v>
      </c>
      <c r="J776" s="15">
        <v>3</v>
      </c>
      <c r="K776" s="15">
        <v>0</v>
      </c>
      <c r="L776" s="15">
        <v>3</v>
      </c>
      <c r="M776" s="15">
        <v>20</v>
      </c>
      <c r="O776" t="str">
        <f t="shared" si="12"/>
        <v>MCBBound &amp; Not Paid</v>
      </c>
    </row>
    <row r="777" spans="1:15" ht="12" customHeight="1" outlineLevel="1" x14ac:dyDescent="0.2">
      <c r="A777" s="12" t="s">
        <v>24157</v>
      </c>
      <c r="B777" s="12">
        <v>16510</v>
      </c>
      <c r="C777" s="12" t="s">
        <v>20135</v>
      </c>
      <c r="D777" s="13">
        <v>39855</v>
      </c>
      <c r="E777" s="13">
        <v>39861</v>
      </c>
      <c r="F777" s="14">
        <v>39861</v>
      </c>
      <c r="G777" s="14">
        <v>39869</v>
      </c>
      <c r="H777" s="14">
        <v>39869</v>
      </c>
      <c r="I777" s="21">
        <v>39889</v>
      </c>
      <c r="J777" s="15">
        <v>8</v>
      </c>
      <c r="K777" s="15">
        <v>0</v>
      </c>
      <c r="L777" s="15">
        <v>8</v>
      </c>
      <c r="M777" s="15">
        <v>20</v>
      </c>
      <c r="O777" t="str">
        <f t="shared" si="12"/>
        <v>MCBBound &amp; Not Paid</v>
      </c>
    </row>
    <row r="778" spans="1:15" ht="12" customHeight="1" outlineLevel="1" x14ac:dyDescent="0.2">
      <c r="A778" s="12" t="s">
        <v>24157</v>
      </c>
      <c r="B778" s="12">
        <v>16381</v>
      </c>
      <c r="C778" s="12" t="s">
        <v>20135</v>
      </c>
      <c r="D778" s="13">
        <v>39860</v>
      </c>
      <c r="E778" s="13">
        <v>39860</v>
      </c>
      <c r="F778" s="14">
        <v>39861</v>
      </c>
      <c r="G778" s="14">
        <v>39862</v>
      </c>
      <c r="H778" s="14">
        <v>39862</v>
      </c>
      <c r="I778" s="21">
        <v>39872</v>
      </c>
      <c r="J778" s="15">
        <v>1</v>
      </c>
      <c r="K778" s="15">
        <v>0</v>
      </c>
      <c r="L778" s="15">
        <v>1</v>
      </c>
      <c r="M778" s="15">
        <v>10</v>
      </c>
      <c r="O778" t="str">
        <f t="shared" si="12"/>
        <v>MCBBound &amp; Not Paid</v>
      </c>
    </row>
    <row r="779" spans="1:15" ht="12" customHeight="1" outlineLevel="1" x14ac:dyDescent="0.2">
      <c r="A779" s="12" t="s">
        <v>24158</v>
      </c>
      <c r="B779" s="12">
        <v>17117</v>
      </c>
      <c r="C779" s="12" t="s">
        <v>20134</v>
      </c>
      <c r="D779" s="13">
        <v>39857</v>
      </c>
      <c r="E779" s="13">
        <v>39861</v>
      </c>
      <c r="F779" s="14">
        <v>39861</v>
      </c>
      <c r="G779" s="14">
        <v>39869</v>
      </c>
      <c r="H779" s="14">
        <v>39869</v>
      </c>
      <c r="J779" s="15">
        <v>8</v>
      </c>
      <c r="K779" s="15">
        <v>0</v>
      </c>
      <c r="L779" s="15">
        <v>8</v>
      </c>
      <c r="M779" s="15">
        <v>0</v>
      </c>
      <c r="O779" t="str">
        <f t="shared" si="12"/>
        <v>NBBNo Sale</v>
      </c>
    </row>
    <row r="780" spans="1:15" ht="12" customHeight="1" outlineLevel="1" x14ac:dyDescent="0.2">
      <c r="A780" s="12" t="s">
        <v>24158</v>
      </c>
      <c r="B780" s="12">
        <v>17118</v>
      </c>
      <c r="C780" s="12" t="s">
        <v>20133</v>
      </c>
      <c r="D780" s="17">
        <v>39853</v>
      </c>
      <c r="E780" s="13">
        <v>39861</v>
      </c>
      <c r="F780" s="14">
        <v>39861</v>
      </c>
      <c r="G780" s="20"/>
      <c r="H780" s="8"/>
      <c r="J780" s="23"/>
      <c r="K780" s="10"/>
      <c r="L780" s="15">
        <v>0</v>
      </c>
      <c r="M780" s="15">
        <v>0</v>
      </c>
      <c r="O780" t="str">
        <f t="shared" si="12"/>
        <v>NBBDeclined</v>
      </c>
    </row>
    <row r="781" spans="1:15" ht="12" customHeight="1" outlineLevel="1" x14ac:dyDescent="0.2">
      <c r="A781" s="12" t="s">
        <v>24158</v>
      </c>
      <c r="B781" s="12">
        <v>17119</v>
      </c>
      <c r="C781" s="12" t="s">
        <v>20135</v>
      </c>
      <c r="D781" s="13">
        <v>39861</v>
      </c>
      <c r="E781" s="13">
        <v>39861</v>
      </c>
      <c r="F781" s="14">
        <v>39861</v>
      </c>
      <c r="G781" s="14">
        <v>39862</v>
      </c>
      <c r="H781" s="14">
        <v>39862</v>
      </c>
      <c r="J781" s="15">
        <v>1</v>
      </c>
      <c r="K781" s="15">
        <v>0</v>
      </c>
      <c r="L781" s="15">
        <v>1</v>
      </c>
      <c r="M781" s="15">
        <v>0</v>
      </c>
      <c r="O781" t="str">
        <f t="shared" si="12"/>
        <v>NBBBound &amp; Not Paid</v>
      </c>
    </row>
    <row r="782" spans="1:15" ht="12" customHeight="1" outlineLevel="1" x14ac:dyDescent="0.2">
      <c r="A782" s="12" t="s">
        <v>20138</v>
      </c>
      <c r="B782" s="12">
        <v>16737</v>
      </c>
      <c r="C782" s="12" t="s">
        <v>20135</v>
      </c>
      <c r="D782" s="13">
        <v>39853</v>
      </c>
      <c r="E782" s="13">
        <v>39854</v>
      </c>
      <c r="F782" s="14">
        <v>39862</v>
      </c>
      <c r="G782" s="19">
        <v>39910</v>
      </c>
      <c r="H782" s="19">
        <v>39910</v>
      </c>
      <c r="I782" s="21">
        <v>39932</v>
      </c>
      <c r="J782" s="22">
        <v>48</v>
      </c>
      <c r="K782" s="22">
        <v>0</v>
      </c>
      <c r="L782" s="15">
        <v>48</v>
      </c>
      <c r="M782" s="15">
        <v>22</v>
      </c>
      <c r="O782" t="str">
        <f t="shared" si="12"/>
        <v>CNJBound &amp; Not Paid</v>
      </c>
    </row>
    <row r="783" spans="1:15" ht="12" customHeight="1" outlineLevel="1" x14ac:dyDescent="0.2">
      <c r="A783" s="12" t="s">
        <v>24153</v>
      </c>
      <c r="B783" s="12">
        <v>16707</v>
      </c>
      <c r="C783" s="12" t="s">
        <v>20135</v>
      </c>
      <c r="D783" s="17">
        <v>39924</v>
      </c>
      <c r="E783" s="13">
        <v>39846</v>
      </c>
      <c r="F783" s="14">
        <v>39862</v>
      </c>
      <c r="G783" s="19">
        <v>39897</v>
      </c>
      <c r="H783" s="19">
        <v>39912</v>
      </c>
      <c r="I783" s="21">
        <v>39924</v>
      </c>
      <c r="J783" s="22">
        <v>35</v>
      </c>
      <c r="K783" s="22">
        <v>15</v>
      </c>
      <c r="L783" s="15">
        <v>50</v>
      </c>
      <c r="M783" s="15">
        <v>12</v>
      </c>
      <c r="O783" t="str">
        <f t="shared" si="12"/>
        <v>HJMBound &amp; Not Paid</v>
      </c>
    </row>
    <row r="784" spans="1:15" ht="12" customHeight="1" outlineLevel="1" x14ac:dyDescent="0.2">
      <c r="A784" s="12" t="s">
        <v>24153</v>
      </c>
      <c r="B784" s="12">
        <v>16373</v>
      </c>
      <c r="C784" s="12" t="s">
        <v>20135</v>
      </c>
      <c r="D784" s="13">
        <v>39859</v>
      </c>
      <c r="E784" s="13">
        <v>39862</v>
      </c>
      <c r="F784" s="14">
        <v>39862</v>
      </c>
      <c r="G784" s="19">
        <v>39862</v>
      </c>
      <c r="H784" s="19">
        <v>39862</v>
      </c>
      <c r="I784" s="21">
        <v>39869</v>
      </c>
      <c r="J784" s="22">
        <v>0</v>
      </c>
      <c r="K784" s="22">
        <v>0</v>
      </c>
      <c r="L784" s="15">
        <v>0</v>
      </c>
      <c r="M784" s="15">
        <v>7</v>
      </c>
      <c r="O784" t="str">
        <f t="shared" si="12"/>
        <v>HJMBound &amp; Not Paid</v>
      </c>
    </row>
    <row r="785" spans="1:15" ht="12" customHeight="1" outlineLevel="1" x14ac:dyDescent="0.2">
      <c r="A785" s="12" t="s">
        <v>24153</v>
      </c>
      <c r="B785" s="12">
        <v>16623</v>
      </c>
      <c r="C785" s="12" t="s">
        <v>20135</v>
      </c>
      <c r="D785" s="13">
        <v>39853</v>
      </c>
      <c r="E785" s="13">
        <v>39856</v>
      </c>
      <c r="F785" s="14">
        <v>39862</v>
      </c>
      <c r="G785" s="14">
        <v>39875</v>
      </c>
      <c r="H785" s="14">
        <v>39881</v>
      </c>
      <c r="I785" s="21">
        <v>39904</v>
      </c>
      <c r="J785" s="15">
        <v>13</v>
      </c>
      <c r="K785" s="15">
        <v>6</v>
      </c>
      <c r="L785" s="15">
        <v>19</v>
      </c>
      <c r="M785" s="15">
        <v>23</v>
      </c>
      <c r="O785" t="str">
        <f t="shared" si="12"/>
        <v>HJMBound &amp; Not Paid</v>
      </c>
    </row>
    <row r="786" spans="1:15" ht="12" customHeight="1" outlineLevel="1" x14ac:dyDescent="0.2">
      <c r="A786" s="12" t="s">
        <v>24153</v>
      </c>
      <c r="B786" s="12">
        <v>16703</v>
      </c>
      <c r="C786" s="12" t="s">
        <v>20135</v>
      </c>
      <c r="D786" s="13">
        <v>39854</v>
      </c>
      <c r="E786" s="13">
        <v>39862</v>
      </c>
      <c r="F786" s="14">
        <v>39862</v>
      </c>
      <c r="G786" s="19">
        <v>39889</v>
      </c>
      <c r="H786" s="19">
        <v>39904</v>
      </c>
      <c r="I786" s="21">
        <v>39922</v>
      </c>
      <c r="J786" s="22">
        <v>27</v>
      </c>
      <c r="K786" s="22">
        <v>15</v>
      </c>
      <c r="L786" s="15">
        <v>42</v>
      </c>
      <c r="M786" s="15">
        <v>18</v>
      </c>
      <c r="O786" t="str">
        <f t="shared" si="12"/>
        <v>HJMBound &amp; Not Paid</v>
      </c>
    </row>
    <row r="787" spans="1:15" ht="12" customHeight="1" outlineLevel="1" x14ac:dyDescent="0.2">
      <c r="A787" s="12" t="s">
        <v>24153</v>
      </c>
      <c r="B787" s="12">
        <v>16480</v>
      </c>
      <c r="C787" s="12" t="s">
        <v>20135</v>
      </c>
      <c r="D787" s="13">
        <v>39826</v>
      </c>
      <c r="E787" s="13">
        <v>39861</v>
      </c>
      <c r="F787" s="14">
        <v>39862</v>
      </c>
      <c r="G787" s="14">
        <v>39861</v>
      </c>
      <c r="H787" s="19">
        <v>39863</v>
      </c>
      <c r="I787" s="21">
        <v>39883</v>
      </c>
      <c r="J787" s="15">
        <v>-1</v>
      </c>
      <c r="K787" s="22">
        <v>2</v>
      </c>
      <c r="L787" s="15">
        <v>1</v>
      </c>
      <c r="M787" s="15">
        <v>20</v>
      </c>
      <c r="O787" t="str">
        <f t="shared" si="12"/>
        <v>HJMBound &amp; Not Paid</v>
      </c>
    </row>
    <row r="788" spans="1:15" ht="12" customHeight="1" outlineLevel="1" x14ac:dyDescent="0.2">
      <c r="A788" s="12" t="s">
        <v>24155</v>
      </c>
      <c r="B788" s="12">
        <v>16630</v>
      </c>
      <c r="C788" s="12" t="s">
        <v>20135</v>
      </c>
      <c r="D788" s="13">
        <v>39846</v>
      </c>
      <c r="E788" s="13">
        <v>39846</v>
      </c>
      <c r="F788" s="14">
        <v>39862</v>
      </c>
      <c r="G788" s="14">
        <v>39888</v>
      </c>
      <c r="H788" s="14">
        <v>39889</v>
      </c>
      <c r="I788" s="16">
        <v>39904</v>
      </c>
      <c r="J788" s="15">
        <v>26</v>
      </c>
      <c r="K788" s="15">
        <v>1</v>
      </c>
      <c r="L788" s="15">
        <v>27</v>
      </c>
      <c r="M788" s="15">
        <v>15</v>
      </c>
      <c r="O788" t="str">
        <f t="shared" si="12"/>
        <v>JRBound &amp; Not Paid</v>
      </c>
    </row>
    <row r="789" spans="1:15" ht="12" customHeight="1" outlineLevel="1" x14ac:dyDescent="0.2">
      <c r="A789" s="12" t="s">
        <v>24157</v>
      </c>
      <c r="B789" s="12">
        <v>16446</v>
      </c>
      <c r="C789" s="12" t="s">
        <v>20135</v>
      </c>
      <c r="D789" s="13">
        <v>39845</v>
      </c>
      <c r="E789" s="13">
        <v>39861</v>
      </c>
      <c r="F789" s="14">
        <v>39862</v>
      </c>
      <c r="G789" s="14">
        <v>39862</v>
      </c>
      <c r="H789" s="19">
        <v>39868</v>
      </c>
      <c r="I789" s="21">
        <v>39873</v>
      </c>
      <c r="J789" s="15">
        <v>0</v>
      </c>
      <c r="K789" s="22">
        <v>6</v>
      </c>
      <c r="L789" s="15">
        <v>6</v>
      </c>
      <c r="M789" s="15">
        <v>5</v>
      </c>
      <c r="O789" t="str">
        <f t="shared" si="12"/>
        <v>MCBBound &amp; Not Paid</v>
      </c>
    </row>
    <row r="790" spans="1:15" ht="12" customHeight="1" outlineLevel="1" x14ac:dyDescent="0.2">
      <c r="A790" s="12" t="s">
        <v>24158</v>
      </c>
      <c r="B790" s="12">
        <v>17123</v>
      </c>
      <c r="C790" s="12" t="s">
        <v>20133</v>
      </c>
      <c r="D790" s="18"/>
      <c r="E790" s="13">
        <v>39860</v>
      </c>
      <c r="F790" s="14">
        <v>39862</v>
      </c>
      <c r="G790" s="20"/>
      <c r="H790" s="20"/>
      <c r="J790" s="23"/>
      <c r="K790" s="23"/>
      <c r="L790" s="15">
        <v>0</v>
      </c>
      <c r="M790" s="15">
        <v>0</v>
      </c>
      <c r="O790" t="str">
        <f t="shared" si="12"/>
        <v>NBBDeclined</v>
      </c>
    </row>
    <row r="791" spans="1:15" ht="12" customHeight="1" outlineLevel="1" x14ac:dyDescent="0.2">
      <c r="A791" s="12" t="s">
        <v>24158</v>
      </c>
      <c r="B791" s="12">
        <v>17122</v>
      </c>
      <c r="C791" s="12" t="s">
        <v>20134</v>
      </c>
      <c r="D791" s="13">
        <v>39861</v>
      </c>
      <c r="E791" s="13">
        <v>39861</v>
      </c>
      <c r="F791" s="14">
        <v>39862</v>
      </c>
      <c r="G791" s="19">
        <v>39868</v>
      </c>
      <c r="H791" s="19">
        <v>39868</v>
      </c>
      <c r="J791" s="22">
        <v>6</v>
      </c>
      <c r="K791" s="22">
        <v>0</v>
      </c>
      <c r="L791" s="15">
        <v>6</v>
      </c>
      <c r="M791" s="15">
        <v>0</v>
      </c>
      <c r="O791" t="str">
        <f t="shared" si="12"/>
        <v>NBBNo Sale</v>
      </c>
    </row>
    <row r="792" spans="1:15" ht="12" customHeight="1" outlineLevel="1" x14ac:dyDescent="0.2">
      <c r="A792" s="12" t="s">
        <v>24158</v>
      </c>
      <c r="B792" s="12">
        <v>17121</v>
      </c>
      <c r="C792" s="12" t="s">
        <v>20136</v>
      </c>
      <c r="D792" s="18"/>
      <c r="E792" s="13">
        <v>39861</v>
      </c>
      <c r="F792" s="14">
        <v>39862</v>
      </c>
      <c r="G792" s="8"/>
      <c r="H792" s="8"/>
      <c r="J792" s="10"/>
      <c r="K792" s="10"/>
      <c r="L792" s="15">
        <v>0</v>
      </c>
      <c r="M792" s="15">
        <v>0</v>
      </c>
      <c r="O792" t="str">
        <f t="shared" si="12"/>
        <v>NBBClose-No Info</v>
      </c>
    </row>
    <row r="793" spans="1:15" ht="12" customHeight="1" outlineLevel="1" x14ac:dyDescent="0.2">
      <c r="A793" s="12" t="s">
        <v>24158</v>
      </c>
      <c r="B793" s="12">
        <v>17120</v>
      </c>
      <c r="C793" s="12" t="s">
        <v>20135</v>
      </c>
      <c r="D793" s="17">
        <v>39855</v>
      </c>
      <c r="E793" s="13">
        <v>39861</v>
      </c>
      <c r="F793" s="14">
        <v>39862</v>
      </c>
      <c r="G793" s="19">
        <v>39871</v>
      </c>
      <c r="H793" s="19">
        <v>39919</v>
      </c>
      <c r="J793" s="22">
        <v>9</v>
      </c>
      <c r="K793" s="22">
        <v>48</v>
      </c>
      <c r="L793" s="15">
        <v>57</v>
      </c>
      <c r="M793" s="15">
        <v>0</v>
      </c>
      <c r="O793" t="str">
        <f t="shared" si="12"/>
        <v>NBBBound &amp; Not Paid</v>
      </c>
    </row>
    <row r="794" spans="1:15" ht="12" customHeight="1" outlineLevel="1" x14ac:dyDescent="0.2">
      <c r="A794" s="12" t="s">
        <v>20138</v>
      </c>
      <c r="B794" s="12">
        <v>16509</v>
      </c>
      <c r="C794" s="12" t="s">
        <v>20135</v>
      </c>
      <c r="D794" s="13">
        <v>39862</v>
      </c>
      <c r="E794" s="13">
        <v>39863</v>
      </c>
      <c r="F794" s="14">
        <v>39863</v>
      </c>
      <c r="G794" s="19">
        <v>39876</v>
      </c>
      <c r="H794" s="19">
        <v>39876</v>
      </c>
      <c r="I794" s="21">
        <v>39889</v>
      </c>
      <c r="J794" s="22">
        <v>13</v>
      </c>
      <c r="K794" s="22">
        <v>0</v>
      </c>
      <c r="L794" s="15">
        <v>13</v>
      </c>
      <c r="M794" s="15">
        <v>13</v>
      </c>
      <c r="O794" t="str">
        <f t="shared" si="12"/>
        <v>CNJBound &amp; Not Paid</v>
      </c>
    </row>
    <row r="795" spans="1:15" ht="12" customHeight="1" outlineLevel="1" x14ac:dyDescent="0.2">
      <c r="A795" s="12" t="s">
        <v>20138</v>
      </c>
      <c r="B795" s="12">
        <v>16518</v>
      </c>
      <c r="C795" s="12" t="s">
        <v>20135</v>
      </c>
      <c r="D795" s="13">
        <v>39862</v>
      </c>
      <c r="E795" s="13">
        <v>39863</v>
      </c>
      <c r="F795" s="14">
        <v>39863</v>
      </c>
      <c r="G795" s="14">
        <v>39882</v>
      </c>
      <c r="H795" s="19">
        <v>39883</v>
      </c>
      <c r="I795" s="21">
        <v>39892</v>
      </c>
      <c r="J795" s="15">
        <v>19</v>
      </c>
      <c r="K795" s="22">
        <v>1</v>
      </c>
      <c r="L795" s="15">
        <v>20</v>
      </c>
      <c r="M795" s="15">
        <v>9</v>
      </c>
      <c r="O795" t="str">
        <f t="shared" si="12"/>
        <v>CNJBound &amp; Not Paid</v>
      </c>
    </row>
    <row r="796" spans="1:15" ht="12" customHeight="1" outlineLevel="1" x14ac:dyDescent="0.2">
      <c r="A796" s="12" t="s">
        <v>24157</v>
      </c>
      <c r="B796" s="12">
        <v>16722</v>
      </c>
      <c r="C796" s="12" t="s">
        <v>20135</v>
      </c>
      <c r="D796" s="13">
        <v>39862</v>
      </c>
      <c r="E796" s="13">
        <v>39863</v>
      </c>
      <c r="F796" s="14">
        <v>39863</v>
      </c>
      <c r="G796" s="19">
        <v>39909</v>
      </c>
      <c r="H796" s="19">
        <v>39909</v>
      </c>
      <c r="I796" s="21">
        <v>39927</v>
      </c>
      <c r="J796" s="22">
        <v>46</v>
      </c>
      <c r="K796" s="22">
        <v>0</v>
      </c>
      <c r="L796" s="15">
        <v>46</v>
      </c>
      <c r="M796" s="15">
        <v>18</v>
      </c>
      <c r="O796" t="str">
        <f t="shared" si="12"/>
        <v>MCBBound &amp; Not Paid</v>
      </c>
    </row>
    <row r="797" spans="1:15" ht="12" customHeight="1" outlineLevel="1" x14ac:dyDescent="0.2">
      <c r="A797" s="12" t="s">
        <v>20138</v>
      </c>
      <c r="B797" s="12">
        <v>16459</v>
      </c>
      <c r="C797" s="12" t="s">
        <v>20135</v>
      </c>
      <c r="D797" s="17">
        <v>39862</v>
      </c>
      <c r="E797" s="13">
        <v>39864</v>
      </c>
      <c r="F797" s="14">
        <v>39864</v>
      </c>
      <c r="G797" s="19">
        <v>39864</v>
      </c>
      <c r="H797" s="19">
        <v>39864</v>
      </c>
      <c r="I797" s="21">
        <v>39875</v>
      </c>
      <c r="J797" s="22">
        <v>0</v>
      </c>
      <c r="K797" s="22">
        <v>0</v>
      </c>
      <c r="L797" s="15">
        <v>0</v>
      </c>
      <c r="M797" s="15">
        <v>11</v>
      </c>
      <c r="O797" t="str">
        <f t="shared" si="12"/>
        <v>CNJBound &amp; Not Paid</v>
      </c>
    </row>
    <row r="798" spans="1:15" ht="12" customHeight="1" outlineLevel="1" x14ac:dyDescent="0.2">
      <c r="A798" s="12" t="s">
        <v>20138</v>
      </c>
      <c r="B798" s="12">
        <v>16621</v>
      </c>
      <c r="C798" s="12" t="s">
        <v>20135</v>
      </c>
      <c r="D798" s="13">
        <v>39863</v>
      </c>
      <c r="E798" s="13">
        <v>39864</v>
      </c>
      <c r="F798" s="14">
        <v>39864</v>
      </c>
      <c r="G798" s="14">
        <v>39892</v>
      </c>
      <c r="H798" s="19">
        <v>39892</v>
      </c>
      <c r="I798" s="21">
        <v>39904</v>
      </c>
      <c r="J798" s="15">
        <v>28</v>
      </c>
      <c r="K798" s="22">
        <v>0</v>
      </c>
      <c r="L798" s="15">
        <v>28</v>
      </c>
      <c r="M798" s="15">
        <v>12</v>
      </c>
      <c r="O798" t="str">
        <f t="shared" si="12"/>
        <v>CNJBound &amp; Not Paid</v>
      </c>
    </row>
    <row r="799" spans="1:15" ht="12" customHeight="1" outlineLevel="1" x14ac:dyDescent="0.2">
      <c r="A799" s="12" t="s">
        <v>20138</v>
      </c>
      <c r="B799" s="12">
        <v>16700</v>
      </c>
      <c r="C799" s="12" t="s">
        <v>20135</v>
      </c>
      <c r="D799" s="13">
        <v>39854</v>
      </c>
      <c r="E799" s="13">
        <v>39864</v>
      </c>
      <c r="F799" s="14">
        <v>39864</v>
      </c>
      <c r="G799" s="14">
        <v>39905</v>
      </c>
      <c r="H799" s="14">
        <v>39906</v>
      </c>
      <c r="I799" s="16">
        <v>39922</v>
      </c>
      <c r="J799" s="15">
        <v>41</v>
      </c>
      <c r="K799" s="15">
        <v>1</v>
      </c>
      <c r="L799" s="15">
        <v>42</v>
      </c>
      <c r="M799" s="15">
        <v>16</v>
      </c>
      <c r="O799" t="str">
        <f t="shared" si="12"/>
        <v>CNJBound &amp; Not Paid</v>
      </c>
    </row>
    <row r="800" spans="1:15" ht="12" customHeight="1" outlineLevel="1" x14ac:dyDescent="0.2">
      <c r="A800" s="12" t="s">
        <v>24156</v>
      </c>
      <c r="B800" s="12">
        <v>17126</v>
      </c>
      <c r="C800" s="12" t="s">
        <v>20133</v>
      </c>
      <c r="D800" s="13">
        <v>39850</v>
      </c>
      <c r="E800" s="13">
        <v>39864</v>
      </c>
      <c r="F800" s="14">
        <v>39864</v>
      </c>
      <c r="G800" s="20"/>
      <c r="H800" s="20"/>
      <c r="I800" s="18"/>
      <c r="J800" s="23"/>
      <c r="K800" s="23"/>
      <c r="L800" s="15">
        <v>0</v>
      </c>
      <c r="M800" s="15">
        <v>0</v>
      </c>
      <c r="O800" t="str">
        <f t="shared" si="12"/>
        <v>LABDeclined</v>
      </c>
    </row>
    <row r="801" spans="1:15" ht="12" customHeight="1" outlineLevel="1" x14ac:dyDescent="0.2">
      <c r="A801" s="12" t="s">
        <v>24157</v>
      </c>
      <c r="B801" s="12">
        <v>16633</v>
      </c>
      <c r="C801" s="12" t="s">
        <v>20135</v>
      </c>
      <c r="D801" s="13">
        <v>39861</v>
      </c>
      <c r="E801" s="13">
        <v>39864</v>
      </c>
      <c r="F801" s="14">
        <v>39864</v>
      </c>
      <c r="G801" s="14">
        <v>39892</v>
      </c>
      <c r="H801" s="14">
        <v>39895</v>
      </c>
      <c r="I801" s="16">
        <v>39905</v>
      </c>
      <c r="J801" s="15">
        <v>28</v>
      </c>
      <c r="K801" s="15">
        <v>3</v>
      </c>
      <c r="L801" s="15">
        <v>31</v>
      </c>
      <c r="M801" s="15">
        <v>10</v>
      </c>
      <c r="O801" t="str">
        <f t="shared" si="12"/>
        <v>MCBBound &amp; Not Paid</v>
      </c>
    </row>
    <row r="802" spans="1:15" ht="12" customHeight="1" outlineLevel="1" x14ac:dyDescent="0.2">
      <c r="A802" s="12" t="s">
        <v>24158</v>
      </c>
      <c r="B802" s="12">
        <v>17125</v>
      </c>
      <c r="C802" s="12" t="s">
        <v>20133</v>
      </c>
      <c r="D802" s="13">
        <v>39862</v>
      </c>
      <c r="E802" s="13">
        <v>39864</v>
      </c>
      <c r="F802" s="14">
        <v>39864</v>
      </c>
      <c r="G802" s="20"/>
      <c r="H802" s="8"/>
      <c r="J802" s="23"/>
      <c r="K802" s="10"/>
      <c r="L802" s="15">
        <v>0</v>
      </c>
      <c r="M802" s="15">
        <v>0</v>
      </c>
      <c r="O802" t="str">
        <f t="shared" si="12"/>
        <v>NBBDeclined</v>
      </c>
    </row>
    <row r="803" spans="1:15" ht="12" customHeight="1" outlineLevel="1" x14ac:dyDescent="0.2">
      <c r="A803" s="12" t="s">
        <v>24158</v>
      </c>
      <c r="B803" s="12">
        <v>17127</v>
      </c>
      <c r="C803" s="12" t="s">
        <v>20134</v>
      </c>
      <c r="D803" s="13">
        <v>39863</v>
      </c>
      <c r="E803" s="13">
        <v>39864</v>
      </c>
      <c r="F803" s="14">
        <v>39864</v>
      </c>
      <c r="G803" s="14">
        <v>39873</v>
      </c>
      <c r="H803" s="14">
        <v>39873</v>
      </c>
      <c r="I803" s="18"/>
      <c r="J803" s="15">
        <v>9</v>
      </c>
      <c r="K803" s="15">
        <v>0</v>
      </c>
      <c r="L803" s="15">
        <v>9</v>
      </c>
      <c r="M803" s="15">
        <v>0</v>
      </c>
      <c r="O803" t="str">
        <f t="shared" si="12"/>
        <v>NBBNo Sale</v>
      </c>
    </row>
    <row r="804" spans="1:15" ht="12" customHeight="1" outlineLevel="1" x14ac:dyDescent="0.2">
      <c r="A804" s="12" t="s">
        <v>24158</v>
      </c>
      <c r="B804" s="12">
        <v>17124</v>
      </c>
      <c r="C804" s="12" t="s">
        <v>20133</v>
      </c>
      <c r="D804" s="18"/>
      <c r="E804" s="13">
        <v>39864</v>
      </c>
      <c r="F804" s="14">
        <v>39864</v>
      </c>
      <c r="G804" s="20"/>
      <c r="H804" s="20"/>
      <c r="I804" s="18"/>
      <c r="J804" s="23"/>
      <c r="K804" s="23"/>
      <c r="L804" s="15">
        <v>0</v>
      </c>
      <c r="M804" s="15">
        <v>0</v>
      </c>
      <c r="O804" t="str">
        <f t="shared" si="12"/>
        <v>NBBDeclined</v>
      </c>
    </row>
    <row r="805" spans="1:15" ht="12" customHeight="1" outlineLevel="1" x14ac:dyDescent="0.2">
      <c r="A805" s="12" t="s">
        <v>20138</v>
      </c>
      <c r="B805" s="12">
        <v>16526</v>
      </c>
      <c r="C805" s="12" t="s">
        <v>20135</v>
      </c>
      <c r="D805" s="13">
        <v>39863</v>
      </c>
      <c r="E805" s="13">
        <v>39863</v>
      </c>
      <c r="F805" s="14">
        <v>39867</v>
      </c>
      <c r="G805" s="14">
        <v>39882</v>
      </c>
      <c r="H805" s="19">
        <v>39882</v>
      </c>
      <c r="I805" s="21">
        <v>39893</v>
      </c>
      <c r="J805" s="15">
        <v>15</v>
      </c>
      <c r="K805" s="22">
        <v>0</v>
      </c>
      <c r="L805" s="15">
        <v>15</v>
      </c>
      <c r="M805" s="15">
        <v>11</v>
      </c>
      <c r="O805" t="str">
        <f t="shared" si="12"/>
        <v>CNJBound &amp; Not Paid</v>
      </c>
    </row>
    <row r="806" spans="1:15" ht="12" customHeight="1" outlineLevel="1" x14ac:dyDescent="0.2">
      <c r="A806" s="12" t="s">
        <v>20138</v>
      </c>
      <c r="B806" s="12">
        <v>16377</v>
      </c>
      <c r="C806" s="12" t="s">
        <v>20135</v>
      </c>
      <c r="D806" s="13">
        <v>39864</v>
      </c>
      <c r="E806" s="13">
        <v>39867</v>
      </c>
      <c r="F806" s="14">
        <v>39867</v>
      </c>
      <c r="G806" s="14">
        <v>39867</v>
      </c>
      <c r="H806" s="19">
        <v>39867</v>
      </c>
      <c r="I806" s="16">
        <v>39871</v>
      </c>
      <c r="J806" s="15">
        <v>0</v>
      </c>
      <c r="K806" s="22">
        <v>0</v>
      </c>
      <c r="L806" s="15">
        <v>0</v>
      </c>
      <c r="M806" s="15">
        <v>4</v>
      </c>
      <c r="O806" t="str">
        <f t="shared" si="12"/>
        <v>CNJBound &amp; Not Paid</v>
      </c>
    </row>
    <row r="807" spans="1:15" ht="12" customHeight="1" outlineLevel="1" x14ac:dyDescent="0.2">
      <c r="A807" s="12" t="s">
        <v>24153</v>
      </c>
      <c r="B807" s="12">
        <v>16524</v>
      </c>
      <c r="C807" s="12" t="s">
        <v>20135</v>
      </c>
      <c r="D807" s="13">
        <v>39863</v>
      </c>
      <c r="E807" s="13">
        <v>39867</v>
      </c>
      <c r="F807" s="14">
        <v>39867</v>
      </c>
      <c r="G807" s="14">
        <v>39870</v>
      </c>
      <c r="H807" s="14">
        <v>39870</v>
      </c>
      <c r="I807" s="16">
        <v>39893</v>
      </c>
      <c r="J807" s="15">
        <v>3</v>
      </c>
      <c r="K807" s="15">
        <v>0</v>
      </c>
      <c r="L807" s="15">
        <v>3</v>
      </c>
      <c r="M807" s="15">
        <v>23</v>
      </c>
      <c r="O807" t="str">
        <f t="shared" si="12"/>
        <v>HJMBound &amp; Not Paid</v>
      </c>
    </row>
    <row r="808" spans="1:15" ht="12" customHeight="1" outlineLevel="1" x14ac:dyDescent="0.2">
      <c r="A808" s="12" t="s">
        <v>24153</v>
      </c>
      <c r="B808" s="12">
        <v>16635</v>
      </c>
      <c r="C808" s="12" t="s">
        <v>20135</v>
      </c>
      <c r="D808" s="13">
        <v>39862</v>
      </c>
      <c r="E808" s="13">
        <v>39864</v>
      </c>
      <c r="F808" s="14">
        <v>39867</v>
      </c>
      <c r="G808" s="14">
        <v>39868</v>
      </c>
      <c r="H808" s="14">
        <v>39885</v>
      </c>
      <c r="I808" s="16">
        <v>39906</v>
      </c>
      <c r="J808" s="15">
        <v>1</v>
      </c>
      <c r="K808" s="15">
        <v>17</v>
      </c>
      <c r="L808" s="15">
        <v>18</v>
      </c>
      <c r="M808" s="15">
        <v>21</v>
      </c>
      <c r="O808" t="str">
        <f t="shared" si="12"/>
        <v>HJMBound &amp; Not Paid</v>
      </c>
    </row>
    <row r="809" spans="1:15" ht="12" customHeight="1" outlineLevel="1" x14ac:dyDescent="0.2">
      <c r="A809" s="12" t="s">
        <v>24153</v>
      </c>
      <c r="B809" s="12">
        <v>16444</v>
      </c>
      <c r="C809" s="12" t="s">
        <v>20135</v>
      </c>
      <c r="D809" s="13">
        <v>39864</v>
      </c>
      <c r="E809" s="13">
        <v>39867</v>
      </c>
      <c r="F809" s="14">
        <v>39867</v>
      </c>
      <c r="G809" s="14">
        <v>39867</v>
      </c>
      <c r="H809" s="14">
        <v>39868</v>
      </c>
      <c r="I809" s="16">
        <v>39873</v>
      </c>
      <c r="J809" s="15">
        <v>0</v>
      </c>
      <c r="K809" s="15">
        <v>1</v>
      </c>
      <c r="L809" s="15">
        <v>1</v>
      </c>
      <c r="M809" s="15">
        <v>5</v>
      </c>
      <c r="O809" t="str">
        <f t="shared" si="12"/>
        <v>HJMBound &amp; Not Paid</v>
      </c>
    </row>
    <row r="810" spans="1:15" ht="12" customHeight="1" outlineLevel="1" x14ac:dyDescent="0.2">
      <c r="A810" s="12" t="s">
        <v>24153</v>
      </c>
      <c r="B810" s="12">
        <v>17135</v>
      </c>
      <c r="C810" s="12" t="s">
        <v>20135</v>
      </c>
      <c r="D810" s="13">
        <v>39861</v>
      </c>
      <c r="E810" s="13">
        <v>39867</v>
      </c>
      <c r="F810" s="14">
        <v>39867</v>
      </c>
      <c r="G810" s="14">
        <v>39874</v>
      </c>
      <c r="H810" s="19">
        <v>39884</v>
      </c>
      <c r="J810" s="15">
        <v>7</v>
      </c>
      <c r="K810" s="22">
        <v>10</v>
      </c>
      <c r="L810" s="15">
        <v>17</v>
      </c>
      <c r="M810" s="15">
        <v>0</v>
      </c>
      <c r="O810" t="str">
        <f t="shared" si="12"/>
        <v>HJMBound &amp; Not Paid</v>
      </c>
    </row>
    <row r="811" spans="1:15" ht="12" customHeight="1" outlineLevel="1" x14ac:dyDescent="0.2">
      <c r="A811" s="12" t="s">
        <v>24153</v>
      </c>
      <c r="B811" s="12">
        <v>17129</v>
      </c>
      <c r="C811" s="12" t="s">
        <v>20135</v>
      </c>
      <c r="D811" s="13">
        <v>39863</v>
      </c>
      <c r="E811" s="13">
        <v>39864</v>
      </c>
      <c r="F811" s="14">
        <v>39867</v>
      </c>
      <c r="G811" s="14">
        <v>39874</v>
      </c>
      <c r="H811" s="14">
        <v>39878</v>
      </c>
      <c r="J811" s="15">
        <v>7</v>
      </c>
      <c r="K811" s="15">
        <v>4</v>
      </c>
      <c r="L811" s="15">
        <v>11</v>
      </c>
      <c r="M811" s="15">
        <v>0</v>
      </c>
      <c r="O811" t="str">
        <f t="shared" si="12"/>
        <v>HJMBound &amp; Not Paid</v>
      </c>
    </row>
    <row r="812" spans="1:15" ht="12" customHeight="1" outlineLevel="1" x14ac:dyDescent="0.2">
      <c r="A812" s="12" t="s">
        <v>24156</v>
      </c>
      <c r="B812" s="12">
        <v>17132</v>
      </c>
      <c r="C812" s="12" t="s">
        <v>20135</v>
      </c>
      <c r="D812" s="13">
        <v>39905</v>
      </c>
      <c r="E812" s="13">
        <v>39867</v>
      </c>
      <c r="F812" s="14">
        <v>39867</v>
      </c>
      <c r="G812" s="14">
        <v>39906</v>
      </c>
      <c r="H812" s="14">
        <v>39909</v>
      </c>
      <c r="J812" s="15">
        <v>39</v>
      </c>
      <c r="K812" s="15">
        <v>3</v>
      </c>
      <c r="L812" s="15">
        <v>42</v>
      </c>
      <c r="M812" s="15">
        <v>0</v>
      </c>
      <c r="O812" t="str">
        <f t="shared" si="12"/>
        <v>LABBound &amp; Not Paid</v>
      </c>
    </row>
    <row r="813" spans="1:15" ht="12" customHeight="1" outlineLevel="1" x14ac:dyDescent="0.2">
      <c r="A813" s="12" t="s">
        <v>24157</v>
      </c>
      <c r="B813" s="12">
        <v>16684</v>
      </c>
      <c r="C813" s="12" t="s">
        <v>20135</v>
      </c>
      <c r="D813" s="13">
        <v>39863</v>
      </c>
      <c r="E813" s="13">
        <v>39867</v>
      </c>
      <c r="F813" s="14">
        <v>39867</v>
      </c>
      <c r="G813" s="14">
        <v>39905</v>
      </c>
      <c r="H813" s="19">
        <v>39905</v>
      </c>
      <c r="I813" s="21">
        <v>39919</v>
      </c>
      <c r="J813" s="15">
        <v>38</v>
      </c>
      <c r="K813" s="22">
        <v>0</v>
      </c>
      <c r="L813" s="15">
        <v>38</v>
      </c>
      <c r="M813" s="15">
        <v>14</v>
      </c>
      <c r="O813" t="str">
        <f t="shared" si="12"/>
        <v>MCBBound &amp; Not Paid</v>
      </c>
    </row>
    <row r="814" spans="1:15" ht="12" customHeight="1" outlineLevel="1" x14ac:dyDescent="0.2">
      <c r="A814" s="12" t="s">
        <v>24157</v>
      </c>
      <c r="B814" s="12">
        <v>16560</v>
      </c>
      <c r="C814" s="12" t="s">
        <v>20135</v>
      </c>
      <c r="D814" s="13">
        <v>39856</v>
      </c>
      <c r="E814" s="13">
        <v>39867</v>
      </c>
      <c r="F814" s="14">
        <v>39867</v>
      </c>
      <c r="G814" s="19">
        <v>39886</v>
      </c>
      <c r="H814" s="19">
        <v>39886</v>
      </c>
      <c r="I814" s="21">
        <v>39903</v>
      </c>
      <c r="J814" s="22">
        <v>19</v>
      </c>
      <c r="K814" s="22">
        <v>0</v>
      </c>
      <c r="L814" s="15">
        <v>19</v>
      </c>
      <c r="M814" s="15">
        <v>17</v>
      </c>
      <c r="O814" t="str">
        <f t="shared" si="12"/>
        <v>MCBBound &amp; Not Paid</v>
      </c>
    </row>
    <row r="815" spans="1:15" ht="12" customHeight="1" outlineLevel="1" x14ac:dyDescent="0.2">
      <c r="A815" s="12" t="s">
        <v>24157</v>
      </c>
      <c r="B815" s="12">
        <v>16676</v>
      </c>
      <c r="C815" s="12" t="s">
        <v>20135</v>
      </c>
      <c r="D815" s="13">
        <v>39864</v>
      </c>
      <c r="E815" s="13">
        <v>39867</v>
      </c>
      <c r="F815" s="14">
        <v>39867</v>
      </c>
      <c r="G815" s="14">
        <v>39904</v>
      </c>
      <c r="H815" s="19">
        <v>39905</v>
      </c>
      <c r="I815" s="21">
        <v>39917</v>
      </c>
      <c r="J815" s="15">
        <v>37</v>
      </c>
      <c r="K815" s="22">
        <v>1</v>
      </c>
      <c r="L815" s="15">
        <v>38</v>
      </c>
      <c r="M815" s="15">
        <v>12</v>
      </c>
      <c r="O815" t="str">
        <f t="shared" si="12"/>
        <v>MCBBound &amp; Not Paid</v>
      </c>
    </row>
    <row r="816" spans="1:15" ht="12" customHeight="1" outlineLevel="1" x14ac:dyDescent="0.2">
      <c r="A816" s="12" t="s">
        <v>24158</v>
      </c>
      <c r="B816" s="12">
        <v>17133</v>
      </c>
      <c r="C816" s="12" t="s">
        <v>20133</v>
      </c>
      <c r="D816" s="13">
        <v>39864</v>
      </c>
      <c r="E816" s="13">
        <v>39867</v>
      </c>
      <c r="F816" s="14">
        <v>39867</v>
      </c>
      <c r="G816" s="20"/>
      <c r="H816" s="20"/>
      <c r="J816" s="23"/>
      <c r="K816" s="23"/>
      <c r="L816" s="15">
        <v>0</v>
      </c>
      <c r="M816" s="15">
        <v>0</v>
      </c>
      <c r="O816" t="str">
        <f t="shared" si="12"/>
        <v>NBBDeclined</v>
      </c>
    </row>
    <row r="817" spans="1:15" ht="12" customHeight="1" outlineLevel="1" x14ac:dyDescent="0.2">
      <c r="A817" s="12" t="s">
        <v>24158</v>
      </c>
      <c r="B817" s="12">
        <v>17134</v>
      </c>
      <c r="C817" s="12" t="s">
        <v>20133</v>
      </c>
      <c r="D817" s="13">
        <v>39862</v>
      </c>
      <c r="E817" s="13">
        <v>39867</v>
      </c>
      <c r="F817" s="14">
        <v>39867</v>
      </c>
      <c r="G817" s="8"/>
      <c r="H817" s="8"/>
      <c r="J817" s="10"/>
      <c r="K817" s="10"/>
      <c r="L817" s="15">
        <v>0</v>
      </c>
      <c r="M817" s="15">
        <v>0</v>
      </c>
      <c r="O817" t="str">
        <f t="shared" si="12"/>
        <v>NBBDeclined</v>
      </c>
    </row>
    <row r="818" spans="1:15" ht="12" customHeight="1" outlineLevel="1" x14ac:dyDescent="0.2">
      <c r="A818" s="12" t="s">
        <v>24158</v>
      </c>
      <c r="B818" s="12">
        <v>17131</v>
      </c>
      <c r="C818" s="12" t="s">
        <v>20134</v>
      </c>
      <c r="D818" s="13">
        <v>39850</v>
      </c>
      <c r="E818" s="13">
        <v>39867</v>
      </c>
      <c r="F818" s="14">
        <v>39867</v>
      </c>
      <c r="G818" s="14">
        <v>39881</v>
      </c>
      <c r="H818" s="14">
        <v>39881</v>
      </c>
      <c r="J818" s="15">
        <v>14</v>
      </c>
      <c r="K818" s="15">
        <v>0</v>
      </c>
      <c r="L818" s="15">
        <v>14</v>
      </c>
      <c r="M818" s="15">
        <v>0</v>
      </c>
      <c r="O818" t="str">
        <f t="shared" si="12"/>
        <v>NBBNo Sale</v>
      </c>
    </row>
    <row r="819" spans="1:15" ht="12" customHeight="1" outlineLevel="1" x14ac:dyDescent="0.2">
      <c r="A819" s="12" t="s">
        <v>24158</v>
      </c>
      <c r="B819" s="12">
        <v>17130</v>
      </c>
      <c r="C819" s="12" t="s">
        <v>20134</v>
      </c>
      <c r="D819" s="13">
        <v>39863</v>
      </c>
      <c r="E819" s="13">
        <v>39865</v>
      </c>
      <c r="F819" s="14">
        <v>39867</v>
      </c>
      <c r="G819" s="19">
        <v>39872</v>
      </c>
      <c r="H819" s="19">
        <v>39872</v>
      </c>
      <c r="J819" s="22">
        <v>5</v>
      </c>
      <c r="K819" s="22">
        <v>0</v>
      </c>
      <c r="L819" s="15">
        <v>5</v>
      </c>
      <c r="M819" s="15">
        <v>0</v>
      </c>
      <c r="O819" t="str">
        <f t="shared" si="12"/>
        <v>NBBNo Sale</v>
      </c>
    </row>
    <row r="820" spans="1:15" ht="12" customHeight="1" outlineLevel="1" x14ac:dyDescent="0.2">
      <c r="A820" s="12" t="s">
        <v>24158</v>
      </c>
      <c r="B820" s="12">
        <v>17128</v>
      </c>
      <c r="C820" s="12" t="s">
        <v>20134</v>
      </c>
      <c r="D820" s="18"/>
      <c r="E820" s="13">
        <v>39864</v>
      </c>
      <c r="F820" s="14">
        <v>39867</v>
      </c>
      <c r="G820" s="14">
        <v>39877</v>
      </c>
      <c r="H820" s="14">
        <v>39877</v>
      </c>
      <c r="J820" s="15">
        <v>10</v>
      </c>
      <c r="K820" s="15">
        <v>0</v>
      </c>
      <c r="L820" s="15">
        <v>10</v>
      </c>
      <c r="M820" s="15">
        <v>0</v>
      </c>
      <c r="O820" t="str">
        <f t="shared" si="12"/>
        <v>NBBNo Sale</v>
      </c>
    </row>
    <row r="821" spans="1:15" ht="12" customHeight="1" outlineLevel="1" x14ac:dyDescent="0.2">
      <c r="A821" s="12" t="s">
        <v>20138</v>
      </c>
      <c r="B821" s="12">
        <v>16664</v>
      </c>
      <c r="C821" s="12" t="s">
        <v>20135</v>
      </c>
      <c r="D821" s="13">
        <v>39832</v>
      </c>
      <c r="E821" s="13">
        <v>39843</v>
      </c>
      <c r="F821" s="14">
        <v>39868</v>
      </c>
      <c r="G821" s="14">
        <v>39902</v>
      </c>
      <c r="H821" s="14">
        <v>39904</v>
      </c>
      <c r="I821" s="16">
        <v>39915</v>
      </c>
      <c r="J821" s="15">
        <v>34</v>
      </c>
      <c r="K821" s="15">
        <v>2</v>
      </c>
      <c r="L821" s="15">
        <v>36</v>
      </c>
      <c r="M821" s="15">
        <v>11</v>
      </c>
      <c r="O821" t="str">
        <f t="shared" si="12"/>
        <v>CNJBound &amp; Not Paid</v>
      </c>
    </row>
    <row r="822" spans="1:15" ht="12" customHeight="1" outlineLevel="1" x14ac:dyDescent="0.2">
      <c r="A822" s="12" t="s">
        <v>24153</v>
      </c>
      <c r="B822" s="12">
        <v>16470</v>
      </c>
      <c r="C822" s="12" t="s">
        <v>20135</v>
      </c>
      <c r="D822" s="13">
        <v>39866</v>
      </c>
      <c r="E822" s="13">
        <v>39868</v>
      </c>
      <c r="F822" s="14">
        <v>39868</v>
      </c>
      <c r="G822" s="19">
        <v>39869</v>
      </c>
      <c r="H822" s="19">
        <v>39869</v>
      </c>
      <c r="I822" s="16">
        <v>39878</v>
      </c>
      <c r="J822" s="22">
        <v>1</v>
      </c>
      <c r="K822" s="22">
        <v>0</v>
      </c>
      <c r="L822" s="15">
        <v>1</v>
      </c>
      <c r="M822" s="15">
        <v>9</v>
      </c>
      <c r="O822" t="str">
        <f t="shared" si="12"/>
        <v>HJMBound &amp; Not Paid</v>
      </c>
    </row>
    <row r="823" spans="1:15" ht="12" customHeight="1" outlineLevel="1" x14ac:dyDescent="0.2">
      <c r="A823" s="12" t="s">
        <v>24153</v>
      </c>
      <c r="B823" s="12">
        <v>16447</v>
      </c>
      <c r="C823" s="12" t="s">
        <v>20135</v>
      </c>
      <c r="D823" s="13">
        <v>39867</v>
      </c>
      <c r="E823" s="13">
        <v>39868</v>
      </c>
      <c r="F823" s="14">
        <v>39868</v>
      </c>
      <c r="G823" s="14">
        <v>39849</v>
      </c>
      <c r="H823" s="14">
        <v>39868</v>
      </c>
      <c r="I823" s="16">
        <v>39873</v>
      </c>
      <c r="J823" s="15">
        <v>-19</v>
      </c>
      <c r="K823" s="15">
        <v>19</v>
      </c>
      <c r="L823" s="15">
        <v>0</v>
      </c>
      <c r="M823" s="15">
        <v>5</v>
      </c>
      <c r="O823" t="str">
        <f t="shared" si="12"/>
        <v>HJMBound &amp; Not Paid</v>
      </c>
    </row>
    <row r="824" spans="1:15" ht="12" customHeight="1" outlineLevel="1" x14ac:dyDescent="0.2">
      <c r="A824" s="12" t="s">
        <v>24153</v>
      </c>
      <c r="B824" s="12">
        <v>16467</v>
      </c>
      <c r="C824" s="12" t="s">
        <v>20135</v>
      </c>
      <c r="D824" s="13">
        <v>39868</v>
      </c>
      <c r="E824" s="13">
        <v>39868</v>
      </c>
      <c r="F824" s="14">
        <v>39868</v>
      </c>
      <c r="G824" s="14">
        <v>39869</v>
      </c>
      <c r="H824" s="14">
        <v>39869</v>
      </c>
      <c r="I824" s="16">
        <v>39878</v>
      </c>
      <c r="J824" s="15">
        <v>1</v>
      </c>
      <c r="K824" s="15">
        <v>0</v>
      </c>
      <c r="L824" s="15">
        <v>1</v>
      </c>
      <c r="M824" s="15">
        <v>9</v>
      </c>
      <c r="O824" t="str">
        <f t="shared" si="12"/>
        <v>HJMBound &amp; Not Paid</v>
      </c>
    </row>
    <row r="825" spans="1:15" ht="12" customHeight="1" outlineLevel="1" x14ac:dyDescent="0.2">
      <c r="A825" s="12" t="s">
        <v>24155</v>
      </c>
      <c r="B825" s="12">
        <v>16708</v>
      </c>
      <c r="C825" s="12" t="s">
        <v>20135</v>
      </c>
      <c r="D825" s="13">
        <v>39862</v>
      </c>
      <c r="E825" s="13">
        <v>39868</v>
      </c>
      <c r="F825" s="14">
        <v>39868</v>
      </c>
      <c r="G825" s="14">
        <v>39910</v>
      </c>
      <c r="H825" s="14">
        <v>39910</v>
      </c>
      <c r="I825" s="16">
        <v>39924</v>
      </c>
      <c r="J825" s="15">
        <v>42</v>
      </c>
      <c r="K825" s="15">
        <v>0</v>
      </c>
      <c r="L825" s="15">
        <v>42</v>
      </c>
      <c r="M825" s="15">
        <v>14</v>
      </c>
      <c r="O825" t="str">
        <f t="shared" si="12"/>
        <v>JRBound &amp; Not Paid</v>
      </c>
    </row>
    <row r="826" spans="1:15" ht="12" customHeight="1" outlineLevel="1" x14ac:dyDescent="0.2">
      <c r="A826" s="12" t="s">
        <v>24156</v>
      </c>
      <c r="B826" s="12">
        <v>17136</v>
      </c>
      <c r="C826" s="12" t="s">
        <v>20135</v>
      </c>
      <c r="D826" s="13">
        <v>39864</v>
      </c>
      <c r="E826" s="13">
        <v>39867</v>
      </c>
      <c r="F826" s="14">
        <v>39868</v>
      </c>
      <c r="G826" s="14">
        <v>39874</v>
      </c>
      <c r="H826" s="14">
        <v>39876</v>
      </c>
      <c r="I826" s="18"/>
      <c r="J826" s="15">
        <v>6</v>
      </c>
      <c r="K826" s="15">
        <v>2</v>
      </c>
      <c r="L826" s="15">
        <v>8</v>
      </c>
      <c r="M826" s="15">
        <v>0</v>
      </c>
      <c r="O826" t="str">
        <f t="shared" si="12"/>
        <v>LABBound &amp; Not Paid</v>
      </c>
    </row>
    <row r="827" spans="1:15" ht="12" customHeight="1" outlineLevel="1" x14ac:dyDescent="0.2">
      <c r="A827" s="12" t="s">
        <v>24157</v>
      </c>
      <c r="B827" s="12">
        <v>16555</v>
      </c>
      <c r="C827" s="12" t="s">
        <v>20135</v>
      </c>
      <c r="D827" s="13">
        <v>39868</v>
      </c>
      <c r="E827" s="13">
        <v>39868</v>
      </c>
      <c r="F827" s="14">
        <v>39868</v>
      </c>
      <c r="G827" s="14">
        <v>39888</v>
      </c>
      <c r="H827" s="14">
        <v>39890</v>
      </c>
      <c r="I827" s="16">
        <v>39902</v>
      </c>
      <c r="J827" s="15">
        <v>20</v>
      </c>
      <c r="K827" s="15">
        <v>2</v>
      </c>
      <c r="L827" s="15">
        <v>22</v>
      </c>
      <c r="M827" s="15">
        <v>12</v>
      </c>
      <c r="O827" t="str">
        <f t="shared" si="12"/>
        <v>MCBBound &amp; Not Paid</v>
      </c>
    </row>
    <row r="828" spans="1:15" ht="12" customHeight="1" outlineLevel="1" x14ac:dyDescent="0.2">
      <c r="A828" s="12" t="s">
        <v>24158</v>
      </c>
      <c r="B828" s="12">
        <v>17138</v>
      </c>
      <c r="C828" s="12" t="s">
        <v>20133</v>
      </c>
      <c r="D828" s="13">
        <v>38701</v>
      </c>
      <c r="E828" s="13">
        <v>39868</v>
      </c>
      <c r="F828" s="14">
        <v>39868</v>
      </c>
      <c r="G828" s="20"/>
      <c r="H828" s="20"/>
      <c r="J828" s="23"/>
      <c r="K828" s="23"/>
      <c r="L828" s="15">
        <v>0</v>
      </c>
      <c r="M828" s="15">
        <v>0</v>
      </c>
      <c r="O828" t="str">
        <f t="shared" si="12"/>
        <v>NBBDeclined</v>
      </c>
    </row>
    <row r="829" spans="1:15" ht="12" customHeight="1" outlineLevel="1" x14ac:dyDescent="0.2">
      <c r="A829" s="12" t="s">
        <v>24158</v>
      </c>
      <c r="B829" s="12">
        <v>17137</v>
      </c>
      <c r="C829" s="12" t="s">
        <v>20133</v>
      </c>
      <c r="D829" s="13">
        <v>39865</v>
      </c>
      <c r="E829" s="13">
        <v>39868</v>
      </c>
      <c r="F829" s="14">
        <v>39868</v>
      </c>
      <c r="G829" s="20"/>
      <c r="H829" s="20"/>
      <c r="I829" s="18"/>
      <c r="J829" s="23"/>
      <c r="K829" s="23"/>
      <c r="L829" s="15">
        <v>0</v>
      </c>
      <c r="M829" s="15">
        <v>0</v>
      </c>
      <c r="O829" t="str">
        <f t="shared" si="12"/>
        <v>NBBDeclined</v>
      </c>
    </row>
    <row r="830" spans="1:15" ht="12" customHeight="1" outlineLevel="1" x14ac:dyDescent="0.2">
      <c r="A830" s="12" t="s">
        <v>24153</v>
      </c>
      <c r="B830" s="12">
        <v>16713</v>
      </c>
      <c r="C830" s="12" t="s">
        <v>20135</v>
      </c>
      <c r="D830" s="13">
        <v>39868</v>
      </c>
      <c r="E830" s="13">
        <v>39868</v>
      </c>
      <c r="F830" s="14">
        <v>39869</v>
      </c>
      <c r="G830" s="14">
        <v>39890</v>
      </c>
      <c r="H830" s="14">
        <v>39909</v>
      </c>
      <c r="I830" s="16">
        <v>39925</v>
      </c>
      <c r="J830" s="15">
        <v>21</v>
      </c>
      <c r="K830" s="15">
        <v>19</v>
      </c>
      <c r="L830" s="15">
        <v>40</v>
      </c>
      <c r="M830" s="15">
        <v>16</v>
      </c>
      <c r="O830" t="str">
        <f t="shared" si="12"/>
        <v>HJMBound &amp; Not Paid</v>
      </c>
    </row>
    <row r="831" spans="1:15" ht="12" customHeight="1" outlineLevel="1" x14ac:dyDescent="0.2">
      <c r="A831" s="12" t="s">
        <v>24153</v>
      </c>
      <c r="B831" s="12">
        <v>16463</v>
      </c>
      <c r="C831" s="12" t="s">
        <v>20135</v>
      </c>
      <c r="D831" s="13">
        <v>39864</v>
      </c>
      <c r="E831" s="13">
        <v>39868</v>
      </c>
      <c r="F831" s="14">
        <v>39869</v>
      </c>
      <c r="G831" s="19">
        <v>39869</v>
      </c>
      <c r="H831" s="19">
        <v>39869</v>
      </c>
      <c r="I831" s="16">
        <v>39877</v>
      </c>
      <c r="J831" s="22">
        <v>0</v>
      </c>
      <c r="K831" s="22">
        <v>0</v>
      </c>
      <c r="L831" s="15">
        <v>0</v>
      </c>
      <c r="M831" s="15">
        <v>8</v>
      </c>
      <c r="O831" t="str">
        <f t="shared" si="12"/>
        <v>HJMBound &amp; Not Paid</v>
      </c>
    </row>
    <row r="832" spans="1:15" ht="12" customHeight="1" outlineLevel="1" x14ac:dyDescent="0.2">
      <c r="A832" s="12" t="s">
        <v>24156</v>
      </c>
      <c r="B832" s="12">
        <v>17140</v>
      </c>
      <c r="C832" s="12" t="s">
        <v>20134</v>
      </c>
      <c r="D832" s="13">
        <v>39864</v>
      </c>
      <c r="E832" s="13">
        <v>39868</v>
      </c>
      <c r="F832" s="14">
        <v>39869</v>
      </c>
      <c r="G832" s="14">
        <v>39869</v>
      </c>
      <c r="H832" s="14">
        <v>39869</v>
      </c>
      <c r="J832" s="15">
        <v>0</v>
      </c>
      <c r="K832" s="15">
        <v>0</v>
      </c>
      <c r="L832" s="15">
        <v>0</v>
      </c>
      <c r="M832" s="15">
        <v>0</v>
      </c>
      <c r="O832" t="str">
        <f t="shared" si="12"/>
        <v>LABNo Sale</v>
      </c>
    </row>
    <row r="833" spans="1:15" ht="12" customHeight="1" outlineLevel="1" x14ac:dyDescent="0.2">
      <c r="A833" s="12" t="s">
        <v>24156</v>
      </c>
      <c r="B833" s="12">
        <v>17139</v>
      </c>
      <c r="C833" s="12" t="s">
        <v>20133</v>
      </c>
      <c r="D833" s="13">
        <v>39857</v>
      </c>
      <c r="E833" s="13">
        <v>39868</v>
      </c>
      <c r="F833" s="14">
        <v>39869</v>
      </c>
      <c r="G833" s="19">
        <v>39874</v>
      </c>
      <c r="H833" s="8"/>
      <c r="I833" s="18"/>
      <c r="J833" s="22">
        <v>5</v>
      </c>
      <c r="K833" s="10"/>
      <c r="L833" s="15">
        <v>0</v>
      </c>
      <c r="M833" s="15">
        <v>0</v>
      </c>
      <c r="O833" t="str">
        <f t="shared" si="12"/>
        <v>LABDeclined</v>
      </c>
    </row>
    <row r="834" spans="1:15" ht="12" customHeight="1" outlineLevel="1" x14ac:dyDescent="0.2">
      <c r="A834" s="12" t="s">
        <v>24157</v>
      </c>
      <c r="B834" s="12">
        <v>16857</v>
      </c>
      <c r="C834" s="12" t="s">
        <v>20135</v>
      </c>
      <c r="D834" s="13">
        <v>39863</v>
      </c>
      <c r="E834" s="13">
        <v>39862</v>
      </c>
      <c r="F834" s="14">
        <v>39869</v>
      </c>
      <c r="G834" s="19">
        <v>39917</v>
      </c>
      <c r="H834" s="19">
        <v>39917</v>
      </c>
      <c r="I834" s="16">
        <v>39934</v>
      </c>
      <c r="J834" s="22">
        <v>48</v>
      </c>
      <c r="K834" s="22">
        <v>0</v>
      </c>
      <c r="L834" s="15">
        <v>48</v>
      </c>
      <c r="M834" s="15">
        <v>17</v>
      </c>
      <c r="O834" t="str">
        <f t="shared" si="12"/>
        <v>MCBBound &amp; Not Paid</v>
      </c>
    </row>
    <row r="835" spans="1:15" ht="12" customHeight="1" outlineLevel="1" x14ac:dyDescent="0.2">
      <c r="A835" s="12" t="s">
        <v>24158</v>
      </c>
      <c r="B835" s="12">
        <v>17141</v>
      </c>
      <c r="C835" s="12" t="s">
        <v>20133</v>
      </c>
      <c r="D835" s="13">
        <v>39868</v>
      </c>
      <c r="E835" s="13">
        <v>39869</v>
      </c>
      <c r="F835" s="14">
        <v>39869</v>
      </c>
      <c r="G835" s="20"/>
      <c r="H835" s="20"/>
      <c r="I835" s="18"/>
      <c r="J835" s="23"/>
      <c r="K835" s="23"/>
      <c r="L835" s="15">
        <v>0</v>
      </c>
      <c r="M835" s="15">
        <v>0</v>
      </c>
      <c r="O835" t="str">
        <f t="shared" ref="O835:O898" si="13">+A835&amp;C835</f>
        <v>NBBDeclined</v>
      </c>
    </row>
    <row r="836" spans="1:15" ht="12" customHeight="1" outlineLevel="1" x14ac:dyDescent="0.2">
      <c r="A836" s="12" t="s">
        <v>20138</v>
      </c>
      <c r="B836" s="12">
        <v>16517</v>
      </c>
      <c r="C836" s="12" t="s">
        <v>20135</v>
      </c>
      <c r="D836" s="13">
        <v>39857</v>
      </c>
      <c r="E836" s="13">
        <v>39870</v>
      </c>
      <c r="F836" s="14">
        <v>39870</v>
      </c>
      <c r="G836" s="14">
        <v>39882</v>
      </c>
      <c r="H836" s="14">
        <v>39883</v>
      </c>
      <c r="I836" s="16">
        <v>39891</v>
      </c>
      <c r="J836" s="15">
        <v>12</v>
      </c>
      <c r="K836" s="15">
        <v>1</v>
      </c>
      <c r="L836" s="15">
        <v>13</v>
      </c>
      <c r="M836" s="15">
        <v>8</v>
      </c>
      <c r="O836" t="str">
        <f t="shared" si="13"/>
        <v>CNJBound &amp; Not Paid</v>
      </c>
    </row>
    <row r="837" spans="1:15" ht="12" customHeight="1" outlineLevel="1" x14ac:dyDescent="0.2">
      <c r="A837" s="12" t="s">
        <v>20138</v>
      </c>
      <c r="B837" s="12">
        <v>16877</v>
      </c>
      <c r="C837" s="12" t="s">
        <v>20135</v>
      </c>
      <c r="D837" s="13">
        <v>39864</v>
      </c>
      <c r="E837" s="13">
        <v>39869</v>
      </c>
      <c r="F837" s="14">
        <v>39870</v>
      </c>
      <c r="G837" s="14">
        <v>39916</v>
      </c>
      <c r="H837" s="19">
        <v>39916</v>
      </c>
      <c r="I837" s="16">
        <v>39937</v>
      </c>
      <c r="J837" s="15">
        <v>46</v>
      </c>
      <c r="K837" s="22">
        <v>0</v>
      </c>
      <c r="L837" s="15">
        <v>46</v>
      </c>
      <c r="M837" s="15">
        <v>21</v>
      </c>
      <c r="O837" t="str">
        <f t="shared" si="13"/>
        <v>CNJBound &amp; Not Paid</v>
      </c>
    </row>
    <row r="838" spans="1:15" ht="12" customHeight="1" outlineLevel="1" x14ac:dyDescent="0.2">
      <c r="A838" s="12" t="s">
        <v>20138</v>
      </c>
      <c r="B838" s="12">
        <v>16926</v>
      </c>
      <c r="C838" s="12" t="s">
        <v>20135</v>
      </c>
      <c r="D838" s="13">
        <v>39867</v>
      </c>
      <c r="E838" s="13">
        <v>39869</v>
      </c>
      <c r="F838" s="14">
        <v>39870</v>
      </c>
      <c r="G838" s="14">
        <v>39939</v>
      </c>
      <c r="H838" s="14">
        <v>39939</v>
      </c>
      <c r="I838" s="16">
        <v>39954</v>
      </c>
      <c r="J838" s="15">
        <v>69</v>
      </c>
      <c r="K838" s="15">
        <v>0</v>
      </c>
      <c r="L838" s="15">
        <v>69</v>
      </c>
      <c r="M838" s="15">
        <v>15</v>
      </c>
      <c r="O838" t="str">
        <f t="shared" si="13"/>
        <v>CNJBound &amp; Not Paid</v>
      </c>
    </row>
    <row r="839" spans="1:15" ht="12" customHeight="1" outlineLevel="1" x14ac:dyDescent="0.2">
      <c r="A839" s="12" t="s">
        <v>24153</v>
      </c>
      <c r="B839" s="12">
        <v>16638</v>
      </c>
      <c r="C839" s="12" t="s">
        <v>20135</v>
      </c>
      <c r="D839" s="13">
        <v>39868</v>
      </c>
      <c r="E839" s="13">
        <v>39870</v>
      </c>
      <c r="F839" s="14">
        <v>39870</v>
      </c>
      <c r="G839" s="14">
        <v>39877</v>
      </c>
      <c r="H839" s="14">
        <v>39878</v>
      </c>
      <c r="I839" s="21">
        <v>39907</v>
      </c>
      <c r="J839" s="15">
        <v>7</v>
      </c>
      <c r="K839" s="15">
        <v>1</v>
      </c>
      <c r="L839" s="15">
        <v>8</v>
      </c>
      <c r="M839" s="15">
        <v>29</v>
      </c>
      <c r="O839" t="str">
        <f t="shared" si="13"/>
        <v>HJMBound &amp; Not Paid</v>
      </c>
    </row>
    <row r="840" spans="1:15" ht="12" customHeight="1" outlineLevel="1" x14ac:dyDescent="0.2">
      <c r="A840" s="12" t="s">
        <v>24153</v>
      </c>
      <c r="B840" s="12">
        <v>16529</v>
      </c>
      <c r="C840" s="12" t="s">
        <v>20135</v>
      </c>
      <c r="D840" s="13">
        <v>39855</v>
      </c>
      <c r="E840" s="13">
        <v>39870</v>
      </c>
      <c r="F840" s="14">
        <v>39870</v>
      </c>
      <c r="G840" s="19">
        <v>39871</v>
      </c>
      <c r="H840" s="19">
        <v>39882</v>
      </c>
      <c r="I840" s="16">
        <v>39894</v>
      </c>
      <c r="J840" s="22">
        <v>1</v>
      </c>
      <c r="K840" s="22">
        <v>11</v>
      </c>
      <c r="L840" s="15">
        <v>12</v>
      </c>
      <c r="M840" s="15">
        <v>12</v>
      </c>
      <c r="O840" t="str">
        <f t="shared" si="13"/>
        <v>HJMBound &amp; Not Paid</v>
      </c>
    </row>
    <row r="841" spans="1:15" ht="12" customHeight="1" outlineLevel="1" x14ac:dyDescent="0.2">
      <c r="A841" s="12" t="s">
        <v>24157</v>
      </c>
      <c r="B841" s="12">
        <v>16659</v>
      </c>
      <c r="C841" s="12" t="s">
        <v>24150</v>
      </c>
      <c r="D841" s="13">
        <v>39862</v>
      </c>
      <c r="E841" s="13">
        <v>39870</v>
      </c>
      <c r="F841" s="14">
        <v>39870</v>
      </c>
      <c r="G841" s="20"/>
      <c r="H841" s="20"/>
      <c r="I841" s="16">
        <v>39913</v>
      </c>
      <c r="J841" s="23"/>
      <c r="K841" s="23"/>
      <c r="L841" s="15">
        <v>0</v>
      </c>
      <c r="M841" s="15">
        <v>0</v>
      </c>
      <c r="O841" t="str">
        <f t="shared" si="13"/>
        <v>MCBDO NOT RENEW</v>
      </c>
    </row>
    <row r="842" spans="1:15" ht="12" customHeight="1" outlineLevel="1" x14ac:dyDescent="0.2">
      <c r="A842" s="12" t="s">
        <v>24158</v>
      </c>
      <c r="B842" s="12">
        <v>17142</v>
      </c>
      <c r="C842" s="12" t="s">
        <v>20133</v>
      </c>
      <c r="D842" s="13">
        <v>39862</v>
      </c>
      <c r="E842" s="13">
        <v>39870</v>
      </c>
      <c r="F842" s="14">
        <v>39870</v>
      </c>
      <c r="G842" s="8"/>
      <c r="H842" s="8"/>
      <c r="I842" s="18"/>
      <c r="J842" s="10"/>
      <c r="K842" s="10"/>
      <c r="L842" s="15">
        <v>0</v>
      </c>
      <c r="M842" s="15">
        <v>0</v>
      </c>
      <c r="O842" t="str">
        <f t="shared" si="13"/>
        <v>NBBDeclined</v>
      </c>
    </row>
    <row r="843" spans="1:15" ht="12" customHeight="1" outlineLevel="1" x14ac:dyDescent="0.2">
      <c r="A843" s="12" t="s">
        <v>24158</v>
      </c>
      <c r="B843" s="12">
        <v>17143</v>
      </c>
      <c r="C843" s="12" t="s">
        <v>20133</v>
      </c>
      <c r="D843" s="13">
        <v>39861</v>
      </c>
      <c r="E843" s="13">
        <v>39870</v>
      </c>
      <c r="F843" s="14">
        <v>39870</v>
      </c>
      <c r="G843" s="8"/>
      <c r="H843" s="8"/>
      <c r="I843" s="18"/>
      <c r="J843" s="10"/>
      <c r="K843" s="10"/>
      <c r="L843" s="15">
        <v>0</v>
      </c>
      <c r="M843" s="15">
        <v>0</v>
      </c>
      <c r="O843" t="str">
        <f t="shared" si="13"/>
        <v>NBBDeclined</v>
      </c>
    </row>
    <row r="844" spans="1:15" ht="12" customHeight="1" outlineLevel="1" x14ac:dyDescent="0.2">
      <c r="A844" s="12" t="s">
        <v>24158</v>
      </c>
      <c r="B844" s="12">
        <v>17145</v>
      </c>
      <c r="C844" s="12" t="s">
        <v>20133</v>
      </c>
      <c r="D844" s="13">
        <v>39868</v>
      </c>
      <c r="E844" s="13">
        <v>39870</v>
      </c>
      <c r="F844" s="14">
        <v>39870</v>
      </c>
      <c r="G844" s="20"/>
      <c r="H844" s="20"/>
      <c r="I844" s="18"/>
      <c r="J844" s="23"/>
      <c r="K844" s="23"/>
      <c r="L844" s="15">
        <v>0</v>
      </c>
      <c r="M844" s="15">
        <v>0</v>
      </c>
      <c r="O844" t="str">
        <f t="shared" si="13"/>
        <v>NBBDeclined</v>
      </c>
    </row>
    <row r="845" spans="1:15" ht="12" customHeight="1" outlineLevel="1" x14ac:dyDescent="0.2">
      <c r="A845" s="12" t="s">
        <v>24158</v>
      </c>
      <c r="B845" s="12">
        <v>17146</v>
      </c>
      <c r="C845" s="12" t="s">
        <v>20137</v>
      </c>
      <c r="D845" s="13">
        <v>39912</v>
      </c>
      <c r="E845" s="13">
        <v>39870</v>
      </c>
      <c r="F845" s="14">
        <v>39870</v>
      </c>
      <c r="G845" s="14">
        <v>39879</v>
      </c>
      <c r="H845" s="14">
        <v>39879</v>
      </c>
      <c r="I845" s="18"/>
      <c r="J845" s="15">
        <v>9</v>
      </c>
      <c r="K845" s="15">
        <v>0</v>
      </c>
      <c r="L845" s="15">
        <v>9</v>
      </c>
      <c r="M845" s="15">
        <v>0</v>
      </c>
      <c r="O845" t="str">
        <f t="shared" si="13"/>
        <v>NBBCancel</v>
      </c>
    </row>
    <row r="846" spans="1:15" ht="12" customHeight="1" outlineLevel="1" x14ac:dyDescent="0.2">
      <c r="A846" s="12" t="s">
        <v>24158</v>
      </c>
      <c r="B846" s="12">
        <v>17144</v>
      </c>
      <c r="C846" s="12" t="s">
        <v>20133</v>
      </c>
      <c r="D846" s="13">
        <v>39862</v>
      </c>
      <c r="E846" s="13">
        <v>39863</v>
      </c>
      <c r="F846" s="14">
        <v>39870</v>
      </c>
      <c r="G846" s="20"/>
      <c r="H846" s="20"/>
      <c r="I846" s="18"/>
      <c r="J846" s="23"/>
      <c r="K846" s="23"/>
      <c r="L846" s="15">
        <v>0</v>
      </c>
      <c r="M846" s="15">
        <v>0</v>
      </c>
      <c r="O846" t="str">
        <f t="shared" si="13"/>
        <v>NBBDeclined</v>
      </c>
    </row>
    <row r="847" spans="1:15" ht="12" customHeight="1" outlineLevel="1" x14ac:dyDescent="0.2">
      <c r="A847" s="12" t="s">
        <v>20138</v>
      </c>
      <c r="B847" s="12">
        <v>16704</v>
      </c>
      <c r="C847" s="12" t="s">
        <v>20135</v>
      </c>
      <c r="D847" s="13">
        <v>39864</v>
      </c>
      <c r="E847" s="13">
        <v>39871</v>
      </c>
      <c r="F847" s="14">
        <v>39871</v>
      </c>
      <c r="G847" s="14">
        <v>39898</v>
      </c>
      <c r="H847" s="14">
        <v>39905</v>
      </c>
      <c r="I847" s="16">
        <v>39923</v>
      </c>
      <c r="J847" s="15">
        <v>27</v>
      </c>
      <c r="K847" s="15">
        <v>7</v>
      </c>
      <c r="L847" s="15">
        <v>34</v>
      </c>
      <c r="M847" s="15">
        <v>18</v>
      </c>
      <c r="O847" t="str">
        <f t="shared" si="13"/>
        <v>CNJBound &amp; Not Paid</v>
      </c>
    </row>
    <row r="848" spans="1:15" ht="12" customHeight="1" outlineLevel="1" x14ac:dyDescent="0.2">
      <c r="A848" s="12" t="s">
        <v>24153</v>
      </c>
      <c r="B848" s="12">
        <v>16540</v>
      </c>
      <c r="C848" s="12" t="s">
        <v>20135</v>
      </c>
      <c r="D848" s="13">
        <v>39871</v>
      </c>
      <c r="E848" s="13">
        <v>39871</v>
      </c>
      <c r="F848" s="14">
        <v>39871</v>
      </c>
      <c r="G848" s="14">
        <v>39874</v>
      </c>
      <c r="H848" s="14">
        <v>39874</v>
      </c>
      <c r="I848" s="16">
        <v>39897</v>
      </c>
      <c r="J848" s="15">
        <v>3</v>
      </c>
      <c r="K848" s="15">
        <v>0</v>
      </c>
      <c r="L848" s="15">
        <v>3</v>
      </c>
      <c r="M848" s="15">
        <v>23</v>
      </c>
      <c r="O848" t="str">
        <f t="shared" si="13"/>
        <v>HJMBound &amp; Not Paid</v>
      </c>
    </row>
    <row r="849" spans="1:15" ht="12" customHeight="1" outlineLevel="1" x14ac:dyDescent="0.2">
      <c r="A849" s="12" t="s">
        <v>24158</v>
      </c>
      <c r="B849" s="12">
        <v>17149</v>
      </c>
      <c r="C849" s="12" t="s">
        <v>20133</v>
      </c>
      <c r="D849" s="13">
        <v>39868</v>
      </c>
      <c r="E849" s="13">
        <v>39871</v>
      </c>
      <c r="F849" s="14">
        <v>39871</v>
      </c>
      <c r="G849" s="20"/>
      <c r="H849" s="20"/>
      <c r="I849" s="18"/>
      <c r="J849" s="23"/>
      <c r="K849" s="23"/>
      <c r="L849" s="15">
        <v>0</v>
      </c>
      <c r="M849" s="15">
        <v>0</v>
      </c>
      <c r="O849" t="str">
        <f t="shared" si="13"/>
        <v>NBBDeclined</v>
      </c>
    </row>
    <row r="850" spans="1:15" ht="12" customHeight="1" outlineLevel="1" x14ac:dyDescent="0.2">
      <c r="A850" s="12" t="s">
        <v>24158</v>
      </c>
      <c r="B850" s="12">
        <v>17147</v>
      </c>
      <c r="C850" s="12" t="s">
        <v>20133</v>
      </c>
      <c r="D850" s="13">
        <v>39866</v>
      </c>
      <c r="E850" s="13">
        <v>39870</v>
      </c>
      <c r="F850" s="14">
        <v>39871</v>
      </c>
      <c r="G850" s="20"/>
      <c r="H850" s="20"/>
      <c r="I850" s="18"/>
      <c r="J850" s="23"/>
      <c r="K850" s="23"/>
      <c r="L850" s="15">
        <v>0</v>
      </c>
      <c r="M850" s="15">
        <v>0</v>
      </c>
      <c r="O850" t="str">
        <f t="shared" si="13"/>
        <v>NBBDeclined</v>
      </c>
    </row>
    <row r="851" spans="1:15" ht="12" customHeight="1" outlineLevel="1" x14ac:dyDescent="0.2">
      <c r="A851" s="12" t="s">
        <v>24158</v>
      </c>
      <c r="B851" s="12">
        <v>17148</v>
      </c>
      <c r="C851" s="12" t="s">
        <v>20134</v>
      </c>
      <c r="D851" s="13">
        <v>39862</v>
      </c>
      <c r="E851" s="13">
        <v>39871</v>
      </c>
      <c r="F851" s="14">
        <v>39871</v>
      </c>
      <c r="G851" s="14">
        <v>39878</v>
      </c>
      <c r="H851" s="14">
        <v>39878</v>
      </c>
      <c r="I851" s="18"/>
      <c r="J851" s="15">
        <v>7</v>
      </c>
      <c r="K851" s="15">
        <v>0</v>
      </c>
      <c r="L851" s="15">
        <v>7</v>
      </c>
      <c r="M851" s="15">
        <v>0</v>
      </c>
      <c r="O851" t="str">
        <f t="shared" si="13"/>
        <v>NBBNo Sale</v>
      </c>
    </row>
    <row r="852" spans="1:15" ht="12" customHeight="1" outlineLevel="1" x14ac:dyDescent="0.2">
      <c r="A852" s="12" t="s">
        <v>24153</v>
      </c>
      <c r="B852" s="12">
        <v>16655</v>
      </c>
      <c r="C852" s="12" t="s">
        <v>20135</v>
      </c>
      <c r="D852" s="13">
        <v>39874</v>
      </c>
      <c r="E852" s="13">
        <v>39874</v>
      </c>
      <c r="F852" s="14">
        <v>39874</v>
      </c>
      <c r="G852" s="14">
        <v>39885</v>
      </c>
      <c r="H852" s="14">
        <v>39887</v>
      </c>
      <c r="I852" s="16">
        <v>39912</v>
      </c>
      <c r="J852" s="15">
        <v>11</v>
      </c>
      <c r="K852" s="15">
        <v>2</v>
      </c>
      <c r="L852" s="15">
        <v>13</v>
      </c>
      <c r="M852" s="15">
        <v>25</v>
      </c>
      <c r="O852" t="str">
        <f t="shared" si="13"/>
        <v>HJMBound &amp; Not Paid</v>
      </c>
    </row>
    <row r="853" spans="1:15" ht="12" customHeight="1" outlineLevel="1" x14ac:dyDescent="0.2">
      <c r="A853" s="12" t="s">
        <v>24153</v>
      </c>
      <c r="B853" s="12">
        <v>16506</v>
      </c>
      <c r="C853" s="12" t="s">
        <v>20135</v>
      </c>
      <c r="D853" s="13">
        <v>39873</v>
      </c>
      <c r="E853" s="13">
        <v>39874</v>
      </c>
      <c r="F853" s="14">
        <v>39874</v>
      </c>
      <c r="G853" s="14">
        <v>39875</v>
      </c>
      <c r="H853" s="14">
        <v>39884</v>
      </c>
      <c r="I853" s="16">
        <v>39889</v>
      </c>
      <c r="J853" s="15">
        <v>1</v>
      </c>
      <c r="K853" s="15">
        <v>9</v>
      </c>
      <c r="L853" s="15">
        <v>10</v>
      </c>
      <c r="M853" s="15">
        <v>5</v>
      </c>
      <c r="O853" t="str">
        <f t="shared" si="13"/>
        <v>HJMBound &amp; Not Paid</v>
      </c>
    </row>
    <row r="854" spans="1:15" ht="12" customHeight="1" outlineLevel="1" x14ac:dyDescent="0.2">
      <c r="A854" s="12" t="s">
        <v>24155</v>
      </c>
      <c r="B854" s="12">
        <v>16675</v>
      </c>
      <c r="C854" s="12" t="s">
        <v>20135</v>
      </c>
      <c r="D854" s="13">
        <v>39864</v>
      </c>
      <c r="E854" s="13">
        <v>39874</v>
      </c>
      <c r="F854" s="14">
        <v>39874</v>
      </c>
      <c r="G854" s="14">
        <v>39896</v>
      </c>
      <c r="H854" s="14">
        <v>39897</v>
      </c>
      <c r="I854" s="16">
        <v>39917</v>
      </c>
      <c r="J854" s="15">
        <v>22</v>
      </c>
      <c r="K854" s="15">
        <v>1</v>
      </c>
      <c r="L854" s="15">
        <v>23</v>
      </c>
      <c r="M854" s="15">
        <v>20</v>
      </c>
      <c r="O854" t="str">
        <f t="shared" si="13"/>
        <v>JRBound &amp; Not Paid</v>
      </c>
    </row>
    <row r="855" spans="1:15" ht="12" customHeight="1" outlineLevel="1" x14ac:dyDescent="0.2">
      <c r="A855" s="12" t="s">
        <v>24156</v>
      </c>
      <c r="B855" s="12">
        <v>16662</v>
      </c>
      <c r="C855" s="12" t="s">
        <v>20135</v>
      </c>
      <c r="D855" s="13">
        <v>39859</v>
      </c>
      <c r="E855" s="13">
        <v>39874</v>
      </c>
      <c r="F855" s="14">
        <v>39874</v>
      </c>
      <c r="G855" s="14">
        <v>39876</v>
      </c>
      <c r="H855" s="14">
        <v>39876</v>
      </c>
      <c r="I855" s="16">
        <v>39914</v>
      </c>
      <c r="J855" s="15">
        <v>2</v>
      </c>
      <c r="K855" s="15">
        <v>0</v>
      </c>
      <c r="L855" s="15">
        <v>2</v>
      </c>
      <c r="M855" s="15">
        <v>38</v>
      </c>
      <c r="O855" t="str">
        <f t="shared" si="13"/>
        <v>LABBound &amp; Not Paid</v>
      </c>
    </row>
    <row r="856" spans="1:15" ht="12" customHeight="1" outlineLevel="1" x14ac:dyDescent="0.2">
      <c r="A856" s="12" t="s">
        <v>24157</v>
      </c>
      <c r="B856" s="12">
        <v>16668</v>
      </c>
      <c r="C856" s="12" t="s">
        <v>20135</v>
      </c>
      <c r="D856" s="13">
        <v>39874</v>
      </c>
      <c r="E856" s="13">
        <v>39874</v>
      </c>
      <c r="F856" s="14">
        <v>39874</v>
      </c>
      <c r="G856" s="14">
        <v>39902</v>
      </c>
      <c r="H856" s="14">
        <v>39902</v>
      </c>
      <c r="I856" s="16">
        <v>39916</v>
      </c>
      <c r="J856" s="15">
        <v>28</v>
      </c>
      <c r="K856" s="15">
        <v>0</v>
      </c>
      <c r="L856" s="15">
        <v>28</v>
      </c>
      <c r="M856" s="15">
        <v>14</v>
      </c>
      <c r="O856" t="str">
        <f t="shared" si="13"/>
        <v>MCBBound &amp; Not Paid</v>
      </c>
    </row>
    <row r="857" spans="1:15" ht="12" customHeight="1" outlineLevel="1" x14ac:dyDescent="0.2">
      <c r="A857" s="12" t="s">
        <v>24157</v>
      </c>
      <c r="B857" s="12">
        <v>16527</v>
      </c>
      <c r="C857" s="12" t="s">
        <v>20135</v>
      </c>
      <c r="D857" s="13">
        <v>39869</v>
      </c>
      <c r="E857" s="13">
        <v>39873</v>
      </c>
      <c r="F857" s="14">
        <v>39874</v>
      </c>
      <c r="G857" s="14">
        <v>39884</v>
      </c>
      <c r="H857" s="14">
        <v>39886</v>
      </c>
      <c r="I857" s="16">
        <v>39893</v>
      </c>
      <c r="J857" s="15">
        <v>10</v>
      </c>
      <c r="K857" s="15">
        <v>2</v>
      </c>
      <c r="L857" s="15">
        <v>12</v>
      </c>
      <c r="M857" s="15">
        <v>7</v>
      </c>
      <c r="O857" t="str">
        <f t="shared" si="13"/>
        <v>MCBBound &amp; Not Paid</v>
      </c>
    </row>
    <row r="858" spans="1:15" ht="12" customHeight="1" outlineLevel="1" x14ac:dyDescent="0.2">
      <c r="A858" s="12" t="s">
        <v>24157</v>
      </c>
      <c r="B858" s="12">
        <v>16937</v>
      </c>
      <c r="C858" s="12" t="s">
        <v>20135</v>
      </c>
      <c r="D858" s="13">
        <v>39934</v>
      </c>
      <c r="E858" s="13">
        <v>39874</v>
      </c>
      <c r="F858" s="14">
        <v>39874</v>
      </c>
      <c r="G858" s="14">
        <v>39932</v>
      </c>
      <c r="H858" s="14">
        <v>39938</v>
      </c>
      <c r="I858" s="16">
        <v>39957</v>
      </c>
      <c r="J858" s="15">
        <v>58</v>
      </c>
      <c r="K858" s="15">
        <v>6</v>
      </c>
      <c r="L858" s="15">
        <v>64</v>
      </c>
      <c r="M858" s="15">
        <v>19</v>
      </c>
      <c r="O858" t="str">
        <f t="shared" si="13"/>
        <v>MCBBound &amp; Not Paid</v>
      </c>
    </row>
    <row r="859" spans="1:15" ht="12" customHeight="1" outlineLevel="1" x14ac:dyDescent="0.2">
      <c r="A859" s="12" t="s">
        <v>24158</v>
      </c>
      <c r="B859" s="12">
        <v>17150</v>
      </c>
      <c r="C859" s="12" t="s">
        <v>20133</v>
      </c>
      <c r="D859" s="13">
        <v>39863</v>
      </c>
      <c r="E859" s="13">
        <v>39874</v>
      </c>
      <c r="F859" s="14">
        <v>39874</v>
      </c>
      <c r="G859" s="20"/>
      <c r="H859" s="20"/>
      <c r="I859" s="18"/>
      <c r="J859" s="23"/>
      <c r="K859" s="23"/>
      <c r="L859" s="15">
        <v>0</v>
      </c>
      <c r="M859" s="15">
        <v>0</v>
      </c>
      <c r="O859" t="str">
        <f t="shared" si="13"/>
        <v>NBBDeclined</v>
      </c>
    </row>
    <row r="860" spans="1:15" ht="12" customHeight="1" outlineLevel="1" x14ac:dyDescent="0.2">
      <c r="A860" s="12" t="s">
        <v>20138</v>
      </c>
      <c r="B860" s="12">
        <v>16528</v>
      </c>
      <c r="C860" s="12" t="s">
        <v>20135</v>
      </c>
      <c r="D860" s="13">
        <v>39874</v>
      </c>
      <c r="E860" s="13">
        <v>39875</v>
      </c>
      <c r="F860" s="14">
        <v>39875</v>
      </c>
      <c r="G860" s="14">
        <v>39879</v>
      </c>
      <c r="H860" s="14">
        <v>39879</v>
      </c>
      <c r="I860" s="16">
        <v>39894</v>
      </c>
      <c r="J860" s="15">
        <v>4</v>
      </c>
      <c r="K860" s="15">
        <v>0</v>
      </c>
      <c r="L860" s="15">
        <v>4</v>
      </c>
      <c r="M860" s="15">
        <v>15</v>
      </c>
      <c r="O860" t="str">
        <f t="shared" si="13"/>
        <v>CNJBound &amp; Not Paid</v>
      </c>
    </row>
    <row r="861" spans="1:15" ht="12" customHeight="1" outlineLevel="1" x14ac:dyDescent="0.2">
      <c r="A861" s="12" t="s">
        <v>20138</v>
      </c>
      <c r="B861" s="12">
        <v>16637</v>
      </c>
      <c r="C861" s="12" t="s">
        <v>20135</v>
      </c>
      <c r="D861" s="13">
        <v>39868</v>
      </c>
      <c r="E861" s="13">
        <v>39875</v>
      </c>
      <c r="F861" s="14">
        <v>39875</v>
      </c>
      <c r="G861" s="14">
        <v>39896</v>
      </c>
      <c r="H861" s="14">
        <v>39896</v>
      </c>
      <c r="I861" s="16">
        <v>39907</v>
      </c>
      <c r="J861" s="15">
        <v>21</v>
      </c>
      <c r="K861" s="15">
        <v>0</v>
      </c>
      <c r="L861" s="15">
        <v>21</v>
      </c>
      <c r="M861" s="15">
        <v>11</v>
      </c>
      <c r="O861" t="str">
        <f t="shared" si="13"/>
        <v>CNJBound &amp; Not Paid</v>
      </c>
    </row>
    <row r="862" spans="1:15" ht="12" customHeight="1" outlineLevel="1" x14ac:dyDescent="0.2">
      <c r="A862" s="12" t="s">
        <v>20138</v>
      </c>
      <c r="B862" s="12">
        <v>16724</v>
      </c>
      <c r="C862" s="12" t="s">
        <v>20135</v>
      </c>
      <c r="D862" s="13">
        <v>39871</v>
      </c>
      <c r="E862" s="13">
        <v>39875</v>
      </c>
      <c r="F862" s="14">
        <v>39875</v>
      </c>
      <c r="G862" s="14">
        <v>39885</v>
      </c>
      <c r="H862" s="14">
        <v>39897</v>
      </c>
      <c r="I862" s="16">
        <v>39927</v>
      </c>
      <c r="J862" s="15">
        <v>10</v>
      </c>
      <c r="K862" s="15">
        <v>12</v>
      </c>
      <c r="L862" s="15">
        <v>22</v>
      </c>
      <c r="M862" s="15">
        <v>30</v>
      </c>
      <c r="O862" t="str">
        <f t="shared" si="13"/>
        <v>CNJBound &amp; Not Paid</v>
      </c>
    </row>
    <row r="863" spans="1:15" ht="12" customHeight="1" outlineLevel="1" x14ac:dyDescent="0.2">
      <c r="A863" s="12" t="s">
        <v>20138</v>
      </c>
      <c r="B863" s="12">
        <v>16469</v>
      </c>
      <c r="C863" s="12" t="s">
        <v>20135</v>
      </c>
      <c r="D863" s="13">
        <v>39874</v>
      </c>
      <c r="E863" s="13">
        <v>39874</v>
      </c>
      <c r="F863" s="14">
        <v>39875</v>
      </c>
      <c r="G863" s="14">
        <v>39875</v>
      </c>
      <c r="H863" s="14">
        <v>39875</v>
      </c>
      <c r="I863" s="16">
        <v>39878</v>
      </c>
      <c r="J863" s="15">
        <v>0</v>
      </c>
      <c r="K863" s="15">
        <v>0</v>
      </c>
      <c r="L863" s="15">
        <v>0</v>
      </c>
      <c r="M863" s="15">
        <v>3</v>
      </c>
      <c r="O863" t="str">
        <f t="shared" si="13"/>
        <v>CNJBound &amp; Not Paid</v>
      </c>
    </row>
    <row r="864" spans="1:15" ht="12" customHeight="1" outlineLevel="1" x14ac:dyDescent="0.2">
      <c r="A864" s="12" t="s">
        <v>24153</v>
      </c>
      <c r="B864" s="12">
        <v>16503</v>
      </c>
      <c r="C864" s="12" t="s">
        <v>20135</v>
      </c>
      <c r="D864" s="13">
        <v>39869</v>
      </c>
      <c r="E864" s="13">
        <v>39875</v>
      </c>
      <c r="F864" s="14">
        <v>39875</v>
      </c>
      <c r="G864" s="14">
        <v>39849</v>
      </c>
      <c r="H864" s="14">
        <v>39877</v>
      </c>
      <c r="I864" s="16">
        <v>39889</v>
      </c>
      <c r="J864" s="15">
        <v>-26</v>
      </c>
      <c r="K864" s="15">
        <v>28</v>
      </c>
      <c r="L864" s="15">
        <v>2</v>
      </c>
      <c r="M864" s="15">
        <v>12</v>
      </c>
      <c r="O864" t="str">
        <f t="shared" si="13"/>
        <v>HJMBound &amp; Not Paid</v>
      </c>
    </row>
    <row r="865" spans="1:15" ht="12" customHeight="1" outlineLevel="1" x14ac:dyDescent="0.2">
      <c r="A865" s="12" t="s">
        <v>24153</v>
      </c>
      <c r="B865" s="12">
        <v>17316</v>
      </c>
      <c r="C865" s="12" t="s">
        <v>20135</v>
      </c>
      <c r="D865" s="13">
        <v>39871</v>
      </c>
      <c r="E865" s="13">
        <v>39875</v>
      </c>
      <c r="F865" s="14">
        <v>39875</v>
      </c>
      <c r="G865" s="14">
        <v>39876</v>
      </c>
      <c r="H865" s="14">
        <v>39876</v>
      </c>
      <c r="I865" s="18"/>
      <c r="J865" s="15">
        <v>1</v>
      </c>
      <c r="K865" s="15">
        <v>0</v>
      </c>
      <c r="L865" s="15">
        <v>1</v>
      </c>
      <c r="M865" s="15">
        <v>0</v>
      </c>
      <c r="O865" t="str">
        <f t="shared" si="13"/>
        <v>HJMBound &amp; Not Paid</v>
      </c>
    </row>
    <row r="866" spans="1:15" ht="12" customHeight="1" outlineLevel="1" x14ac:dyDescent="0.2">
      <c r="A866" s="12" t="s">
        <v>24153</v>
      </c>
      <c r="B866" s="12">
        <v>16495</v>
      </c>
      <c r="C866" s="12" t="s">
        <v>20135</v>
      </c>
      <c r="D866" s="13">
        <v>39869</v>
      </c>
      <c r="E866" s="13">
        <v>39875</v>
      </c>
      <c r="F866" s="14">
        <v>39875</v>
      </c>
      <c r="G866" s="14">
        <v>39877</v>
      </c>
      <c r="H866" s="14">
        <v>39877</v>
      </c>
      <c r="I866" s="16">
        <v>39887</v>
      </c>
      <c r="J866" s="15">
        <v>2</v>
      </c>
      <c r="K866" s="15">
        <v>0</v>
      </c>
      <c r="L866" s="15">
        <v>2</v>
      </c>
      <c r="M866" s="15">
        <v>10</v>
      </c>
      <c r="O866" t="str">
        <f t="shared" si="13"/>
        <v>HJMBound &amp; Not Paid</v>
      </c>
    </row>
    <row r="867" spans="1:15" ht="12" customHeight="1" outlineLevel="1" x14ac:dyDescent="0.2">
      <c r="A867" s="12" t="s">
        <v>24155</v>
      </c>
      <c r="B867" s="12">
        <v>16654</v>
      </c>
      <c r="C867" s="12" t="s">
        <v>20135</v>
      </c>
      <c r="D867" s="13">
        <v>39871</v>
      </c>
      <c r="E867" s="13">
        <v>39875</v>
      </c>
      <c r="F867" s="14">
        <v>39875</v>
      </c>
      <c r="G867" s="14">
        <v>39889</v>
      </c>
      <c r="H867" s="14">
        <v>39890</v>
      </c>
      <c r="I867" s="16">
        <v>39912</v>
      </c>
      <c r="J867" s="15">
        <v>14</v>
      </c>
      <c r="K867" s="15">
        <v>1</v>
      </c>
      <c r="L867" s="15">
        <v>15</v>
      </c>
      <c r="M867" s="15">
        <v>22</v>
      </c>
      <c r="O867" t="str">
        <f t="shared" si="13"/>
        <v>JRBound &amp; Not Paid</v>
      </c>
    </row>
    <row r="868" spans="1:15" ht="12" customHeight="1" outlineLevel="1" x14ac:dyDescent="0.2">
      <c r="A868" s="12" t="s">
        <v>24156</v>
      </c>
      <c r="B868" s="12">
        <v>17315</v>
      </c>
      <c r="C868" s="12" t="s">
        <v>20133</v>
      </c>
      <c r="D868" s="13">
        <v>39874</v>
      </c>
      <c r="E868" s="13">
        <v>39875</v>
      </c>
      <c r="F868" s="14">
        <v>39875</v>
      </c>
      <c r="G868" s="14">
        <v>39878</v>
      </c>
      <c r="H868" s="20"/>
      <c r="I868" s="18"/>
      <c r="J868" s="15">
        <v>3</v>
      </c>
      <c r="K868" s="23"/>
      <c r="L868" s="15">
        <v>0</v>
      </c>
      <c r="M868" s="15">
        <v>0</v>
      </c>
      <c r="O868" t="str">
        <f t="shared" si="13"/>
        <v>LABDeclined</v>
      </c>
    </row>
    <row r="869" spans="1:15" ht="12" customHeight="1" outlineLevel="1" x14ac:dyDescent="0.2">
      <c r="A869" s="12" t="s">
        <v>24156</v>
      </c>
      <c r="B869" s="12">
        <v>16547</v>
      </c>
      <c r="C869" s="12" t="s">
        <v>20135</v>
      </c>
      <c r="D869" s="13">
        <v>39862</v>
      </c>
      <c r="E869" s="13">
        <v>39874</v>
      </c>
      <c r="F869" s="14">
        <v>39875</v>
      </c>
      <c r="G869" s="14">
        <v>39877</v>
      </c>
      <c r="H869" s="14">
        <v>39877</v>
      </c>
      <c r="I869" s="16">
        <v>39899</v>
      </c>
      <c r="J869" s="15">
        <v>2</v>
      </c>
      <c r="K869" s="15">
        <v>0</v>
      </c>
      <c r="L869" s="15">
        <v>2</v>
      </c>
      <c r="M869" s="15">
        <v>22</v>
      </c>
      <c r="O869" t="str">
        <f t="shared" si="13"/>
        <v>LABBound &amp; Not Paid</v>
      </c>
    </row>
    <row r="870" spans="1:15" ht="12" customHeight="1" outlineLevel="1" x14ac:dyDescent="0.2">
      <c r="A870" s="12" t="s">
        <v>24156</v>
      </c>
      <c r="B870" s="12">
        <v>16687</v>
      </c>
      <c r="C870" s="12" t="s">
        <v>24148</v>
      </c>
      <c r="D870" s="13">
        <v>39870</v>
      </c>
      <c r="E870" s="13">
        <v>39875</v>
      </c>
      <c r="F870" s="14">
        <v>39875</v>
      </c>
      <c r="G870" s="14">
        <v>39882</v>
      </c>
      <c r="H870" s="14">
        <v>39888</v>
      </c>
      <c r="I870" s="16">
        <v>39919</v>
      </c>
      <c r="J870" s="15">
        <v>7</v>
      </c>
      <c r="K870" s="15">
        <v>6</v>
      </c>
      <c r="L870" s="15">
        <v>13</v>
      </c>
      <c r="M870" s="15">
        <v>31</v>
      </c>
      <c r="O870" t="str">
        <f t="shared" si="13"/>
        <v>LABRenewal Lapse</v>
      </c>
    </row>
    <row r="871" spans="1:15" ht="12" customHeight="1" outlineLevel="1" x14ac:dyDescent="0.2">
      <c r="A871" s="12" t="s">
        <v>24156</v>
      </c>
      <c r="B871" s="12">
        <v>16705</v>
      </c>
      <c r="C871" s="12" t="s">
        <v>20135</v>
      </c>
      <c r="D871" s="13">
        <v>39870</v>
      </c>
      <c r="E871" s="13">
        <v>39875</v>
      </c>
      <c r="F871" s="14">
        <v>39875</v>
      </c>
      <c r="G871" s="14">
        <v>39899</v>
      </c>
      <c r="H871" s="14">
        <v>39909</v>
      </c>
      <c r="I871" s="16">
        <v>39924</v>
      </c>
      <c r="J871" s="15">
        <v>24</v>
      </c>
      <c r="K871" s="15">
        <v>10</v>
      </c>
      <c r="L871" s="15">
        <v>34</v>
      </c>
      <c r="M871" s="15">
        <v>15</v>
      </c>
      <c r="O871" t="str">
        <f t="shared" si="13"/>
        <v>LABBound &amp; Not Paid</v>
      </c>
    </row>
    <row r="872" spans="1:15" ht="12" customHeight="1" outlineLevel="1" x14ac:dyDescent="0.2">
      <c r="A872" s="12" t="s">
        <v>24157</v>
      </c>
      <c r="B872" s="12">
        <v>16622</v>
      </c>
      <c r="C872" s="12" t="s">
        <v>20135</v>
      </c>
      <c r="D872" s="13">
        <v>39868</v>
      </c>
      <c r="E872" s="13">
        <v>39875</v>
      </c>
      <c r="F872" s="14">
        <v>39875</v>
      </c>
      <c r="G872" s="14">
        <v>39896</v>
      </c>
      <c r="H872" s="14">
        <v>39896</v>
      </c>
      <c r="I872" s="16">
        <v>39904</v>
      </c>
      <c r="J872" s="15">
        <v>21</v>
      </c>
      <c r="K872" s="15">
        <v>0</v>
      </c>
      <c r="L872" s="15">
        <v>21</v>
      </c>
      <c r="M872" s="15">
        <v>8</v>
      </c>
      <c r="O872" t="str">
        <f t="shared" si="13"/>
        <v>MCBBound &amp; Not Paid</v>
      </c>
    </row>
    <row r="873" spans="1:15" ht="12" customHeight="1" outlineLevel="1" x14ac:dyDescent="0.2">
      <c r="A873" s="12" t="s">
        <v>24157</v>
      </c>
      <c r="B873" s="12">
        <v>16513</v>
      </c>
      <c r="C873" s="12" t="s">
        <v>20135</v>
      </c>
      <c r="D873" s="13">
        <v>39871</v>
      </c>
      <c r="E873" s="13">
        <v>39875</v>
      </c>
      <c r="F873" s="14">
        <v>39875</v>
      </c>
      <c r="G873" s="14">
        <v>39884</v>
      </c>
      <c r="H873" s="14">
        <v>39884</v>
      </c>
      <c r="I873" s="16">
        <v>39890</v>
      </c>
      <c r="J873" s="15">
        <v>9</v>
      </c>
      <c r="K873" s="15">
        <v>0</v>
      </c>
      <c r="L873" s="15">
        <v>9</v>
      </c>
      <c r="M873" s="15">
        <v>6</v>
      </c>
      <c r="O873" t="str">
        <f t="shared" si="13"/>
        <v>MCBBound &amp; Not Paid</v>
      </c>
    </row>
    <row r="874" spans="1:15" ht="12" customHeight="1" outlineLevel="1" x14ac:dyDescent="0.2">
      <c r="A874" s="12" t="s">
        <v>24157</v>
      </c>
      <c r="B874" s="12">
        <v>16535</v>
      </c>
      <c r="C874" s="12" t="s">
        <v>24150</v>
      </c>
      <c r="D874" s="13">
        <v>39870</v>
      </c>
      <c r="E874" s="13">
        <v>39875</v>
      </c>
      <c r="F874" s="14">
        <v>39875</v>
      </c>
      <c r="G874" s="14">
        <v>39876</v>
      </c>
      <c r="H874" s="20"/>
      <c r="I874" s="16">
        <v>39895</v>
      </c>
      <c r="J874" s="15">
        <v>1</v>
      </c>
      <c r="K874" s="23"/>
      <c r="L874" s="15">
        <v>0</v>
      </c>
      <c r="M874" s="15">
        <v>0</v>
      </c>
      <c r="O874" t="str">
        <f t="shared" si="13"/>
        <v>MCBDO NOT RENEW</v>
      </c>
    </row>
    <row r="875" spans="1:15" ht="12" customHeight="1" outlineLevel="1" x14ac:dyDescent="0.2">
      <c r="A875" s="12" t="s">
        <v>20138</v>
      </c>
      <c r="B875" s="12">
        <v>16541</v>
      </c>
      <c r="C875" s="12" t="s">
        <v>20135</v>
      </c>
      <c r="D875" s="13">
        <v>39875</v>
      </c>
      <c r="E875" s="13">
        <v>39876</v>
      </c>
      <c r="F875" s="14">
        <v>39876</v>
      </c>
      <c r="G875" s="14">
        <v>39885</v>
      </c>
      <c r="H875" s="14">
        <v>39888</v>
      </c>
      <c r="I875" s="16">
        <v>39897</v>
      </c>
      <c r="J875" s="15">
        <v>9</v>
      </c>
      <c r="K875" s="15">
        <v>3</v>
      </c>
      <c r="L875" s="15">
        <v>12</v>
      </c>
      <c r="M875" s="15">
        <v>9</v>
      </c>
      <c r="O875" t="str">
        <f t="shared" si="13"/>
        <v>CNJBound &amp; Not Paid</v>
      </c>
    </row>
    <row r="876" spans="1:15" ht="12" customHeight="1" outlineLevel="1" x14ac:dyDescent="0.2">
      <c r="A876" s="12" t="s">
        <v>20138</v>
      </c>
      <c r="B876" s="12">
        <v>16632</v>
      </c>
      <c r="C876" s="12" t="s">
        <v>20135</v>
      </c>
      <c r="D876" s="13">
        <v>39869</v>
      </c>
      <c r="E876" s="13">
        <v>39876</v>
      </c>
      <c r="F876" s="14">
        <v>39876</v>
      </c>
      <c r="G876" s="14">
        <v>39895</v>
      </c>
      <c r="H876" s="14">
        <v>39895</v>
      </c>
      <c r="I876" s="16">
        <v>39905</v>
      </c>
      <c r="J876" s="15">
        <v>19</v>
      </c>
      <c r="K876" s="15">
        <v>0</v>
      </c>
      <c r="L876" s="15">
        <v>19</v>
      </c>
      <c r="M876" s="15">
        <v>10</v>
      </c>
      <c r="O876" t="str">
        <f t="shared" si="13"/>
        <v>CNJBound &amp; Not Paid</v>
      </c>
    </row>
    <row r="877" spans="1:15" ht="12" customHeight="1" outlineLevel="1" x14ac:dyDescent="0.2">
      <c r="A877" s="12" t="s">
        <v>24156</v>
      </c>
      <c r="B877" s="12">
        <v>17317</v>
      </c>
      <c r="C877" s="12" t="s">
        <v>20134</v>
      </c>
      <c r="D877" s="13">
        <v>39864</v>
      </c>
      <c r="E877" s="13">
        <v>39876</v>
      </c>
      <c r="F877" s="14">
        <v>39876</v>
      </c>
      <c r="G877" s="14">
        <v>39881</v>
      </c>
      <c r="H877" s="14">
        <v>39881</v>
      </c>
      <c r="I877" s="18"/>
      <c r="J877" s="15">
        <v>5</v>
      </c>
      <c r="K877" s="15">
        <v>0</v>
      </c>
      <c r="L877" s="15">
        <v>5</v>
      </c>
      <c r="M877" s="15">
        <v>0</v>
      </c>
      <c r="O877" t="str">
        <f t="shared" si="13"/>
        <v>LABNo Sale</v>
      </c>
    </row>
    <row r="878" spans="1:15" ht="12" customHeight="1" outlineLevel="1" x14ac:dyDescent="0.2">
      <c r="A878" s="12" t="s">
        <v>24157</v>
      </c>
      <c r="B878" s="12">
        <v>16466</v>
      </c>
      <c r="C878" s="12" t="s">
        <v>20135</v>
      </c>
      <c r="D878" s="13">
        <v>39875</v>
      </c>
      <c r="E878" s="13">
        <v>39876</v>
      </c>
      <c r="F878" s="14">
        <v>39876</v>
      </c>
      <c r="G878" s="14">
        <v>39876</v>
      </c>
      <c r="H878" s="14">
        <v>39876</v>
      </c>
      <c r="I878" s="16">
        <v>39877</v>
      </c>
      <c r="J878" s="15">
        <v>0</v>
      </c>
      <c r="K878" s="15">
        <v>0</v>
      </c>
      <c r="L878" s="15">
        <v>0</v>
      </c>
      <c r="M878" s="15">
        <v>1</v>
      </c>
      <c r="O878" t="str">
        <f t="shared" si="13"/>
        <v>MCBBound &amp; Not Paid</v>
      </c>
    </row>
    <row r="879" spans="1:15" ht="12" customHeight="1" outlineLevel="1" x14ac:dyDescent="0.2">
      <c r="A879" s="12" t="s">
        <v>24157</v>
      </c>
      <c r="B879" s="12">
        <v>16488</v>
      </c>
      <c r="C879" s="12" t="s">
        <v>20135</v>
      </c>
      <c r="D879" s="13">
        <v>39873</v>
      </c>
      <c r="E879" s="13">
        <v>39875</v>
      </c>
      <c r="F879" s="14">
        <v>39876</v>
      </c>
      <c r="G879" s="14">
        <v>39877</v>
      </c>
      <c r="H879" s="14">
        <v>39882</v>
      </c>
      <c r="I879" s="16">
        <v>39886</v>
      </c>
      <c r="J879" s="15">
        <v>1</v>
      </c>
      <c r="K879" s="15">
        <v>5</v>
      </c>
      <c r="L879" s="15">
        <v>6</v>
      </c>
      <c r="M879" s="15">
        <v>4</v>
      </c>
      <c r="O879" t="str">
        <f t="shared" si="13"/>
        <v>MCBBound &amp; Not Paid</v>
      </c>
    </row>
    <row r="880" spans="1:15" ht="12" customHeight="1" outlineLevel="1" x14ac:dyDescent="0.2">
      <c r="A880" s="12" t="s">
        <v>24158</v>
      </c>
      <c r="B880" s="12">
        <v>17318</v>
      </c>
      <c r="C880" s="12" t="s">
        <v>20133</v>
      </c>
      <c r="D880" s="13">
        <v>39869</v>
      </c>
      <c r="E880" s="13">
        <v>39875</v>
      </c>
      <c r="F880" s="14">
        <v>39876</v>
      </c>
      <c r="G880" s="20"/>
      <c r="H880" s="20"/>
      <c r="I880" s="18"/>
      <c r="J880" s="23"/>
      <c r="K880" s="23"/>
      <c r="L880" s="15">
        <v>0</v>
      </c>
      <c r="M880" s="15">
        <v>0</v>
      </c>
      <c r="O880" t="str">
        <f t="shared" si="13"/>
        <v>NBBDeclined</v>
      </c>
    </row>
    <row r="881" spans="1:15" ht="12" customHeight="1" outlineLevel="1" x14ac:dyDescent="0.2">
      <c r="A881" s="12" t="s">
        <v>24158</v>
      </c>
      <c r="B881" s="12">
        <v>17321</v>
      </c>
      <c r="C881" s="12" t="s">
        <v>20133</v>
      </c>
      <c r="D881" s="13">
        <v>39870</v>
      </c>
      <c r="E881" s="13">
        <v>39876</v>
      </c>
      <c r="F881" s="14">
        <v>39876</v>
      </c>
      <c r="G881" s="20"/>
      <c r="H881" s="20"/>
      <c r="I881" s="18"/>
      <c r="J881" s="23"/>
      <c r="K881" s="23"/>
      <c r="L881" s="15">
        <v>0</v>
      </c>
      <c r="M881" s="15">
        <v>0</v>
      </c>
      <c r="O881" t="str">
        <f t="shared" si="13"/>
        <v>NBBDeclined</v>
      </c>
    </row>
    <row r="882" spans="1:15" ht="12" customHeight="1" outlineLevel="1" x14ac:dyDescent="0.2">
      <c r="A882" s="12" t="s">
        <v>24158</v>
      </c>
      <c r="B882" s="12">
        <v>17320</v>
      </c>
      <c r="C882" s="12" t="s">
        <v>20136</v>
      </c>
      <c r="D882" s="13">
        <v>39875</v>
      </c>
      <c r="E882" s="13">
        <v>39876</v>
      </c>
      <c r="F882" s="14">
        <v>39876</v>
      </c>
      <c r="G882" s="20"/>
      <c r="H882" s="20"/>
      <c r="I882" s="16">
        <v>36482</v>
      </c>
      <c r="J882" s="23"/>
      <c r="K882" s="23"/>
      <c r="L882" s="15">
        <v>0</v>
      </c>
      <c r="M882" s="15">
        <v>0</v>
      </c>
      <c r="O882" t="str">
        <f t="shared" si="13"/>
        <v>NBBClose-No Info</v>
      </c>
    </row>
    <row r="883" spans="1:15" ht="12" customHeight="1" outlineLevel="1" x14ac:dyDescent="0.2">
      <c r="A883" s="12" t="s">
        <v>24158</v>
      </c>
      <c r="B883" s="12">
        <v>17319</v>
      </c>
      <c r="C883" s="12" t="s">
        <v>20133</v>
      </c>
      <c r="D883" s="13">
        <v>39868</v>
      </c>
      <c r="E883" s="13">
        <v>39875</v>
      </c>
      <c r="F883" s="14">
        <v>39876</v>
      </c>
      <c r="G883" s="20"/>
      <c r="H883" s="20"/>
      <c r="I883" s="18"/>
      <c r="J883" s="23"/>
      <c r="K883" s="23"/>
      <c r="L883" s="15">
        <v>0</v>
      </c>
      <c r="M883" s="15">
        <v>0</v>
      </c>
      <c r="O883" t="str">
        <f t="shared" si="13"/>
        <v>NBBDeclined</v>
      </c>
    </row>
    <row r="884" spans="1:15" ht="12" customHeight="1" outlineLevel="1" x14ac:dyDescent="0.2">
      <c r="A884" s="12" t="s">
        <v>24153</v>
      </c>
      <c r="B884" s="12">
        <v>17325</v>
      </c>
      <c r="C884" s="12" t="s">
        <v>20134</v>
      </c>
      <c r="D884" s="13">
        <v>39846</v>
      </c>
      <c r="E884" s="13">
        <v>39877</v>
      </c>
      <c r="F884" s="14">
        <v>39877</v>
      </c>
      <c r="G884" s="14">
        <v>39881</v>
      </c>
      <c r="H884" s="14">
        <v>39882</v>
      </c>
      <c r="I884" s="18"/>
      <c r="J884" s="15">
        <v>4</v>
      </c>
      <c r="K884" s="15">
        <v>1</v>
      </c>
      <c r="L884" s="15">
        <v>5</v>
      </c>
      <c r="M884" s="15">
        <v>0</v>
      </c>
      <c r="O884" t="str">
        <f t="shared" si="13"/>
        <v>HJMNo Sale</v>
      </c>
    </row>
    <row r="885" spans="1:15" ht="12" customHeight="1" outlineLevel="1" x14ac:dyDescent="0.2">
      <c r="A885" s="12" t="s">
        <v>24157</v>
      </c>
      <c r="B885" s="12">
        <v>16493</v>
      </c>
      <c r="C885" s="12" t="s">
        <v>20135</v>
      </c>
      <c r="D885" s="13">
        <v>39874</v>
      </c>
      <c r="E885" s="13">
        <v>39877</v>
      </c>
      <c r="F885" s="14">
        <v>39877</v>
      </c>
      <c r="G885" s="14">
        <v>39878</v>
      </c>
      <c r="H885" s="14">
        <v>39882</v>
      </c>
      <c r="I885" s="16">
        <v>39886</v>
      </c>
      <c r="J885" s="15">
        <v>1</v>
      </c>
      <c r="K885" s="15">
        <v>4</v>
      </c>
      <c r="L885" s="15">
        <v>5</v>
      </c>
      <c r="M885" s="15">
        <v>4</v>
      </c>
      <c r="O885" t="str">
        <f t="shared" si="13"/>
        <v>MCBBound &amp; Not Paid</v>
      </c>
    </row>
    <row r="886" spans="1:15" ht="12" customHeight="1" outlineLevel="1" x14ac:dyDescent="0.2">
      <c r="A886" s="12" t="s">
        <v>24158</v>
      </c>
      <c r="B886" s="12">
        <v>17323</v>
      </c>
      <c r="C886" s="12" t="s">
        <v>20133</v>
      </c>
      <c r="D886" s="13">
        <v>39841</v>
      </c>
      <c r="E886" s="13">
        <v>39877</v>
      </c>
      <c r="F886" s="14">
        <v>39877</v>
      </c>
      <c r="G886" s="20"/>
      <c r="H886" s="20"/>
      <c r="I886" s="18"/>
      <c r="J886" s="23"/>
      <c r="K886" s="23"/>
      <c r="L886" s="15">
        <v>0</v>
      </c>
      <c r="M886" s="15">
        <v>0</v>
      </c>
      <c r="O886" t="str">
        <f t="shared" si="13"/>
        <v>NBBDeclined</v>
      </c>
    </row>
    <row r="887" spans="1:15" ht="12" customHeight="1" outlineLevel="1" x14ac:dyDescent="0.2">
      <c r="A887" s="12" t="s">
        <v>24158</v>
      </c>
      <c r="B887" s="12">
        <v>17322</v>
      </c>
      <c r="C887" s="12" t="s">
        <v>20135</v>
      </c>
      <c r="D887" s="13">
        <v>39872</v>
      </c>
      <c r="E887" s="13">
        <v>39876</v>
      </c>
      <c r="F887" s="14">
        <v>39877</v>
      </c>
      <c r="G887" s="14">
        <v>39892</v>
      </c>
      <c r="H887" s="14">
        <v>39892</v>
      </c>
      <c r="I887" s="18"/>
      <c r="J887" s="15">
        <v>15</v>
      </c>
      <c r="K887" s="15">
        <v>0</v>
      </c>
      <c r="L887" s="15">
        <v>15</v>
      </c>
      <c r="M887" s="15">
        <v>0</v>
      </c>
      <c r="O887" t="str">
        <f t="shared" si="13"/>
        <v>NBBBound &amp; Not Paid</v>
      </c>
    </row>
    <row r="888" spans="1:15" ht="12" customHeight="1" outlineLevel="1" x14ac:dyDescent="0.2">
      <c r="A888" s="12" t="s">
        <v>24158</v>
      </c>
      <c r="B888" s="12">
        <v>17324</v>
      </c>
      <c r="C888" s="12" t="s">
        <v>20133</v>
      </c>
      <c r="D888" s="13">
        <v>39853</v>
      </c>
      <c r="E888" s="13">
        <v>39877</v>
      </c>
      <c r="F888" s="14">
        <v>39877</v>
      </c>
      <c r="G888" s="20"/>
      <c r="H888" s="20"/>
      <c r="I888" s="18"/>
      <c r="J888" s="23"/>
      <c r="K888" s="23"/>
      <c r="L888" s="15">
        <v>0</v>
      </c>
      <c r="M888" s="15">
        <v>0</v>
      </c>
      <c r="O888" t="str">
        <f t="shared" si="13"/>
        <v>NBBDeclined</v>
      </c>
    </row>
    <row r="889" spans="1:15" ht="21.95" customHeight="1" outlineLevel="1" x14ac:dyDescent="0.2">
      <c r="A889" s="12" t="s">
        <v>20138</v>
      </c>
      <c r="B889" s="12">
        <v>16549</v>
      </c>
      <c r="C889" s="12" t="s">
        <v>24149</v>
      </c>
      <c r="D889" s="13">
        <v>39876</v>
      </c>
      <c r="E889" s="13">
        <v>39877</v>
      </c>
      <c r="F889" s="14">
        <v>39878</v>
      </c>
      <c r="G889" s="14">
        <v>39889</v>
      </c>
      <c r="H889" s="14">
        <v>39889</v>
      </c>
      <c r="I889" s="16">
        <v>39899</v>
      </c>
      <c r="J889" s="15">
        <v>11</v>
      </c>
      <c r="K889" s="15">
        <v>0</v>
      </c>
      <c r="L889" s="15">
        <v>11</v>
      </c>
      <c r="M889" s="15">
        <v>10</v>
      </c>
      <c r="O889" t="str">
        <f t="shared" si="13"/>
        <v>CNJRenewal Laspe Replaced</v>
      </c>
    </row>
    <row r="890" spans="1:15" ht="12" customHeight="1" outlineLevel="1" x14ac:dyDescent="0.2">
      <c r="A890" s="12" t="s">
        <v>20138</v>
      </c>
      <c r="B890" s="12">
        <v>16660</v>
      </c>
      <c r="C890" s="12" t="s">
        <v>20135</v>
      </c>
      <c r="D890" s="13">
        <v>39875</v>
      </c>
      <c r="E890" s="13">
        <v>39878</v>
      </c>
      <c r="F890" s="14">
        <v>39878</v>
      </c>
      <c r="G890" s="14">
        <v>39898</v>
      </c>
      <c r="H890" s="14">
        <v>39898</v>
      </c>
      <c r="I890" s="16">
        <v>39914</v>
      </c>
      <c r="J890" s="15">
        <v>20</v>
      </c>
      <c r="K890" s="15">
        <v>0</v>
      </c>
      <c r="L890" s="15">
        <v>20</v>
      </c>
      <c r="M890" s="15">
        <v>16</v>
      </c>
      <c r="O890" t="str">
        <f t="shared" si="13"/>
        <v>CNJBound &amp; Not Paid</v>
      </c>
    </row>
    <row r="891" spans="1:15" ht="12" customHeight="1" outlineLevel="1" x14ac:dyDescent="0.2">
      <c r="A891" s="12" t="s">
        <v>24153</v>
      </c>
      <c r="B891" s="12">
        <v>16522</v>
      </c>
      <c r="C891" s="12" t="s">
        <v>20135</v>
      </c>
      <c r="D891" s="13">
        <v>39871</v>
      </c>
      <c r="E891" s="13">
        <v>39877</v>
      </c>
      <c r="F891" s="14">
        <v>39878</v>
      </c>
      <c r="G891" s="14">
        <v>39882</v>
      </c>
      <c r="H891" s="14">
        <v>39882</v>
      </c>
      <c r="I891" s="16">
        <v>39892</v>
      </c>
      <c r="J891" s="15">
        <v>4</v>
      </c>
      <c r="K891" s="15">
        <v>0</v>
      </c>
      <c r="L891" s="15">
        <v>4</v>
      </c>
      <c r="M891" s="15">
        <v>10</v>
      </c>
      <c r="O891" t="str">
        <f t="shared" si="13"/>
        <v>HJMBound &amp; Not Paid</v>
      </c>
    </row>
    <row r="892" spans="1:15" ht="12" customHeight="1" outlineLevel="1" x14ac:dyDescent="0.2">
      <c r="A892" s="12" t="s">
        <v>24153</v>
      </c>
      <c r="B892" s="12">
        <v>17326</v>
      </c>
      <c r="C892" s="12" t="s">
        <v>20133</v>
      </c>
      <c r="D892" s="13">
        <v>39877</v>
      </c>
      <c r="E892" s="13">
        <v>39878</v>
      </c>
      <c r="F892" s="14">
        <v>39878</v>
      </c>
      <c r="G892" s="20"/>
      <c r="H892" s="20"/>
      <c r="I892" s="18"/>
      <c r="J892" s="23"/>
      <c r="K892" s="23"/>
      <c r="L892" s="15">
        <v>0</v>
      </c>
      <c r="M892" s="15">
        <v>0</v>
      </c>
      <c r="O892" t="str">
        <f t="shared" si="13"/>
        <v>HJMDeclined</v>
      </c>
    </row>
    <row r="893" spans="1:15" ht="12" customHeight="1" outlineLevel="1" x14ac:dyDescent="0.2">
      <c r="A893" s="12" t="s">
        <v>24153</v>
      </c>
      <c r="B893" s="12">
        <v>16717</v>
      </c>
      <c r="C893" s="12" t="s">
        <v>20135</v>
      </c>
      <c r="D893" s="13">
        <v>39876</v>
      </c>
      <c r="E893" s="13">
        <v>39877</v>
      </c>
      <c r="F893" s="14">
        <v>39878</v>
      </c>
      <c r="G893" s="14">
        <v>39906</v>
      </c>
      <c r="H893" s="14">
        <v>39906</v>
      </c>
      <c r="I893" s="16">
        <v>39926</v>
      </c>
      <c r="J893" s="15">
        <v>28</v>
      </c>
      <c r="K893" s="15">
        <v>0</v>
      </c>
      <c r="L893" s="15">
        <v>28</v>
      </c>
      <c r="M893" s="15">
        <v>20</v>
      </c>
      <c r="O893" t="str">
        <f t="shared" si="13"/>
        <v>HJMBound &amp; Not Paid</v>
      </c>
    </row>
    <row r="894" spans="1:15" ht="12" customHeight="1" outlineLevel="1" x14ac:dyDescent="0.2">
      <c r="A894" s="12" t="s">
        <v>24156</v>
      </c>
      <c r="B894" s="12">
        <v>16697</v>
      </c>
      <c r="C894" s="12" t="s">
        <v>20135</v>
      </c>
      <c r="D894" s="13">
        <v>39868</v>
      </c>
      <c r="E894" s="13">
        <v>39876</v>
      </c>
      <c r="F894" s="14">
        <v>39878</v>
      </c>
      <c r="G894" s="14">
        <v>39883</v>
      </c>
      <c r="H894" s="14">
        <v>39899</v>
      </c>
      <c r="I894" s="16">
        <v>39921</v>
      </c>
      <c r="J894" s="15">
        <v>5</v>
      </c>
      <c r="K894" s="15">
        <v>16</v>
      </c>
      <c r="L894" s="15">
        <v>21</v>
      </c>
      <c r="M894" s="15">
        <v>22</v>
      </c>
      <c r="O894" t="str">
        <f t="shared" si="13"/>
        <v>LABBound &amp; Not Paid</v>
      </c>
    </row>
    <row r="895" spans="1:15" ht="12" customHeight="1" outlineLevel="1" x14ac:dyDescent="0.2">
      <c r="A895" s="12" t="s">
        <v>24157</v>
      </c>
      <c r="B895" s="12">
        <v>16507</v>
      </c>
      <c r="C895" s="12" t="s">
        <v>20135</v>
      </c>
      <c r="D895" s="13">
        <v>39877</v>
      </c>
      <c r="E895" s="13">
        <v>39878</v>
      </c>
      <c r="F895" s="14">
        <v>39878</v>
      </c>
      <c r="G895" s="14">
        <v>39883</v>
      </c>
      <c r="H895" s="14">
        <v>39883</v>
      </c>
      <c r="I895" s="16">
        <v>39889</v>
      </c>
      <c r="J895" s="15">
        <v>5</v>
      </c>
      <c r="K895" s="15">
        <v>0</v>
      </c>
      <c r="L895" s="15">
        <v>5</v>
      </c>
      <c r="M895" s="15">
        <v>6</v>
      </c>
      <c r="O895" t="str">
        <f t="shared" si="13"/>
        <v>MCBBound &amp; Not Paid</v>
      </c>
    </row>
    <row r="896" spans="1:15" ht="12" customHeight="1" outlineLevel="1" x14ac:dyDescent="0.2">
      <c r="A896" s="12" t="s">
        <v>24157</v>
      </c>
      <c r="B896" s="12">
        <v>16538</v>
      </c>
      <c r="C896" s="12" t="s">
        <v>20135</v>
      </c>
      <c r="D896" s="13">
        <v>39878</v>
      </c>
      <c r="E896" s="13">
        <v>39878</v>
      </c>
      <c r="F896" s="14">
        <v>39878</v>
      </c>
      <c r="G896" s="14">
        <v>39886</v>
      </c>
      <c r="H896" s="14">
        <v>39886</v>
      </c>
      <c r="I896" s="16">
        <v>39896</v>
      </c>
      <c r="J896" s="15">
        <v>8</v>
      </c>
      <c r="K896" s="15">
        <v>0</v>
      </c>
      <c r="L896" s="15">
        <v>8</v>
      </c>
      <c r="M896" s="15">
        <v>10</v>
      </c>
      <c r="O896" t="str">
        <f t="shared" si="13"/>
        <v>MCBBound &amp; Not Paid</v>
      </c>
    </row>
    <row r="897" spans="1:15" ht="12" customHeight="1" outlineLevel="1" x14ac:dyDescent="0.2">
      <c r="A897" s="12" t="s">
        <v>20138</v>
      </c>
      <c r="B897" s="12">
        <v>16558</v>
      </c>
      <c r="C897" s="12" t="s">
        <v>20135</v>
      </c>
      <c r="D897" s="13">
        <v>39874</v>
      </c>
      <c r="E897" s="13">
        <v>39881</v>
      </c>
      <c r="F897" s="14">
        <v>39881</v>
      </c>
      <c r="G897" s="14">
        <v>39884</v>
      </c>
      <c r="H897" s="14">
        <v>39884</v>
      </c>
      <c r="I897" s="16">
        <v>39902</v>
      </c>
      <c r="J897" s="15">
        <v>3</v>
      </c>
      <c r="K897" s="15">
        <v>0</v>
      </c>
      <c r="L897" s="15">
        <v>3</v>
      </c>
      <c r="M897" s="15">
        <v>18</v>
      </c>
      <c r="O897" t="str">
        <f t="shared" si="13"/>
        <v>CNJBound &amp; Not Paid</v>
      </c>
    </row>
    <row r="898" spans="1:15" ht="12" customHeight="1" outlineLevel="1" x14ac:dyDescent="0.2">
      <c r="A898" s="12" t="s">
        <v>24153</v>
      </c>
      <c r="B898" s="12">
        <v>16531</v>
      </c>
      <c r="C898" s="12" t="s">
        <v>20135</v>
      </c>
      <c r="D898" s="13">
        <v>39878</v>
      </c>
      <c r="E898" s="13">
        <v>39881</v>
      </c>
      <c r="F898" s="14">
        <v>39881</v>
      </c>
      <c r="G898" s="14">
        <v>39885</v>
      </c>
      <c r="H898" s="14">
        <v>39885</v>
      </c>
      <c r="I898" s="16">
        <v>39895</v>
      </c>
      <c r="J898" s="15">
        <v>4</v>
      </c>
      <c r="K898" s="15">
        <v>0</v>
      </c>
      <c r="L898" s="15">
        <v>4</v>
      </c>
      <c r="M898" s="15">
        <v>10</v>
      </c>
      <c r="O898" t="str">
        <f t="shared" si="13"/>
        <v>HJMBound &amp; Not Paid</v>
      </c>
    </row>
    <row r="899" spans="1:15" ht="12" customHeight="1" outlineLevel="1" x14ac:dyDescent="0.2">
      <c r="A899" s="12" t="s">
        <v>24153</v>
      </c>
      <c r="B899" s="12">
        <v>17330</v>
      </c>
      <c r="C899" s="12" t="s">
        <v>20133</v>
      </c>
      <c r="D899" s="18"/>
      <c r="E899" s="13">
        <v>39878</v>
      </c>
      <c r="F899" s="14">
        <v>39881</v>
      </c>
      <c r="G899" s="20"/>
      <c r="H899" s="20"/>
      <c r="I899" s="18"/>
      <c r="J899" s="23"/>
      <c r="K899" s="23"/>
      <c r="L899" s="15">
        <v>0</v>
      </c>
      <c r="M899" s="15">
        <v>0</v>
      </c>
      <c r="O899" t="str">
        <f t="shared" ref="O899:O962" si="14">+A899&amp;C899</f>
        <v>HJMDeclined</v>
      </c>
    </row>
    <row r="900" spans="1:15" ht="12" customHeight="1" outlineLevel="1" x14ac:dyDescent="0.2">
      <c r="A900" s="12" t="s">
        <v>24156</v>
      </c>
      <c r="B900" s="12">
        <v>17328</v>
      </c>
      <c r="C900" s="12" t="s">
        <v>20133</v>
      </c>
      <c r="D900" s="13">
        <v>39875</v>
      </c>
      <c r="E900" s="13">
        <v>39878</v>
      </c>
      <c r="F900" s="14">
        <v>39881</v>
      </c>
      <c r="G900" s="20"/>
      <c r="H900" s="20"/>
      <c r="I900" s="18"/>
      <c r="J900" s="23"/>
      <c r="K900" s="23"/>
      <c r="L900" s="15">
        <v>0</v>
      </c>
      <c r="M900" s="15">
        <v>0</v>
      </c>
      <c r="O900" t="str">
        <f t="shared" si="14"/>
        <v>LABDeclined</v>
      </c>
    </row>
    <row r="901" spans="1:15" ht="12" customHeight="1" outlineLevel="1" x14ac:dyDescent="0.2">
      <c r="A901" s="12" t="s">
        <v>24156</v>
      </c>
      <c r="B901" s="12">
        <v>17329</v>
      </c>
      <c r="C901" s="12" t="s">
        <v>20135</v>
      </c>
      <c r="D901" s="13">
        <v>39869</v>
      </c>
      <c r="E901" s="13">
        <v>39878</v>
      </c>
      <c r="F901" s="14">
        <v>39881</v>
      </c>
      <c r="G901" s="14">
        <v>39884</v>
      </c>
      <c r="H901" s="14">
        <v>39896</v>
      </c>
      <c r="I901" s="18"/>
      <c r="J901" s="15">
        <v>3</v>
      </c>
      <c r="K901" s="15">
        <v>12</v>
      </c>
      <c r="L901" s="15">
        <v>15</v>
      </c>
      <c r="M901" s="15">
        <v>0</v>
      </c>
      <c r="O901" t="str">
        <f t="shared" si="14"/>
        <v>LABBound &amp; Not Paid</v>
      </c>
    </row>
    <row r="902" spans="1:15" ht="12" customHeight="1" outlineLevel="1" x14ac:dyDescent="0.2">
      <c r="A902" s="12" t="s">
        <v>24157</v>
      </c>
      <c r="B902" s="12">
        <v>16539</v>
      </c>
      <c r="C902" s="12" t="s">
        <v>20135</v>
      </c>
      <c r="D902" s="13">
        <v>39878</v>
      </c>
      <c r="E902" s="13">
        <v>39878</v>
      </c>
      <c r="F902" s="14">
        <v>39881</v>
      </c>
      <c r="G902" s="14">
        <v>39886</v>
      </c>
      <c r="H902" s="14">
        <v>39889</v>
      </c>
      <c r="I902" s="16">
        <v>39897</v>
      </c>
      <c r="J902" s="15">
        <v>5</v>
      </c>
      <c r="K902" s="15">
        <v>3</v>
      </c>
      <c r="L902" s="15">
        <v>8</v>
      </c>
      <c r="M902" s="15">
        <v>8</v>
      </c>
      <c r="O902" t="str">
        <f t="shared" si="14"/>
        <v>MCBBound &amp; Not Paid</v>
      </c>
    </row>
    <row r="903" spans="1:15" ht="12" customHeight="1" outlineLevel="1" x14ac:dyDescent="0.2">
      <c r="A903" s="12" t="s">
        <v>24158</v>
      </c>
      <c r="B903" s="12">
        <v>17331</v>
      </c>
      <c r="C903" s="12" t="s">
        <v>20133</v>
      </c>
      <c r="D903" s="13">
        <v>39867</v>
      </c>
      <c r="E903" s="13">
        <v>39881</v>
      </c>
      <c r="F903" s="14">
        <v>39881</v>
      </c>
      <c r="G903" s="20"/>
      <c r="H903" s="20"/>
      <c r="I903" s="18"/>
      <c r="J903" s="23"/>
      <c r="K903" s="23"/>
      <c r="L903" s="15">
        <v>0</v>
      </c>
      <c r="M903" s="15">
        <v>0</v>
      </c>
      <c r="O903" t="str">
        <f t="shared" si="14"/>
        <v>NBBDeclined</v>
      </c>
    </row>
    <row r="904" spans="1:15" ht="12" customHeight="1" outlineLevel="1" x14ac:dyDescent="0.2">
      <c r="A904" s="12" t="s">
        <v>24158</v>
      </c>
      <c r="B904" s="12">
        <v>17327</v>
      </c>
      <c r="C904" s="12" t="s">
        <v>20133</v>
      </c>
      <c r="D904" s="13">
        <v>39876</v>
      </c>
      <c r="E904" s="13">
        <v>39878</v>
      </c>
      <c r="F904" s="14">
        <v>39881</v>
      </c>
      <c r="G904" s="20"/>
      <c r="H904" s="20"/>
      <c r="I904" s="18"/>
      <c r="J904" s="23"/>
      <c r="K904" s="23"/>
      <c r="L904" s="15">
        <v>0</v>
      </c>
      <c r="M904" s="15">
        <v>0</v>
      </c>
      <c r="O904" t="str">
        <f t="shared" si="14"/>
        <v>NBBDeclined</v>
      </c>
    </row>
    <row r="905" spans="1:15" ht="12" customHeight="1" outlineLevel="1" x14ac:dyDescent="0.2">
      <c r="A905" s="12" t="s">
        <v>20138</v>
      </c>
      <c r="B905" s="12">
        <v>16504</v>
      </c>
      <c r="C905" s="12" t="s">
        <v>20135</v>
      </c>
      <c r="D905" s="13">
        <v>39875</v>
      </c>
      <c r="E905" s="13">
        <v>39881</v>
      </c>
      <c r="F905" s="14">
        <v>39882</v>
      </c>
      <c r="G905" s="14">
        <v>39882</v>
      </c>
      <c r="H905" s="19">
        <v>39882</v>
      </c>
      <c r="I905" s="16">
        <v>39889</v>
      </c>
      <c r="J905" s="15">
        <v>0</v>
      </c>
      <c r="K905" s="22">
        <v>0</v>
      </c>
      <c r="L905" s="15">
        <v>0</v>
      </c>
      <c r="M905" s="15">
        <v>7</v>
      </c>
      <c r="O905" t="str">
        <f t="shared" si="14"/>
        <v>CNJBound &amp; Not Paid</v>
      </c>
    </row>
    <row r="906" spans="1:15" ht="12" customHeight="1" outlineLevel="1" x14ac:dyDescent="0.2">
      <c r="A906" s="12" t="s">
        <v>20138</v>
      </c>
      <c r="B906" s="12">
        <v>16711</v>
      </c>
      <c r="C906" s="12" t="s">
        <v>20135</v>
      </c>
      <c r="D906" s="13">
        <v>39878</v>
      </c>
      <c r="E906" s="13">
        <v>39878</v>
      </c>
      <c r="F906" s="14">
        <v>39882</v>
      </c>
      <c r="G906" s="14">
        <v>39910</v>
      </c>
      <c r="H906" s="14">
        <v>39910</v>
      </c>
      <c r="I906" s="16">
        <v>39925</v>
      </c>
      <c r="J906" s="15">
        <v>28</v>
      </c>
      <c r="K906" s="15">
        <v>0</v>
      </c>
      <c r="L906" s="15">
        <v>28</v>
      </c>
      <c r="M906" s="15">
        <v>15</v>
      </c>
      <c r="O906" t="str">
        <f t="shared" si="14"/>
        <v>CNJBound &amp; Not Paid</v>
      </c>
    </row>
    <row r="907" spans="1:15" ht="12" customHeight="1" outlineLevel="1" x14ac:dyDescent="0.2">
      <c r="A907" s="12" t="s">
        <v>20138</v>
      </c>
      <c r="B907" s="12">
        <v>16741</v>
      </c>
      <c r="C907" s="12" t="s">
        <v>20135</v>
      </c>
      <c r="D907" s="13">
        <v>39875</v>
      </c>
      <c r="E907" s="13">
        <v>39881</v>
      </c>
      <c r="F907" s="14">
        <v>39882</v>
      </c>
      <c r="G907" s="14">
        <v>39911</v>
      </c>
      <c r="H907" s="14">
        <v>39911</v>
      </c>
      <c r="I907" s="16">
        <v>39933</v>
      </c>
      <c r="J907" s="15">
        <v>29</v>
      </c>
      <c r="K907" s="15">
        <v>0</v>
      </c>
      <c r="L907" s="15">
        <v>29</v>
      </c>
      <c r="M907" s="15">
        <v>22</v>
      </c>
      <c r="O907" t="str">
        <f t="shared" si="14"/>
        <v>CNJBound &amp; Not Paid</v>
      </c>
    </row>
    <row r="908" spans="1:15" ht="12" customHeight="1" outlineLevel="1" x14ac:dyDescent="0.2">
      <c r="A908" s="12" t="s">
        <v>20138</v>
      </c>
      <c r="B908" s="12">
        <v>16645</v>
      </c>
      <c r="C908" s="12" t="s">
        <v>20135</v>
      </c>
      <c r="D908" s="13">
        <v>39878</v>
      </c>
      <c r="E908" s="13">
        <v>39881</v>
      </c>
      <c r="F908" s="14">
        <v>39882</v>
      </c>
      <c r="G908" s="14">
        <v>39892</v>
      </c>
      <c r="H908" s="14">
        <v>39892</v>
      </c>
      <c r="I908" s="16">
        <v>39908</v>
      </c>
      <c r="J908" s="15">
        <v>10</v>
      </c>
      <c r="K908" s="15">
        <v>0</v>
      </c>
      <c r="L908" s="15">
        <v>10</v>
      </c>
      <c r="M908" s="15">
        <v>16</v>
      </c>
      <c r="O908" t="str">
        <f t="shared" si="14"/>
        <v>CNJBound &amp; Not Paid</v>
      </c>
    </row>
    <row r="909" spans="1:15" ht="12" customHeight="1" outlineLevel="1" x14ac:dyDescent="0.2">
      <c r="A909" s="12" t="s">
        <v>20138</v>
      </c>
      <c r="B909" s="12">
        <v>16950</v>
      </c>
      <c r="C909" s="12" t="s">
        <v>20135</v>
      </c>
      <c r="D909" s="13">
        <v>39876</v>
      </c>
      <c r="E909" s="13">
        <v>39877</v>
      </c>
      <c r="F909" s="14">
        <v>39882</v>
      </c>
      <c r="G909" s="14">
        <v>39945</v>
      </c>
      <c r="H909" s="14">
        <v>39946</v>
      </c>
      <c r="I909" s="16">
        <v>39960</v>
      </c>
      <c r="J909" s="15">
        <v>63</v>
      </c>
      <c r="K909" s="15">
        <v>1</v>
      </c>
      <c r="L909" s="15">
        <v>64</v>
      </c>
      <c r="M909" s="15">
        <v>14</v>
      </c>
      <c r="O909" t="str">
        <f t="shared" si="14"/>
        <v>CNJBound &amp; Not Paid</v>
      </c>
    </row>
    <row r="910" spans="1:15" ht="12" customHeight="1" outlineLevel="1" x14ac:dyDescent="0.2">
      <c r="A910" s="12" t="s">
        <v>20138</v>
      </c>
      <c r="B910" s="12">
        <v>16614</v>
      </c>
      <c r="C910" s="12" t="s">
        <v>20135</v>
      </c>
      <c r="D910" s="13">
        <v>39879</v>
      </c>
      <c r="E910" s="13">
        <v>39881</v>
      </c>
      <c r="F910" s="14">
        <v>39882</v>
      </c>
      <c r="G910" s="14">
        <v>39895</v>
      </c>
      <c r="H910" s="14">
        <v>39895</v>
      </c>
      <c r="I910" s="16">
        <v>39904</v>
      </c>
      <c r="J910" s="15">
        <v>13</v>
      </c>
      <c r="K910" s="15">
        <v>0</v>
      </c>
      <c r="L910" s="15">
        <v>13</v>
      </c>
      <c r="M910" s="15">
        <v>9</v>
      </c>
      <c r="O910" t="str">
        <f t="shared" si="14"/>
        <v>CNJBound &amp; Not Paid</v>
      </c>
    </row>
    <row r="911" spans="1:15" ht="12" customHeight="1" outlineLevel="1" x14ac:dyDescent="0.2">
      <c r="A911" s="12" t="s">
        <v>24153</v>
      </c>
      <c r="B911" s="12">
        <v>16689</v>
      </c>
      <c r="C911" s="12" t="s">
        <v>20135</v>
      </c>
      <c r="D911" s="13">
        <v>39868</v>
      </c>
      <c r="E911" s="13">
        <v>39877</v>
      </c>
      <c r="F911" s="14">
        <v>39882</v>
      </c>
      <c r="G911" s="14">
        <v>39888</v>
      </c>
      <c r="H911" s="14">
        <v>39906</v>
      </c>
      <c r="I911" s="16">
        <v>39920</v>
      </c>
      <c r="J911" s="15">
        <v>6</v>
      </c>
      <c r="K911" s="15">
        <v>18</v>
      </c>
      <c r="L911" s="15">
        <v>24</v>
      </c>
      <c r="M911" s="15">
        <v>14</v>
      </c>
      <c r="O911" t="str">
        <f t="shared" si="14"/>
        <v>HJMBound &amp; Not Paid</v>
      </c>
    </row>
    <row r="912" spans="1:15" ht="12" customHeight="1" outlineLevel="1" x14ac:dyDescent="0.2">
      <c r="A912" s="12" t="s">
        <v>24155</v>
      </c>
      <c r="B912" s="12">
        <v>16661</v>
      </c>
      <c r="C912" s="12" t="s">
        <v>20135</v>
      </c>
      <c r="D912" s="13">
        <v>39877</v>
      </c>
      <c r="E912" s="13">
        <v>39881</v>
      </c>
      <c r="F912" s="14">
        <v>39882</v>
      </c>
      <c r="G912" s="14">
        <v>39896</v>
      </c>
      <c r="H912" s="14">
        <v>39896</v>
      </c>
      <c r="I912" s="16">
        <v>39914</v>
      </c>
      <c r="J912" s="15">
        <v>14</v>
      </c>
      <c r="K912" s="15">
        <v>0</v>
      </c>
      <c r="L912" s="15">
        <v>14</v>
      </c>
      <c r="M912" s="15">
        <v>18</v>
      </c>
      <c r="O912" t="str">
        <f t="shared" si="14"/>
        <v>JRBound &amp; Not Paid</v>
      </c>
    </row>
    <row r="913" spans="1:15" ht="12" customHeight="1" outlineLevel="1" x14ac:dyDescent="0.2">
      <c r="A913" s="12" t="s">
        <v>24155</v>
      </c>
      <c r="B913" s="12">
        <v>16725</v>
      </c>
      <c r="C913" s="12" t="s">
        <v>20135</v>
      </c>
      <c r="D913" s="13">
        <v>39878</v>
      </c>
      <c r="E913" s="13">
        <v>39881</v>
      </c>
      <c r="F913" s="14">
        <v>39882</v>
      </c>
      <c r="G913" s="14">
        <v>39916</v>
      </c>
      <c r="H913" s="14">
        <v>39918</v>
      </c>
      <c r="I913" s="16">
        <v>39927</v>
      </c>
      <c r="J913" s="15">
        <v>34</v>
      </c>
      <c r="K913" s="15">
        <v>2</v>
      </c>
      <c r="L913" s="15">
        <v>36</v>
      </c>
      <c r="M913" s="15">
        <v>9</v>
      </c>
      <c r="O913" t="str">
        <f t="shared" si="14"/>
        <v>JRBound &amp; Not Paid</v>
      </c>
    </row>
    <row r="914" spans="1:15" ht="12" customHeight="1" outlineLevel="1" x14ac:dyDescent="0.2">
      <c r="A914" s="12" t="s">
        <v>24155</v>
      </c>
      <c r="B914" s="12">
        <v>16678</v>
      </c>
      <c r="C914" s="12" t="s">
        <v>20135</v>
      </c>
      <c r="D914" s="13">
        <v>39876</v>
      </c>
      <c r="E914" s="13">
        <v>39878</v>
      </c>
      <c r="F914" s="14">
        <v>39882</v>
      </c>
      <c r="G914" s="14">
        <v>39903</v>
      </c>
      <c r="H914" s="14">
        <v>39904</v>
      </c>
      <c r="I914" s="16">
        <v>39918</v>
      </c>
      <c r="J914" s="15">
        <v>21</v>
      </c>
      <c r="K914" s="15">
        <v>1</v>
      </c>
      <c r="L914" s="15">
        <v>22</v>
      </c>
      <c r="M914" s="15">
        <v>14</v>
      </c>
      <c r="O914" t="str">
        <f t="shared" si="14"/>
        <v>JRBound &amp; Not Paid</v>
      </c>
    </row>
    <row r="915" spans="1:15" ht="12" customHeight="1" outlineLevel="1" x14ac:dyDescent="0.2">
      <c r="A915" s="12" t="s">
        <v>24156</v>
      </c>
      <c r="B915" s="12">
        <v>17332</v>
      </c>
      <c r="C915" s="12" t="s">
        <v>20133</v>
      </c>
      <c r="D915" s="13">
        <v>39878</v>
      </c>
      <c r="E915" s="13">
        <v>39881</v>
      </c>
      <c r="F915" s="14">
        <v>39882</v>
      </c>
      <c r="G915" s="20"/>
      <c r="H915" s="20"/>
      <c r="I915" s="18"/>
      <c r="J915" s="23"/>
      <c r="K915" s="23"/>
      <c r="L915" s="15">
        <v>0</v>
      </c>
      <c r="M915" s="15">
        <v>0</v>
      </c>
      <c r="O915" t="str">
        <f t="shared" si="14"/>
        <v>LABDeclined</v>
      </c>
    </row>
    <row r="916" spans="1:15" ht="12" customHeight="1" outlineLevel="1" x14ac:dyDescent="0.2">
      <c r="A916" s="12" t="s">
        <v>24157</v>
      </c>
      <c r="B916" s="12">
        <v>16674</v>
      </c>
      <c r="C916" s="12" t="s">
        <v>20135</v>
      </c>
      <c r="D916" s="13">
        <v>39874</v>
      </c>
      <c r="E916" s="13">
        <v>39878</v>
      </c>
      <c r="F916" s="14">
        <v>39882</v>
      </c>
      <c r="G916" s="14">
        <v>39904</v>
      </c>
      <c r="H916" s="14">
        <v>39905</v>
      </c>
      <c r="I916" s="16">
        <v>39917</v>
      </c>
      <c r="J916" s="15">
        <v>22</v>
      </c>
      <c r="K916" s="15">
        <v>1</v>
      </c>
      <c r="L916" s="15">
        <v>23</v>
      </c>
      <c r="M916" s="15">
        <v>12</v>
      </c>
      <c r="O916" t="str">
        <f t="shared" si="14"/>
        <v>MCBBound &amp; Not Paid</v>
      </c>
    </row>
    <row r="917" spans="1:15" ht="12" customHeight="1" outlineLevel="1" x14ac:dyDescent="0.2">
      <c r="A917" s="12" t="s">
        <v>24157</v>
      </c>
      <c r="B917" s="12">
        <v>16702</v>
      </c>
      <c r="C917" s="12" t="s">
        <v>20135</v>
      </c>
      <c r="D917" s="13">
        <v>39880</v>
      </c>
      <c r="E917" s="13">
        <v>39880</v>
      </c>
      <c r="F917" s="14">
        <v>39882</v>
      </c>
      <c r="G917" s="14">
        <v>39904</v>
      </c>
      <c r="H917" s="14">
        <v>39919</v>
      </c>
      <c r="I917" s="16">
        <v>39922</v>
      </c>
      <c r="J917" s="15">
        <v>22</v>
      </c>
      <c r="K917" s="15">
        <v>15</v>
      </c>
      <c r="L917" s="15">
        <v>37</v>
      </c>
      <c r="M917" s="15">
        <v>3</v>
      </c>
      <c r="O917" t="str">
        <f t="shared" si="14"/>
        <v>MCBBound &amp; Not Paid</v>
      </c>
    </row>
    <row r="918" spans="1:15" ht="12" customHeight="1" outlineLevel="1" x14ac:dyDescent="0.2">
      <c r="A918" s="12" t="s">
        <v>24157</v>
      </c>
      <c r="B918" s="12">
        <v>16497</v>
      </c>
      <c r="C918" s="12" t="s">
        <v>20135</v>
      </c>
      <c r="D918" s="13">
        <v>39877</v>
      </c>
      <c r="E918" s="13">
        <v>39881</v>
      </c>
      <c r="F918" s="14">
        <v>39882</v>
      </c>
      <c r="G918" s="14">
        <v>39882</v>
      </c>
      <c r="H918" s="14">
        <v>39882</v>
      </c>
      <c r="I918" s="16">
        <v>39887</v>
      </c>
      <c r="J918" s="15">
        <v>0</v>
      </c>
      <c r="K918" s="15">
        <v>0</v>
      </c>
      <c r="L918" s="15">
        <v>0</v>
      </c>
      <c r="M918" s="15">
        <v>5</v>
      </c>
      <c r="O918" t="str">
        <f t="shared" si="14"/>
        <v>MCBBound &amp; Not Paid</v>
      </c>
    </row>
    <row r="919" spans="1:15" ht="12" customHeight="1" outlineLevel="1" x14ac:dyDescent="0.2">
      <c r="A919" s="12" t="s">
        <v>20138</v>
      </c>
      <c r="B919" s="12">
        <v>16670</v>
      </c>
      <c r="C919" s="12" t="s">
        <v>20135</v>
      </c>
      <c r="D919" s="13">
        <v>39870</v>
      </c>
      <c r="E919" s="13">
        <v>39883</v>
      </c>
      <c r="F919" s="14">
        <v>39883</v>
      </c>
      <c r="G919" s="14">
        <v>39898</v>
      </c>
      <c r="H919" s="14">
        <v>39906</v>
      </c>
      <c r="I919" s="16">
        <v>39916</v>
      </c>
      <c r="J919" s="15">
        <v>15</v>
      </c>
      <c r="K919" s="15">
        <v>8</v>
      </c>
      <c r="L919" s="15">
        <v>23</v>
      </c>
      <c r="M919" s="15">
        <v>10</v>
      </c>
      <c r="O919" t="str">
        <f t="shared" si="14"/>
        <v>CNJBound &amp; Not Paid</v>
      </c>
    </row>
    <row r="920" spans="1:15" ht="12" customHeight="1" outlineLevel="1" x14ac:dyDescent="0.2">
      <c r="A920" s="12" t="s">
        <v>20138</v>
      </c>
      <c r="B920" s="12">
        <v>16616</v>
      </c>
      <c r="C920" s="12" t="s">
        <v>20135</v>
      </c>
      <c r="D920" s="13">
        <v>39878</v>
      </c>
      <c r="E920" s="13">
        <v>39882</v>
      </c>
      <c r="F920" s="14">
        <v>39883</v>
      </c>
      <c r="G920" s="14">
        <v>39889</v>
      </c>
      <c r="H920" s="14">
        <v>39890</v>
      </c>
      <c r="I920" s="16">
        <v>39904</v>
      </c>
      <c r="J920" s="15">
        <v>6</v>
      </c>
      <c r="K920" s="15">
        <v>1</v>
      </c>
      <c r="L920" s="15">
        <v>7</v>
      </c>
      <c r="M920" s="15">
        <v>14</v>
      </c>
      <c r="O920" t="str">
        <f t="shared" si="14"/>
        <v>CNJBound &amp; Not Paid</v>
      </c>
    </row>
    <row r="921" spans="1:15" ht="12" customHeight="1" outlineLevel="1" x14ac:dyDescent="0.2">
      <c r="A921" s="12" t="s">
        <v>24153</v>
      </c>
      <c r="B921" s="12">
        <v>17333</v>
      </c>
      <c r="C921" s="12" t="s">
        <v>20135</v>
      </c>
      <c r="D921" s="13">
        <v>39876</v>
      </c>
      <c r="E921" s="13">
        <v>39882</v>
      </c>
      <c r="F921" s="14">
        <v>39883</v>
      </c>
      <c r="G921" s="14">
        <v>39884</v>
      </c>
      <c r="H921" s="14">
        <v>39519</v>
      </c>
      <c r="I921" s="18"/>
      <c r="J921" s="15">
        <v>1</v>
      </c>
      <c r="K921" s="15">
        <v>-365</v>
      </c>
      <c r="L921" s="15">
        <v>-364</v>
      </c>
      <c r="M921" s="15">
        <v>0</v>
      </c>
      <c r="O921" t="str">
        <f t="shared" si="14"/>
        <v>HJMBound &amp; Not Paid</v>
      </c>
    </row>
    <row r="922" spans="1:15" ht="12" customHeight="1" outlineLevel="1" x14ac:dyDescent="0.2">
      <c r="A922" s="12" t="s">
        <v>24153</v>
      </c>
      <c r="B922" s="12">
        <v>17335</v>
      </c>
      <c r="C922" s="12" t="s">
        <v>20133</v>
      </c>
      <c r="D922" s="13">
        <v>39872</v>
      </c>
      <c r="E922" s="13">
        <v>39883</v>
      </c>
      <c r="F922" s="14">
        <v>39883</v>
      </c>
      <c r="G922" s="14">
        <v>39883</v>
      </c>
      <c r="H922" s="20"/>
      <c r="I922" s="18"/>
      <c r="J922" s="15">
        <v>0</v>
      </c>
      <c r="K922" s="23"/>
      <c r="L922" s="15">
        <v>0</v>
      </c>
      <c r="M922" s="15">
        <v>0</v>
      </c>
      <c r="O922" t="str">
        <f t="shared" si="14"/>
        <v>HJMDeclined</v>
      </c>
    </row>
    <row r="923" spans="1:15" ht="12" customHeight="1" outlineLevel="1" x14ac:dyDescent="0.2">
      <c r="A923" s="12" t="s">
        <v>24155</v>
      </c>
      <c r="B923" s="12">
        <v>16921</v>
      </c>
      <c r="C923" s="12" t="s">
        <v>20135</v>
      </c>
      <c r="D923" s="13">
        <v>39881</v>
      </c>
      <c r="E923" s="13">
        <v>39882</v>
      </c>
      <c r="F923" s="14">
        <v>39883</v>
      </c>
      <c r="G923" s="14">
        <v>39933</v>
      </c>
      <c r="H923" s="14">
        <v>39934</v>
      </c>
      <c r="I923" s="16">
        <v>39951</v>
      </c>
      <c r="J923" s="15">
        <v>50</v>
      </c>
      <c r="K923" s="15">
        <v>1</v>
      </c>
      <c r="L923" s="15">
        <v>51</v>
      </c>
      <c r="M923" s="15">
        <v>17</v>
      </c>
      <c r="O923" t="str">
        <f t="shared" si="14"/>
        <v>JRBound &amp; Not Paid</v>
      </c>
    </row>
    <row r="924" spans="1:15" ht="12" customHeight="1" outlineLevel="1" x14ac:dyDescent="0.2">
      <c r="A924" s="12" t="s">
        <v>24155</v>
      </c>
      <c r="B924" s="12">
        <v>16934</v>
      </c>
      <c r="C924" s="12" t="s">
        <v>20135</v>
      </c>
      <c r="D924" s="13">
        <v>39874</v>
      </c>
      <c r="E924" s="13">
        <v>39878</v>
      </c>
      <c r="F924" s="14">
        <v>39883</v>
      </c>
      <c r="G924" s="14">
        <v>39933</v>
      </c>
      <c r="H924" s="14">
        <v>39933</v>
      </c>
      <c r="I924" s="16">
        <v>39956</v>
      </c>
      <c r="J924" s="15">
        <v>50</v>
      </c>
      <c r="K924" s="15">
        <v>0</v>
      </c>
      <c r="L924" s="15">
        <v>50</v>
      </c>
      <c r="M924" s="15">
        <v>23</v>
      </c>
      <c r="O924" t="str">
        <f t="shared" si="14"/>
        <v>JRBound &amp; Not Paid</v>
      </c>
    </row>
    <row r="925" spans="1:15" ht="12" customHeight="1" outlineLevel="1" x14ac:dyDescent="0.2">
      <c r="A925" s="12" t="s">
        <v>24156</v>
      </c>
      <c r="B925" s="12">
        <v>16948</v>
      </c>
      <c r="C925" s="12" t="s">
        <v>20135</v>
      </c>
      <c r="D925" s="13">
        <v>39874</v>
      </c>
      <c r="E925" s="13">
        <v>39881</v>
      </c>
      <c r="F925" s="14">
        <v>39883</v>
      </c>
      <c r="G925" s="14">
        <v>39934</v>
      </c>
      <c r="H925" s="14">
        <v>39934</v>
      </c>
      <c r="I925" s="16">
        <v>39959</v>
      </c>
      <c r="J925" s="15">
        <v>51</v>
      </c>
      <c r="K925" s="15">
        <v>0</v>
      </c>
      <c r="L925" s="15">
        <v>51</v>
      </c>
      <c r="M925" s="15">
        <v>25</v>
      </c>
      <c r="O925" t="str">
        <f t="shared" si="14"/>
        <v>LABBound &amp; Not Paid</v>
      </c>
    </row>
    <row r="926" spans="1:15" ht="12" customHeight="1" outlineLevel="1" x14ac:dyDescent="0.2">
      <c r="A926" s="12" t="s">
        <v>24156</v>
      </c>
      <c r="B926" s="12">
        <v>16543</v>
      </c>
      <c r="C926" s="12" t="s">
        <v>20135</v>
      </c>
      <c r="D926" s="13">
        <v>39883</v>
      </c>
      <c r="E926" s="13">
        <v>39883</v>
      </c>
      <c r="F926" s="14">
        <v>39883</v>
      </c>
      <c r="G926" s="14">
        <v>39884</v>
      </c>
      <c r="H926" s="14">
        <v>39888</v>
      </c>
      <c r="I926" s="16">
        <v>39898</v>
      </c>
      <c r="J926" s="15">
        <v>1</v>
      </c>
      <c r="K926" s="15">
        <v>4</v>
      </c>
      <c r="L926" s="15">
        <v>5</v>
      </c>
      <c r="M926" s="15">
        <v>10</v>
      </c>
      <c r="O926" t="str">
        <f t="shared" si="14"/>
        <v>LABBound &amp; Not Paid</v>
      </c>
    </row>
    <row r="927" spans="1:15" ht="12" customHeight="1" outlineLevel="1" x14ac:dyDescent="0.2">
      <c r="A927" s="12" t="s">
        <v>24156</v>
      </c>
      <c r="B927" s="12">
        <v>17336</v>
      </c>
      <c r="C927" s="12" t="s">
        <v>20134</v>
      </c>
      <c r="D927" s="13">
        <v>39885</v>
      </c>
      <c r="E927" s="13">
        <v>39883</v>
      </c>
      <c r="F927" s="14">
        <v>39883</v>
      </c>
      <c r="G927" s="14">
        <v>39889</v>
      </c>
      <c r="H927" s="14">
        <v>39890</v>
      </c>
      <c r="I927" s="18"/>
      <c r="J927" s="15">
        <v>6</v>
      </c>
      <c r="K927" s="15">
        <v>1</v>
      </c>
      <c r="L927" s="15">
        <v>7</v>
      </c>
      <c r="M927" s="15">
        <v>0</v>
      </c>
      <c r="O927" t="str">
        <f t="shared" si="14"/>
        <v>LABNo Sale</v>
      </c>
    </row>
    <row r="928" spans="1:15" ht="12" customHeight="1" outlineLevel="1" x14ac:dyDescent="0.2">
      <c r="A928" s="12" t="s">
        <v>24157</v>
      </c>
      <c r="B928" s="12">
        <v>16714</v>
      </c>
      <c r="C928" s="12" t="s">
        <v>20135</v>
      </c>
      <c r="D928" s="13">
        <v>39863</v>
      </c>
      <c r="E928" s="13">
        <v>39881</v>
      </c>
      <c r="F928" s="14">
        <v>39883</v>
      </c>
      <c r="G928" s="14">
        <v>39909</v>
      </c>
      <c r="H928" s="14">
        <v>39909</v>
      </c>
      <c r="I928" s="16">
        <v>39925</v>
      </c>
      <c r="J928" s="15">
        <v>26</v>
      </c>
      <c r="K928" s="15">
        <v>0</v>
      </c>
      <c r="L928" s="15">
        <v>26</v>
      </c>
      <c r="M928" s="15">
        <v>16</v>
      </c>
      <c r="O928" t="str">
        <f t="shared" si="14"/>
        <v>MCBBound &amp; Not Paid</v>
      </c>
    </row>
    <row r="929" spans="1:15" ht="12" customHeight="1" outlineLevel="1" x14ac:dyDescent="0.2">
      <c r="A929" s="12" t="s">
        <v>24157</v>
      </c>
      <c r="B929" s="12">
        <v>16856</v>
      </c>
      <c r="C929" s="12" t="s">
        <v>20135</v>
      </c>
      <c r="D929" s="13">
        <v>39875</v>
      </c>
      <c r="E929" s="13">
        <v>39878</v>
      </c>
      <c r="F929" s="14">
        <v>39883</v>
      </c>
      <c r="G929" s="14">
        <v>39911</v>
      </c>
      <c r="H929" s="14">
        <v>39911</v>
      </c>
      <c r="I929" s="16">
        <v>39934</v>
      </c>
      <c r="J929" s="15">
        <v>28</v>
      </c>
      <c r="K929" s="15">
        <v>0</v>
      </c>
      <c r="L929" s="15">
        <v>28</v>
      </c>
      <c r="M929" s="15">
        <v>23</v>
      </c>
      <c r="O929" t="str">
        <f t="shared" si="14"/>
        <v>MCBBound &amp; Not Paid</v>
      </c>
    </row>
    <row r="930" spans="1:15" ht="12" customHeight="1" outlineLevel="1" x14ac:dyDescent="0.2">
      <c r="A930" s="12" t="s">
        <v>24157</v>
      </c>
      <c r="B930" s="12">
        <v>16889</v>
      </c>
      <c r="C930" s="12" t="s">
        <v>20135</v>
      </c>
      <c r="D930" s="13">
        <v>39879</v>
      </c>
      <c r="E930" s="13">
        <v>39882</v>
      </c>
      <c r="F930" s="14">
        <v>39883</v>
      </c>
      <c r="G930" s="14">
        <v>39912</v>
      </c>
      <c r="H930" s="14">
        <v>39912</v>
      </c>
      <c r="I930" s="16">
        <v>39940</v>
      </c>
      <c r="J930" s="15">
        <v>29</v>
      </c>
      <c r="K930" s="15">
        <v>0</v>
      </c>
      <c r="L930" s="15">
        <v>29</v>
      </c>
      <c r="M930" s="15">
        <v>28</v>
      </c>
      <c r="O930" t="str">
        <f t="shared" si="14"/>
        <v>MCBBound &amp; Not Paid</v>
      </c>
    </row>
    <row r="931" spans="1:15" ht="12" customHeight="1" outlineLevel="1" x14ac:dyDescent="0.2">
      <c r="A931" s="12" t="s">
        <v>24157</v>
      </c>
      <c r="B931" s="12">
        <v>16732</v>
      </c>
      <c r="C931" s="12" t="s">
        <v>20135</v>
      </c>
      <c r="D931" s="13">
        <v>39868</v>
      </c>
      <c r="E931" s="13">
        <v>39882</v>
      </c>
      <c r="F931" s="14">
        <v>39883</v>
      </c>
      <c r="G931" s="14">
        <v>39887</v>
      </c>
      <c r="H931" s="14">
        <v>39918</v>
      </c>
      <c r="I931" s="16">
        <v>39930</v>
      </c>
      <c r="J931" s="15">
        <v>4</v>
      </c>
      <c r="K931" s="15">
        <v>31</v>
      </c>
      <c r="L931" s="15">
        <v>35</v>
      </c>
      <c r="M931" s="15">
        <v>12</v>
      </c>
      <c r="O931" t="str">
        <f t="shared" si="14"/>
        <v>MCBBound &amp; Not Paid</v>
      </c>
    </row>
    <row r="932" spans="1:15" ht="12" customHeight="1" outlineLevel="1" x14ac:dyDescent="0.2">
      <c r="A932" s="12" t="s">
        <v>24157</v>
      </c>
      <c r="B932" s="12">
        <v>16643</v>
      </c>
      <c r="C932" s="12" t="s">
        <v>20135</v>
      </c>
      <c r="D932" s="13">
        <v>39862</v>
      </c>
      <c r="E932" s="13">
        <v>39882</v>
      </c>
      <c r="F932" s="14">
        <v>39883</v>
      </c>
      <c r="G932" s="14">
        <v>39897</v>
      </c>
      <c r="H932" s="14">
        <v>39899</v>
      </c>
      <c r="I932" s="16">
        <v>39908</v>
      </c>
      <c r="J932" s="15">
        <v>14</v>
      </c>
      <c r="K932" s="15">
        <v>2</v>
      </c>
      <c r="L932" s="15">
        <v>16</v>
      </c>
      <c r="M932" s="15">
        <v>9</v>
      </c>
      <c r="O932" t="str">
        <f t="shared" si="14"/>
        <v>MCBBound &amp; Not Paid</v>
      </c>
    </row>
    <row r="933" spans="1:15" ht="12" customHeight="1" outlineLevel="1" x14ac:dyDescent="0.2">
      <c r="A933" s="12" t="s">
        <v>24158</v>
      </c>
      <c r="B933" s="12">
        <v>17334</v>
      </c>
      <c r="C933" s="12" t="s">
        <v>20133</v>
      </c>
      <c r="D933" s="13">
        <v>39877</v>
      </c>
      <c r="E933" s="13">
        <v>39883</v>
      </c>
      <c r="F933" s="14">
        <v>39883</v>
      </c>
      <c r="G933" s="20"/>
      <c r="H933" s="20"/>
      <c r="I933" s="18"/>
      <c r="J933" s="23"/>
      <c r="K933" s="23"/>
      <c r="L933" s="15">
        <v>0</v>
      </c>
      <c r="M933" s="15">
        <v>0</v>
      </c>
      <c r="O933" t="str">
        <f t="shared" si="14"/>
        <v>NBBDeclined</v>
      </c>
    </row>
    <row r="934" spans="1:15" ht="12" customHeight="1" outlineLevel="1" x14ac:dyDescent="0.2">
      <c r="A934" s="12" t="s">
        <v>20138</v>
      </c>
      <c r="B934" s="12">
        <v>16696</v>
      </c>
      <c r="C934" s="12" t="s">
        <v>20135</v>
      </c>
      <c r="D934" s="13">
        <v>39877</v>
      </c>
      <c r="E934" s="13">
        <v>39884</v>
      </c>
      <c r="F934" s="14">
        <v>39884</v>
      </c>
      <c r="G934" s="14">
        <v>39903</v>
      </c>
      <c r="H934" s="14">
        <v>39917</v>
      </c>
      <c r="I934" s="16">
        <v>39921</v>
      </c>
      <c r="J934" s="15">
        <v>19</v>
      </c>
      <c r="K934" s="15">
        <v>14</v>
      </c>
      <c r="L934" s="15">
        <v>33</v>
      </c>
      <c r="M934" s="15">
        <v>4</v>
      </c>
      <c r="O934" t="str">
        <f t="shared" si="14"/>
        <v>CNJBound &amp; Not Paid</v>
      </c>
    </row>
    <row r="935" spans="1:15" ht="12" customHeight="1" outlineLevel="1" x14ac:dyDescent="0.2">
      <c r="A935" s="12" t="s">
        <v>24153</v>
      </c>
      <c r="B935" s="12">
        <v>17341</v>
      </c>
      <c r="C935" s="12" t="s">
        <v>20133</v>
      </c>
      <c r="D935" s="18"/>
      <c r="E935" s="13">
        <v>39884</v>
      </c>
      <c r="F935" s="14">
        <v>39884</v>
      </c>
      <c r="G935" s="20"/>
      <c r="H935" s="20"/>
      <c r="I935" s="18"/>
      <c r="J935" s="23"/>
      <c r="K935" s="23"/>
      <c r="L935" s="15">
        <v>0</v>
      </c>
      <c r="M935" s="15">
        <v>0</v>
      </c>
      <c r="O935" t="str">
        <f t="shared" si="14"/>
        <v>HJMDeclined</v>
      </c>
    </row>
    <row r="936" spans="1:15" ht="12" customHeight="1" outlineLevel="1" x14ac:dyDescent="0.2">
      <c r="A936" s="12" t="s">
        <v>24153</v>
      </c>
      <c r="B936" s="12">
        <v>17337</v>
      </c>
      <c r="C936" s="12" t="s">
        <v>20133</v>
      </c>
      <c r="D936" s="13">
        <v>39868</v>
      </c>
      <c r="E936" s="13">
        <v>39882</v>
      </c>
      <c r="F936" s="14">
        <v>39884</v>
      </c>
      <c r="G936" s="20"/>
      <c r="H936" s="20"/>
      <c r="I936" s="18"/>
      <c r="J936" s="23"/>
      <c r="K936" s="23"/>
      <c r="L936" s="15">
        <v>0</v>
      </c>
      <c r="M936" s="15">
        <v>0</v>
      </c>
      <c r="O936" t="str">
        <f t="shared" si="14"/>
        <v>HJMDeclined</v>
      </c>
    </row>
    <row r="937" spans="1:15" ht="12" customHeight="1" outlineLevel="1" x14ac:dyDescent="0.2">
      <c r="A937" s="12" t="s">
        <v>24156</v>
      </c>
      <c r="B937" s="12">
        <v>17343</v>
      </c>
      <c r="C937" s="12" t="s">
        <v>20133</v>
      </c>
      <c r="D937" s="13">
        <v>39875</v>
      </c>
      <c r="E937" s="13">
        <v>39884</v>
      </c>
      <c r="F937" s="14">
        <v>39884</v>
      </c>
      <c r="G937" s="20"/>
      <c r="H937" s="20"/>
      <c r="I937" s="18"/>
      <c r="J937" s="23"/>
      <c r="K937" s="23"/>
      <c r="L937" s="15">
        <v>0</v>
      </c>
      <c r="M937" s="15">
        <v>0</v>
      </c>
      <c r="O937" t="str">
        <f t="shared" si="14"/>
        <v>LABDeclined</v>
      </c>
    </row>
    <row r="938" spans="1:15" ht="12" customHeight="1" outlineLevel="1" x14ac:dyDescent="0.2">
      <c r="A938" s="12" t="s">
        <v>24156</v>
      </c>
      <c r="B938" s="12">
        <v>16690</v>
      </c>
      <c r="C938" s="12" t="s">
        <v>20135</v>
      </c>
      <c r="D938" s="13">
        <v>39877</v>
      </c>
      <c r="E938" s="13">
        <v>39884</v>
      </c>
      <c r="F938" s="14">
        <v>39884</v>
      </c>
      <c r="G938" s="14">
        <v>39899</v>
      </c>
      <c r="H938" s="14">
        <v>39899</v>
      </c>
      <c r="I938" s="16">
        <v>39920</v>
      </c>
      <c r="J938" s="15">
        <v>15</v>
      </c>
      <c r="K938" s="15">
        <v>0</v>
      </c>
      <c r="L938" s="15">
        <v>15</v>
      </c>
      <c r="M938" s="15">
        <v>21</v>
      </c>
      <c r="O938" t="str">
        <f t="shared" si="14"/>
        <v>LABBound &amp; Not Paid</v>
      </c>
    </row>
    <row r="939" spans="1:15" ht="12" customHeight="1" outlineLevel="1" x14ac:dyDescent="0.2">
      <c r="A939" s="12" t="s">
        <v>24157</v>
      </c>
      <c r="B939" s="12">
        <v>16620</v>
      </c>
      <c r="C939" s="12" t="s">
        <v>20135</v>
      </c>
      <c r="D939" s="13">
        <v>39877</v>
      </c>
      <c r="E939" s="13">
        <v>39884</v>
      </c>
      <c r="F939" s="14">
        <v>39884</v>
      </c>
      <c r="G939" s="14">
        <v>39897</v>
      </c>
      <c r="H939" s="14">
        <v>39897</v>
      </c>
      <c r="I939" s="16">
        <v>39904</v>
      </c>
      <c r="J939" s="15">
        <v>13</v>
      </c>
      <c r="K939" s="15">
        <v>0</v>
      </c>
      <c r="L939" s="15">
        <v>13</v>
      </c>
      <c r="M939" s="15">
        <v>7</v>
      </c>
      <c r="O939" t="str">
        <f t="shared" si="14"/>
        <v>MCBBound &amp; Not Paid</v>
      </c>
    </row>
    <row r="940" spans="1:15" ht="12" customHeight="1" outlineLevel="1" x14ac:dyDescent="0.2">
      <c r="A940" s="12" t="s">
        <v>24157</v>
      </c>
      <c r="B940" s="12">
        <v>16648</v>
      </c>
      <c r="C940" s="12" t="s">
        <v>20135</v>
      </c>
      <c r="D940" s="13">
        <v>39905</v>
      </c>
      <c r="E940" s="13">
        <v>39884</v>
      </c>
      <c r="F940" s="14">
        <v>39884</v>
      </c>
      <c r="G940" s="14">
        <v>39902</v>
      </c>
      <c r="H940" s="14">
        <v>39902</v>
      </c>
      <c r="I940" s="16">
        <v>39910</v>
      </c>
      <c r="J940" s="15">
        <v>18</v>
      </c>
      <c r="K940" s="15">
        <v>0</v>
      </c>
      <c r="L940" s="15">
        <v>18</v>
      </c>
      <c r="M940" s="15">
        <v>8</v>
      </c>
      <c r="O940" t="str">
        <f t="shared" si="14"/>
        <v>MCBBound &amp; Not Paid</v>
      </c>
    </row>
    <row r="941" spans="1:15" ht="12" customHeight="1" outlineLevel="1" x14ac:dyDescent="0.2">
      <c r="A941" s="12" t="s">
        <v>24157</v>
      </c>
      <c r="B941" s="12">
        <v>16886</v>
      </c>
      <c r="C941" s="12" t="s">
        <v>20135</v>
      </c>
      <c r="D941" s="13">
        <v>39878</v>
      </c>
      <c r="E941" s="13">
        <v>39881</v>
      </c>
      <c r="F941" s="14">
        <v>39884</v>
      </c>
      <c r="G941" s="14">
        <v>39912</v>
      </c>
      <c r="H941" s="14">
        <v>39917</v>
      </c>
      <c r="I941" s="16">
        <v>39940</v>
      </c>
      <c r="J941" s="15">
        <v>28</v>
      </c>
      <c r="K941" s="15">
        <v>5</v>
      </c>
      <c r="L941" s="15">
        <v>33</v>
      </c>
      <c r="M941" s="15">
        <v>23</v>
      </c>
      <c r="O941" t="str">
        <f t="shared" si="14"/>
        <v>MCBBound &amp; Not Paid</v>
      </c>
    </row>
    <row r="942" spans="1:15" ht="12" customHeight="1" outlineLevel="1" x14ac:dyDescent="0.2">
      <c r="A942" s="12" t="s">
        <v>24157</v>
      </c>
      <c r="B942" s="12">
        <v>16918</v>
      </c>
      <c r="C942" s="12" t="s">
        <v>20135</v>
      </c>
      <c r="D942" s="13">
        <v>39882</v>
      </c>
      <c r="E942" s="13">
        <v>39884</v>
      </c>
      <c r="F942" s="14">
        <v>39884</v>
      </c>
      <c r="G942" s="14">
        <v>39927</v>
      </c>
      <c r="H942" s="14">
        <v>39927</v>
      </c>
      <c r="I942" s="16">
        <v>39950</v>
      </c>
      <c r="J942" s="15">
        <v>43</v>
      </c>
      <c r="K942" s="15">
        <v>0</v>
      </c>
      <c r="L942" s="15">
        <v>43</v>
      </c>
      <c r="M942" s="15">
        <v>23</v>
      </c>
      <c r="O942" t="str">
        <f t="shared" si="14"/>
        <v>MCBBound &amp; Not Paid</v>
      </c>
    </row>
    <row r="943" spans="1:15" ht="12" customHeight="1" outlineLevel="1" x14ac:dyDescent="0.2">
      <c r="A943" s="12" t="s">
        <v>24158</v>
      </c>
      <c r="B943" s="12">
        <v>17342</v>
      </c>
      <c r="C943" s="12" t="s">
        <v>20133</v>
      </c>
      <c r="D943" s="13">
        <v>39871</v>
      </c>
      <c r="E943" s="13">
        <v>39884</v>
      </c>
      <c r="F943" s="14">
        <v>39884</v>
      </c>
      <c r="G943" s="20"/>
      <c r="H943" s="20"/>
      <c r="I943" s="18"/>
      <c r="J943" s="23"/>
      <c r="K943" s="23"/>
      <c r="L943" s="15">
        <v>0</v>
      </c>
      <c r="M943" s="15">
        <v>0</v>
      </c>
      <c r="O943" t="str">
        <f t="shared" si="14"/>
        <v>NBBDeclined</v>
      </c>
    </row>
    <row r="944" spans="1:15" ht="12" customHeight="1" outlineLevel="1" x14ac:dyDescent="0.2">
      <c r="A944" s="12" t="s">
        <v>24158</v>
      </c>
      <c r="B944" s="12">
        <v>17339</v>
      </c>
      <c r="C944" s="12" t="s">
        <v>20133</v>
      </c>
      <c r="D944" s="18"/>
      <c r="E944" s="13">
        <v>39875</v>
      </c>
      <c r="F944" s="14">
        <v>39884</v>
      </c>
      <c r="G944" s="20"/>
      <c r="H944" s="20"/>
      <c r="I944" s="18"/>
      <c r="J944" s="23"/>
      <c r="K944" s="23"/>
      <c r="L944" s="15">
        <v>0</v>
      </c>
      <c r="M944" s="15">
        <v>0</v>
      </c>
      <c r="O944" t="str">
        <f t="shared" si="14"/>
        <v>NBBDeclined</v>
      </c>
    </row>
    <row r="945" spans="1:15" ht="12" customHeight="1" outlineLevel="1" x14ac:dyDescent="0.2">
      <c r="A945" s="12" t="s">
        <v>24158</v>
      </c>
      <c r="B945" s="12">
        <v>17338</v>
      </c>
      <c r="C945" s="12" t="s">
        <v>20133</v>
      </c>
      <c r="D945" s="13">
        <v>39821</v>
      </c>
      <c r="E945" s="13">
        <v>39878</v>
      </c>
      <c r="F945" s="14">
        <v>39884</v>
      </c>
      <c r="G945" s="20"/>
      <c r="H945" s="20"/>
      <c r="I945" s="18"/>
      <c r="J945" s="23"/>
      <c r="K945" s="23"/>
      <c r="L945" s="15">
        <v>0</v>
      </c>
      <c r="M945" s="15">
        <v>0</v>
      </c>
      <c r="O945" t="str">
        <f t="shared" si="14"/>
        <v>NBBDeclined</v>
      </c>
    </row>
    <row r="946" spans="1:15" ht="12" customHeight="1" outlineLevel="1" x14ac:dyDescent="0.2">
      <c r="A946" s="12" t="s">
        <v>24158</v>
      </c>
      <c r="B946" s="12">
        <v>17340</v>
      </c>
      <c r="C946" s="12" t="s">
        <v>20133</v>
      </c>
      <c r="D946" s="13">
        <v>39876</v>
      </c>
      <c r="E946" s="13">
        <v>39878</v>
      </c>
      <c r="F946" s="14">
        <v>39884</v>
      </c>
      <c r="G946" s="20"/>
      <c r="H946" s="20"/>
      <c r="I946" s="16">
        <v>39522</v>
      </c>
      <c r="J946" s="23"/>
      <c r="K946" s="23"/>
      <c r="L946" s="15">
        <v>0</v>
      </c>
      <c r="M946" s="15">
        <v>0</v>
      </c>
      <c r="O946" t="str">
        <f t="shared" si="14"/>
        <v>NBBDeclined</v>
      </c>
    </row>
    <row r="947" spans="1:15" ht="12" customHeight="1" outlineLevel="1" x14ac:dyDescent="0.2">
      <c r="A947" s="12" t="s">
        <v>24153</v>
      </c>
      <c r="B947" s="12">
        <v>17344</v>
      </c>
      <c r="C947" s="12" t="s">
        <v>20133</v>
      </c>
      <c r="D947" s="13">
        <v>39884</v>
      </c>
      <c r="E947" s="13">
        <v>39885</v>
      </c>
      <c r="F947" s="14">
        <v>39885</v>
      </c>
      <c r="G947" s="20"/>
      <c r="H947" s="20"/>
      <c r="I947" s="18"/>
      <c r="J947" s="23"/>
      <c r="K947" s="23"/>
      <c r="L947" s="15">
        <v>0</v>
      </c>
      <c r="M947" s="15">
        <v>0</v>
      </c>
      <c r="O947" t="str">
        <f t="shared" si="14"/>
        <v>HJMDeclined</v>
      </c>
    </row>
    <row r="948" spans="1:15" ht="12" customHeight="1" outlineLevel="1" x14ac:dyDescent="0.2">
      <c r="A948" s="12" t="s">
        <v>24153</v>
      </c>
      <c r="B948" s="12">
        <v>17039</v>
      </c>
      <c r="C948" s="12" t="s">
        <v>20135</v>
      </c>
      <c r="D948" s="13">
        <v>39881</v>
      </c>
      <c r="E948" s="13">
        <v>39883</v>
      </c>
      <c r="F948" s="14">
        <v>39885</v>
      </c>
      <c r="G948" s="14">
        <v>39952</v>
      </c>
      <c r="H948" s="14">
        <v>39953</v>
      </c>
      <c r="I948" s="16">
        <v>39983</v>
      </c>
      <c r="J948" s="15">
        <v>67</v>
      </c>
      <c r="K948" s="15">
        <v>1</v>
      </c>
      <c r="L948" s="15">
        <v>68</v>
      </c>
      <c r="M948" s="15">
        <v>30</v>
      </c>
      <c r="O948" t="str">
        <f t="shared" si="14"/>
        <v>HJMBound &amp; Not Paid</v>
      </c>
    </row>
    <row r="949" spans="1:15" ht="12" customHeight="1" outlineLevel="1" x14ac:dyDescent="0.2">
      <c r="A949" s="12" t="s">
        <v>24156</v>
      </c>
      <c r="B949" s="12">
        <v>16943</v>
      </c>
      <c r="C949" s="12" t="s">
        <v>20135</v>
      </c>
      <c r="D949" s="13">
        <v>39878</v>
      </c>
      <c r="E949" s="13">
        <v>39881</v>
      </c>
      <c r="F949" s="14">
        <v>39885</v>
      </c>
      <c r="G949" s="14">
        <v>39934</v>
      </c>
      <c r="H949" s="14">
        <v>39934</v>
      </c>
      <c r="I949" s="16">
        <v>39958</v>
      </c>
      <c r="J949" s="15">
        <v>49</v>
      </c>
      <c r="K949" s="15">
        <v>0</v>
      </c>
      <c r="L949" s="15">
        <v>49</v>
      </c>
      <c r="M949" s="15">
        <v>24</v>
      </c>
      <c r="O949" t="str">
        <f t="shared" si="14"/>
        <v>LABBound &amp; Not Paid</v>
      </c>
    </row>
    <row r="950" spans="1:15" ht="12" customHeight="1" outlineLevel="1" x14ac:dyDescent="0.2">
      <c r="A950" s="12" t="s">
        <v>24156</v>
      </c>
      <c r="B950" s="12">
        <v>16649</v>
      </c>
      <c r="C950" s="12" t="s">
        <v>20135</v>
      </c>
      <c r="D950" s="13">
        <v>39882</v>
      </c>
      <c r="E950" s="13">
        <v>39885</v>
      </c>
      <c r="F950" s="14">
        <v>39885</v>
      </c>
      <c r="G950" s="14">
        <v>39889</v>
      </c>
      <c r="H950" s="14">
        <v>39889</v>
      </c>
      <c r="I950" s="16">
        <v>39910</v>
      </c>
      <c r="J950" s="15">
        <v>4</v>
      </c>
      <c r="K950" s="15">
        <v>0</v>
      </c>
      <c r="L950" s="15">
        <v>4</v>
      </c>
      <c r="M950" s="15">
        <v>21</v>
      </c>
      <c r="O950" t="str">
        <f t="shared" si="14"/>
        <v>LABBound &amp; Not Paid</v>
      </c>
    </row>
    <row r="951" spans="1:15" ht="12" customHeight="1" outlineLevel="1" x14ac:dyDescent="0.2">
      <c r="A951" s="12" t="s">
        <v>24157</v>
      </c>
      <c r="B951" s="12">
        <v>16612</v>
      </c>
      <c r="C951" s="12" t="s">
        <v>20135</v>
      </c>
      <c r="D951" s="13">
        <v>39881</v>
      </c>
      <c r="E951" s="13">
        <v>39884</v>
      </c>
      <c r="F951" s="14">
        <v>39885</v>
      </c>
      <c r="G951" s="14">
        <v>39891</v>
      </c>
      <c r="H951" s="14">
        <v>39896</v>
      </c>
      <c r="I951" s="16">
        <v>39904</v>
      </c>
      <c r="J951" s="15">
        <v>6</v>
      </c>
      <c r="K951" s="15">
        <v>5</v>
      </c>
      <c r="L951" s="15">
        <v>11</v>
      </c>
      <c r="M951" s="15">
        <v>8</v>
      </c>
      <c r="O951" t="str">
        <f t="shared" si="14"/>
        <v>MCBBound &amp; Not Paid</v>
      </c>
    </row>
    <row r="952" spans="1:15" ht="12" customHeight="1" outlineLevel="1" x14ac:dyDescent="0.2">
      <c r="A952" s="12" t="s">
        <v>24158</v>
      </c>
      <c r="B952" s="12">
        <v>17345</v>
      </c>
      <c r="C952" s="12" t="s">
        <v>20133</v>
      </c>
      <c r="D952" s="18"/>
      <c r="E952" s="13">
        <v>39885</v>
      </c>
      <c r="F952" s="14">
        <v>39885</v>
      </c>
      <c r="G952" s="20"/>
      <c r="H952" s="20"/>
      <c r="I952" s="18"/>
      <c r="J952" s="23"/>
      <c r="K952" s="23"/>
      <c r="L952" s="15">
        <v>0</v>
      </c>
      <c r="M952" s="15">
        <v>0</v>
      </c>
      <c r="O952" t="str">
        <f t="shared" si="14"/>
        <v>NBBDeclined</v>
      </c>
    </row>
    <row r="953" spans="1:15" ht="12" customHeight="1" outlineLevel="1" x14ac:dyDescent="0.2">
      <c r="A953" s="12" t="s">
        <v>24153</v>
      </c>
      <c r="B953" s="12">
        <v>17347</v>
      </c>
      <c r="C953" s="12" t="s">
        <v>20135</v>
      </c>
      <c r="D953" s="13">
        <v>39884</v>
      </c>
      <c r="E953" s="13">
        <v>39885</v>
      </c>
      <c r="F953" s="14">
        <v>39888</v>
      </c>
      <c r="G953" s="14">
        <v>39888</v>
      </c>
      <c r="H953" s="14">
        <v>39889</v>
      </c>
      <c r="I953" s="18"/>
      <c r="J953" s="15">
        <v>0</v>
      </c>
      <c r="K953" s="15">
        <v>1</v>
      </c>
      <c r="L953" s="15">
        <v>1</v>
      </c>
      <c r="M953" s="15">
        <v>0</v>
      </c>
      <c r="O953" t="str">
        <f t="shared" si="14"/>
        <v>HJMBound &amp; Not Paid</v>
      </c>
    </row>
    <row r="954" spans="1:15" ht="12" customHeight="1" outlineLevel="1" x14ac:dyDescent="0.2">
      <c r="A954" s="12" t="s">
        <v>24153</v>
      </c>
      <c r="B954" s="12">
        <v>17348</v>
      </c>
      <c r="C954" s="12" t="s">
        <v>20133</v>
      </c>
      <c r="D954" s="18"/>
      <c r="E954" s="13">
        <v>39888</v>
      </c>
      <c r="F954" s="14">
        <v>39888</v>
      </c>
      <c r="G954" s="20"/>
      <c r="H954" s="20"/>
      <c r="I954" s="18"/>
      <c r="J954" s="23"/>
      <c r="K954" s="23"/>
      <c r="L954" s="15">
        <v>0</v>
      </c>
      <c r="M954" s="15">
        <v>0</v>
      </c>
      <c r="O954" t="str">
        <f t="shared" si="14"/>
        <v>HJMDeclined</v>
      </c>
    </row>
    <row r="955" spans="1:15" ht="12" customHeight="1" outlineLevel="1" x14ac:dyDescent="0.2">
      <c r="A955" s="12" t="s">
        <v>24153</v>
      </c>
      <c r="B955" s="12">
        <v>16917</v>
      </c>
      <c r="C955" s="12" t="s">
        <v>20135</v>
      </c>
      <c r="D955" s="13">
        <v>39884</v>
      </c>
      <c r="E955" s="13">
        <v>39885</v>
      </c>
      <c r="F955" s="14">
        <v>39888</v>
      </c>
      <c r="G955" s="14">
        <v>39932</v>
      </c>
      <c r="H955" s="14">
        <v>39932</v>
      </c>
      <c r="I955" s="16">
        <v>39950</v>
      </c>
      <c r="J955" s="15">
        <v>44</v>
      </c>
      <c r="K955" s="15">
        <v>0</v>
      </c>
      <c r="L955" s="15">
        <v>44</v>
      </c>
      <c r="M955" s="15">
        <v>18</v>
      </c>
      <c r="O955" t="str">
        <f t="shared" si="14"/>
        <v>HJMBound &amp; Not Paid</v>
      </c>
    </row>
    <row r="956" spans="1:15" ht="12" customHeight="1" outlineLevel="1" x14ac:dyDescent="0.2">
      <c r="A956" s="12" t="s">
        <v>24153</v>
      </c>
      <c r="B956" s="12">
        <v>16615</v>
      </c>
      <c r="C956" s="12" t="s">
        <v>20135</v>
      </c>
      <c r="D956" s="13">
        <v>39884</v>
      </c>
      <c r="E956" s="13">
        <v>39885</v>
      </c>
      <c r="F956" s="14">
        <v>39888</v>
      </c>
      <c r="G956" s="14">
        <v>39889</v>
      </c>
      <c r="H956" s="14">
        <v>39889</v>
      </c>
      <c r="I956" s="16">
        <v>39904</v>
      </c>
      <c r="J956" s="15">
        <v>1</v>
      </c>
      <c r="K956" s="15">
        <v>0</v>
      </c>
      <c r="L956" s="15">
        <v>1</v>
      </c>
      <c r="M956" s="15">
        <v>15</v>
      </c>
      <c r="O956" t="str">
        <f t="shared" si="14"/>
        <v>HJMBound &amp; Not Paid</v>
      </c>
    </row>
    <row r="957" spans="1:15" ht="12" customHeight="1" outlineLevel="1" x14ac:dyDescent="0.2">
      <c r="A957" s="12" t="s">
        <v>24156</v>
      </c>
      <c r="B957" s="12">
        <v>17349</v>
      </c>
      <c r="C957" s="12" t="s">
        <v>20135</v>
      </c>
      <c r="D957" s="13">
        <v>39886</v>
      </c>
      <c r="E957" s="13">
        <v>39888</v>
      </c>
      <c r="F957" s="14">
        <v>39888</v>
      </c>
      <c r="G957" s="14">
        <v>39890</v>
      </c>
      <c r="H957" s="14">
        <v>39890</v>
      </c>
      <c r="I957" s="16">
        <v>38517</v>
      </c>
      <c r="J957" s="15">
        <v>2</v>
      </c>
      <c r="K957" s="15">
        <v>0</v>
      </c>
      <c r="L957" s="15">
        <v>2</v>
      </c>
      <c r="M957" s="15">
        <v>-1373</v>
      </c>
      <c r="O957" t="str">
        <f t="shared" si="14"/>
        <v>LABBound &amp; Not Paid</v>
      </c>
    </row>
    <row r="958" spans="1:15" ht="12" customHeight="1" outlineLevel="1" x14ac:dyDescent="0.2">
      <c r="A958" s="12" t="s">
        <v>24156</v>
      </c>
      <c r="B958" s="12">
        <v>17346</v>
      </c>
      <c r="C958" s="12" t="s">
        <v>20135</v>
      </c>
      <c r="D958" s="13">
        <v>39876</v>
      </c>
      <c r="E958" s="13">
        <v>39887</v>
      </c>
      <c r="F958" s="14">
        <v>39888</v>
      </c>
      <c r="G958" s="14">
        <v>39896</v>
      </c>
      <c r="H958" s="14">
        <v>39897</v>
      </c>
      <c r="I958" s="18"/>
      <c r="J958" s="15">
        <v>8</v>
      </c>
      <c r="K958" s="15">
        <v>1</v>
      </c>
      <c r="L958" s="15">
        <v>9</v>
      </c>
      <c r="M958" s="15">
        <v>0</v>
      </c>
      <c r="O958" t="str">
        <f t="shared" si="14"/>
        <v>LABBound &amp; Not Paid</v>
      </c>
    </row>
    <row r="959" spans="1:15" ht="12" customHeight="1" outlineLevel="1" x14ac:dyDescent="0.2">
      <c r="A959" s="12" t="s">
        <v>24157</v>
      </c>
      <c r="B959" s="12">
        <v>16544</v>
      </c>
      <c r="C959" s="12" t="s">
        <v>20135</v>
      </c>
      <c r="D959" s="13">
        <v>39885</v>
      </c>
      <c r="E959" s="13">
        <v>39885</v>
      </c>
      <c r="F959" s="14">
        <v>39888</v>
      </c>
      <c r="G959" s="14">
        <v>39890</v>
      </c>
      <c r="H959" s="14">
        <v>39890</v>
      </c>
      <c r="I959" s="16">
        <v>39898</v>
      </c>
      <c r="J959" s="15">
        <v>2</v>
      </c>
      <c r="K959" s="15">
        <v>0</v>
      </c>
      <c r="L959" s="15">
        <v>2</v>
      </c>
      <c r="M959" s="15">
        <v>8</v>
      </c>
      <c r="O959" t="str">
        <f t="shared" si="14"/>
        <v>MCBBound &amp; Not Paid</v>
      </c>
    </row>
    <row r="960" spans="1:15" ht="12" customHeight="1" outlineLevel="1" x14ac:dyDescent="0.2">
      <c r="A960" s="12" t="s">
        <v>20138</v>
      </c>
      <c r="B960" s="12">
        <v>16557</v>
      </c>
      <c r="C960" s="12" t="s">
        <v>20135</v>
      </c>
      <c r="D960" s="13">
        <v>39885</v>
      </c>
      <c r="E960" s="13">
        <v>39888</v>
      </c>
      <c r="F960" s="14">
        <v>39889</v>
      </c>
      <c r="G960" s="14">
        <v>39890</v>
      </c>
      <c r="H960" s="14">
        <v>39891</v>
      </c>
      <c r="I960" s="16">
        <v>39902</v>
      </c>
      <c r="J960" s="15">
        <v>1</v>
      </c>
      <c r="K960" s="15">
        <v>1</v>
      </c>
      <c r="L960" s="15">
        <v>2</v>
      </c>
      <c r="M960" s="15">
        <v>11</v>
      </c>
      <c r="O960" t="str">
        <f t="shared" si="14"/>
        <v>CNJBound &amp; Not Paid</v>
      </c>
    </row>
    <row r="961" spans="1:15" ht="12" customHeight="1" outlineLevel="1" x14ac:dyDescent="0.2">
      <c r="A961" s="12" t="s">
        <v>24153</v>
      </c>
      <c r="B961" s="12">
        <v>16673</v>
      </c>
      <c r="C961" s="12" t="s">
        <v>20135</v>
      </c>
      <c r="D961" s="13">
        <v>39881</v>
      </c>
      <c r="E961" s="13">
        <v>39888</v>
      </c>
      <c r="F961" s="14">
        <v>39889</v>
      </c>
      <c r="G961" s="14">
        <v>39890</v>
      </c>
      <c r="H961" s="14">
        <v>39890</v>
      </c>
      <c r="I961" s="16">
        <v>39916</v>
      </c>
      <c r="J961" s="15">
        <v>1</v>
      </c>
      <c r="K961" s="15">
        <v>0</v>
      </c>
      <c r="L961" s="15">
        <v>1</v>
      </c>
      <c r="M961" s="15">
        <v>26</v>
      </c>
      <c r="O961" t="str">
        <f t="shared" si="14"/>
        <v>HJMBound &amp; Not Paid</v>
      </c>
    </row>
    <row r="962" spans="1:15" ht="12" customHeight="1" outlineLevel="1" x14ac:dyDescent="0.2">
      <c r="A962" s="12" t="s">
        <v>24153</v>
      </c>
      <c r="B962" s="12">
        <v>16740</v>
      </c>
      <c r="C962" s="12" t="s">
        <v>20135</v>
      </c>
      <c r="D962" s="13">
        <v>39883</v>
      </c>
      <c r="E962" s="13">
        <v>39888</v>
      </c>
      <c r="F962" s="14">
        <v>39889</v>
      </c>
      <c r="G962" s="14">
        <v>39891</v>
      </c>
      <c r="H962" s="14">
        <v>39909</v>
      </c>
      <c r="I962" s="16">
        <v>39933</v>
      </c>
      <c r="J962" s="15">
        <v>2</v>
      </c>
      <c r="K962" s="15">
        <v>18</v>
      </c>
      <c r="L962" s="15">
        <v>20</v>
      </c>
      <c r="M962" s="15">
        <v>24</v>
      </c>
      <c r="O962" t="str">
        <f t="shared" si="14"/>
        <v>HJMBound &amp; Not Paid</v>
      </c>
    </row>
    <row r="963" spans="1:15" ht="12" customHeight="1" outlineLevel="1" x14ac:dyDescent="0.2">
      <c r="A963" s="12" t="s">
        <v>24153</v>
      </c>
      <c r="B963" s="12">
        <v>16639</v>
      </c>
      <c r="C963" s="12" t="s">
        <v>20135</v>
      </c>
      <c r="D963" s="13">
        <v>39883</v>
      </c>
      <c r="E963" s="13">
        <v>39888</v>
      </c>
      <c r="F963" s="14">
        <v>39889</v>
      </c>
      <c r="G963" s="14">
        <v>39889</v>
      </c>
      <c r="H963" s="14">
        <v>39890</v>
      </c>
      <c r="I963" s="16">
        <v>39908</v>
      </c>
      <c r="J963" s="15">
        <v>0</v>
      </c>
      <c r="K963" s="15">
        <v>1</v>
      </c>
      <c r="L963" s="15">
        <v>1</v>
      </c>
      <c r="M963" s="15">
        <v>18</v>
      </c>
      <c r="O963" t="str">
        <f t="shared" ref="O963:O1026" si="15">+A963&amp;C963</f>
        <v>HJMBound &amp; Not Paid</v>
      </c>
    </row>
    <row r="964" spans="1:15" ht="12" customHeight="1" outlineLevel="1" x14ac:dyDescent="0.2">
      <c r="A964" s="12" t="s">
        <v>24153</v>
      </c>
      <c r="B964" s="12">
        <v>17463</v>
      </c>
      <c r="C964" s="12" t="s">
        <v>20135</v>
      </c>
      <c r="D964" s="13">
        <v>39881</v>
      </c>
      <c r="E964" s="13">
        <v>39889</v>
      </c>
      <c r="F964" s="14">
        <v>39889</v>
      </c>
      <c r="G964" s="19">
        <v>39891</v>
      </c>
      <c r="H964" s="19">
        <v>39891</v>
      </c>
      <c r="I964" s="18"/>
      <c r="J964" s="22">
        <v>2</v>
      </c>
      <c r="K964" s="22">
        <v>0</v>
      </c>
      <c r="L964" s="15">
        <v>2</v>
      </c>
      <c r="M964" s="15">
        <v>0</v>
      </c>
      <c r="O964" t="str">
        <f t="shared" si="15"/>
        <v>HJMBound &amp; Not Paid</v>
      </c>
    </row>
    <row r="965" spans="1:15" ht="12" customHeight="1" outlineLevel="1" x14ac:dyDescent="0.2">
      <c r="A965" s="12" t="s">
        <v>24153</v>
      </c>
      <c r="B965" s="12">
        <v>16905</v>
      </c>
      <c r="C965" s="12" t="s">
        <v>20135</v>
      </c>
      <c r="D965" s="13">
        <v>39888</v>
      </c>
      <c r="E965" s="13">
        <v>39889</v>
      </c>
      <c r="F965" s="14">
        <v>39889</v>
      </c>
      <c r="G965" s="14">
        <v>39932</v>
      </c>
      <c r="H965" s="14">
        <v>39932</v>
      </c>
      <c r="I965" s="16">
        <v>39947</v>
      </c>
      <c r="J965" s="15">
        <v>43</v>
      </c>
      <c r="K965" s="15">
        <v>0</v>
      </c>
      <c r="L965" s="15">
        <v>43</v>
      </c>
      <c r="M965" s="15">
        <v>15</v>
      </c>
      <c r="O965" t="str">
        <f t="shared" si="15"/>
        <v>HJMBound &amp; Not Paid</v>
      </c>
    </row>
    <row r="966" spans="1:15" ht="12" customHeight="1" outlineLevel="1" x14ac:dyDescent="0.2">
      <c r="A966" s="12" t="s">
        <v>24155</v>
      </c>
      <c r="B966" s="12">
        <v>16738</v>
      </c>
      <c r="C966" s="12" t="s">
        <v>20135</v>
      </c>
      <c r="D966" s="13">
        <v>39876</v>
      </c>
      <c r="E966" s="13">
        <v>39889</v>
      </c>
      <c r="F966" s="14">
        <v>39889</v>
      </c>
      <c r="G966" s="14">
        <v>39918</v>
      </c>
      <c r="H966" s="14">
        <v>39919</v>
      </c>
      <c r="I966" s="16">
        <v>39932</v>
      </c>
      <c r="J966" s="15">
        <v>29</v>
      </c>
      <c r="K966" s="15">
        <v>1</v>
      </c>
      <c r="L966" s="15">
        <v>30</v>
      </c>
      <c r="M966" s="15">
        <v>13</v>
      </c>
      <c r="O966" t="str">
        <f t="shared" si="15"/>
        <v>JRBound &amp; Not Paid</v>
      </c>
    </row>
    <row r="967" spans="1:15" ht="12" customHeight="1" outlineLevel="1" x14ac:dyDescent="0.2">
      <c r="A967" s="12" t="s">
        <v>24155</v>
      </c>
      <c r="B967" s="12">
        <v>16685</v>
      </c>
      <c r="C967" s="12" t="s">
        <v>20135</v>
      </c>
      <c r="D967" s="13">
        <v>39888</v>
      </c>
      <c r="E967" s="13">
        <v>39889</v>
      </c>
      <c r="F967" s="14">
        <v>39889</v>
      </c>
      <c r="G967" s="14">
        <v>39911</v>
      </c>
      <c r="H967" s="14">
        <v>39911</v>
      </c>
      <c r="I967" s="16">
        <v>39919</v>
      </c>
      <c r="J967" s="15">
        <v>22</v>
      </c>
      <c r="K967" s="15">
        <v>0</v>
      </c>
      <c r="L967" s="15">
        <v>22</v>
      </c>
      <c r="M967" s="15">
        <v>8</v>
      </c>
      <c r="O967" t="str">
        <f t="shared" si="15"/>
        <v>JRBound &amp; Not Paid</v>
      </c>
    </row>
    <row r="968" spans="1:15" ht="12" customHeight="1" outlineLevel="1" x14ac:dyDescent="0.2">
      <c r="A968" s="12" t="s">
        <v>24155</v>
      </c>
      <c r="B968" s="12">
        <v>17023</v>
      </c>
      <c r="C968" s="12" t="s">
        <v>20135</v>
      </c>
      <c r="D968" s="13">
        <v>39885</v>
      </c>
      <c r="E968" s="13">
        <v>39889</v>
      </c>
      <c r="F968" s="14">
        <v>39889</v>
      </c>
      <c r="G968" s="14">
        <v>39951</v>
      </c>
      <c r="H968" s="14">
        <v>39953</v>
      </c>
      <c r="I968" s="16">
        <v>39978</v>
      </c>
      <c r="J968" s="15">
        <v>62</v>
      </c>
      <c r="K968" s="15">
        <v>2</v>
      </c>
      <c r="L968" s="15">
        <v>64</v>
      </c>
      <c r="M968" s="15">
        <v>25</v>
      </c>
      <c r="O968" t="str">
        <f t="shared" si="15"/>
        <v>JRBound &amp; Not Paid</v>
      </c>
    </row>
    <row r="969" spans="1:15" ht="12" customHeight="1" outlineLevel="1" x14ac:dyDescent="0.2">
      <c r="A969" s="12" t="s">
        <v>24156</v>
      </c>
      <c r="B969" s="12">
        <v>16679</v>
      </c>
      <c r="C969" s="12" t="s">
        <v>20135</v>
      </c>
      <c r="D969" s="13">
        <v>39888</v>
      </c>
      <c r="E969" s="13">
        <v>39889</v>
      </c>
      <c r="F969" s="14">
        <v>39889</v>
      </c>
      <c r="G969" s="14">
        <v>39896</v>
      </c>
      <c r="H969" s="14">
        <v>39911</v>
      </c>
      <c r="I969" s="16">
        <v>39918</v>
      </c>
      <c r="J969" s="15">
        <v>7</v>
      </c>
      <c r="K969" s="15">
        <v>15</v>
      </c>
      <c r="L969" s="15">
        <v>22</v>
      </c>
      <c r="M969" s="15">
        <v>7</v>
      </c>
      <c r="O969" t="str">
        <f t="shared" si="15"/>
        <v>LABBound &amp; Not Paid</v>
      </c>
    </row>
    <row r="970" spans="1:15" ht="12" customHeight="1" outlineLevel="1" x14ac:dyDescent="0.2">
      <c r="A970" s="12" t="s">
        <v>24156</v>
      </c>
      <c r="B970" s="12">
        <v>16642</v>
      </c>
      <c r="C970" s="12" t="s">
        <v>20135</v>
      </c>
      <c r="D970" s="13">
        <v>39884</v>
      </c>
      <c r="E970" s="13">
        <v>39888</v>
      </c>
      <c r="F970" s="14">
        <v>39889</v>
      </c>
      <c r="G970" s="14">
        <v>39899</v>
      </c>
      <c r="H970" s="14">
        <v>39899</v>
      </c>
      <c r="I970" s="16">
        <v>39908</v>
      </c>
      <c r="J970" s="15">
        <v>10</v>
      </c>
      <c r="K970" s="15">
        <v>0</v>
      </c>
      <c r="L970" s="15">
        <v>10</v>
      </c>
      <c r="M970" s="15">
        <v>9</v>
      </c>
      <c r="O970" t="str">
        <f t="shared" si="15"/>
        <v>LABBound &amp; Not Paid</v>
      </c>
    </row>
    <row r="971" spans="1:15" ht="12" customHeight="1" outlineLevel="1" x14ac:dyDescent="0.2">
      <c r="A971" s="12" t="s">
        <v>24156</v>
      </c>
      <c r="B971" s="12">
        <v>16626</v>
      </c>
      <c r="C971" s="12" t="s">
        <v>20135</v>
      </c>
      <c r="D971" s="13">
        <v>39884</v>
      </c>
      <c r="E971" s="13">
        <v>39888</v>
      </c>
      <c r="F971" s="14">
        <v>39889</v>
      </c>
      <c r="G971" s="14">
        <v>39890</v>
      </c>
      <c r="H971" s="14">
        <v>39899</v>
      </c>
      <c r="I971" s="16">
        <v>39904</v>
      </c>
      <c r="J971" s="15">
        <v>1</v>
      </c>
      <c r="K971" s="15">
        <v>9</v>
      </c>
      <c r="L971" s="15">
        <v>10</v>
      </c>
      <c r="M971" s="15">
        <v>5</v>
      </c>
      <c r="O971" t="str">
        <f t="shared" si="15"/>
        <v>LABBound &amp; Not Paid</v>
      </c>
    </row>
    <row r="972" spans="1:15" ht="12" customHeight="1" outlineLevel="1" x14ac:dyDescent="0.2">
      <c r="A972" s="12" t="s">
        <v>24157</v>
      </c>
      <c r="B972" s="12">
        <v>16644</v>
      </c>
      <c r="C972" s="12" t="s">
        <v>20135</v>
      </c>
      <c r="D972" s="13">
        <v>39888</v>
      </c>
      <c r="E972" s="13">
        <v>39889</v>
      </c>
      <c r="F972" s="14">
        <v>39889</v>
      </c>
      <c r="G972" s="14">
        <v>39897</v>
      </c>
      <c r="H972" s="14">
        <v>39899</v>
      </c>
      <c r="I972" s="16">
        <v>39908</v>
      </c>
      <c r="J972" s="15">
        <v>8</v>
      </c>
      <c r="K972" s="15">
        <v>2</v>
      </c>
      <c r="L972" s="15">
        <v>10</v>
      </c>
      <c r="M972" s="15">
        <v>9</v>
      </c>
      <c r="O972" t="str">
        <f t="shared" si="15"/>
        <v>MCBBound &amp; Not Paid</v>
      </c>
    </row>
    <row r="973" spans="1:15" ht="12" customHeight="1" outlineLevel="1" x14ac:dyDescent="0.2">
      <c r="A973" s="12" t="s">
        <v>24157</v>
      </c>
      <c r="B973" s="12">
        <v>16898</v>
      </c>
      <c r="C973" s="12" t="s">
        <v>20135</v>
      </c>
      <c r="D973" s="13">
        <v>39889</v>
      </c>
      <c r="E973" s="13">
        <v>39889</v>
      </c>
      <c r="F973" s="14">
        <v>39889</v>
      </c>
      <c r="G973" s="14">
        <v>39904</v>
      </c>
      <c r="H973" s="14">
        <v>39905</v>
      </c>
      <c r="I973" s="16">
        <v>39945</v>
      </c>
      <c r="J973" s="15">
        <v>15</v>
      </c>
      <c r="K973" s="15">
        <v>1</v>
      </c>
      <c r="L973" s="15">
        <v>16</v>
      </c>
      <c r="M973" s="15">
        <v>40</v>
      </c>
      <c r="O973" t="str">
        <f t="shared" si="15"/>
        <v>MCBBound &amp; Not Paid</v>
      </c>
    </row>
    <row r="974" spans="1:15" ht="12" customHeight="1" outlineLevel="1" x14ac:dyDescent="0.2">
      <c r="A974" s="12" t="s">
        <v>24157</v>
      </c>
      <c r="B974" s="12">
        <v>16556</v>
      </c>
      <c r="C974" s="12" t="s">
        <v>20135</v>
      </c>
      <c r="D974" s="13">
        <v>39888</v>
      </c>
      <c r="E974" s="13">
        <v>39888</v>
      </c>
      <c r="F974" s="14">
        <v>39889</v>
      </c>
      <c r="G974" s="14">
        <v>39890</v>
      </c>
      <c r="H974" s="14">
        <v>39896</v>
      </c>
      <c r="I974" s="16">
        <v>39902</v>
      </c>
      <c r="J974" s="15">
        <v>1</v>
      </c>
      <c r="K974" s="15">
        <v>6</v>
      </c>
      <c r="L974" s="15">
        <v>7</v>
      </c>
      <c r="M974" s="15">
        <v>6</v>
      </c>
      <c r="O974" t="str">
        <f t="shared" si="15"/>
        <v>MCBBound &amp; Not Paid</v>
      </c>
    </row>
    <row r="975" spans="1:15" ht="12" customHeight="1" outlineLevel="1" x14ac:dyDescent="0.2">
      <c r="A975" s="12" t="s">
        <v>24158</v>
      </c>
      <c r="B975" s="12">
        <v>17350</v>
      </c>
      <c r="C975" s="12" t="s">
        <v>20133</v>
      </c>
      <c r="D975" s="18"/>
      <c r="E975" s="13">
        <v>39889</v>
      </c>
      <c r="F975" s="14">
        <v>39889</v>
      </c>
      <c r="G975" s="20"/>
      <c r="H975" s="20"/>
      <c r="I975" s="18"/>
      <c r="J975" s="23"/>
      <c r="K975" s="23"/>
      <c r="L975" s="15">
        <v>0</v>
      </c>
      <c r="M975" s="15">
        <v>0</v>
      </c>
      <c r="O975" t="str">
        <f t="shared" si="15"/>
        <v>NBBDeclined</v>
      </c>
    </row>
    <row r="976" spans="1:15" ht="12" customHeight="1" outlineLevel="1" x14ac:dyDescent="0.2">
      <c r="A976" s="12" t="s">
        <v>20138</v>
      </c>
      <c r="B976" s="12">
        <v>16629</v>
      </c>
      <c r="C976" s="12" t="s">
        <v>20135</v>
      </c>
      <c r="D976" s="13">
        <v>39889</v>
      </c>
      <c r="E976" s="13">
        <v>39890</v>
      </c>
      <c r="F976" s="14">
        <v>39890</v>
      </c>
      <c r="G976" s="14">
        <v>39896</v>
      </c>
      <c r="H976" s="14">
        <v>39897</v>
      </c>
      <c r="I976" s="16">
        <v>39904</v>
      </c>
      <c r="J976" s="15">
        <v>6</v>
      </c>
      <c r="K976" s="15">
        <v>1</v>
      </c>
      <c r="L976" s="15">
        <v>7</v>
      </c>
      <c r="M976" s="15">
        <v>7</v>
      </c>
      <c r="O976" t="str">
        <f t="shared" si="15"/>
        <v>CNJBound &amp; Not Paid</v>
      </c>
    </row>
    <row r="977" spans="1:15" ht="12" customHeight="1" outlineLevel="1" x14ac:dyDescent="0.2">
      <c r="A977" s="12" t="s">
        <v>20138</v>
      </c>
      <c r="B977" s="12">
        <v>16720</v>
      </c>
      <c r="C977" s="12" t="s">
        <v>20135</v>
      </c>
      <c r="D977" s="13">
        <v>39886</v>
      </c>
      <c r="E977" s="13">
        <v>39890</v>
      </c>
      <c r="F977" s="14">
        <v>39890</v>
      </c>
      <c r="G977" s="14">
        <v>39918</v>
      </c>
      <c r="H977" s="14">
        <v>39918</v>
      </c>
      <c r="I977" s="16">
        <v>39926</v>
      </c>
      <c r="J977" s="15">
        <v>28</v>
      </c>
      <c r="K977" s="15">
        <v>0</v>
      </c>
      <c r="L977" s="15">
        <v>28</v>
      </c>
      <c r="M977" s="15">
        <v>8</v>
      </c>
      <c r="O977" t="str">
        <f t="shared" si="15"/>
        <v>CNJBound &amp; Not Paid</v>
      </c>
    </row>
    <row r="978" spans="1:15" ht="12" customHeight="1" outlineLevel="1" x14ac:dyDescent="0.2">
      <c r="A978" s="12" t="s">
        <v>20138</v>
      </c>
      <c r="B978" s="12">
        <v>16941</v>
      </c>
      <c r="C978" s="12" t="s">
        <v>20135</v>
      </c>
      <c r="D978" s="13">
        <v>39883</v>
      </c>
      <c r="E978" s="13">
        <v>39890</v>
      </c>
      <c r="F978" s="14">
        <v>39890</v>
      </c>
      <c r="G978" s="14">
        <v>39932</v>
      </c>
      <c r="H978" s="14">
        <v>39934</v>
      </c>
      <c r="I978" s="16">
        <v>39957</v>
      </c>
      <c r="J978" s="15">
        <v>42</v>
      </c>
      <c r="K978" s="15">
        <v>2</v>
      </c>
      <c r="L978" s="15">
        <v>44</v>
      </c>
      <c r="M978" s="15">
        <v>23</v>
      </c>
      <c r="O978" t="str">
        <f t="shared" si="15"/>
        <v>CNJBound &amp; Not Paid</v>
      </c>
    </row>
    <row r="979" spans="1:15" ht="12" customHeight="1" outlineLevel="1" x14ac:dyDescent="0.2">
      <c r="A979" s="12" t="s">
        <v>20138</v>
      </c>
      <c r="B979" s="12">
        <v>16624</v>
      </c>
      <c r="C979" s="12" t="s">
        <v>20135</v>
      </c>
      <c r="D979" s="18"/>
      <c r="E979" s="13">
        <v>39890</v>
      </c>
      <c r="F979" s="14">
        <v>39890</v>
      </c>
      <c r="G979" s="14">
        <v>39897</v>
      </c>
      <c r="H979" s="14">
        <v>39897</v>
      </c>
      <c r="I979" s="16">
        <v>39904</v>
      </c>
      <c r="J979" s="15">
        <v>7</v>
      </c>
      <c r="K979" s="15">
        <v>0</v>
      </c>
      <c r="L979" s="15">
        <v>7</v>
      </c>
      <c r="M979" s="15">
        <v>7</v>
      </c>
      <c r="O979" t="str">
        <f t="shared" si="15"/>
        <v>CNJBound &amp; Not Paid</v>
      </c>
    </row>
    <row r="980" spans="1:15" ht="12" customHeight="1" outlineLevel="1" x14ac:dyDescent="0.2">
      <c r="A980" s="12" t="s">
        <v>20138</v>
      </c>
      <c r="B980" s="12">
        <v>16693</v>
      </c>
      <c r="C980" s="12" t="s">
        <v>20135</v>
      </c>
      <c r="D980" s="13">
        <v>39886</v>
      </c>
      <c r="E980" s="13">
        <v>39890</v>
      </c>
      <c r="F980" s="14">
        <v>39890</v>
      </c>
      <c r="G980" s="14">
        <v>39902</v>
      </c>
      <c r="H980" s="14">
        <v>39902</v>
      </c>
      <c r="I980" s="16">
        <v>39921</v>
      </c>
      <c r="J980" s="15">
        <v>12</v>
      </c>
      <c r="K980" s="15">
        <v>0</v>
      </c>
      <c r="L980" s="15">
        <v>12</v>
      </c>
      <c r="M980" s="15">
        <v>19</v>
      </c>
      <c r="O980" t="str">
        <f t="shared" si="15"/>
        <v>CNJBound &amp; Not Paid</v>
      </c>
    </row>
    <row r="981" spans="1:15" ht="12" customHeight="1" outlineLevel="1" x14ac:dyDescent="0.2">
      <c r="A981" s="12" t="s">
        <v>24153</v>
      </c>
      <c r="B981" s="12">
        <v>17467</v>
      </c>
      <c r="C981" s="12" t="s">
        <v>20135</v>
      </c>
      <c r="D981" s="13">
        <v>39889</v>
      </c>
      <c r="E981" s="13">
        <v>39889</v>
      </c>
      <c r="F981" s="14">
        <v>39890</v>
      </c>
      <c r="G981" s="14">
        <v>39896</v>
      </c>
      <c r="H981" s="14">
        <v>39899</v>
      </c>
      <c r="I981" s="18"/>
      <c r="J981" s="15">
        <v>6</v>
      </c>
      <c r="K981" s="15">
        <v>3</v>
      </c>
      <c r="L981" s="15">
        <v>9</v>
      </c>
      <c r="M981" s="15">
        <v>0</v>
      </c>
      <c r="O981" t="str">
        <f t="shared" si="15"/>
        <v>HJMBound &amp; Not Paid</v>
      </c>
    </row>
    <row r="982" spans="1:15" ht="12" customHeight="1" outlineLevel="1" x14ac:dyDescent="0.2">
      <c r="A982" s="12" t="s">
        <v>24153</v>
      </c>
      <c r="B982" s="12">
        <v>16977</v>
      </c>
      <c r="C982" s="12" t="s">
        <v>20135</v>
      </c>
      <c r="D982" s="13">
        <v>39890</v>
      </c>
      <c r="E982" s="13">
        <v>39890</v>
      </c>
      <c r="F982" s="14">
        <v>39890</v>
      </c>
      <c r="G982" s="14">
        <v>39944</v>
      </c>
      <c r="H982" s="14">
        <v>39944</v>
      </c>
      <c r="I982" s="16">
        <v>39965</v>
      </c>
      <c r="J982" s="15">
        <v>54</v>
      </c>
      <c r="K982" s="15">
        <v>0</v>
      </c>
      <c r="L982" s="15">
        <v>54</v>
      </c>
      <c r="M982" s="15">
        <v>21</v>
      </c>
      <c r="O982" t="str">
        <f t="shared" si="15"/>
        <v>HJMBound &amp; Not Paid</v>
      </c>
    </row>
    <row r="983" spans="1:15" ht="21.95" customHeight="1" outlineLevel="1" x14ac:dyDescent="0.2">
      <c r="A983" s="12" t="s">
        <v>24153</v>
      </c>
      <c r="B983" s="12">
        <v>16682</v>
      </c>
      <c r="C983" s="12" t="s">
        <v>24149</v>
      </c>
      <c r="D983" s="13">
        <v>39860</v>
      </c>
      <c r="E983" s="13">
        <v>39890</v>
      </c>
      <c r="F983" s="14">
        <v>39890</v>
      </c>
      <c r="G983" s="14">
        <v>39892</v>
      </c>
      <c r="H983" s="14">
        <v>39909</v>
      </c>
      <c r="I983" s="16">
        <v>39918</v>
      </c>
      <c r="J983" s="15">
        <v>2</v>
      </c>
      <c r="K983" s="15">
        <v>17</v>
      </c>
      <c r="L983" s="15">
        <v>19</v>
      </c>
      <c r="M983" s="15">
        <v>9</v>
      </c>
      <c r="O983" t="str">
        <f t="shared" si="15"/>
        <v>HJMRenewal Laspe Replaced</v>
      </c>
    </row>
    <row r="984" spans="1:15" ht="12" customHeight="1" outlineLevel="1" x14ac:dyDescent="0.2">
      <c r="A984" s="12" t="s">
        <v>24153</v>
      </c>
      <c r="B984" s="12">
        <v>17466</v>
      </c>
      <c r="C984" s="12" t="s">
        <v>20135</v>
      </c>
      <c r="D984" s="13">
        <v>39882</v>
      </c>
      <c r="E984" s="13">
        <v>39889</v>
      </c>
      <c r="F984" s="14">
        <v>39890</v>
      </c>
      <c r="G984" s="14">
        <v>39905</v>
      </c>
      <c r="H984" s="14">
        <v>39909</v>
      </c>
      <c r="I984" s="18"/>
      <c r="J984" s="15">
        <v>15</v>
      </c>
      <c r="K984" s="15">
        <v>4</v>
      </c>
      <c r="L984" s="15">
        <v>19</v>
      </c>
      <c r="M984" s="15">
        <v>0</v>
      </c>
      <c r="O984" t="str">
        <f t="shared" si="15"/>
        <v>HJMBound &amp; Not Paid</v>
      </c>
    </row>
    <row r="985" spans="1:15" ht="12" customHeight="1" outlineLevel="1" x14ac:dyDescent="0.2">
      <c r="A985" s="12" t="s">
        <v>24155</v>
      </c>
      <c r="B985" s="12">
        <v>16653</v>
      </c>
      <c r="C985" s="12" t="s">
        <v>20135</v>
      </c>
      <c r="D985" s="13">
        <v>39885</v>
      </c>
      <c r="E985" s="13">
        <v>39890</v>
      </c>
      <c r="F985" s="14">
        <v>39890</v>
      </c>
      <c r="G985" s="14">
        <v>39890</v>
      </c>
      <c r="H985" s="14">
        <v>39895</v>
      </c>
      <c r="I985" s="16">
        <v>39912</v>
      </c>
      <c r="J985" s="15">
        <v>0</v>
      </c>
      <c r="K985" s="15">
        <v>5</v>
      </c>
      <c r="L985" s="15">
        <v>5</v>
      </c>
      <c r="M985" s="15">
        <v>17</v>
      </c>
      <c r="O985" t="str">
        <f t="shared" si="15"/>
        <v>JRBound &amp; Not Paid</v>
      </c>
    </row>
    <row r="986" spans="1:15" ht="12" customHeight="1" outlineLevel="1" x14ac:dyDescent="0.2">
      <c r="A986" s="12" t="s">
        <v>24156</v>
      </c>
      <c r="B986" s="12">
        <v>17464</v>
      </c>
      <c r="C986" s="12" t="s">
        <v>20133</v>
      </c>
      <c r="D986" s="13">
        <v>39869</v>
      </c>
      <c r="E986" s="13">
        <v>39889</v>
      </c>
      <c r="F986" s="14">
        <v>39890</v>
      </c>
      <c r="G986" s="14">
        <v>39891</v>
      </c>
      <c r="H986" s="20"/>
      <c r="I986" s="18"/>
      <c r="J986" s="15">
        <v>1</v>
      </c>
      <c r="K986" s="23"/>
      <c r="L986" s="15">
        <v>0</v>
      </c>
      <c r="M986" s="15">
        <v>0</v>
      </c>
      <c r="O986" t="str">
        <f t="shared" si="15"/>
        <v>LABDeclined</v>
      </c>
    </row>
    <row r="987" spans="1:15" ht="12" customHeight="1" outlineLevel="1" x14ac:dyDescent="0.2">
      <c r="A987" s="12" t="s">
        <v>24156</v>
      </c>
      <c r="B987" s="12">
        <v>17468</v>
      </c>
      <c r="C987" s="12" t="s">
        <v>20136</v>
      </c>
      <c r="D987" s="13">
        <v>39888</v>
      </c>
      <c r="E987" s="13">
        <v>39889</v>
      </c>
      <c r="F987" s="14">
        <v>39890</v>
      </c>
      <c r="G987" s="20"/>
      <c r="H987" s="20"/>
      <c r="I987" s="18"/>
      <c r="J987" s="23"/>
      <c r="K987" s="23"/>
      <c r="L987" s="15">
        <v>0</v>
      </c>
      <c r="M987" s="15">
        <v>0</v>
      </c>
      <c r="O987" t="str">
        <f t="shared" si="15"/>
        <v>LABClose-No Info</v>
      </c>
    </row>
    <row r="988" spans="1:15" ht="12" customHeight="1" outlineLevel="1" x14ac:dyDescent="0.2">
      <c r="A988" s="12" t="s">
        <v>24158</v>
      </c>
      <c r="B988" s="12">
        <v>17465</v>
      </c>
      <c r="C988" s="12" t="s">
        <v>20135</v>
      </c>
      <c r="D988" s="13">
        <v>39889</v>
      </c>
      <c r="E988" s="13">
        <v>39889</v>
      </c>
      <c r="F988" s="14">
        <v>39890</v>
      </c>
      <c r="G988" s="19">
        <v>39895</v>
      </c>
      <c r="H988" s="19">
        <v>39895</v>
      </c>
      <c r="I988" s="18"/>
      <c r="J988" s="22">
        <v>5</v>
      </c>
      <c r="K988" s="22">
        <v>0</v>
      </c>
      <c r="L988" s="15">
        <v>5</v>
      </c>
      <c r="M988" s="15">
        <v>0</v>
      </c>
      <c r="O988" t="str">
        <f t="shared" si="15"/>
        <v>NBBBound &amp; Not Paid</v>
      </c>
    </row>
    <row r="989" spans="1:15" ht="12" customHeight="1" outlineLevel="1" x14ac:dyDescent="0.2">
      <c r="A989" s="12" t="s">
        <v>24153</v>
      </c>
      <c r="B989" s="12">
        <v>17472</v>
      </c>
      <c r="C989" s="12" t="s">
        <v>20133</v>
      </c>
      <c r="D989" s="13">
        <v>39885</v>
      </c>
      <c r="E989" s="13">
        <v>39891</v>
      </c>
      <c r="F989" s="14">
        <v>39891</v>
      </c>
      <c r="G989" s="20"/>
      <c r="H989" s="20"/>
      <c r="I989" s="18"/>
      <c r="J989" s="23"/>
      <c r="K989" s="23"/>
      <c r="L989" s="15">
        <v>0</v>
      </c>
      <c r="M989" s="15">
        <v>0</v>
      </c>
      <c r="O989" t="str">
        <f t="shared" si="15"/>
        <v>HJMDeclined</v>
      </c>
    </row>
    <row r="990" spans="1:15" ht="21.95" customHeight="1" outlineLevel="1" x14ac:dyDescent="0.2">
      <c r="A990" s="12" t="s">
        <v>24155</v>
      </c>
      <c r="B990" s="12">
        <v>16641</v>
      </c>
      <c r="C990" s="12" t="s">
        <v>24149</v>
      </c>
      <c r="D990" s="13">
        <v>39883</v>
      </c>
      <c r="E990" s="13">
        <v>39891</v>
      </c>
      <c r="F990" s="14">
        <v>39891</v>
      </c>
      <c r="G990" s="14">
        <v>39864</v>
      </c>
      <c r="H990" s="14">
        <v>39898</v>
      </c>
      <c r="I990" s="16">
        <v>39908</v>
      </c>
      <c r="J990" s="15">
        <v>-27</v>
      </c>
      <c r="K990" s="15">
        <v>34</v>
      </c>
      <c r="L990" s="15">
        <v>7</v>
      </c>
      <c r="M990" s="15">
        <v>10</v>
      </c>
      <c r="O990" t="str">
        <f t="shared" si="15"/>
        <v>JRRenewal Laspe Replaced</v>
      </c>
    </row>
    <row r="991" spans="1:15" ht="12" customHeight="1" outlineLevel="1" x14ac:dyDescent="0.2">
      <c r="A991" s="12" t="s">
        <v>24156</v>
      </c>
      <c r="B991" s="12">
        <v>16683</v>
      </c>
      <c r="C991" s="12" t="s">
        <v>20135</v>
      </c>
      <c r="D991" s="13">
        <v>39883</v>
      </c>
      <c r="E991" s="13">
        <v>39890</v>
      </c>
      <c r="F991" s="14">
        <v>39891</v>
      </c>
      <c r="G991" s="14">
        <v>39898</v>
      </c>
      <c r="H991" s="14">
        <v>39898</v>
      </c>
      <c r="I991" s="16">
        <v>39918</v>
      </c>
      <c r="J991" s="15">
        <v>7</v>
      </c>
      <c r="K991" s="15">
        <v>0</v>
      </c>
      <c r="L991" s="15">
        <v>7</v>
      </c>
      <c r="M991" s="15">
        <v>20</v>
      </c>
      <c r="O991" t="str">
        <f t="shared" si="15"/>
        <v>LABBound &amp; Not Paid</v>
      </c>
    </row>
    <row r="992" spans="1:15" ht="12" customHeight="1" outlineLevel="1" x14ac:dyDescent="0.2">
      <c r="A992" s="12" t="s">
        <v>24156</v>
      </c>
      <c r="B992" s="12">
        <v>17471</v>
      </c>
      <c r="C992" s="12" t="s">
        <v>20133</v>
      </c>
      <c r="D992" s="13">
        <v>39890</v>
      </c>
      <c r="E992" s="13">
        <v>39891</v>
      </c>
      <c r="F992" s="14">
        <v>39891</v>
      </c>
      <c r="G992" s="14">
        <v>39903</v>
      </c>
      <c r="H992" s="20"/>
      <c r="I992" s="18"/>
      <c r="J992" s="15">
        <v>12</v>
      </c>
      <c r="K992" s="23"/>
      <c r="L992" s="15">
        <v>0</v>
      </c>
      <c r="M992" s="15">
        <v>0</v>
      </c>
      <c r="O992" t="str">
        <f t="shared" si="15"/>
        <v>LABDeclined</v>
      </c>
    </row>
    <row r="993" spans="1:15" ht="12" customHeight="1" outlineLevel="1" x14ac:dyDescent="0.2">
      <c r="A993" s="12" t="s">
        <v>24158</v>
      </c>
      <c r="B993" s="12">
        <v>17470</v>
      </c>
      <c r="C993" s="12" t="s">
        <v>20133</v>
      </c>
      <c r="D993" s="13">
        <v>39877</v>
      </c>
      <c r="E993" s="13">
        <v>39891</v>
      </c>
      <c r="F993" s="14">
        <v>39891</v>
      </c>
      <c r="G993" s="14">
        <v>39904</v>
      </c>
      <c r="H993" s="20"/>
      <c r="I993" s="18"/>
      <c r="J993" s="15">
        <v>13</v>
      </c>
      <c r="K993" s="23"/>
      <c r="L993" s="15">
        <v>0</v>
      </c>
      <c r="M993" s="15">
        <v>0</v>
      </c>
      <c r="O993" t="str">
        <f t="shared" si="15"/>
        <v>NBBDeclined</v>
      </c>
    </row>
    <row r="994" spans="1:15" ht="12" customHeight="1" outlineLevel="1" x14ac:dyDescent="0.2">
      <c r="A994" s="12" t="s">
        <v>24158</v>
      </c>
      <c r="B994" s="12">
        <v>17469</v>
      </c>
      <c r="C994" s="12" t="s">
        <v>20133</v>
      </c>
      <c r="D994" s="13">
        <v>39867</v>
      </c>
      <c r="E994" s="13">
        <v>39891</v>
      </c>
      <c r="F994" s="14">
        <v>39891</v>
      </c>
      <c r="G994" s="20"/>
      <c r="H994" s="20"/>
      <c r="I994" s="18"/>
      <c r="J994" s="23"/>
      <c r="K994" s="23"/>
      <c r="L994" s="15">
        <v>0</v>
      </c>
      <c r="M994" s="15">
        <v>0</v>
      </c>
      <c r="O994" t="str">
        <f t="shared" si="15"/>
        <v>NBBDeclined</v>
      </c>
    </row>
    <row r="995" spans="1:15" ht="12" customHeight="1" outlineLevel="1" x14ac:dyDescent="0.2">
      <c r="A995" s="12" t="s">
        <v>24153</v>
      </c>
      <c r="B995" s="12">
        <v>16646</v>
      </c>
      <c r="C995" s="12" t="s">
        <v>20135</v>
      </c>
      <c r="D995" s="13">
        <v>39881</v>
      </c>
      <c r="E995" s="13">
        <v>39891</v>
      </c>
      <c r="F995" s="14">
        <v>39892</v>
      </c>
      <c r="G995" s="19">
        <v>39889</v>
      </c>
      <c r="H995" s="19">
        <v>39897</v>
      </c>
      <c r="I995" s="16">
        <v>39909</v>
      </c>
      <c r="J995" s="22">
        <v>-3</v>
      </c>
      <c r="K995" s="22">
        <v>8</v>
      </c>
      <c r="L995" s="15">
        <v>5</v>
      </c>
      <c r="M995" s="15">
        <v>12</v>
      </c>
      <c r="O995" t="str">
        <f t="shared" si="15"/>
        <v>HJMBound &amp; Not Paid</v>
      </c>
    </row>
    <row r="996" spans="1:15" ht="12" customHeight="1" outlineLevel="1" x14ac:dyDescent="0.2">
      <c r="A996" s="12" t="s">
        <v>24153</v>
      </c>
      <c r="B996" s="12">
        <v>16730</v>
      </c>
      <c r="C996" s="12" t="s">
        <v>20135</v>
      </c>
      <c r="D996" s="13">
        <v>39869</v>
      </c>
      <c r="E996" s="13">
        <v>39891</v>
      </c>
      <c r="F996" s="14">
        <v>39892</v>
      </c>
      <c r="G996" s="14">
        <v>39910</v>
      </c>
      <c r="H996" s="14">
        <v>39910</v>
      </c>
      <c r="I996" s="16">
        <v>39929</v>
      </c>
      <c r="J996" s="15">
        <v>18</v>
      </c>
      <c r="K996" s="15">
        <v>0</v>
      </c>
      <c r="L996" s="15">
        <v>18</v>
      </c>
      <c r="M996" s="15">
        <v>19</v>
      </c>
      <c r="O996" t="str">
        <f t="shared" si="15"/>
        <v>HJMBound &amp; Not Paid</v>
      </c>
    </row>
    <row r="997" spans="1:15" ht="12" customHeight="1" outlineLevel="1" x14ac:dyDescent="0.2">
      <c r="A997" s="12" t="s">
        <v>24156</v>
      </c>
      <c r="B997" s="12">
        <v>16647</v>
      </c>
      <c r="C997" s="12" t="s">
        <v>20135</v>
      </c>
      <c r="D997" s="13">
        <v>39891</v>
      </c>
      <c r="E997" s="13">
        <v>39891</v>
      </c>
      <c r="F997" s="14">
        <v>39892</v>
      </c>
      <c r="G997" s="14">
        <v>39895</v>
      </c>
      <c r="H997" s="19">
        <v>39896</v>
      </c>
      <c r="I997" s="16">
        <v>39909</v>
      </c>
      <c r="J997" s="15">
        <v>3</v>
      </c>
      <c r="K997" s="22">
        <v>1</v>
      </c>
      <c r="L997" s="15">
        <v>4</v>
      </c>
      <c r="M997" s="15">
        <v>13</v>
      </c>
      <c r="O997" t="str">
        <f t="shared" si="15"/>
        <v>LABBound &amp; Not Paid</v>
      </c>
    </row>
    <row r="998" spans="1:15" ht="12" customHeight="1" outlineLevel="1" x14ac:dyDescent="0.2">
      <c r="A998" s="12" t="s">
        <v>24156</v>
      </c>
      <c r="B998" s="12">
        <v>16627</v>
      </c>
      <c r="C998" s="12" t="s">
        <v>20135</v>
      </c>
      <c r="D998" s="13">
        <v>39891</v>
      </c>
      <c r="E998" s="13">
        <v>39891</v>
      </c>
      <c r="F998" s="14">
        <v>39892</v>
      </c>
      <c r="G998" s="19">
        <v>39895</v>
      </c>
      <c r="H998" s="19">
        <v>39895</v>
      </c>
      <c r="I998" s="16">
        <v>39904</v>
      </c>
      <c r="J998" s="22">
        <v>3</v>
      </c>
      <c r="K998" s="22">
        <v>0</v>
      </c>
      <c r="L998" s="15">
        <v>3</v>
      </c>
      <c r="M998" s="15">
        <v>9</v>
      </c>
      <c r="O998" t="str">
        <f t="shared" si="15"/>
        <v>LABBound &amp; Not Paid</v>
      </c>
    </row>
    <row r="999" spans="1:15" ht="12" customHeight="1" outlineLevel="1" x14ac:dyDescent="0.2">
      <c r="A999" s="12" t="s">
        <v>24158</v>
      </c>
      <c r="B999" s="12">
        <v>17473</v>
      </c>
      <c r="C999" s="12" t="s">
        <v>20135</v>
      </c>
      <c r="D999" s="13">
        <v>39891</v>
      </c>
      <c r="E999" s="13">
        <v>39891</v>
      </c>
      <c r="F999" s="14">
        <v>39892</v>
      </c>
      <c r="G999" s="14">
        <v>39904</v>
      </c>
      <c r="H999" s="14">
        <v>39916</v>
      </c>
      <c r="I999" s="18"/>
      <c r="J999" s="15">
        <v>12</v>
      </c>
      <c r="K999" s="15">
        <v>12</v>
      </c>
      <c r="L999" s="15">
        <v>24</v>
      </c>
      <c r="M999" s="15">
        <v>0</v>
      </c>
      <c r="O999" t="str">
        <f t="shared" si="15"/>
        <v>NBBBound &amp; Not Paid</v>
      </c>
    </row>
    <row r="1000" spans="1:15" ht="12" customHeight="1" outlineLevel="1" x14ac:dyDescent="0.2">
      <c r="A1000" s="12" t="s">
        <v>24158</v>
      </c>
      <c r="B1000" s="12">
        <v>17474</v>
      </c>
      <c r="C1000" s="12" t="s">
        <v>20133</v>
      </c>
      <c r="D1000" s="13">
        <v>39881</v>
      </c>
      <c r="E1000" s="13">
        <v>39891</v>
      </c>
      <c r="F1000" s="14">
        <v>39892</v>
      </c>
      <c r="G1000" s="8"/>
      <c r="H1000" s="8"/>
      <c r="I1000" s="18"/>
      <c r="J1000" s="10"/>
      <c r="K1000" s="10"/>
      <c r="L1000" s="15">
        <v>0</v>
      </c>
      <c r="M1000" s="15">
        <v>0</v>
      </c>
      <c r="O1000" t="str">
        <f t="shared" si="15"/>
        <v>NBBDeclined</v>
      </c>
    </row>
    <row r="1001" spans="1:15" ht="12" customHeight="1" outlineLevel="1" x14ac:dyDescent="0.2">
      <c r="A1001" s="12" t="s">
        <v>24158</v>
      </c>
      <c r="B1001" s="12">
        <v>17475</v>
      </c>
      <c r="C1001" s="12" t="s">
        <v>20133</v>
      </c>
      <c r="D1001" s="13">
        <v>39842</v>
      </c>
      <c r="E1001" s="13">
        <v>39892</v>
      </c>
      <c r="F1001" s="14">
        <v>39892</v>
      </c>
      <c r="G1001" s="20"/>
      <c r="H1001" s="20"/>
      <c r="I1001" s="18"/>
      <c r="J1001" s="23"/>
      <c r="K1001" s="23"/>
      <c r="L1001" s="15">
        <v>0</v>
      </c>
      <c r="M1001" s="15">
        <v>0</v>
      </c>
      <c r="O1001" t="str">
        <f t="shared" si="15"/>
        <v>NBBDeclined</v>
      </c>
    </row>
    <row r="1002" spans="1:15" ht="12" customHeight="1" outlineLevel="1" x14ac:dyDescent="0.2">
      <c r="A1002" s="12" t="s">
        <v>20138</v>
      </c>
      <c r="B1002" s="12">
        <v>16692</v>
      </c>
      <c r="C1002" s="12" t="s">
        <v>20135</v>
      </c>
      <c r="D1002" s="13">
        <v>39888</v>
      </c>
      <c r="E1002" s="13">
        <v>39895</v>
      </c>
      <c r="F1002" s="14">
        <v>39895</v>
      </c>
      <c r="G1002" s="14">
        <v>39906</v>
      </c>
      <c r="H1002" s="14">
        <v>39906</v>
      </c>
      <c r="I1002" s="16">
        <v>39920</v>
      </c>
      <c r="J1002" s="15">
        <v>11</v>
      </c>
      <c r="K1002" s="15">
        <v>0</v>
      </c>
      <c r="L1002" s="15">
        <v>11</v>
      </c>
      <c r="M1002" s="15">
        <v>14</v>
      </c>
      <c r="O1002" t="str">
        <f t="shared" si="15"/>
        <v>CNJBound &amp; Not Paid</v>
      </c>
    </row>
    <row r="1003" spans="1:15" ht="12" customHeight="1" outlineLevel="1" x14ac:dyDescent="0.2">
      <c r="A1003" s="12" t="s">
        <v>24153</v>
      </c>
      <c r="B1003" s="12">
        <v>16618</v>
      </c>
      <c r="C1003" s="12" t="s">
        <v>20135</v>
      </c>
      <c r="D1003" s="13">
        <v>39888</v>
      </c>
      <c r="E1003" s="13">
        <v>39895</v>
      </c>
      <c r="F1003" s="14">
        <v>39895</v>
      </c>
      <c r="G1003" s="19">
        <v>39897</v>
      </c>
      <c r="H1003" s="19">
        <v>39899</v>
      </c>
      <c r="I1003" s="16">
        <v>39904</v>
      </c>
      <c r="J1003" s="22">
        <v>2</v>
      </c>
      <c r="K1003" s="22">
        <v>2</v>
      </c>
      <c r="L1003" s="15">
        <v>4</v>
      </c>
      <c r="M1003" s="15">
        <v>5</v>
      </c>
      <c r="O1003" t="str">
        <f t="shared" si="15"/>
        <v>HJMBound &amp; Not Paid</v>
      </c>
    </row>
    <row r="1004" spans="1:15" ht="21.95" customHeight="1" outlineLevel="1" x14ac:dyDescent="0.2">
      <c r="A1004" s="12" t="s">
        <v>24153</v>
      </c>
      <c r="B1004" s="12">
        <v>16731</v>
      </c>
      <c r="C1004" s="12" t="s">
        <v>24149</v>
      </c>
      <c r="D1004" s="13">
        <v>39871</v>
      </c>
      <c r="E1004" s="13">
        <v>39895</v>
      </c>
      <c r="F1004" s="14">
        <v>39895</v>
      </c>
      <c r="G1004" s="19">
        <v>39903</v>
      </c>
      <c r="H1004" s="19">
        <v>39918</v>
      </c>
      <c r="I1004" s="16">
        <v>39930</v>
      </c>
      <c r="J1004" s="22">
        <v>8</v>
      </c>
      <c r="K1004" s="22">
        <v>15</v>
      </c>
      <c r="L1004" s="15">
        <v>23</v>
      </c>
      <c r="M1004" s="15">
        <v>12</v>
      </c>
      <c r="O1004" t="str">
        <f t="shared" si="15"/>
        <v>HJMRenewal Laspe Replaced</v>
      </c>
    </row>
    <row r="1005" spans="1:15" ht="12" customHeight="1" outlineLevel="1" x14ac:dyDescent="0.2">
      <c r="A1005" s="12" t="s">
        <v>24153</v>
      </c>
      <c r="B1005" s="12">
        <v>16892</v>
      </c>
      <c r="C1005" s="12" t="s">
        <v>20135</v>
      </c>
      <c r="D1005" s="13">
        <v>39881</v>
      </c>
      <c r="E1005" s="13">
        <v>39889</v>
      </c>
      <c r="F1005" s="14">
        <v>39895</v>
      </c>
      <c r="G1005" s="14">
        <v>39911</v>
      </c>
      <c r="H1005" s="14">
        <v>39927</v>
      </c>
      <c r="I1005" s="16">
        <v>39942</v>
      </c>
      <c r="J1005" s="15">
        <v>16</v>
      </c>
      <c r="K1005" s="15">
        <v>16</v>
      </c>
      <c r="L1005" s="15">
        <v>32</v>
      </c>
      <c r="M1005" s="15">
        <v>15</v>
      </c>
      <c r="O1005" t="str">
        <f t="shared" si="15"/>
        <v>HJMBound &amp; Not Paid</v>
      </c>
    </row>
    <row r="1006" spans="1:15" ht="12" customHeight="1" outlineLevel="1" x14ac:dyDescent="0.2">
      <c r="A1006" s="12" t="s">
        <v>24155</v>
      </c>
      <c r="B1006" s="12">
        <v>16688</v>
      </c>
      <c r="C1006" s="12" t="s">
        <v>20135</v>
      </c>
      <c r="D1006" s="13">
        <v>39890</v>
      </c>
      <c r="E1006" s="13">
        <v>39892</v>
      </c>
      <c r="F1006" s="14">
        <v>39895</v>
      </c>
      <c r="G1006" s="19">
        <v>39903</v>
      </c>
      <c r="H1006" s="19">
        <v>39903</v>
      </c>
      <c r="I1006" s="16">
        <v>39919</v>
      </c>
      <c r="J1006" s="22">
        <v>8</v>
      </c>
      <c r="K1006" s="22">
        <v>0</v>
      </c>
      <c r="L1006" s="15">
        <v>8</v>
      </c>
      <c r="M1006" s="15">
        <v>16</v>
      </c>
      <c r="O1006" t="str">
        <f t="shared" si="15"/>
        <v>JRBound &amp; Not Paid</v>
      </c>
    </row>
    <row r="1007" spans="1:15" ht="12" customHeight="1" outlineLevel="1" x14ac:dyDescent="0.2">
      <c r="A1007" s="12" t="s">
        <v>24155</v>
      </c>
      <c r="B1007" s="12">
        <v>16936</v>
      </c>
      <c r="C1007" s="12" t="s">
        <v>20135</v>
      </c>
      <c r="D1007" s="13">
        <v>39884</v>
      </c>
      <c r="E1007" s="13">
        <v>39889</v>
      </c>
      <c r="F1007" s="14">
        <v>39895</v>
      </c>
      <c r="G1007" s="14">
        <v>39938</v>
      </c>
      <c r="H1007" s="14">
        <v>39938</v>
      </c>
      <c r="I1007" s="16">
        <v>39957</v>
      </c>
      <c r="J1007" s="15">
        <v>43</v>
      </c>
      <c r="K1007" s="15">
        <v>0</v>
      </c>
      <c r="L1007" s="15">
        <v>43</v>
      </c>
      <c r="M1007" s="15">
        <v>19</v>
      </c>
      <c r="O1007" t="str">
        <f t="shared" si="15"/>
        <v>JRBound &amp; Not Paid</v>
      </c>
    </row>
    <row r="1008" spans="1:15" ht="12" customHeight="1" outlineLevel="1" x14ac:dyDescent="0.2">
      <c r="A1008" s="12" t="s">
        <v>24157</v>
      </c>
      <c r="B1008" s="12">
        <v>16878</v>
      </c>
      <c r="C1008" s="12" t="s">
        <v>20135</v>
      </c>
      <c r="D1008" s="13">
        <v>39888</v>
      </c>
      <c r="E1008" s="13">
        <v>39895</v>
      </c>
      <c r="F1008" s="14">
        <v>39895</v>
      </c>
      <c r="G1008" s="19">
        <v>39911</v>
      </c>
      <c r="H1008" s="19">
        <v>39912</v>
      </c>
      <c r="I1008" s="16">
        <v>39938</v>
      </c>
      <c r="J1008" s="22">
        <v>16</v>
      </c>
      <c r="K1008" s="22">
        <v>1</v>
      </c>
      <c r="L1008" s="15">
        <v>17</v>
      </c>
      <c r="M1008" s="15">
        <v>26</v>
      </c>
      <c r="O1008" t="str">
        <f t="shared" si="15"/>
        <v>MCBBound &amp; Not Paid</v>
      </c>
    </row>
    <row r="1009" spans="1:15" ht="12" customHeight="1" outlineLevel="1" x14ac:dyDescent="0.2">
      <c r="A1009" s="12" t="s">
        <v>24157</v>
      </c>
      <c r="B1009" s="12">
        <v>16932</v>
      </c>
      <c r="C1009" s="12" t="s">
        <v>20135</v>
      </c>
      <c r="D1009" s="13">
        <v>39884</v>
      </c>
      <c r="E1009" s="13">
        <v>39892</v>
      </c>
      <c r="F1009" s="14">
        <v>39895</v>
      </c>
      <c r="G1009" s="14">
        <v>39927</v>
      </c>
      <c r="H1009" s="14">
        <v>39927</v>
      </c>
      <c r="I1009" s="16">
        <v>39955</v>
      </c>
      <c r="J1009" s="15">
        <v>32</v>
      </c>
      <c r="K1009" s="15">
        <v>0</v>
      </c>
      <c r="L1009" s="15">
        <v>32</v>
      </c>
      <c r="M1009" s="15">
        <v>28</v>
      </c>
      <c r="O1009" t="str">
        <f t="shared" si="15"/>
        <v>MCBBound &amp; Not Paid</v>
      </c>
    </row>
    <row r="1010" spans="1:15" ht="12" customHeight="1" outlineLevel="1" x14ac:dyDescent="0.2">
      <c r="A1010" s="12" t="s">
        <v>24158</v>
      </c>
      <c r="B1010" s="12">
        <v>17482</v>
      </c>
      <c r="C1010" s="12" t="s">
        <v>20135</v>
      </c>
      <c r="D1010" s="13">
        <v>39895</v>
      </c>
      <c r="E1010" s="13">
        <v>39895</v>
      </c>
      <c r="F1010" s="14">
        <v>39895</v>
      </c>
      <c r="G1010" s="14">
        <v>39896</v>
      </c>
      <c r="H1010" s="14">
        <v>39896</v>
      </c>
      <c r="I1010" s="18"/>
      <c r="J1010" s="15">
        <v>1</v>
      </c>
      <c r="K1010" s="15">
        <v>0</v>
      </c>
      <c r="L1010" s="15">
        <v>1</v>
      </c>
      <c r="M1010" s="15">
        <v>0</v>
      </c>
      <c r="O1010" t="str">
        <f t="shared" si="15"/>
        <v>NBBBound &amp; Not Paid</v>
      </c>
    </row>
    <row r="1011" spans="1:15" ht="12" customHeight="1" outlineLevel="1" x14ac:dyDescent="0.2">
      <c r="A1011" s="12" t="s">
        <v>24158</v>
      </c>
      <c r="B1011" s="12">
        <v>17477</v>
      </c>
      <c r="C1011" s="12" t="s">
        <v>20134</v>
      </c>
      <c r="D1011" s="13">
        <v>39883</v>
      </c>
      <c r="E1011" s="13">
        <v>39892</v>
      </c>
      <c r="F1011" s="14">
        <v>39895</v>
      </c>
      <c r="G1011" s="19">
        <v>39910</v>
      </c>
      <c r="H1011" s="19">
        <v>39910</v>
      </c>
      <c r="I1011" s="18"/>
      <c r="J1011" s="22">
        <v>15</v>
      </c>
      <c r="K1011" s="22">
        <v>0</v>
      </c>
      <c r="L1011" s="15">
        <v>15</v>
      </c>
      <c r="M1011" s="15">
        <v>0</v>
      </c>
      <c r="O1011" t="str">
        <f t="shared" si="15"/>
        <v>NBBNo Sale</v>
      </c>
    </row>
    <row r="1012" spans="1:15" ht="12" customHeight="1" outlineLevel="1" x14ac:dyDescent="0.2">
      <c r="A1012" s="12" t="s">
        <v>24158</v>
      </c>
      <c r="B1012" s="12">
        <v>17480</v>
      </c>
      <c r="C1012" s="12" t="s">
        <v>20133</v>
      </c>
      <c r="D1012" s="13">
        <v>39695</v>
      </c>
      <c r="E1012" s="13">
        <v>39884</v>
      </c>
      <c r="F1012" s="14">
        <v>39895</v>
      </c>
      <c r="G1012" s="8"/>
      <c r="H1012" s="8"/>
      <c r="I1012" s="18"/>
      <c r="J1012" s="10"/>
      <c r="K1012" s="10"/>
      <c r="L1012" s="15">
        <v>0</v>
      </c>
      <c r="M1012" s="15">
        <v>0</v>
      </c>
      <c r="O1012" t="str">
        <f t="shared" si="15"/>
        <v>NBBDeclined</v>
      </c>
    </row>
    <row r="1013" spans="1:15" ht="12" customHeight="1" outlineLevel="1" x14ac:dyDescent="0.2">
      <c r="A1013" s="12" t="s">
        <v>24158</v>
      </c>
      <c r="B1013" s="12">
        <v>17478</v>
      </c>
      <c r="C1013" s="12" t="s">
        <v>20133</v>
      </c>
      <c r="D1013" s="13">
        <v>39889</v>
      </c>
      <c r="E1013" s="13">
        <v>39892</v>
      </c>
      <c r="F1013" s="14">
        <v>39895</v>
      </c>
      <c r="G1013" s="20"/>
      <c r="H1013" s="20"/>
      <c r="I1013" s="18"/>
      <c r="J1013" s="23"/>
      <c r="K1013" s="23"/>
      <c r="L1013" s="15">
        <v>0</v>
      </c>
      <c r="M1013" s="15">
        <v>0</v>
      </c>
      <c r="O1013" t="str">
        <f t="shared" si="15"/>
        <v>NBBDeclined</v>
      </c>
    </row>
    <row r="1014" spans="1:15" ht="12" customHeight="1" outlineLevel="1" x14ac:dyDescent="0.2">
      <c r="A1014" s="12" t="s">
        <v>24158</v>
      </c>
      <c r="B1014" s="12">
        <v>17479</v>
      </c>
      <c r="C1014" s="12" t="s">
        <v>20133</v>
      </c>
      <c r="D1014" s="13">
        <v>39867</v>
      </c>
      <c r="E1014" s="13">
        <v>39876</v>
      </c>
      <c r="F1014" s="14">
        <v>39895</v>
      </c>
      <c r="G1014" s="20"/>
      <c r="H1014" s="20"/>
      <c r="I1014" s="18"/>
      <c r="J1014" s="23"/>
      <c r="K1014" s="23"/>
      <c r="L1014" s="15">
        <v>0</v>
      </c>
      <c r="M1014" s="15">
        <v>0</v>
      </c>
      <c r="O1014" t="str">
        <f t="shared" si="15"/>
        <v>NBBDeclined</v>
      </c>
    </row>
    <row r="1015" spans="1:15" ht="12" customHeight="1" outlineLevel="1" x14ac:dyDescent="0.2">
      <c r="A1015" s="12" t="s">
        <v>20138</v>
      </c>
      <c r="B1015" s="12">
        <v>17011</v>
      </c>
      <c r="C1015" s="12" t="s">
        <v>20135</v>
      </c>
      <c r="D1015" s="13">
        <v>39883</v>
      </c>
      <c r="E1015" s="13">
        <v>39888</v>
      </c>
      <c r="F1015" s="14">
        <v>39896</v>
      </c>
      <c r="G1015" s="14">
        <v>39962</v>
      </c>
      <c r="H1015" s="14">
        <v>39962</v>
      </c>
      <c r="I1015" s="16">
        <v>39974</v>
      </c>
      <c r="J1015" s="15">
        <v>66</v>
      </c>
      <c r="K1015" s="15">
        <v>0</v>
      </c>
      <c r="L1015" s="15">
        <v>66</v>
      </c>
      <c r="M1015" s="15">
        <v>12</v>
      </c>
      <c r="O1015" t="str">
        <f t="shared" si="15"/>
        <v>CNJBound &amp; Not Paid</v>
      </c>
    </row>
    <row r="1016" spans="1:15" ht="12" customHeight="1" outlineLevel="1" x14ac:dyDescent="0.2">
      <c r="A1016" s="12" t="s">
        <v>24153</v>
      </c>
      <c r="B1016" s="12">
        <v>16887</v>
      </c>
      <c r="C1016" s="12" t="s">
        <v>20135</v>
      </c>
      <c r="D1016" s="13">
        <v>39890</v>
      </c>
      <c r="E1016" s="13">
        <v>39896</v>
      </c>
      <c r="F1016" s="14">
        <v>39896</v>
      </c>
      <c r="G1016" s="19">
        <v>39927</v>
      </c>
      <c r="H1016" s="19">
        <v>39927</v>
      </c>
      <c r="I1016" s="16">
        <v>39940</v>
      </c>
      <c r="J1016" s="22">
        <v>31</v>
      </c>
      <c r="K1016" s="22">
        <v>0</v>
      </c>
      <c r="L1016" s="15">
        <v>31</v>
      </c>
      <c r="M1016" s="15">
        <v>13</v>
      </c>
      <c r="O1016" t="str">
        <f t="shared" si="15"/>
        <v>HJMBound &amp; Not Paid</v>
      </c>
    </row>
    <row r="1017" spans="1:15" ht="12" customHeight="1" outlineLevel="1" x14ac:dyDescent="0.2">
      <c r="A1017" s="12" t="s">
        <v>24153</v>
      </c>
      <c r="B1017" s="12">
        <v>17484</v>
      </c>
      <c r="C1017" s="12" t="s">
        <v>20133</v>
      </c>
      <c r="D1017" s="13">
        <v>39892</v>
      </c>
      <c r="E1017" s="13">
        <v>39895</v>
      </c>
      <c r="F1017" s="14">
        <v>39896</v>
      </c>
      <c r="G1017" s="20"/>
      <c r="H1017" s="20"/>
      <c r="I1017" s="18"/>
      <c r="J1017" s="23"/>
      <c r="K1017" s="23"/>
      <c r="L1017" s="15">
        <v>0</v>
      </c>
      <c r="M1017" s="15">
        <v>0</v>
      </c>
      <c r="O1017" t="str">
        <f t="shared" si="15"/>
        <v>HJMDeclined</v>
      </c>
    </row>
    <row r="1018" spans="1:15" ht="12" customHeight="1" outlineLevel="1" x14ac:dyDescent="0.2">
      <c r="A1018" s="12" t="s">
        <v>24153</v>
      </c>
      <c r="B1018" s="12">
        <v>16881</v>
      </c>
      <c r="C1018" s="12" t="s">
        <v>20135</v>
      </c>
      <c r="D1018" s="13">
        <v>39892</v>
      </c>
      <c r="E1018" s="13">
        <v>39896</v>
      </c>
      <c r="F1018" s="14">
        <v>39896</v>
      </c>
      <c r="G1018" s="14">
        <v>39927</v>
      </c>
      <c r="H1018" s="14">
        <v>39930</v>
      </c>
      <c r="I1018" s="16">
        <v>39939</v>
      </c>
      <c r="J1018" s="15">
        <v>31</v>
      </c>
      <c r="K1018" s="15">
        <v>3</v>
      </c>
      <c r="L1018" s="15">
        <v>34</v>
      </c>
      <c r="M1018" s="15">
        <v>9</v>
      </c>
      <c r="O1018" t="str">
        <f t="shared" si="15"/>
        <v>HJMBound &amp; Not Paid</v>
      </c>
    </row>
    <row r="1019" spans="1:15" ht="12" customHeight="1" outlineLevel="1" x14ac:dyDescent="0.2">
      <c r="A1019" s="12" t="s">
        <v>24153</v>
      </c>
      <c r="B1019" s="12">
        <v>17486</v>
      </c>
      <c r="C1019" s="12" t="s">
        <v>20133</v>
      </c>
      <c r="E1019" s="13">
        <v>39896</v>
      </c>
      <c r="F1019" s="14">
        <v>39896</v>
      </c>
      <c r="G1019" s="8"/>
      <c r="H1019" s="8"/>
      <c r="I1019" s="18"/>
      <c r="J1019" s="10"/>
      <c r="K1019" s="10"/>
      <c r="L1019" s="15">
        <v>0</v>
      </c>
      <c r="M1019" s="15">
        <v>0</v>
      </c>
      <c r="O1019" t="str">
        <f t="shared" si="15"/>
        <v>HJMDeclined</v>
      </c>
    </row>
    <row r="1020" spans="1:15" ht="12" customHeight="1" outlineLevel="1" x14ac:dyDescent="0.2">
      <c r="A1020" s="12" t="s">
        <v>24155</v>
      </c>
      <c r="B1020" s="12">
        <v>16947</v>
      </c>
      <c r="C1020" s="12" t="s">
        <v>20135</v>
      </c>
      <c r="D1020" s="13">
        <v>39892</v>
      </c>
      <c r="E1020" s="13">
        <v>39896</v>
      </c>
      <c r="F1020" s="14">
        <v>39896</v>
      </c>
      <c r="G1020" s="19">
        <v>39940</v>
      </c>
      <c r="H1020" s="19">
        <v>39944</v>
      </c>
      <c r="I1020" s="16">
        <v>39958</v>
      </c>
      <c r="J1020" s="22">
        <v>44</v>
      </c>
      <c r="K1020" s="22">
        <v>4</v>
      </c>
      <c r="L1020" s="15">
        <v>48</v>
      </c>
      <c r="M1020" s="15">
        <v>14</v>
      </c>
      <c r="O1020" t="str">
        <f t="shared" si="15"/>
        <v>JRBound &amp; Not Paid</v>
      </c>
    </row>
    <row r="1021" spans="1:15" ht="12" customHeight="1" outlineLevel="1" x14ac:dyDescent="0.2">
      <c r="A1021" s="12" t="s">
        <v>24156</v>
      </c>
      <c r="B1021" s="12">
        <v>16744</v>
      </c>
      <c r="C1021" s="12" t="s">
        <v>20135</v>
      </c>
      <c r="D1021" s="13">
        <v>39878</v>
      </c>
      <c r="E1021" s="13">
        <v>39896</v>
      </c>
      <c r="F1021" s="14">
        <v>39896</v>
      </c>
      <c r="G1021" s="19">
        <v>39917</v>
      </c>
      <c r="H1021" s="19">
        <v>39917</v>
      </c>
      <c r="I1021" s="16">
        <v>39933</v>
      </c>
      <c r="J1021" s="22">
        <v>21</v>
      </c>
      <c r="K1021" s="22">
        <v>0</v>
      </c>
      <c r="L1021" s="15">
        <v>21</v>
      </c>
      <c r="M1021" s="15">
        <v>16</v>
      </c>
      <c r="O1021" t="str">
        <f t="shared" si="15"/>
        <v>LABBound &amp; Not Paid</v>
      </c>
    </row>
    <row r="1022" spans="1:15" ht="12" customHeight="1" outlineLevel="1" x14ac:dyDescent="0.2">
      <c r="A1022" s="12" t="s">
        <v>24156</v>
      </c>
      <c r="B1022" s="12">
        <v>16733</v>
      </c>
      <c r="C1022" s="12" t="s">
        <v>20135</v>
      </c>
      <c r="D1022" s="13">
        <v>39862</v>
      </c>
      <c r="E1022" s="13">
        <v>39896</v>
      </c>
      <c r="F1022" s="14">
        <v>39896</v>
      </c>
      <c r="G1022" s="19">
        <v>39918</v>
      </c>
      <c r="H1022" s="19">
        <v>39919</v>
      </c>
      <c r="I1022" s="16">
        <v>39930</v>
      </c>
      <c r="J1022" s="22">
        <v>22</v>
      </c>
      <c r="K1022" s="22">
        <v>1</v>
      </c>
      <c r="L1022" s="15">
        <v>23</v>
      </c>
      <c r="M1022" s="15">
        <v>11</v>
      </c>
      <c r="O1022" t="str">
        <f t="shared" si="15"/>
        <v>LABBound &amp; Not Paid</v>
      </c>
    </row>
    <row r="1023" spans="1:15" ht="12" customHeight="1" outlineLevel="1" x14ac:dyDescent="0.2">
      <c r="A1023" s="12" t="s">
        <v>24156</v>
      </c>
      <c r="B1023" s="12">
        <v>17030</v>
      </c>
      <c r="C1023" s="12" t="s">
        <v>20135</v>
      </c>
      <c r="D1023" s="13">
        <v>39886</v>
      </c>
      <c r="E1023" s="13">
        <v>39895</v>
      </c>
      <c r="F1023" s="14">
        <v>39896</v>
      </c>
      <c r="G1023" s="14">
        <v>39953</v>
      </c>
      <c r="H1023" s="14">
        <v>39953</v>
      </c>
      <c r="I1023" s="16">
        <v>39980</v>
      </c>
      <c r="J1023" s="15">
        <v>57</v>
      </c>
      <c r="K1023" s="15">
        <v>0</v>
      </c>
      <c r="L1023" s="15">
        <v>57</v>
      </c>
      <c r="M1023" s="15">
        <v>27</v>
      </c>
      <c r="O1023" t="str">
        <f t="shared" si="15"/>
        <v>LABBound &amp; Not Paid</v>
      </c>
    </row>
    <row r="1024" spans="1:15" ht="12" customHeight="1" outlineLevel="1" x14ac:dyDescent="0.2">
      <c r="A1024" s="12" t="s">
        <v>24156</v>
      </c>
      <c r="B1024" s="12">
        <v>16736</v>
      </c>
      <c r="C1024" s="12" t="s">
        <v>20135</v>
      </c>
      <c r="D1024" s="13">
        <v>39889</v>
      </c>
      <c r="E1024" s="13">
        <v>39896</v>
      </c>
      <c r="F1024" s="14">
        <v>39896</v>
      </c>
      <c r="G1024" s="14">
        <v>39923</v>
      </c>
      <c r="H1024" s="14">
        <v>39924</v>
      </c>
      <c r="I1024" s="16">
        <v>39931</v>
      </c>
      <c r="J1024" s="15">
        <v>27</v>
      </c>
      <c r="K1024" s="15">
        <v>1</v>
      </c>
      <c r="L1024" s="15">
        <v>28</v>
      </c>
      <c r="M1024" s="15">
        <v>7</v>
      </c>
      <c r="O1024" t="str">
        <f t="shared" si="15"/>
        <v>LABBound &amp; Not Paid</v>
      </c>
    </row>
    <row r="1025" spans="1:15" ht="12" customHeight="1" outlineLevel="1" x14ac:dyDescent="0.2">
      <c r="A1025" s="12" t="s">
        <v>24157</v>
      </c>
      <c r="B1025" s="12">
        <v>16908</v>
      </c>
      <c r="C1025" s="12" t="s">
        <v>20135</v>
      </c>
      <c r="D1025" s="13">
        <v>39886</v>
      </c>
      <c r="E1025" s="13">
        <v>39896</v>
      </c>
      <c r="F1025" s="14">
        <v>39896</v>
      </c>
      <c r="G1025" s="14">
        <v>39930</v>
      </c>
      <c r="H1025" s="14">
        <v>39930</v>
      </c>
      <c r="I1025" s="16">
        <v>39947</v>
      </c>
      <c r="J1025" s="15">
        <v>34</v>
      </c>
      <c r="K1025" s="15">
        <v>0</v>
      </c>
      <c r="L1025" s="15">
        <v>34</v>
      </c>
      <c r="M1025" s="15">
        <v>17</v>
      </c>
      <c r="O1025" t="str">
        <f t="shared" si="15"/>
        <v>MCBBound &amp; Not Paid</v>
      </c>
    </row>
    <row r="1026" spans="1:15" ht="12" customHeight="1" outlineLevel="1" x14ac:dyDescent="0.2">
      <c r="A1026" s="12" t="s">
        <v>24157</v>
      </c>
      <c r="B1026" s="12">
        <v>16924</v>
      </c>
      <c r="C1026" s="12" t="s">
        <v>20135</v>
      </c>
      <c r="D1026" s="13">
        <v>39887</v>
      </c>
      <c r="E1026" s="13">
        <v>39896</v>
      </c>
      <c r="F1026" s="14">
        <v>39896</v>
      </c>
      <c r="G1026" s="14">
        <v>39951</v>
      </c>
      <c r="H1026" s="14">
        <v>39952</v>
      </c>
      <c r="I1026" s="16">
        <v>39953</v>
      </c>
      <c r="J1026" s="15">
        <v>55</v>
      </c>
      <c r="K1026" s="15">
        <v>1</v>
      </c>
      <c r="L1026" s="15">
        <v>56</v>
      </c>
      <c r="M1026" s="15">
        <v>1</v>
      </c>
      <c r="O1026" t="str">
        <f t="shared" si="15"/>
        <v>MCBBound &amp; Not Paid</v>
      </c>
    </row>
    <row r="1027" spans="1:15" ht="12" customHeight="1" outlineLevel="1" x14ac:dyDescent="0.2">
      <c r="A1027" s="12" t="s">
        <v>24158</v>
      </c>
      <c r="B1027" s="12">
        <v>17485</v>
      </c>
      <c r="C1027" s="12" t="s">
        <v>20133</v>
      </c>
      <c r="D1027" s="13">
        <v>39891</v>
      </c>
      <c r="E1027" s="13">
        <v>39896</v>
      </c>
      <c r="F1027" s="14">
        <v>39896</v>
      </c>
      <c r="G1027" s="20"/>
      <c r="H1027" s="20"/>
      <c r="I1027" s="18"/>
      <c r="J1027" s="23"/>
      <c r="K1027" s="23"/>
      <c r="L1027" s="15">
        <v>0</v>
      </c>
      <c r="M1027" s="15">
        <v>0</v>
      </c>
      <c r="O1027" t="str">
        <f t="shared" ref="O1027:O1090" si="16">+A1027&amp;C1027</f>
        <v>NBBDeclined</v>
      </c>
    </row>
    <row r="1028" spans="1:15" ht="12" customHeight="1" outlineLevel="1" x14ac:dyDescent="0.2">
      <c r="A1028" s="12" t="s">
        <v>24158</v>
      </c>
      <c r="B1028" s="12">
        <v>17483</v>
      </c>
      <c r="C1028" s="12" t="s">
        <v>20136</v>
      </c>
      <c r="D1028" s="13">
        <v>39883</v>
      </c>
      <c r="E1028" s="13">
        <v>39895</v>
      </c>
      <c r="F1028" s="14">
        <v>39896</v>
      </c>
      <c r="G1028" s="20"/>
      <c r="H1028" s="20"/>
      <c r="I1028" s="18"/>
      <c r="J1028" s="23"/>
      <c r="K1028" s="23"/>
      <c r="L1028" s="15">
        <v>0</v>
      </c>
      <c r="M1028" s="15">
        <v>0</v>
      </c>
      <c r="O1028" t="str">
        <f t="shared" si="16"/>
        <v>NBBClose-No Info</v>
      </c>
    </row>
    <row r="1029" spans="1:15" ht="12" customHeight="1" outlineLevel="1" x14ac:dyDescent="0.2">
      <c r="A1029" s="12" t="s">
        <v>20138</v>
      </c>
      <c r="B1029" s="12">
        <v>16896</v>
      </c>
      <c r="C1029" s="12" t="s">
        <v>20135</v>
      </c>
      <c r="D1029" s="13">
        <v>39888</v>
      </c>
      <c r="E1029" s="13">
        <v>39897</v>
      </c>
      <c r="F1029" s="14">
        <v>39897</v>
      </c>
      <c r="G1029" s="14">
        <v>39933</v>
      </c>
      <c r="H1029" s="14">
        <v>39937</v>
      </c>
      <c r="I1029" s="16">
        <v>39943</v>
      </c>
      <c r="J1029" s="15">
        <v>36</v>
      </c>
      <c r="K1029" s="15">
        <v>4</v>
      </c>
      <c r="L1029" s="15">
        <v>40</v>
      </c>
      <c r="M1029" s="15">
        <v>6</v>
      </c>
      <c r="O1029" t="str">
        <f t="shared" si="16"/>
        <v>CNJBound &amp; Not Paid</v>
      </c>
    </row>
    <row r="1030" spans="1:15" ht="12" customHeight="1" outlineLevel="1" x14ac:dyDescent="0.2">
      <c r="A1030" s="12" t="s">
        <v>24155</v>
      </c>
      <c r="B1030" s="12">
        <v>17078</v>
      </c>
      <c r="C1030" s="12" t="s">
        <v>20135</v>
      </c>
      <c r="D1030" s="13">
        <v>39895</v>
      </c>
      <c r="E1030" s="13">
        <v>39897</v>
      </c>
      <c r="F1030" s="14">
        <v>39897</v>
      </c>
      <c r="G1030" s="14">
        <v>39969</v>
      </c>
      <c r="H1030" s="14">
        <v>39972</v>
      </c>
      <c r="I1030" s="16">
        <v>39992</v>
      </c>
      <c r="J1030" s="15">
        <v>72</v>
      </c>
      <c r="K1030" s="15">
        <v>3</v>
      </c>
      <c r="L1030" s="15">
        <v>75</v>
      </c>
      <c r="M1030" s="15">
        <v>20</v>
      </c>
      <c r="O1030" t="str">
        <f t="shared" si="16"/>
        <v>JRBound &amp; Not Paid</v>
      </c>
    </row>
    <row r="1031" spans="1:15" ht="12" customHeight="1" outlineLevel="1" x14ac:dyDescent="0.2">
      <c r="A1031" s="12" t="s">
        <v>24155</v>
      </c>
      <c r="B1031" s="12">
        <v>16681</v>
      </c>
      <c r="C1031" s="12" t="s">
        <v>20135</v>
      </c>
      <c r="D1031" s="13">
        <v>39897</v>
      </c>
      <c r="E1031" s="13">
        <v>39897</v>
      </c>
      <c r="F1031" s="14">
        <v>39897</v>
      </c>
      <c r="G1031" s="14">
        <v>39906</v>
      </c>
      <c r="H1031" s="14">
        <v>39909</v>
      </c>
      <c r="I1031" s="16">
        <v>39918</v>
      </c>
      <c r="J1031" s="15">
        <v>9</v>
      </c>
      <c r="K1031" s="15">
        <v>3</v>
      </c>
      <c r="L1031" s="15">
        <v>12</v>
      </c>
      <c r="M1031" s="15">
        <v>9</v>
      </c>
      <c r="O1031" t="str">
        <f t="shared" si="16"/>
        <v>JRBound &amp; Not Paid</v>
      </c>
    </row>
    <row r="1032" spans="1:15" ht="12" customHeight="1" outlineLevel="1" x14ac:dyDescent="0.2">
      <c r="A1032" s="12" t="s">
        <v>24155</v>
      </c>
      <c r="B1032" s="12">
        <v>16613</v>
      </c>
      <c r="C1032" s="12" t="s">
        <v>20135</v>
      </c>
      <c r="D1032" s="13">
        <v>39896</v>
      </c>
      <c r="E1032" s="13">
        <v>39897</v>
      </c>
      <c r="F1032" s="14">
        <v>39897</v>
      </c>
      <c r="G1032" s="14">
        <v>39899</v>
      </c>
      <c r="H1032" s="14">
        <v>39902</v>
      </c>
      <c r="I1032" s="16">
        <v>39904</v>
      </c>
      <c r="J1032" s="15">
        <v>2</v>
      </c>
      <c r="K1032" s="15">
        <v>3</v>
      </c>
      <c r="L1032" s="15">
        <v>5</v>
      </c>
      <c r="M1032" s="15">
        <v>2</v>
      </c>
      <c r="O1032" t="str">
        <f t="shared" si="16"/>
        <v>JRBound &amp; Not Paid</v>
      </c>
    </row>
    <row r="1033" spans="1:15" ht="12" customHeight="1" outlineLevel="1" x14ac:dyDescent="0.2">
      <c r="A1033" s="12" t="s">
        <v>24156</v>
      </c>
      <c r="B1033" s="12">
        <v>17487</v>
      </c>
      <c r="C1033" s="12" t="s">
        <v>20135</v>
      </c>
      <c r="D1033" s="13">
        <v>39896</v>
      </c>
      <c r="E1033" s="13">
        <v>39896</v>
      </c>
      <c r="F1033" s="14">
        <v>39897</v>
      </c>
      <c r="G1033" s="14">
        <v>39899</v>
      </c>
      <c r="H1033" s="14">
        <v>39910</v>
      </c>
      <c r="I1033" s="18"/>
      <c r="J1033" s="15">
        <v>2</v>
      </c>
      <c r="K1033" s="15">
        <v>11</v>
      </c>
      <c r="L1033" s="15">
        <v>13</v>
      </c>
      <c r="M1033" s="15">
        <v>0</v>
      </c>
      <c r="O1033" t="str">
        <f t="shared" si="16"/>
        <v>LABBound &amp; Not Paid</v>
      </c>
    </row>
    <row r="1034" spans="1:15" ht="12" customHeight="1" outlineLevel="1" x14ac:dyDescent="0.2">
      <c r="A1034" s="12" t="s">
        <v>24153</v>
      </c>
      <c r="B1034" s="12">
        <v>16640</v>
      </c>
      <c r="C1034" s="12" t="s">
        <v>20135</v>
      </c>
      <c r="D1034" s="13">
        <v>39899</v>
      </c>
      <c r="E1034" s="13">
        <v>39897</v>
      </c>
      <c r="F1034" s="14">
        <v>39899</v>
      </c>
      <c r="G1034" s="14">
        <v>39889</v>
      </c>
      <c r="H1034" s="14">
        <v>39905</v>
      </c>
      <c r="I1034" s="16">
        <v>39908</v>
      </c>
      <c r="J1034" s="15">
        <v>-10</v>
      </c>
      <c r="K1034" s="15">
        <v>16</v>
      </c>
      <c r="L1034" s="15">
        <v>6</v>
      </c>
      <c r="M1034" s="15">
        <v>3</v>
      </c>
      <c r="O1034" t="str">
        <f t="shared" si="16"/>
        <v>HJMBound &amp; Not Paid</v>
      </c>
    </row>
    <row r="1035" spans="1:15" ht="12" customHeight="1" outlineLevel="1" x14ac:dyDescent="0.2">
      <c r="A1035" s="12" t="s">
        <v>24153</v>
      </c>
      <c r="B1035" s="12">
        <v>17488</v>
      </c>
      <c r="C1035" s="12" t="s">
        <v>20133</v>
      </c>
      <c r="D1035" s="13">
        <v>39896</v>
      </c>
      <c r="E1035" s="13">
        <v>39897</v>
      </c>
      <c r="F1035" s="14">
        <v>39899</v>
      </c>
      <c r="G1035" s="14">
        <v>39899</v>
      </c>
      <c r="H1035" s="20"/>
      <c r="I1035" s="18"/>
      <c r="J1035" s="15">
        <v>0</v>
      </c>
      <c r="K1035" s="23"/>
      <c r="L1035" s="15">
        <v>0</v>
      </c>
      <c r="M1035" s="15">
        <v>0</v>
      </c>
      <c r="O1035" t="str">
        <f t="shared" si="16"/>
        <v>HJMDeclined</v>
      </c>
    </row>
    <row r="1036" spans="1:15" ht="12" customHeight="1" outlineLevel="1" x14ac:dyDescent="0.2">
      <c r="A1036" s="12" t="s">
        <v>24153</v>
      </c>
      <c r="B1036" s="12">
        <v>17489</v>
      </c>
      <c r="C1036" s="12" t="s">
        <v>20134</v>
      </c>
      <c r="D1036" s="13">
        <v>39892</v>
      </c>
      <c r="E1036" s="13">
        <v>39895</v>
      </c>
      <c r="F1036" s="14">
        <v>39899</v>
      </c>
      <c r="G1036" s="14">
        <v>39899</v>
      </c>
      <c r="H1036" s="14">
        <v>39905</v>
      </c>
      <c r="I1036" s="18"/>
      <c r="J1036" s="15">
        <v>0</v>
      </c>
      <c r="K1036" s="15">
        <v>6</v>
      </c>
      <c r="L1036" s="15">
        <v>6</v>
      </c>
      <c r="M1036" s="15">
        <v>0</v>
      </c>
      <c r="O1036" t="str">
        <f t="shared" si="16"/>
        <v>HJMNo Sale</v>
      </c>
    </row>
    <row r="1037" spans="1:15" ht="12" customHeight="1" outlineLevel="1" x14ac:dyDescent="0.2">
      <c r="A1037" s="12" t="s">
        <v>24153</v>
      </c>
      <c r="B1037" s="12">
        <v>16628</v>
      </c>
      <c r="C1037" s="12" t="s">
        <v>20135</v>
      </c>
      <c r="D1037" s="13">
        <v>39897</v>
      </c>
      <c r="E1037" s="13">
        <v>39897</v>
      </c>
      <c r="F1037" s="14">
        <v>39899</v>
      </c>
      <c r="G1037" s="14">
        <v>39875</v>
      </c>
      <c r="H1037" s="14">
        <v>39899</v>
      </c>
      <c r="I1037" s="16">
        <v>39904</v>
      </c>
      <c r="J1037" s="15">
        <v>-24</v>
      </c>
      <c r="K1037" s="15">
        <v>24</v>
      </c>
      <c r="L1037" s="15">
        <v>0</v>
      </c>
      <c r="M1037" s="15">
        <v>5</v>
      </c>
      <c r="O1037" t="str">
        <f t="shared" si="16"/>
        <v>HJMBound &amp; Not Paid</v>
      </c>
    </row>
    <row r="1038" spans="1:15" ht="12" customHeight="1" outlineLevel="1" x14ac:dyDescent="0.2">
      <c r="A1038" s="12" t="s">
        <v>24156</v>
      </c>
      <c r="B1038" s="12">
        <v>17490</v>
      </c>
      <c r="C1038" s="12" t="s">
        <v>20135</v>
      </c>
      <c r="D1038" s="13">
        <v>39899</v>
      </c>
      <c r="E1038" s="13">
        <v>39899</v>
      </c>
      <c r="F1038" s="14">
        <v>39899</v>
      </c>
      <c r="G1038" s="14">
        <v>39902</v>
      </c>
      <c r="H1038" s="14">
        <v>39902</v>
      </c>
      <c r="I1038" s="18"/>
      <c r="J1038" s="15">
        <v>3</v>
      </c>
      <c r="K1038" s="15">
        <v>0</v>
      </c>
      <c r="L1038" s="15">
        <v>3</v>
      </c>
      <c r="M1038" s="15">
        <v>0</v>
      </c>
      <c r="O1038" t="str">
        <f t="shared" si="16"/>
        <v>LABBound &amp; Not Paid</v>
      </c>
    </row>
    <row r="1039" spans="1:15" ht="12" customHeight="1" outlineLevel="1" x14ac:dyDescent="0.2">
      <c r="A1039" s="12" t="s">
        <v>24157</v>
      </c>
      <c r="B1039" s="12">
        <v>16625</v>
      </c>
      <c r="C1039" s="12" t="s">
        <v>20135</v>
      </c>
      <c r="D1039" s="13">
        <v>39894</v>
      </c>
      <c r="E1039" s="13">
        <v>39895</v>
      </c>
      <c r="F1039" s="14">
        <v>39899</v>
      </c>
      <c r="G1039" s="14">
        <v>39899</v>
      </c>
      <c r="H1039" s="14">
        <v>39900</v>
      </c>
      <c r="I1039" s="16">
        <v>39904</v>
      </c>
      <c r="J1039" s="15">
        <v>0</v>
      </c>
      <c r="K1039" s="15">
        <v>1</v>
      </c>
      <c r="L1039" s="15">
        <v>1</v>
      </c>
      <c r="M1039" s="15">
        <v>4</v>
      </c>
      <c r="O1039" t="str">
        <f t="shared" si="16"/>
        <v>MCBBound &amp; Not Paid</v>
      </c>
    </row>
    <row r="1040" spans="1:15" ht="12" customHeight="1" outlineLevel="1" x14ac:dyDescent="0.2">
      <c r="A1040" s="12" t="s">
        <v>20138</v>
      </c>
      <c r="B1040" s="12">
        <v>16691</v>
      </c>
      <c r="C1040" s="12" t="s">
        <v>20135</v>
      </c>
      <c r="D1040" s="13">
        <v>39874</v>
      </c>
      <c r="E1040" s="13">
        <v>39902</v>
      </c>
      <c r="F1040" s="14">
        <v>39902</v>
      </c>
      <c r="G1040" s="14">
        <v>39911</v>
      </c>
      <c r="H1040" s="14">
        <v>39912</v>
      </c>
      <c r="I1040" s="16">
        <v>39920</v>
      </c>
      <c r="J1040" s="15">
        <v>9</v>
      </c>
      <c r="K1040" s="15">
        <v>1</v>
      </c>
      <c r="L1040" s="15">
        <v>10</v>
      </c>
      <c r="M1040" s="15">
        <v>8</v>
      </c>
      <c r="O1040" t="str">
        <f t="shared" si="16"/>
        <v>CNJBound &amp; Not Paid</v>
      </c>
    </row>
    <row r="1041" spans="1:15" ht="12" customHeight="1" outlineLevel="1" x14ac:dyDescent="0.2">
      <c r="A1041" s="12" t="s">
        <v>20138</v>
      </c>
      <c r="B1041" s="12">
        <v>16716</v>
      </c>
      <c r="C1041" s="12" t="s">
        <v>20135</v>
      </c>
      <c r="D1041" s="13">
        <v>39890</v>
      </c>
      <c r="E1041" s="13">
        <v>39902</v>
      </c>
      <c r="F1041" s="14">
        <v>39902</v>
      </c>
      <c r="G1041" s="14">
        <v>39918</v>
      </c>
      <c r="H1041" s="14">
        <v>39918</v>
      </c>
      <c r="I1041" s="16">
        <v>39925</v>
      </c>
      <c r="J1041" s="15">
        <v>16</v>
      </c>
      <c r="K1041" s="15">
        <v>0</v>
      </c>
      <c r="L1041" s="15">
        <v>16</v>
      </c>
      <c r="M1041" s="15">
        <v>7</v>
      </c>
      <c r="O1041" t="str">
        <f t="shared" si="16"/>
        <v>CNJBound &amp; Not Paid</v>
      </c>
    </row>
    <row r="1042" spans="1:15" ht="12" customHeight="1" outlineLevel="1" x14ac:dyDescent="0.2">
      <c r="A1042" s="12" t="s">
        <v>24153</v>
      </c>
      <c r="B1042" s="12">
        <v>17495</v>
      </c>
      <c r="C1042" s="12" t="s">
        <v>20135</v>
      </c>
      <c r="D1042" s="13">
        <v>39531</v>
      </c>
      <c r="E1042" s="13">
        <v>39902</v>
      </c>
      <c r="F1042" s="14">
        <v>39902</v>
      </c>
      <c r="G1042" s="14">
        <v>39903</v>
      </c>
      <c r="H1042" s="14">
        <v>39903</v>
      </c>
      <c r="I1042" s="18"/>
      <c r="J1042" s="15">
        <v>1</v>
      </c>
      <c r="K1042" s="15">
        <v>0</v>
      </c>
      <c r="L1042" s="15">
        <v>1</v>
      </c>
      <c r="M1042" s="15">
        <v>0</v>
      </c>
      <c r="O1042" t="str">
        <f t="shared" si="16"/>
        <v>HJMBound &amp; Not Paid</v>
      </c>
    </row>
    <row r="1043" spans="1:15" ht="12" customHeight="1" outlineLevel="1" x14ac:dyDescent="0.2">
      <c r="A1043" s="12" t="s">
        <v>24155</v>
      </c>
      <c r="B1043" s="12">
        <v>16876</v>
      </c>
      <c r="C1043" s="12" t="s">
        <v>20135</v>
      </c>
      <c r="D1043" s="13">
        <v>39896</v>
      </c>
      <c r="E1043" s="13">
        <v>39902</v>
      </c>
      <c r="F1043" s="14">
        <v>39902</v>
      </c>
      <c r="G1043" s="14">
        <v>39931</v>
      </c>
      <c r="H1043" s="14">
        <v>39931</v>
      </c>
      <c r="I1043" s="16">
        <v>39937</v>
      </c>
      <c r="J1043" s="15">
        <v>29</v>
      </c>
      <c r="K1043" s="15">
        <v>0</v>
      </c>
      <c r="L1043" s="15">
        <v>29</v>
      </c>
      <c r="M1043" s="15">
        <v>6</v>
      </c>
      <c r="O1043" t="str">
        <f t="shared" si="16"/>
        <v>JRBound &amp; Not Paid</v>
      </c>
    </row>
    <row r="1044" spans="1:15" ht="12" customHeight="1" outlineLevel="1" x14ac:dyDescent="0.2">
      <c r="A1044" s="12" t="s">
        <v>24155</v>
      </c>
      <c r="B1044" s="12">
        <v>16879</v>
      </c>
      <c r="C1044" s="12" t="s">
        <v>20135</v>
      </c>
      <c r="D1044" s="13">
        <v>39890</v>
      </c>
      <c r="E1044" s="13">
        <v>39898</v>
      </c>
      <c r="F1044" s="14">
        <v>39902</v>
      </c>
      <c r="G1044" s="14">
        <v>39927</v>
      </c>
      <c r="H1044" s="14">
        <v>39927</v>
      </c>
      <c r="I1044" s="16">
        <v>39939</v>
      </c>
      <c r="J1044" s="15">
        <v>25</v>
      </c>
      <c r="K1044" s="15">
        <v>0</v>
      </c>
      <c r="L1044" s="15">
        <v>25</v>
      </c>
      <c r="M1044" s="15">
        <v>12</v>
      </c>
      <c r="O1044" t="str">
        <f t="shared" si="16"/>
        <v>JRBound &amp; Not Paid</v>
      </c>
    </row>
    <row r="1045" spans="1:15" ht="12" customHeight="1" outlineLevel="1" x14ac:dyDescent="0.2">
      <c r="A1045" s="12" t="s">
        <v>24156</v>
      </c>
      <c r="B1045" s="12">
        <v>17497</v>
      </c>
      <c r="C1045" s="12" t="s">
        <v>20135</v>
      </c>
      <c r="D1045" s="13">
        <v>39898</v>
      </c>
      <c r="E1045" s="13">
        <v>39902</v>
      </c>
      <c r="F1045" s="14">
        <v>39902</v>
      </c>
      <c r="G1045" s="14">
        <v>39903</v>
      </c>
      <c r="H1045" s="14">
        <v>39905</v>
      </c>
      <c r="I1045" s="18"/>
      <c r="J1045" s="15">
        <v>1</v>
      </c>
      <c r="K1045" s="15">
        <v>2</v>
      </c>
      <c r="L1045" s="15">
        <v>3</v>
      </c>
      <c r="M1045" s="15">
        <v>0</v>
      </c>
      <c r="O1045" t="str">
        <f t="shared" si="16"/>
        <v>LABBound &amp; Not Paid</v>
      </c>
    </row>
    <row r="1046" spans="1:15" ht="12" customHeight="1" outlineLevel="1" x14ac:dyDescent="0.2">
      <c r="A1046" s="12" t="s">
        <v>24156</v>
      </c>
      <c r="B1046" s="12">
        <v>17496</v>
      </c>
      <c r="C1046" s="12" t="s">
        <v>20136</v>
      </c>
      <c r="D1046" s="13">
        <v>39898</v>
      </c>
      <c r="E1046" s="13">
        <v>39902</v>
      </c>
      <c r="F1046" s="14">
        <v>39902</v>
      </c>
      <c r="G1046" s="14">
        <v>39918</v>
      </c>
      <c r="H1046" s="14">
        <v>39924</v>
      </c>
      <c r="I1046" s="18"/>
      <c r="J1046" s="15">
        <v>16</v>
      </c>
      <c r="K1046" s="15">
        <v>6</v>
      </c>
      <c r="L1046" s="15">
        <v>22</v>
      </c>
      <c r="M1046" s="15">
        <v>0</v>
      </c>
      <c r="O1046" t="str">
        <f t="shared" si="16"/>
        <v>LABClose-No Info</v>
      </c>
    </row>
    <row r="1047" spans="1:15" ht="12" customHeight="1" outlineLevel="1" x14ac:dyDescent="0.2">
      <c r="A1047" s="12" t="s">
        <v>24156</v>
      </c>
      <c r="B1047" s="12">
        <v>16652</v>
      </c>
      <c r="C1047" s="12" t="s">
        <v>20135</v>
      </c>
      <c r="D1047" s="13">
        <v>39901</v>
      </c>
      <c r="E1047" s="13">
        <v>39902</v>
      </c>
      <c r="F1047" s="14">
        <v>39902</v>
      </c>
      <c r="G1047" s="14">
        <v>39903</v>
      </c>
      <c r="H1047" s="14">
        <v>39903</v>
      </c>
      <c r="I1047" s="16">
        <v>39912</v>
      </c>
      <c r="J1047" s="15">
        <v>1</v>
      </c>
      <c r="K1047" s="15">
        <v>0</v>
      </c>
      <c r="L1047" s="15">
        <v>1</v>
      </c>
      <c r="M1047" s="15">
        <v>9</v>
      </c>
      <c r="O1047" t="str">
        <f t="shared" si="16"/>
        <v>LABBound &amp; Not Paid</v>
      </c>
    </row>
    <row r="1048" spans="1:15" ht="12" customHeight="1" outlineLevel="1" x14ac:dyDescent="0.2">
      <c r="A1048" s="12" t="s">
        <v>24156</v>
      </c>
      <c r="B1048" s="12">
        <v>16891</v>
      </c>
      <c r="C1048" s="12" t="s">
        <v>20135</v>
      </c>
      <c r="D1048" s="13">
        <v>39891</v>
      </c>
      <c r="E1048" s="13">
        <v>39897</v>
      </c>
      <c r="F1048" s="14">
        <v>39902</v>
      </c>
      <c r="G1048" s="14">
        <v>39931</v>
      </c>
      <c r="H1048" s="14">
        <v>39931</v>
      </c>
      <c r="I1048" s="16">
        <v>39942</v>
      </c>
      <c r="J1048" s="15">
        <v>29</v>
      </c>
      <c r="K1048" s="15">
        <v>0</v>
      </c>
      <c r="L1048" s="15">
        <v>29</v>
      </c>
      <c r="M1048" s="15">
        <v>11</v>
      </c>
      <c r="O1048" t="str">
        <f t="shared" si="16"/>
        <v>LABBound &amp; Not Paid</v>
      </c>
    </row>
    <row r="1049" spans="1:15" ht="12" customHeight="1" outlineLevel="1" x14ac:dyDescent="0.2">
      <c r="A1049" s="12" t="s">
        <v>24157</v>
      </c>
      <c r="B1049" s="12">
        <v>16981</v>
      </c>
      <c r="C1049" s="12" t="s">
        <v>20135</v>
      </c>
      <c r="D1049" s="13">
        <v>39896</v>
      </c>
      <c r="E1049" s="13">
        <v>39899</v>
      </c>
      <c r="F1049" s="14">
        <v>39902</v>
      </c>
      <c r="G1049" s="14">
        <v>39946</v>
      </c>
      <c r="H1049" s="14">
        <v>39946</v>
      </c>
      <c r="I1049" s="16">
        <v>39965</v>
      </c>
      <c r="J1049" s="15">
        <v>44</v>
      </c>
      <c r="K1049" s="15">
        <v>0</v>
      </c>
      <c r="L1049" s="15">
        <v>44</v>
      </c>
      <c r="M1049" s="15">
        <v>19</v>
      </c>
      <c r="O1049" t="str">
        <f t="shared" si="16"/>
        <v>MCBBound &amp; Not Paid</v>
      </c>
    </row>
    <row r="1050" spans="1:15" ht="12" customHeight="1" outlineLevel="1" x14ac:dyDescent="0.2">
      <c r="A1050" s="12" t="s">
        <v>24157</v>
      </c>
      <c r="B1050" s="12">
        <v>16922</v>
      </c>
      <c r="C1050" s="12" t="s">
        <v>20135</v>
      </c>
      <c r="D1050" s="13">
        <v>39902</v>
      </c>
      <c r="E1050" s="13">
        <v>39902</v>
      </c>
      <c r="F1050" s="14">
        <v>39902</v>
      </c>
      <c r="G1050" s="14">
        <v>39931</v>
      </c>
      <c r="H1050" s="14">
        <v>39931</v>
      </c>
      <c r="I1050" s="16">
        <v>39952</v>
      </c>
      <c r="J1050" s="15">
        <v>29</v>
      </c>
      <c r="K1050" s="15">
        <v>0</v>
      </c>
      <c r="L1050" s="15">
        <v>29</v>
      </c>
      <c r="M1050" s="15">
        <v>21</v>
      </c>
      <c r="O1050" t="str">
        <f t="shared" si="16"/>
        <v>MCBBound &amp; Not Paid</v>
      </c>
    </row>
    <row r="1051" spans="1:15" ht="12" customHeight="1" outlineLevel="1" x14ac:dyDescent="0.2">
      <c r="A1051" s="12" t="s">
        <v>24158</v>
      </c>
      <c r="B1051" s="12">
        <v>17494</v>
      </c>
      <c r="C1051" s="12" t="s">
        <v>20133</v>
      </c>
      <c r="D1051" s="13">
        <v>39899</v>
      </c>
      <c r="E1051" s="13">
        <v>39899</v>
      </c>
      <c r="F1051" s="14">
        <v>39902</v>
      </c>
      <c r="G1051" s="20"/>
      <c r="H1051" s="20"/>
      <c r="I1051" s="18"/>
      <c r="J1051" s="23"/>
      <c r="K1051" s="23"/>
      <c r="L1051" s="15">
        <v>0</v>
      </c>
      <c r="M1051" s="15">
        <v>0</v>
      </c>
      <c r="O1051" t="str">
        <f t="shared" si="16"/>
        <v>NBBDeclined</v>
      </c>
    </row>
    <row r="1052" spans="1:15" ht="12" customHeight="1" outlineLevel="1" x14ac:dyDescent="0.2">
      <c r="A1052" s="12" t="s">
        <v>24158</v>
      </c>
      <c r="B1052" s="12">
        <v>17492</v>
      </c>
      <c r="C1052" s="12" t="s">
        <v>20135</v>
      </c>
      <c r="D1052" s="13">
        <v>39897</v>
      </c>
      <c r="E1052" s="13">
        <v>39899</v>
      </c>
      <c r="F1052" s="14">
        <v>39902</v>
      </c>
      <c r="G1052" s="14">
        <v>39902</v>
      </c>
      <c r="H1052" s="14">
        <v>39918</v>
      </c>
      <c r="I1052" s="18"/>
      <c r="J1052" s="15">
        <v>0</v>
      </c>
      <c r="K1052" s="15">
        <v>16</v>
      </c>
      <c r="L1052" s="15">
        <v>16</v>
      </c>
      <c r="M1052" s="15">
        <v>0</v>
      </c>
      <c r="O1052" t="str">
        <f t="shared" si="16"/>
        <v>NBBBound &amp; Not Paid</v>
      </c>
    </row>
    <row r="1053" spans="1:15" ht="12" customHeight="1" outlineLevel="1" x14ac:dyDescent="0.2">
      <c r="A1053" s="12" t="s">
        <v>24158</v>
      </c>
      <c r="B1053" s="12">
        <v>17491</v>
      </c>
      <c r="C1053" s="12" t="s">
        <v>20133</v>
      </c>
      <c r="D1053" s="13">
        <v>39899</v>
      </c>
      <c r="E1053" s="13">
        <v>39899</v>
      </c>
      <c r="F1053" s="14">
        <v>39902</v>
      </c>
      <c r="G1053" s="20"/>
      <c r="H1053" s="20"/>
      <c r="I1053" s="18"/>
      <c r="J1053" s="23"/>
      <c r="K1053" s="23"/>
      <c r="L1053" s="15">
        <v>0</v>
      </c>
      <c r="M1053" s="15">
        <v>0</v>
      </c>
      <c r="O1053" t="str">
        <f t="shared" si="16"/>
        <v>NBBDeclined</v>
      </c>
    </row>
    <row r="1054" spans="1:15" ht="12" customHeight="1" outlineLevel="1" x14ac:dyDescent="0.2">
      <c r="A1054" s="12" t="s">
        <v>24158</v>
      </c>
      <c r="B1054" s="12">
        <v>17493</v>
      </c>
      <c r="C1054" s="12" t="s">
        <v>20133</v>
      </c>
      <c r="D1054" s="13">
        <v>39887</v>
      </c>
      <c r="E1054" s="13">
        <v>39899</v>
      </c>
      <c r="F1054" s="14">
        <v>39902</v>
      </c>
      <c r="G1054" s="20"/>
      <c r="H1054" s="20"/>
      <c r="I1054" s="18"/>
      <c r="J1054" s="23"/>
      <c r="K1054" s="23"/>
      <c r="L1054" s="15">
        <v>0</v>
      </c>
      <c r="M1054" s="15">
        <v>0</v>
      </c>
      <c r="O1054" t="str">
        <f t="shared" si="16"/>
        <v>NBBDeclined</v>
      </c>
    </row>
    <row r="1055" spans="1:15" ht="12" customHeight="1" outlineLevel="1" x14ac:dyDescent="0.2">
      <c r="A1055" s="12" t="s">
        <v>20138</v>
      </c>
      <c r="B1055" s="12">
        <v>16980</v>
      </c>
      <c r="C1055" s="12" t="s">
        <v>20135</v>
      </c>
      <c r="D1055" s="13">
        <v>39899</v>
      </c>
      <c r="E1055" s="13">
        <v>39903</v>
      </c>
      <c r="F1055" s="14">
        <v>39903</v>
      </c>
      <c r="G1055" s="14">
        <v>39947</v>
      </c>
      <c r="H1055" s="14">
        <v>39952</v>
      </c>
      <c r="I1055" s="16">
        <v>39965</v>
      </c>
      <c r="J1055" s="15">
        <v>44</v>
      </c>
      <c r="K1055" s="15">
        <v>5</v>
      </c>
      <c r="L1055" s="15">
        <v>49</v>
      </c>
      <c r="M1055" s="15">
        <v>13</v>
      </c>
      <c r="O1055" t="str">
        <f t="shared" si="16"/>
        <v>CNJBound &amp; Not Paid</v>
      </c>
    </row>
    <row r="1056" spans="1:15" ht="12" customHeight="1" outlineLevel="1" x14ac:dyDescent="0.2">
      <c r="A1056" s="12" t="s">
        <v>20138</v>
      </c>
      <c r="B1056" s="12">
        <v>16867</v>
      </c>
      <c r="C1056" s="12" t="s">
        <v>20135</v>
      </c>
      <c r="D1056" s="13">
        <v>39895</v>
      </c>
      <c r="E1056" s="13">
        <v>39902</v>
      </c>
      <c r="F1056" s="14">
        <v>39903</v>
      </c>
      <c r="G1056" s="14">
        <v>39916</v>
      </c>
      <c r="H1056" s="14">
        <v>39916</v>
      </c>
      <c r="I1056" s="16">
        <v>39935</v>
      </c>
      <c r="J1056" s="15">
        <v>13</v>
      </c>
      <c r="K1056" s="15">
        <v>0</v>
      </c>
      <c r="L1056" s="15">
        <v>13</v>
      </c>
      <c r="M1056" s="15">
        <v>19</v>
      </c>
      <c r="O1056" t="str">
        <f t="shared" si="16"/>
        <v>CNJBound &amp; Not Paid</v>
      </c>
    </row>
    <row r="1057" spans="1:15" ht="12" customHeight="1" outlineLevel="1" x14ac:dyDescent="0.2">
      <c r="A1057" s="12" t="s">
        <v>24153</v>
      </c>
      <c r="B1057" s="12">
        <v>16931</v>
      </c>
      <c r="C1057" s="12" t="s">
        <v>20135</v>
      </c>
      <c r="D1057" s="13">
        <v>39900</v>
      </c>
      <c r="E1057" s="13">
        <v>39902</v>
      </c>
      <c r="F1057" s="14">
        <v>39903</v>
      </c>
      <c r="G1057" s="14">
        <v>39944</v>
      </c>
      <c r="H1057" s="14">
        <v>39944</v>
      </c>
      <c r="I1057" s="16">
        <v>39955</v>
      </c>
      <c r="J1057" s="15">
        <v>41</v>
      </c>
      <c r="K1057" s="15">
        <v>0</v>
      </c>
      <c r="L1057" s="15">
        <v>41</v>
      </c>
      <c r="M1057" s="15">
        <v>11</v>
      </c>
      <c r="O1057" t="str">
        <f t="shared" si="16"/>
        <v>HJMBound &amp; Not Paid</v>
      </c>
    </row>
    <row r="1058" spans="1:15" ht="12" customHeight="1" outlineLevel="1" x14ac:dyDescent="0.2">
      <c r="A1058" s="12" t="s">
        <v>24156</v>
      </c>
      <c r="B1058" s="12">
        <v>16959</v>
      </c>
      <c r="C1058" s="12" t="s">
        <v>20135</v>
      </c>
      <c r="D1058" s="13">
        <v>39897</v>
      </c>
      <c r="E1058" s="13">
        <v>39902</v>
      </c>
      <c r="F1058" s="14">
        <v>39903</v>
      </c>
      <c r="G1058" s="14">
        <v>39941</v>
      </c>
      <c r="H1058" s="14">
        <v>39941</v>
      </c>
      <c r="I1058" s="16">
        <v>39963</v>
      </c>
      <c r="J1058" s="15">
        <v>38</v>
      </c>
      <c r="K1058" s="15">
        <v>0</v>
      </c>
      <c r="L1058" s="15">
        <v>38</v>
      </c>
      <c r="M1058" s="15">
        <v>22</v>
      </c>
      <c r="O1058" t="str">
        <f t="shared" si="16"/>
        <v>LABBound &amp; Not Paid</v>
      </c>
    </row>
    <row r="1059" spans="1:15" ht="12" customHeight="1" outlineLevel="1" x14ac:dyDescent="0.2">
      <c r="A1059" s="12" t="s">
        <v>24156</v>
      </c>
      <c r="B1059" s="12">
        <v>17501</v>
      </c>
      <c r="C1059" s="12" t="s">
        <v>20137</v>
      </c>
      <c r="D1059" s="13">
        <v>39898</v>
      </c>
      <c r="E1059" s="13">
        <v>39899</v>
      </c>
      <c r="F1059" s="14">
        <v>39903</v>
      </c>
      <c r="G1059" s="14">
        <v>39904</v>
      </c>
      <c r="H1059" s="14">
        <v>39909</v>
      </c>
      <c r="I1059" s="18"/>
      <c r="J1059" s="15">
        <v>1</v>
      </c>
      <c r="K1059" s="15">
        <v>5</v>
      </c>
      <c r="L1059" s="15">
        <v>6</v>
      </c>
      <c r="M1059" s="15">
        <v>0</v>
      </c>
      <c r="O1059" t="str">
        <f t="shared" si="16"/>
        <v>LABCancel</v>
      </c>
    </row>
    <row r="1060" spans="1:15" ht="12" customHeight="1" outlineLevel="1" x14ac:dyDescent="0.2">
      <c r="A1060" s="12" t="s">
        <v>24156</v>
      </c>
      <c r="B1060" s="12">
        <v>16862</v>
      </c>
      <c r="C1060" s="12" t="s">
        <v>20135</v>
      </c>
      <c r="D1060" s="13">
        <v>39902</v>
      </c>
      <c r="E1060" s="13">
        <v>39903</v>
      </c>
      <c r="F1060" s="14">
        <v>39903</v>
      </c>
      <c r="G1060" s="14">
        <v>39925</v>
      </c>
      <c r="H1060" s="14">
        <v>39925</v>
      </c>
      <c r="I1060" s="16">
        <v>39934</v>
      </c>
      <c r="J1060" s="15">
        <v>22</v>
      </c>
      <c r="K1060" s="15">
        <v>0</v>
      </c>
      <c r="L1060" s="15">
        <v>22</v>
      </c>
      <c r="M1060" s="15">
        <v>9</v>
      </c>
      <c r="O1060" t="str">
        <f t="shared" si="16"/>
        <v>LABBound &amp; Not Paid</v>
      </c>
    </row>
    <row r="1061" spans="1:15" ht="12" customHeight="1" outlineLevel="1" x14ac:dyDescent="0.2">
      <c r="A1061" s="12" t="s">
        <v>24156</v>
      </c>
      <c r="B1061" s="12">
        <v>16672</v>
      </c>
      <c r="C1061" s="12" t="s">
        <v>20135</v>
      </c>
      <c r="D1061" s="13">
        <v>39898</v>
      </c>
      <c r="E1061" s="13">
        <v>39902</v>
      </c>
      <c r="F1061" s="14">
        <v>39903</v>
      </c>
      <c r="G1061" s="14">
        <v>39906</v>
      </c>
      <c r="H1061" s="14">
        <v>39906</v>
      </c>
      <c r="I1061" s="16">
        <v>39916</v>
      </c>
      <c r="J1061" s="15">
        <v>3</v>
      </c>
      <c r="K1061" s="15">
        <v>0</v>
      </c>
      <c r="L1061" s="15">
        <v>3</v>
      </c>
      <c r="M1061" s="15">
        <v>10</v>
      </c>
      <c r="O1061" t="str">
        <f t="shared" si="16"/>
        <v>LABBound &amp; Not Paid</v>
      </c>
    </row>
    <row r="1062" spans="1:15" ht="12" customHeight="1" outlineLevel="1" x14ac:dyDescent="0.2">
      <c r="A1062" s="12" t="s">
        <v>24156</v>
      </c>
      <c r="B1062" s="12">
        <v>16658</v>
      </c>
      <c r="C1062" s="12" t="s">
        <v>24150</v>
      </c>
      <c r="D1062" s="13">
        <v>39892</v>
      </c>
      <c r="E1062" s="13">
        <v>39902</v>
      </c>
      <c r="F1062" s="14">
        <v>39903</v>
      </c>
      <c r="G1062" s="20"/>
      <c r="H1062" s="20"/>
      <c r="I1062" s="16">
        <v>39912</v>
      </c>
      <c r="J1062" s="23"/>
      <c r="K1062" s="23"/>
      <c r="L1062" s="15">
        <v>0</v>
      </c>
      <c r="M1062" s="15">
        <v>0</v>
      </c>
      <c r="O1062" t="str">
        <f t="shared" si="16"/>
        <v>LABDO NOT RENEW</v>
      </c>
    </row>
    <row r="1063" spans="1:15" ht="12" customHeight="1" outlineLevel="1" x14ac:dyDescent="0.2">
      <c r="A1063" s="12" t="s">
        <v>24156</v>
      </c>
      <c r="B1063" s="12">
        <v>16715</v>
      </c>
      <c r="C1063" s="12" t="s">
        <v>20135</v>
      </c>
      <c r="D1063" s="13">
        <v>39885</v>
      </c>
      <c r="E1063" s="13">
        <v>39903</v>
      </c>
      <c r="F1063" s="14">
        <v>39903</v>
      </c>
      <c r="G1063" s="14">
        <v>39909</v>
      </c>
      <c r="H1063" s="14">
        <v>39916</v>
      </c>
      <c r="I1063" s="16">
        <v>39925</v>
      </c>
      <c r="J1063" s="15">
        <v>6</v>
      </c>
      <c r="K1063" s="15">
        <v>7</v>
      </c>
      <c r="L1063" s="15">
        <v>13</v>
      </c>
      <c r="M1063" s="15">
        <v>9</v>
      </c>
      <c r="O1063" t="str">
        <f t="shared" si="16"/>
        <v>LABBound &amp; Not Paid</v>
      </c>
    </row>
    <row r="1064" spans="1:15" ht="12" customHeight="1" outlineLevel="1" x14ac:dyDescent="0.2">
      <c r="A1064" s="12" t="s">
        <v>24157</v>
      </c>
      <c r="B1064" s="12">
        <v>16617</v>
      </c>
      <c r="C1064" s="12" t="s">
        <v>20135</v>
      </c>
      <c r="D1064" s="13">
        <v>39903</v>
      </c>
      <c r="E1064" s="13">
        <v>39903</v>
      </c>
      <c r="F1064" s="14">
        <v>39903</v>
      </c>
      <c r="G1064" s="14">
        <v>39903</v>
      </c>
      <c r="H1064" s="14">
        <v>39923</v>
      </c>
      <c r="I1064" s="16">
        <v>39904</v>
      </c>
      <c r="J1064" s="15">
        <v>0</v>
      </c>
      <c r="K1064" s="15">
        <v>20</v>
      </c>
      <c r="L1064" s="15">
        <v>20</v>
      </c>
      <c r="M1064" s="15">
        <v>-19</v>
      </c>
      <c r="O1064" t="str">
        <f t="shared" si="16"/>
        <v>MCBBound &amp; Not Paid</v>
      </c>
    </row>
    <row r="1065" spans="1:15" ht="12" customHeight="1" outlineLevel="1" x14ac:dyDescent="0.2">
      <c r="A1065" s="12" t="s">
        <v>24158</v>
      </c>
      <c r="B1065" s="12">
        <v>17498</v>
      </c>
      <c r="C1065" s="12" t="s">
        <v>20133</v>
      </c>
      <c r="D1065" s="13">
        <v>39899</v>
      </c>
      <c r="E1065" s="13">
        <v>39903</v>
      </c>
      <c r="F1065" s="14">
        <v>39903</v>
      </c>
      <c r="G1065" s="20"/>
      <c r="H1065" s="20"/>
      <c r="I1065" s="16">
        <v>39574</v>
      </c>
      <c r="J1065" s="23"/>
      <c r="K1065" s="23"/>
      <c r="L1065" s="15">
        <v>0</v>
      </c>
      <c r="M1065" s="15">
        <v>0</v>
      </c>
      <c r="O1065" t="str">
        <f t="shared" si="16"/>
        <v>NBBDeclined</v>
      </c>
    </row>
    <row r="1066" spans="1:15" ht="12" customHeight="1" outlineLevel="1" x14ac:dyDescent="0.2">
      <c r="A1066" s="12" t="s">
        <v>24158</v>
      </c>
      <c r="B1066" s="12">
        <v>17499</v>
      </c>
      <c r="C1066" s="12" t="s">
        <v>20133</v>
      </c>
      <c r="D1066" s="18"/>
      <c r="E1066" s="13">
        <v>39898</v>
      </c>
      <c r="F1066" s="14">
        <v>39903</v>
      </c>
      <c r="G1066" s="20"/>
      <c r="H1066" s="20"/>
      <c r="I1066" s="18"/>
      <c r="J1066" s="23"/>
      <c r="K1066" s="23"/>
      <c r="L1066" s="15">
        <v>0</v>
      </c>
      <c r="M1066" s="15">
        <v>0</v>
      </c>
      <c r="O1066" t="str">
        <f t="shared" si="16"/>
        <v>NBBDeclined</v>
      </c>
    </row>
    <row r="1067" spans="1:15" ht="12" customHeight="1" outlineLevel="1" x14ac:dyDescent="0.2">
      <c r="A1067" s="12" t="s">
        <v>24158</v>
      </c>
      <c r="B1067" s="12">
        <v>17500</v>
      </c>
      <c r="C1067" s="12" t="s">
        <v>20133</v>
      </c>
      <c r="D1067" s="13">
        <v>39891</v>
      </c>
      <c r="E1067" s="13">
        <v>39903</v>
      </c>
      <c r="F1067" s="14">
        <v>39903</v>
      </c>
      <c r="G1067" s="20"/>
      <c r="H1067" s="20"/>
      <c r="I1067" s="18"/>
      <c r="J1067" s="23"/>
      <c r="K1067" s="23"/>
      <c r="L1067" s="15">
        <v>0</v>
      </c>
      <c r="M1067" s="15">
        <v>0</v>
      </c>
      <c r="O1067" t="str">
        <f t="shared" si="16"/>
        <v>NBBDeclined</v>
      </c>
    </row>
    <row r="1068" spans="1:15" ht="12" customHeight="1" outlineLevel="1" x14ac:dyDescent="0.2">
      <c r="A1068" s="12" t="s">
        <v>24153</v>
      </c>
      <c r="B1068" s="12">
        <v>16669</v>
      </c>
      <c r="C1068" s="12" t="s">
        <v>20135</v>
      </c>
      <c r="D1068" s="13">
        <v>39903</v>
      </c>
      <c r="E1068" s="13">
        <v>39904</v>
      </c>
      <c r="F1068" s="14">
        <v>39904</v>
      </c>
      <c r="G1068" s="14">
        <v>39905</v>
      </c>
      <c r="H1068" s="14">
        <v>39906</v>
      </c>
      <c r="I1068" s="16">
        <v>39916</v>
      </c>
      <c r="J1068" s="15">
        <v>1</v>
      </c>
      <c r="K1068" s="15">
        <v>1</v>
      </c>
      <c r="L1068" s="15">
        <v>2</v>
      </c>
      <c r="M1068" s="15">
        <v>10</v>
      </c>
      <c r="O1068" t="str">
        <f t="shared" si="16"/>
        <v>HJMBound &amp; Not Paid</v>
      </c>
    </row>
    <row r="1069" spans="1:15" ht="12" customHeight="1" outlineLevel="1" x14ac:dyDescent="0.2">
      <c r="A1069" s="12" t="s">
        <v>24153</v>
      </c>
      <c r="B1069" s="12">
        <v>16709</v>
      </c>
      <c r="C1069" s="12" t="s">
        <v>20135</v>
      </c>
      <c r="D1069" s="13">
        <v>39899</v>
      </c>
      <c r="E1069" s="13">
        <v>39904</v>
      </c>
      <c r="F1069" s="14">
        <v>39904</v>
      </c>
      <c r="G1069" s="14">
        <v>39890</v>
      </c>
      <c r="H1069" s="14">
        <v>39909</v>
      </c>
      <c r="I1069" s="16">
        <v>39924</v>
      </c>
      <c r="J1069" s="15">
        <v>-14</v>
      </c>
      <c r="K1069" s="15">
        <v>19</v>
      </c>
      <c r="L1069" s="15">
        <v>5</v>
      </c>
      <c r="M1069" s="15">
        <v>15</v>
      </c>
      <c r="O1069" t="str">
        <f t="shared" si="16"/>
        <v>HJMBound &amp; Not Paid</v>
      </c>
    </row>
    <row r="1070" spans="1:15" ht="12" customHeight="1" outlineLevel="1" x14ac:dyDescent="0.2">
      <c r="A1070" s="12" t="s">
        <v>24155</v>
      </c>
      <c r="B1070" s="12">
        <v>16742</v>
      </c>
      <c r="C1070" s="12" t="s">
        <v>20135</v>
      </c>
      <c r="D1070" s="13">
        <v>39902</v>
      </c>
      <c r="E1070" s="13">
        <v>39904</v>
      </c>
      <c r="F1070" s="14">
        <v>39904</v>
      </c>
      <c r="G1070" s="14">
        <v>39920</v>
      </c>
      <c r="H1070" s="14">
        <v>39926</v>
      </c>
      <c r="I1070" s="16">
        <v>39933</v>
      </c>
      <c r="J1070" s="15">
        <v>16</v>
      </c>
      <c r="K1070" s="15">
        <v>6</v>
      </c>
      <c r="L1070" s="15">
        <v>22</v>
      </c>
      <c r="M1070" s="15">
        <v>7</v>
      </c>
      <c r="O1070" t="str">
        <f t="shared" si="16"/>
        <v>JRBound &amp; Not Paid</v>
      </c>
    </row>
    <row r="1071" spans="1:15" ht="12" customHeight="1" outlineLevel="1" x14ac:dyDescent="0.2">
      <c r="A1071" s="12" t="s">
        <v>24155</v>
      </c>
      <c r="B1071" s="12">
        <v>16636</v>
      </c>
      <c r="C1071" s="12" t="s">
        <v>20135</v>
      </c>
      <c r="D1071" s="13">
        <v>39904</v>
      </c>
      <c r="E1071" s="13">
        <v>39904</v>
      </c>
      <c r="F1071" s="14">
        <v>39904</v>
      </c>
      <c r="G1071" s="14">
        <v>39904</v>
      </c>
      <c r="H1071" s="14">
        <v>39931</v>
      </c>
      <c r="I1071" s="16">
        <v>39906</v>
      </c>
      <c r="J1071" s="15">
        <v>0</v>
      </c>
      <c r="K1071" s="15">
        <v>27</v>
      </c>
      <c r="L1071" s="15">
        <v>27</v>
      </c>
      <c r="M1071" s="15">
        <v>-25</v>
      </c>
      <c r="O1071" t="str">
        <f t="shared" si="16"/>
        <v>JRBound &amp; Not Paid</v>
      </c>
    </row>
    <row r="1072" spans="1:15" ht="12" customHeight="1" outlineLevel="1" x14ac:dyDescent="0.2">
      <c r="A1072" s="12" t="s">
        <v>24156</v>
      </c>
      <c r="B1072" s="12">
        <v>16667</v>
      </c>
      <c r="C1072" s="12" t="s">
        <v>24150</v>
      </c>
      <c r="D1072" s="13">
        <v>39903</v>
      </c>
      <c r="E1072" s="13">
        <v>39904</v>
      </c>
      <c r="F1072" s="14">
        <v>39904</v>
      </c>
      <c r="G1072" s="14">
        <v>39905</v>
      </c>
      <c r="H1072" s="20"/>
      <c r="I1072" s="16">
        <v>39915</v>
      </c>
      <c r="J1072" s="15">
        <v>1</v>
      </c>
      <c r="K1072" s="23"/>
      <c r="L1072" s="15">
        <v>0</v>
      </c>
      <c r="M1072" s="15">
        <v>0</v>
      </c>
      <c r="O1072" t="str">
        <f t="shared" si="16"/>
        <v>LABDO NOT RENEW</v>
      </c>
    </row>
    <row r="1073" spans="1:15" ht="12" customHeight="1" outlineLevel="1" x14ac:dyDescent="0.2">
      <c r="A1073" s="12" t="s">
        <v>24156</v>
      </c>
      <c r="B1073" s="12">
        <v>16666</v>
      </c>
      <c r="C1073" s="12" t="s">
        <v>20135</v>
      </c>
      <c r="D1073" s="13">
        <v>39901</v>
      </c>
      <c r="E1073" s="13">
        <v>39904</v>
      </c>
      <c r="F1073" s="14">
        <v>39904</v>
      </c>
      <c r="G1073" s="14">
        <v>39904</v>
      </c>
      <c r="H1073" s="14">
        <v>39905</v>
      </c>
      <c r="I1073" s="16">
        <v>39915</v>
      </c>
      <c r="J1073" s="15">
        <v>0</v>
      </c>
      <c r="K1073" s="15">
        <v>1</v>
      </c>
      <c r="L1073" s="15">
        <v>1</v>
      </c>
      <c r="M1073" s="15">
        <v>10</v>
      </c>
      <c r="O1073" t="str">
        <f t="shared" si="16"/>
        <v>LABBound &amp; Not Paid</v>
      </c>
    </row>
    <row r="1074" spans="1:15" ht="12" customHeight="1" outlineLevel="1" x14ac:dyDescent="0.2">
      <c r="A1074" s="12" t="s">
        <v>24156</v>
      </c>
      <c r="B1074" s="12">
        <v>17292</v>
      </c>
      <c r="C1074" s="12" t="s">
        <v>20135</v>
      </c>
      <c r="D1074" s="13">
        <v>39899</v>
      </c>
      <c r="E1074" s="13">
        <v>39902</v>
      </c>
      <c r="F1074" s="14">
        <v>39904</v>
      </c>
      <c r="G1074" s="14">
        <v>40000</v>
      </c>
      <c r="H1074" s="14">
        <v>40002</v>
      </c>
      <c r="I1074" s="16">
        <v>40020</v>
      </c>
      <c r="J1074" s="15">
        <v>96</v>
      </c>
      <c r="K1074" s="15">
        <v>2</v>
      </c>
      <c r="L1074" s="15">
        <v>98</v>
      </c>
      <c r="M1074" s="15">
        <v>18</v>
      </c>
      <c r="O1074" t="str">
        <f t="shared" si="16"/>
        <v>LABBound &amp; Not Paid</v>
      </c>
    </row>
    <row r="1075" spans="1:15" ht="12" customHeight="1" outlineLevel="1" x14ac:dyDescent="0.2">
      <c r="A1075" s="12" t="s">
        <v>24158</v>
      </c>
      <c r="B1075" s="12">
        <v>17504</v>
      </c>
      <c r="C1075" s="12" t="s">
        <v>20133</v>
      </c>
      <c r="D1075" s="13">
        <v>39899</v>
      </c>
      <c r="E1075" s="13">
        <v>39903</v>
      </c>
      <c r="F1075" s="14">
        <v>39904</v>
      </c>
      <c r="G1075" s="20"/>
      <c r="H1075" s="20"/>
      <c r="I1075" s="18"/>
      <c r="J1075" s="23"/>
      <c r="K1075" s="23"/>
      <c r="L1075" s="15">
        <v>0</v>
      </c>
      <c r="M1075" s="15">
        <v>0</v>
      </c>
      <c r="O1075" t="str">
        <f t="shared" si="16"/>
        <v>NBBDeclined</v>
      </c>
    </row>
    <row r="1076" spans="1:15" ht="12" customHeight="1" outlineLevel="1" x14ac:dyDescent="0.2">
      <c r="A1076" s="12" t="s">
        <v>24158</v>
      </c>
      <c r="B1076" s="12">
        <v>17503</v>
      </c>
      <c r="C1076" s="12" t="s">
        <v>20136</v>
      </c>
      <c r="D1076" s="13">
        <v>39904</v>
      </c>
      <c r="E1076" s="13">
        <v>39904</v>
      </c>
      <c r="F1076" s="14">
        <v>39904</v>
      </c>
      <c r="G1076" s="14">
        <v>39904</v>
      </c>
      <c r="H1076" s="20"/>
      <c r="I1076" s="18"/>
      <c r="J1076" s="15">
        <v>0</v>
      </c>
      <c r="K1076" s="23"/>
      <c r="L1076" s="15">
        <v>0</v>
      </c>
      <c r="M1076" s="15">
        <v>0</v>
      </c>
      <c r="O1076" t="str">
        <f t="shared" si="16"/>
        <v>NBBClose-No Info</v>
      </c>
    </row>
    <row r="1077" spans="1:15" ht="12" customHeight="1" outlineLevel="1" x14ac:dyDescent="0.2">
      <c r="A1077" s="12" t="s">
        <v>24158</v>
      </c>
      <c r="B1077" s="12">
        <v>17502</v>
      </c>
      <c r="C1077" s="12" t="s">
        <v>20133</v>
      </c>
      <c r="D1077" s="18"/>
      <c r="E1077" s="13">
        <v>39903</v>
      </c>
      <c r="F1077" s="14">
        <v>39904</v>
      </c>
      <c r="G1077" s="20"/>
      <c r="H1077" s="20"/>
      <c r="I1077" s="18"/>
      <c r="J1077" s="23"/>
      <c r="K1077" s="23"/>
      <c r="L1077" s="15">
        <v>0</v>
      </c>
      <c r="M1077" s="15">
        <v>0</v>
      </c>
      <c r="O1077" t="str">
        <f t="shared" si="16"/>
        <v>NBBDeclined</v>
      </c>
    </row>
    <row r="1078" spans="1:15" ht="12" customHeight="1" outlineLevel="1" x14ac:dyDescent="0.2">
      <c r="A1078" s="12" t="s">
        <v>24153</v>
      </c>
      <c r="B1078" s="12">
        <v>16902</v>
      </c>
      <c r="C1078" s="12" t="s">
        <v>20137</v>
      </c>
      <c r="D1078" s="13">
        <v>39903</v>
      </c>
      <c r="E1078" s="13">
        <v>39904</v>
      </c>
      <c r="F1078" s="14">
        <v>39905</v>
      </c>
      <c r="G1078" s="14">
        <v>39933</v>
      </c>
      <c r="H1078" s="14">
        <v>39933</v>
      </c>
      <c r="I1078" s="16">
        <v>39946</v>
      </c>
      <c r="J1078" s="15">
        <v>28</v>
      </c>
      <c r="K1078" s="15">
        <v>0</v>
      </c>
      <c r="L1078" s="15">
        <v>28</v>
      </c>
      <c r="M1078" s="15">
        <v>13</v>
      </c>
      <c r="O1078" t="str">
        <f t="shared" si="16"/>
        <v>HJMCancel</v>
      </c>
    </row>
    <row r="1079" spans="1:15" ht="12" customHeight="1" outlineLevel="1" x14ac:dyDescent="0.2">
      <c r="A1079" s="12" t="s">
        <v>24155</v>
      </c>
      <c r="B1079" s="12">
        <v>16919</v>
      </c>
      <c r="C1079" s="12" t="s">
        <v>20135</v>
      </c>
      <c r="D1079" s="13">
        <v>39902</v>
      </c>
      <c r="E1079" s="13">
        <v>39905</v>
      </c>
      <c r="F1079" s="14">
        <v>39905</v>
      </c>
      <c r="G1079" s="14">
        <v>39934</v>
      </c>
      <c r="H1079" s="14">
        <v>39934</v>
      </c>
      <c r="I1079" s="16">
        <v>39950</v>
      </c>
      <c r="J1079" s="15">
        <v>29</v>
      </c>
      <c r="K1079" s="15">
        <v>0</v>
      </c>
      <c r="L1079" s="15">
        <v>29</v>
      </c>
      <c r="M1079" s="15">
        <v>16</v>
      </c>
      <c r="O1079" t="str">
        <f t="shared" si="16"/>
        <v>JRBound &amp; Not Paid</v>
      </c>
    </row>
    <row r="1080" spans="1:15" ht="12" customHeight="1" outlineLevel="1" x14ac:dyDescent="0.2">
      <c r="A1080" s="12" t="s">
        <v>24155</v>
      </c>
      <c r="B1080" s="12">
        <v>16970</v>
      </c>
      <c r="C1080" s="12" t="s">
        <v>20135</v>
      </c>
      <c r="D1080" s="13">
        <v>39903</v>
      </c>
      <c r="E1080" s="13">
        <v>39905</v>
      </c>
      <c r="F1080" s="14">
        <v>39905</v>
      </c>
      <c r="G1080" s="14">
        <v>39953</v>
      </c>
      <c r="H1080" s="14">
        <v>39959</v>
      </c>
      <c r="I1080" s="16">
        <v>39965</v>
      </c>
      <c r="J1080" s="15">
        <v>48</v>
      </c>
      <c r="K1080" s="15">
        <v>6</v>
      </c>
      <c r="L1080" s="15">
        <v>54</v>
      </c>
      <c r="M1080" s="15">
        <v>6</v>
      </c>
      <c r="O1080" t="str">
        <f t="shared" si="16"/>
        <v>JRBound &amp; Not Paid</v>
      </c>
    </row>
    <row r="1081" spans="1:15" ht="12" customHeight="1" outlineLevel="1" x14ac:dyDescent="0.2">
      <c r="A1081" s="12" t="s">
        <v>24155</v>
      </c>
      <c r="B1081" s="12">
        <v>16874</v>
      </c>
      <c r="C1081" s="12" t="s">
        <v>20135</v>
      </c>
      <c r="D1081" s="13">
        <v>39904</v>
      </c>
      <c r="E1081" s="13">
        <v>39904</v>
      </c>
      <c r="F1081" s="14">
        <v>39905</v>
      </c>
      <c r="G1081" s="14">
        <v>39930</v>
      </c>
      <c r="H1081" s="14">
        <v>39930</v>
      </c>
      <c r="I1081" s="16">
        <v>39937</v>
      </c>
      <c r="J1081" s="15">
        <v>25</v>
      </c>
      <c r="K1081" s="15">
        <v>0</v>
      </c>
      <c r="L1081" s="15">
        <v>25</v>
      </c>
      <c r="M1081" s="15">
        <v>7</v>
      </c>
      <c r="O1081" t="str">
        <f t="shared" si="16"/>
        <v>JRBound &amp; Not Paid</v>
      </c>
    </row>
    <row r="1082" spans="1:15" ht="12" customHeight="1" outlineLevel="1" x14ac:dyDescent="0.2">
      <c r="A1082" s="12" t="s">
        <v>24156</v>
      </c>
      <c r="B1082" s="12">
        <v>16916</v>
      </c>
      <c r="C1082" s="12" t="s">
        <v>20135</v>
      </c>
      <c r="D1082" s="13">
        <v>39902</v>
      </c>
      <c r="E1082" s="13">
        <v>39905</v>
      </c>
      <c r="F1082" s="14">
        <v>39905</v>
      </c>
      <c r="G1082" s="14">
        <v>39932</v>
      </c>
      <c r="H1082" s="14">
        <v>39932</v>
      </c>
      <c r="I1082" s="16">
        <v>39949</v>
      </c>
      <c r="J1082" s="15">
        <v>27</v>
      </c>
      <c r="K1082" s="15">
        <v>0</v>
      </c>
      <c r="L1082" s="15">
        <v>27</v>
      </c>
      <c r="M1082" s="15">
        <v>17</v>
      </c>
      <c r="O1082" t="str">
        <f t="shared" si="16"/>
        <v>LABBound &amp; Not Paid</v>
      </c>
    </row>
    <row r="1083" spans="1:15" ht="12" customHeight="1" outlineLevel="1" x14ac:dyDescent="0.2">
      <c r="A1083" s="12" t="s">
        <v>24158</v>
      </c>
      <c r="B1083" s="12">
        <v>17505</v>
      </c>
      <c r="C1083" s="12" t="s">
        <v>20133</v>
      </c>
      <c r="D1083" s="18"/>
      <c r="E1083" s="13">
        <v>39904</v>
      </c>
      <c r="F1083" s="14">
        <v>39905</v>
      </c>
      <c r="G1083" s="20"/>
      <c r="H1083" s="20"/>
      <c r="I1083" s="18"/>
      <c r="J1083" s="23"/>
      <c r="K1083" s="23"/>
      <c r="L1083" s="15">
        <v>0</v>
      </c>
      <c r="M1083" s="15">
        <v>0</v>
      </c>
      <c r="O1083" t="str">
        <f t="shared" si="16"/>
        <v>NBBDeclined</v>
      </c>
    </row>
    <row r="1084" spans="1:15" ht="12" customHeight="1" outlineLevel="1" x14ac:dyDescent="0.2">
      <c r="A1084" s="12" t="s">
        <v>24158</v>
      </c>
      <c r="B1084" s="12">
        <v>17506</v>
      </c>
      <c r="C1084" s="12" t="s">
        <v>20133</v>
      </c>
      <c r="D1084" s="13">
        <v>39875</v>
      </c>
      <c r="E1084" s="13">
        <v>39905</v>
      </c>
      <c r="F1084" s="14">
        <v>39905</v>
      </c>
      <c r="G1084" s="20"/>
      <c r="H1084" s="20"/>
      <c r="I1084" s="18"/>
      <c r="J1084" s="23"/>
      <c r="K1084" s="23"/>
      <c r="L1084" s="15">
        <v>0</v>
      </c>
      <c r="M1084" s="15">
        <v>0</v>
      </c>
      <c r="O1084" t="str">
        <f t="shared" si="16"/>
        <v>NBBDeclined</v>
      </c>
    </row>
    <row r="1085" spans="1:15" ht="12" customHeight="1" outlineLevel="1" x14ac:dyDescent="0.2">
      <c r="A1085" s="12" t="s">
        <v>24156</v>
      </c>
      <c r="B1085" s="12">
        <v>17509</v>
      </c>
      <c r="C1085" s="12" t="s">
        <v>20135</v>
      </c>
      <c r="D1085" s="13">
        <v>39903</v>
      </c>
      <c r="E1085" s="13">
        <v>39906</v>
      </c>
      <c r="F1085" s="14">
        <v>39906</v>
      </c>
      <c r="G1085" s="14">
        <v>39918</v>
      </c>
      <c r="H1085" s="14">
        <v>39918</v>
      </c>
      <c r="I1085" s="18"/>
      <c r="J1085" s="15">
        <v>12</v>
      </c>
      <c r="K1085" s="15">
        <v>0</v>
      </c>
      <c r="L1085" s="15">
        <v>12</v>
      </c>
      <c r="M1085" s="15">
        <v>0</v>
      </c>
      <c r="O1085" t="str">
        <f t="shared" si="16"/>
        <v>LABBound &amp; Not Paid</v>
      </c>
    </row>
    <row r="1086" spans="1:15" ht="12" customHeight="1" outlineLevel="1" x14ac:dyDescent="0.2">
      <c r="A1086" s="12" t="s">
        <v>24157</v>
      </c>
      <c r="B1086" s="12">
        <v>16911</v>
      </c>
      <c r="C1086" s="12" t="s">
        <v>20135</v>
      </c>
      <c r="D1086" s="13">
        <v>39891</v>
      </c>
      <c r="E1086" s="13">
        <v>39905</v>
      </c>
      <c r="F1086" s="14">
        <v>39906</v>
      </c>
      <c r="G1086" s="14">
        <v>39924</v>
      </c>
      <c r="H1086" s="14">
        <v>39924</v>
      </c>
      <c r="I1086" s="16">
        <v>39948</v>
      </c>
      <c r="J1086" s="15">
        <v>18</v>
      </c>
      <c r="K1086" s="15">
        <v>0</v>
      </c>
      <c r="L1086" s="15">
        <v>18</v>
      </c>
      <c r="M1086" s="15">
        <v>24</v>
      </c>
      <c r="O1086" t="str">
        <f t="shared" si="16"/>
        <v>MCBBound &amp; Not Paid</v>
      </c>
    </row>
    <row r="1087" spans="1:15" ht="12" customHeight="1" outlineLevel="1" x14ac:dyDescent="0.2">
      <c r="A1087" s="12" t="s">
        <v>24158</v>
      </c>
      <c r="B1087" s="12">
        <v>17508</v>
      </c>
      <c r="C1087" s="12" t="s">
        <v>20135</v>
      </c>
      <c r="D1087" s="13">
        <v>39905</v>
      </c>
      <c r="E1087" s="13">
        <v>39906</v>
      </c>
      <c r="F1087" s="14">
        <v>39906</v>
      </c>
      <c r="G1087" s="14">
        <v>39933</v>
      </c>
      <c r="H1087" s="14">
        <v>39933</v>
      </c>
      <c r="I1087" s="18"/>
      <c r="J1087" s="15">
        <v>27</v>
      </c>
      <c r="K1087" s="15">
        <v>0</v>
      </c>
      <c r="L1087" s="15">
        <v>27</v>
      </c>
      <c r="M1087" s="15">
        <v>0</v>
      </c>
      <c r="O1087" t="str">
        <f t="shared" si="16"/>
        <v>NBBBound &amp; Not Paid</v>
      </c>
    </row>
    <row r="1088" spans="1:15" ht="12" customHeight="1" outlineLevel="1" x14ac:dyDescent="0.2">
      <c r="A1088" s="12" t="s">
        <v>24158</v>
      </c>
      <c r="B1088" s="12">
        <v>17507</v>
      </c>
      <c r="C1088" s="12" t="s">
        <v>20133</v>
      </c>
      <c r="D1088" s="13">
        <v>39905</v>
      </c>
      <c r="E1088" s="13">
        <v>39905</v>
      </c>
      <c r="F1088" s="14">
        <v>39906</v>
      </c>
      <c r="G1088" s="20"/>
      <c r="H1088" s="20"/>
      <c r="I1088" s="18"/>
      <c r="J1088" s="23"/>
      <c r="K1088" s="23"/>
      <c r="L1088" s="15">
        <v>0</v>
      </c>
      <c r="M1088" s="15">
        <v>0</v>
      </c>
      <c r="O1088" t="str">
        <f t="shared" si="16"/>
        <v>NBBDeclined</v>
      </c>
    </row>
    <row r="1089" spans="1:15" ht="12" customHeight="1" outlineLevel="1" x14ac:dyDescent="0.2">
      <c r="A1089" s="12" t="s">
        <v>20138</v>
      </c>
      <c r="B1089" s="12">
        <v>17015</v>
      </c>
      <c r="C1089" s="12" t="s">
        <v>20135</v>
      </c>
      <c r="D1089" s="13">
        <v>39904</v>
      </c>
      <c r="E1089" s="13">
        <v>39909</v>
      </c>
      <c r="F1089" s="14">
        <v>39909</v>
      </c>
      <c r="G1089" s="14">
        <v>39962</v>
      </c>
      <c r="H1089" s="14">
        <v>39962</v>
      </c>
      <c r="I1089" s="16">
        <v>39975</v>
      </c>
      <c r="J1089" s="15">
        <v>53</v>
      </c>
      <c r="K1089" s="15">
        <v>0</v>
      </c>
      <c r="L1089" s="15">
        <v>53</v>
      </c>
      <c r="M1089" s="15">
        <v>13</v>
      </c>
      <c r="O1089" t="str">
        <f t="shared" si="16"/>
        <v>CNJBound &amp; Not Paid</v>
      </c>
    </row>
    <row r="1090" spans="1:15" ht="12" customHeight="1" outlineLevel="1" x14ac:dyDescent="0.2">
      <c r="A1090" s="12" t="s">
        <v>24156</v>
      </c>
      <c r="B1090" s="12">
        <v>16920</v>
      </c>
      <c r="C1090" s="12" t="s">
        <v>20135</v>
      </c>
      <c r="D1090" s="13">
        <v>39890</v>
      </c>
      <c r="E1090" s="13">
        <v>39906</v>
      </c>
      <c r="F1090" s="14">
        <v>39909</v>
      </c>
      <c r="G1090" s="14">
        <v>39932</v>
      </c>
      <c r="H1090" s="14">
        <v>39932</v>
      </c>
      <c r="I1090" s="16">
        <v>39950</v>
      </c>
      <c r="J1090" s="15">
        <v>23</v>
      </c>
      <c r="K1090" s="15">
        <v>0</v>
      </c>
      <c r="L1090" s="15">
        <v>23</v>
      </c>
      <c r="M1090" s="15">
        <v>18</v>
      </c>
      <c r="O1090" t="str">
        <f t="shared" si="16"/>
        <v>LABBound &amp; Not Paid</v>
      </c>
    </row>
    <row r="1091" spans="1:15" ht="12" customHeight="1" outlineLevel="1" x14ac:dyDescent="0.2">
      <c r="A1091" s="12" t="s">
        <v>24156</v>
      </c>
      <c r="B1091" s="12">
        <v>16869</v>
      </c>
      <c r="C1091" s="12" t="s">
        <v>20135</v>
      </c>
      <c r="D1091" s="13">
        <v>39906</v>
      </c>
      <c r="E1091" s="13">
        <v>39906</v>
      </c>
      <c r="F1091" s="14">
        <v>39909</v>
      </c>
      <c r="G1091" s="14">
        <v>39925</v>
      </c>
      <c r="H1091" s="14">
        <v>39925</v>
      </c>
      <c r="I1091" s="16">
        <v>39936</v>
      </c>
      <c r="J1091" s="15">
        <v>16</v>
      </c>
      <c r="K1091" s="15">
        <v>0</v>
      </c>
      <c r="L1091" s="15">
        <v>16</v>
      </c>
      <c r="M1091" s="15">
        <v>11</v>
      </c>
      <c r="O1091" t="str">
        <f t="shared" ref="O1091:O1154" si="17">+A1091&amp;C1091</f>
        <v>LABBound &amp; Not Paid</v>
      </c>
    </row>
    <row r="1092" spans="1:15" ht="12" customHeight="1" outlineLevel="1" x14ac:dyDescent="0.2">
      <c r="A1092" s="12" t="s">
        <v>24156</v>
      </c>
      <c r="B1092" s="12">
        <v>16743</v>
      </c>
      <c r="C1092" s="12" t="s">
        <v>20135</v>
      </c>
      <c r="D1092" s="13">
        <v>39906</v>
      </c>
      <c r="E1092" s="13">
        <v>39909</v>
      </c>
      <c r="F1092" s="14">
        <v>39909</v>
      </c>
      <c r="G1092" s="14">
        <v>39924</v>
      </c>
      <c r="H1092" s="14">
        <v>39924</v>
      </c>
      <c r="I1092" s="16">
        <v>39933</v>
      </c>
      <c r="J1092" s="15">
        <v>15</v>
      </c>
      <c r="K1092" s="15">
        <v>0</v>
      </c>
      <c r="L1092" s="15">
        <v>15</v>
      </c>
      <c r="M1092" s="15">
        <v>9</v>
      </c>
      <c r="O1092" t="str">
        <f t="shared" si="17"/>
        <v>LABBound &amp; Not Paid</v>
      </c>
    </row>
    <row r="1093" spans="1:15" ht="12" customHeight="1" outlineLevel="1" x14ac:dyDescent="0.2">
      <c r="A1093" s="12" t="s">
        <v>24157</v>
      </c>
      <c r="B1093" s="12">
        <v>16935</v>
      </c>
      <c r="C1093" s="12" t="s">
        <v>20135</v>
      </c>
      <c r="D1093" s="13">
        <v>39875</v>
      </c>
      <c r="E1093" s="13">
        <v>39906</v>
      </c>
      <c r="F1093" s="14">
        <v>39909</v>
      </c>
      <c r="G1093" s="14">
        <v>39937</v>
      </c>
      <c r="H1093" s="14">
        <v>39938</v>
      </c>
      <c r="I1093" s="16">
        <v>39956</v>
      </c>
      <c r="J1093" s="15">
        <v>28</v>
      </c>
      <c r="K1093" s="15">
        <v>1</v>
      </c>
      <c r="L1093" s="15">
        <v>29</v>
      </c>
      <c r="M1093" s="15">
        <v>18</v>
      </c>
      <c r="O1093" t="str">
        <f t="shared" si="17"/>
        <v>MCBBound &amp; Not Paid</v>
      </c>
    </row>
    <row r="1094" spans="1:15" ht="12" customHeight="1" outlineLevel="1" x14ac:dyDescent="0.2">
      <c r="A1094" s="12" t="s">
        <v>24157</v>
      </c>
      <c r="B1094" s="12">
        <v>16871</v>
      </c>
      <c r="C1094" s="12" t="s">
        <v>20135</v>
      </c>
      <c r="D1094" s="13">
        <v>39903</v>
      </c>
      <c r="E1094" s="13">
        <v>39909</v>
      </c>
      <c r="F1094" s="14">
        <v>39909</v>
      </c>
      <c r="G1094" s="14">
        <v>39917</v>
      </c>
      <c r="H1094" s="14">
        <v>39924</v>
      </c>
      <c r="I1094" s="16">
        <v>39936</v>
      </c>
      <c r="J1094" s="15">
        <v>8</v>
      </c>
      <c r="K1094" s="15">
        <v>7</v>
      </c>
      <c r="L1094" s="15">
        <v>15</v>
      </c>
      <c r="M1094" s="15">
        <v>12</v>
      </c>
      <c r="O1094" t="str">
        <f t="shared" si="17"/>
        <v>MCBBound &amp; Not Paid</v>
      </c>
    </row>
    <row r="1095" spans="1:15" ht="12" customHeight="1" outlineLevel="1" x14ac:dyDescent="0.2">
      <c r="A1095" s="12" t="s">
        <v>24158</v>
      </c>
      <c r="B1095" s="12">
        <v>17510</v>
      </c>
      <c r="C1095" s="12" t="s">
        <v>20135</v>
      </c>
      <c r="D1095" s="13">
        <v>39906</v>
      </c>
      <c r="E1095" s="13">
        <v>39906</v>
      </c>
      <c r="F1095" s="14">
        <v>39909</v>
      </c>
      <c r="G1095" s="14">
        <v>39909</v>
      </c>
      <c r="H1095" s="14">
        <v>39909</v>
      </c>
      <c r="I1095" s="18"/>
      <c r="J1095" s="15">
        <v>0</v>
      </c>
      <c r="K1095" s="15">
        <v>0</v>
      </c>
      <c r="L1095" s="15">
        <v>0</v>
      </c>
      <c r="M1095" s="15">
        <v>0</v>
      </c>
      <c r="O1095" t="str">
        <f t="shared" si="17"/>
        <v>NBBBound &amp; Not Paid</v>
      </c>
    </row>
    <row r="1096" spans="1:15" ht="12" customHeight="1" outlineLevel="1" x14ac:dyDescent="0.2">
      <c r="A1096" s="12" t="s">
        <v>24153</v>
      </c>
      <c r="B1096" s="12">
        <v>17511</v>
      </c>
      <c r="C1096" s="12" t="s">
        <v>20133</v>
      </c>
      <c r="D1096" s="13">
        <v>39877</v>
      </c>
      <c r="E1096" s="13">
        <v>39910</v>
      </c>
      <c r="F1096" s="14">
        <v>39910</v>
      </c>
      <c r="G1096" s="20"/>
      <c r="H1096" s="20"/>
      <c r="I1096" s="18"/>
      <c r="J1096" s="23"/>
      <c r="K1096" s="23"/>
      <c r="L1096" s="15">
        <v>0</v>
      </c>
      <c r="M1096" s="15">
        <v>0</v>
      </c>
      <c r="O1096" t="str">
        <f t="shared" si="17"/>
        <v>HJMDeclined</v>
      </c>
    </row>
    <row r="1097" spans="1:15" ht="12" customHeight="1" outlineLevel="1" x14ac:dyDescent="0.2">
      <c r="A1097" s="12" t="s">
        <v>24153</v>
      </c>
      <c r="B1097" s="12">
        <v>16735</v>
      </c>
      <c r="C1097" s="12" t="s">
        <v>20135</v>
      </c>
      <c r="D1097" s="13">
        <v>39890</v>
      </c>
      <c r="E1097" s="13">
        <v>39909</v>
      </c>
      <c r="F1097" s="14">
        <v>39910</v>
      </c>
      <c r="G1097" s="14">
        <v>39910</v>
      </c>
      <c r="H1097" s="14">
        <v>39919</v>
      </c>
      <c r="I1097" s="16">
        <v>39931</v>
      </c>
      <c r="J1097" s="15">
        <v>0</v>
      </c>
      <c r="K1097" s="15">
        <v>9</v>
      </c>
      <c r="L1097" s="15">
        <v>9</v>
      </c>
      <c r="M1097" s="15">
        <v>12</v>
      </c>
      <c r="O1097" t="str">
        <f t="shared" si="17"/>
        <v>HJMBound &amp; Not Paid</v>
      </c>
    </row>
    <row r="1098" spans="1:15" ht="12" customHeight="1" outlineLevel="1" x14ac:dyDescent="0.2">
      <c r="A1098" s="12" t="s">
        <v>24156</v>
      </c>
      <c r="B1098" s="12">
        <v>17257</v>
      </c>
      <c r="C1098" s="12" t="s">
        <v>20135</v>
      </c>
      <c r="D1098" s="13">
        <v>39906</v>
      </c>
      <c r="E1098" s="13">
        <v>39909</v>
      </c>
      <c r="F1098" s="14">
        <v>39910</v>
      </c>
      <c r="G1098" s="14">
        <v>40000</v>
      </c>
      <c r="H1098" s="14">
        <v>40000</v>
      </c>
      <c r="I1098" s="16">
        <v>40012</v>
      </c>
      <c r="J1098" s="15">
        <v>90</v>
      </c>
      <c r="K1098" s="15">
        <v>0</v>
      </c>
      <c r="L1098" s="15">
        <v>90</v>
      </c>
      <c r="M1098" s="15">
        <v>12</v>
      </c>
      <c r="O1098" t="str">
        <f t="shared" si="17"/>
        <v>LABBound &amp; Not Paid</v>
      </c>
    </row>
    <row r="1099" spans="1:15" ht="12" customHeight="1" outlineLevel="1" x14ac:dyDescent="0.2">
      <c r="A1099" s="12" t="s">
        <v>20138</v>
      </c>
      <c r="B1099" s="12">
        <v>16880</v>
      </c>
      <c r="C1099" s="12" t="s">
        <v>20135</v>
      </c>
      <c r="D1099" s="13">
        <v>39911</v>
      </c>
      <c r="E1099" s="13">
        <v>39911</v>
      </c>
      <c r="F1099" s="14">
        <v>39911</v>
      </c>
      <c r="G1099" s="14">
        <v>39920</v>
      </c>
      <c r="H1099" s="14">
        <v>39920</v>
      </c>
      <c r="I1099" s="16">
        <v>39939</v>
      </c>
      <c r="J1099" s="15">
        <v>9</v>
      </c>
      <c r="K1099" s="15">
        <v>0</v>
      </c>
      <c r="L1099" s="15">
        <v>9</v>
      </c>
      <c r="M1099" s="15">
        <v>19</v>
      </c>
      <c r="O1099" t="str">
        <f t="shared" si="17"/>
        <v>CNJBound &amp; Not Paid</v>
      </c>
    </row>
    <row r="1100" spans="1:15" ht="12" customHeight="1" outlineLevel="1" x14ac:dyDescent="0.2">
      <c r="A1100" s="12" t="s">
        <v>24153</v>
      </c>
      <c r="B1100" s="12">
        <v>17514</v>
      </c>
      <c r="C1100" s="12" t="s">
        <v>20133</v>
      </c>
      <c r="D1100" s="13">
        <v>39793</v>
      </c>
      <c r="E1100" s="13">
        <v>39910</v>
      </c>
      <c r="F1100" s="14">
        <v>39911</v>
      </c>
      <c r="G1100" s="14">
        <v>39911</v>
      </c>
      <c r="H1100" s="20"/>
      <c r="I1100" s="18"/>
      <c r="J1100" s="15">
        <v>0</v>
      </c>
      <c r="K1100" s="23"/>
      <c r="L1100" s="15">
        <v>0</v>
      </c>
      <c r="M1100" s="15">
        <v>0</v>
      </c>
      <c r="O1100" t="str">
        <f t="shared" si="17"/>
        <v>HJMDeclined</v>
      </c>
    </row>
    <row r="1101" spans="1:15" ht="12" customHeight="1" outlineLevel="1" x14ac:dyDescent="0.2">
      <c r="A1101" s="12" t="s">
        <v>24153</v>
      </c>
      <c r="B1101" s="12">
        <v>16864</v>
      </c>
      <c r="C1101" s="12" t="s">
        <v>20135</v>
      </c>
      <c r="D1101" s="13">
        <v>39902</v>
      </c>
      <c r="E1101" s="13">
        <v>39910</v>
      </c>
      <c r="F1101" s="14">
        <v>39911</v>
      </c>
      <c r="G1101" s="14">
        <v>39877</v>
      </c>
      <c r="H1101" s="14">
        <v>39926</v>
      </c>
      <c r="I1101" s="16">
        <v>39934</v>
      </c>
      <c r="J1101" s="15">
        <v>-34</v>
      </c>
      <c r="K1101" s="15">
        <v>49</v>
      </c>
      <c r="L1101" s="15">
        <v>15</v>
      </c>
      <c r="M1101" s="15">
        <v>8</v>
      </c>
      <c r="O1101" t="str">
        <f t="shared" si="17"/>
        <v>HJMBound &amp; Not Paid</v>
      </c>
    </row>
    <row r="1102" spans="1:15" ht="12" customHeight="1" outlineLevel="1" x14ac:dyDescent="0.2">
      <c r="A1102" s="12" t="s">
        <v>24153</v>
      </c>
      <c r="B1102" s="12">
        <v>16940</v>
      </c>
      <c r="C1102" s="12" t="s">
        <v>20135</v>
      </c>
      <c r="D1102" s="13">
        <v>39898</v>
      </c>
      <c r="E1102" s="13">
        <v>39909</v>
      </c>
      <c r="F1102" s="14">
        <v>39911</v>
      </c>
      <c r="G1102" s="14">
        <v>39868</v>
      </c>
      <c r="H1102" s="14">
        <v>39944</v>
      </c>
      <c r="I1102" s="16">
        <v>39957</v>
      </c>
      <c r="J1102" s="15">
        <v>-43</v>
      </c>
      <c r="K1102" s="15">
        <v>76</v>
      </c>
      <c r="L1102" s="15">
        <v>33</v>
      </c>
      <c r="M1102" s="15">
        <v>13</v>
      </c>
      <c r="O1102" t="str">
        <f t="shared" si="17"/>
        <v>HJMBound &amp; Not Paid</v>
      </c>
    </row>
    <row r="1103" spans="1:15" ht="12" customHeight="1" outlineLevel="1" x14ac:dyDescent="0.2">
      <c r="A1103" s="12" t="s">
        <v>24155</v>
      </c>
      <c r="B1103" s="12">
        <v>16699</v>
      </c>
      <c r="C1103" s="12" t="s">
        <v>20135</v>
      </c>
      <c r="D1103" s="13">
        <v>39908</v>
      </c>
      <c r="E1103" s="13">
        <v>39911</v>
      </c>
      <c r="F1103" s="14">
        <v>39911</v>
      </c>
      <c r="G1103" s="14">
        <v>39912</v>
      </c>
      <c r="H1103" s="14">
        <v>39912</v>
      </c>
      <c r="I1103" s="16">
        <v>39922</v>
      </c>
      <c r="J1103" s="15">
        <v>1</v>
      </c>
      <c r="K1103" s="15">
        <v>0</v>
      </c>
      <c r="L1103" s="15">
        <v>1</v>
      </c>
      <c r="M1103" s="15">
        <v>10</v>
      </c>
      <c r="O1103" t="str">
        <f t="shared" si="17"/>
        <v>JRBound &amp; Not Paid</v>
      </c>
    </row>
    <row r="1104" spans="1:15" ht="12" customHeight="1" outlineLevel="1" x14ac:dyDescent="0.2">
      <c r="A1104" s="12" t="s">
        <v>24156</v>
      </c>
      <c r="B1104" s="12">
        <v>16883</v>
      </c>
      <c r="C1104" s="12" t="s">
        <v>20135</v>
      </c>
      <c r="D1104" s="13">
        <v>39926</v>
      </c>
      <c r="E1104" s="13">
        <v>39911</v>
      </c>
      <c r="F1104" s="14">
        <v>39911</v>
      </c>
      <c r="G1104" s="14">
        <v>39930</v>
      </c>
      <c r="H1104" s="14">
        <v>39930</v>
      </c>
      <c r="I1104" s="21">
        <v>39939</v>
      </c>
      <c r="J1104" s="15">
        <v>19</v>
      </c>
      <c r="K1104" s="15">
        <v>0</v>
      </c>
      <c r="L1104" s="15">
        <v>19</v>
      </c>
      <c r="M1104" s="15">
        <v>9</v>
      </c>
      <c r="O1104" t="str">
        <f t="shared" si="17"/>
        <v>LABBound &amp; Not Paid</v>
      </c>
    </row>
    <row r="1105" spans="1:15" ht="12" customHeight="1" outlineLevel="1" x14ac:dyDescent="0.2">
      <c r="A1105" s="12" t="s">
        <v>24156</v>
      </c>
      <c r="B1105" s="12">
        <v>17515</v>
      </c>
      <c r="C1105" s="12" t="s">
        <v>20135</v>
      </c>
      <c r="D1105" s="13">
        <v>39911</v>
      </c>
      <c r="E1105" s="13">
        <v>39911</v>
      </c>
      <c r="F1105" s="14">
        <v>39911</v>
      </c>
      <c r="G1105" s="14">
        <v>39918</v>
      </c>
      <c r="H1105" s="14">
        <v>39918</v>
      </c>
      <c r="I1105" s="18"/>
      <c r="J1105" s="15">
        <v>7</v>
      </c>
      <c r="K1105" s="15">
        <v>0</v>
      </c>
      <c r="L1105" s="15">
        <v>7</v>
      </c>
      <c r="M1105" s="15">
        <v>0</v>
      </c>
      <c r="O1105" t="str">
        <f t="shared" si="17"/>
        <v>LABBound &amp; Not Paid</v>
      </c>
    </row>
    <row r="1106" spans="1:15" ht="12" customHeight="1" outlineLevel="1" x14ac:dyDescent="0.2">
      <c r="A1106" s="12" t="s">
        <v>24156</v>
      </c>
      <c r="B1106" s="12">
        <v>16657</v>
      </c>
      <c r="C1106" s="12" t="s">
        <v>20135</v>
      </c>
      <c r="D1106" s="13">
        <v>39909</v>
      </c>
      <c r="E1106" s="13">
        <v>39910</v>
      </c>
      <c r="F1106" s="14">
        <v>39911</v>
      </c>
      <c r="G1106" s="14">
        <v>39911</v>
      </c>
      <c r="H1106" s="14">
        <v>39911</v>
      </c>
      <c r="I1106" s="16">
        <v>39912</v>
      </c>
      <c r="J1106" s="15">
        <v>0</v>
      </c>
      <c r="K1106" s="15">
        <v>0</v>
      </c>
      <c r="L1106" s="15">
        <v>0</v>
      </c>
      <c r="M1106" s="15">
        <v>1</v>
      </c>
      <c r="O1106" t="str">
        <f t="shared" si="17"/>
        <v>LABBound &amp; Not Paid</v>
      </c>
    </row>
    <row r="1107" spans="1:15" ht="12" customHeight="1" outlineLevel="1" x14ac:dyDescent="0.2">
      <c r="A1107" s="12" t="s">
        <v>24156</v>
      </c>
      <c r="B1107" s="12">
        <v>16729</v>
      </c>
      <c r="C1107" s="12" t="s">
        <v>20135</v>
      </c>
      <c r="D1107" s="13">
        <v>39909</v>
      </c>
      <c r="E1107" s="13">
        <v>39910</v>
      </c>
      <c r="F1107" s="14">
        <v>39911</v>
      </c>
      <c r="G1107" s="14">
        <v>39918</v>
      </c>
      <c r="H1107" s="14">
        <v>39918</v>
      </c>
      <c r="I1107" s="16">
        <v>39929</v>
      </c>
      <c r="J1107" s="15">
        <v>7</v>
      </c>
      <c r="K1107" s="15">
        <v>0</v>
      </c>
      <c r="L1107" s="15">
        <v>7</v>
      </c>
      <c r="M1107" s="15">
        <v>11</v>
      </c>
      <c r="O1107" t="str">
        <f t="shared" si="17"/>
        <v>LABBound &amp; Not Paid</v>
      </c>
    </row>
    <row r="1108" spans="1:15" ht="12" customHeight="1" outlineLevel="1" x14ac:dyDescent="0.2">
      <c r="A1108" s="12" t="s">
        <v>24156</v>
      </c>
      <c r="B1108" s="12">
        <v>17513</v>
      </c>
      <c r="C1108" s="12" t="s">
        <v>20136</v>
      </c>
      <c r="D1108" s="13">
        <v>39905</v>
      </c>
      <c r="E1108" s="13">
        <v>39909</v>
      </c>
      <c r="F1108" s="14">
        <v>39911</v>
      </c>
      <c r="G1108" s="14">
        <v>39912</v>
      </c>
      <c r="H1108" s="20"/>
      <c r="I1108" s="18"/>
      <c r="J1108" s="15">
        <v>1</v>
      </c>
      <c r="K1108" s="23"/>
      <c r="L1108" s="15">
        <v>0</v>
      </c>
      <c r="M1108" s="15">
        <v>0</v>
      </c>
      <c r="O1108" t="str">
        <f t="shared" si="17"/>
        <v>LABClose-No Info</v>
      </c>
    </row>
    <row r="1109" spans="1:15" ht="12" customHeight="1" outlineLevel="1" x14ac:dyDescent="0.2">
      <c r="A1109" s="12" t="s">
        <v>24156</v>
      </c>
      <c r="B1109" s="12">
        <v>16890</v>
      </c>
      <c r="C1109" s="12" t="s">
        <v>20135</v>
      </c>
      <c r="D1109" s="13">
        <v>39930</v>
      </c>
      <c r="E1109" s="13">
        <v>39911</v>
      </c>
      <c r="F1109" s="14">
        <v>39911</v>
      </c>
      <c r="G1109" s="14">
        <v>39930</v>
      </c>
      <c r="H1109" s="14">
        <v>39930</v>
      </c>
      <c r="I1109" s="16">
        <v>39941</v>
      </c>
      <c r="J1109" s="15">
        <v>19</v>
      </c>
      <c r="K1109" s="15">
        <v>0</v>
      </c>
      <c r="L1109" s="15">
        <v>19</v>
      </c>
      <c r="M1109" s="15">
        <v>11</v>
      </c>
      <c r="O1109" t="str">
        <f t="shared" si="17"/>
        <v>LABBound &amp; Not Paid</v>
      </c>
    </row>
    <row r="1110" spans="1:15" ht="12" customHeight="1" outlineLevel="1" x14ac:dyDescent="0.2">
      <c r="A1110" s="12" t="s">
        <v>24156</v>
      </c>
      <c r="B1110" s="12">
        <v>17512</v>
      </c>
      <c r="C1110" s="12" t="s">
        <v>20134</v>
      </c>
      <c r="D1110" s="13">
        <v>39909</v>
      </c>
      <c r="E1110" s="13">
        <v>39909</v>
      </c>
      <c r="F1110" s="14">
        <v>39911</v>
      </c>
      <c r="G1110" s="14">
        <v>39911</v>
      </c>
      <c r="H1110" s="14">
        <v>39912</v>
      </c>
      <c r="I1110" s="16">
        <v>37790</v>
      </c>
      <c r="J1110" s="15">
        <v>0</v>
      </c>
      <c r="K1110" s="15">
        <v>1</v>
      </c>
      <c r="L1110" s="15">
        <v>1</v>
      </c>
      <c r="M1110" s="15">
        <v>-2122</v>
      </c>
      <c r="O1110" t="str">
        <f t="shared" si="17"/>
        <v>LABNo Sale</v>
      </c>
    </row>
    <row r="1111" spans="1:15" ht="12" customHeight="1" outlineLevel="1" x14ac:dyDescent="0.2">
      <c r="A1111" s="12" t="s">
        <v>24157</v>
      </c>
      <c r="B1111" s="12">
        <v>16909</v>
      </c>
      <c r="C1111" s="12" t="s">
        <v>20135</v>
      </c>
      <c r="D1111" s="13">
        <v>39883</v>
      </c>
      <c r="E1111" s="13">
        <v>39911</v>
      </c>
      <c r="F1111" s="14">
        <v>39911</v>
      </c>
      <c r="G1111" s="14">
        <v>39927</v>
      </c>
      <c r="H1111" s="14">
        <v>39927</v>
      </c>
      <c r="I1111" s="16">
        <v>39948</v>
      </c>
      <c r="J1111" s="15">
        <v>16</v>
      </c>
      <c r="K1111" s="15">
        <v>0</v>
      </c>
      <c r="L1111" s="15">
        <v>16</v>
      </c>
      <c r="M1111" s="15">
        <v>21</v>
      </c>
      <c r="O1111" t="str">
        <f t="shared" si="17"/>
        <v>MCBBound &amp; Not Paid</v>
      </c>
    </row>
    <row r="1112" spans="1:15" ht="12" customHeight="1" outlineLevel="1" x14ac:dyDescent="0.2">
      <c r="A1112" s="12" t="s">
        <v>24157</v>
      </c>
      <c r="B1112" s="12">
        <v>16991</v>
      </c>
      <c r="C1112" s="12" t="s">
        <v>20135</v>
      </c>
      <c r="D1112" s="13">
        <v>39896</v>
      </c>
      <c r="E1112" s="13">
        <v>39911</v>
      </c>
      <c r="F1112" s="14">
        <v>39911</v>
      </c>
      <c r="G1112" s="14">
        <v>39952</v>
      </c>
      <c r="H1112" s="14">
        <v>39952</v>
      </c>
      <c r="I1112" s="16">
        <v>39968</v>
      </c>
      <c r="J1112" s="15">
        <v>41</v>
      </c>
      <c r="K1112" s="15">
        <v>0</v>
      </c>
      <c r="L1112" s="15">
        <v>41</v>
      </c>
      <c r="M1112" s="15">
        <v>16</v>
      </c>
      <c r="O1112" t="str">
        <f t="shared" si="17"/>
        <v>MCBBound &amp; Not Paid</v>
      </c>
    </row>
    <row r="1113" spans="1:15" ht="12" customHeight="1" outlineLevel="1" x14ac:dyDescent="0.2">
      <c r="A1113" s="12" t="s">
        <v>24157</v>
      </c>
      <c r="B1113" s="12">
        <v>16901</v>
      </c>
      <c r="C1113" s="12" t="s">
        <v>20135</v>
      </c>
      <c r="D1113" s="13">
        <v>39906</v>
      </c>
      <c r="E1113" s="13">
        <v>39911</v>
      </c>
      <c r="F1113" s="14">
        <v>39911</v>
      </c>
      <c r="G1113" s="14">
        <v>39927</v>
      </c>
      <c r="H1113" s="14">
        <v>39931</v>
      </c>
      <c r="I1113" s="16">
        <v>39946</v>
      </c>
      <c r="J1113" s="15">
        <v>16</v>
      </c>
      <c r="K1113" s="15">
        <v>4</v>
      </c>
      <c r="L1113" s="15">
        <v>20</v>
      </c>
      <c r="M1113" s="15">
        <v>15</v>
      </c>
      <c r="O1113" t="str">
        <f t="shared" si="17"/>
        <v>MCBBound &amp; Not Paid</v>
      </c>
    </row>
    <row r="1114" spans="1:15" ht="12" customHeight="1" outlineLevel="1" x14ac:dyDescent="0.2">
      <c r="A1114" s="12" t="s">
        <v>24153</v>
      </c>
      <c r="B1114" s="12">
        <v>17517</v>
      </c>
      <c r="C1114" s="12" t="s">
        <v>20133</v>
      </c>
      <c r="D1114" s="18"/>
      <c r="E1114" s="13">
        <v>39911</v>
      </c>
      <c r="F1114" s="14">
        <v>39912</v>
      </c>
      <c r="G1114" s="20"/>
      <c r="H1114" s="20"/>
      <c r="I1114" s="18"/>
      <c r="J1114" s="23"/>
      <c r="K1114" s="23"/>
      <c r="L1114" s="15">
        <v>0</v>
      </c>
      <c r="M1114" s="15">
        <v>0</v>
      </c>
      <c r="O1114" t="str">
        <f t="shared" si="17"/>
        <v>HJMDeclined</v>
      </c>
    </row>
    <row r="1115" spans="1:15" ht="12" customHeight="1" outlineLevel="1" x14ac:dyDescent="0.2">
      <c r="A1115" s="12" t="s">
        <v>24153</v>
      </c>
      <c r="B1115" s="12">
        <v>16727</v>
      </c>
      <c r="C1115" s="12" t="s">
        <v>20135</v>
      </c>
      <c r="D1115" s="13">
        <v>39911</v>
      </c>
      <c r="E1115" s="13">
        <v>39912</v>
      </c>
      <c r="F1115" s="14">
        <v>39912</v>
      </c>
      <c r="G1115" s="14">
        <v>39889</v>
      </c>
      <c r="H1115" s="14">
        <v>39918</v>
      </c>
      <c r="I1115" s="16">
        <v>39928</v>
      </c>
      <c r="J1115" s="15">
        <v>-23</v>
      </c>
      <c r="K1115" s="15">
        <v>29</v>
      </c>
      <c r="L1115" s="15">
        <v>6</v>
      </c>
      <c r="M1115" s="15">
        <v>10</v>
      </c>
      <c r="O1115" t="str">
        <f t="shared" si="17"/>
        <v>HJMBound &amp; Not Paid</v>
      </c>
    </row>
    <row r="1116" spans="1:15" ht="12" customHeight="1" outlineLevel="1" x14ac:dyDescent="0.2">
      <c r="A1116" s="12" t="s">
        <v>24156</v>
      </c>
      <c r="B1116" s="12">
        <v>17251</v>
      </c>
      <c r="C1116" s="12" t="s">
        <v>20135</v>
      </c>
      <c r="D1116" s="13">
        <v>39910</v>
      </c>
      <c r="E1116" s="13">
        <v>39912</v>
      </c>
      <c r="F1116" s="14">
        <v>39912</v>
      </c>
      <c r="G1116" s="14">
        <v>39995</v>
      </c>
      <c r="H1116" s="14">
        <v>39995</v>
      </c>
      <c r="I1116" s="16">
        <v>40010</v>
      </c>
      <c r="J1116" s="15">
        <v>83</v>
      </c>
      <c r="K1116" s="15">
        <v>0</v>
      </c>
      <c r="L1116" s="15">
        <v>83</v>
      </c>
      <c r="M1116" s="15">
        <v>15</v>
      </c>
      <c r="O1116" t="str">
        <f t="shared" si="17"/>
        <v>LABBound &amp; Not Paid</v>
      </c>
    </row>
    <row r="1117" spans="1:15" ht="12" customHeight="1" outlineLevel="1" x14ac:dyDescent="0.2">
      <c r="A1117" s="12" t="s">
        <v>24156</v>
      </c>
      <c r="B1117" s="12">
        <v>16884</v>
      </c>
      <c r="C1117" s="12" t="s">
        <v>20135</v>
      </c>
      <c r="D1117" s="13">
        <v>39906</v>
      </c>
      <c r="E1117" s="13">
        <v>39912</v>
      </c>
      <c r="F1117" s="14">
        <v>39912</v>
      </c>
      <c r="G1117" s="14">
        <v>39930</v>
      </c>
      <c r="H1117" s="14">
        <v>39930</v>
      </c>
      <c r="I1117" s="16">
        <v>39940</v>
      </c>
      <c r="J1117" s="15">
        <v>18</v>
      </c>
      <c r="K1117" s="15">
        <v>0</v>
      </c>
      <c r="L1117" s="15">
        <v>18</v>
      </c>
      <c r="M1117" s="15">
        <v>10</v>
      </c>
      <c r="O1117" t="str">
        <f t="shared" si="17"/>
        <v>LABBound &amp; Not Paid</v>
      </c>
    </row>
    <row r="1118" spans="1:15" ht="12" customHeight="1" outlineLevel="1" x14ac:dyDescent="0.2">
      <c r="A1118" s="12" t="s">
        <v>24156</v>
      </c>
      <c r="B1118" s="12">
        <v>17516</v>
      </c>
      <c r="C1118" s="12" t="s">
        <v>20133</v>
      </c>
      <c r="D1118" s="18"/>
      <c r="E1118" s="13">
        <v>39912</v>
      </c>
      <c r="F1118" s="14">
        <v>39912</v>
      </c>
      <c r="G1118" s="20"/>
      <c r="H1118" s="20"/>
      <c r="I1118" s="18"/>
      <c r="J1118" s="23"/>
      <c r="K1118" s="23"/>
      <c r="L1118" s="15">
        <v>0</v>
      </c>
      <c r="M1118" s="15">
        <v>0</v>
      </c>
      <c r="O1118" t="str">
        <f t="shared" si="17"/>
        <v>LABDeclined</v>
      </c>
    </row>
    <row r="1119" spans="1:15" ht="12" customHeight="1" outlineLevel="1" x14ac:dyDescent="0.2">
      <c r="A1119" s="12" t="s">
        <v>24157</v>
      </c>
      <c r="B1119" s="12">
        <v>16875</v>
      </c>
      <c r="C1119" s="12" t="s">
        <v>24150</v>
      </c>
      <c r="D1119" s="13">
        <v>39911</v>
      </c>
      <c r="E1119" s="13">
        <v>39912</v>
      </c>
      <c r="F1119" s="14">
        <v>39912</v>
      </c>
      <c r="G1119" s="20"/>
      <c r="H1119" s="20"/>
      <c r="I1119" s="16">
        <v>39937</v>
      </c>
      <c r="J1119" s="23"/>
      <c r="K1119" s="23"/>
      <c r="L1119" s="15">
        <v>0</v>
      </c>
      <c r="M1119" s="15">
        <v>0</v>
      </c>
      <c r="O1119" t="str">
        <f t="shared" si="17"/>
        <v>MCBDO NOT RENEW</v>
      </c>
    </row>
    <row r="1120" spans="1:15" ht="12" customHeight="1" outlineLevel="1" x14ac:dyDescent="0.2">
      <c r="A1120" s="12" t="s">
        <v>24158</v>
      </c>
      <c r="B1120" s="12">
        <v>17518</v>
      </c>
      <c r="C1120" s="12" t="s">
        <v>20133</v>
      </c>
      <c r="D1120" s="13">
        <v>39890</v>
      </c>
      <c r="E1120" s="13">
        <v>39910</v>
      </c>
      <c r="F1120" s="14">
        <v>39912</v>
      </c>
      <c r="G1120" s="20"/>
      <c r="H1120" s="20"/>
      <c r="I1120" s="18"/>
      <c r="J1120" s="23"/>
      <c r="K1120" s="23"/>
      <c r="L1120" s="15">
        <v>0</v>
      </c>
      <c r="M1120" s="15">
        <v>0</v>
      </c>
      <c r="O1120" t="str">
        <f t="shared" si="17"/>
        <v>NBBDeclined</v>
      </c>
    </row>
    <row r="1121" spans="1:15" ht="12" customHeight="1" outlineLevel="1" x14ac:dyDescent="0.2">
      <c r="A1121" s="12" t="s">
        <v>20138</v>
      </c>
      <c r="B1121" s="12">
        <v>16895</v>
      </c>
      <c r="C1121" s="12" t="s">
        <v>20135</v>
      </c>
      <c r="D1121" s="13">
        <v>39916</v>
      </c>
      <c r="E1121" s="13">
        <v>39916</v>
      </c>
      <c r="F1121" s="14">
        <v>39916</v>
      </c>
      <c r="G1121" s="14">
        <v>39927</v>
      </c>
      <c r="H1121" s="14">
        <v>39927</v>
      </c>
      <c r="I1121" s="16">
        <v>39942</v>
      </c>
      <c r="J1121" s="15">
        <v>11</v>
      </c>
      <c r="K1121" s="15">
        <v>0</v>
      </c>
      <c r="L1121" s="15">
        <v>11</v>
      </c>
      <c r="M1121" s="15">
        <v>15</v>
      </c>
      <c r="O1121" t="str">
        <f t="shared" si="17"/>
        <v>CNJBound &amp; Not Paid</v>
      </c>
    </row>
    <row r="1122" spans="1:15" ht="12" customHeight="1" outlineLevel="1" x14ac:dyDescent="0.2">
      <c r="A1122" s="12" t="s">
        <v>20138</v>
      </c>
      <c r="B1122" s="12">
        <v>16701</v>
      </c>
      <c r="C1122" s="12" t="s">
        <v>20135</v>
      </c>
      <c r="D1122" s="13">
        <v>39912</v>
      </c>
      <c r="E1122" s="13">
        <v>39916</v>
      </c>
      <c r="F1122" s="14">
        <v>39916</v>
      </c>
      <c r="G1122" s="14">
        <v>39864</v>
      </c>
      <c r="H1122" s="14">
        <v>39918</v>
      </c>
      <c r="I1122" s="16">
        <v>39922</v>
      </c>
      <c r="J1122" s="15">
        <v>-52</v>
      </c>
      <c r="K1122" s="15">
        <v>54</v>
      </c>
      <c r="L1122" s="15">
        <v>2</v>
      </c>
      <c r="M1122" s="15">
        <v>4</v>
      </c>
      <c r="O1122" t="str">
        <f t="shared" si="17"/>
        <v>CNJBound &amp; Not Paid</v>
      </c>
    </row>
    <row r="1123" spans="1:15" ht="12" customHeight="1" outlineLevel="1" x14ac:dyDescent="0.2">
      <c r="A1123" s="12" t="s">
        <v>24153</v>
      </c>
      <c r="B1123" s="12">
        <v>17520</v>
      </c>
      <c r="C1123" s="12" t="s">
        <v>20133</v>
      </c>
      <c r="D1123" s="13">
        <v>39911</v>
      </c>
      <c r="E1123" s="13">
        <v>39912</v>
      </c>
      <c r="F1123" s="14">
        <v>39916</v>
      </c>
      <c r="G1123" s="20"/>
      <c r="H1123" s="20"/>
      <c r="I1123" s="18"/>
      <c r="J1123" s="23"/>
      <c r="K1123" s="23"/>
      <c r="L1123" s="15">
        <v>0</v>
      </c>
      <c r="M1123" s="15">
        <v>0</v>
      </c>
      <c r="O1123" t="str">
        <f t="shared" si="17"/>
        <v>HJMDeclined</v>
      </c>
    </row>
    <row r="1124" spans="1:15" ht="12" customHeight="1" outlineLevel="1" x14ac:dyDescent="0.2">
      <c r="A1124" s="12" t="s">
        <v>24153</v>
      </c>
      <c r="B1124" s="12">
        <v>17526</v>
      </c>
      <c r="C1124" s="12" t="s">
        <v>20135</v>
      </c>
      <c r="D1124" s="13">
        <v>39910</v>
      </c>
      <c r="E1124" s="13">
        <v>39916</v>
      </c>
      <c r="F1124" s="14">
        <v>39916</v>
      </c>
      <c r="G1124" s="14">
        <v>39924</v>
      </c>
      <c r="H1124" s="14">
        <v>39925</v>
      </c>
      <c r="J1124" s="15">
        <v>8</v>
      </c>
      <c r="K1124" s="15">
        <v>1</v>
      </c>
      <c r="L1124" s="15">
        <v>9</v>
      </c>
      <c r="M1124" s="15">
        <v>0</v>
      </c>
      <c r="O1124" t="str">
        <f t="shared" si="17"/>
        <v>HJMBound &amp; Not Paid</v>
      </c>
    </row>
    <row r="1125" spans="1:15" ht="12" customHeight="1" outlineLevel="1" x14ac:dyDescent="0.2">
      <c r="A1125" s="12" t="s">
        <v>24153</v>
      </c>
      <c r="B1125" s="12">
        <v>17525</v>
      </c>
      <c r="C1125" s="12" t="s">
        <v>20133</v>
      </c>
      <c r="D1125" s="13">
        <v>39912</v>
      </c>
      <c r="E1125" s="13">
        <v>39916</v>
      </c>
      <c r="F1125" s="14">
        <v>39916</v>
      </c>
      <c r="G1125" s="19">
        <v>39918</v>
      </c>
      <c r="H1125" s="8"/>
      <c r="J1125" s="22">
        <v>2</v>
      </c>
      <c r="K1125" s="10"/>
      <c r="L1125" s="15">
        <v>0</v>
      </c>
      <c r="M1125" s="15">
        <v>0</v>
      </c>
      <c r="O1125" t="str">
        <f t="shared" si="17"/>
        <v>HJMDeclined</v>
      </c>
    </row>
    <row r="1126" spans="1:15" ht="12" customHeight="1" outlineLevel="1" x14ac:dyDescent="0.2">
      <c r="A1126" s="12" t="s">
        <v>24153</v>
      </c>
      <c r="B1126" s="12">
        <v>17521</v>
      </c>
      <c r="C1126" s="12" t="s">
        <v>20133</v>
      </c>
      <c r="D1126" s="13">
        <v>39912</v>
      </c>
      <c r="E1126" s="13">
        <v>39913</v>
      </c>
      <c r="F1126" s="14">
        <v>39916</v>
      </c>
      <c r="G1126" s="14">
        <v>39923</v>
      </c>
      <c r="H1126" s="20"/>
      <c r="I1126" s="18"/>
      <c r="J1126" s="15">
        <v>7</v>
      </c>
      <c r="K1126" s="23"/>
      <c r="L1126" s="15">
        <v>0</v>
      </c>
      <c r="M1126" s="15">
        <v>0</v>
      </c>
      <c r="O1126" t="str">
        <f t="shared" si="17"/>
        <v>HJMDeclined</v>
      </c>
    </row>
    <row r="1127" spans="1:15" ht="12" customHeight="1" outlineLevel="1" x14ac:dyDescent="0.2">
      <c r="A1127" s="12" t="s">
        <v>24153</v>
      </c>
      <c r="B1127" s="12">
        <v>17523</v>
      </c>
      <c r="C1127" s="12" t="s">
        <v>20133</v>
      </c>
      <c r="D1127" s="18"/>
      <c r="E1127" s="13">
        <v>39916</v>
      </c>
      <c r="F1127" s="14">
        <v>39916</v>
      </c>
      <c r="G1127" s="20"/>
      <c r="H1127" s="20"/>
      <c r="J1127" s="23"/>
      <c r="K1127" s="23"/>
      <c r="L1127" s="15">
        <v>0</v>
      </c>
      <c r="M1127" s="15">
        <v>0</v>
      </c>
      <c r="O1127" t="str">
        <f t="shared" si="17"/>
        <v>HJMDeclined</v>
      </c>
    </row>
    <row r="1128" spans="1:15" ht="12" customHeight="1" outlineLevel="1" x14ac:dyDescent="0.2">
      <c r="A1128" s="12" t="s">
        <v>24153</v>
      </c>
      <c r="B1128" s="12">
        <v>17527</v>
      </c>
      <c r="C1128" s="12" t="s">
        <v>20135</v>
      </c>
      <c r="D1128" s="13">
        <v>39903</v>
      </c>
      <c r="E1128" s="13">
        <v>39916</v>
      </c>
      <c r="F1128" s="14">
        <v>39916</v>
      </c>
      <c r="G1128" s="14">
        <v>39917</v>
      </c>
      <c r="H1128" s="14">
        <v>39948</v>
      </c>
      <c r="J1128" s="15">
        <v>1</v>
      </c>
      <c r="K1128" s="15">
        <v>31</v>
      </c>
      <c r="L1128" s="15">
        <v>32</v>
      </c>
      <c r="M1128" s="15">
        <v>0</v>
      </c>
      <c r="O1128" t="str">
        <f t="shared" si="17"/>
        <v>HJMBound &amp; Not Paid</v>
      </c>
    </row>
    <row r="1129" spans="1:15" ht="12" customHeight="1" outlineLevel="1" x14ac:dyDescent="0.2">
      <c r="A1129" s="12" t="s">
        <v>24155</v>
      </c>
      <c r="B1129" s="12">
        <v>16680</v>
      </c>
      <c r="C1129" s="12" t="s">
        <v>20135</v>
      </c>
      <c r="D1129" s="13">
        <v>39913</v>
      </c>
      <c r="E1129" s="13">
        <v>39916</v>
      </c>
      <c r="F1129" s="14">
        <v>39916</v>
      </c>
      <c r="G1129" s="14">
        <v>39916</v>
      </c>
      <c r="H1129" s="14">
        <v>39917</v>
      </c>
      <c r="I1129" s="16">
        <v>39918</v>
      </c>
      <c r="J1129" s="15">
        <v>0</v>
      </c>
      <c r="K1129" s="15">
        <v>1</v>
      </c>
      <c r="L1129" s="15">
        <v>1</v>
      </c>
      <c r="M1129" s="15">
        <v>1</v>
      </c>
      <c r="O1129" t="str">
        <f t="shared" si="17"/>
        <v>JRBound &amp; Not Paid</v>
      </c>
    </row>
    <row r="1130" spans="1:15" ht="12" customHeight="1" outlineLevel="1" x14ac:dyDescent="0.2">
      <c r="A1130" s="12" t="s">
        <v>24155</v>
      </c>
      <c r="B1130" s="12">
        <v>16863</v>
      </c>
      <c r="C1130" s="12" t="s">
        <v>20135</v>
      </c>
      <c r="D1130" s="13">
        <v>39913</v>
      </c>
      <c r="E1130" s="13">
        <v>39916</v>
      </c>
      <c r="F1130" s="14">
        <v>39916</v>
      </c>
      <c r="G1130" s="14">
        <v>39920</v>
      </c>
      <c r="H1130" s="14">
        <v>39920</v>
      </c>
      <c r="I1130" s="21">
        <v>39934</v>
      </c>
      <c r="J1130" s="15">
        <v>4</v>
      </c>
      <c r="K1130" s="15">
        <v>0</v>
      </c>
      <c r="L1130" s="15">
        <v>4</v>
      </c>
      <c r="M1130" s="15">
        <v>14</v>
      </c>
      <c r="O1130" t="str">
        <f t="shared" si="17"/>
        <v>JRBound &amp; Not Paid</v>
      </c>
    </row>
    <row r="1131" spans="1:15" ht="12" customHeight="1" outlineLevel="1" x14ac:dyDescent="0.2">
      <c r="A1131" s="12" t="s">
        <v>24156</v>
      </c>
      <c r="B1131" s="12">
        <v>16712</v>
      </c>
      <c r="C1131" s="12" t="s">
        <v>20135</v>
      </c>
      <c r="D1131" s="13">
        <v>39911</v>
      </c>
      <c r="E1131" s="13">
        <v>39916</v>
      </c>
      <c r="F1131" s="14">
        <v>39916</v>
      </c>
      <c r="G1131" s="14">
        <v>39917</v>
      </c>
      <c r="H1131" s="14">
        <v>39920</v>
      </c>
      <c r="I1131" s="16">
        <v>39925</v>
      </c>
      <c r="J1131" s="15">
        <v>1</v>
      </c>
      <c r="K1131" s="15">
        <v>3</v>
      </c>
      <c r="L1131" s="15">
        <v>4</v>
      </c>
      <c r="M1131" s="15">
        <v>5</v>
      </c>
      <c r="O1131" t="str">
        <f t="shared" si="17"/>
        <v>LABBound &amp; Not Paid</v>
      </c>
    </row>
    <row r="1132" spans="1:15" ht="12" customHeight="1" outlineLevel="1" x14ac:dyDescent="0.2">
      <c r="A1132" s="12" t="s">
        <v>24156</v>
      </c>
      <c r="B1132" s="12">
        <v>17522</v>
      </c>
      <c r="C1132" s="12" t="s">
        <v>20134</v>
      </c>
      <c r="D1132" s="13">
        <v>39912</v>
      </c>
      <c r="E1132" s="13">
        <v>39913</v>
      </c>
      <c r="F1132" s="14">
        <v>39916</v>
      </c>
      <c r="G1132" s="19">
        <v>39925</v>
      </c>
      <c r="H1132" s="19">
        <v>39955</v>
      </c>
      <c r="J1132" s="22">
        <v>9</v>
      </c>
      <c r="K1132" s="22">
        <v>30</v>
      </c>
      <c r="L1132" s="15">
        <v>39</v>
      </c>
      <c r="M1132" s="15">
        <v>0</v>
      </c>
      <c r="O1132" t="str">
        <f t="shared" si="17"/>
        <v>LABNo Sale</v>
      </c>
    </row>
    <row r="1133" spans="1:15" ht="12" customHeight="1" outlineLevel="1" x14ac:dyDescent="0.2">
      <c r="A1133" s="12" t="s">
        <v>24156</v>
      </c>
      <c r="B1133" s="12">
        <v>17519</v>
      </c>
      <c r="C1133" s="12" t="s">
        <v>20133</v>
      </c>
      <c r="D1133" s="13">
        <v>39906</v>
      </c>
      <c r="E1133" s="13">
        <v>39912</v>
      </c>
      <c r="F1133" s="14">
        <v>39916</v>
      </c>
      <c r="G1133" s="20"/>
      <c r="H1133" s="20"/>
      <c r="J1133" s="23"/>
      <c r="K1133" s="23"/>
      <c r="L1133" s="15">
        <v>0</v>
      </c>
      <c r="M1133" s="15">
        <v>0</v>
      </c>
      <c r="O1133" t="str">
        <f t="shared" si="17"/>
        <v>LABDeclined</v>
      </c>
    </row>
    <row r="1134" spans="1:15" ht="12" customHeight="1" outlineLevel="1" x14ac:dyDescent="0.2">
      <c r="A1134" s="12" t="s">
        <v>24158</v>
      </c>
      <c r="B1134" s="12">
        <v>17524</v>
      </c>
      <c r="C1134" s="12" t="s">
        <v>20133</v>
      </c>
      <c r="D1134" s="13">
        <v>39905</v>
      </c>
      <c r="E1134" s="13">
        <v>39916</v>
      </c>
      <c r="F1134" s="14">
        <v>39916</v>
      </c>
      <c r="G1134" s="20"/>
      <c r="H1134" s="20"/>
      <c r="J1134" s="23"/>
      <c r="K1134" s="23"/>
      <c r="L1134" s="15">
        <v>0</v>
      </c>
      <c r="M1134" s="15">
        <v>0</v>
      </c>
      <c r="O1134" t="str">
        <f t="shared" si="17"/>
        <v>NBBDeclined</v>
      </c>
    </row>
    <row r="1135" spans="1:15" ht="12" customHeight="1" outlineLevel="1" x14ac:dyDescent="0.2">
      <c r="A1135" s="12" t="s">
        <v>20138</v>
      </c>
      <c r="B1135" s="12">
        <v>16872</v>
      </c>
      <c r="C1135" s="12" t="s">
        <v>20135</v>
      </c>
      <c r="D1135" s="13">
        <v>39911</v>
      </c>
      <c r="E1135" s="13">
        <v>39916</v>
      </c>
      <c r="F1135" s="14">
        <v>39917</v>
      </c>
      <c r="G1135" s="14">
        <v>39927</v>
      </c>
      <c r="H1135" s="14">
        <v>39930</v>
      </c>
      <c r="I1135" s="21">
        <v>39937</v>
      </c>
      <c r="J1135" s="15">
        <v>10</v>
      </c>
      <c r="K1135" s="15">
        <v>3</v>
      </c>
      <c r="L1135" s="15">
        <v>13</v>
      </c>
      <c r="M1135" s="15">
        <v>7</v>
      </c>
      <c r="O1135" t="str">
        <f t="shared" si="17"/>
        <v>CNJBound &amp; Not Paid</v>
      </c>
    </row>
    <row r="1136" spans="1:15" ht="21.95" customHeight="1" outlineLevel="1" x14ac:dyDescent="0.2">
      <c r="A1136" s="12" t="s">
        <v>20138</v>
      </c>
      <c r="B1136" s="12">
        <v>16979</v>
      </c>
      <c r="C1136" s="12" t="s">
        <v>24149</v>
      </c>
      <c r="D1136" s="13">
        <v>39904</v>
      </c>
      <c r="E1136" s="13">
        <v>39917</v>
      </c>
      <c r="F1136" s="14">
        <v>39917</v>
      </c>
      <c r="G1136" s="14">
        <v>39951</v>
      </c>
      <c r="H1136" s="19">
        <v>39953</v>
      </c>
      <c r="I1136" s="21">
        <v>39965</v>
      </c>
      <c r="J1136" s="15">
        <v>34</v>
      </c>
      <c r="K1136" s="22">
        <v>2</v>
      </c>
      <c r="L1136" s="15">
        <v>36</v>
      </c>
      <c r="M1136" s="15">
        <v>12</v>
      </c>
      <c r="O1136" t="str">
        <f t="shared" si="17"/>
        <v>CNJRenewal Laspe Replaced</v>
      </c>
    </row>
    <row r="1137" spans="1:15" ht="12" customHeight="1" outlineLevel="1" x14ac:dyDescent="0.2">
      <c r="A1137" s="12" t="s">
        <v>20138</v>
      </c>
      <c r="B1137" s="12">
        <v>16930</v>
      </c>
      <c r="C1137" s="12" t="s">
        <v>20135</v>
      </c>
      <c r="D1137" s="13">
        <v>39912</v>
      </c>
      <c r="E1137" s="13">
        <v>39917</v>
      </c>
      <c r="F1137" s="14">
        <v>39917</v>
      </c>
      <c r="G1137" s="14">
        <v>39940</v>
      </c>
      <c r="H1137" s="14">
        <v>39940</v>
      </c>
      <c r="I1137" s="16">
        <v>39955</v>
      </c>
      <c r="J1137" s="15">
        <v>23</v>
      </c>
      <c r="K1137" s="15">
        <v>0</v>
      </c>
      <c r="L1137" s="15">
        <v>23</v>
      </c>
      <c r="M1137" s="15">
        <v>15</v>
      </c>
      <c r="O1137" t="str">
        <f t="shared" si="17"/>
        <v>CNJBound &amp; Not Paid</v>
      </c>
    </row>
    <row r="1138" spans="1:15" ht="12" customHeight="1" outlineLevel="1" x14ac:dyDescent="0.2">
      <c r="A1138" s="12" t="s">
        <v>24153</v>
      </c>
      <c r="B1138" s="12">
        <v>17779</v>
      </c>
      <c r="C1138" s="12" t="s">
        <v>20136</v>
      </c>
      <c r="D1138" s="13">
        <v>39913</v>
      </c>
      <c r="E1138" s="13">
        <v>39917</v>
      </c>
      <c r="F1138" s="14">
        <v>39917</v>
      </c>
      <c r="G1138" s="14">
        <v>39924</v>
      </c>
      <c r="H1138" s="19">
        <v>39945</v>
      </c>
      <c r="J1138" s="15">
        <v>7</v>
      </c>
      <c r="K1138" s="22">
        <v>21</v>
      </c>
      <c r="L1138" s="15">
        <v>28</v>
      </c>
      <c r="M1138" s="15">
        <v>0</v>
      </c>
      <c r="O1138" t="str">
        <f t="shared" si="17"/>
        <v>HJMClose-No Info</v>
      </c>
    </row>
    <row r="1139" spans="1:15" ht="12" customHeight="1" outlineLevel="1" x14ac:dyDescent="0.2">
      <c r="A1139" s="12" t="s">
        <v>24153</v>
      </c>
      <c r="B1139" s="12">
        <v>17020</v>
      </c>
      <c r="C1139" s="12" t="s">
        <v>20135</v>
      </c>
      <c r="D1139" s="13">
        <v>39913</v>
      </c>
      <c r="E1139" s="13">
        <v>39916</v>
      </c>
      <c r="F1139" s="14">
        <v>39917</v>
      </c>
      <c r="G1139" s="14">
        <v>39951</v>
      </c>
      <c r="H1139" s="14">
        <v>39951</v>
      </c>
      <c r="I1139" s="16">
        <v>39977</v>
      </c>
      <c r="J1139" s="15">
        <v>34</v>
      </c>
      <c r="K1139" s="15">
        <v>0</v>
      </c>
      <c r="L1139" s="15">
        <v>34</v>
      </c>
      <c r="M1139" s="15">
        <v>26</v>
      </c>
      <c r="O1139" t="str">
        <f t="shared" si="17"/>
        <v>HJMBound &amp; Not Paid</v>
      </c>
    </row>
    <row r="1140" spans="1:15" ht="12" customHeight="1" outlineLevel="1" x14ac:dyDescent="0.2">
      <c r="A1140" s="12" t="s">
        <v>24153</v>
      </c>
      <c r="B1140" s="12">
        <v>17777</v>
      </c>
      <c r="C1140" s="12" t="s">
        <v>20133</v>
      </c>
      <c r="D1140" s="13">
        <v>39911</v>
      </c>
      <c r="E1140" s="13">
        <v>39917</v>
      </c>
      <c r="F1140" s="14">
        <v>39917</v>
      </c>
      <c r="G1140" s="14">
        <v>39925</v>
      </c>
      <c r="H1140" s="20"/>
      <c r="I1140" s="18"/>
      <c r="J1140" s="15">
        <v>8</v>
      </c>
      <c r="K1140" s="23"/>
      <c r="L1140" s="15">
        <v>0</v>
      </c>
      <c r="M1140" s="15">
        <v>0</v>
      </c>
      <c r="O1140" t="str">
        <f t="shared" si="17"/>
        <v>HJMDeclined</v>
      </c>
    </row>
    <row r="1141" spans="1:15" ht="12" customHeight="1" outlineLevel="1" x14ac:dyDescent="0.2">
      <c r="A1141" s="12" t="s">
        <v>24153</v>
      </c>
      <c r="B1141" s="12">
        <v>17054</v>
      </c>
      <c r="C1141" s="12" t="s">
        <v>20135</v>
      </c>
      <c r="D1141" s="13">
        <v>39913</v>
      </c>
      <c r="E1141" s="13">
        <v>39917</v>
      </c>
      <c r="F1141" s="14">
        <v>39917</v>
      </c>
      <c r="G1141" s="14">
        <v>39954</v>
      </c>
      <c r="H1141" s="14">
        <v>39954</v>
      </c>
      <c r="I1141" s="16">
        <v>39987</v>
      </c>
      <c r="J1141" s="15">
        <v>37</v>
      </c>
      <c r="K1141" s="15">
        <v>0</v>
      </c>
      <c r="L1141" s="15">
        <v>37</v>
      </c>
      <c r="M1141" s="15">
        <v>33</v>
      </c>
      <c r="O1141" t="str">
        <f t="shared" si="17"/>
        <v>HJMBound &amp; Not Paid</v>
      </c>
    </row>
    <row r="1142" spans="1:15" ht="12" customHeight="1" outlineLevel="1" x14ac:dyDescent="0.2">
      <c r="A1142" s="12" t="s">
        <v>24155</v>
      </c>
      <c r="B1142" s="12">
        <v>16923</v>
      </c>
      <c r="C1142" s="12" t="s">
        <v>20135</v>
      </c>
      <c r="D1142" s="13">
        <v>39903</v>
      </c>
      <c r="E1142" s="13">
        <v>39916</v>
      </c>
      <c r="F1142" s="14">
        <v>39917</v>
      </c>
      <c r="G1142" s="14">
        <v>39937</v>
      </c>
      <c r="H1142" s="14">
        <v>39937</v>
      </c>
      <c r="I1142" s="21">
        <v>39952</v>
      </c>
      <c r="J1142" s="15">
        <v>20</v>
      </c>
      <c r="K1142" s="15">
        <v>0</v>
      </c>
      <c r="L1142" s="15">
        <v>20</v>
      </c>
      <c r="M1142" s="15">
        <v>15</v>
      </c>
      <c r="O1142" t="str">
        <f t="shared" si="17"/>
        <v>JRBound &amp; Not Paid</v>
      </c>
    </row>
    <row r="1143" spans="1:15" ht="12" customHeight="1" outlineLevel="1" x14ac:dyDescent="0.2">
      <c r="A1143" s="12" t="s">
        <v>24156</v>
      </c>
      <c r="B1143" s="12">
        <v>17529</v>
      </c>
      <c r="C1143" s="12" t="s">
        <v>20134</v>
      </c>
      <c r="D1143" s="13">
        <v>39913</v>
      </c>
      <c r="E1143" s="13">
        <v>39917</v>
      </c>
      <c r="F1143" s="14">
        <v>39917</v>
      </c>
      <c r="G1143" s="14">
        <v>39924</v>
      </c>
      <c r="H1143" s="14">
        <v>39925</v>
      </c>
      <c r="I1143" s="18"/>
      <c r="J1143" s="15">
        <v>7</v>
      </c>
      <c r="K1143" s="15">
        <v>1</v>
      </c>
      <c r="L1143" s="15">
        <v>8</v>
      </c>
      <c r="M1143" s="15">
        <v>0</v>
      </c>
      <c r="O1143" t="str">
        <f t="shared" si="17"/>
        <v>LABNo Sale</v>
      </c>
    </row>
    <row r="1144" spans="1:15" ht="12" customHeight="1" outlineLevel="1" x14ac:dyDescent="0.2">
      <c r="A1144" s="12" t="s">
        <v>24156</v>
      </c>
      <c r="B1144" s="12">
        <v>17530</v>
      </c>
      <c r="C1144" s="12" t="s">
        <v>20133</v>
      </c>
      <c r="D1144" s="13">
        <v>39909</v>
      </c>
      <c r="E1144" s="13">
        <v>39916</v>
      </c>
      <c r="F1144" s="14">
        <v>39917</v>
      </c>
      <c r="G1144" s="8"/>
      <c r="H1144" s="8"/>
      <c r="J1144" s="10"/>
      <c r="K1144" s="10"/>
      <c r="L1144" s="15">
        <v>0</v>
      </c>
      <c r="M1144" s="15">
        <v>0</v>
      </c>
      <c r="O1144" t="str">
        <f t="shared" si="17"/>
        <v>LABDeclined</v>
      </c>
    </row>
    <row r="1145" spans="1:15" ht="12" customHeight="1" outlineLevel="1" x14ac:dyDescent="0.2">
      <c r="A1145" s="12" t="s">
        <v>24156</v>
      </c>
      <c r="B1145" s="12">
        <v>17528</v>
      </c>
      <c r="C1145" s="12" t="s">
        <v>20134</v>
      </c>
      <c r="D1145" s="13">
        <v>39911</v>
      </c>
      <c r="E1145" s="13">
        <v>39916</v>
      </c>
      <c r="F1145" s="14">
        <v>39917</v>
      </c>
      <c r="G1145" s="14">
        <v>39918</v>
      </c>
      <c r="H1145" s="14">
        <v>39924</v>
      </c>
      <c r="J1145" s="15">
        <v>1</v>
      </c>
      <c r="K1145" s="15">
        <v>6</v>
      </c>
      <c r="L1145" s="15">
        <v>7</v>
      </c>
      <c r="M1145" s="15">
        <v>0</v>
      </c>
      <c r="O1145" t="str">
        <f t="shared" si="17"/>
        <v>LABNo Sale</v>
      </c>
    </row>
    <row r="1146" spans="1:15" ht="12" customHeight="1" outlineLevel="1" x14ac:dyDescent="0.2">
      <c r="A1146" s="12" t="s">
        <v>24157</v>
      </c>
      <c r="B1146" s="12">
        <v>16966</v>
      </c>
      <c r="C1146" s="12" t="s">
        <v>20135</v>
      </c>
      <c r="D1146" s="13">
        <v>39903</v>
      </c>
      <c r="E1146" s="13">
        <v>39913</v>
      </c>
      <c r="F1146" s="14">
        <v>39917</v>
      </c>
      <c r="G1146" s="19">
        <v>39926</v>
      </c>
      <c r="H1146" s="19">
        <v>39937</v>
      </c>
      <c r="I1146" s="21">
        <v>39965</v>
      </c>
      <c r="J1146" s="22">
        <v>9</v>
      </c>
      <c r="K1146" s="22">
        <v>11</v>
      </c>
      <c r="L1146" s="15">
        <v>20</v>
      </c>
      <c r="M1146" s="15">
        <v>28</v>
      </c>
      <c r="O1146" t="str">
        <f t="shared" si="17"/>
        <v>MCBBound &amp; Not Paid</v>
      </c>
    </row>
    <row r="1147" spans="1:15" ht="12" customHeight="1" outlineLevel="1" x14ac:dyDescent="0.2">
      <c r="A1147" s="12" t="s">
        <v>24158</v>
      </c>
      <c r="B1147" s="12">
        <v>17531</v>
      </c>
      <c r="C1147" s="12" t="s">
        <v>20133</v>
      </c>
      <c r="D1147" s="13">
        <v>39899</v>
      </c>
      <c r="E1147" s="13">
        <v>39916</v>
      </c>
      <c r="F1147" s="14">
        <v>39917</v>
      </c>
      <c r="G1147" s="20"/>
      <c r="H1147" s="20"/>
      <c r="I1147" s="18"/>
      <c r="J1147" s="23"/>
      <c r="K1147" s="23"/>
      <c r="L1147" s="15">
        <v>0</v>
      </c>
      <c r="M1147" s="15">
        <v>0</v>
      </c>
      <c r="O1147" t="str">
        <f t="shared" si="17"/>
        <v>NBBDeclined</v>
      </c>
    </row>
    <row r="1148" spans="1:15" ht="12" customHeight="1" outlineLevel="1" x14ac:dyDescent="0.2">
      <c r="A1148" s="12" t="s">
        <v>24158</v>
      </c>
      <c r="B1148" s="12">
        <v>17778</v>
      </c>
      <c r="C1148" s="12" t="s">
        <v>20133</v>
      </c>
      <c r="D1148" s="13">
        <v>39912</v>
      </c>
      <c r="E1148" s="13">
        <v>39917</v>
      </c>
      <c r="F1148" s="14">
        <v>39917</v>
      </c>
      <c r="G1148" s="14">
        <v>39931</v>
      </c>
      <c r="H1148" s="20"/>
      <c r="I1148" s="18"/>
      <c r="J1148" s="15">
        <v>14</v>
      </c>
      <c r="K1148" s="23"/>
      <c r="L1148" s="15">
        <v>0</v>
      </c>
      <c r="M1148" s="15">
        <v>0</v>
      </c>
      <c r="O1148" t="str">
        <f t="shared" si="17"/>
        <v>NBBDeclined</v>
      </c>
    </row>
    <row r="1149" spans="1:15" ht="12" customHeight="1" outlineLevel="1" x14ac:dyDescent="0.2">
      <c r="A1149" s="12" t="s">
        <v>24156</v>
      </c>
      <c r="B1149" s="12">
        <v>16969</v>
      </c>
      <c r="C1149" s="12" t="s">
        <v>20135</v>
      </c>
      <c r="D1149" s="13">
        <v>39917</v>
      </c>
      <c r="E1149" s="13">
        <v>39918</v>
      </c>
      <c r="F1149" s="14">
        <v>39918</v>
      </c>
      <c r="G1149" s="14">
        <v>39944</v>
      </c>
      <c r="H1149" s="14">
        <v>39944</v>
      </c>
      <c r="I1149" s="21">
        <v>39965</v>
      </c>
      <c r="J1149" s="15">
        <v>26</v>
      </c>
      <c r="K1149" s="15">
        <v>0</v>
      </c>
      <c r="L1149" s="15">
        <v>26</v>
      </c>
      <c r="M1149" s="15">
        <v>21</v>
      </c>
      <c r="O1149" t="str">
        <f t="shared" si="17"/>
        <v>LABBound &amp; Not Paid</v>
      </c>
    </row>
    <row r="1150" spans="1:15" ht="12" customHeight="1" outlineLevel="1" x14ac:dyDescent="0.2">
      <c r="A1150" s="12" t="s">
        <v>24156</v>
      </c>
      <c r="B1150" s="12">
        <v>16677</v>
      </c>
      <c r="C1150" s="12" t="s">
        <v>20137</v>
      </c>
      <c r="D1150" s="13">
        <v>39911</v>
      </c>
      <c r="E1150" s="13">
        <v>39917</v>
      </c>
      <c r="F1150" s="14">
        <v>39918</v>
      </c>
      <c r="G1150" s="19">
        <v>39918</v>
      </c>
      <c r="H1150" s="19">
        <v>39918</v>
      </c>
      <c r="I1150" s="21">
        <v>39917</v>
      </c>
      <c r="J1150" s="22">
        <v>0</v>
      </c>
      <c r="K1150" s="22">
        <v>0</v>
      </c>
      <c r="L1150" s="15">
        <v>0</v>
      </c>
      <c r="M1150" s="15">
        <v>-1</v>
      </c>
      <c r="O1150" t="str">
        <f t="shared" si="17"/>
        <v>LABCancel</v>
      </c>
    </row>
    <row r="1151" spans="1:15" ht="12" customHeight="1" outlineLevel="1" x14ac:dyDescent="0.2">
      <c r="A1151" s="12" t="s">
        <v>24157</v>
      </c>
      <c r="B1151" s="12">
        <v>17029</v>
      </c>
      <c r="C1151" s="12" t="s">
        <v>20135</v>
      </c>
      <c r="D1151" s="13">
        <v>39913</v>
      </c>
      <c r="E1151" s="13">
        <v>39917</v>
      </c>
      <c r="F1151" s="14">
        <v>39918</v>
      </c>
      <c r="G1151" s="14">
        <v>39940</v>
      </c>
      <c r="H1151" s="14">
        <v>39941</v>
      </c>
      <c r="I1151" s="16">
        <v>39979</v>
      </c>
      <c r="J1151" s="15">
        <v>22</v>
      </c>
      <c r="K1151" s="15">
        <v>1</v>
      </c>
      <c r="L1151" s="15">
        <v>23</v>
      </c>
      <c r="M1151" s="15">
        <v>38</v>
      </c>
      <c r="O1151" t="str">
        <f t="shared" si="17"/>
        <v>MCBBound &amp; Not Paid</v>
      </c>
    </row>
    <row r="1152" spans="1:15" ht="12" customHeight="1" outlineLevel="1" x14ac:dyDescent="0.2">
      <c r="A1152" s="12" t="s">
        <v>24158</v>
      </c>
      <c r="B1152" s="12">
        <v>17780</v>
      </c>
      <c r="C1152" s="12" t="s">
        <v>20133</v>
      </c>
      <c r="D1152" s="13">
        <v>39912</v>
      </c>
      <c r="E1152" s="13">
        <v>39917</v>
      </c>
      <c r="F1152" s="14">
        <v>39918</v>
      </c>
      <c r="G1152" s="20"/>
      <c r="H1152" s="20"/>
      <c r="I1152" s="18"/>
      <c r="J1152" s="23"/>
      <c r="K1152" s="23"/>
      <c r="L1152" s="15">
        <v>0</v>
      </c>
      <c r="M1152" s="15">
        <v>0</v>
      </c>
      <c r="O1152" t="str">
        <f t="shared" si="17"/>
        <v>NBBDeclined</v>
      </c>
    </row>
    <row r="1153" spans="1:15" ht="12" customHeight="1" outlineLevel="1" x14ac:dyDescent="0.2">
      <c r="A1153" s="12" t="s">
        <v>20138</v>
      </c>
      <c r="B1153" s="12">
        <v>16990</v>
      </c>
      <c r="C1153" s="12" t="s">
        <v>20135</v>
      </c>
      <c r="D1153" s="13">
        <v>39916</v>
      </c>
      <c r="E1153" s="13">
        <v>39918</v>
      </c>
      <c r="F1153" s="14">
        <v>39919</v>
      </c>
      <c r="G1153" s="14">
        <v>39951</v>
      </c>
      <c r="H1153" s="14">
        <v>39952</v>
      </c>
      <c r="I1153" s="16">
        <v>39968</v>
      </c>
      <c r="J1153" s="15">
        <v>32</v>
      </c>
      <c r="K1153" s="15">
        <v>1</v>
      </c>
      <c r="L1153" s="15">
        <v>33</v>
      </c>
      <c r="M1153" s="15">
        <v>16</v>
      </c>
      <c r="O1153" t="str">
        <f t="shared" si="17"/>
        <v>CNJBound &amp; Not Paid</v>
      </c>
    </row>
    <row r="1154" spans="1:15" ht="12" customHeight="1" outlineLevel="1" x14ac:dyDescent="0.2">
      <c r="A1154" s="12" t="s">
        <v>20138</v>
      </c>
      <c r="B1154" s="12">
        <v>16904</v>
      </c>
      <c r="C1154" s="12" t="s">
        <v>20135</v>
      </c>
      <c r="D1154" s="13">
        <v>39918</v>
      </c>
      <c r="E1154" s="13">
        <v>39918</v>
      </c>
      <c r="F1154" s="14">
        <v>39919</v>
      </c>
      <c r="G1154" s="14">
        <v>39940</v>
      </c>
      <c r="H1154" s="14">
        <v>39940</v>
      </c>
      <c r="I1154" s="16">
        <v>39947</v>
      </c>
      <c r="J1154" s="15">
        <v>21</v>
      </c>
      <c r="K1154" s="15">
        <v>0</v>
      </c>
      <c r="L1154" s="15">
        <v>21</v>
      </c>
      <c r="M1154" s="15">
        <v>7</v>
      </c>
      <c r="O1154" t="str">
        <f t="shared" si="17"/>
        <v>CNJBound &amp; Not Paid</v>
      </c>
    </row>
    <row r="1155" spans="1:15" ht="21.95" customHeight="1" outlineLevel="1" x14ac:dyDescent="0.2">
      <c r="A1155" s="12" t="s">
        <v>24153</v>
      </c>
      <c r="B1155" s="12">
        <v>17032</v>
      </c>
      <c r="C1155" s="12" t="s">
        <v>24149</v>
      </c>
      <c r="D1155" s="13">
        <v>39917</v>
      </c>
      <c r="E1155" s="13">
        <v>39918</v>
      </c>
      <c r="F1155" s="14">
        <v>39919</v>
      </c>
      <c r="G1155" s="14">
        <v>39951</v>
      </c>
      <c r="H1155" s="14">
        <v>39951</v>
      </c>
      <c r="I1155" s="21">
        <v>39980</v>
      </c>
      <c r="J1155" s="15">
        <v>32</v>
      </c>
      <c r="K1155" s="15">
        <v>0</v>
      </c>
      <c r="L1155" s="15">
        <v>32</v>
      </c>
      <c r="M1155" s="15">
        <v>29</v>
      </c>
      <c r="O1155" t="str">
        <f t="shared" ref="O1155:O1218" si="18">+A1155&amp;C1155</f>
        <v>HJMRenewal Laspe Replaced</v>
      </c>
    </row>
    <row r="1156" spans="1:15" ht="12" customHeight="1" outlineLevel="1" x14ac:dyDescent="0.2">
      <c r="A1156" s="12" t="s">
        <v>24153</v>
      </c>
      <c r="B1156" s="12">
        <v>16998</v>
      </c>
      <c r="C1156" s="12" t="s">
        <v>20135</v>
      </c>
      <c r="D1156" s="13">
        <v>39911</v>
      </c>
      <c r="E1156" s="13">
        <v>39919</v>
      </c>
      <c r="F1156" s="14">
        <v>39919</v>
      </c>
      <c r="G1156" s="14">
        <v>39945</v>
      </c>
      <c r="H1156" s="14">
        <v>39945</v>
      </c>
      <c r="I1156" s="16">
        <v>39970</v>
      </c>
      <c r="J1156" s="15">
        <v>26</v>
      </c>
      <c r="K1156" s="15">
        <v>0</v>
      </c>
      <c r="L1156" s="15">
        <v>26</v>
      </c>
      <c r="M1156" s="15">
        <v>25</v>
      </c>
      <c r="O1156" t="str">
        <f t="shared" si="18"/>
        <v>HJMBound &amp; Not Paid</v>
      </c>
    </row>
    <row r="1157" spans="1:15" ht="12" customHeight="1" outlineLevel="1" x14ac:dyDescent="0.2">
      <c r="A1157" s="12" t="s">
        <v>24155</v>
      </c>
      <c r="B1157" s="12">
        <v>16739</v>
      </c>
      <c r="C1157" s="12" t="s">
        <v>20135</v>
      </c>
      <c r="D1157" s="13">
        <v>39914</v>
      </c>
      <c r="E1157" s="13">
        <v>39919</v>
      </c>
      <c r="F1157" s="14">
        <v>39919</v>
      </c>
      <c r="G1157" s="14">
        <v>39923</v>
      </c>
      <c r="H1157" s="14">
        <v>39923</v>
      </c>
      <c r="I1157" s="16">
        <v>39933</v>
      </c>
      <c r="J1157" s="15">
        <v>4</v>
      </c>
      <c r="K1157" s="15">
        <v>0</v>
      </c>
      <c r="L1157" s="15">
        <v>4</v>
      </c>
      <c r="M1157" s="15">
        <v>10</v>
      </c>
      <c r="O1157" t="str">
        <f t="shared" si="18"/>
        <v>JRBound &amp; Not Paid</v>
      </c>
    </row>
    <row r="1158" spans="1:15" ht="12" customHeight="1" outlineLevel="1" x14ac:dyDescent="0.2">
      <c r="A1158" s="12" t="s">
        <v>24155</v>
      </c>
      <c r="B1158" s="12">
        <v>16698</v>
      </c>
      <c r="C1158" s="12" t="s">
        <v>20135</v>
      </c>
      <c r="D1158" s="13">
        <v>39918</v>
      </c>
      <c r="E1158" s="13">
        <v>39919</v>
      </c>
      <c r="F1158" s="14">
        <v>39919</v>
      </c>
      <c r="G1158" s="14">
        <v>39919</v>
      </c>
      <c r="H1158" s="14">
        <v>39919</v>
      </c>
      <c r="I1158" s="16">
        <v>39921</v>
      </c>
      <c r="J1158" s="15">
        <v>0</v>
      </c>
      <c r="K1158" s="15">
        <v>0</v>
      </c>
      <c r="L1158" s="15">
        <v>0</v>
      </c>
      <c r="M1158" s="15">
        <v>2</v>
      </c>
      <c r="O1158" t="str">
        <f t="shared" si="18"/>
        <v>JRBound &amp; Not Paid</v>
      </c>
    </row>
    <row r="1159" spans="1:15" ht="12" customHeight="1" outlineLevel="1" x14ac:dyDescent="0.2">
      <c r="A1159" s="12" t="s">
        <v>24156</v>
      </c>
      <c r="B1159" s="12">
        <v>16706</v>
      </c>
      <c r="C1159" s="12" t="s">
        <v>20135</v>
      </c>
      <c r="D1159" s="13">
        <v>39909</v>
      </c>
      <c r="E1159" s="13">
        <v>39919</v>
      </c>
      <c r="F1159" s="14">
        <v>39919</v>
      </c>
      <c r="G1159" s="14">
        <v>39920</v>
      </c>
      <c r="H1159" s="19">
        <v>39920</v>
      </c>
      <c r="I1159" s="21">
        <v>39924</v>
      </c>
      <c r="J1159" s="15">
        <v>1</v>
      </c>
      <c r="K1159" s="22">
        <v>0</v>
      </c>
      <c r="L1159" s="15">
        <v>1</v>
      </c>
      <c r="M1159" s="15">
        <v>4</v>
      </c>
      <c r="O1159" t="str">
        <f t="shared" si="18"/>
        <v>LABBound &amp; Not Paid</v>
      </c>
    </row>
    <row r="1160" spans="1:15" ht="12" customHeight="1" outlineLevel="1" x14ac:dyDescent="0.2">
      <c r="A1160" s="12" t="s">
        <v>24156</v>
      </c>
      <c r="B1160" s="12">
        <v>17782</v>
      </c>
      <c r="C1160" s="12" t="s">
        <v>20135</v>
      </c>
      <c r="D1160" s="13">
        <v>39918</v>
      </c>
      <c r="E1160" s="13">
        <v>39919</v>
      </c>
      <c r="F1160" s="14">
        <v>39919</v>
      </c>
      <c r="G1160" s="19">
        <v>39925</v>
      </c>
      <c r="H1160" s="19">
        <v>39941</v>
      </c>
      <c r="J1160" s="22">
        <v>6</v>
      </c>
      <c r="K1160" s="22">
        <v>16</v>
      </c>
      <c r="L1160" s="15">
        <v>22</v>
      </c>
      <c r="M1160" s="15">
        <v>0</v>
      </c>
      <c r="O1160" t="str">
        <f t="shared" si="18"/>
        <v>LABBound &amp; Not Paid</v>
      </c>
    </row>
    <row r="1161" spans="1:15" ht="12" customHeight="1" outlineLevel="1" x14ac:dyDescent="0.2">
      <c r="A1161" s="12" t="s">
        <v>24156</v>
      </c>
      <c r="B1161" s="12">
        <v>16734</v>
      </c>
      <c r="C1161" s="12" t="s">
        <v>20135</v>
      </c>
      <c r="D1161" s="13">
        <v>39919</v>
      </c>
      <c r="E1161" s="13">
        <v>39919</v>
      </c>
      <c r="F1161" s="14">
        <v>39919</v>
      </c>
      <c r="G1161" s="14">
        <v>39923</v>
      </c>
      <c r="H1161" s="14">
        <v>39923</v>
      </c>
      <c r="I1161" s="16">
        <v>39931</v>
      </c>
      <c r="J1161" s="15">
        <v>4</v>
      </c>
      <c r="K1161" s="15">
        <v>0</v>
      </c>
      <c r="L1161" s="15">
        <v>4</v>
      </c>
      <c r="M1161" s="15">
        <v>8</v>
      </c>
      <c r="O1161" t="str">
        <f t="shared" si="18"/>
        <v>LABBound &amp; Not Paid</v>
      </c>
    </row>
    <row r="1162" spans="1:15" ht="12" customHeight="1" outlineLevel="1" x14ac:dyDescent="0.2">
      <c r="A1162" s="12" t="s">
        <v>24156</v>
      </c>
      <c r="B1162" s="12">
        <v>16860</v>
      </c>
      <c r="C1162" s="12" t="s">
        <v>20135</v>
      </c>
      <c r="D1162" s="13">
        <v>39917</v>
      </c>
      <c r="E1162" s="13">
        <v>39919</v>
      </c>
      <c r="F1162" s="14">
        <v>39919</v>
      </c>
      <c r="G1162" s="14">
        <v>39925</v>
      </c>
      <c r="H1162" s="19">
        <v>39925</v>
      </c>
      <c r="I1162" s="21">
        <v>39934</v>
      </c>
      <c r="J1162" s="15">
        <v>6</v>
      </c>
      <c r="K1162" s="22">
        <v>0</v>
      </c>
      <c r="L1162" s="15">
        <v>6</v>
      </c>
      <c r="M1162" s="15">
        <v>9</v>
      </c>
      <c r="O1162" t="str">
        <f t="shared" si="18"/>
        <v>LABBound &amp; Not Paid</v>
      </c>
    </row>
    <row r="1163" spans="1:15" ht="12" customHeight="1" outlineLevel="1" x14ac:dyDescent="0.2">
      <c r="A1163" s="12" t="s">
        <v>24156</v>
      </c>
      <c r="B1163" s="12">
        <v>17781</v>
      </c>
      <c r="C1163" s="12" t="s">
        <v>20135</v>
      </c>
      <c r="D1163" s="13">
        <v>39918</v>
      </c>
      <c r="E1163" s="13">
        <v>39919</v>
      </c>
      <c r="F1163" s="14">
        <v>39919</v>
      </c>
      <c r="G1163" s="14">
        <v>39932</v>
      </c>
      <c r="H1163" s="14">
        <v>39932</v>
      </c>
      <c r="I1163" s="18"/>
      <c r="J1163" s="15">
        <v>13</v>
      </c>
      <c r="K1163" s="15">
        <v>0</v>
      </c>
      <c r="L1163" s="15">
        <v>13</v>
      </c>
      <c r="M1163" s="15">
        <v>0</v>
      </c>
      <c r="O1163" t="str">
        <f t="shared" si="18"/>
        <v>LABBound &amp; Not Paid</v>
      </c>
    </row>
    <row r="1164" spans="1:15" ht="12" customHeight="1" outlineLevel="1" x14ac:dyDescent="0.2">
      <c r="A1164" s="12" t="s">
        <v>24157</v>
      </c>
      <c r="B1164" s="12">
        <v>16694</v>
      </c>
      <c r="C1164" s="12" t="s">
        <v>20135</v>
      </c>
      <c r="D1164" s="13">
        <v>39918</v>
      </c>
      <c r="E1164" s="13">
        <v>39919</v>
      </c>
      <c r="F1164" s="14">
        <v>39919</v>
      </c>
      <c r="G1164" s="14">
        <v>39919</v>
      </c>
      <c r="H1164" s="14">
        <v>39919</v>
      </c>
      <c r="I1164" s="16">
        <v>39921</v>
      </c>
      <c r="J1164" s="15">
        <v>0</v>
      </c>
      <c r="K1164" s="15">
        <v>0</v>
      </c>
      <c r="L1164" s="15">
        <v>0</v>
      </c>
      <c r="M1164" s="15">
        <v>2</v>
      </c>
      <c r="O1164" t="str">
        <f t="shared" si="18"/>
        <v>MCBBound &amp; Not Paid</v>
      </c>
    </row>
    <row r="1165" spans="1:15" ht="12" customHeight="1" outlineLevel="1" x14ac:dyDescent="0.2">
      <c r="A1165" s="12" t="s">
        <v>20138</v>
      </c>
      <c r="B1165" s="12">
        <v>16885</v>
      </c>
      <c r="C1165" s="12" t="s">
        <v>20135</v>
      </c>
      <c r="D1165" s="13">
        <v>39918</v>
      </c>
      <c r="E1165" s="13">
        <v>39919</v>
      </c>
      <c r="F1165" s="14">
        <v>39920</v>
      </c>
      <c r="G1165" s="14">
        <v>39926</v>
      </c>
      <c r="H1165" s="14">
        <v>39926</v>
      </c>
      <c r="I1165" s="16">
        <v>39940</v>
      </c>
      <c r="J1165" s="15">
        <v>6</v>
      </c>
      <c r="K1165" s="15">
        <v>0</v>
      </c>
      <c r="L1165" s="15">
        <v>6</v>
      </c>
      <c r="M1165" s="15">
        <v>14</v>
      </c>
      <c r="O1165" t="str">
        <f t="shared" si="18"/>
        <v>CNJBound &amp; Not Paid</v>
      </c>
    </row>
    <row r="1166" spans="1:15" ht="12" customHeight="1" outlineLevel="1" x14ac:dyDescent="0.2">
      <c r="A1166" s="12" t="s">
        <v>20138</v>
      </c>
      <c r="B1166" s="12">
        <v>16861</v>
      </c>
      <c r="C1166" s="12" t="s">
        <v>20135</v>
      </c>
      <c r="D1166" s="13">
        <v>39918</v>
      </c>
      <c r="E1166" s="13">
        <v>39920</v>
      </c>
      <c r="F1166" s="14">
        <v>39920</v>
      </c>
      <c r="G1166" s="14">
        <v>39923</v>
      </c>
      <c r="H1166" s="14">
        <v>39923</v>
      </c>
      <c r="I1166" s="16">
        <v>39934</v>
      </c>
      <c r="J1166" s="15">
        <v>3</v>
      </c>
      <c r="K1166" s="15">
        <v>0</v>
      </c>
      <c r="L1166" s="15">
        <v>3</v>
      </c>
      <c r="M1166" s="15">
        <v>11</v>
      </c>
      <c r="O1166" t="str">
        <f t="shared" si="18"/>
        <v>CNJBound &amp; Not Paid</v>
      </c>
    </row>
    <row r="1167" spans="1:15" ht="12" customHeight="1" outlineLevel="1" x14ac:dyDescent="0.2">
      <c r="A1167" s="12" t="s">
        <v>24153</v>
      </c>
      <c r="B1167" s="12">
        <v>17003</v>
      </c>
      <c r="C1167" s="12" t="s">
        <v>20135</v>
      </c>
      <c r="D1167" s="13">
        <v>39917</v>
      </c>
      <c r="E1167" s="13">
        <v>39920</v>
      </c>
      <c r="F1167" s="14">
        <v>39920</v>
      </c>
      <c r="G1167" s="14">
        <v>39945</v>
      </c>
      <c r="H1167" s="14">
        <v>39945</v>
      </c>
      <c r="I1167" s="16">
        <v>39971</v>
      </c>
      <c r="J1167" s="15">
        <v>25</v>
      </c>
      <c r="K1167" s="15">
        <v>0</v>
      </c>
      <c r="L1167" s="15">
        <v>25</v>
      </c>
      <c r="M1167" s="15">
        <v>26</v>
      </c>
      <c r="O1167" t="str">
        <f t="shared" si="18"/>
        <v>HJMBound &amp; Not Paid</v>
      </c>
    </row>
    <row r="1168" spans="1:15" ht="12" customHeight="1" outlineLevel="1" x14ac:dyDescent="0.2">
      <c r="A1168" s="12" t="s">
        <v>24153</v>
      </c>
      <c r="B1168" s="12">
        <v>16910</v>
      </c>
      <c r="C1168" s="12" t="s">
        <v>20135</v>
      </c>
      <c r="D1168" s="13">
        <v>39909</v>
      </c>
      <c r="E1168" s="13">
        <v>39920</v>
      </c>
      <c r="F1168" s="14">
        <v>39920</v>
      </c>
      <c r="G1168" s="14">
        <v>39933</v>
      </c>
      <c r="H1168" s="14">
        <v>39933</v>
      </c>
      <c r="I1168" s="16">
        <v>39948</v>
      </c>
      <c r="J1168" s="15">
        <v>13</v>
      </c>
      <c r="K1168" s="15">
        <v>0</v>
      </c>
      <c r="L1168" s="15">
        <v>13</v>
      </c>
      <c r="M1168" s="15">
        <v>15</v>
      </c>
      <c r="O1168" t="str">
        <f t="shared" si="18"/>
        <v>HJMBound &amp; Not Paid</v>
      </c>
    </row>
    <row r="1169" spans="1:15" ht="12" customHeight="1" outlineLevel="1" x14ac:dyDescent="0.2">
      <c r="A1169" s="12" t="s">
        <v>24156</v>
      </c>
      <c r="B1169" s="12">
        <v>16899</v>
      </c>
      <c r="C1169" s="12" t="s">
        <v>20135</v>
      </c>
      <c r="D1169" s="13">
        <v>39913</v>
      </c>
      <c r="E1169" s="13">
        <v>39920</v>
      </c>
      <c r="F1169" s="14">
        <v>39920</v>
      </c>
      <c r="G1169" s="14">
        <v>39931</v>
      </c>
      <c r="H1169" s="14">
        <v>39931</v>
      </c>
      <c r="I1169" s="21">
        <v>39946</v>
      </c>
      <c r="J1169" s="15">
        <v>11</v>
      </c>
      <c r="K1169" s="15">
        <v>0</v>
      </c>
      <c r="L1169" s="15">
        <v>11</v>
      </c>
      <c r="M1169" s="15">
        <v>15</v>
      </c>
      <c r="O1169" t="str">
        <f t="shared" si="18"/>
        <v>LABBound &amp; Not Paid</v>
      </c>
    </row>
    <row r="1170" spans="1:15" ht="12" customHeight="1" outlineLevel="1" x14ac:dyDescent="0.2">
      <c r="A1170" s="12" t="s">
        <v>24157</v>
      </c>
      <c r="B1170" s="12">
        <v>16866</v>
      </c>
      <c r="C1170" s="12" t="s">
        <v>20135</v>
      </c>
      <c r="D1170" s="13">
        <v>39919</v>
      </c>
      <c r="E1170" s="13">
        <v>39920</v>
      </c>
      <c r="F1170" s="14">
        <v>39920</v>
      </c>
      <c r="G1170" s="14">
        <v>39923</v>
      </c>
      <c r="H1170" s="14">
        <v>39923</v>
      </c>
      <c r="I1170" s="21">
        <v>39935</v>
      </c>
      <c r="J1170" s="15">
        <v>3</v>
      </c>
      <c r="K1170" s="15">
        <v>0</v>
      </c>
      <c r="L1170" s="15">
        <v>3</v>
      </c>
      <c r="M1170" s="15">
        <v>12</v>
      </c>
      <c r="O1170" t="str">
        <f t="shared" si="18"/>
        <v>MCBBound &amp; Not Paid</v>
      </c>
    </row>
    <row r="1171" spans="1:15" ht="12" customHeight="1" outlineLevel="1" x14ac:dyDescent="0.2">
      <c r="A1171" s="12" t="s">
        <v>24158</v>
      </c>
      <c r="B1171" s="12">
        <v>17784</v>
      </c>
      <c r="C1171" s="12" t="s">
        <v>20133</v>
      </c>
      <c r="D1171" s="13">
        <v>39916</v>
      </c>
      <c r="E1171" s="13">
        <v>39919</v>
      </c>
      <c r="F1171" s="14">
        <v>39920</v>
      </c>
      <c r="G1171" s="20"/>
      <c r="H1171" s="20"/>
      <c r="J1171" s="23"/>
      <c r="K1171" s="23"/>
      <c r="L1171" s="15">
        <v>0</v>
      </c>
      <c r="M1171" s="15">
        <v>0</v>
      </c>
      <c r="O1171" t="str">
        <f t="shared" si="18"/>
        <v>NBBDeclined</v>
      </c>
    </row>
    <row r="1172" spans="1:15" ht="12" customHeight="1" outlineLevel="1" x14ac:dyDescent="0.2">
      <c r="A1172" s="12" t="s">
        <v>24158</v>
      </c>
      <c r="B1172" s="12">
        <v>17783</v>
      </c>
      <c r="C1172" s="12" t="s">
        <v>20135</v>
      </c>
      <c r="D1172" s="13">
        <v>39918</v>
      </c>
      <c r="E1172" s="13">
        <v>39919</v>
      </c>
      <c r="F1172" s="14">
        <v>39920</v>
      </c>
      <c r="G1172" s="14">
        <v>39924</v>
      </c>
      <c r="H1172" s="14">
        <v>39924</v>
      </c>
      <c r="I1172" s="21">
        <v>36883</v>
      </c>
      <c r="J1172" s="15">
        <v>4</v>
      </c>
      <c r="K1172" s="15">
        <v>0</v>
      </c>
      <c r="L1172" s="15">
        <v>4</v>
      </c>
      <c r="M1172" s="15">
        <v>-3041</v>
      </c>
      <c r="O1172" t="str">
        <f t="shared" si="18"/>
        <v>NBBBound &amp; Not Paid</v>
      </c>
    </row>
    <row r="1173" spans="1:15" ht="12" customHeight="1" outlineLevel="1" x14ac:dyDescent="0.2">
      <c r="A1173" s="12" t="s">
        <v>20138</v>
      </c>
      <c r="B1173" s="12">
        <v>17000</v>
      </c>
      <c r="C1173" s="12" t="s">
        <v>24150</v>
      </c>
      <c r="D1173" s="13">
        <v>39906</v>
      </c>
      <c r="E1173" s="13">
        <v>39920</v>
      </c>
      <c r="F1173" s="14">
        <v>39923</v>
      </c>
      <c r="G1173" s="20"/>
      <c r="H1173" s="20"/>
      <c r="I1173" s="16">
        <v>39970</v>
      </c>
      <c r="J1173" s="23"/>
      <c r="K1173" s="23"/>
      <c r="L1173" s="15">
        <v>0</v>
      </c>
      <c r="M1173" s="15">
        <v>0</v>
      </c>
      <c r="O1173" t="str">
        <f t="shared" si="18"/>
        <v>CNJDO NOT RENEW</v>
      </c>
    </row>
    <row r="1174" spans="1:15" ht="12" customHeight="1" outlineLevel="1" x14ac:dyDescent="0.2">
      <c r="A1174" s="12" t="s">
        <v>20138</v>
      </c>
      <c r="B1174" s="12">
        <v>16868</v>
      </c>
      <c r="C1174" s="12" t="s">
        <v>20135</v>
      </c>
      <c r="D1174" s="13">
        <v>39917</v>
      </c>
      <c r="E1174" s="13">
        <v>39923</v>
      </c>
      <c r="F1174" s="14">
        <v>39923</v>
      </c>
      <c r="G1174" s="14">
        <v>39925</v>
      </c>
      <c r="H1174" s="14">
        <v>39927</v>
      </c>
      <c r="I1174" s="16">
        <v>39935</v>
      </c>
      <c r="J1174" s="15">
        <v>2</v>
      </c>
      <c r="K1174" s="15">
        <v>2</v>
      </c>
      <c r="L1174" s="15">
        <v>4</v>
      </c>
      <c r="M1174" s="15">
        <v>8</v>
      </c>
      <c r="O1174" t="str">
        <f t="shared" si="18"/>
        <v>CNJBound &amp; Not Paid</v>
      </c>
    </row>
    <row r="1175" spans="1:15" ht="12" customHeight="1" outlineLevel="1" x14ac:dyDescent="0.2">
      <c r="A1175" s="12" t="s">
        <v>24155</v>
      </c>
      <c r="B1175" s="12">
        <v>16726</v>
      </c>
      <c r="C1175" s="12" t="s">
        <v>20135</v>
      </c>
      <c r="D1175" s="13">
        <v>39923</v>
      </c>
      <c r="E1175" s="13">
        <v>39923</v>
      </c>
      <c r="F1175" s="14">
        <v>39923</v>
      </c>
      <c r="G1175" s="14">
        <v>39924</v>
      </c>
      <c r="H1175" s="14">
        <v>39924</v>
      </c>
      <c r="I1175" s="16">
        <v>39927</v>
      </c>
      <c r="J1175" s="15">
        <v>1</v>
      </c>
      <c r="K1175" s="15">
        <v>0</v>
      </c>
      <c r="L1175" s="15">
        <v>1</v>
      </c>
      <c r="M1175" s="15">
        <v>3</v>
      </c>
      <c r="O1175" t="str">
        <f t="shared" si="18"/>
        <v>JRBound &amp; Not Paid</v>
      </c>
    </row>
    <row r="1176" spans="1:15" ht="21.95" customHeight="1" outlineLevel="1" x14ac:dyDescent="0.2">
      <c r="A1176" s="12" t="s">
        <v>24155</v>
      </c>
      <c r="B1176" s="12">
        <v>16993</v>
      </c>
      <c r="C1176" s="12" t="s">
        <v>24149</v>
      </c>
      <c r="D1176" s="13">
        <v>39902</v>
      </c>
      <c r="E1176" s="13">
        <v>39923</v>
      </c>
      <c r="F1176" s="14">
        <v>39923</v>
      </c>
      <c r="G1176" s="14">
        <v>39951</v>
      </c>
      <c r="H1176" s="14">
        <v>39951</v>
      </c>
      <c r="I1176" s="21">
        <v>39969</v>
      </c>
      <c r="J1176" s="15">
        <v>28</v>
      </c>
      <c r="K1176" s="15">
        <v>0</v>
      </c>
      <c r="L1176" s="15">
        <v>28</v>
      </c>
      <c r="M1176" s="15">
        <v>18</v>
      </c>
      <c r="O1176" t="str">
        <f t="shared" si="18"/>
        <v>JRRenewal Laspe Replaced</v>
      </c>
    </row>
    <row r="1177" spans="1:15" ht="12" customHeight="1" outlineLevel="1" x14ac:dyDescent="0.2">
      <c r="A1177" s="12" t="s">
        <v>24156</v>
      </c>
      <c r="B1177" s="12">
        <v>17788</v>
      </c>
      <c r="C1177" s="12" t="s">
        <v>20135</v>
      </c>
      <c r="D1177" s="13">
        <v>39893</v>
      </c>
      <c r="E1177" s="13">
        <v>39899</v>
      </c>
      <c r="F1177" s="14">
        <v>39923</v>
      </c>
      <c r="G1177" s="14">
        <v>39923</v>
      </c>
      <c r="H1177" s="20"/>
      <c r="I1177" s="18"/>
      <c r="J1177" s="15">
        <v>0</v>
      </c>
      <c r="K1177" s="23"/>
      <c r="L1177" s="15">
        <v>0</v>
      </c>
      <c r="M1177" s="15">
        <v>0</v>
      </c>
      <c r="O1177" t="str">
        <f t="shared" si="18"/>
        <v>LABBound &amp; Not Paid</v>
      </c>
    </row>
    <row r="1178" spans="1:15" ht="12" customHeight="1" outlineLevel="1" x14ac:dyDescent="0.2">
      <c r="A1178" s="12" t="s">
        <v>24158</v>
      </c>
      <c r="B1178" s="12">
        <v>17790</v>
      </c>
      <c r="C1178" s="12" t="s">
        <v>20133</v>
      </c>
      <c r="D1178" s="18"/>
      <c r="E1178" s="13">
        <v>39923</v>
      </c>
      <c r="F1178" s="14">
        <v>39923</v>
      </c>
      <c r="G1178" s="20"/>
      <c r="H1178" s="20"/>
      <c r="I1178" s="18"/>
      <c r="J1178" s="23"/>
      <c r="K1178" s="23"/>
      <c r="L1178" s="15">
        <v>0</v>
      </c>
      <c r="M1178" s="15">
        <v>0</v>
      </c>
      <c r="O1178" t="str">
        <f t="shared" si="18"/>
        <v>NBBDeclined</v>
      </c>
    </row>
    <row r="1179" spans="1:15" ht="12" customHeight="1" outlineLevel="1" x14ac:dyDescent="0.2">
      <c r="A1179" s="12" t="s">
        <v>24158</v>
      </c>
      <c r="B1179" s="12">
        <v>17789</v>
      </c>
      <c r="C1179" s="12" t="s">
        <v>20135</v>
      </c>
      <c r="D1179" s="13">
        <v>39923</v>
      </c>
      <c r="E1179" s="13">
        <v>39923</v>
      </c>
      <c r="F1179" s="14">
        <v>39923</v>
      </c>
      <c r="G1179" s="19">
        <v>39924</v>
      </c>
      <c r="H1179" s="19">
        <v>39924</v>
      </c>
      <c r="I1179" s="18"/>
      <c r="J1179" s="22">
        <v>1</v>
      </c>
      <c r="K1179" s="22">
        <v>0</v>
      </c>
      <c r="L1179" s="15">
        <v>1</v>
      </c>
      <c r="M1179" s="15">
        <v>0</v>
      </c>
      <c r="O1179" t="str">
        <f t="shared" si="18"/>
        <v>NBBBound &amp; Not Paid</v>
      </c>
    </row>
    <row r="1180" spans="1:15" ht="12" customHeight="1" outlineLevel="1" x14ac:dyDescent="0.2">
      <c r="A1180" s="12" t="s">
        <v>24158</v>
      </c>
      <c r="B1180" s="12">
        <v>17786</v>
      </c>
      <c r="C1180" s="12" t="s">
        <v>20135</v>
      </c>
      <c r="D1180" s="13">
        <v>39920</v>
      </c>
      <c r="E1180" s="13">
        <v>39923</v>
      </c>
      <c r="F1180" s="14">
        <v>39923</v>
      </c>
      <c r="G1180" s="14">
        <v>39924</v>
      </c>
      <c r="H1180" s="14">
        <v>39945</v>
      </c>
      <c r="I1180" s="18"/>
      <c r="J1180" s="15">
        <v>1</v>
      </c>
      <c r="K1180" s="15">
        <v>21</v>
      </c>
      <c r="L1180" s="15">
        <v>22</v>
      </c>
      <c r="M1180" s="15">
        <v>0</v>
      </c>
      <c r="O1180" t="str">
        <f t="shared" si="18"/>
        <v>NBBBound &amp; Not Paid</v>
      </c>
    </row>
    <row r="1181" spans="1:15" ht="12" customHeight="1" outlineLevel="1" x14ac:dyDescent="0.2">
      <c r="A1181" s="12" t="s">
        <v>24158</v>
      </c>
      <c r="B1181" s="12">
        <v>17785</v>
      </c>
      <c r="C1181" s="12" t="s">
        <v>20133</v>
      </c>
      <c r="D1181" s="13">
        <v>39899</v>
      </c>
      <c r="E1181" s="13">
        <v>39922</v>
      </c>
      <c r="F1181" s="14">
        <v>39923</v>
      </c>
      <c r="G1181" s="20"/>
      <c r="H1181" s="8"/>
      <c r="I1181" s="18"/>
      <c r="J1181" s="23"/>
      <c r="K1181" s="10"/>
      <c r="L1181" s="15">
        <v>0</v>
      </c>
      <c r="M1181" s="15">
        <v>0</v>
      </c>
      <c r="O1181" t="str">
        <f t="shared" si="18"/>
        <v>NBBDeclined</v>
      </c>
    </row>
    <row r="1182" spans="1:15" ht="12" customHeight="1" outlineLevel="1" x14ac:dyDescent="0.2">
      <c r="A1182" s="12" t="s">
        <v>24158</v>
      </c>
      <c r="B1182" s="12">
        <v>17787</v>
      </c>
      <c r="C1182" s="12" t="s">
        <v>20133</v>
      </c>
      <c r="D1182" s="13">
        <v>39917</v>
      </c>
      <c r="E1182" s="13">
        <v>39920</v>
      </c>
      <c r="F1182" s="14">
        <v>39923</v>
      </c>
      <c r="G1182" s="20"/>
      <c r="H1182" s="20"/>
      <c r="I1182" s="18"/>
      <c r="J1182" s="23"/>
      <c r="K1182" s="23"/>
      <c r="L1182" s="15">
        <v>0</v>
      </c>
      <c r="M1182" s="15">
        <v>0</v>
      </c>
      <c r="O1182" t="str">
        <f t="shared" si="18"/>
        <v>NBBDeclined</v>
      </c>
    </row>
    <row r="1183" spans="1:15" ht="12" customHeight="1" outlineLevel="1" x14ac:dyDescent="0.2">
      <c r="A1183" s="12" t="s">
        <v>24153</v>
      </c>
      <c r="B1183" s="12">
        <v>16865</v>
      </c>
      <c r="C1183" s="12" t="s">
        <v>20135</v>
      </c>
      <c r="D1183" s="13">
        <v>39923</v>
      </c>
      <c r="E1183" s="13">
        <v>39924</v>
      </c>
      <c r="F1183" s="14">
        <v>39924</v>
      </c>
      <c r="G1183" s="14">
        <v>39926</v>
      </c>
      <c r="H1183" s="14">
        <v>39926</v>
      </c>
      <c r="I1183" s="16">
        <v>39935</v>
      </c>
      <c r="J1183" s="15">
        <v>2</v>
      </c>
      <c r="K1183" s="15">
        <v>0</v>
      </c>
      <c r="L1183" s="15">
        <v>2</v>
      </c>
      <c r="M1183" s="15">
        <v>9</v>
      </c>
      <c r="O1183" t="str">
        <f t="shared" si="18"/>
        <v>HJMBound &amp; Not Paid</v>
      </c>
    </row>
    <row r="1184" spans="1:15" ht="12" customHeight="1" outlineLevel="1" x14ac:dyDescent="0.2">
      <c r="A1184" s="12" t="s">
        <v>24153</v>
      </c>
      <c r="B1184" s="12">
        <v>16546</v>
      </c>
      <c r="C1184" s="12" t="s">
        <v>20135</v>
      </c>
      <c r="D1184" s="13">
        <v>39917</v>
      </c>
      <c r="E1184" s="13">
        <v>39924</v>
      </c>
      <c r="F1184" s="14">
        <v>39924</v>
      </c>
      <c r="G1184" s="14">
        <v>39924</v>
      </c>
      <c r="H1184" s="14">
        <v>39925</v>
      </c>
      <c r="I1184" s="16">
        <v>39899</v>
      </c>
      <c r="J1184" s="15">
        <v>0</v>
      </c>
      <c r="K1184" s="15">
        <v>1</v>
      </c>
      <c r="L1184" s="15">
        <v>1</v>
      </c>
      <c r="M1184" s="15">
        <v>-26</v>
      </c>
      <c r="O1184" t="str">
        <f t="shared" si="18"/>
        <v>HJMBound &amp; Not Paid</v>
      </c>
    </row>
    <row r="1185" spans="1:15" ht="12" customHeight="1" outlineLevel="1" x14ac:dyDescent="0.2">
      <c r="A1185" s="12" t="s">
        <v>24153</v>
      </c>
      <c r="B1185" s="12">
        <v>16870</v>
      </c>
      <c r="C1185" s="12" t="s">
        <v>20135</v>
      </c>
      <c r="D1185" s="13">
        <v>39923</v>
      </c>
      <c r="E1185" s="13">
        <v>39923</v>
      </c>
      <c r="F1185" s="14">
        <v>39924</v>
      </c>
      <c r="G1185" s="14">
        <v>39927</v>
      </c>
      <c r="H1185" s="14">
        <v>39932</v>
      </c>
      <c r="I1185" s="21">
        <v>39936</v>
      </c>
      <c r="J1185" s="15">
        <v>3</v>
      </c>
      <c r="K1185" s="15">
        <v>5</v>
      </c>
      <c r="L1185" s="15">
        <v>8</v>
      </c>
      <c r="M1185" s="15">
        <v>4</v>
      </c>
      <c r="O1185" t="str">
        <f t="shared" si="18"/>
        <v>HJMBound &amp; Not Paid</v>
      </c>
    </row>
    <row r="1186" spans="1:15" ht="12" customHeight="1" outlineLevel="1" x14ac:dyDescent="0.2">
      <c r="A1186" s="12" t="s">
        <v>24153</v>
      </c>
      <c r="B1186" s="12">
        <v>17056</v>
      </c>
      <c r="C1186" s="12" t="s">
        <v>20135</v>
      </c>
      <c r="D1186" s="13">
        <v>39910</v>
      </c>
      <c r="E1186" s="13">
        <v>39923</v>
      </c>
      <c r="F1186" s="14">
        <v>39924</v>
      </c>
      <c r="G1186" s="14">
        <v>39954</v>
      </c>
      <c r="H1186" s="14">
        <v>39954</v>
      </c>
      <c r="I1186" s="16">
        <v>39987</v>
      </c>
      <c r="J1186" s="15">
        <v>30</v>
      </c>
      <c r="K1186" s="15">
        <v>0</v>
      </c>
      <c r="L1186" s="15">
        <v>30</v>
      </c>
      <c r="M1186" s="15">
        <v>33</v>
      </c>
      <c r="O1186" t="str">
        <f t="shared" si="18"/>
        <v>HJMBound &amp; Not Paid</v>
      </c>
    </row>
    <row r="1187" spans="1:15" ht="12" customHeight="1" outlineLevel="1" x14ac:dyDescent="0.2">
      <c r="A1187" s="12" t="s">
        <v>24155</v>
      </c>
      <c r="B1187" s="12">
        <v>16728</v>
      </c>
      <c r="C1187" s="12" t="s">
        <v>20135</v>
      </c>
      <c r="D1187" s="13">
        <v>39924</v>
      </c>
      <c r="E1187" s="13">
        <v>39924</v>
      </c>
      <c r="F1187" s="14">
        <v>39924</v>
      </c>
      <c r="G1187" s="14">
        <v>39924</v>
      </c>
      <c r="H1187" s="14">
        <v>39925</v>
      </c>
      <c r="I1187" s="16">
        <v>39929</v>
      </c>
      <c r="J1187" s="15">
        <v>0</v>
      </c>
      <c r="K1187" s="15">
        <v>1</v>
      </c>
      <c r="L1187" s="15">
        <v>1</v>
      </c>
      <c r="M1187" s="15">
        <v>4</v>
      </c>
      <c r="O1187" t="str">
        <f t="shared" si="18"/>
        <v>JRBound &amp; Not Paid</v>
      </c>
    </row>
    <row r="1188" spans="1:15" ht="12" customHeight="1" outlineLevel="1" x14ac:dyDescent="0.2">
      <c r="A1188" s="12" t="s">
        <v>24157</v>
      </c>
      <c r="B1188" s="12">
        <v>16721</v>
      </c>
      <c r="C1188" s="12" t="s">
        <v>20135</v>
      </c>
      <c r="D1188" s="13">
        <v>39924</v>
      </c>
      <c r="E1188" s="13">
        <v>39924</v>
      </c>
      <c r="F1188" s="14">
        <v>39924</v>
      </c>
      <c r="G1188" s="14">
        <v>39924</v>
      </c>
      <c r="H1188" s="14">
        <v>39925</v>
      </c>
      <c r="I1188" s="16">
        <v>39926</v>
      </c>
      <c r="J1188" s="15">
        <v>0</v>
      </c>
      <c r="K1188" s="15">
        <v>1</v>
      </c>
      <c r="L1188" s="15">
        <v>1</v>
      </c>
      <c r="M1188" s="15">
        <v>1</v>
      </c>
      <c r="O1188" t="str">
        <f t="shared" si="18"/>
        <v>MCBBound &amp; Not Paid</v>
      </c>
    </row>
    <row r="1189" spans="1:15" ht="12" customHeight="1" outlineLevel="1" x14ac:dyDescent="0.2">
      <c r="A1189" s="12" t="s">
        <v>24158</v>
      </c>
      <c r="B1189" s="12">
        <v>17791</v>
      </c>
      <c r="C1189" s="12" t="s">
        <v>20133</v>
      </c>
      <c r="D1189" s="13">
        <v>39906</v>
      </c>
      <c r="E1189" s="13">
        <v>39924</v>
      </c>
      <c r="F1189" s="14">
        <v>39924</v>
      </c>
      <c r="G1189" s="20"/>
      <c r="H1189" s="20"/>
      <c r="I1189" s="18"/>
      <c r="J1189" s="23"/>
      <c r="K1189" s="23"/>
      <c r="L1189" s="15">
        <v>0</v>
      </c>
      <c r="M1189" s="15">
        <v>0</v>
      </c>
      <c r="O1189" t="str">
        <f t="shared" si="18"/>
        <v>NBBDeclined</v>
      </c>
    </row>
    <row r="1190" spans="1:15" ht="12" customHeight="1" outlineLevel="1" x14ac:dyDescent="0.2">
      <c r="A1190" s="12" t="s">
        <v>24153</v>
      </c>
      <c r="B1190" s="12">
        <v>16949</v>
      </c>
      <c r="C1190" s="12" t="s">
        <v>20135</v>
      </c>
      <c r="D1190" s="13">
        <v>39920</v>
      </c>
      <c r="E1190" s="13">
        <v>39924</v>
      </c>
      <c r="F1190" s="14">
        <v>39925</v>
      </c>
      <c r="G1190" s="14">
        <v>39944</v>
      </c>
      <c r="H1190" s="14">
        <v>39944</v>
      </c>
      <c r="I1190" s="16">
        <v>39960</v>
      </c>
      <c r="J1190" s="15">
        <v>19</v>
      </c>
      <c r="K1190" s="15">
        <v>0</v>
      </c>
      <c r="L1190" s="15">
        <v>19</v>
      </c>
      <c r="M1190" s="15">
        <v>16</v>
      </c>
      <c r="O1190" t="str">
        <f t="shared" si="18"/>
        <v>HJMBound &amp; Not Paid</v>
      </c>
    </row>
    <row r="1191" spans="1:15" ht="12" customHeight="1" outlineLevel="1" x14ac:dyDescent="0.2">
      <c r="A1191" s="12" t="s">
        <v>24153</v>
      </c>
      <c r="B1191" s="12">
        <v>16967</v>
      </c>
      <c r="C1191" s="12" t="s">
        <v>20135</v>
      </c>
      <c r="D1191" s="13">
        <v>39921</v>
      </c>
      <c r="E1191" s="13">
        <v>39925</v>
      </c>
      <c r="F1191" s="14">
        <v>39925</v>
      </c>
      <c r="G1191" s="14">
        <v>39945</v>
      </c>
      <c r="H1191" s="14">
        <v>39945</v>
      </c>
      <c r="I1191" s="21">
        <v>39965</v>
      </c>
      <c r="J1191" s="15">
        <v>20</v>
      </c>
      <c r="K1191" s="15">
        <v>0</v>
      </c>
      <c r="L1191" s="15">
        <v>20</v>
      </c>
      <c r="M1191" s="15">
        <v>20</v>
      </c>
      <c r="O1191" t="str">
        <f t="shared" si="18"/>
        <v>HJMBound &amp; Not Paid</v>
      </c>
    </row>
    <row r="1192" spans="1:15" ht="12" customHeight="1" outlineLevel="1" x14ac:dyDescent="0.2">
      <c r="A1192" s="12" t="s">
        <v>24153</v>
      </c>
      <c r="B1192" s="12">
        <v>16534</v>
      </c>
      <c r="C1192" s="12" t="s">
        <v>20135</v>
      </c>
      <c r="D1192" s="13">
        <v>39924</v>
      </c>
      <c r="E1192" s="13">
        <v>39925</v>
      </c>
      <c r="F1192" s="14">
        <v>39925</v>
      </c>
      <c r="G1192" s="14">
        <v>39934</v>
      </c>
      <c r="H1192" s="14">
        <v>39934</v>
      </c>
      <c r="I1192" s="16">
        <v>39895</v>
      </c>
      <c r="J1192" s="15">
        <v>9</v>
      </c>
      <c r="K1192" s="15">
        <v>0</v>
      </c>
      <c r="L1192" s="15">
        <v>9</v>
      </c>
      <c r="M1192" s="15">
        <v>-39</v>
      </c>
      <c r="O1192" t="str">
        <f t="shared" si="18"/>
        <v>HJMBound &amp; Not Paid</v>
      </c>
    </row>
    <row r="1193" spans="1:15" ht="12" customHeight="1" outlineLevel="1" x14ac:dyDescent="0.2">
      <c r="A1193" s="12" t="s">
        <v>24155</v>
      </c>
      <c r="B1193" s="12">
        <v>17001</v>
      </c>
      <c r="C1193" s="12" t="s">
        <v>20135</v>
      </c>
      <c r="D1193" s="13">
        <v>39923</v>
      </c>
      <c r="E1193" s="13">
        <v>39924</v>
      </c>
      <c r="F1193" s="14">
        <v>39925</v>
      </c>
      <c r="G1193" s="14">
        <v>39946</v>
      </c>
      <c r="H1193" s="14">
        <v>39947</v>
      </c>
      <c r="I1193" s="16">
        <v>39971</v>
      </c>
      <c r="J1193" s="15">
        <v>21</v>
      </c>
      <c r="K1193" s="15">
        <v>1</v>
      </c>
      <c r="L1193" s="15">
        <v>22</v>
      </c>
      <c r="M1193" s="15">
        <v>24</v>
      </c>
      <c r="O1193" t="str">
        <f t="shared" si="18"/>
        <v>JRBound &amp; Not Paid</v>
      </c>
    </row>
    <row r="1194" spans="1:15" ht="12" customHeight="1" outlineLevel="1" x14ac:dyDescent="0.2">
      <c r="A1194" s="12" t="s">
        <v>24156</v>
      </c>
      <c r="B1194" s="12">
        <v>17794</v>
      </c>
      <c r="C1194" s="12" t="s">
        <v>20136</v>
      </c>
      <c r="D1194" s="13">
        <v>39916</v>
      </c>
      <c r="E1194" s="13">
        <v>39925</v>
      </c>
      <c r="F1194" s="14">
        <v>39925</v>
      </c>
      <c r="G1194" s="20"/>
      <c r="H1194" s="8"/>
      <c r="J1194" s="23"/>
      <c r="K1194" s="10"/>
      <c r="L1194" s="15">
        <v>0</v>
      </c>
      <c r="M1194" s="15">
        <v>0</v>
      </c>
      <c r="O1194" t="str">
        <f t="shared" si="18"/>
        <v>LABClose-No Info</v>
      </c>
    </row>
    <row r="1195" spans="1:15" ht="12" customHeight="1" outlineLevel="1" x14ac:dyDescent="0.2">
      <c r="A1195" s="12" t="s">
        <v>24157</v>
      </c>
      <c r="B1195" s="12">
        <v>16945</v>
      </c>
      <c r="C1195" s="12" t="s">
        <v>20135</v>
      </c>
      <c r="D1195" s="13">
        <v>39919</v>
      </c>
      <c r="E1195" s="13">
        <v>39925</v>
      </c>
      <c r="F1195" s="14">
        <v>39925</v>
      </c>
      <c r="G1195" s="14">
        <v>39937</v>
      </c>
      <c r="H1195" s="14">
        <v>39938</v>
      </c>
      <c r="I1195" s="16">
        <v>39958</v>
      </c>
      <c r="J1195" s="15">
        <v>12</v>
      </c>
      <c r="K1195" s="15">
        <v>1</v>
      </c>
      <c r="L1195" s="15">
        <v>13</v>
      </c>
      <c r="M1195" s="15">
        <v>20</v>
      </c>
      <c r="O1195" t="str">
        <f t="shared" si="18"/>
        <v>MCBBound &amp; Not Paid</v>
      </c>
    </row>
    <row r="1196" spans="1:15" ht="12" customHeight="1" outlineLevel="1" x14ac:dyDescent="0.2">
      <c r="A1196" s="12" t="s">
        <v>24157</v>
      </c>
      <c r="B1196" s="12">
        <v>16965</v>
      </c>
      <c r="C1196" s="12" t="s">
        <v>20135</v>
      </c>
      <c r="D1196" s="13">
        <v>39925</v>
      </c>
      <c r="E1196" s="13">
        <v>39925</v>
      </c>
      <c r="F1196" s="14">
        <v>39925</v>
      </c>
      <c r="G1196" s="14">
        <v>39926</v>
      </c>
      <c r="H1196" s="14">
        <v>39944</v>
      </c>
      <c r="I1196" s="16">
        <v>39965</v>
      </c>
      <c r="J1196" s="15">
        <v>1</v>
      </c>
      <c r="K1196" s="15">
        <v>18</v>
      </c>
      <c r="L1196" s="15">
        <v>19</v>
      </c>
      <c r="M1196" s="15">
        <v>21</v>
      </c>
      <c r="O1196" t="str">
        <f t="shared" si="18"/>
        <v>MCBBound &amp; Not Paid</v>
      </c>
    </row>
    <row r="1197" spans="1:15" ht="12" customHeight="1" outlineLevel="1" x14ac:dyDescent="0.2">
      <c r="A1197" s="12" t="s">
        <v>24158</v>
      </c>
      <c r="B1197" s="12">
        <v>17793</v>
      </c>
      <c r="C1197" s="12" t="s">
        <v>20135</v>
      </c>
      <c r="D1197" s="13">
        <v>39912</v>
      </c>
      <c r="E1197" s="13">
        <v>39925</v>
      </c>
      <c r="F1197" s="14">
        <v>39925</v>
      </c>
      <c r="G1197" s="14">
        <v>39927</v>
      </c>
      <c r="H1197" s="14">
        <v>39927</v>
      </c>
      <c r="I1197" s="18"/>
      <c r="J1197" s="15">
        <v>2</v>
      </c>
      <c r="K1197" s="15">
        <v>0</v>
      </c>
      <c r="L1197" s="15">
        <v>2</v>
      </c>
      <c r="M1197" s="15">
        <v>0</v>
      </c>
      <c r="O1197" t="str">
        <f t="shared" si="18"/>
        <v>NBBBound &amp; Not Paid</v>
      </c>
    </row>
    <row r="1198" spans="1:15" ht="12" customHeight="1" outlineLevel="1" x14ac:dyDescent="0.2">
      <c r="A1198" s="12" t="s">
        <v>24158</v>
      </c>
      <c r="B1198" s="12">
        <v>17792</v>
      </c>
      <c r="C1198" s="12" t="s">
        <v>20133</v>
      </c>
      <c r="D1198" s="18"/>
      <c r="E1198" s="13">
        <v>39924</v>
      </c>
      <c r="F1198" s="14">
        <v>39925</v>
      </c>
      <c r="G1198" s="20"/>
      <c r="H1198" s="20"/>
      <c r="I1198" s="18"/>
      <c r="J1198" s="23"/>
      <c r="K1198" s="23"/>
      <c r="L1198" s="15">
        <v>0</v>
      </c>
      <c r="M1198" s="15">
        <v>0</v>
      </c>
      <c r="O1198" t="str">
        <f t="shared" si="18"/>
        <v>NBBDeclined</v>
      </c>
    </row>
    <row r="1199" spans="1:15" ht="12" customHeight="1" outlineLevel="1" x14ac:dyDescent="0.2">
      <c r="A1199" s="12" t="s">
        <v>24158</v>
      </c>
      <c r="B1199" s="12">
        <v>17795</v>
      </c>
      <c r="C1199" s="12" t="s">
        <v>20135</v>
      </c>
      <c r="D1199" s="17">
        <v>39925</v>
      </c>
      <c r="E1199" s="13">
        <v>39926</v>
      </c>
      <c r="F1199" s="14">
        <v>39926</v>
      </c>
      <c r="G1199" s="19">
        <v>39931</v>
      </c>
      <c r="H1199" s="19">
        <v>39931</v>
      </c>
      <c r="J1199" s="22">
        <v>5</v>
      </c>
      <c r="K1199" s="22">
        <v>0</v>
      </c>
      <c r="L1199" s="15">
        <v>5</v>
      </c>
      <c r="M1199" s="15">
        <v>0</v>
      </c>
      <c r="O1199" t="str">
        <f t="shared" si="18"/>
        <v>NBBBound &amp; Not Paid</v>
      </c>
    </row>
    <row r="1200" spans="1:15" ht="12" customHeight="1" outlineLevel="1" x14ac:dyDescent="0.2">
      <c r="A1200" s="12" t="s">
        <v>20138</v>
      </c>
      <c r="B1200" s="12">
        <v>16952</v>
      </c>
      <c r="C1200" s="12" t="s">
        <v>20135</v>
      </c>
      <c r="D1200" s="13">
        <v>39902</v>
      </c>
      <c r="E1200" s="13">
        <v>39926</v>
      </c>
      <c r="F1200" s="14">
        <v>39927</v>
      </c>
      <c r="G1200" s="14">
        <v>39944</v>
      </c>
      <c r="H1200" s="14">
        <v>39944</v>
      </c>
      <c r="I1200" s="16">
        <v>39960</v>
      </c>
      <c r="J1200" s="15">
        <v>17</v>
      </c>
      <c r="K1200" s="15">
        <v>0</v>
      </c>
      <c r="L1200" s="15">
        <v>17</v>
      </c>
      <c r="M1200" s="15">
        <v>16</v>
      </c>
      <c r="O1200" t="str">
        <f t="shared" si="18"/>
        <v>CNJBound &amp; Not Paid</v>
      </c>
    </row>
    <row r="1201" spans="1:15" ht="12" customHeight="1" outlineLevel="1" x14ac:dyDescent="0.2">
      <c r="A1201" s="12" t="s">
        <v>20138</v>
      </c>
      <c r="B1201" s="12">
        <v>16882</v>
      </c>
      <c r="C1201" s="12" t="s">
        <v>20135</v>
      </c>
      <c r="D1201" s="13">
        <v>39924</v>
      </c>
      <c r="E1201" s="13">
        <v>39927</v>
      </c>
      <c r="F1201" s="14">
        <v>39927</v>
      </c>
      <c r="G1201" s="14">
        <v>39930</v>
      </c>
      <c r="H1201" s="14">
        <v>39931</v>
      </c>
      <c r="I1201" s="21">
        <v>39939</v>
      </c>
      <c r="J1201" s="15">
        <v>3</v>
      </c>
      <c r="K1201" s="15">
        <v>1</v>
      </c>
      <c r="L1201" s="15">
        <v>4</v>
      </c>
      <c r="M1201" s="15">
        <v>8</v>
      </c>
      <c r="O1201" t="str">
        <f t="shared" si="18"/>
        <v>CNJBound &amp; Not Paid</v>
      </c>
    </row>
    <row r="1202" spans="1:15" ht="12" customHeight="1" outlineLevel="1" x14ac:dyDescent="0.2">
      <c r="A1202" s="12" t="s">
        <v>20138</v>
      </c>
      <c r="B1202" s="12">
        <v>16897</v>
      </c>
      <c r="C1202" s="12" t="s">
        <v>20135</v>
      </c>
      <c r="D1202" s="13">
        <v>39918</v>
      </c>
      <c r="E1202" s="13">
        <v>39925</v>
      </c>
      <c r="F1202" s="14">
        <v>39927</v>
      </c>
      <c r="G1202" s="19">
        <v>39934</v>
      </c>
      <c r="H1202" s="19">
        <v>39934</v>
      </c>
      <c r="I1202" s="21">
        <v>39944</v>
      </c>
      <c r="J1202" s="22">
        <v>7</v>
      </c>
      <c r="K1202" s="22">
        <v>0</v>
      </c>
      <c r="L1202" s="15">
        <v>7</v>
      </c>
      <c r="M1202" s="15">
        <v>10</v>
      </c>
      <c r="O1202" t="str">
        <f t="shared" si="18"/>
        <v>CNJBound &amp; Not Paid</v>
      </c>
    </row>
    <row r="1203" spans="1:15" ht="12" customHeight="1" outlineLevel="1" x14ac:dyDescent="0.2">
      <c r="A1203" s="12" t="s">
        <v>24153</v>
      </c>
      <c r="B1203" s="12">
        <v>16944</v>
      </c>
      <c r="C1203" s="12" t="s">
        <v>20135</v>
      </c>
      <c r="D1203" s="13">
        <v>39910</v>
      </c>
      <c r="E1203" s="13">
        <v>39926</v>
      </c>
      <c r="F1203" s="14">
        <v>39927</v>
      </c>
      <c r="G1203" s="14">
        <v>39944</v>
      </c>
      <c r="H1203" s="14">
        <v>39944</v>
      </c>
      <c r="I1203" s="21">
        <v>39958</v>
      </c>
      <c r="J1203" s="15">
        <v>17</v>
      </c>
      <c r="K1203" s="15">
        <v>0</v>
      </c>
      <c r="L1203" s="15">
        <v>17</v>
      </c>
      <c r="M1203" s="15">
        <v>14</v>
      </c>
      <c r="O1203" t="str">
        <f t="shared" si="18"/>
        <v>HJMBound &amp; Not Paid</v>
      </c>
    </row>
    <row r="1204" spans="1:15" ht="12" customHeight="1" outlineLevel="1" x14ac:dyDescent="0.2">
      <c r="A1204" s="12" t="s">
        <v>24153</v>
      </c>
      <c r="B1204" s="12">
        <v>16900</v>
      </c>
      <c r="C1204" s="12" t="s">
        <v>20135</v>
      </c>
      <c r="D1204" s="13">
        <v>39912</v>
      </c>
      <c r="E1204" s="13">
        <v>39925</v>
      </c>
      <c r="F1204" s="14">
        <v>39927</v>
      </c>
      <c r="G1204" s="19">
        <v>39933</v>
      </c>
      <c r="H1204" s="19">
        <v>39933</v>
      </c>
      <c r="I1204" s="21">
        <v>39946</v>
      </c>
      <c r="J1204" s="22">
        <v>6</v>
      </c>
      <c r="K1204" s="22">
        <v>0</v>
      </c>
      <c r="L1204" s="15">
        <v>6</v>
      </c>
      <c r="M1204" s="15">
        <v>13</v>
      </c>
      <c r="O1204" t="str">
        <f t="shared" si="18"/>
        <v>HJMBound &amp; Not Paid</v>
      </c>
    </row>
    <row r="1205" spans="1:15" ht="12" customHeight="1" outlineLevel="1" x14ac:dyDescent="0.2">
      <c r="A1205" s="12" t="s">
        <v>24153</v>
      </c>
      <c r="B1205" s="12">
        <v>17797</v>
      </c>
      <c r="C1205" s="12" t="s">
        <v>20133</v>
      </c>
      <c r="D1205" s="18"/>
      <c r="E1205" s="13">
        <v>39926</v>
      </c>
      <c r="F1205" s="14">
        <v>39927</v>
      </c>
      <c r="G1205" s="20"/>
      <c r="H1205" s="20"/>
      <c r="J1205" s="23"/>
      <c r="K1205" s="23"/>
      <c r="L1205" s="15">
        <v>0</v>
      </c>
      <c r="M1205" s="15">
        <v>0</v>
      </c>
      <c r="O1205" t="str">
        <f t="shared" si="18"/>
        <v>HJMDeclined</v>
      </c>
    </row>
    <row r="1206" spans="1:15" ht="12" customHeight="1" outlineLevel="1" x14ac:dyDescent="0.2">
      <c r="A1206" s="12" t="s">
        <v>24153</v>
      </c>
      <c r="B1206" s="12">
        <v>17259</v>
      </c>
      <c r="C1206" s="12" t="s">
        <v>20135</v>
      </c>
      <c r="D1206" s="13">
        <v>39926</v>
      </c>
      <c r="E1206" s="13">
        <v>39926</v>
      </c>
      <c r="F1206" s="14">
        <v>39927</v>
      </c>
      <c r="G1206" s="14">
        <v>39987</v>
      </c>
      <c r="H1206" s="14">
        <v>39987</v>
      </c>
      <c r="I1206" s="16">
        <v>40012</v>
      </c>
      <c r="J1206" s="15">
        <v>60</v>
      </c>
      <c r="K1206" s="15">
        <v>0</v>
      </c>
      <c r="L1206" s="15">
        <v>60</v>
      </c>
      <c r="M1206" s="15">
        <v>25</v>
      </c>
      <c r="O1206" t="str">
        <f t="shared" si="18"/>
        <v>HJMBound &amp; Not Paid</v>
      </c>
    </row>
    <row r="1207" spans="1:15" ht="12" customHeight="1" outlineLevel="1" x14ac:dyDescent="0.2">
      <c r="A1207" s="12" t="s">
        <v>24153</v>
      </c>
      <c r="B1207" s="12">
        <v>17082</v>
      </c>
      <c r="C1207" s="12" t="s">
        <v>20135</v>
      </c>
      <c r="D1207" s="13">
        <v>39923</v>
      </c>
      <c r="E1207" s="13">
        <v>39926</v>
      </c>
      <c r="F1207" s="14">
        <v>39927</v>
      </c>
      <c r="G1207" s="14">
        <v>39959</v>
      </c>
      <c r="H1207" s="14">
        <v>39961</v>
      </c>
      <c r="I1207" s="16">
        <v>39993</v>
      </c>
      <c r="J1207" s="15">
        <v>32</v>
      </c>
      <c r="K1207" s="15">
        <v>2</v>
      </c>
      <c r="L1207" s="15">
        <v>34</v>
      </c>
      <c r="M1207" s="15">
        <v>32</v>
      </c>
      <c r="O1207" t="str">
        <f t="shared" si="18"/>
        <v>HJMBound &amp; Not Paid</v>
      </c>
    </row>
    <row r="1208" spans="1:15" ht="12" customHeight="1" outlineLevel="1" x14ac:dyDescent="0.2">
      <c r="A1208" s="12" t="s">
        <v>24155</v>
      </c>
      <c r="B1208" s="12">
        <v>16907</v>
      </c>
      <c r="C1208" s="12" t="s">
        <v>20135</v>
      </c>
      <c r="D1208" s="13">
        <v>39926</v>
      </c>
      <c r="E1208" s="13">
        <v>39927</v>
      </c>
      <c r="F1208" s="14">
        <v>39927</v>
      </c>
      <c r="G1208" s="14">
        <v>39932</v>
      </c>
      <c r="H1208" s="14">
        <v>39939</v>
      </c>
      <c r="I1208" s="16">
        <v>39947</v>
      </c>
      <c r="J1208" s="15">
        <v>5</v>
      </c>
      <c r="K1208" s="15">
        <v>7</v>
      </c>
      <c r="L1208" s="15">
        <v>12</v>
      </c>
      <c r="M1208" s="15">
        <v>8</v>
      </c>
      <c r="O1208" t="str">
        <f t="shared" si="18"/>
        <v>JRBound &amp; Not Paid</v>
      </c>
    </row>
    <row r="1209" spans="1:15" ht="12" customHeight="1" outlineLevel="1" x14ac:dyDescent="0.2">
      <c r="A1209" s="12" t="s">
        <v>24156</v>
      </c>
      <c r="B1209" s="12">
        <v>17798</v>
      </c>
      <c r="C1209" s="12" t="s">
        <v>20133</v>
      </c>
      <c r="D1209" s="13">
        <v>39903</v>
      </c>
      <c r="E1209" s="13">
        <v>39927</v>
      </c>
      <c r="F1209" s="14">
        <v>39927</v>
      </c>
      <c r="G1209" s="20"/>
      <c r="H1209" s="20"/>
      <c r="J1209" s="23"/>
      <c r="K1209" s="23"/>
      <c r="L1209" s="15">
        <v>0</v>
      </c>
      <c r="M1209" s="15">
        <v>0</v>
      </c>
      <c r="O1209" t="str">
        <f t="shared" si="18"/>
        <v>LABDeclined</v>
      </c>
    </row>
    <row r="1210" spans="1:15" ht="12" customHeight="1" outlineLevel="1" x14ac:dyDescent="0.2">
      <c r="A1210" s="12" t="s">
        <v>24156</v>
      </c>
      <c r="B1210" s="12">
        <v>17796</v>
      </c>
      <c r="C1210" s="12" t="s">
        <v>20134</v>
      </c>
      <c r="D1210" s="13">
        <v>39940</v>
      </c>
      <c r="E1210" s="13">
        <v>39926</v>
      </c>
      <c r="F1210" s="14">
        <v>39927</v>
      </c>
      <c r="G1210" s="14">
        <v>39931</v>
      </c>
      <c r="H1210" s="14">
        <v>39946</v>
      </c>
      <c r="I1210" s="18"/>
      <c r="J1210" s="15">
        <v>4</v>
      </c>
      <c r="K1210" s="15">
        <v>15</v>
      </c>
      <c r="L1210" s="15">
        <v>19</v>
      </c>
      <c r="M1210" s="15">
        <v>0</v>
      </c>
      <c r="O1210" t="str">
        <f t="shared" si="18"/>
        <v>LABNo Sale</v>
      </c>
    </row>
    <row r="1211" spans="1:15" ht="12" customHeight="1" outlineLevel="1" x14ac:dyDescent="0.2">
      <c r="A1211" s="12" t="s">
        <v>20138</v>
      </c>
      <c r="B1211" s="12">
        <v>16912</v>
      </c>
      <c r="C1211" s="12" t="s">
        <v>20135</v>
      </c>
      <c r="D1211" s="13">
        <v>39899</v>
      </c>
      <c r="E1211" s="13">
        <v>39930</v>
      </c>
      <c r="F1211" s="14">
        <v>39930</v>
      </c>
      <c r="G1211" s="14">
        <v>39941</v>
      </c>
      <c r="H1211" s="14">
        <v>39941</v>
      </c>
      <c r="I1211" s="16">
        <v>39948</v>
      </c>
      <c r="J1211" s="15">
        <v>11</v>
      </c>
      <c r="K1211" s="15">
        <v>0</v>
      </c>
      <c r="L1211" s="15">
        <v>11</v>
      </c>
      <c r="M1211" s="15">
        <v>7</v>
      </c>
      <c r="O1211" t="str">
        <f t="shared" si="18"/>
        <v>CNJBound &amp; Not Paid</v>
      </c>
    </row>
    <row r="1212" spans="1:15" ht="12" customHeight="1" outlineLevel="1" x14ac:dyDescent="0.2">
      <c r="A1212" s="12" t="s">
        <v>20138</v>
      </c>
      <c r="B1212" s="12">
        <v>17027</v>
      </c>
      <c r="C1212" s="12" t="s">
        <v>20135</v>
      </c>
      <c r="D1212" s="13">
        <v>39910</v>
      </c>
      <c r="E1212" s="13">
        <v>39927</v>
      </c>
      <c r="F1212" s="14">
        <v>39930</v>
      </c>
      <c r="G1212" s="14">
        <v>39966</v>
      </c>
      <c r="H1212" s="14">
        <v>39967</v>
      </c>
      <c r="I1212" s="21">
        <v>39979</v>
      </c>
      <c r="J1212" s="15">
        <v>36</v>
      </c>
      <c r="K1212" s="15">
        <v>1</v>
      </c>
      <c r="L1212" s="15">
        <v>37</v>
      </c>
      <c r="M1212" s="15">
        <v>12</v>
      </c>
      <c r="O1212" t="str">
        <f t="shared" si="18"/>
        <v>CNJBound &amp; Not Paid</v>
      </c>
    </row>
    <row r="1213" spans="1:15" ht="12" customHeight="1" outlineLevel="1" x14ac:dyDescent="0.2">
      <c r="A1213" s="12" t="s">
        <v>20138</v>
      </c>
      <c r="B1213" s="12">
        <v>17217</v>
      </c>
      <c r="C1213" s="12" t="s">
        <v>20135</v>
      </c>
      <c r="D1213" s="13">
        <v>39926</v>
      </c>
      <c r="E1213" s="13">
        <v>39930</v>
      </c>
      <c r="F1213" s="14">
        <v>39930</v>
      </c>
      <c r="G1213" s="14">
        <v>39979</v>
      </c>
      <c r="H1213" s="14">
        <v>39979</v>
      </c>
      <c r="I1213" s="16">
        <v>40003</v>
      </c>
      <c r="J1213" s="15">
        <v>49</v>
      </c>
      <c r="K1213" s="15">
        <v>0</v>
      </c>
      <c r="L1213" s="15">
        <v>49</v>
      </c>
      <c r="M1213" s="15">
        <v>24</v>
      </c>
      <c r="O1213" t="str">
        <f t="shared" si="18"/>
        <v>CNJBound &amp; Not Paid</v>
      </c>
    </row>
    <row r="1214" spans="1:15" ht="21.95" customHeight="1" outlineLevel="1" x14ac:dyDescent="0.2">
      <c r="A1214" s="12" t="s">
        <v>20138</v>
      </c>
      <c r="B1214" s="12">
        <v>16962</v>
      </c>
      <c r="C1214" s="12" t="s">
        <v>24149</v>
      </c>
      <c r="D1214" s="13">
        <v>39918</v>
      </c>
      <c r="E1214" s="13">
        <v>39930</v>
      </c>
      <c r="F1214" s="14">
        <v>39930</v>
      </c>
      <c r="G1214" s="14">
        <v>39944</v>
      </c>
      <c r="H1214" s="19">
        <v>39945</v>
      </c>
      <c r="I1214" s="21">
        <v>39965</v>
      </c>
      <c r="J1214" s="15">
        <v>14</v>
      </c>
      <c r="K1214" s="22">
        <v>1</v>
      </c>
      <c r="L1214" s="15">
        <v>15</v>
      </c>
      <c r="M1214" s="15">
        <v>20</v>
      </c>
      <c r="O1214" t="str">
        <f t="shared" si="18"/>
        <v>CNJRenewal Laspe Replaced</v>
      </c>
    </row>
    <row r="1215" spans="1:15" ht="12" customHeight="1" outlineLevel="1" x14ac:dyDescent="0.2">
      <c r="A1215" s="12" t="s">
        <v>24155</v>
      </c>
      <c r="B1215" s="12">
        <v>16964</v>
      </c>
      <c r="C1215" s="12" t="s">
        <v>20135</v>
      </c>
      <c r="D1215" s="13">
        <v>39927</v>
      </c>
      <c r="E1215" s="13">
        <v>39930</v>
      </c>
      <c r="F1215" s="14">
        <v>39930</v>
      </c>
      <c r="G1215" s="19">
        <v>39944</v>
      </c>
      <c r="H1215" s="19">
        <v>39946</v>
      </c>
      <c r="I1215" s="21">
        <v>39965</v>
      </c>
      <c r="J1215" s="22">
        <v>14</v>
      </c>
      <c r="K1215" s="22">
        <v>2</v>
      </c>
      <c r="L1215" s="15">
        <v>16</v>
      </c>
      <c r="M1215" s="15">
        <v>19</v>
      </c>
      <c r="O1215" t="str">
        <f t="shared" si="18"/>
        <v>JRBound &amp; Not Paid</v>
      </c>
    </row>
    <row r="1216" spans="1:15" ht="12" customHeight="1" outlineLevel="1" x14ac:dyDescent="0.2">
      <c r="A1216" s="12" t="s">
        <v>24156</v>
      </c>
      <c r="B1216" s="12">
        <v>17021</v>
      </c>
      <c r="C1216" s="12" t="s">
        <v>20135</v>
      </c>
      <c r="D1216" s="13">
        <v>39926</v>
      </c>
      <c r="E1216" s="13">
        <v>39930</v>
      </c>
      <c r="F1216" s="14">
        <v>39930</v>
      </c>
      <c r="G1216" s="19">
        <v>39960</v>
      </c>
      <c r="H1216" s="19">
        <v>39961</v>
      </c>
      <c r="I1216" s="21">
        <v>39977</v>
      </c>
      <c r="J1216" s="22">
        <v>30</v>
      </c>
      <c r="K1216" s="22">
        <v>1</v>
      </c>
      <c r="L1216" s="15">
        <v>31</v>
      </c>
      <c r="M1216" s="15">
        <v>16</v>
      </c>
      <c r="O1216" t="str">
        <f t="shared" si="18"/>
        <v>LABBound &amp; Not Paid</v>
      </c>
    </row>
    <row r="1217" spans="1:15" ht="12" customHeight="1" outlineLevel="1" x14ac:dyDescent="0.2">
      <c r="A1217" s="12" t="s">
        <v>24156</v>
      </c>
      <c r="B1217" s="12">
        <v>17007</v>
      </c>
      <c r="C1217" s="12" t="s">
        <v>20135</v>
      </c>
      <c r="D1217" s="13">
        <v>39927</v>
      </c>
      <c r="E1217" s="13">
        <v>39930</v>
      </c>
      <c r="F1217" s="14">
        <v>39930</v>
      </c>
      <c r="G1217" s="14">
        <v>39954</v>
      </c>
      <c r="H1217" s="14">
        <v>39959</v>
      </c>
      <c r="I1217" s="21">
        <v>39973</v>
      </c>
      <c r="J1217" s="15">
        <v>24</v>
      </c>
      <c r="K1217" s="15">
        <v>5</v>
      </c>
      <c r="L1217" s="15">
        <v>29</v>
      </c>
      <c r="M1217" s="15">
        <v>14</v>
      </c>
      <c r="O1217" t="str">
        <f t="shared" si="18"/>
        <v>LABBound &amp; Not Paid</v>
      </c>
    </row>
    <row r="1218" spans="1:15" ht="12" customHeight="1" outlineLevel="1" x14ac:dyDescent="0.2">
      <c r="A1218" s="12" t="s">
        <v>24157</v>
      </c>
      <c r="B1218" s="12">
        <v>16951</v>
      </c>
      <c r="C1218" s="12" t="s">
        <v>20135</v>
      </c>
      <c r="D1218" s="13">
        <v>39924</v>
      </c>
      <c r="E1218" s="13">
        <v>39930</v>
      </c>
      <c r="F1218" s="14">
        <v>39930</v>
      </c>
      <c r="G1218" s="14">
        <v>39930</v>
      </c>
      <c r="H1218" s="14">
        <v>39940</v>
      </c>
      <c r="I1218" s="16">
        <v>39960</v>
      </c>
      <c r="J1218" s="15">
        <v>0</v>
      </c>
      <c r="K1218" s="15">
        <v>10</v>
      </c>
      <c r="L1218" s="15">
        <v>10</v>
      </c>
      <c r="M1218" s="15">
        <v>20</v>
      </c>
      <c r="O1218" t="str">
        <f t="shared" si="18"/>
        <v>MCBBound &amp; Not Paid</v>
      </c>
    </row>
    <row r="1219" spans="1:15" ht="12" customHeight="1" outlineLevel="1" x14ac:dyDescent="0.2">
      <c r="A1219" s="12" t="s">
        <v>24158</v>
      </c>
      <c r="B1219" s="12">
        <v>17802</v>
      </c>
      <c r="C1219" s="12" t="s">
        <v>20133</v>
      </c>
      <c r="D1219" s="13">
        <v>39873</v>
      </c>
      <c r="E1219" s="13">
        <v>39926</v>
      </c>
      <c r="F1219" s="14">
        <v>39930</v>
      </c>
      <c r="G1219" s="20"/>
      <c r="H1219" s="20"/>
      <c r="I1219" s="18"/>
      <c r="J1219" s="23"/>
      <c r="K1219" s="23"/>
      <c r="L1219" s="15">
        <v>0</v>
      </c>
      <c r="M1219" s="15">
        <v>0</v>
      </c>
      <c r="O1219" t="str">
        <f t="shared" ref="O1219:O1282" si="19">+A1219&amp;C1219</f>
        <v>NBBDeclined</v>
      </c>
    </row>
    <row r="1220" spans="1:15" ht="12" customHeight="1" outlineLevel="1" x14ac:dyDescent="0.2">
      <c r="A1220" s="12" t="s">
        <v>24158</v>
      </c>
      <c r="B1220" s="12">
        <v>17803</v>
      </c>
      <c r="C1220" s="12" t="s">
        <v>20133</v>
      </c>
      <c r="D1220" s="13">
        <v>39909</v>
      </c>
      <c r="E1220" s="13">
        <v>39925</v>
      </c>
      <c r="F1220" s="14">
        <v>39930</v>
      </c>
      <c r="G1220" s="20"/>
      <c r="H1220" s="20"/>
      <c r="I1220" s="18"/>
      <c r="J1220" s="23"/>
      <c r="K1220" s="23"/>
      <c r="L1220" s="15">
        <v>0</v>
      </c>
      <c r="M1220" s="15">
        <v>0</v>
      </c>
      <c r="O1220" t="str">
        <f t="shared" si="19"/>
        <v>NBBDeclined</v>
      </c>
    </row>
    <row r="1221" spans="1:15" ht="12" customHeight="1" outlineLevel="1" x14ac:dyDescent="0.2">
      <c r="A1221" s="12" t="s">
        <v>24158</v>
      </c>
      <c r="B1221" s="12">
        <v>17801</v>
      </c>
      <c r="C1221" s="12" t="s">
        <v>20133</v>
      </c>
      <c r="D1221" s="13">
        <v>39827</v>
      </c>
      <c r="E1221" s="13">
        <v>39926</v>
      </c>
      <c r="F1221" s="14">
        <v>39930</v>
      </c>
      <c r="G1221" s="20"/>
      <c r="H1221" s="20"/>
      <c r="I1221" s="18"/>
      <c r="J1221" s="23"/>
      <c r="K1221" s="23"/>
      <c r="L1221" s="15">
        <v>0</v>
      </c>
      <c r="M1221" s="15">
        <v>0</v>
      </c>
      <c r="O1221" t="str">
        <f t="shared" si="19"/>
        <v>NBBDeclined</v>
      </c>
    </row>
    <row r="1222" spans="1:15" ht="12" customHeight="1" outlineLevel="1" x14ac:dyDescent="0.2">
      <c r="A1222" s="12" t="s">
        <v>24158</v>
      </c>
      <c r="B1222" s="12">
        <v>17800</v>
      </c>
      <c r="C1222" s="12" t="s">
        <v>20133</v>
      </c>
      <c r="D1222" s="18"/>
      <c r="E1222" s="13">
        <v>39926</v>
      </c>
      <c r="F1222" s="14">
        <v>39930</v>
      </c>
      <c r="G1222" s="20"/>
      <c r="H1222" s="20"/>
      <c r="I1222" s="18"/>
      <c r="J1222" s="23"/>
      <c r="K1222" s="23"/>
      <c r="L1222" s="15">
        <v>0</v>
      </c>
      <c r="M1222" s="15">
        <v>0</v>
      </c>
      <c r="O1222" t="str">
        <f t="shared" si="19"/>
        <v>NBBDeclined</v>
      </c>
    </row>
    <row r="1223" spans="1:15" ht="12" customHeight="1" outlineLevel="1" x14ac:dyDescent="0.2">
      <c r="A1223" s="12" t="s">
        <v>24158</v>
      </c>
      <c r="B1223" s="12">
        <v>17799</v>
      </c>
      <c r="C1223" s="12" t="s">
        <v>20133</v>
      </c>
      <c r="D1223" s="13">
        <v>39925</v>
      </c>
      <c r="E1223" s="13">
        <v>39926</v>
      </c>
      <c r="F1223" s="14">
        <v>39930</v>
      </c>
      <c r="G1223" s="8"/>
      <c r="H1223" s="8"/>
      <c r="J1223" s="10"/>
      <c r="K1223" s="10"/>
      <c r="L1223" s="15">
        <v>0</v>
      </c>
      <c r="M1223" s="15">
        <v>0</v>
      </c>
      <c r="O1223" t="str">
        <f t="shared" si="19"/>
        <v>NBBDeclined</v>
      </c>
    </row>
    <row r="1224" spans="1:15" ht="12" customHeight="1" outlineLevel="1" x14ac:dyDescent="0.2">
      <c r="A1224" s="12" t="s">
        <v>24158</v>
      </c>
      <c r="B1224" s="12">
        <v>17804</v>
      </c>
      <c r="C1224" s="12" t="s">
        <v>20133</v>
      </c>
      <c r="D1224" s="13">
        <v>39926</v>
      </c>
      <c r="E1224" s="13">
        <v>39930</v>
      </c>
      <c r="F1224" s="14">
        <v>39930</v>
      </c>
      <c r="G1224" s="20"/>
      <c r="H1224" s="20"/>
      <c r="I1224" s="18"/>
      <c r="J1224" s="23"/>
      <c r="K1224" s="23"/>
      <c r="L1224" s="15">
        <v>0</v>
      </c>
      <c r="M1224" s="15">
        <v>0</v>
      </c>
      <c r="O1224" t="str">
        <f t="shared" si="19"/>
        <v>NBBDeclined</v>
      </c>
    </row>
    <row r="1225" spans="1:15" ht="12" customHeight="1" outlineLevel="1" x14ac:dyDescent="0.2">
      <c r="A1225" s="12" t="s">
        <v>20138</v>
      </c>
      <c r="B1225" s="12">
        <v>17089</v>
      </c>
      <c r="C1225" s="12" t="s">
        <v>20135</v>
      </c>
      <c r="D1225" s="13">
        <v>39925</v>
      </c>
      <c r="E1225" s="13">
        <v>39931</v>
      </c>
      <c r="F1225" s="14">
        <v>39931</v>
      </c>
      <c r="G1225" s="19">
        <v>39975</v>
      </c>
      <c r="H1225" s="19">
        <v>39976</v>
      </c>
      <c r="I1225" s="21">
        <v>39994</v>
      </c>
      <c r="J1225" s="22">
        <v>44</v>
      </c>
      <c r="K1225" s="22">
        <v>1</v>
      </c>
      <c r="L1225" s="15">
        <v>45</v>
      </c>
      <c r="M1225" s="15">
        <v>18</v>
      </c>
      <c r="O1225" t="str">
        <f t="shared" si="19"/>
        <v>CNJBound &amp; Not Paid</v>
      </c>
    </row>
    <row r="1226" spans="1:15" ht="12" customHeight="1" outlineLevel="1" x14ac:dyDescent="0.2">
      <c r="A1226" s="12" t="s">
        <v>24153</v>
      </c>
      <c r="B1226" s="12">
        <v>17806</v>
      </c>
      <c r="C1226" s="12" t="s">
        <v>20135</v>
      </c>
      <c r="D1226" s="13">
        <v>39930</v>
      </c>
      <c r="E1226" s="13">
        <v>39931</v>
      </c>
      <c r="F1226" s="14">
        <v>39931</v>
      </c>
      <c r="G1226" s="14">
        <v>39934</v>
      </c>
      <c r="H1226" s="14">
        <v>39933</v>
      </c>
      <c r="I1226" s="18"/>
      <c r="J1226" s="15">
        <v>3</v>
      </c>
      <c r="K1226" s="15">
        <v>-1</v>
      </c>
      <c r="L1226" s="15">
        <v>2</v>
      </c>
      <c r="M1226" s="15">
        <v>0</v>
      </c>
      <c r="O1226" t="str">
        <f t="shared" si="19"/>
        <v>HJMBound &amp; Not Paid</v>
      </c>
    </row>
    <row r="1227" spans="1:15" ht="12" customHeight="1" outlineLevel="1" x14ac:dyDescent="0.2">
      <c r="A1227" s="12" t="s">
        <v>24155</v>
      </c>
      <c r="B1227" s="12">
        <v>17033</v>
      </c>
      <c r="C1227" s="12" t="s">
        <v>20135</v>
      </c>
      <c r="D1227" s="13">
        <v>39925</v>
      </c>
      <c r="E1227" s="13">
        <v>39931</v>
      </c>
      <c r="F1227" s="14">
        <v>39931</v>
      </c>
      <c r="G1227" s="14">
        <v>39959</v>
      </c>
      <c r="H1227" s="14">
        <v>39961</v>
      </c>
      <c r="I1227" s="16">
        <v>39980</v>
      </c>
      <c r="J1227" s="15">
        <v>28</v>
      </c>
      <c r="K1227" s="15">
        <v>2</v>
      </c>
      <c r="L1227" s="15">
        <v>30</v>
      </c>
      <c r="M1227" s="15">
        <v>19</v>
      </c>
      <c r="O1227" t="str">
        <f t="shared" si="19"/>
        <v>JRBound &amp; Not Paid</v>
      </c>
    </row>
    <row r="1228" spans="1:15" ht="12" customHeight="1" outlineLevel="1" x14ac:dyDescent="0.2">
      <c r="A1228" s="12" t="s">
        <v>24156</v>
      </c>
      <c r="B1228" s="12">
        <v>16973</v>
      </c>
      <c r="C1228" s="12" t="s">
        <v>20137</v>
      </c>
      <c r="D1228" s="13">
        <v>39925</v>
      </c>
      <c r="E1228" s="13">
        <v>39931</v>
      </c>
      <c r="F1228" s="14">
        <v>39931</v>
      </c>
      <c r="G1228" s="14">
        <v>39947</v>
      </c>
      <c r="H1228" s="14">
        <v>39962</v>
      </c>
      <c r="I1228" s="21">
        <v>39965</v>
      </c>
      <c r="J1228" s="15">
        <v>16</v>
      </c>
      <c r="K1228" s="15">
        <v>15</v>
      </c>
      <c r="L1228" s="15">
        <v>31</v>
      </c>
      <c r="M1228" s="15">
        <v>3</v>
      </c>
      <c r="O1228" t="str">
        <f t="shared" si="19"/>
        <v>LABCancel</v>
      </c>
    </row>
    <row r="1229" spans="1:15" ht="12" customHeight="1" outlineLevel="1" x14ac:dyDescent="0.2">
      <c r="A1229" s="12" t="s">
        <v>24156</v>
      </c>
      <c r="B1229" s="12">
        <v>16956</v>
      </c>
      <c r="C1229" s="12" t="s">
        <v>20135</v>
      </c>
      <c r="D1229" s="13">
        <v>39923</v>
      </c>
      <c r="E1229" s="13">
        <v>39930</v>
      </c>
      <c r="F1229" s="14">
        <v>39931</v>
      </c>
      <c r="G1229" s="14">
        <v>39951</v>
      </c>
      <c r="H1229" s="14">
        <v>39951</v>
      </c>
      <c r="I1229" s="16">
        <v>39962</v>
      </c>
      <c r="J1229" s="15">
        <v>20</v>
      </c>
      <c r="K1229" s="15">
        <v>0</v>
      </c>
      <c r="L1229" s="15">
        <v>20</v>
      </c>
      <c r="M1229" s="15">
        <v>11</v>
      </c>
      <c r="O1229" t="str">
        <f t="shared" si="19"/>
        <v>LABBound &amp; Not Paid</v>
      </c>
    </row>
    <row r="1230" spans="1:15" ht="12" customHeight="1" outlineLevel="1" x14ac:dyDescent="0.2">
      <c r="A1230" s="12" t="s">
        <v>24157</v>
      </c>
      <c r="B1230" s="12">
        <v>16999</v>
      </c>
      <c r="C1230" s="12" t="s">
        <v>20135</v>
      </c>
      <c r="D1230" s="13">
        <v>39923</v>
      </c>
      <c r="E1230" s="13">
        <v>39931</v>
      </c>
      <c r="F1230" s="14">
        <v>39931</v>
      </c>
      <c r="G1230" s="14">
        <v>39948</v>
      </c>
      <c r="H1230" s="14">
        <v>39948</v>
      </c>
      <c r="I1230" s="16">
        <v>39970</v>
      </c>
      <c r="J1230" s="15">
        <v>17</v>
      </c>
      <c r="K1230" s="15">
        <v>0</v>
      </c>
      <c r="L1230" s="15">
        <v>17</v>
      </c>
      <c r="M1230" s="15">
        <v>22</v>
      </c>
      <c r="O1230" t="str">
        <f t="shared" si="19"/>
        <v>MCBBound &amp; Not Paid</v>
      </c>
    </row>
    <row r="1231" spans="1:15" ht="12" customHeight="1" outlineLevel="1" x14ac:dyDescent="0.2">
      <c r="A1231" s="12" t="s">
        <v>24158</v>
      </c>
      <c r="B1231" s="12">
        <v>17807</v>
      </c>
      <c r="C1231" s="12" t="s">
        <v>20133</v>
      </c>
      <c r="D1231" s="13">
        <v>39890</v>
      </c>
      <c r="E1231" s="13">
        <v>39931</v>
      </c>
      <c r="F1231" s="14">
        <v>39931</v>
      </c>
      <c r="G1231" s="20"/>
      <c r="H1231" s="20"/>
      <c r="I1231" s="18"/>
      <c r="J1231" s="23"/>
      <c r="K1231" s="23"/>
      <c r="L1231" s="15">
        <v>0</v>
      </c>
      <c r="M1231" s="15">
        <v>0</v>
      </c>
      <c r="O1231" t="str">
        <f t="shared" si="19"/>
        <v>NBBDeclined</v>
      </c>
    </row>
    <row r="1232" spans="1:15" ht="12" customHeight="1" outlineLevel="1" x14ac:dyDescent="0.2">
      <c r="A1232" s="12" t="s">
        <v>24158</v>
      </c>
      <c r="B1232" s="12">
        <v>17805</v>
      </c>
      <c r="C1232" s="12" t="s">
        <v>20133</v>
      </c>
      <c r="D1232" s="13">
        <v>39927</v>
      </c>
      <c r="E1232" s="13">
        <v>39931</v>
      </c>
      <c r="F1232" s="14">
        <v>39931</v>
      </c>
      <c r="G1232" s="8"/>
      <c r="H1232" s="8"/>
      <c r="J1232" s="10"/>
      <c r="K1232" s="10"/>
      <c r="L1232" s="15">
        <v>0</v>
      </c>
      <c r="M1232" s="15">
        <v>0</v>
      </c>
      <c r="O1232" t="str">
        <f t="shared" si="19"/>
        <v>NBBDeclined</v>
      </c>
    </row>
    <row r="1233" spans="1:15" ht="12" customHeight="1" outlineLevel="1" x14ac:dyDescent="0.2">
      <c r="A1233" s="12" t="s">
        <v>24153</v>
      </c>
      <c r="B1233" s="12">
        <v>17809</v>
      </c>
      <c r="C1233" s="12" t="s">
        <v>20136</v>
      </c>
      <c r="D1233" s="13">
        <v>39919</v>
      </c>
      <c r="E1233" s="13">
        <v>39932</v>
      </c>
      <c r="F1233" s="14">
        <v>39932</v>
      </c>
      <c r="G1233" s="14">
        <v>39934</v>
      </c>
      <c r="H1233" s="20"/>
      <c r="J1233" s="15">
        <v>2</v>
      </c>
      <c r="K1233" s="23"/>
      <c r="L1233" s="15">
        <v>0</v>
      </c>
      <c r="M1233" s="15">
        <v>0</v>
      </c>
      <c r="O1233" t="str">
        <f t="shared" si="19"/>
        <v>HJMClose-No Info</v>
      </c>
    </row>
    <row r="1234" spans="1:15" ht="12" customHeight="1" outlineLevel="1" x14ac:dyDescent="0.2">
      <c r="A1234" s="12" t="s">
        <v>24153</v>
      </c>
      <c r="B1234" s="12">
        <v>16859</v>
      </c>
      <c r="C1234" s="12" t="s">
        <v>20135</v>
      </c>
      <c r="D1234" s="13">
        <v>39931</v>
      </c>
      <c r="E1234" s="13">
        <v>39932</v>
      </c>
      <c r="F1234" s="14">
        <v>39932</v>
      </c>
      <c r="G1234" s="14">
        <v>39932</v>
      </c>
      <c r="H1234" s="14">
        <v>39932</v>
      </c>
      <c r="I1234" s="16">
        <v>39934</v>
      </c>
      <c r="J1234" s="15">
        <v>0</v>
      </c>
      <c r="K1234" s="15">
        <v>0</v>
      </c>
      <c r="L1234" s="15">
        <v>0</v>
      </c>
      <c r="M1234" s="15">
        <v>2</v>
      </c>
      <c r="O1234" t="str">
        <f t="shared" si="19"/>
        <v>HJMBound &amp; Not Paid</v>
      </c>
    </row>
    <row r="1235" spans="1:15" ht="12" customHeight="1" outlineLevel="1" x14ac:dyDescent="0.2">
      <c r="A1235" s="12" t="s">
        <v>24156</v>
      </c>
      <c r="B1235" s="12">
        <v>17810</v>
      </c>
      <c r="C1235" s="12" t="s">
        <v>20135</v>
      </c>
      <c r="D1235" s="13">
        <v>39932</v>
      </c>
      <c r="E1235" s="13">
        <v>39932</v>
      </c>
      <c r="F1235" s="14">
        <v>39932</v>
      </c>
      <c r="G1235" s="14">
        <v>39933</v>
      </c>
      <c r="H1235" s="14">
        <v>39933</v>
      </c>
      <c r="I1235" s="16">
        <v>38619</v>
      </c>
      <c r="J1235" s="15">
        <v>1</v>
      </c>
      <c r="K1235" s="15">
        <v>0</v>
      </c>
      <c r="L1235" s="15">
        <v>1</v>
      </c>
      <c r="M1235" s="15">
        <v>-1314</v>
      </c>
      <c r="O1235" t="str">
        <f t="shared" si="19"/>
        <v>LABBound &amp; Not Paid</v>
      </c>
    </row>
    <row r="1236" spans="1:15" ht="12" customHeight="1" outlineLevel="1" x14ac:dyDescent="0.2">
      <c r="A1236" s="12" t="s">
        <v>24156</v>
      </c>
      <c r="B1236" s="12">
        <v>17808</v>
      </c>
      <c r="C1236" s="12" t="s">
        <v>20133</v>
      </c>
      <c r="D1236" s="13">
        <v>39849</v>
      </c>
      <c r="E1236" s="13">
        <v>39932</v>
      </c>
      <c r="F1236" s="14">
        <v>39932</v>
      </c>
      <c r="G1236" s="20"/>
      <c r="H1236" s="20"/>
      <c r="I1236" s="18"/>
      <c r="J1236" s="23"/>
      <c r="K1236" s="23"/>
      <c r="L1236" s="15">
        <v>0</v>
      </c>
      <c r="M1236" s="15">
        <v>0</v>
      </c>
      <c r="O1236" t="str">
        <f t="shared" si="19"/>
        <v>LABDeclined</v>
      </c>
    </row>
    <row r="1237" spans="1:15" ht="12" customHeight="1" outlineLevel="1" x14ac:dyDescent="0.2">
      <c r="A1237" s="12" t="s">
        <v>24157</v>
      </c>
      <c r="B1237" s="12">
        <v>16913</v>
      </c>
      <c r="C1237" s="12" t="s">
        <v>20135</v>
      </c>
      <c r="D1237" s="13">
        <v>39930</v>
      </c>
      <c r="E1237" s="13">
        <v>39931</v>
      </c>
      <c r="F1237" s="14">
        <v>39932</v>
      </c>
      <c r="G1237" s="14">
        <v>39937</v>
      </c>
      <c r="H1237" s="14">
        <v>39937</v>
      </c>
      <c r="I1237" s="16">
        <v>39948</v>
      </c>
      <c r="J1237" s="15">
        <v>5</v>
      </c>
      <c r="K1237" s="15">
        <v>0</v>
      </c>
      <c r="L1237" s="15">
        <v>5</v>
      </c>
      <c r="M1237" s="15">
        <v>11</v>
      </c>
      <c r="O1237" t="str">
        <f t="shared" si="19"/>
        <v>MCBBound &amp; Not Paid</v>
      </c>
    </row>
    <row r="1238" spans="1:15" ht="12" customHeight="1" outlineLevel="1" x14ac:dyDescent="0.2">
      <c r="A1238" s="12" t="s">
        <v>24157</v>
      </c>
      <c r="B1238" s="12">
        <v>17151</v>
      </c>
      <c r="C1238" s="12" t="s">
        <v>20135</v>
      </c>
      <c r="D1238" s="13">
        <v>39923</v>
      </c>
      <c r="E1238" s="13">
        <v>39931</v>
      </c>
      <c r="F1238" s="14">
        <v>39932</v>
      </c>
      <c r="G1238" s="19">
        <v>39980</v>
      </c>
      <c r="H1238" s="19">
        <v>39980</v>
      </c>
      <c r="I1238" s="21">
        <v>39995</v>
      </c>
      <c r="J1238" s="22">
        <v>48</v>
      </c>
      <c r="K1238" s="22">
        <v>0</v>
      </c>
      <c r="L1238" s="15">
        <v>48</v>
      </c>
      <c r="M1238" s="15">
        <v>15</v>
      </c>
      <c r="O1238" t="str">
        <f t="shared" si="19"/>
        <v>MCBBound &amp; Not Paid</v>
      </c>
    </row>
    <row r="1239" spans="1:15" ht="12" customHeight="1" outlineLevel="1" x14ac:dyDescent="0.2">
      <c r="A1239" s="12" t="s">
        <v>24157</v>
      </c>
      <c r="B1239" s="12">
        <v>16986</v>
      </c>
      <c r="C1239" s="12" t="s">
        <v>20135</v>
      </c>
      <c r="D1239" s="13">
        <v>39924</v>
      </c>
      <c r="E1239" s="13">
        <v>39932</v>
      </c>
      <c r="F1239" s="14">
        <v>39932</v>
      </c>
      <c r="G1239" s="14">
        <v>39934</v>
      </c>
      <c r="H1239" s="14">
        <v>39934</v>
      </c>
      <c r="I1239" s="16">
        <v>39967</v>
      </c>
      <c r="J1239" s="15">
        <v>2</v>
      </c>
      <c r="K1239" s="15">
        <v>0</v>
      </c>
      <c r="L1239" s="15">
        <v>2</v>
      </c>
      <c r="M1239" s="15">
        <v>33</v>
      </c>
      <c r="O1239" t="str">
        <f t="shared" si="19"/>
        <v>MCBBound &amp; Not Paid</v>
      </c>
    </row>
    <row r="1240" spans="1:15" ht="12" customHeight="1" outlineLevel="1" x14ac:dyDescent="0.2">
      <c r="A1240" s="12" t="s">
        <v>20138</v>
      </c>
      <c r="B1240" s="12">
        <v>17076</v>
      </c>
      <c r="C1240" s="12" t="s">
        <v>20135</v>
      </c>
      <c r="D1240" s="13">
        <v>39931</v>
      </c>
      <c r="E1240" s="13">
        <v>39933</v>
      </c>
      <c r="F1240" s="14">
        <v>39933</v>
      </c>
      <c r="G1240" s="14">
        <v>39972</v>
      </c>
      <c r="H1240" s="14">
        <v>39974</v>
      </c>
      <c r="I1240" s="16">
        <v>39992</v>
      </c>
      <c r="J1240" s="15">
        <v>39</v>
      </c>
      <c r="K1240" s="15">
        <v>2</v>
      </c>
      <c r="L1240" s="15">
        <v>41</v>
      </c>
      <c r="M1240" s="15">
        <v>18</v>
      </c>
      <c r="O1240" t="str">
        <f t="shared" si="19"/>
        <v>CNJBound &amp; Not Paid</v>
      </c>
    </row>
    <row r="1241" spans="1:15" ht="12" customHeight="1" outlineLevel="1" x14ac:dyDescent="0.2">
      <c r="A1241" s="12" t="s">
        <v>20138</v>
      </c>
      <c r="B1241" s="12">
        <v>16997</v>
      </c>
      <c r="C1241" s="12" t="s">
        <v>20135</v>
      </c>
      <c r="D1241" s="13">
        <v>39931</v>
      </c>
      <c r="E1241" s="13">
        <v>39933</v>
      </c>
      <c r="F1241" s="14">
        <v>39933</v>
      </c>
      <c r="G1241" s="14">
        <v>39944</v>
      </c>
      <c r="H1241" s="14">
        <v>39944</v>
      </c>
      <c r="I1241" s="16">
        <v>39970</v>
      </c>
      <c r="J1241" s="15">
        <v>11</v>
      </c>
      <c r="K1241" s="15">
        <v>0</v>
      </c>
      <c r="L1241" s="15">
        <v>11</v>
      </c>
      <c r="M1241" s="15">
        <v>26</v>
      </c>
      <c r="O1241" t="str">
        <f t="shared" si="19"/>
        <v>CNJBound &amp; Not Paid</v>
      </c>
    </row>
    <row r="1242" spans="1:15" ht="12" customHeight="1" outlineLevel="1" x14ac:dyDescent="0.2">
      <c r="A1242" s="12" t="s">
        <v>24153</v>
      </c>
      <c r="B1242" s="12">
        <v>17814</v>
      </c>
      <c r="C1242" s="12" t="s">
        <v>20136</v>
      </c>
      <c r="D1242" s="13">
        <v>39933</v>
      </c>
      <c r="E1242" s="13">
        <v>39933</v>
      </c>
      <c r="F1242" s="14">
        <v>39933</v>
      </c>
      <c r="G1242" s="14">
        <v>39946</v>
      </c>
      <c r="H1242" s="20"/>
      <c r="J1242" s="15">
        <v>13</v>
      </c>
      <c r="K1242" s="23"/>
      <c r="L1242" s="15">
        <v>0</v>
      </c>
      <c r="M1242" s="15">
        <v>0</v>
      </c>
      <c r="O1242" t="str">
        <f t="shared" si="19"/>
        <v>HJMClose-No Info</v>
      </c>
    </row>
    <row r="1243" spans="1:15" ht="12" customHeight="1" outlineLevel="1" x14ac:dyDescent="0.2">
      <c r="A1243" s="12" t="s">
        <v>24153</v>
      </c>
      <c r="B1243" s="12">
        <v>16994</v>
      </c>
      <c r="C1243" s="12" t="s">
        <v>20135</v>
      </c>
      <c r="D1243" s="13">
        <v>39933</v>
      </c>
      <c r="E1243" s="13">
        <v>39933</v>
      </c>
      <c r="F1243" s="14">
        <v>39933</v>
      </c>
      <c r="G1243" s="14">
        <v>39947</v>
      </c>
      <c r="H1243" s="14">
        <v>39948</v>
      </c>
      <c r="I1243" s="16">
        <v>39969</v>
      </c>
      <c r="J1243" s="15">
        <v>14</v>
      </c>
      <c r="K1243" s="15">
        <v>1</v>
      </c>
      <c r="L1243" s="15">
        <v>15</v>
      </c>
      <c r="M1243" s="15">
        <v>21</v>
      </c>
      <c r="O1243" t="str">
        <f t="shared" si="19"/>
        <v>HJMBound &amp; Not Paid</v>
      </c>
    </row>
    <row r="1244" spans="1:15" ht="12" customHeight="1" outlineLevel="1" x14ac:dyDescent="0.2">
      <c r="A1244" s="12" t="s">
        <v>24155</v>
      </c>
      <c r="B1244" s="12">
        <v>17202</v>
      </c>
      <c r="C1244" s="12" t="s">
        <v>20135</v>
      </c>
      <c r="D1244" s="13">
        <v>39909</v>
      </c>
      <c r="E1244" s="13">
        <v>39932</v>
      </c>
      <c r="F1244" s="14">
        <v>39933</v>
      </c>
      <c r="G1244" s="14">
        <v>39989</v>
      </c>
      <c r="H1244" s="14">
        <v>39989</v>
      </c>
      <c r="I1244" s="16">
        <v>39999</v>
      </c>
      <c r="J1244" s="15">
        <v>56</v>
      </c>
      <c r="K1244" s="15">
        <v>0</v>
      </c>
      <c r="L1244" s="15">
        <v>56</v>
      </c>
      <c r="M1244" s="15">
        <v>10</v>
      </c>
      <c r="O1244" t="str">
        <f t="shared" si="19"/>
        <v>JRBound &amp; Not Paid</v>
      </c>
    </row>
    <row r="1245" spans="1:15" ht="12" customHeight="1" outlineLevel="1" x14ac:dyDescent="0.2">
      <c r="A1245" s="12" t="s">
        <v>24158</v>
      </c>
      <c r="B1245" s="12">
        <v>17812</v>
      </c>
      <c r="C1245" s="12" t="s">
        <v>20133</v>
      </c>
      <c r="D1245" s="17">
        <v>39920</v>
      </c>
      <c r="E1245" s="13">
        <v>39933</v>
      </c>
      <c r="F1245" s="14">
        <v>39933</v>
      </c>
      <c r="G1245" s="8"/>
      <c r="H1245" s="8"/>
      <c r="J1245" s="10"/>
      <c r="K1245" s="10"/>
      <c r="L1245" s="15">
        <v>0</v>
      </c>
      <c r="M1245" s="15">
        <v>0</v>
      </c>
      <c r="O1245" t="str">
        <f t="shared" si="19"/>
        <v>NBBDeclined</v>
      </c>
    </row>
    <row r="1246" spans="1:15" ht="12" customHeight="1" outlineLevel="1" x14ac:dyDescent="0.2">
      <c r="A1246" s="12" t="s">
        <v>24158</v>
      </c>
      <c r="B1246" s="12">
        <v>17811</v>
      </c>
      <c r="C1246" s="12" t="s">
        <v>20133</v>
      </c>
      <c r="D1246" s="13">
        <v>39932</v>
      </c>
      <c r="E1246" s="13">
        <v>39933</v>
      </c>
      <c r="F1246" s="14">
        <v>39933</v>
      </c>
      <c r="G1246" s="20"/>
      <c r="H1246" s="20"/>
      <c r="I1246" s="18"/>
      <c r="J1246" s="23"/>
      <c r="K1246" s="23"/>
      <c r="L1246" s="15">
        <v>0</v>
      </c>
      <c r="M1246" s="15">
        <v>0</v>
      </c>
      <c r="O1246" t="str">
        <f t="shared" si="19"/>
        <v>NBBDeclined</v>
      </c>
    </row>
    <row r="1247" spans="1:15" ht="12" customHeight="1" outlineLevel="1" x14ac:dyDescent="0.2">
      <c r="A1247" s="12" t="s">
        <v>24158</v>
      </c>
      <c r="B1247" s="12">
        <v>17813</v>
      </c>
      <c r="C1247" s="12" t="s">
        <v>20133</v>
      </c>
      <c r="D1247" s="13">
        <v>39924</v>
      </c>
      <c r="E1247" s="13">
        <v>39932</v>
      </c>
      <c r="F1247" s="14">
        <v>39933</v>
      </c>
      <c r="G1247" s="20"/>
      <c r="H1247" s="20"/>
      <c r="I1247" s="18"/>
      <c r="J1247" s="23"/>
      <c r="K1247" s="23"/>
      <c r="L1247" s="15">
        <v>0</v>
      </c>
      <c r="M1247" s="15">
        <v>0</v>
      </c>
      <c r="O1247" t="str">
        <f t="shared" si="19"/>
        <v>NBBDeclined</v>
      </c>
    </row>
    <row r="1248" spans="1:15" ht="12" customHeight="1" outlineLevel="1" x14ac:dyDescent="0.2">
      <c r="A1248" s="12" t="s">
        <v>20138</v>
      </c>
      <c r="B1248" s="12">
        <v>16894</v>
      </c>
      <c r="C1248" s="12" t="s">
        <v>20135</v>
      </c>
      <c r="D1248" s="13">
        <v>39933</v>
      </c>
      <c r="E1248" s="13">
        <v>39934</v>
      </c>
      <c r="F1248" s="14">
        <v>39934</v>
      </c>
      <c r="G1248" s="14">
        <v>39937</v>
      </c>
      <c r="H1248" s="14">
        <v>39937</v>
      </c>
      <c r="I1248" s="16">
        <v>39942</v>
      </c>
      <c r="J1248" s="15">
        <v>3</v>
      </c>
      <c r="K1248" s="15">
        <v>0</v>
      </c>
      <c r="L1248" s="15">
        <v>3</v>
      </c>
      <c r="M1248" s="15">
        <v>5</v>
      </c>
      <c r="O1248" t="str">
        <f t="shared" si="19"/>
        <v>CNJBound &amp; Not Paid</v>
      </c>
    </row>
    <row r="1249" spans="1:15" ht="12" customHeight="1" outlineLevel="1" x14ac:dyDescent="0.2">
      <c r="A1249" s="12" t="s">
        <v>24155</v>
      </c>
      <c r="B1249" s="12">
        <v>16929</v>
      </c>
      <c r="C1249" s="12" t="s">
        <v>20135</v>
      </c>
      <c r="D1249" s="13">
        <v>39932</v>
      </c>
      <c r="E1249" s="13">
        <v>39934</v>
      </c>
      <c r="F1249" s="14">
        <v>39934</v>
      </c>
      <c r="G1249" s="14">
        <v>39939</v>
      </c>
      <c r="H1249" s="14">
        <v>39940</v>
      </c>
      <c r="I1249" s="16">
        <v>39954</v>
      </c>
      <c r="J1249" s="15">
        <v>5</v>
      </c>
      <c r="K1249" s="15">
        <v>1</v>
      </c>
      <c r="L1249" s="15">
        <v>6</v>
      </c>
      <c r="M1249" s="15">
        <v>14</v>
      </c>
      <c r="O1249" t="str">
        <f t="shared" si="19"/>
        <v>JRBound &amp; Not Paid</v>
      </c>
    </row>
    <row r="1250" spans="1:15" ht="12" customHeight="1" outlineLevel="1" x14ac:dyDescent="0.2">
      <c r="A1250" s="12" t="s">
        <v>24156</v>
      </c>
      <c r="B1250" s="12">
        <v>16933</v>
      </c>
      <c r="C1250" s="12" t="s">
        <v>20135</v>
      </c>
      <c r="D1250" s="13">
        <v>39906</v>
      </c>
      <c r="E1250" s="13">
        <v>39934</v>
      </c>
      <c r="F1250" s="14">
        <v>39934</v>
      </c>
      <c r="G1250" s="14">
        <v>39941</v>
      </c>
      <c r="H1250" s="14">
        <v>39952</v>
      </c>
      <c r="I1250" s="16">
        <v>39956</v>
      </c>
      <c r="J1250" s="15">
        <v>7</v>
      </c>
      <c r="K1250" s="15">
        <v>11</v>
      </c>
      <c r="L1250" s="15">
        <v>18</v>
      </c>
      <c r="M1250" s="15">
        <v>4</v>
      </c>
      <c r="O1250" t="str">
        <f t="shared" si="19"/>
        <v>LABBound &amp; Not Paid</v>
      </c>
    </row>
    <row r="1251" spans="1:15" ht="12" customHeight="1" outlineLevel="1" x14ac:dyDescent="0.2">
      <c r="A1251" s="12" t="s">
        <v>24156</v>
      </c>
      <c r="B1251" s="12">
        <v>17815</v>
      </c>
      <c r="C1251" s="12" t="s">
        <v>20133</v>
      </c>
      <c r="D1251" s="13">
        <v>39932</v>
      </c>
      <c r="E1251" s="13">
        <v>39933</v>
      </c>
      <c r="F1251" s="14">
        <v>39934</v>
      </c>
      <c r="G1251" s="20"/>
      <c r="H1251" s="20"/>
      <c r="I1251" s="18"/>
      <c r="J1251" s="23"/>
      <c r="K1251" s="23"/>
      <c r="L1251" s="15">
        <v>0</v>
      </c>
      <c r="M1251" s="15">
        <v>0</v>
      </c>
      <c r="O1251" t="str">
        <f t="shared" si="19"/>
        <v>LABDeclined</v>
      </c>
    </row>
    <row r="1252" spans="1:15" ht="12" customHeight="1" outlineLevel="1" x14ac:dyDescent="0.2">
      <c r="A1252" s="12" t="s">
        <v>24156</v>
      </c>
      <c r="B1252" s="12">
        <v>16927</v>
      </c>
      <c r="C1252" s="12" t="s">
        <v>20135</v>
      </c>
      <c r="D1252" s="13">
        <v>39934</v>
      </c>
      <c r="E1252" s="13">
        <v>39934</v>
      </c>
      <c r="F1252" s="14">
        <v>39934</v>
      </c>
      <c r="G1252" s="14">
        <v>39939</v>
      </c>
      <c r="H1252" s="14">
        <v>39939</v>
      </c>
      <c r="I1252" s="16">
        <v>39954</v>
      </c>
      <c r="J1252" s="15">
        <v>5</v>
      </c>
      <c r="K1252" s="15">
        <v>0</v>
      </c>
      <c r="L1252" s="15">
        <v>5</v>
      </c>
      <c r="M1252" s="15">
        <v>15</v>
      </c>
      <c r="O1252" t="str">
        <f t="shared" si="19"/>
        <v>LABBound &amp; Not Paid</v>
      </c>
    </row>
    <row r="1253" spans="1:15" ht="12" customHeight="1" outlineLevel="1" x14ac:dyDescent="0.2">
      <c r="A1253" s="12" t="s">
        <v>24157</v>
      </c>
      <c r="B1253" s="12">
        <v>17168</v>
      </c>
      <c r="C1253" s="12" t="s">
        <v>20135</v>
      </c>
      <c r="D1253" s="13">
        <v>39905</v>
      </c>
      <c r="E1253" s="13">
        <v>39934</v>
      </c>
      <c r="F1253" s="14">
        <v>39934</v>
      </c>
      <c r="G1253" s="14">
        <v>39975</v>
      </c>
      <c r="H1253" s="14">
        <v>39975</v>
      </c>
      <c r="I1253" s="16">
        <v>39995</v>
      </c>
      <c r="J1253" s="15">
        <v>41</v>
      </c>
      <c r="K1253" s="15">
        <v>0</v>
      </c>
      <c r="L1253" s="15">
        <v>41</v>
      </c>
      <c r="M1253" s="15">
        <v>20</v>
      </c>
      <c r="O1253" t="str">
        <f t="shared" si="19"/>
        <v>MCBBound &amp; Not Paid</v>
      </c>
    </row>
    <row r="1254" spans="1:15" ht="12" customHeight="1" outlineLevel="1" x14ac:dyDescent="0.2">
      <c r="A1254" s="12" t="s">
        <v>24157</v>
      </c>
      <c r="B1254" s="12">
        <v>17046</v>
      </c>
      <c r="C1254" s="12" t="s">
        <v>20135</v>
      </c>
      <c r="D1254" s="13">
        <v>39934</v>
      </c>
      <c r="E1254" s="13">
        <v>39934</v>
      </c>
      <c r="F1254" s="14">
        <v>39934</v>
      </c>
      <c r="G1254" s="14">
        <v>39966</v>
      </c>
      <c r="H1254" s="14">
        <v>39966</v>
      </c>
      <c r="I1254" s="16">
        <v>39985</v>
      </c>
      <c r="J1254" s="15">
        <v>32</v>
      </c>
      <c r="K1254" s="15">
        <v>0</v>
      </c>
      <c r="L1254" s="15">
        <v>32</v>
      </c>
      <c r="M1254" s="15">
        <v>19</v>
      </c>
      <c r="O1254" t="str">
        <f t="shared" si="19"/>
        <v>MCBBound &amp; Not Paid</v>
      </c>
    </row>
    <row r="1255" spans="1:15" ht="12" customHeight="1" outlineLevel="1" x14ac:dyDescent="0.2">
      <c r="A1255" s="12" t="s">
        <v>24158</v>
      </c>
      <c r="B1255" s="12">
        <v>17816</v>
      </c>
      <c r="C1255" s="12" t="s">
        <v>20134</v>
      </c>
      <c r="D1255" s="13">
        <v>39933</v>
      </c>
      <c r="E1255" s="13">
        <v>39933</v>
      </c>
      <c r="F1255" s="14">
        <v>39934</v>
      </c>
      <c r="G1255" s="14">
        <v>39941</v>
      </c>
      <c r="H1255" s="14">
        <v>39941</v>
      </c>
      <c r="I1255" s="18"/>
      <c r="J1255" s="15">
        <v>7</v>
      </c>
      <c r="K1255" s="15">
        <v>0</v>
      </c>
      <c r="L1255" s="15">
        <v>7</v>
      </c>
      <c r="M1255" s="15">
        <v>0</v>
      </c>
      <c r="O1255" t="str">
        <f t="shared" si="19"/>
        <v>NBBNo Sale</v>
      </c>
    </row>
    <row r="1256" spans="1:15" ht="12" customHeight="1" outlineLevel="1" x14ac:dyDescent="0.2">
      <c r="A1256" s="12" t="s">
        <v>20138</v>
      </c>
      <c r="B1256" s="12">
        <v>17065</v>
      </c>
      <c r="C1256" s="12" t="s">
        <v>20135</v>
      </c>
      <c r="D1256" s="13">
        <v>39933</v>
      </c>
      <c r="E1256" s="13">
        <v>39937</v>
      </c>
      <c r="F1256" s="14">
        <v>39937</v>
      </c>
      <c r="G1256" s="14">
        <v>39968</v>
      </c>
      <c r="H1256" s="14">
        <v>39969</v>
      </c>
      <c r="I1256" s="21">
        <v>39991</v>
      </c>
      <c r="J1256" s="15">
        <v>31</v>
      </c>
      <c r="K1256" s="15">
        <v>1</v>
      </c>
      <c r="L1256" s="15">
        <v>32</v>
      </c>
      <c r="M1256" s="15">
        <v>22</v>
      </c>
      <c r="O1256" t="str">
        <f t="shared" si="19"/>
        <v>CNJBound &amp; Not Paid</v>
      </c>
    </row>
    <row r="1257" spans="1:15" ht="12" customHeight="1" outlineLevel="1" x14ac:dyDescent="0.2">
      <c r="A1257" s="12" t="s">
        <v>20138</v>
      </c>
      <c r="B1257" s="12">
        <v>16888</v>
      </c>
      <c r="C1257" s="12" t="s">
        <v>20135</v>
      </c>
      <c r="D1257" s="13">
        <v>39931</v>
      </c>
      <c r="E1257" s="13">
        <v>39937</v>
      </c>
      <c r="F1257" s="14">
        <v>39937</v>
      </c>
      <c r="G1257" s="14">
        <v>39937</v>
      </c>
      <c r="H1257" s="14">
        <v>39937</v>
      </c>
      <c r="I1257" s="16">
        <v>39940</v>
      </c>
      <c r="J1257" s="15">
        <v>0</v>
      </c>
      <c r="K1257" s="15">
        <v>0</v>
      </c>
      <c r="L1257" s="15">
        <v>0</v>
      </c>
      <c r="M1257" s="15">
        <v>3</v>
      </c>
      <c r="O1257" t="str">
        <f t="shared" si="19"/>
        <v>CNJBound &amp; Not Paid</v>
      </c>
    </row>
    <row r="1258" spans="1:15" ht="12" customHeight="1" outlineLevel="1" x14ac:dyDescent="0.2">
      <c r="A1258" s="12" t="s">
        <v>20138</v>
      </c>
      <c r="B1258" s="12">
        <v>17043</v>
      </c>
      <c r="C1258" s="12" t="s">
        <v>20135</v>
      </c>
      <c r="D1258" s="13">
        <v>39935</v>
      </c>
      <c r="E1258" s="13">
        <v>39937</v>
      </c>
      <c r="F1258" s="14">
        <v>39937</v>
      </c>
      <c r="G1258" s="14">
        <v>39968</v>
      </c>
      <c r="H1258" s="14">
        <v>39968</v>
      </c>
      <c r="I1258" s="16">
        <v>39985</v>
      </c>
      <c r="J1258" s="15">
        <v>31</v>
      </c>
      <c r="K1258" s="15">
        <v>0</v>
      </c>
      <c r="L1258" s="15">
        <v>31</v>
      </c>
      <c r="M1258" s="15">
        <v>17</v>
      </c>
      <c r="O1258" t="str">
        <f t="shared" si="19"/>
        <v>CNJBound &amp; Not Paid</v>
      </c>
    </row>
    <row r="1259" spans="1:15" ht="12" customHeight="1" outlineLevel="1" x14ac:dyDescent="0.2">
      <c r="A1259" s="12" t="s">
        <v>24153</v>
      </c>
      <c r="B1259" s="12">
        <v>17193</v>
      </c>
      <c r="C1259" s="12" t="s">
        <v>20135</v>
      </c>
      <c r="D1259" s="13">
        <v>39934</v>
      </c>
      <c r="E1259" s="13">
        <v>39937</v>
      </c>
      <c r="F1259" s="14">
        <v>39937</v>
      </c>
      <c r="G1259" s="14">
        <v>39976</v>
      </c>
      <c r="H1259" s="14">
        <v>39976</v>
      </c>
      <c r="I1259" s="21">
        <v>39995</v>
      </c>
      <c r="J1259" s="15">
        <v>39</v>
      </c>
      <c r="K1259" s="15">
        <v>0</v>
      </c>
      <c r="L1259" s="15">
        <v>39</v>
      </c>
      <c r="M1259" s="15">
        <v>19</v>
      </c>
      <c r="O1259" t="str">
        <f t="shared" si="19"/>
        <v>HJMBound &amp; Not Paid</v>
      </c>
    </row>
    <row r="1260" spans="1:15" ht="12" customHeight="1" outlineLevel="1" x14ac:dyDescent="0.2">
      <c r="A1260" s="12" t="s">
        <v>24153</v>
      </c>
      <c r="B1260" s="12">
        <v>17818</v>
      </c>
      <c r="C1260" s="12" t="s">
        <v>20133</v>
      </c>
      <c r="D1260" s="13">
        <v>39933</v>
      </c>
      <c r="E1260" s="13">
        <v>39934</v>
      </c>
      <c r="F1260" s="14">
        <v>39937</v>
      </c>
      <c r="G1260" s="14">
        <v>39947</v>
      </c>
      <c r="H1260" s="20"/>
      <c r="I1260" s="18"/>
      <c r="J1260" s="15">
        <v>10</v>
      </c>
      <c r="K1260" s="23"/>
      <c r="L1260" s="15">
        <v>0</v>
      </c>
      <c r="M1260" s="15">
        <v>0</v>
      </c>
      <c r="O1260" t="str">
        <f t="shared" si="19"/>
        <v>HJMDeclined</v>
      </c>
    </row>
    <row r="1261" spans="1:15" ht="12" customHeight="1" outlineLevel="1" x14ac:dyDescent="0.2">
      <c r="A1261" s="12" t="s">
        <v>24153</v>
      </c>
      <c r="B1261" s="12">
        <v>17022</v>
      </c>
      <c r="C1261" s="12" t="s">
        <v>20135</v>
      </c>
      <c r="D1261" s="13">
        <v>39934</v>
      </c>
      <c r="E1261" s="13">
        <v>39936</v>
      </c>
      <c r="F1261" s="14">
        <v>39937</v>
      </c>
      <c r="G1261" s="14">
        <v>39948</v>
      </c>
      <c r="H1261" s="14">
        <v>39952</v>
      </c>
      <c r="I1261" s="21">
        <v>39977</v>
      </c>
      <c r="J1261" s="15">
        <v>11</v>
      </c>
      <c r="K1261" s="15">
        <v>4</v>
      </c>
      <c r="L1261" s="15">
        <v>15</v>
      </c>
      <c r="M1261" s="15">
        <v>25</v>
      </c>
      <c r="O1261" t="str">
        <f t="shared" si="19"/>
        <v>HJMBound &amp; Not Paid</v>
      </c>
    </row>
    <row r="1262" spans="1:15" ht="12" customHeight="1" outlineLevel="1" x14ac:dyDescent="0.2">
      <c r="A1262" s="12" t="s">
        <v>24153</v>
      </c>
      <c r="B1262" s="12">
        <v>17178</v>
      </c>
      <c r="C1262" s="12" t="s">
        <v>20135</v>
      </c>
      <c r="D1262" s="13">
        <v>39931</v>
      </c>
      <c r="E1262" s="13">
        <v>39937</v>
      </c>
      <c r="F1262" s="14">
        <v>39937</v>
      </c>
      <c r="G1262" s="14">
        <v>39969</v>
      </c>
      <c r="H1262" s="14">
        <v>39968</v>
      </c>
      <c r="I1262" s="16">
        <v>39995</v>
      </c>
      <c r="J1262" s="15">
        <v>32</v>
      </c>
      <c r="K1262" s="15">
        <v>-1</v>
      </c>
      <c r="L1262" s="15">
        <v>31</v>
      </c>
      <c r="M1262" s="15">
        <v>27</v>
      </c>
      <c r="O1262" t="str">
        <f t="shared" si="19"/>
        <v>HJMBound &amp; Not Paid</v>
      </c>
    </row>
    <row r="1263" spans="1:15" ht="12" customHeight="1" outlineLevel="1" x14ac:dyDescent="0.2">
      <c r="A1263" s="12" t="s">
        <v>24156</v>
      </c>
      <c r="B1263" s="12">
        <v>16992</v>
      </c>
      <c r="C1263" s="12" t="s">
        <v>20135</v>
      </c>
      <c r="D1263" s="13">
        <v>39930</v>
      </c>
      <c r="E1263" s="13">
        <v>39937</v>
      </c>
      <c r="F1263" s="14">
        <v>39937</v>
      </c>
      <c r="G1263" s="14">
        <v>39953</v>
      </c>
      <c r="H1263" s="14">
        <v>39953</v>
      </c>
      <c r="I1263" s="16">
        <v>39969</v>
      </c>
      <c r="J1263" s="15">
        <v>16</v>
      </c>
      <c r="K1263" s="15">
        <v>0</v>
      </c>
      <c r="L1263" s="15">
        <v>16</v>
      </c>
      <c r="M1263" s="15">
        <v>16</v>
      </c>
      <c r="O1263" t="str">
        <f t="shared" si="19"/>
        <v>LABBound &amp; Not Paid</v>
      </c>
    </row>
    <row r="1264" spans="1:15" ht="12" customHeight="1" outlineLevel="1" x14ac:dyDescent="0.2">
      <c r="A1264" s="12" t="s">
        <v>24157</v>
      </c>
      <c r="B1264" s="12">
        <v>17159</v>
      </c>
      <c r="C1264" s="12" t="s">
        <v>20135</v>
      </c>
      <c r="D1264" s="13">
        <v>39934</v>
      </c>
      <c r="E1264" s="13">
        <v>39937</v>
      </c>
      <c r="F1264" s="14">
        <v>39937</v>
      </c>
      <c r="G1264" s="14">
        <v>39982</v>
      </c>
      <c r="H1264" s="14">
        <v>39982</v>
      </c>
      <c r="I1264" s="16">
        <v>39995</v>
      </c>
      <c r="J1264" s="15">
        <v>45</v>
      </c>
      <c r="K1264" s="15">
        <v>0</v>
      </c>
      <c r="L1264" s="15">
        <v>45</v>
      </c>
      <c r="M1264" s="15">
        <v>13</v>
      </c>
      <c r="O1264" t="str">
        <f t="shared" si="19"/>
        <v>MCBBound &amp; Not Paid</v>
      </c>
    </row>
    <row r="1265" spans="1:15" ht="12" customHeight="1" outlineLevel="1" x14ac:dyDescent="0.2">
      <c r="A1265" s="12" t="s">
        <v>24157</v>
      </c>
      <c r="B1265" s="12">
        <v>17234</v>
      </c>
      <c r="C1265" s="12" t="s">
        <v>20135</v>
      </c>
      <c r="D1265" s="13">
        <v>39931</v>
      </c>
      <c r="E1265" s="13">
        <v>39937</v>
      </c>
      <c r="F1265" s="14">
        <v>39937</v>
      </c>
      <c r="G1265" s="14">
        <v>39994</v>
      </c>
      <c r="H1265" s="14">
        <v>39995</v>
      </c>
      <c r="I1265" s="21">
        <v>40006</v>
      </c>
      <c r="J1265" s="15">
        <v>57</v>
      </c>
      <c r="K1265" s="15">
        <v>1</v>
      </c>
      <c r="L1265" s="15">
        <v>58</v>
      </c>
      <c r="M1265" s="15">
        <v>11</v>
      </c>
      <c r="O1265" t="str">
        <f t="shared" si="19"/>
        <v>MCBBound &amp; Not Paid</v>
      </c>
    </row>
    <row r="1266" spans="1:15" ht="12" customHeight="1" outlineLevel="1" x14ac:dyDescent="0.2">
      <c r="A1266" s="12" t="s">
        <v>24158</v>
      </c>
      <c r="B1266" s="12">
        <v>17822</v>
      </c>
      <c r="C1266" s="12" t="s">
        <v>20133</v>
      </c>
      <c r="D1266" s="13">
        <v>39930</v>
      </c>
      <c r="E1266" s="13">
        <v>39937</v>
      </c>
      <c r="F1266" s="14">
        <v>39937</v>
      </c>
      <c r="G1266" s="20"/>
      <c r="H1266" s="20"/>
      <c r="I1266" s="18"/>
      <c r="J1266" s="23"/>
      <c r="K1266" s="23"/>
      <c r="L1266" s="15">
        <v>0</v>
      </c>
      <c r="M1266" s="15">
        <v>0</v>
      </c>
      <c r="O1266" t="str">
        <f t="shared" si="19"/>
        <v>NBBDeclined</v>
      </c>
    </row>
    <row r="1267" spans="1:15" ht="12" customHeight="1" outlineLevel="1" x14ac:dyDescent="0.2">
      <c r="A1267" s="12" t="s">
        <v>24158</v>
      </c>
      <c r="B1267" s="12">
        <v>17821</v>
      </c>
      <c r="C1267" s="12" t="s">
        <v>20133</v>
      </c>
      <c r="D1267" s="13">
        <v>39934</v>
      </c>
      <c r="E1267" s="13">
        <v>39934</v>
      </c>
      <c r="F1267" s="14">
        <v>39937</v>
      </c>
      <c r="G1267" s="20"/>
      <c r="H1267" s="20"/>
      <c r="I1267" s="18"/>
      <c r="J1267" s="23"/>
      <c r="K1267" s="23"/>
      <c r="L1267" s="15">
        <v>0</v>
      </c>
      <c r="M1267" s="15">
        <v>0</v>
      </c>
      <c r="O1267" t="str">
        <f t="shared" si="19"/>
        <v>NBBDeclined</v>
      </c>
    </row>
    <row r="1268" spans="1:15" ht="12" customHeight="1" outlineLevel="1" x14ac:dyDescent="0.2">
      <c r="A1268" s="12" t="s">
        <v>24158</v>
      </c>
      <c r="B1268" s="12">
        <v>17820</v>
      </c>
      <c r="C1268" s="12" t="s">
        <v>20133</v>
      </c>
      <c r="D1268" s="13">
        <v>39912</v>
      </c>
      <c r="E1268" s="13">
        <v>39937</v>
      </c>
      <c r="F1268" s="14">
        <v>39937</v>
      </c>
      <c r="G1268" s="20"/>
      <c r="H1268" s="20"/>
      <c r="I1268" s="18"/>
      <c r="J1268" s="23"/>
      <c r="K1268" s="23"/>
      <c r="L1268" s="15">
        <v>0</v>
      </c>
      <c r="M1268" s="15">
        <v>0</v>
      </c>
      <c r="O1268" t="str">
        <f t="shared" si="19"/>
        <v>NBBDeclined</v>
      </c>
    </row>
    <row r="1269" spans="1:15" ht="12" customHeight="1" outlineLevel="1" x14ac:dyDescent="0.2">
      <c r="A1269" s="12" t="s">
        <v>24158</v>
      </c>
      <c r="B1269" s="12">
        <v>17819</v>
      </c>
      <c r="C1269" s="12" t="s">
        <v>20135</v>
      </c>
      <c r="D1269" s="13">
        <v>39934</v>
      </c>
      <c r="E1269" s="13">
        <v>39937</v>
      </c>
      <c r="F1269" s="14">
        <v>39937</v>
      </c>
      <c r="G1269" s="14">
        <v>39937</v>
      </c>
      <c r="H1269" s="14">
        <v>39939</v>
      </c>
      <c r="I1269" s="18"/>
      <c r="J1269" s="15">
        <v>0</v>
      </c>
      <c r="K1269" s="15">
        <v>2</v>
      </c>
      <c r="L1269" s="15">
        <v>2</v>
      </c>
      <c r="M1269" s="15">
        <v>0</v>
      </c>
      <c r="O1269" t="str">
        <f t="shared" si="19"/>
        <v>NBBBound &amp; Not Paid</v>
      </c>
    </row>
    <row r="1270" spans="1:15" ht="12" customHeight="1" outlineLevel="1" x14ac:dyDescent="0.2">
      <c r="A1270" s="12" t="s">
        <v>24158</v>
      </c>
      <c r="B1270" s="12">
        <v>17817</v>
      </c>
      <c r="C1270" s="12" t="s">
        <v>20133</v>
      </c>
      <c r="D1270" s="13">
        <v>39931</v>
      </c>
      <c r="E1270" s="13">
        <v>39934</v>
      </c>
      <c r="F1270" s="14">
        <v>39937</v>
      </c>
      <c r="G1270" s="20"/>
      <c r="H1270" s="20"/>
      <c r="I1270" s="18"/>
      <c r="J1270" s="23"/>
      <c r="K1270" s="23"/>
      <c r="L1270" s="15">
        <v>0</v>
      </c>
      <c r="M1270" s="15">
        <v>0</v>
      </c>
      <c r="O1270" t="str">
        <f t="shared" si="19"/>
        <v>NBBDeclined</v>
      </c>
    </row>
    <row r="1271" spans="1:15" ht="12" customHeight="1" outlineLevel="1" x14ac:dyDescent="0.2">
      <c r="A1271" s="12" t="s">
        <v>24153</v>
      </c>
      <c r="B1271" s="12">
        <v>17253</v>
      </c>
      <c r="C1271" s="12" t="s">
        <v>20135</v>
      </c>
      <c r="D1271" s="13">
        <v>39930</v>
      </c>
      <c r="E1271" s="13">
        <v>39938</v>
      </c>
      <c r="F1271" s="14">
        <v>39938</v>
      </c>
      <c r="G1271" s="14">
        <v>39969</v>
      </c>
      <c r="H1271" s="14">
        <v>39969</v>
      </c>
      <c r="I1271" s="16">
        <v>40011</v>
      </c>
      <c r="J1271" s="15">
        <v>31</v>
      </c>
      <c r="K1271" s="15">
        <v>0</v>
      </c>
      <c r="L1271" s="15">
        <v>31</v>
      </c>
      <c r="M1271" s="15">
        <v>42</v>
      </c>
      <c r="O1271" t="str">
        <f t="shared" si="19"/>
        <v>HJMBound &amp; Not Paid</v>
      </c>
    </row>
    <row r="1272" spans="1:15" ht="12" customHeight="1" outlineLevel="1" x14ac:dyDescent="0.2">
      <c r="A1272" s="12" t="s">
        <v>24153</v>
      </c>
      <c r="B1272" s="12">
        <v>17824</v>
      </c>
      <c r="C1272" s="12" t="s">
        <v>20133</v>
      </c>
      <c r="D1272" s="13">
        <v>39931</v>
      </c>
      <c r="E1272" s="13">
        <v>39937</v>
      </c>
      <c r="F1272" s="14">
        <v>39938</v>
      </c>
      <c r="G1272" s="20"/>
      <c r="H1272" s="20"/>
      <c r="I1272" s="18"/>
      <c r="J1272" s="23"/>
      <c r="K1272" s="23"/>
      <c r="L1272" s="15">
        <v>0</v>
      </c>
      <c r="M1272" s="15">
        <v>0</v>
      </c>
      <c r="O1272" t="str">
        <f t="shared" si="19"/>
        <v>HJMDeclined</v>
      </c>
    </row>
    <row r="1273" spans="1:15" ht="12" customHeight="1" outlineLevel="1" x14ac:dyDescent="0.2">
      <c r="A1273" s="12" t="s">
        <v>24156</v>
      </c>
      <c r="B1273" s="12">
        <v>17823</v>
      </c>
      <c r="C1273" s="12" t="s">
        <v>20135</v>
      </c>
      <c r="D1273" s="13">
        <v>39926</v>
      </c>
      <c r="E1273" s="13">
        <v>39937</v>
      </c>
      <c r="F1273" s="14">
        <v>39938</v>
      </c>
      <c r="G1273" s="19">
        <v>39946</v>
      </c>
      <c r="H1273" s="19">
        <v>39952</v>
      </c>
      <c r="J1273" s="22">
        <v>8</v>
      </c>
      <c r="K1273" s="22">
        <v>6</v>
      </c>
      <c r="L1273" s="15">
        <v>14</v>
      </c>
      <c r="M1273" s="15">
        <v>0</v>
      </c>
      <c r="O1273" t="str">
        <f t="shared" si="19"/>
        <v>LABBound &amp; Not Paid</v>
      </c>
    </row>
    <row r="1274" spans="1:15" ht="12" customHeight="1" outlineLevel="1" x14ac:dyDescent="0.2">
      <c r="A1274" s="12" t="s">
        <v>24156</v>
      </c>
      <c r="B1274" s="12">
        <v>16906</v>
      </c>
      <c r="C1274" s="12" t="s">
        <v>20135</v>
      </c>
      <c r="D1274" s="13">
        <v>39932</v>
      </c>
      <c r="E1274" s="13">
        <v>39938</v>
      </c>
      <c r="F1274" s="14">
        <v>39938</v>
      </c>
      <c r="G1274" s="14">
        <v>39938</v>
      </c>
      <c r="H1274" s="14">
        <v>39940</v>
      </c>
      <c r="I1274" s="16">
        <v>39947</v>
      </c>
      <c r="J1274" s="15">
        <v>0</v>
      </c>
      <c r="K1274" s="15">
        <v>2</v>
      </c>
      <c r="L1274" s="15">
        <v>2</v>
      </c>
      <c r="M1274" s="15">
        <v>7</v>
      </c>
      <c r="O1274" t="str">
        <f t="shared" si="19"/>
        <v>LABBound &amp; Not Paid</v>
      </c>
    </row>
    <row r="1275" spans="1:15" ht="12" customHeight="1" outlineLevel="1" x14ac:dyDescent="0.2">
      <c r="A1275" s="12" t="s">
        <v>24156</v>
      </c>
      <c r="B1275" s="12">
        <v>16925</v>
      </c>
      <c r="C1275" s="12" t="s">
        <v>20135</v>
      </c>
      <c r="D1275" s="13">
        <v>39937</v>
      </c>
      <c r="E1275" s="13">
        <v>39937</v>
      </c>
      <c r="F1275" s="14">
        <v>39938</v>
      </c>
      <c r="G1275" s="14">
        <v>39938</v>
      </c>
      <c r="H1275" s="14">
        <v>39939</v>
      </c>
      <c r="I1275" s="16">
        <v>39954</v>
      </c>
      <c r="J1275" s="15">
        <v>0</v>
      </c>
      <c r="K1275" s="15">
        <v>1</v>
      </c>
      <c r="L1275" s="15">
        <v>1</v>
      </c>
      <c r="M1275" s="15">
        <v>15</v>
      </c>
      <c r="O1275" t="str">
        <f t="shared" si="19"/>
        <v>LABBound &amp; Not Paid</v>
      </c>
    </row>
    <row r="1276" spans="1:15" ht="12" customHeight="1" outlineLevel="1" x14ac:dyDescent="0.2">
      <c r="A1276" s="12" t="s">
        <v>24157</v>
      </c>
      <c r="B1276" s="12">
        <v>16982</v>
      </c>
      <c r="C1276" s="12" t="s">
        <v>20135</v>
      </c>
      <c r="D1276" s="13">
        <v>39934</v>
      </c>
      <c r="E1276" s="13">
        <v>39937</v>
      </c>
      <c r="F1276" s="14">
        <v>39938</v>
      </c>
      <c r="G1276" s="14">
        <v>39947</v>
      </c>
      <c r="H1276" s="14">
        <v>39947</v>
      </c>
      <c r="I1276" s="16">
        <v>39966</v>
      </c>
      <c r="J1276" s="15">
        <v>9</v>
      </c>
      <c r="K1276" s="15">
        <v>0</v>
      </c>
      <c r="L1276" s="15">
        <v>9</v>
      </c>
      <c r="M1276" s="15">
        <v>19</v>
      </c>
      <c r="O1276" t="str">
        <f t="shared" si="19"/>
        <v>MCBBound &amp; Not Paid</v>
      </c>
    </row>
    <row r="1277" spans="1:15" ht="12" customHeight="1" outlineLevel="1" x14ac:dyDescent="0.2">
      <c r="A1277" s="12" t="s">
        <v>24157</v>
      </c>
      <c r="B1277" s="12">
        <v>16893</v>
      </c>
      <c r="C1277" s="12" t="s">
        <v>20135</v>
      </c>
      <c r="D1277" s="13">
        <v>39930</v>
      </c>
      <c r="E1277" s="13">
        <v>39938</v>
      </c>
      <c r="F1277" s="14">
        <v>39938</v>
      </c>
      <c r="G1277" s="14">
        <v>39938</v>
      </c>
      <c r="H1277" s="14">
        <v>39940</v>
      </c>
      <c r="I1277" s="16">
        <v>39942</v>
      </c>
      <c r="J1277" s="15">
        <v>0</v>
      </c>
      <c r="K1277" s="15">
        <v>2</v>
      </c>
      <c r="L1277" s="15">
        <v>2</v>
      </c>
      <c r="M1277" s="15">
        <v>2</v>
      </c>
      <c r="O1277" t="str">
        <f t="shared" si="19"/>
        <v>MCBBound &amp; Not Paid</v>
      </c>
    </row>
    <row r="1278" spans="1:15" ht="12" customHeight="1" outlineLevel="1" x14ac:dyDescent="0.2">
      <c r="A1278" s="12" t="s">
        <v>24157</v>
      </c>
      <c r="B1278" s="12">
        <v>17084</v>
      </c>
      <c r="C1278" s="12" t="s">
        <v>20135</v>
      </c>
      <c r="D1278" s="13">
        <v>39933</v>
      </c>
      <c r="E1278" s="13">
        <v>39938</v>
      </c>
      <c r="F1278" s="14">
        <v>39938</v>
      </c>
      <c r="G1278" s="14">
        <v>39940</v>
      </c>
      <c r="H1278" s="14">
        <v>39979</v>
      </c>
      <c r="I1278" s="16">
        <v>39994</v>
      </c>
      <c r="J1278" s="15">
        <v>2</v>
      </c>
      <c r="K1278" s="15">
        <v>39</v>
      </c>
      <c r="L1278" s="15">
        <v>41</v>
      </c>
      <c r="M1278" s="15">
        <v>15</v>
      </c>
      <c r="O1278" t="str">
        <f t="shared" si="19"/>
        <v>MCBBound &amp; Not Paid</v>
      </c>
    </row>
    <row r="1279" spans="1:15" ht="12" customHeight="1" outlineLevel="1" x14ac:dyDescent="0.2">
      <c r="A1279" s="12" t="s">
        <v>20138</v>
      </c>
      <c r="B1279" s="12">
        <v>16903</v>
      </c>
      <c r="C1279" s="12" t="s">
        <v>20135</v>
      </c>
      <c r="D1279" s="13">
        <v>39938</v>
      </c>
      <c r="E1279" s="13">
        <v>39938</v>
      </c>
      <c r="F1279" s="14">
        <v>39939</v>
      </c>
      <c r="G1279" s="14">
        <v>39940</v>
      </c>
      <c r="H1279" s="14">
        <v>39940</v>
      </c>
      <c r="I1279" s="16">
        <v>39946</v>
      </c>
      <c r="J1279" s="15">
        <v>1</v>
      </c>
      <c r="K1279" s="15">
        <v>0</v>
      </c>
      <c r="L1279" s="15">
        <v>1</v>
      </c>
      <c r="M1279" s="15">
        <v>6</v>
      </c>
      <c r="O1279" t="str">
        <f t="shared" si="19"/>
        <v>CNJBound &amp; Not Paid</v>
      </c>
    </row>
    <row r="1280" spans="1:15" ht="12" customHeight="1" outlineLevel="1" x14ac:dyDescent="0.2">
      <c r="A1280" s="12" t="s">
        <v>20138</v>
      </c>
      <c r="B1280" s="12">
        <v>17012</v>
      </c>
      <c r="C1280" s="12" t="s">
        <v>20135</v>
      </c>
      <c r="D1280" s="13">
        <v>39933</v>
      </c>
      <c r="E1280" s="13">
        <v>39939</v>
      </c>
      <c r="F1280" s="14">
        <v>39939</v>
      </c>
      <c r="G1280" s="14">
        <v>39965</v>
      </c>
      <c r="H1280" s="14">
        <v>39965</v>
      </c>
      <c r="I1280" s="16">
        <v>39974</v>
      </c>
      <c r="J1280" s="15">
        <v>26</v>
      </c>
      <c r="K1280" s="15">
        <v>0</v>
      </c>
      <c r="L1280" s="15">
        <v>26</v>
      </c>
      <c r="M1280" s="15">
        <v>9</v>
      </c>
      <c r="O1280" t="str">
        <f t="shared" si="19"/>
        <v>CNJBound &amp; Not Paid</v>
      </c>
    </row>
    <row r="1281" spans="1:15" ht="12" customHeight="1" outlineLevel="1" x14ac:dyDescent="0.2">
      <c r="A1281" s="12" t="s">
        <v>20138</v>
      </c>
      <c r="B1281" s="12">
        <v>17017</v>
      </c>
      <c r="C1281" s="12" t="s">
        <v>20135</v>
      </c>
      <c r="D1281" s="13">
        <v>39937</v>
      </c>
      <c r="E1281" s="13">
        <v>39938</v>
      </c>
      <c r="F1281" s="14">
        <v>39939</v>
      </c>
      <c r="G1281" s="14">
        <v>39966</v>
      </c>
      <c r="H1281" s="19">
        <v>39966</v>
      </c>
      <c r="I1281" s="21">
        <v>39975</v>
      </c>
      <c r="J1281" s="15">
        <v>27</v>
      </c>
      <c r="K1281" s="22">
        <v>0</v>
      </c>
      <c r="L1281" s="15">
        <v>27</v>
      </c>
      <c r="M1281" s="15">
        <v>9</v>
      </c>
      <c r="O1281" t="str">
        <f t="shared" si="19"/>
        <v>CNJBound &amp; Not Paid</v>
      </c>
    </row>
    <row r="1282" spans="1:15" ht="12" customHeight="1" outlineLevel="1" x14ac:dyDescent="0.2">
      <c r="A1282" s="12" t="s">
        <v>20138</v>
      </c>
      <c r="B1282" s="12">
        <v>17235</v>
      </c>
      <c r="C1282" s="12" t="s">
        <v>20135</v>
      </c>
      <c r="D1282" s="13">
        <v>39939</v>
      </c>
      <c r="E1282" s="13">
        <v>39939</v>
      </c>
      <c r="F1282" s="14">
        <v>39939</v>
      </c>
      <c r="G1282" s="14">
        <v>39993</v>
      </c>
      <c r="H1282" s="14">
        <v>39993</v>
      </c>
      <c r="I1282" s="21">
        <v>40007</v>
      </c>
      <c r="J1282" s="15">
        <v>54</v>
      </c>
      <c r="K1282" s="15">
        <v>0</v>
      </c>
      <c r="L1282" s="15">
        <v>54</v>
      </c>
      <c r="M1282" s="15">
        <v>14</v>
      </c>
      <c r="O1282" t="str">
        <f t="shared" si="19"/>
        <v>CNJBound &amp; Not Paid</v>
      </c>
    </row>
    <row r="1283" spans="1:15" ht="12" customHeight="1" outlineLevel="1" x14ac:dyDescent="0.2">
      <c r="A1283" s="12" t="s">
        <v>24156</v>
      </c>
      <c r="B1283" s="12">
        <v>17025</v>
      </c>
      <c r="C1283" s="12" t="s">
        <v>20135</v>
      </c>
      <c r="D1283" s="13">
        <v>39930</v>
      </c>
      <c r="E1283" s="13">
        <v>39938</v>
      </c>
      <c r="F1283" s="14">
        <v>39939</v>
      </c>
      <c r="G1283" s="14">
        <v>39960</v>
      </c>
      <c r="H1283" s="14">
        <v>39972</v>
      </c>
      <c r="I1283" s="16">
        <v>39979</v>
      </c>
      <c r="J1283" s="15">
        <v>21</v>
      </c>
      <c r="K1283" s="15">
        <v>12</v>
      </c>
      <c r="L1283" s="15">
        <v>33</v>
      </c>
      <c r="M1283" s="15">
        <v>7</v>
      </c>
      <c r="O1283" t="str">
        <f t="shared" ref="O1283:O1346" si="20">+A1283&amp;C1283</f>
        <v>LABBound &amp; Not Paid</v>
      </c>
    </row>
    <row r="1284" spans="1:15" ht="12" customHeight="1" outlineLevel="1" x14ac:dyDescent="0.2">
      <c r="A1284" s="12" t="s">
        <v>24156</v>
      </c>
      <c r="B1284" s="12">
        <v>17829</v>
      </c>
      <c r="C1284" s="12" t="s">
        <v>20136</v>
      </c>
      <c r="D1284" s="13">
        <v>39923</v>
      </c>
      <c r="E1284" s="13">
        <v>39939</v>
      </c>
      <c r="F1284" s="14">
        <v>39939</v>
      </c>
      <c r="G1284" s="20"/>
      <c r="H1284" s="20"/>
      <c r="I1284" s="18"/>
      <c r="J1284" s="23"/>
      <c r="K1284" s="23"/>
      <c r="L1284" s="15">
        <v>0</v>
      </c>
      <c r="M1284" s="15">
        <v>0</v>
      </c>
      <c r="O1284" t="str">
        <f t="shared" si="20"/>
        <v>LABClose-No Info</v>
      </c>
    </row>
    <row r="1285" spans="1:15" ht="12" customHeight="1" outlineLevel="1" x14ac:dyDescent="0.2">
      <c r="A1285" s="12" t="s">
        <v>24157</v>
      </c>
      <c r="B1285" s="12">
        <v>16942</v>
      </c>
      <c r="C1285" s="12" t="s">
        <v>20135</v>
      </c>
      <c r="D1285" s="13">
        <v>39890</v>
      </c>
      <c r="E1285" s="13">
        <v>39938</v>
      </c>
      <c r="F1285" s="14">
        <v>39939</v>
      </c>
      <c r="G1285" s="14">
        <v>39939</v>
      </c>
      <c r="H1285" s="14">
        <v>39951</v>
      </c>
      <c r="I1285" s="16">
        <v>39957</v>
      </c>
      <c r="J1285" s="15">
        <v>0</v>
      </c>
      <c r="K1285" s="15">
        <v>12</v>
      </c>
      <c r="L1285" s="15">
        <v>12</v>
      </c>
      <c r="M1285" s="15">
        <v>6</v>
      </c>
      <c r="O1285" t="str">
        <f t="shared" si="20"/>
        <v>MCBBound &amp; Not Paid</v>
      </c>
    </row>
    <row r="1286" spans="1:15" ht="12" customHeight="1" outlineLevel="1" x14ac:dyDescent="0.2">
      <c r="A1286" s="12" t="s">
        <v>24158</v>
      </c>
      <c r="B1286" s="12">
        <v>17828</v>
      </c>
      <c r="C1286" s="12" t="s">
        <v>20134</v>
      </c>
      <c r="D1286" s="13">
        <v>39936</v>
      </c>
      <c r="E1286" s="13">
        <v>39938</v>
      </c>
      <c r="F1286" s="14">
        <v>39939</v>
      </c>
      <c r="G1286" s="14">
        <v>39944</v>
      </c>
      <c r="H1286" s="14">
        <v>39944</v>
      </c>
      <c r="I1286" s="18"/>
      <c r="J1286" s="15">
        <v>5</v>
      </c>
      <c r="K1286" s="15">
        <v>0</v>
      </c>
      <c r="L1286" s="15">
        <v>5</v>
      </c>
      <c r="M1286" s="15">
        <v>0</v>
      </c>
      <c r="O1286" t="str">
        <f t="shared" si="20"/>
        <v>NBBNo Sale</v>
      </c>
    </row>
    <row r="1287" spans="1:15" ht="12" customHeight="1" outlineLevel="1" x14ac:dyDescent="0.2">
      <c r="A1287" s="12" t="s">
        <v>24158</v>
      </c>
      <c r="B1287" s="12">
        <v>17827</v>
      </c>
      <c r="C1287" s="12" t="s">
        <v>20133</v>
      </c>
      <c r="D1287" s="13">
        <v>39922</v>
      </c>
      <c r="E1287" s="13">
        <v>39939</v>
      </c>
      <c r="F1287" s="14">
        <v>39939</v>
      </c>
      <c r="G1287" s="20"/>
      <c r="H1287" s="20"/>
      <c r="I1287" s="18"/>
      <c r="J1287" s="23"/>
      <c r="K1287" s="23"/>
      <c r="L1287" s="15">
        <v>0</v>
      </c>
      <c r="M1287" s="15">
        <v>0</v>
      </c>
      <c r="O1287" t="str">
        <f t="shared" si="20"/>
        <v>NBBDeclined</v>
      </c>
    </row>
    <row r="1288" spans="1:15" ht="12" customHeight="1" outlineLevel="1" x14ac:dyDescent="0.2">
      <c r="A1288" s="12" t="s">
        <v>24158</v>
      </c>
      <c r="B1288" s="12">
        <v>17826</v>
      </c>
      <c r="C1288" s="12" t="s">
        <v>20133</v>
      </c>
      <c r="D1288" s="13">
        <v>39934</v>
      </c>
      <c r="E1288" s="13">
        <v>39939</v>
      </c>
      <c r="F1288" s="14">
        <v>39939</v>
      </c>
      <c r="G1288" s="20"/>
      <c r="H1288" s="20"/>
      <c r="J1288" s="23"/>
      <c r="K1288" s="23"/>
      <c r="L1288" s="15">
        <v>0</v>
      </c>
      <c r="M1288" s="15">
        <v>0</v>
      </c>
      <c r="O1288" t="str">
        <f t="shared" si="20"/>
        <v>NBBDeclined</v>
      </c>
    </row>
    <row r="1289" spans="1:15" ht="12" customHeight="1" outlineLevel="1" x14ac:dyDescent="0.2">
      <c r="A1289" s="12" t="s">
        <v>24158</v>
      </c>
      <c r="B1289" s="12">
        <v>17825</v>
      </c>
      <c r="C1289" s="12" t="s">
        <v>20136</v>
      </c>
      <c r="D1289" s="13">
        <v>39934</v>
      </c>
      <c r="E1289" s="13">
        <v>39937</v>
      </c>
      <c r="F1289" s="14">
        <v>39939</v>
      </c>
      <c r="G1289" s="20"/>
      <c r="H1289" s="20"/>
      <c r="J1289" s="23"/>
      <c r="K1289" s="23"/>
      <c r="L1289" s="15">
        <v>0</v>
      </c>
      <c r="M1289" s="15">
        <v>0</v>
      </c>
      <c r="O1289" t="str">
        <f t="shared" si="20"/>
        <v>NBBClose-No Info</v>
      </c>
    </row>
    <row r="1290" spans="1:15" ht="12" customHeight="1" outlineLevel="1" x14ac:dyDescent="0.2">
      <c r="A1290" s="12" t="s">
        <v>20138</v>
      </c>
      <c r="B1290" s="12">
        <v>16958</v>
      </c>
      <c r="C1290" s="12" t="s">
        <v>24148</v>
      </c>
      <c r="D1290" s="13">
        <v>39934</v>
      </c>
      <c r="E1290" s="13">
        <v>39939</v>
      </c>
      <c r="F1290" s="14">
        <v>39940</v>
      </c>
      <c r="G1290" s="14">
        <v>39945</v>
      </c>
      <c r="H1290" s="14">
        <v>39951</v>
      </c>
      <c r="I1290" s="21">
        <v>39962</v>
      </c>
      <c r="J1290" s="15">
        <v>5</v>
      </c>
      <c r="K1290" s="15">
        <v>6</v>
      </c>
      <c r="L1290" s="15">
        <v>11</v>
      </c>
      <c r="M1290" s="15">
        <v>11</v>
      </c>
      <c r="O1290" t="str">
        <f t="shared" si="20"/>
        <v>CNJRenewal Lapse</v>
      </c>
    </row>
    <row r="1291" spans="1:15" ht="12" customHeight="1" outlineLevel="1" x14ac:dyDescent="0.2">
      <c r="A1291" s="12" t="s">
        <v>24153</v>
      </c>
      <c r="B1291" s="12">
        <v>17830</v>
      </c>
      <c r="C1291" s="12" t="s">
        <v>20135</v>
      </c>
      <c r="D1291" s="13">
        <v>39937</v>
      </c>
      <c r="E1291" s="13">
        <v>39939</v>
      </c>
      <c r="F1291" s="14">
        <v>39940</v>
      </c>
      <c r="G1291" s="14">
        <v>39947</v>
      </c>
      <c r="H1291" s="14">
        <v>39966</v>
      </c>
      <c r="I1291" s="18"/>
      <c r="J1291" s="15">
        <v>7</v>
      </c>
      <c r="K1291" s="15">
        <v>19</v>
      </c>
      <c r="L1291" s="15">
        <v>26</v>
      </c>
      <c r="M1291" s="15">
        <v>0</v>
      </c>
      <c r="O1291" t="str">
        <f t="shared" si="20"/>
        <v>HJMBound &amp; Not Paid</v>
      </c>
    </row>
    <row r="1292" spans="1:15" ht="12" customHeight="1" outlineLevel="1" x14ac:dyDescent="0.2">
      <c r="A1292" s="12" t="s">
        <v>24155</v>
      </c>
      <c r="B1292" s="12">
        <v>16957</v>
      </c>
      <c r="C1292" s="12" t="s">
        <v>20135</v>
      </c>
      <c r="D1292" s="13">
        <v>39934</v>
      </c>
      <c r="E1292" s="13">
        <v>39940</v>
      </c>
      <c r="F1292" s="14">
        <v>39940</v>
      </c>
      <c r="G1292" s="14">
        <v>39941</v>
      </c>
      <c r="H1292" s="14">
        <v>39941</v>
      </c>
      <c r="I1292" s="21">
        <v>39962</v>
      </c>
      <c r="J1292" s="15">
        <v>1</v>
      </c>
      <c r="K1292" s="15">
        <v>0</v>
      </c>
      <c r="L1292" s="15">
        <v>1</v>
      </c>
      <c r="M1292" s="15">
        <v>21</v>
      </c>
      <c r="O1292" t="str">
        <f t="shared" si="20"/>
        <v>JRBound &amp; Not Paid</v>
      </c>
    </row>
    <row r="1293" spans="1:15" ht="12" customHeight="1" outlineLevel="1" x14ac:dyDescent="0.2">
      <c r="A1293" s="12" t="s">
        <v>24156</v>
      </c>
      <c r="B1293" s="12">
        <v>17831</v>
      </c>
      <c r="C1293" s="12" t="s">
        <v>20135</v>
      </c>
      <c r="D1293" s="13">
        <v>39939</v>
      </c>
      <c r="E1293" s="13">
        <v>39939</v>
      </c>
      <c r="F1293" s="14">
        <v>39940</v>
      </c>
      <c r="G1293" s="14">
        <v>39944</v>
      </c>
      <c r="H1293" s="14">
        <v>39945</v>
      </c>
      <c r="I1293" s="18"/>
      <c r="J1293" s="15">
        <v>4</v>
      </c>
      <c r="K1293" s="15">
        <v>1</v>
      </c>
      <c r="L1293" s="15">
        <v>5</v>
      </c>
      <c r="M1293" s="15">
        <v>0</v>
      </c>
      <c r="O1293" t="str">
        <f t="shared" si="20"/>
        <v>LABBound &amp; Not Paid</v>
      </c>
    </row>
    <row r="1294" spans="1:15" ht="12" customHeight="1" outlineLevel="1" x14ac:dyDescent="0.2">
      <c r="A1294" s="12" t="s">
        <v>24157</v>
      </c>
      <c r="B1294" s="12">
        <v>17013</v>
      </c>
      <c r="C1294" s="12" t="s">
        <v>20135</v>
      </c>
      <c r="D1294" s="13">
        <v>39939</v>
      </c>
      <c r="E1294" s="13">
        <v>39939</v>
      </c>
      <c r="F1294" s="14">
        <v>39940</v>
      </c>
      <c r="G1294" s="19">
        <v>39948</v>
      </c>
      <c r="H1294" s="19">
        <v>39948</v>
      </c>
      <c r="I1294" s="21">
        <v>39974</v>
      </c>
      <c r="J1294" s="22">
        <v>8</v>
      </c>
      <c r="K1294" s="22">
        <v>0</v>
      </c>
      <c r="L1294" s="15">
        <v>8</v>
      </c>
      <c r="M1294" s="15">
        <v>26</v>
      </c>
      <c r="O1294" t="str">
        <f t="shared" si="20"/>
        <v>MCBBound &amp; Not Paid</v>
      </c>
    </row>
    <row r="1295" spans="1:15" ht="12" customHeight="1" outlineLevel="1" x14ac:dyDescent="0.2">
      <c r="A1295" s="12" t="s">
        <v>24158</v>
      </c>
      <c r="B1295" s="12">
        <v>17834</v>
      </c>
      <c r="C1295" s="12" t="s">
        <v>20136</v>
      </c>
      <c r="D1295" s="13">
        <v>39934</v>
      </c>
      <c r="E1295" s="13">
        <v>39940</v>
      </c>
      <c r="F1295" s="14">
        <v>39940</v>
      </c>
      <c r="G1295" s="14">
        <v>40009</v>
      </c>
      <c r="H1295" s="20"/>
      <c r="I1295" s="18"/>
      <c r="J1295" s="15">
        <v>69</v>
      </c>
      <c r="K1295" s="23"/>
      <c r="L1295" s="15">
        <v>0</v>
      </c>
      <c r="M1295" s="15">
        <v>0</v>
      </c>
      <c r="O1295" t="str">
        <f t="shared" si="20"/>
        <v>NBBClose-No Info</v>
      </c>
    </row>
    <row r="1296" spans="1:15" ht="12" customHeight="1" outlineLevel="1" x14ac:dyDescent="0.2">
      <c r="A1296" s="12" t="s">
        <v>24158</v>
      </c>
      <c r="B1296" s="12">
        <v>17833</v>
      </c>
      <c r="C1296" s="12" t="s">
        <v>20135</v>
      </c>
      <c r="D1296" s="13">
        <v>39938</v>
      </c>
      <c r="E1296" s="13">
        <v>39940</v>
      </c>
      <c r="F1296" s="14">
        <v>39940</v>
      </c>
      <c r="G1296" s="14">
        <v>39941</v>
      </c>
      <c r="H1296" s="14">
        <v>39953</v>
      </c>
      <c r="I1296" s="18"/>
      <c r="J1296" s="15">
        <v>1</v>
      </c>
      <c r="K1296" s="15">
        <v>12</v>
      </c>
      <c r="L1296" s="15">
        <v>13</v>
      </c>
      <c r="M1296" s="15">
        <v>0</v>
      </c>
      <c r="O1296" t="str">
        <f t="shared" si="20"/>
        <v>NBBBound &amp; Not Paid</v>
      </c>
    </row>
    <row r="1297" spans="1:15" ht="12" customHeight="1" outlineLevel="1" x14ac:dyDescent="0.2">
      <c r="A1297" s="12" t="s">
        <v>24158</v>
      </c>
      <c r="B1297" s="12">
        <v>17832</v>
      </c>
      <c r="C1297" s="12" t="s">
        <v>20133</v>
      </c>
      <c r="D1297" s="13">
        <v>39917</v>
      </c>
      <c r="E1297" s="13">
        <v>39938</v>
      </c>
      <c r="F1297" s="14">
        <v>39940</v>
      </c>
      <c r="G1297" s="20"/>
      <c r="H1297" s="20"/>
      <c r="I1297" s="18"/>
      <c r="J1297" s="23"/>
      <c r="K1297" s="23"/>
      <c r="L1297" s="15">
        <v>0</v>
      </c>
      <c r="M1297" s="15">
        <v>0</v>
      </c>
      <c r="O1297" t="str">
        <f t="shared" si="20"/>
        <v>NBBDeclined</v>
      </c>
    </row>
    <row r="1298" spans="1:15" ht="12" customHeight="1" outlineLevel="1" x14ac:dyDescent="0.2">
      <c r="A1298" s="12" t="s">
        <v>20138</v>
      </c>
      <c r="B1298" s="12">
        <v>17266</v>
      </c>
      <c r="C1298" s="12" t="s">
        <v>20135</v>
      </c>
      <c r="D1298" s="17">
        <v>39939</v>
      </c>
      <c r="E1298" s="13">
        <v>39940</v>
      </c>
      <c r="F1298" s="14">
        <v>39941</v>
      </c>
      <c r="G1298" s="19">
        <v>39995</v>
      </c>
      <c r="H1298" s="19">
        <v>39995</v>
      </c>
      <c r="I1298" s="21">
        <v>40014</v>
      </c>
      <c r="J1298" s="22">
        <v>54</v>
      </c>
      <c r="K1298" s="22">
        <v>0</v>
      </c>
      <c r="L1298" s="15">
        <v>54</v>
      </c>
      <c r="M1298" s="15">
        <v>19</v>
      </c>
      <c r="O1298" t="str">
        <f t="shared" si="20"/>
        <v>CNJBound &amp; Not Paid</v>
      </c>
    </row>
    <row r="1299" spans="1:15" ht="12" customHeight="1" outlineLevel="1" x14ac:dyDescent="0.2">
      <c r="A1299" s="12" t="s">
        <v>20138</v>
      </c>
      <c r="B1299" s="12">
        <v>16953</v>
      </c>
      <c r="C1299" s="12" t="s">
        <v>24148</v>
      </c>
      <c r="D1299" s="13">
        <v>39938</v>
      </c>
      <c r="E1299" s="13">
        <v>39941</v>
      </c>
      <c r="F1299" s="14">
        <v>39941</v>
      </c>
      <c r="G1299" s="14">
        <v>39946</v>
      </c>
      <c r="H1299" s="14">
        <v>39947</v>
      </c>
      <c r="I1299" s="16">
        <v>39961</v>
      </c>
      <c r="J1299" s="15">
        <v>5</v>
      </c>
      <c r="K1299" s="15">
        <v>1</v>
      </c>
      <c r="L1299" s="15">
        <v>6</v>
      </c>
      <c r="M1299" s="15">
        <v>14</v>
      </c>
      <c r="O1299" t="str">
        <f t="shared" si="20"/>
        <v>CNJRenewal Lapse</v>
      </c>
    </row>
    <row r="1300" spans="1:15" ht="12" customHeight="1" outlineLevel="1" x14ac:dyDescent="0.2">
      <c r="A1300" s="12" t="s">
        <v>20138</v>
      </c>
      <c r="B1300" s="12">
        <v>17002</v>
      </c>
      <c r="C1300" s="12" t="s">
        <v>20135</v>
      </c>
      <c r="D1300" s="13">
        <v>39941</v>
      </c>
      <c r="E1300" s="13">
        <v>39941</v>
      </c>
      <c r="F1300" s="14">
        <v>39941</v>
      </c>
      <c r="G1300" s="19">
        <v>39965</v>
      </c>
      <c r="H1300" s="19">
        <v>39966</v>
      </c>
      <c r="I1300" s="21">
        <v>39971</v>
      </c>
      <c r="J1300" s="22">
        <v>24</v>
      </c>
      <c r="K1300" s="22">
        <v>1</v>
      </c>
      <c r="L1300" s="15">
        <v>25</v>
      </c>
      <c r="M1300" s="15">
        <v>5</v>
      </c>
      <c r="O1300" t="str">
        <f t="shared" si="20"/>
        <v>CNJBound &amp; Not Paid</v>
      </c>
    </row>
    <row r="1301" spans="1:15" ht="12" customHeight="1" outlineLevel="1" x14ac:dyDescent="0.2">
      <c r="A1301" s="12" t="s">
        <v>24156</v>
      </c>
      <c r="B1301" s="12">
        <v>16985</v>
      </c>
      <c r="C1301" s="12" t="s">
        <v>20135</v>
      </c>
      <c r="D1301" s="13">
        <v>39938</v>
      </c>
      <c r="E1301" s="13">
        <v>39941</v>
      </c>
      <c r="F1301" s="14">
        <v>39941</v>
      </c>
      <c r="G1301" s="19">
        <v>39951</v>
      </c>
      <c r="H1301" s="19">
        <v>39951</v>
      </c>
      <c r="I1301" s="21">
        <v>39966</v>
      </c>
      <c r="J1301" s="22">
        <v>10</v>
      </c>
      <c r="K1301" s="22">
        <v>0</v>
      </c>
      <c r="L1301" s="15">
        <v>10</v>
      </c>
      <c r="M1301" s="15">
        <v>15</v>
      </c>
      <c r="O1301" t="str">
        <f t="shared" si="20"/>
        <v>LABBound &amp; Not Paid</v>
      </c>
    </row>
    <row r="1302" spans="1:15" ht="12" customHeight="1" outlineLevel="1" x14ac:dyDescent="0.2">
      <c r="A1302" s="12" t="s">
        <v>24157</v>
      </c>
      <c r="B1302" s="12">
        <v>16915</v>
      </c>
      <c r="C1302" s="12" t="s">
        <v>20135</v>
      </c>
      <c r="D1302" s="13">
        <v>39939</v>
      </c>
      <c r="E1302" s="13">
        <v>39941</v>
      </c>
      <c r="F1302" s="14">
        <v>39941</v>
      </c>
      <c r="G1302" s="19">
        <v>39945</v>
      </c>
      <c r="H1302" s="19">
        <v>39945</v>
      </c>
      <c r="I1302" s="21">
        <v>39949</v>
      </c>
      <c r="J1302" s="22">
        <v>4</v>
      </c>
      <c r="K1302" s="22">
        <v>0</v>
      </c>
      <c r="L1302" s="15">
        <v>4</v>
      </c>
      <c r="M1302" s="15">
        <v>4</v>
      </c>
      <c r="O1302" t="str">
        <f t="shared" si="20"/>
        <v>MCBBound &amp; Not Paid</v>
      </c>
    </row>
    <row r="1303" spans="1:15" ht="12" customHeight="1" outlineLevel="1" x14ac:dyDescent="0.2">
      <c r="A1303" s="12" t="s">
        <v>24158</v>
      </c>
      <c r="B1303" s="12">
        <v>17835</v>
      </c>
      <c r="C1303" s="12" t="s">
        <v>20133</v>
      </c>
      <c r="D1303" s="13">
        <v>39932</v>
      </c>
      <c r="E1303" s="13">
        <v>39940</v>
      </c>
      <c r="F1303" s="14">
        <v>39941</v>
      </c>
      <c r="G1303" s="20"/>
      <c r="H1303" s="8"/>
      <c r="J1303" s="23"/>
      <c r="K1303" s="10"/>
      <c r="L1303" s="15">
        <v>0</v>
      </c>
      <c r="M1303" s="15">
        <v>0</v>
      </c>
      <c r="O1303" t="str">
        <f t="shared" si="20"/>
        <v>NBBDeclined</v>
      </c>
    </row>
    <row r="1304" spans="1:15" ht="12" customHeight="1" outlineLevel="1" x14ac:dyDescent="0.2">
      <c r="A1304" s="12" t="s">
        <v>24153</v>
      </c>
      <c r="B1304" s="12">
        <v>17010</v>
      </c>
      <c r="C1304" s="12" t="s">
        <v>20135</v>
      </c>
      <c r="D1304" s="13">
        <v>39934</v>
      </c>
      <c r="E1304" s="13">
        <v>39944</v>
      </c>
      <c r="F1304" s="14">
        <v>39944</v>
      </c>
      <c r="G1304" s="14">
        <v>39946</v>
      </c>
      <c r="H1304" s="14">
        <v>39946</v>
      </c>
      <c r="I1304" s="16">
        <v>39974</v>
      </c>
      <c r="J1304" s="15">
        <v>2</v>
      </c>
      <c r="K1304" s="15">
        <v>0</v>
      </c>
      <c r="L1304" s="15">
        <v>2</v>
      </c>
      <c r="M1304" s="15">
        <v>28</v>
      </c>
      <c r="O1304" t="str">
        <f t="shared" si="20"/>
        <v>HJMBound &amp; Not Paid</v>
      </c>
    </row>
    <row r="1305" spans="1:15" ht="12" customHeight="1" outlineLevel="1" x14ac:dyDescent="0.2">
      <c r="A1305" s="12" t="s">
        <v>24155</v>
      </c>
      <c r="B1305" s="12">
        <v>16928</v>
      </c>
      <c r="C1305" s="12" t="s">
        <v>20135</v>
      </c>
      <c r="D1305" s="13">
        <v>39944</v>
      </c>
      <c r="E1305" s="13">
        <v>39944</v>
      </c>
      <c r="F1305" s="14">
        <v>39944</v>
      </c>
      <c r="G1305" s="14">
        <v>39944</v>
      </c>
      <c r="H1305" s="14">
        <v>39945</v>
      </c>
      <c r="I1305" s="16">
        <v>39954</v>
      </c>
      <c r="J1305" s="15">
        <v>0</v>
      </c>
      <c r="K1305" s="15">
        <v>1</v>
      </c>
      <c r="L1305" s="15">
        <v>1</v>
      </c>
      <c r="M1305" s="15">
        <v>9</v>
      </c>
      <c r="O1305" t="str">
        <f t="shared" si="20"/>
        <v>JRBound &amp; Not Paid</v>
      </c>
    </row>
    <row r="1306" spans="1:15" ht="12" customHeight="1" outlineLevel="1" x14ac:dyDescent="0.2">
      <c r="A1306" s="12" t="s">
        <v>24155</v>
      </c>
      <c r="B1306" s="12">
        <v>17036</v>
      </c>
      <c r="C1306" s="12" t="s">
        <v>20135</v>
      </c>
      <c r="D1306" s="13">
        <v>39940</v>
      </c>
      <c r="E1306" s="13">
        <v>39944</v>
      </c>
      <c r="F1306" s="14">
        <v>39944</v>
      </c>
      <c r="G1306" s="19">
        <v>39962</v>
      </c>
      <c r="H1306" s="19">
        <v>39972</v>
      </c>
      <c r="I1306" s="21">
        <v>39982</v>
      </c>
      <c r="J1306" s="22">
        <v>18</v>
      </c>
      <c r="K1306" s="22">
        <v>10</v>
      </c>
      <c r="L1306" s="15">
        <v>28</v>
      </c>
      <c r="M1306" s="15">
        <v>10</v>
      </c>
      <c r="O1306" t="str">
        <f t="shared" si="20"/>
        <v>JRBound &amp; Not Paid</v>
      </c>
    </row>
    <row r="1307" spans="1:15" ht="12" customHeight="1" outlineLevel="1" x14ac:dyDescent="0.2">
      <c r="A1307" s="12" t="s">
        <v>24155</v>
      </c>
      <c r="B1307" s="12">
        <v>17068</v>
      </c>
      <c r="C1307" s="12" t="s">
        <v>20135</v>
      </c>
      <c r="D1307" s="13">
        <v>39940</v>
      </c>
      <c r="E1307" s="13">
        <v>39944</v>
      </c>
      <c r="F1307" s="14">
        <v>39944</v>
      </c>
      <c r="G1307" s="14">
        <v>39966</v>
      </c>
      <c r="H1307" s="14">
        <v>39967</v>
      </c>
      <c r="I1307" s="21">
        <v>39991</v>
      </c>
      <c r="J1307" s="15">
        <v>22</v>
      </c>
      <c r="K1307" s="15">
        <v>1</v>
      </c>
      <c r="L1307" s="15">
        <v>23</v>
      </c>
      <c r="M1307" s="15">
        <v>24</v>
      </c>
      <c r="O1307" t="str">
        <f t="shared" si="20"/>
        <v>JRBound &amp; Not Paid</v>
      </c>
    </row>
    <row r="1308" spans="1:15" ht="12" customHeight="1" outlineLevel="1" x14ac:dyDescent="0.2">
      <c r="A1308" s="12" t="s">
        <v>24156</v>
      </c>
      <c r="B1308" s="12">
        <v>17018</v>
      </c>
      <c r="C1308" s="12" t="s">
        <v>20135</v>
      </c>
      <c r="D1308" s="13">
        <v>39933</v>
      </c>
      <c r="E1308" s="13">
        <v>39944</v>
      </c>
      <c r="F1308" s="14">
        <v>39944</v>
      </c>
      <c r="G1308" s="14">
        <v>39955</v>
      </c>
      <c r="H1308" s="14">
        <v>39955</v>
      </c>
      <c r="I1308" s="21">
        <v>39976</v>
      </c>
      <c r="J1308" s="15">
        <v>11</v>
      </c>
      <c r="K1308" s="15">
        <v>0</v>
      </c>
      <c r="L1308" s="15">
        <v>11</v>
      </c>
      <c r="M1308" s="15">
        <v>21</v>
      </c>
      <c r="O1308" t="str">
        <f t="shared" si="20"/>
        <v>LABBound &amp; Not Paid</v>
      </c>
    </row>
    <row r="1309" spans="1:15" ht="12" customHeight="1" outlineLevel="1" x14ac:dyDescent="0.2">
      <c r="A1309" s="12" t="s">
        <v>24156</v>
      </c>
      <c r="B1309" s="12">
        <v>16976</v>
      </c>
      <c r="C1309" s="12" t="s">
        <v>20135</v>
      </c>
      <c r="D1309" s="13">
        <v>39945</v>
      </c>
      <c r="E1309" s="13">
        <v>39944</v>
      </c>
      <c r="F1309" s="14">
        <v>39944</v>
      </c>
      <c r="G1309" s="19">
        <v>39951</v>
      </c>
      <c r="H1309" s="19">
        <v>39951</v>
      </c>
      <c r="I1309" s="21">
        <v>39965</v>
      </c>
      <c r="J1309" s="22">
        <v>7</v>
      </c>
      <c r="K1309" s="22">
        <v>0</v>
      </c>
      <c r="L1309" s="15">
        <v>7</v>
      </c>
      <c r="M1309" s="15">
        <v>14</v>
      </c>
      <c r="O1309" t="str">
        <f t="shared" si="20"/>
        <v>LABBound &amp; Not Paid</v>
      </c>
    </row>
    <row r="1310" spans="1:15" ht="12" customHeight="1" outlineLevel="1" x14ac:dyDescent="0.2">
      <c r="A1310" s="12" t="s">
        <v>24158</v>
      </c>
      <c r="B1310" s="12">
        <v>17838</v>
      </c>
      <c r="C1310" s="12" t="s">
        <v>20133</v>
      </c>
      <c r="D1310" s="18"/>
      <c r="E1310" s="13">
        <v>39944</v>
      </c>
      <c r="F1310" s="14">
        <v>39944</v>
      </c>
      <c r="G1310" s="8"/>
      <c r="H1310" s="8"/>
      <c r="J1310" s="10"/>
      <c r="K1310" s="10"/>
      <c r="L1310" s="15">
        <v>0</v>
      </c>
      <c r="M1310" s="15">
        <v>0</v>
      </c>
      <c r="O1310" t="str">
        <f t="shared" si="20"/>
        <v>NBBDeclined</v>
      </c>
    </row>
    <row r="1311" spans="1:15" ht="12" customHeight="1" outlineLevel="1" x14ac:dyDescent="0.2">
      <c r="A1311" s="12" t="s">
        <v>24158</v>
      </c>
      <c r="B1311" s="12">
        <v>17839</v>
      </c>
      <c r="C1311" s="12" t="s">
        <v>20135</v>
      </c>
      <c r="D1311" s="13">
        <v>39932</v>
      </c>
      <c r="E1311" s="13">
        <v>39939</v>
      </c>
      <c r="F1311" s="14">
        <v>39944</v>
      </c>
      <c r="G1311" s="19">
        <v>39945</v>
      </c>
      <c r="H1311" s="19">
        <v>39945</v>
      </c>
      <c r="J1311" s="22">
        <v>1</v>
      </c>
      <c r="K1311" s="22">
        <v>0</v>
      </c>
      <c r="L1311" s="15">
        <v>1</v>
      </c>
      <c r="M1311" s="15">
        <v>0</v>
      </c>
      <c r="O1311" t="str">
        <f t="shared" si="20"/>
        <v>NBBBound &amp; Not Paid</v>
      </c>
    </row>
    <row r="1312" spans="1:15" ht="12" customHeight="1" outlineLevel="1" x14ac:dyDescent="0.2">
      <c r="A1312" s="12" t="s">
        <v>24158</v>
      </c>
      <c r="B1312" s="12">
        <v>17837</v>
      </c>
      <c r="C1312" s="12" t="s">
        <v>20133</v>
      </c>
      <c r="D1312" s="13">
        <v>39934</v>
      </c>
      <c r="E1312" s="13">
        <v>39941</v>
      </c>
      <c r="F1312" s="14">
        <v>39944</v>
      </c>
      <c r="G1312" s="20"/>
      <c r="H1312" s="20"/>
      <c r="J1312" s="23"/>
      <c r="K1312" s="23"/>
      <c r="L1312" s="15">
        <v>0</v>
      </c>
      <c r="M1312" s="15">
        <v>0</v>
      </c>
      <c r="O1312" t="str">
        <f t="shared" si="20"/>
        <v>NBBDeclined</v>
      </c>
    </row>
    <row r="1313" spans="1:15" ht="12" customHeight="1" outlineLevel="1" x14ac:dyDescent="0.2">
      <c r="A1313" s="12" t="s">
        <v>24158</v>
      </c>
      <c r="B1313" s="12">
        <v>17836</v>
      </c>
      <c r="C1313" s="12" t="s">
        <v>20133</v>
      </c>
      <c r="D1313" s="13">
        <v>39932</v>
      </c>
      <c r="E1313" s="13">
        <v>39941</v>
      </c>
      <c r="F1313" s="14">
        <v>39944</v>
      </c>
      <c r="G1313" s="8"/>
      <c r="H1313" s="8"/>
      <c r="J1313" s="10"/>
      <c r="K1313" s="10"/>
      <c r="L1313" s="15">
        <v>0</v>
      </c>
      <c r="M1313" s="15">
        <v>0</v>
      </c>
      <c r="O1313" t="str">
        <f t="shared" si="20"/>
        <v>NBBDeclined</v>
      </c>
    </row>
    <row r="1314" spans="1:15" ht="12" customHeight="1" outlineLevel="1" x14ac:dyDescent="0.2">
      <c r="A1314" s="12" t="s">
        <v>20138</v>
      </c>
      <c r="B1314" s="12">
        <v>16978</v>
      </c>
      <c r="C1314" s="12" t="s">
        <v>20135</v>
      </c>
      <c r="D1314" s="13">
        <v>39938</v>
      </c>
      <c r="E1314" s="13">
        <v>39944</v>
      </c>
      <c r="F1314" s="14">
        <v>39945</v>
      </c>
      <c r="G1314" s="14">
        <v>39947</v>
      </c>
      <c r="H1314" s="14">
        <v>39948</v>
      </c>
      <c r="I1314" s="21">
        <v>39965</v>
      </c>
      <c r="J1314" s="15">
        <v>2</v>
      </c>
      <c r="K1314" s="15">
        <v>1</v>
      </c>
      <c r="L1314" s="15">
        <v>3</v>
      </c>
      <c r="M1314" s="15">
        <v>17</v>
      </c>
      <c r="O1314" t="str">
        <f t="shared" si="20"/>
        <v>CNJBound &amp; Not Paid</v>
      </c>
    </row>
    <row r="1315" spans="1:15" ht="12" customHeight="1" outlineLevel="1" x14ac:dyDescent="0.2">
      <c r="A1315" s="12" t="s">
        <v>24153</v>
      </c>
      <c r="B1315" s="12">
        <v>16972</v>
      </c>
      <c r="C1315" s="12" t="s">
        <v>24150</v>
      </c>
      <c r="D1315" s="13">
        <v>39941</v>
      </c>
      <c r="E1315" s="13">
        <v>39944</v>
      </c>
      <c r="F1315" s="14">
        <v>39945</v>
      </c>
      <c r="G1315" s="14">
        <v>39945</v>
      </c>
      <c r="H1315" s="20"/>
      <c r="I1315" s="16">
        <v>39965</v>
      </c>
      <c r="J1315" s="15">
        <v>0</v>
      </c>
      <c r="K1315" s="23"/>
      <c r="L1315" s="15">
        <v>0</v>
      </c>
      <c r="M1315" s="15">
        <v>0</v>
      </c>
      <c r="O1315" t="str">
        <f t="shared" si="20"/>
        <v>HJMDO NOT RENEW</v>
      </c>
    </row>
    <row r="1316" spans="1:15" ht="12" customHeight="1" outlineLevel="1" x14ac:dyDescent="0.2">
      <c r="A1316" s="12" t="s">
        <v>24153</v>
      </c>
      <c r="B1316" s="12">
        <v>17006</v>
      </c>
      <c r="C1316" s="12" t="s">
        <v>20135</v>
      </c>
      <c r="D1316" s="13">
        <v>39933</v>
      </c>
      <c r="E1316" s="13">
        <v>39945</v>
      </c>
      <c r="F1316" s="14">
        <v>39945</v>
      </c>
      <c r="G1316" s="14">
        <v>39948</v>
      </c>
      <c r="H1316" s="14">
        <v>39953</v>
      </c>
      <c r="I1316" s="16">
        <v>39972</v>
      </c>
      <c r="J1316" s="15">
        <v>3</v>
      </c>
      <c r="K1316" s="15">
        <v>5</v>
      </c>
      <c r="L1316" s="15">
        <v>8</v>
      </c>
      <c r="M1316" s="15">
        <v>19</v>
      </c>
      <c r="O1316" t="str">
        <f t="shared" si="20"/>
        <v>HJMBound &amp; Not Paid</v>
      </c>
    </row>
    <row r="1317" spans="1:15" ht="12" customHeight="1" outlineLevel="1" x14ac:dyDescent="0.2">
      <c r="A1317" s="12" t="s">
        <v>24155</v>
      </c>
      <c r="B1317" s="12">
        <v>17026</v>
      </c>
      <c r="C1317" s="12" t="s">
        <v>20135</v>
      </c>
      <c r="D1317" s="13">
        <v>39940</v>
      </c>
      <c r="E1317" s="13">
        <v>39944</v>
      </c>
      <c r="F1317" s="14">
        <v>39945</v>
      </c>
      <c r="G1317" s="14">
        <v>39955</v>
      </c>
      <c r="H1317" s="14">
        <v>39955</v>
      </c>
      <c r="I1317" s="16">
        <v>39979</v>
      </c>
      <c r="J1317" s="15">
        <v>10</v>
      </c>
      <c r="K1317" s="15">
        <v>0</v>
      </c>
      <c r="L1317" s="15">
        <v>10</v>
      </c>
      <c r="M1317" s="15">
        <v>24</v>
      </c>
      <c r="O1317" t="str">
        <f t="shared" si="20"/>
        <v>JRBound &amp; Not Paid</v>
      </c>
    </row>
    <row r="1318" spans="1:15" ht="12" customHeight="1" outlineLevel="1" x14ac:dyDescent="0.2">
      <c r="A1318" s="12" t="s">
        <v>24156</v>
      </c>
      <c r="B1318" s="12">
        <v>16987</v>
      </c>
      <c r="C1318" s="12" t="s">
        <v>20135</v>
      </c>
      <c r="D1318" s="13">
        <v>39944</v>
      </c>
      <c r="E1318" s="13">
        <v>39945</v>
      </c>
      <c r="F1318" s="14">
        <v>39945</v>
      </c>
      <c r="G1318" s="14">
        <v>39951</v>
      </c>
      <c r="H1318" s="14">
        <v>39955</v>
      </c>
      <c r="I1318" s="21">
        <v>39967</v>
      </c>
      <c r="J1318" s="15">
        <v>6</v>
      </c>
      <c r="K1318" s="15">
        <v>4</v>
      </c>
      <c r="L1318" s="15">
        <v>10</v>
      </c>
      <c r="M1318" s="15">
        <v>12</v>
      </c>
      <c r="O1318" t="str">
        <f t="shared" si="20"/>
        <v>LABBound &amp; Not Paid</v>
      </c>
    </row>
    <row r="1319" spans="1:15" ht="12" customHeight="1" outlineLevel="1" x14ac:dyDescent="0.2">
      <c r="A1319" s="12" t="s">
        <v>24158</v>
      </c>
      <c r="B1319" s="12">
        <v>17840</v>
      </c>
      <c r="C1319" s="12" t="s">
        <v>20133</v>
      </c>
      <c r="D1319" s="13">
        <v>39941</v>
      </c>
      <c r="E1319" s="13">
        <v>39944</v>
      </c>
      <c r="F1319" s="14">
        <v>39945</v>
      </c>
      <c r="G1319" s="20"/>
      <c r="H1319" s="20"/>
      <c r="I1319" s="18"/>
      <c r="J1319" s="23"/>
      <c r="K1319" s="23"/>
      <c r="L1319" s="15">
        <v>0</v>
      </c>
      <c r="M1319" s="15">
        <v>0</v>
      </c>
      <c r="O1319" t="str">
        <f t="shared" si="20"/>
        <v>NBBDeclined</v>
      </c>
    </row>
    <row r="1320" spans="1:15" ht="12" customHeight="1" outlineLevel="1" x14ac:dyDescent="0.2">
      <c r="A1320" s="12" t="s">
        <v>24155</v>
      </c>
      <c r="B1320" s="12">
        <v>17024</v>
      </c>
      <c r="C1320" s="12" t="s">
        <v>20135</v>
      </c>
      <c r="D1320" s="13">
        <v>39944</v>
      </c>
      <c r="E1320" s="13">
        <v>39946</v>
      </c>
      <c r="F1320" s="14">
        <v>39946</v>
      </c>
      <c r="G1320" s="14">
        <v>39966</v>
      </c>
      <c r="H1320" s="14">
        <v>39966</v>
      </c>
      <c r="I1320" s="16">
        <v>39978</v>
      </c>
      <c r="J1320" s="15">
        <v>20</v>
      </c>
      <c r="K1320" s="15">
        <v>0</v>
      </c>
      <c r="L1320" s="15">
        <v>20</v>
      </c>
      <c r="M1320" s="15">
        <v>12</v>
      </c>
      <c r="O1320" t="str">
        <f t="shared" si="20"/>
        <v>JRBound &amp; Not Paid</v>
      </c>
    </row>
    <row r="1321" spans="1:15" ht="12" customHeight="1" outlineLevel="1" x14ac:dyDescent="0.2">
      <c r="A1321" s="12" t="s">
        <v>24156</v>
      </c>
      <c r="B1321" s="12">
        <v>17841</v>
      </c>
      <c r="C1321" s="12" t="s">
        <v>20133</v>
      </c>
      <c r="D1321" s="13">
        <v>39945</v>
      </c>
      <c r="E1321" s="13">
        <v>39946</v>
      </c>
      <c r="F1321" s="14">
        <v>39946</v>
      </c>
      <c r="G1321" s="8"/>
      <c r="H1321" s="8"/>
      <c r="J1321" s="10"/>
      <c r="K1321" s="10"/>
      <c r="L1321" s="15">
        <v>0</v>
      </c>
      <c r="M1321" s="15">
        <v>0</v>
      </c>
      <c r="O1321" t="str">
        <f t="shared" si="20"/>
        <v>LABDeclined</v>
      </c>
    </row>
    <row r="1322" spans="1:15" ht="12" customHeight="1" outlineLevel="1" x14ac:dyDescent="0.2">
      <c r="A1322" s="12" t="s">
        <v>24156</v>
      </c>
      <c r="B1322" s="12">
        <v>17005</v>
      </c>
      <c r="C1322" s="12" t="s">
        <v>20135</v>
      </c>
      <c r="D1322" s="13">
        <v>39942</v>
      </c>
      <c r="E1322" s="13">
        <v>39945</v>
      </c>
      <c r="F1322" s="14">
        <v>39946</v>
      </c>
      <c r="G1322" s="19">
        <v>39953</v>
      </c>
      <c r="H1322" s="19">
        <v>39953</v>
      </c>
      <c r="I1322" s="21">
        <v>39972</v>
      </c>
      <c r="J1322" s="22">
        <v>7</v>
      </c>
      <c r="K1322" s="22">
        <v>0</v>
      </c>
      <c r="L1322" s="15">
        <v>7</v>
      </c>
      <c r="M1322" s="15">
        <v>19</v>
      </c>
      <c r="O1322" t="str">
        <f t="shared" si="20"/>
        <v>LABBound &amp; Not Paid</v>
      </c>
    </row>
    <row r="1323" spans="1:15" ht="12" customHeight="1" outlineLevel="1" x14ac:dyDescent="0.2">
      <c r="A1323" s="12" t="s">
        <v>24156</v>
      </c>
      <c r="B1323" s="12">
        <v>16939</v>
      </c>
      <c r="C1323" s="12" t="s">
        <v>20135</v>
      </c>
      <c r="D1323" s="13">
        <v>39946</v>
      </c>
      <c r="E1323" s="13">
        <v>39946</v>
      </c>
      <c r="F1323" s="14">
        <v>39946</v>
      </c>
      <c r="G1323" s="14">
        <v>39946</v>
      </c>
      <c r="H1323" s="14">
        <v>39946</v>
      </c>
      <c r="I1323" s="21">
        <v>39957</v>
      </c>
      <c r="J1323" s="15">
        <v>0</v>
      </c>
      <c r="K1323" s="15">
        <v>0</v>
      </c>
      <c r="L1323" s="15">
        <v>0</v>
      </c>
      <c r="M1323" s="15">
        <v>11</v>
      </c>
      <c r="O1323" t="str">
        <f t="shared" si="20"/>
        <v>LABBound &amp; Not Paid</v>
      </c>
    </row>
    <row r="1324" spans="1:15" ht="12" customHeight="1" outlineLevel="1" x14ac:dyDescent="0.2">
      <c r="A1324" s="12" t="s">
        <v>24157</v>
      </c>
      <c r="B1324" s="12">
        <v>16914</v>
      </c>
      <c r="C1324" s="12" t="s">
        <v>20135</v>
      </c>
      <c r="D1324" s="13">
        <v>39945</v>
      </c>
      <c r="E1324" s="13">
        <v>39945</v>
      </c>
      <c r="F1324" s="14">
        <v>39946</v>
      </c>
      <c r="G1324" s="14">
        <v>39946</v>
      </c>
      <c r="H1324" s="14">
        <v>39946</v>
      </c>
      <c r="I1324" s="16">
        <v>39949</v>
      </c>
      <c r="J1324" s="15">
        <v>0</v>
      </c>
      <c r="K1324" s="15">
        <v>0</v>
      </c>
      <c r="L1324" s="15">
        <v>0</v>
      </c>
      <c r="M1324" s="15">
        <v>3</v>
      </c>
      <c r="O1324" t="str">
        <f t="shared" si="20"/>
        <v>MCBBound &amp; Not Paid</v>
      </c>
    </row>
    <row r="1325" spans="1:15" ht="12" customHeight="1" outlineLevel="1" x14ac:dyDescent="0.2">
      <c r="A1325" s="12" t="s">
        <v>24157</v>
      </c>
      <c r="B1325" s="12">
        <v>17080</v>
      </c>
      <c r="C1325" s="12" t="s">
        <v>20135</v>
      </c>
      <c r="D1325" s="13">
        <v>39933</v>
      </c>
      <c r="E1325" s="13">
        <v>39946</v>
      </c>
      <c r="F1325" s="14">
        <v>39946</v>
      </c>
      <c r="G1325" s="14">
        <v>39968</v>
      </c>
      <c r="H1325" s="14">
        <v>39969</v>
      </c>
      <c r="I1325" s="21">
        <v>39992</v>
      </c>
      <c r="J1325" s="15">
        <v>22</v>
      </c>
      <c r="K1325" s="15">
        <v>1</v>
      </c>
      <c r="L1325" s="15">
        <v>23</v>
      </c>
      <c r="M1325" s="15">
        <v>23</v>
      </c>
      <c r="O1325" t="str">
        <f t="shared" si="20"/>
        <v>MCBBound &amp; Not Paid</v>
      </c>
    </row>
    <row r="1326" spans="1:15" ht="12" customHeight="1" outlineLevel="1" x14ac:dyDescent="0.2">
      <c r="A1326" s="12" t="s">
        <v>24158</v>
      </c>
      <c r="B1326" s="12">
        <v>17842</v>
      </c>
      <c r="C1326" s="12" t="s">
        <v>20135</v>
      </c>
      <c r="D1326" s="13">
        <v>39944</v>
      </c>
      <c r="E1326" s="13">
        <v>39946</v>
      </c>
      <c r="F1326" s="14">
        <v>39946</v>
      </c>
      <c r="G1326" s="19">
        <v>39947</v>
      </c>
      <c r="H1326" s="19">
        <v>39947</v>
      </c>
      <c r="J1326" s="22">
        <v>1</v>
      </c>
      <c r="K1326" s="22">
        <v>0</v>
      </c>
      <c r="L1326" s="15">
        <v>1</v>
      </c>
      <c r="M1326" s="15">
        <v>0</v>
      </c>
      <c r="O1326" t="str">
        <f t="shared" si="20"/>
        <v>NBBBound &amp; Not Paid</v>
      </c>
    </row>
    <row r="1327" spans="1:15" ht="12" customHeight="1" outlineLevel="1" x14ac:dyDescent="0.2">
      <c r="A1327" s="12" t="s">
        <v>20138</v>
      </c>
      <c r="B1327" s="12">
        <v>17404</v>
      </c>
      <c r="C1327" s="12" t="s">
        <v>20135</v>
      </c>
      <c r="D1327" s="13">
        <v>39945</v>
      </c>
      <c r="E1327" s="13">
        <v>39947</v>
      </c>
      <c r="F1327" s="14">
        <v>39947</v>
      </c>
      <c r="G1327" s="14">
        <v>40008</v>
      </c>
      <c r="H1327" s="14">
        <v>40024</v>
      </c>
      <c r="I1327" s="21">
        <v>40038</v>
      </c>
      <c r="J1327" s="15">
        <v>61</v>
      </c>
      <c r="K1327" s="15">
        <v>16</v>
      </c>
      <c r="L1327" s="15">
        <v>77</v>
      </c>
      <c r="M1327" s="15">
        <v>14</v>
      </c>
      <c r="O1327" t="str">
        <f t="shared" si="20"/>
        <v>CNJBound &amp; Not Paid</v>
      </c>
    </row>
    <row r="1328" spans="1:15" ht="12" customHeight="1" outlineLevel="1" x14ac:dyDescent="0.2">
      <c r="A1328" s="12" t="s">
        <v>20138</v>
      </c>
      <c r="B1328" s="12">
        <v>17269</v>
      </c>
      <c r="C1328" s="12" t="s">
        <v>20135</v>
      </c>
      <c r="D1328" s="13">
        <v>39941</v>
      </c>
      <c r="E1328" s="13">
        <v>39947</v>
      </c>
      <c r="F1328" s="14">
        <v>39947</v>
      </c>
      <c r="G1328" s="14">
        <v>39975</v>
      </c>
      <c r="H1328" s="14">
        <v>39975</v>
      </c>
      <c r="I1328" s="16">
        <v>40014</v>
      </c>
      <c r="J1328" s="15">
        <v>28</v>
      </c>
      <c r="K1328" s="15">
        <v>0</v>
      </c>
      <c r="L1328" s="15">
        <v>28</v>
      </c>
      <c r="M1328" s="15">
        <v>39</v>
      </c>
      <c r="O1328" t="str">
        <f t="shared" si="20"/>
        <v>CNJBound &amp; Not Paid</v>
      </c>
    </row>
    <row r="1329" spans="1:15" ht="12" customHeight="1" outlineLevel="1" x14ac:dyDescent="0.2">
      <c r="A1329" s="12" t="s">
        <v>24153</v>
      </c>
      <c r="B1329" s="12">
        <v>17075</v>
      </c>
      <c r="C1329" s="12" t="s">
        <v>20135</v>
      </c>
      <c r="D1329" s="13">
        <v>39947</v>
      </c>
      <c r="E1329" s="13">
        <v>39947</v>
      </c>
      <c r="F1329" s="14">
        <v>39947</v>
      </c>
      <c r="G1329" s="19">
        <v>39960</v>
      </c>
      <c r="H1329" s="19">
        <v>39975</v>
      </c>
      <c r="I1329" s="21">
        <v>39992</v>
      </c>
      <c r="J1329" s="22">
        <v>13</v>
      </c>
      <c r="K1329" s="22">
        <v>15</v>
      </c>
      <c r="L1329" s="15">
        <v>28</v>
      </c>
      <c r="M1329" s="15">
        <v>17</v>
      </c>
      <c r="O1329" t="str">
        <f t="shared" si="20"/>
        <v>HJMBound &amp; Not Paid</v>
      </c>
    </row>
    <row r="1330" spans="1:15" ht="12" customHeight="1" outlineLevel="1" x14ac:dyDescent="0.2">
      <c r="A1330" s="12" t="s">
        <v>24153</v>
      </c>
      <c r="B1330" s="12">
        <v>17093</v>
      </c>
      <c r="C1330" s="12" t="s">
        <v>20135</v>
      </c>
      <c r="D1330" s="13">
        <v>39939</v>
      </c>
      <c r="E1330" s="13">
        <v>39947</v>
      </c>
      <c r="F1330" s="14">
        <v>39947</v>
      </c>
      <c r="G1330" s="14">
        <v>39960</v>
      </c>
      <c r="H1330" s="14">
        <v>39960</v>
      </c>
      <c r="I1330" s="21">
        <v>39994</v>
      </c>
      <c r="J1330" s="15">
        <v>13</v>
      </c>
      <c r="K1330" s="15">
        <v>0</v>
      </c>
      <c r="L1330" s="15">
        <v>13</v>
      </c>
      <c r="M1330" s="15">
        <v>34</v>
      </c>
      <c r="O1330" t="str">
        <f t="shared" si="20"/>
        <v>HJMBound &amp; Not Paid</v>
      </c>
    </row>
    <row r="1331" spans="1:15" ht="12" customHeight="1" outlineLevel="1" x14ac:dyDescent="0.2">
      <c r="A1331" s="12" t="s">
        <v>24155</v>
      </c>
      <c r="B1331" s="12">
        <v>17014</v>
      </c>
      <c r="C1331" s="12" t="s">
        <v>24150</v>
      </c>
      <c r="D1331" s="17">
        <v>39946</v>
      </c>
      <c r="E1331" s="13">
        <v>39947</v>
      </c>
      <c r="F1331" s="14">
        <v>39947</v>
      </c>
      <c r="G1331" s="19">
        <v>39947</v>
      </c>
      <c r="H1331" s="8"/>
      <c r="I1331" s="21">
        <v>39974</v>
      </c>
      <c r="J1331" s="22">
        <v>0</v>
      </c>
      <c r="K1331" s="10"/>
      <c r="L1331" s="15">
        <v>0</v>
      </c>
      <c r="M1331" s="15">
        <v>0</v>
      </c>
      <c r="O1331" t="str">
        <f t="shared" si="20"/>
        <v>JRDO NOT RENEW</v>
      </c>
    </row>
    <row r="1332" spans="1:15" ht="12" customHeight="1" outlineLevel="1" x14ac:dyDescent="0.2">
      <c r="A1332" s="12" t="s">
        <v>24156</v>
      </c>
      <c r="B1332" s="12">
        <v>17366</v>
      </c>
      <c r="C1332" s="12" t="s">
        <v>20135</v>
      </c>
      <c r="D1332" s="13">
        <v>39947</v>
      </c>
      <c r="E1332" s="13">
        <v>39947</v>
      </c>
      <c r="F1332" s="14">
        <v>39947</v>
      </c>
      <c r="G1332" s="14">
        <v>40010</v>
      </c>
      <c r="H1332" s="14">
        <v>40010</v>
      </c>
      <c r="I1332" s="16">
        <v>40026</v>
      </c>
      <c r="J1332" s="15">
        <v>63</v>
      </c>
      <c r="K1332" s="15">
        <v>0</v>
      </c>
      <c r="L1332" s="15">
        <v>63</v>
      </c>
      <c r="M1332" s="15">
        <v>16</v>
      </c>
      <c r="O1332" t="str">
        <f t="shared" si="20"/>
        <v>LABBound &amp; Not Paid</v>
      </c>
    </row>
    <row r="1333" spans="1:15" ht="12" customHeight="1" outlineLevel="1" x14ac:dyDescent="0.2">
      <c r="A1333" s="12" t="s">
        <v>24157</v>
      </c>
      <c r="B1333" s="12">
        <v>17213</v>
      </c>
      <c r="C1333" s="12" t="s">
        <v>20135</v>
      </c>
      <c r="D1333" s="13">
        <v>39946</v>
      </c>
      <c r="E1333" s="13">
        <v>39947</v>
      </c>
      <c r="F1333" s="14">
        <v>39947</v>
      </c>
      <c r="G1333" s="14">
        <v>39994</v>
      </c>
      <c r="H1333" s="14">
        <v>39994</v>
      </c>
      <c r="I1333" s="16">
        <v>40003</v>
      </c>
      <c r="J1333" s="15">
        <v>47</v>
      </c>
      <c r="K1333" s="15">
        <v>0</v>
      </c>
      <c r="L1333" s="15">
        <v>47</v>
      </c>
      <c r="M1333" s="15">
        <v>9</v>
      </c>
      <c r="O1333" t="str">
        <f t="shared" si="20"/>
        <v>MCBBound &amp; Not Paid</v>
      </c>
    </row>
    <row r="1334" spans="1:15" ht="12" customHeight="1" outlineLevel="1" x14ac:dyDescent="0.2">
      <c r="A1334" s="12" t="s">
        <v>24158</v>
      </c>
      <c r="B1334" s="12">
        <v>17846</v>
      </c>
      <c r="C1334" s="12" t="s">
        <v>20133</v>
      </c>
      <c r="D1334" s="13">
        <v>39941</v>
      </c>
      <c r="E1334" s="13">
        <v>39947</v>
      </c>
      <c r="F1334" s="14">
        <v>39947</v>
      </c>
      <c r="G1334" s="20"/>
      <c r="H1334" s="20"/>
      <c r="I1334" s="18"/>
      <c r="J1334" s="23"/>
      <c r="K1334" s="23"/>
      <c r="L1334" s="15">
        <v>0</v>
      </c>
      <c r="M1334" s="15">
        <v>0</v>
      </c>
      <c r="O1334" t="str">
        <f t="shared" si="20"/>
        <v>NBBDeclined</v>
      </c>
    </row>
    <row r="1335" spans="1:15" ht="12" customHeight="1" outlineLevel="1" x14ac:dyDescent="0.2">
      <c r="A1335" s="12" t="s">
        <v>24158</v>
      </c>
      <c r="B1335" s="12">
        <v>17847</v>
      </c>
      <c r="C1335" s="12" t="s">
        <v>20133</v>
      </c>
      <c r="D1335" s="13">
        <v>39944</v>
      </c>
      <c r="E1335" s="13">
        <v>39947</v>
      </c>
      <c r="F1335" s="14">
        <v>39947</v>
      </c>
      <c r="G1335" s="20"/>
      <c r="H1335" s="20"/>
      <c r="J1335" s="23"/>
      <c r="K1335" s="23"/>
      <c r="L1335" s="15">
        <v>0</v>
      </c>
      <c r="M1335" s="15">
        <v>0</v>
      </c>
      <c r="O1335" t="str">
        <f t="shared" si="20"/>
        <v>NBBDeclined</v>
      </c>
    </row>
    <row r="1336" spans="1:15" ht="12" customHeight="1" outlineLevel="1" x14ac:dyDescent="0.2">
      <c r="A1336" s="12" t="s">
        <v>24158</v>
      </c>
      <c r="B1336" s="12">
        <v>17845</v>
      </c>
      <c r="C1336" s="12" t="s">
        <v>20133</v>
      </c>
      <c r="D1336" s="13">
        <v>39916</v>
      </c>
      <c r="E1336" s="13">
        <v>39947</v>
      </c>
      <c r="F1336" s="14">
        <v>39947</v>
      </c>
      <c r="G1336" s="20"/>
      <c r="H1336" s="8"/>
      <c r="J1336" s="23"/>
      <c r="K1336" s="10"/>
      <c r="L1336" s="15">
        <v>0</v>
      </c>
      <c r="M1336" s="15">
        <v>0</v>
      </c>
      <c r="O1336" t="str">
        <f t="shared" si="20"/>
        <v>NBBDeclined</v>
      </c>
    </row>
    <row r="1337" spans="1:15" ht="12" customHeight="1" outlineLevel="1" x14ac:dyDescent="0.2">
      <c r="A1337" s="12" t="s">
        <v>24158</v>
      </c>
      <c r="B1337" s="12">
        <v>17843</v>
      </c>
      <c r="C1337" s="12" t="s">
        <v>20133</v>
      </c>
      <c r="D1337" s="13">
        <v>39918</v>
      </c>
      <c r="E1337" s="13">
        <v>39946</v>
      </c>
      <c r="F1337" s="14">
        <v>39947</v>
      </c>
      <c r="G1337" s="8"/>
      <c r="H1337" s="8"/>
      <c r="J1337" s="10"/>
      <c r="K1337" s="10"/>
      <c r="L1337" s="15">
        <v>0</v>
      </c>
      <c r="M1337" s="15">
        <v>0</v>
      </c>
      <c r="O1337" t="str">
        <f t="shared" si="20"/>
        <v>NBBDeclined</v>
      </c>
    </row>
    <row r="1338" spans="1:15" ht="12" customHeight="1" outlineLevel="1" x14ac:dyDescent="0.2">
      <c r="A1338" s="12" t="s">
        <v>24158</v>
      </c>
      <c r="B1338" s="12">
        <v>17848</v>
      </c>
      <c r="C1338" s="12" t="s">
        <v>20133</v>
      </c>
      <c r="D1338" s="13">
        <v>39934</v>
      </c>
      <c r="E1338" s="13">
        <v>39947</v>
      </c>
      <c r="F1338" s="14">
        <v>39947</v>
      </c>
      <c r="G1338" s="20"/>
      <c r="H1338" s="20"/>
      <c r="J1338" s="23"/>
      <c r="K1338" s="23"/>
      <c r="L1338" s="15">
        <v>0</v>
      </c>
      <c r="M1338" s="15">
        <v>0</v>
      </c>
      <c r="O1338" t="str">
        <f t="shared" si="20"/>
        <v>NBBDeclined</v>
      </c>
    </row>
    <row r="1339" spans="1:15" ht="12" customHeight="1" outlineLevel="1" x14ac:dyDescent="0.2">
      <c r="A1339" s="12" t="s">
        <v>24158</v>
      </c>
      <c r="B1339" s="12">
        <v>17844</v>
      </c>
      <c r="C1339" s="12" t="s">
        <v>20133</v>
      </c>
      <c r="D1339" s="17">
        <v>39905</v>
      </c>
      <c r="E1339" s="13">
        <v>39946</v>
      </c>
      <c r="F1339" s="14">
        <v>39947</v>
      </c>
      <c r="G1339" s="8"/>
      <c r="H1339" s="8"/>
      <c r="J1339" s="10"/>
      <c r="K1339" s="10"/>
      <c r="L1339" s="15">
        <v>0</v>
      </c>
      <c r="M1339" s="15">
        <v>0</v>
      </c>
      <c r="O1339" t="str">
        <f t="shared" si="20"/>
        <v>NBBDeclined</v>
      </c>
    </row>
    <row r="1340" spans="1:15" ht="12" customHeight="1" outlineLevel="1" x14ac:dyDescent="0.2">
      <c r="A1340" s="12" t="s">
        <v>20138</v>
      </c>
      <c r="B1340" s="12">
        <v>17220</v>
      </c>
      <c r="C1340" s="12" t="s">
        <v>20135</v>
      </c>
      <c r="D1340" s="13">
        <v>39946</v>
      </c>
      <c r="E1340" s="13">
        <v>39948</v>
      </c>
      <c r="F1340" s="14">
        <v>39948</v>
      </c>
      <c r="G1340" s="14">
        <v>39988</v>
      </c>
      <c r="H1340" s="14">
        <v>39988</v>
      </c>
      <c r="I1340" s="16">
        <v>40004</v>
      </c>
      <c r="J1340" s="15">
        <v>40</v>
      </c>
      <c r="K1340" s="15">
        <v>0</v>
      </c>
      <c r="L1340" s="15">
        <v>40</v>
      </c>
      <c r="M1340" s="15">
        <v>16</v>
      </c>
      <c r="O1340" t="str">
        <f t="shared" si="20"/>
        <v>CNJBound &amp; Not Paid</v>
      </c>
    </row>
    <row r="1341" spans="1:15" ht="12" customHeight="1" outlineLevel="1" x14ac:dyDescent="0.2">
      <c r="A1341" s="12" t="s">
        <v>20138</v>
      </c>
      <c r="B1341" s="12">
        <v>16961</v>
      </c>
      <c r="C1341" s="12" t="s">
        <v>20135</v>
      </c>
      <c r="D1341" s="13">
        <v>39961</v>
      </c>
      <c r="E1341" s="13">
        <v>39948</v>
      </c>
      <c r="F1341" s="14">
        <v>39948</v>
      </c>
      <c r="G1341" s="14">
        <v>39948</v>
      </c>
      <c r="H1341" s="14">
        <v>39948</v>
      </c>
      <c r="I1341" s="16">
        <v>39964</v>
      </c>
      <c r="J1341" s="15">
        <v>0</v>
      </c>
      <c r="K1341" s="15">
        <v>0</v>
      </c>
      <c r="L1341" s="15">
        <v>0</v>
      </c>
      <c r="M1341" s="15">
        <v>16</v>
      </c>
      <c r="O1341" t="str">
        <f t="shared" si="20"/>
        <v>CNJBound &amp; Not Paid</v>
      </c>
    </row>
    <row r="1342" spans="1:15" ht="12" customHeight="1" outlineLevel="1" x14ac:dyDescent="0.2">
      <c r="A1342" s="12" t="s">
        <v>20138</v>
      </c>
      <c r="B1342" s="12">
        <v>17229</v>
      </c>
      <c r="C1342" s="12" t="s">
        <v>20135</v>
      </c>
      <c r="D1342" s="13">
        <v>39948</v>
      </c>
      <c r="E1342" s="13">
        <v>39948</v>
      </c>
      <c r="F1342" s="14">
        <v>39948</v>
      </c>
      <c r="G1342" s="14">
        <v>39990</v>
      </c>
      <c r="H1342" s="14">
        <v>39993</v>
      </c>
      <c r="I1342" s="16">
        <v>40005</v>
      </c>
      <c r="J1342" s="15">
        <v>42</v>
      </c>
      <c r="K1342" s="15">
        <v>3</v>
      </c>
      <c r="L1342" s="15">
        <v>45</v>
      </c>
      <c r="M1342" s="15">
        <v>12</v>
      </c>
      <c r="O1342" t="str">
        <f t="shared" si="20"/>
        <v>CNJBound &amp; Not Paid</v>
      </c>
    </row>
    <row r="1343" spans="1:15" ht="12" customHeight="1" outlineLevel="1" x14ac:dyDescent="0.2">
      <c r="A1343" s="12" t="s">
        <v>24153</v>
      </c>
      <c r="B1343" s="12">
        <v>16984</v>
      </c>
      <c r="C1343" s="12" t="s">
        <v>20135</v>
      </c>
      <c r="D1343" s="13">
        <v>39947</v>
      </c>
      <c r="E1343" s="13">
        <v>39947</v>
      </c>
      <c r="F1343" s="14">
        <v>39948</v>
      </c>
      <c r="G1343" s="14">
        <v>39951</v>
      </c>
      <c r="H1343" s="14">
        <v>39951</v>
      </c>
      <c r="I1343" s="16">
        <v>39966</v>
      </c>
      <c r="J1343" s="15">
        <v>3</v>
      </c>
      <c r="K1343" s="15">
        <v>0</v>
      </c>
      <c r="L1343" s="15">
        <v>3</v>
      </c>
      <c r="M1343" s="15">
        <v>15</v>
      </c>
      <c r="O1343" t="str">
        <f t="shared" si="20"/>
        <v>HJMBound &amp; Not Paid</v>
      </c>
    </row>
    <row r="1344" spans="1:15" ht="12" customHeight="1" outlineLevel="1" x14ac:dyDescent="0.2">
      <c r="A1344" s="12" t="s">
        <v>24153</v>
      </c>
      <c r="B1344" s="12">
        <v>17055</v>
      </c>
      <c r="C1344" s="12" t="s">
        <v>20135</v>
      </c>
      <c r="D1344" s="13">
        <v>39938</v>
      </c>
      <c r="E1344" s="13">
        <v>39948</v>
      </c>
      <c r="F1344" s="14">
        <v>39948</v>
      </c>
      <c r="G1344" s="14">
        <v>39959</v>
      </c>
      <c r="H1344" s="14">
        <v>39975</v>
      </c>
      <c r="I1344" s="16">
        <v>39987</v>
      </c>
      <c r="J1344" s="15">
        <v>11</v>
      </c>
      <c r="K1344" s="15">
        <v>16</v>
      </c>
      <c r="L1344" s="15">
        <v>27</v>
      </c>
      <c r="M1344" s="15">
        <v>12</v>
      </c>
      <c r="O1344" t="str">
        <f t="shared" si="20"/>
        <v>HJMBound &amp; Not Paid</v>
      </c>
    </row>
    <row r="1345" spans="1:15" ht="12" customHeight="1" outlineLevel="1" x14ac:dyDescent="0.2">
      <c r="A1345" s="12" t="s">
        <v>24155</v>
      </c>
      <c r="B1345" s="12">
        <v>16983</v>
      </c>
      <c r="C1345" s="12" t="s">
        <v>20135</v>
      </c>
      <c r="D1345" s="13">
        <v>39944</v>
      </c>
      <c r="E1345" s="13">
        <v>39947</v>
      </c>
      <c r="F1345" s="14">
        <v>39948</v>
      </c>
      <c r="G1345" s="14">
        <v>39948</v>
      </c>
      <c r="H1345" s="14">
        <v>39948</v>
      </c>
      <c r="I1345" s="16">
        <v>39966</v>
      </c>
      <c r="J1345" s="15">
        <v>0</v>
      </c>
      <c r="K1345" s="15">
        <v>0</v>
      </c>
      <c r="L1345" s="15">
        <v>0</v>
      </c>
      <c r="M1345" s="15">
        <v>18</v>
      </c>
      <c r="O1345" t="str">
        <f t="shared" si="20"/>
        <v>JRBound &amp; Not Paid</v>
      </c>
    </row>
    <row r="1346" spans="1:15" ht="12" customHeight="1" outlineLevel="1" x14ac:dyDescent="0.2">
      <c r="A1346" s="12" t="s">
        <v>24157</v>
      </c>
      <c r="B1346" s="12">
        <v>16995</v>
      </c>
      <c r="C1346" s="12" t="s">
        <v>20135</v>
      </c>
      <c r="D1346" s="13">
        <v>39948</v>
      </c>
      <c r="E1346" s="13">
        <v>39948</v>
      </c>
      <c r="F1346" s="14">
        <v>39948</v>
      </c>
      <c r="G1346" s="14">
        <v>39954</v>
      </c>
      <c r="H1346" s="14">
        <v>39955</v>
      </c>
      <c r="I1346" s="16">
        <v>39969</v>
      </c>
      <c r="J1346" s="15">
        <v>6</v>
      </c>
      <c r="K1346" s="15">
        <v>1</v>
      </c>
      <c r="L1346" s="15">
        <v>7</v>
      </c>
      <c r="M1346" s="15">
        <v>14</v>
      </c>
      <c r="O1346" t="str">
        <f t="shared" si="20"/>
        <v>MCBBound &amp; Not Paid</v>
      </c>
    </row>
    <row r="1347" spans="1:15" ht="12" customHeight="1" outlineLevel="1" x14ac:dyDescent="0.2">
      <c r="A1347" s="12" t="s">
        <v>24157</v>
      </c>
      <c r="B1347" s="12">
        <v>17161</v>
      </c>
      <c r="C1347" s="12" t="s">
        <v>20135</v>
      </c>
      <c r="D1347" s="13">
        <v>39946</v>
      </c>
      <c r="E1347" s="13">
        <v>39948</v>
      </c>
      <c r="F1347" s="14">
        <v>39948</v>
      </c>
      <c r="G1347" s="14">
        <v>39973</v>
      </c>
      <c r="H1347" s="14">
        <v>39975</v>
      </c>
      <c r="I1347" s="21">
        <v>39995</v>
      </c>
      <c r="J1347" s="15">
        <v>25</v>
      </c>
      <c r="K1347" s="15">
        <v>2</v>
      </c>
      <c r="L1347" s="15">
        <v>27</v>
      </c>
      <c r="M1347" s="15">
        <v>20</v>
      </c>
      <c r="O1347" t="str">
        <f t="shared" ref="O1347:O1410" si="21">+A1347&amp;C1347</f>
        <v>MCBBound &amp; Not Paid</v>
      </c>
    </row>
    <row r="1348" spans="1:15" ht="12" customHeight="1" outlineLevel="1" x14ac:dyDescent="0.2">
      <c r="A1348" s="12" t="s">
        <v>24157</v>
      </c>
      <c r="B1348" s="12">
        <v>17177</v>
      </c>
      <c r="C1348" s="12" t="s">
        <v>20135</v>
      </c>
      <c r="D1348" s="13">
        <v>39947</v>
      </c>
      <c r="E1348" s="13">
        <v>39948</v>
      </c>
      <c r="F1348" s="14">
        <v>39948</v>
      </c>
      <c r="G1348" s="14">
        <v>39953</v>
      </c>
      <c r="H1348" s="19">
        <v>39973</v>
      </c>
      <c r="I1348" s="21">
        <v>39995</v>
      </c>
      <c r="J1348" s="15">
        <v>5</v>
      </c>
      <c r="K1348" s="22">
        <v>20</v>
      </c>
      <c r="L1348" s="15">
        <v>25</v>
      </c>
      <c r="M1348" s="15">
        <v>22</v>
      </c>
      <c r="O1348" t="str">
        <f t="shared" si="21"/>
        <v>MCBBound &amp; Not Paid</v>
      </c>
    </row>
    <row r="1349" spans="1:15" ht="12" customHeight="1" outlineLevel="1" x14ac:dyDescent="0.2">
      <c r="A1349" s="12" t="s">
        <v>24157</v>
      </c>
      <c r="B1349" s="12">
        <v>17430</v>
      </c>
      <c r="C1349" s="12" t="s">
        <v>20135</v>
      </c>
      <c r="D1349" s="13">
        <v>39947</v>
      </c>
      <c r="E1349" s="13">
        <v>39948</v>
      </c>
      <c r="F1349" s="14">
        <v>39948</v>
      </c>
      <c r="G1349" s="14">
        <v>40030</v>
      </c>
      <c r="H1349" s="14">
        <v>40030</v>
      </c>
      <c r="I1349" s="16">
        <v>40046</v>
      </c>
      <c r="J1349" s="15">
        <v>82</v>
      </c>
      <c r="K1349" s="15">
        <v>0</v>
      </c>
      <c r="L1349" s="15">
        <v>82</v>
      </c>
      <c r="M1349" s="15">
        <v>16</v>
      </c>
      <c r="O1349" t="str">
        <f t="shared" si="21"/>
        <v>MCBBound &amp; Not Paid</v>
      </c>
    </row>
    <row r="1350" spans="1:15" ht="12" customHeight="1" outlineLevel="1" x14ac:dyDescent="0.2">
      <c r="A1350" s="12" t="s">
        <v>24158</v>
      </c>
      <c r="B1350" s="12">
        <v>17849</v>
      </c>
      <c r="C1350" s="12" t="s">
        <v>20133</v>
      </c>
      <c r="D1350" s="18"/>
      <c r="E1350" s="13">
        <v>39948</v>
      </c>
      <c r="F1350" s="14">
        <v>39948</v>
      </c>
      <c r="G1350" s="20"/>
      <c r="H1350" s="20"/>
      <c r="I1350" s="18"/>
      <c r="J1350" s="23"/>
      <c r="K1350" s="23"/>
      <c r="L1350" s="15">
        <v>0</v>
      </c>
      <c r="M1350" s="15">
        <v>0</v>
      </c>
      <c r="O1350" t="str">
        <f t="shared" si="21"/>
        <v>NBBDeclined</v>
      </c>
    </row>
    <row r="1351" spans="1:15" ht="12" customHeight="1" outlineLevel="1" x14ac:dyDescent="0.2">
      <c r="A1351" s="12" t="s">
        <v>20138</v>
      </c>
      <c r="B1351" s="12">
        <v>16938</v>
      </c>
      <c r="C1351" s="12" t="s">
        <v>20135</v>
      </c>
      <c r="D1351" s="18"/>
      <c r="E1351" s="13">
        <v>39951</v>
      </c>
      <c r="F1351" s="14">
        <v>39951</v>
      </c>
      <c r="G1351" s="14">
        <v>39952</v>
      </c>
      <c r="H1351" s="14">
        <v>39953</v>
      </c>
      <c r="I1351" s="16">
        <v>39957</v>
      </c>
      <c r="J1351" s="15">
        <v>1</v>
      </c>
      <c r="K1351" s="15">
        <v>1</v>
      </c>
      <c r="L1351" s="15">
        <v>2</v>
      </c>
      <c r="M1351" s="15">
        <v>4</v>
      </c>
      <c r="O1351" t="str">
        <f t="shared" si="21"/>
        <v>CNJBound &amp; Not Paid</v>
      </c>
    </row>
    <row r="1352" spans="1:15" ht="12" customHeight="1" outlineLevel="1" x14ac:dyDescent="0.2">
      <c r="A1352" s="12" t="s">
        <v>20138</v>
      </c>
      <c r="B1352" s="12">
        <v>17077</v>
      </c>
      <c r="C1352" s="12" t="s">
        <v>20135</v>
      </c>
      <c r="D1352" s="13">
        <v>39926</v>
      </c>
      <c r="E1352" s="13">
        <v>39948</v>
      </c>
      <c r="F1352" s="14">
        <v>39951</v>
      </c>
      <c r="G1352" s="14">
        <v>39973</v>
      </c>
      <c r="H1352" s="14">
        <v>39974</v>
      </c>
      <c r="I1352" s="21">
        <v>39992</v>
      </c>
      <c r="J1352" s="15">
        <v>22</v>
      </c>
      <c r="K1352" s="15">
        <v>1</v>
      </c>
      <c r="L1352" s="15">
        <v>23</v>
      </c>
      <c r="M1352" s="15">
        <v>18</v>
      </c>
      <c r="O1352" t="str">
        <f t="shared" si="21"/>
        <v>CNJBound &amp; Not Paid</v>
      </c>
    </row>
    <row r="1353" spans="1:15" ht="12" customHeight="1" outlineLevel="1" x14ac:dyDescent="0.2">
      <c r="A1353" s="12" t="s">
        <v>24153</v>
      </c>
      <c r="B1353" s="12">
        <v>17175</v>
      </c>
      <c r="C1353" s="12" t="s">
        <v>20135</v>
      </c>
      <c r="D1353" s="13">
        <v>39939</v>
      </c>
      <c r="E1353" s="13">
        <v>39951</v>
      </c>
      <c r="F1353" s="14">
        <v>39951</v>
      </c>
      <c r="G1353" s="14">
        <v>39974</v>
      </c>
      <c r="H1353" s="14">
        <v>39974</v>
      </c>
      <c r="I1353" s="21">
        <v>39995</v>
      </c>
      <c r="J1353" s="15">
        <v>23</v>
      </c>
      <c r="K1353" s="15">
        <v>0</v>
      </c>
      <c r="L1353" s="15">
        <v>23</v>
      </c>
      <c r="M1353" s="15">
        <v>21</v>
      </c>
      <c r="O1353" t="str">
        <f t="shared" si="21"/>
        <v>HJMBound &amp; Not Paid</v>
      </c>
    </row>
    <row r="1354" spans="1:15" ht="12" customHeight="1" outlineLevel="1" x14ac:dyDescent="0.2">
      <c r="A1354" s="12" t="s">
        <v>24155</v>
      </c>
      <c r="B1354" s="12">
        <v>17073</v>
      </c>
      <c r="C1354" s="12" t="s">
        <v>20135</v>
      </c>
      <c r="D1354" s="13">
        <v>39946</v>
      </c>
      <c r="E1354" s="13">
        <v>39951</v>
      </c>
      <c r="F1354" s="14">
        <v>39951</v>
      </c>
      <c r="G1354" s="14">
        <v>39972</v>
      </c>
      <c r="H1354" s="14">
        <v>39979</v>
      </c>
      <c r="I1354" s="21">
        <v>39992</v>
      </c>
      <c r="J1354" s="15">
        <v>21</v>
      </c>
      <c r="K1354" s="15">
        <v>7</v>
      </c>
      <c r="L1354" s="15">
        <v>28</v>
      </c>
      <c r="M1354" s="15">
        <v>13</v>
      </c>
      <c r="O1354" t="str">
        <f t="shared" si="21"/>
        <v>JRBound &amp; Not Paid</v>
      </c>
    </row>
    <row r="1355" spans="1:15" ht="12" customHeight="1" outlineLevel="1" x14ac:dyDescent="0.2">
      <c r="A1355" s="12" t="s">
        <v>24156</v>
      </c>
      <c r="B1355" s="12">
        <v>18121</v>
      </c>
      <c r="C1355" s="12" t="s">
        <v>20136</v>
      </c>
      <c r="D1355" s="13">
        <v>39944</v>
      </c>
      <c r="E1355" s="13">
        <v>39951</v>
      </c>
      <c r="F1355" s="14">
        <v>39951</v>
      </c>
      <c r="G1355" s="14">
        <v>39983</v>
      </c>
      <c r="H1355" s="14">
        <v>39983</v>
      </c>
      <c r="J1355" s="15">
        <v>32</v>
      </c>
      <c r="K1355" s="15">
        <v>0</v>
      </c>
      <c r="L1355" s="15">
        <v>32</v>
      </c>
      <c r="M1355" s="15">
        <v>0</v>
      </c>
      <c r="O1355" t="str">
        <f t="shared" si="21"/>
        <v>LABClose-No Info</v>
      </c>
    </row>
    <row r="1356" spans="1:15" ht="12" customHeight="1" outlineLevel="1" x14ac:dyDescent="0.2">
      <c r="A1356" s="12" t="s">
        <v>24157</v>
      </c>
      <c r="B1356" s="12">
        <v>17197</v>
      </c>
      <c r="C1356" s="12" t="s">
        <v>20135</v>
      </c>
      <c r="D1356" s="13">
        <v>39947</v>
      </c>
      <c r="E1356" s="13">
        <v>39951</v>
      </c>
      <c r="F1356" s="14">
        <v>39951</v>
      </c>
      <c r="G1356" s="14">
        <v>39979</v>
      </c>
      <c r="H1356" s="14">
        <v>39979</v>
      </c>
      <c r="I1356" s="16">
        <v>39996</v>
      </c>
      <c r="J1356" s="15">
        <v>28</v>
      </c>
      <c r="K1356" s="15">
        <v>0</v>
      </c>
      <c r="L1356" s="15">
        <v>28</v>
      </c>
      <c r="M1356" s="15">
        <v>17</v>
      </c>
      <c r="O1356" t="str">
        <f t="shared" si="21"/>
        <v>MCBBound &amp; Not Paid</v>
      </c>
    </row>
    <row r="1357" spans="1:15" ht="12" customHeight="1" outlineLevel="1" x14ac:dyDescent="0.2">
      <c r="A1357" s="12" t="s">
        <v>24157</v>
      </c>
      <c r="B1357" s="12">
        <v>16955</v>
      </c>
      <c r="C1357" s="12" t="s">
        <v>20135</v>
      </c>
      <c r="D1357" s="13">
        <v>39946</v>
      </c>
      <c r="E1357" s="13">
        <v>39951</v>
      </c>
      <c r="F1357" s="14">
        <v>39951</v>
      </c>
      <c r="G1357" s="14">
        <v>39952</v>
      </c>
      <c r="H1357" s="14">
        <v>39953</v>
      </c>
      <c r="I1357" s="16">
        <v>39962</v>
      </c>
      <c r="J1357" s="15">
        <v>1</v>
      </c>
      <c r="K1357" s="15">
        <v>1</v>
      </c>
      <c r="L1357" s="15">
        <v>2</v>
      </c>
      <c r="M1357" s="15">
        <v>9</v>
      </c>
      <c r="O1357" t="str">
        <f t="shared" si="21"/>
        <v>MCBBound &amp; Not Paid</v>
      </c>
    </row>
    <row r="1358" spans="1:15" ht="12" customHeight="1" outlineLevel="1" x14ac:dyDescent="0.2">
      <c r="A1358" s="12" t="s">
        <v>24157</v>
      </c>
      <c r="B1358" s="12">
        <v>17071</v>
      </c>
      <c r="C1358" s="12" t="s">
        <v>20135</v>
      </c>
      <c r="D1358" s="13">
        <v>39948</v>
      </c>
      <c r="E1358" s="13">
        <v>39948</v>
      </c>
      <c r="F1358" s="14">
        <v>39951</v>
      </c>
      <c r="G1358" s="14">
        <v>39953</v>
      </c>
      <c r="H1358" s="14">
        <v>39967</v>
      </c>
      <c r="I1358" s="16">
        <v>39991</v>
      </c>
      <c r="J1358" s="15">
        <v>2</v>
      </c>
      <c r="K1358" s="15">
        <v>14</v>
      </c>
      <c r="L1358" s="15">
        <v>16</v>
      </c>
      <c r="M1358" s="15">
        <v>24</v>
      </c>
      <c r="O1358" t="str">
        <f t="shared" si="21"/>
        <v>MCBBound &amp; Not Paid</v>
      </c>
    </row>
    <row r="1359" spans="1:15" ht="12" customHeight="1" outlineLevel="1" x14ac:dyDescent="0.2">
      <c r="A1359" s="12" t="s">
        <v>24158</v>
      </c>
      <c r="B1359" s="12">
        <v>18120</v>
      </c>
      <c r="C1359" s="12" t="s">
        <v>20133</v>
      </c>
      <c r="D1359" s="13">
        <v>39920</v>
      </c>
      <c r="E1359" s="13">
        <v>39948</v>
      </c>
      <c r="F1359" s="14">
        <v>39951</v>
      </c>
      <c r="G1359" s="20"/>
      <c r="H1359" s="20"/>
      <c r="J1359" s="23"/>
      <c r="K1359" s="23"/>
      <c r="L1359" s="15">
        <v>0</v>
      </c>
      <c r="M1359" s="15">
        <v>0</v>
      </c>
      <c r="O1359" t="str">
        <f t="shared" si="21"/>
        <v>NBBDeclined</v>
      </c>
    </row>
    <row r="1360" spans="1:15" ht="12" customHeight="1" outlineLevel="1" x14ac:dyDescent="0.2">
      <c r="A1360" s="12" t="s">
        <v>20138</v>
      </c>
      <c r="B1360" s="12">
        <v>17047</v>
      </c>
      <c r="C1360" s="12" t="s">
        <v>20135</v>
      </c>
      <c r="D1360" s="13">
        <v>39948</v>
      </c>
      <c r="E1360" s="13">
        <v>39952</v>
      </c>
      <c r="F1360" s="14">
        <v>39952</v>
      </c>
      <c r="G1360" s="14">
        <v>39972</v>
      </c>
      <c r="H1360" s="14">
        <v>39979</v>
      </c>
      <c r="I1360" s="16">
        <v>39985</v>
      </c>
      <c r="J1360" s="15">
        <v>20</v>
      </c>
      <c r="K1360" s="15">
        <v>7</v>
      </c>
      <c r="L1360" s="15">
        <v>27</v>
      </c>
      <c r="M1360" s="15">
        <v>6</v>
      </c>
      <c r="O1360" t="str">
        <f t="shared" si="21"/>
        <v>CNJBound &amp; Not Paid</v>
      </c>
    </row>
    <row r="1361" spans="1:15" ht="12" customHeight="1" outlineLevel="1" x14ac:dyDescent="0.2">
      <c r="A1361" s="12" t="s">
        <v>20138</v>
      </c>
      <c r="B1361" s="12">
        <v>17357</v>
      </c>
      <c r="C1361" s="12" t="s">
        <v>20135</v>
      </c>
      <c r="D1361" s="13">
        <v>39944</v>
      </c>
      <c r="E1361" s="13">
        <v>39952</v>
      </c>
      <c r="F1361" s="14">
        <v>39952</v>
      </c>
      <c r="G1361" s="14">
        <v>40001</v>
      </c>
      <c r="H1361" s="14">
        <v>40001</v>
      </c>
      <c r="I1361" s="16">
        <v>40026</v>
      </c>
      <c r="J1361" s="15">
        <v>49</v>
      </c>
      <c r="K1361" s="15">
        <v>0</v>
      </c>
      <c r="L1361" s="15">
        <v>49</v>
      </c>
      <c r="M1361" s="15">
        <v>25</v>
      </c>
      <c r="O1361" t="str">
        <f t="shared" si="21"/>
        <v>CNJBound &amp; Not Paid</v>
      </c>
    </row>
    <row r="1362" spans="1:15" ht="12" customHeight="1" outlineLevel="1" x14ac:dyDescent="0.2">
      <c r="A1362" s="12" t="s">
        <v>24153</v>
      </c>
      <c r="B1362" s="12">
        <v>17212</v>
      </c>
      <c r="C1362" s="12" t="s">
        <v>20135</v>
      </c>
      <c r="D1362" s="13">
        <v>39947</v>
      </c>
      <c r="E1362" s="13">
        <v>39952</v>
      </c>
      <c r="F1362" s="14">
        <v>39952</v>
      </c>
      <c r="G1362" s="14">
        <v>39987</v>
      </c>
      <c r="H1362" s="14">
        <v>39987</v>
      </c>
      <c r="I1362" s="16">
        <v>40002</v>
      </c>
      <c r="J1362" s="15">
        <v>35</v>
      </c>
      <c r="K1362" s="15">
        <v>0</v>
      </c>
      <c r="L1362" s="15">
        <v>35</v>
      </c>
      <c r="M1362" s="15">
        <v>15</v>
      </c>
      <c r="O1362" t="str">
        <f t="shared" si="21"/>
        <v>HJMBound &amp; Not Paid</v>
      </c>
    </row>
    <row r="1363" spans="1:15" ht="12" customHeight="1" outlineLevel="1" x14ac:dyDescent="0.2">
      <c r="A1363" s="12" t="s">
        <v>24157</v>
      </c>
      <c r="B1363" s="12">
        <v>17062</v>
      </c>
      <c r="C1363" s="12" t="s">
        <v>20135</v>
      </c>
      <c r="D1363" s="13">
        <v>39940</v>
      </c>
      <c r="E1363" s="13">
        <v>39952</v>
      </c>
      <c r="F1363" s="14">
        <v>39952</v>
      </c>
      <c r="G1363" s="14">
        <v>39966</v>
      </c>
      <c r="H1363" s="14">
        <v>39966</v>
      </c>
      <c r="I1363" s="16">
        <v>39989</v>
      </c>
      <c r="J1363" s="15">
        <v>14</v>
      </c>
      <c r="K1363" s="15">
        <v>0</v>
      </c>
      <c r="L1363" s="15">
        <v>14</v>
      </c>
      <c r="M1363" s="15">
        <v>23</v>
      </c>
      <c r="O1363" t="str">
        <f t="shared" si="21"/>
        <v>MCBBound &amp; Not Paid</v>
      </c>
    </row>
    <row r="1364" spans="1:15" ht="21.95" customHeight="1" outlineLevel="1" x14ac:dyDescent="0.2">
      <c r="A1364" s="12" t="s">
        <v>24157</v>
      </c>
      <c r="B1364" s="12">
        <v>16989</v>
      </c>
      <c r="C1364" s="12" t="s">
        <v>24149</v>
      </c>
      <c r="D1364" s="13">
        <v>39952</v>
      </c>
      <c r="E1364" s="13">
        <v>39952</v>
      </c>
      <c r="F1364" s="14">
        <v>39952</v>
      </c>
      <c r="G1364" s="14">
        <v>39954</v>
      </c>
      <c r="H1364" s="14">
        <v>39959</v>
      </c>
      <c r="I1364" s="16">
        <v>39968</v>
      </c>
      <c r="J1364" s="15">
        <v>2</v>
      </c>
      <c r="K1364" s="15">
        <v>5</v>
      </c>
      <c r="L1364" s="15">
        <v>7</v>
      </c>
      <c r="M1364" s="15">
        <v>9</v>
      </c>
      <c r="O1364" t="str">
        <f t="shared" si="21"/>
        <v>MCBRenewal Laspe Replaced</v>
      </c>
    </row>
    <row r="1365" spans="1:15" ht="12" customHeight="1" outlineLevel="1" x14ac:dyDescent="0.2">
      <c r="A1365" s="12" t="s">
        <v>24157</v>
      </c>
      <c r="B1365" s="12">
        <v>16975</v>
      </c>
      <c r="C1365" s="12" t="s">
        <v>20135</v>
      </c>
      <c r="D1365" s="13">
        <v>39947</v>
      </c>
      <c r="E1365" s="13">
        <v>39951</v>
      </c>
      <c r="F1365" s="14">
        <v>39952</v>
      </c>
      <c r="G1365" s="14">
        <v>39955</v>
      </c>
      <c r="H1365" s="14">
        <v>39959</v>
      </c>
      <c r="I1365" s="16">
        <v>39965</v>
      </c>
      <c r="J1365" s="15">
        <v>3</v>
      </c>
      <c r="K1365" s="15">
        <v>4</v>
      </c>
      <c r="L1365" s="15">
        <v>7</v>
      </c>
      <c r="M1365" s="15">
        <v>6</v>
      </c>
      <c r="O1365" t="str">
        <f t="shared" si="21"/>
        <v>MCBBound &amp; Not Paid</v>
      </c>
    </row>
    <row r="1366" spans="1:15" ht="12" customHeight="1" outlineLevel="1" x14ac:dyDescent="0.2">
      <c r="A1366" s="12" t="s">
        <v>24158</v>
      </c>
      <c r="B1366" s="12">
        <v>18122</v>
      </c>
      <c r="C1366" s="12" t="s">
        <v>20133</v>
      </c>
      <c r="D1366" s="13">
        <v>39945</v>
      </c>
      <c r="E1366" s="13">
        <v>39952</v>
      </c>
      <c r="F1366" s="14">
        <v>39952</v>
      </c>
      <c r="G1366" s="8"/>
      <c r="H1366" s="8"/>
      <c r="J1366" s="10"/>
      <c r="K1366" s="10"/>
      <c r="L1366" s="15">
        <v>0</v>
      </c>
      <c r="M1366" s="15">
        <v>0</v>
      </c>
      <c r="O1366" t="str">
        <f t="shared" si="21"/>
        <v>NBBDeclined</v>
      </c>
    </row>
    <row r="1367" spans="1:15" ht="12" customHeight="1" outlineLevel="1" x14ac:dyDescent="0.2">
      <c r="A1367" s="12" t="s">
        <v>20138</v>
      </c>
      <c r="B1367" s="12">
        <v>17275</v>
      </c>
      <c r="C1367" s="12" t="s">
        <v>20135</v>
      </c>
      <c r="D1367" s="13">
        <v>39939</v>
      </c>
      <c r="E1367" s="13">
        <v>39952</v>
      </c>
      <c r="F1367" s="14">
        <v>39953</v>
      </c>
      <c r="G1367" s="19">
        <v>40000</v>
      </c>
      <c r="H1367" s="19">
        <v>40001</v>
      </c>
      <c r="I1367" s="21">
        <v>40016</v>
      </c>
      <c r="J1367" s="22">
        <v>47</v>
      </c>
      <c r="K1367" s="22">
        <v>1</v>
      </c>
      <c r="L1367" s="15">
        <v>48</v>
      </c>
      <c r="M1367" s="15">
        <v>15</v>
      </c>
      <c r="O1367" t="str">
        <f t="shared" si="21"/>
        <v>CNJBound &amp; Not Paid</v>
      </c>
    </row>
    <row r="1368" spans="1:15" ht="12" customHeight="1" outlineLevel="1" x14ac:dyDescent="0.2">
      <c r="A1368" s="12" t="s">
        <v>24153</v>
      </c>
      <c r="B1368" s="12">
        <v>17174</v>
      </c>
      <c r="C1368" s="12" t="s">
        <v>20135</v>
      </c>
      <c r="D1368" s="13">
        <v>39946</v>
      </c>
      <c r="E1368" s="13">
        <v>39953</v>
      </c>
      <c r="F1368" s="14">
        <v>39953</v>
      </c>
      <c r="G1368" s="14">
        <v>39979</v>
      </c>
      <c r="H1368" s="14">
        <v>39979</v>
      </c>
      <c r="I1368" s="16">
        <v>39995</v>
      </c>
      <c r="J1368" s="15">
        <v>26</v>
      </c>
      <c r="K1368" s="15">
        <v>0</v>
      </c>
      <c r="L1368" s="15">
        <v>26</v>
      </c>
      <c r="M1368" s="15">
        <v>16</v>
      </c>
      <c r="O1368" t="str">
        <f t="shared" si="21"/>
        <v>HJMBound &amp; Not Paid</v>
      </c>
    </row>
    <row r="1369" spans="1:15" ht="12" customHeight="1" outlineLevel="1" x14ac:dyDescent="0.2">
      <c r="A1369" s="12" t="s">
        <v>24156</v>
      </c>
      <c r="B1369" s="12">
        <v>17160</v>
      </c>
      <c r="C1369" s="12" t="s">
        <v>20135</v>
      </c>
      <c r="D1369" s="13">
        <v>39945</v>
      </c>
      <c r="E1369" s="13">
        <v>39953</v>
      </c>
      <c r="F1369" s="14">
        <v>39953</v>
      </c>
      <c r="G1369" s="19">
        <v>39987</v>
      </c>
      <c r="H1369" s="19">
        <v>39987</v>
      </c>
      <c r="I1369" s="21">
        <v>39995</v>
      </c>
      <c r="J1369" s="22">
        <v>34</v>
      </c>
      <c r="K1369" s="22">
        <v>0</v>
      </c>
      <c r="L1369" s="15">
        <v>34</v>
      </c>
      <c r="M1369" s="15">
        <v>8</v>
      </c>
      <c r="O1369" t="str">
        <f t="shared" si="21"/>
        <v>LABBound &amp; Not Paid</v>
      </c>
    </row>
    <row r="1370" spans="1:15" ht="12" customHeight="1" outlineLevel="1" x14ac:dyDescent="0.2">
      <c r="A1370" s="12" t="s">
        <v>24156</v>
      </c>
      <c r="B1370" s="12">
        <v>17038</v>
      </c>
      <c r="C1370" s="12" t="s">
        <v>20135</v>
      </c>
      <c r="D1370" s="13">
        <v>39952</v>
      </c>
      <c r="E1370" s="13">
        <v>39953</v>
      </c>
      <c r="F1370" s="14">
        <v>39953</v>
      </c>
      <c r="G1370" s="19">
        <v>39961</v>
      </c>
      <c r="H1370" s="19">
        <v>39972</v>
      </c>
      <c r="I1370" s="21">
        <v>39983</v>
      </c>
      <c r="J1370" s="22">
        <v>8</v>
      </c>
      <c r="K1370" s="22">
        <v>11</v>
      </c>
      <c r="L1370" s="15">
        <v>19</v>
      </c>
      <c r="M1370" s="15">
        <v>11</v>
      </c>
      <c r="O1370" t="str">
        <f t="shared" si="21"/>
        <v>LABBound &amp; Not Paid</v>
      </c>
    </row>
    <row r="1371" spans="1:15" ht="12" customHeight="1" outlineLevel="1" x14ac:dyDescent="0.2">
      <c r="A1371" s="12" t="s">
        <v>24157</v>
      </c>
      <c r="B1371" s="12">
        <v>17016</v>
      </c>
      <c r="C1371" s="12" t="s">
        <v>20135</v>
      </c>
      <c r="D1371" s="13">
        <v>39952</v>
      </c>
      <c r="E1371" s="13">
        <v>39953</v>
      </c>
      <c r="F1371" s="14">
        <v>39953</v>
      </c>
      <c r="G1371" s="19">
        <v>39954</v>
      </c>
      <c r="H1371" s="19">
        <v>39961</v>
      </c>
      <c r="I1371" s="16">
        <v>39975</v>
      </c>
      <c r="J1371" s="22">
        <v>1</v>
      </c>
      <c r="K1371" s="22">
        <v>7</v>
      </c>
      <c r="L1371" s="15">
        <v>8</v>
      </c>
      <c r="M1371" s="15">
        <v>14</v>
      </c>
      <c r="O1371" t="str">
        <f t="shared" si="21"/>
        <v>MCBBound &amp; Not Paid</v>
      </c>
    </row>
    <row r="1372" spans="1:15" ht="12" customHeight="1" outlineLevel="1" x14ac:dyDescent="0.2">
      <c r="A1372" s="12" t="s">
        <v>24157</v>
      </c>
      <c r="B1372" s="12">
        <v>17044</v>
      </c>
      <c r="C1372" s="12" t="s">
        <v>20135</v>
      </c>
      <c r="D1372" s="13">
        <v>39947</v>
      </c>
      <c r="E1372" s="13">
        <v>39953</v>
      </c>
      <c r="F1372" s="14">
        <v>39953</v>
      </c>
      <c r="G1372" s="19">
        <v>39965</v>
      </c>
      <c r="H1372" s="19">
        <v>39966</v>
      </c>
      <c r="I1372" s="21">
        <v>39985</v>
      </c>
      <c r="J1372" s="22">
        <v>12</v>
      </c>
      <c r="K1372" s="22">
        <v>1</v>
      </c>
      <c r="L1372" s="15">
        <v>13</v>
      </c>
      <c r="M1372" s="15">
        <v>19</v>
      </c>
      <c r="O1372" t="str">
        <f t="shared" si="21"/>
        <v>MCBBound &amp; Not Paid</v>
      </c>
    </row>
    <row r="1373" spans="1:15" ht="12" customHeight="1" outlineLevel="1" x14ac:dyDescent="0.2">
      <c r="A1373" s="12" t="s">
        <v>24158</v>
      </c>
      <c r="B1373" s="12">
        <v>18129</v>
      </c>
      <c r="C1373" s="12" t="s">
        <v>20133</v>
      </c>
      <c r="D1373" s="13">
        <v>39948</v>
      </c>
      <c r="E1373" s="13">
        <v>39953</v>
      </c>
      <c r="F1373" s="14">
        <v>39953</v>
      </c>
      <c r="G1373" s="8"/>
      <c r="H1373" s="8"/>
      <c r="J1373" s="10"/>
      <c r="K1373" s="10"/>
      <c r="L1373" s="15">
        <v>0</v>
      </c>
      <c r="M1373" s="15">
        <v>0</v>
      </c>
      <c r="O1373" t="str">
        <f t="shared" si="21"/>
        <v>NBBDeclined</v>
      </c>
    </row>
    <row r="1374" spans="1:15" ht="12" customHeight="1" outlineLevel="1" x14ac:dyDescent="0.2">
      <c r="A1374" s="12" t="s">
        <v>24158</v>
      </c>
      <c r="B1374" s="12">
        <v>18123</v>
      </c>
      <c r="C1374" s="12" t="s">
        <v>20136</v>
      </c>
      <c r="D1374" s="17">
        <v>39952</v>
      </c>
      <c r="E1374" s="13">
        <v>39953</v>
      </c>
      <c r="F1374" s="14">
        <v>39953</v>
      </c>
      <c r="G1374" s="8"/>
      <c r="H1374" s="8"/>
      <c r="J1374" s="10"/>
      <c r="K1374" s="10"/>
      <c r="L1374" s="15">
        <v>0</v>
      </c>
      <c r="M1374" s="15">
        <v>0</v>
      </c>
      <c r="O1374" t="str">
        <f t="shared" si="21"/>
        <v>NBBClose-No Info</v>
      </c>
    </row>
    <row r="1375" spans="1:15" ht="12" customHeight="1" outlineLevel="1" x14ac:dyDescent="0.2">
      <c r="A1375" s="12" t="s">
        <v>24158</v>
      </c>
      <c r="B1375" s="12">
        <v>18126</v>
      </c>
      <c r="C1375" s="12" t="s">
        <v>20133</v>
      </c>
      <c r="D1375" s="18"/>
      <c r="E1375" s="13">
        <v>39953</v>
      </c>
      <c r="F1375" s="14">
        <v>39953</v>
      </c>
      <c r="G1375" s="20"/>
      <c r="H1375" s="20"/>
      <c r="J1375" s="23"/>
      <c r="K1375" s="23"/>
      <c r="L1375" s="15">
        <v>0</v>
      </c>
      <c r="M1375" s="15">
        <v>0</v>
      </c>
      <c r="O1375" t="str">
        <f t="shared" si="21"/>
        <v>NBBDeclined</v>
      </c>
    </row>
    <row r="1376" spans="1:15" ht="12" customHeight="1" outlineLevel="1" x14ac:dyDescent="0.2">
      <c r="A1376" s="12" t="s">
        <v>24158</v>
      </c>
      <c r="B1376" s="12">
        <v>18124</v>
      </c>
      <c r="C1376" s="12" t="s">
        <v>20136</v>
      </c>
      <c r="D1376" s="13">
        <v>39952</v>
      </c>
      <c r="E1376" s="13">
        <v>39953</v>
      </c>
      <c r="F1376" s="14">
        <v>39953</v>
      </c>
      <c r="G1376" s="8"/>
      <c r="H1376" s="8"/>
      <c r="J1376" s="10"/>
      <c r="K1376" s="10"/>
      <c r="L1376" s="15">
        <v>0</v>
      </c>
      <c r="M1376" s="15">
        <v>0</v>
      </c>
      <c r="O1376" t="str">
        <f t="shared" si="21"/>
        <v>NBBClose-No Info</v>
      </c>
    </row>
    <row r="1377" spans="1:15" ht="12" customHeight="1" outlineLevel="1" x14ac:dyDescent="0.2">
      <c r="A1377" s="12" t="s">
        <v>24158</v>
      </c>
      <c r="B1377" s="12">
        <v>18125</v>
      </c>
      <c r="C1377" s="12" t="s">
        <v>20136</v>
      </c>
      <c r="D1377" s="13">
        <v>39951</v>
      </c>
      <c r="E1377" s="13">
        <v>39953</v>
      </c>
      <c r="F1377" s="14">
        <v>39953</v>
      </c>
      <c r="G1377" s="8"/>
      <c r="H1377" s="8"/>
      <c r="J1377" s="10"/>
      <c r="K1377" s="10"/>
      <c r="L1377" s="15">
        <v>0</v>
      </c>
      <c r="M1377" s="15">
        <v>0</v>
      </c>
      <c r="O1377" t="str">
        <f t="shared" si="21"/>
        <v>NBBClose-No Info</v>
      </c>
    </row>
    <row r="1378" spans="1:15" ht="12" customHeight="1" outlineLevel="1" x14ac:dyDescent="0.2">
      <c r="A1378" s="12" t="s">
        <v>24158</v>
      </c>
      <c r="B1378" s="12">
        <v>18128</v>
      </c>
      <c r="C1378" s="12" t="s">
        <v>20133</v>
      </c>
      <c r="D1378" s="13">
        <v>39867</v>
      </c>
      <c r="E1378" s="13">
        <v>39953</v>
      </c>
      <c r="F1378" s="14">
        <v>39953</v>
      </c>
      <c r="G1378" s="20"/>
      <c r="H1378" s="20"/>
      <c r="J1378" s="23"/>
      <c r="K1378" s="23"/>
      <c r="L1378" s="15">
        <v>0</v>
      </c>
      <c r="M1378" s="15">
        <v>0</v>
      </c>
      <c r="O1378" t="str">
        <f t="shared" si="21"/>
        <v>NBBDeclined</v>
      </c>
    </row>
    <row r="1379" spans="1:15" ht="12" customHeight="1" outlineLevel="1" x14ac:dyDescent="0.2">
      <c r="A1379" s="12" t="s">
        <v>24158</v>
      </c>
      <c r="B1379" s="12">
        <v>18127</v>
      </c>
      <c r="C1379" s="12" t="s">
        <v>20133</v>
      </c>
      <c r="D1379" s="13">
        <v>39941</v>
      </c>
      <c r="E1379" s="13">
        <v>39953</v>
      </c>
      <c r="F1379" s="14">
        <v>39953</v>
      </c>
      <c r="G1379" s="8"/>
      <c r="H1379" s="8"/>
      <c r="J1379" s="10"/>
      <c r="K1379" s="10"/>
      <c r="L1379" s="15">
        <v>0</v>
      </c>
      <c r="M1379" s="15">
        <v>0</v>
      </c>
      <c r="O1379" t="str">
        <f t="shared" si="21"/>
        <v>NBBDeclined</v>
      </c>
    </row>
    <row r="1380" spans="1:15" ht="12" customHeight="1" outlineLevel="1" x14ac:dyDescent="0.2">
      <c r="A1380" s="12" t="s">
        <v>24153</v>
      </c>
      <c r="B1380" s="12">
        <v>17221</v>
      </c>
      <c r="C1380" s="12" t="s">
        <v>20135</v>
      </c>
      <c r="D1380" s="13">
        <v>39951</v>
      </c>
      <c r="E1380" s="13">
        <v>39954</v>
      </c>
      <c r="F1380" s="14">
        <v>39954</v>
      </c>
      <c r="G1380" s="14">
        <v>39989</v>
      </c>
      <c r="H1380" s="14">
        <v>39989</v>
      </c>
      <c r="I1380" s="16">
        <v>40004</v>
      </c>
      <c r="J1380" s="15">
        <v>35</v>
      </c>
      <c r="K1380" s="15">
        <v>0</v>
      </c>
      <c r="L1380" s="15">
        <v>35</v>
      </c>
      <c r="M1380" s="15">
        <v>15</v>
      </c>
      <c r="O1380" t="str">
        <f t="shared" si="21"/>
        <v>HJMBound &amp; Not Paid</v>
      </c>
    </row>
    <row r="1381" spans="1:15" ht="12" customHeight="1" outlineLevel="1" x14ac:dyDescent="0.2">
      <c r="A1381" s="12" t="s">
        <v>24156</v>
      </c>
      <c r="B1381" s="12">
        <v>18132</v>
      </c>
      <c r="C1381" s="12" t="s">
        <v>20133</v>
      </c>
      <c r="D1381" s="18"/>
      <c r="E1381" s="13">
        <v>39954</v>
      </c>
      <c r="F1381" s="14">
        <v>39954</v>
      </c>
      <c r="G1381" s="20"/>
      <c r="H1381" s="20"/>
      <c r="J1381" s="23"/>
      <c r="K1381" s="23"/>
      <c r="L1381" s="15">
        <v>0</v>
      </c>
      <c r="M1381" s="15">
        <v>0</v>
      </c>
      <c r="O1381" t="str">
        <f t="shared" si="21"/>
        <v>LABDeclined</v>
      </c>
    </row>
    <row r="1382" spans="1:15" ht="12" customHeight="1" outlineLevel="1" x14ac:dyDescent="0.2">
      <c r="A1382" s="12" t="s">
        <v>24157</v>
      </c>
      <c r="B1382" s="12">
        <v>16954</v>
      </c>
      <c r="C1382" s="12" t="s">
        <v>20135</v>
      </c>
      <c r="D1382" s="13">
        <v>39954</v>
      </c>
      <c r="E1382" s="13">
        <v>39954</v>
      </c>
      <c r="F1382" s="14">
        <v>39954</v>
      </c>
      <c r="G1382" s="19">
        <v>39954</v>
      </c>
      <c r="H1382" s="19">
        <v>39954</v>
      </c>
      <c r="I1382" s="16">
        <v>39962</v>
      </c>
      <c r="J1382" s="22">
        <v>0</v>
      </c>
      <c r="K1382" s="22">
        <v>0</v>
      </c>
      <c r="L1382" s="15">
        <v>0</v>
      </c>
      <c r="M1382" s="15">
        <v>8</v>
      </c>
      <c r="O1382" t="str">
        <f t="shared" si="21"/>
        <v>MCBBound &amp; Not Paid</v>
      </c>
    </row>
    <row r="1383" spans="1:15" ht="12" customHeight="1" outlineLevel="1" x14ac:dyDescent="0.2">
      <c r="A1383" s="12" t="s">
        <v>24158</v>
      </c>
      <c r="B1383" s="12">
        <v>18131</v>
      </c>
      <c r="C1383" s="12" t="s">
        <v>20133</v>
      </c>
      <c r="D1383" s="18"/>
      <c r="E1383" s="13">
        <v>39954</v>
      </c>
      <c r="F1383" s="14">
        <v>39954</v>
      </c>
      <c r="G1383" s="8"/>
      <c r="H1383" s="8"/>
      <c r="I1383" s="16">
        <v>36951</v>
      </c>
      <c r="J1383" s="10"/>
      <c r="K1383" s="10"/>
      <c r="L1383" s="15">
        <v>0</v>
      </c>
      <c r="M1383" s="15">
        <v>0</v>
      </c>
      <c r="O1383" t="str">
        <f t="shared" si="21"/>
        <v>NBBDeclined</v>
      </c>
    </row>
    <row r="1384" spans="1:15" ht="12" customHeight="1" outlineLevel="1" x14ac:dyDescent="0.2">
      <c r="A1384" s="12" t="s">
        <v>24158</v>
      </c>
      <c r="B1384" s="12">
        <v>18130</v>
      </c>
      <c r="C1384" s="12" t="s">
        <v>20133</v>
      </c>
      <c r="D1384" s="13">
        <v>39943</v>
      </c>
      <c r="E1384" s="13">
        <v>39953</v>
      </c>
      <c r="F1384" s="14">
        <v>39954</v>
      </c>
      <c r="G1384" s="20"/>
      <c r="H1384" s="20"/>
      <c r="I1384" s="18"/>
      <c r="J1384" s="23"/>
      <c r="K1384" s="23"/>
      <c r="L1384" s="15">
        <v>0</v>
      </c>
      <c r="M1384" s="15">
        <v>0</v>
      </c>
      <c r="O1384" t="str">
        <f t="shared" si="21"/>
        <v>NBBDeclined</v>
      </c>
    </row>
    <row r="1385" spans="1:15" ht="12" customHeight="1" outlineLevel="1" x14ac:dyDescent="0.2">
      <c r="A1385" s="12" t="s">
        <v>20138</v>
      </c>
      <c r="B1385" s="12">
        <v>17165</v>
      </c>
      <c r="C1385" s="12" t="s">
        <v>20135</v>
      </c>
      <c r="D1385" s="13">
        <v>39952</v>
      </c>
      <c r="E1385" s="13">
        <v>39955</v>
      </c>
      <c r="F1385" s="14">
        <v>39955</v>
      </c>
      <c r="G1385" s="19">
        <v>39979</v>
      </c>
      <c r="H1385" s="19">
        <v>39979</v>
      </c>
      <c r="I1385" s="21">
        <v>39995</v>
      </c>
      <c r="J1385" s="22">
        <v>24</v>
      </c>
      <c r="K1385" s="22">
        <v>0</v>
      </c>
      <c r="L1385" s="15">
        <v>24</v>
      </c>
      <c r="M1385" s="15">
        <v>16</v>
      </c>
      <c r="O1385" t="str">
        <f t="shared" si="21"/>
        <v>CNJBound &amp; Not Paid</v>
      </c>
    </row>
    <row r="1386" spans="1:15" ht="12" customHeight="1" outlineLevel="1" x14ac:dyDescent="0.2">
      <c r="A1386" s="12" t="s">
        <v>20138</v>
      </c>
      <c r="B1386" s="12">
        <v>17079</v>
      </c>
      <c r="C1386" s="12" t="s">
        <v>20135</v>
      </c>
      <c r="D1386" s="13">
        <v>39955</v>
      </c>
      <c r="E1386" s="13">
        <v>39955</v>
      </c>
      <c r="F1386" s="14">
        <v>39955</v>
      </c>
      <c r="G1386" s="19">
        <v>39974</v>
      </c>
      <c r="H1386" s="19">
        <v>39974</v>
      </c>
      <c r="I1386" s="21">
        <v>39992</v>
      </c>
      <c r="J1386" s="22">
        <v>19</v>
      </c>
      <c r="K1386" s="22">
        <v>0</v>
      </c>
      <c r="L1386" s="15">
        <v>19</v>
      </c>
      <c r="M1386" s="15">
        <v>18</v>
      </c>
      <c r="O1386" t="str">
        <f t="shared" si="21"/>
        <v>CNJBound &amp; Not Paid</v>
      </c>
    </row>
    <row r="1387" spans="1:15" ht="12" customHeight="1" outlineLevel="1" x14ac:dyDescent="0.2">
      <c r="A1387" s="12" t="s">
        <v>24156</v>
      </c>
      <c r="B1387" s="12">
        <v>16996</v>
      </c>
      <c r="C1387" s="12" t="s">
        <v>20135</v>
      </c>
      <c r="D1387" s="13">
        <v>39953</v>
      </c>
      <c r="E1387" s="13">
        <v>39955</v>
      </c>
      <c r="F1387" s="14">
        <v>39955</v>
      </c>
      <c r="G1387" s="14">
        <v>39955</v>
      </c>
      <c r="H1387" s="14">
        <v>39955</v>
      </c>
      <c r="I1387" s="16">
        <v>39969</v>
      </c>
      <c r="J1387" s="15">
        <v>0</v>
      </c>
      <c r="K1387" s="15">
        <v>0</v>
      </c>
      <c r="L1387" s="15">
        <v>0</v>
      </c>
      <c r="M1387" s="15">
        <v>14</v>
      </c>
      <c r="O1387" t="str">
        <f t="shared" si="21"/>
        <v>LABBound &amp; Not Paid</v>
      </c>
    </row>
    <row r="1388" spans="1:15" ht="12" customHeight="1" outlineLevel="1" x14ac:dyDescent="0.2">
      <c r="A1388" s="12" t="s">
        <v>24156</v>
      </c>
      <c r="B1388" s="12">
        <v>16971</v>
      </c>
      <c r="C1388" s="12" t="s">
        <v>20135</v>
      </c>
      <c r="D1388" s="13">
        <v>39953</v>
      </c>
      <c r="E1388" s="13">
        <v>39955</v>
      </c>
      <c r="F1388" s="14">
        <v>39955</v>
      </c>
      <c r="G1388" s="14">
        <v>39955</v>
      </c>
      <c r="H1388" s="14">
        <v>39955</v>
      </c>
      <c r="I1388" s="16">
        <v>39965</v>
      </c>
      <c r="J1388" s="15">
        <v>0</v>
      </c>
      <c r="K1388" s="15">
        <v>0</v>
      </c>
      <c r="L1388" s="15">
        <v>0</v>
      </c>
      <c r="M1388" s="15">
        <v>10</v>
      </c>
      <c r="O1388" t="str">
        <f t="shared" si="21"/>
        <v>LABBound &amp; Not Paid</v>
      </c>
    </row>
    <row r="1389" spans="1:15" ht="12" customHeight="1" outlineLevel="1" x14ac:dyDescent="0.2">
      <c r="A1389" s="12" t="s">
        <v>24157</v>
      </c>
      <c r="B1389" s="12">
        <v>17035</v>
      </c>
      <c r="C1389" s="12" t="s">
        <v>20135</v>
      </c>
      <c r="D1389" s="13">
        <v>39952</v>
      </c>
      <c r="E1389" s="13">
        <v>39954</v>
      </c>
      <c r="F1389" s="14">
        <v>39955</v>
      </c>
      <c r="G1389" s="14">
        <v>39965</v>
      </c>
      <c r="H1389" s="14">
        <v>39965</v>
      </c>
      <c r="I1389" s="21">
        <v>39981</v>
      </c>
      <c r="J1389" s="15">
        <v>10</v>
      </c>
      <c r="K1389" s="15">
        <v>0</v>
      </c>
      <c r="L1389" s="15">
        <v>10</v>
      </c>
      <c r="M1389" s="15">
        <v>16</v>
      </c>
      <c r="O1389" t="str">
        <f t="shared" si="21"/>
        <v>MCBBound &amp; Not Paid</v>
      </c>
    </row>
    <row r="1390" spans="1:15" ht="12" customHeight="1" outlineLevel="1" x14ac:dyDescent="0.2">
      <c r="A1390" s="12" t="s">
        <v>24158</v>
      </c>
      <c r="B1390" s="12">
        <v>18133</v>
      </c>
      <c r="C1390" s="12" t="s">
        <v>20133</v>
      </c>
      <c r="D1390" s="13">
        <v>39954</v>
      </c>
      <c r="E1390" s="13">
        <v>39955</v>
      </c>
      <c r="F1390" s="14">
        <v>39955</v>
      </c>
      <c r="G1390" s="20"/>
      <c r="H1390" s="20"/>
      <c r="I1390" s="18"/>
      <c r="J1390" s="23"/>
      <c r="K1390" s="23"/>
      <c r="L1390" s="15">
        <v>0</v>
      </c>
      <c r="M1390" s="15">
        <v>0</v>
      </c>
      <c r="O1390" t="str">
        <f t="shared" si="21"/>
        <v>NBBDeclined</v>
      </c>
    </row>
    <row r="1391" spans="1:15" ht="12" customHeight="1" outlineLevel="1" x14ac:dyDescent="0.2">
      <c r="A1391" s="12" t="s">
        <v>24153</v>
      </c>
      <c r="B1391" s="12">
        <v>17443</v>
      </c>
      <c r="C1391" s="12" t="s">
        <v>20135</v>
      </c>
      <c r="D1391" s="13">
        <v>39954</v>
      </c>
      <c r="E1391" s="13">
        <v>39959</v>
      </c>
      <c r="F1391" s="14">
        <v>39959</v>
      </c>
      <c r="G1391" s="19">
        <v>40003</v>
      </c>
      <c r="H1391" s="19">
        <v>40003</v>
      </c>
      <c r="I1391" s="16">
        <v>40050</v>
      </c>
      <c r="J1391" s="22">
        <v>44</v>
      </c>
      <c r="K1391" s="22">
        <v>0</v>
      </c>
      <c r="L1391" s="15">
        <v>44</v>
      </c>
      <c r="M1391" s="15">
        <v>47</v>
      </c>
      <c r="O1391" t="str">
        <f t="shared" si="21"/>
        <v>HJMBound &amp; Not Paid</v>
      </c>
    </row>
    <row r="1392" spans="1:15" ht="12" customHeight="1" outlineLevel="1" x14ac:dyDescent="0.2">
      <c r="A1392" s="12" t="s">
        <v>24153</v>
      </c>
      <c r="B1392" s="12">
        <v>16963</v>
      </c>
      <c r="C1392" s="12" t="s">
        <v>20135</v>
      </c>
      <c r="D1392" s="13">
        <v>39953</v>
      </c>
      <c r="E1392" s="13">
        <v>39959</v>
      </c>
      <c r="F1392" s="14">
        <v>39959</v>
      </c>
      <c r="G1392" s="14">
        <v>39959</v>
      </c>
      <c r="H1392" s="14">
        <v>39959</v>
      </c>
      <c r="I1392" s="21">
        <v>39965</v>
      </c>
      <c r="J1392" s="15">
        <v>0</v>
      </c>
      <c r="K1392" s="15">
        <v>0</v>
      </c>
      <c r="L1392" s="15">
        <v>0</v>
      </c>
      <c r="M1392" s="15">
        <v>6</v>
      </c>
      <c r="O1392" t="str">
        <f t="shared" si="21"/>
        <v>HJMBound &amp; Not Paid</v>
      </c>
    </row>
    <row r="1393" spans="1:15" ht="12" customHeight="1" outlineLevel="1" x14ac:dyDescent="0.2">
      <c r="A1393" s="12" t="s">
        <v>24155</v>
      </c>
      <c r="B1393" s="12">
        <v>17037</v>
      </c>
      <c r="C1393" s="12" t="s">
        <v>20135</v>
      </c>
      <c r="D1393" s="13">
        <v>39954</v>
      </c>
      <c r="E1393" s="13">
        <v>39955</v>
      </c>
      <c r="F1393" s="14">
        <v>39959</v>
      </c>
      <c r="G1393" s="19">
        <v>39961</v>
      </c>
      <c r="H1393" s="19">
        <v>39962</v>
      </c>
      <c r="I1393" s="21">
        <v>39982</v>
      </c>
      <c r="J1393" s="22">
        <v>2</v>
      </c>
      <c r="K1393" s="22">
        <v>1</v>
      </c>
      <c r="L1393" s="15">
        <v>3</v>
      </c>
      <c r="M1393" s="15">
        <v>20</v>
      </c>
      <c r="O1393" t="str">
        <f t="shared" si="21"/>
        <v>JRBound &amp; Not Paid</v>
      </c>
    </row>
    <row r="1394" spans="1:15" ht="12" customHeight="1" outlineLevel="1" x14ac:dyDescent="0.2">
      <c r="A1394" s="12" t="s">
        <v>24155</v>
      </c>
      <c r="B1394" s="12">
        <v>17414</v>
      </c>
      <c r="C1394" s="12" t="s">
        <v>20135</v>
      </c>
      <c r="D1394" s="13">
        <v>39948</v>
      </c>
      <c r="E1394" s="13">
        <v>39955</v>
      </c>
      <c r="F1394" s="14">
        <v>39959</v>
      </c>
      <c r="G1394" s="19">
        <v>40016</v>
      </c>
      <c r="H1394" s="19">
        <v>40016</v>
      </c>
      <c r="I1394" s="21">
        <v>40041</v>
      </c>
      <c r="J1394" s="22">
        <v>57</v>
      </c>
      <c r="K1394" s="22">
        <v>0</v>
      </c>
      <c r="L1394" s="15">
        <v>57</v>
      </c>
      <c r="M1394" s="15">
        <v>25</v>
      </c>
      <c r="O1394" t="str">
        <f t="shared" si="21"/>
        <v>JRBound &amp; Not Paid</v>
      </c>
    </row>
    <row r="1395" spans="1:15" ht="12" customHeight="1" outlineLevel="1" x14ac:dyDescent="0.2">
      <c r="A1395" s="12" t="s">
        <v>24156</v>
      </c>
      <c r="B1395" s="12">
        <v>17281</v>
      </c>
      <c r="C1395" s="12" t="s">
        <v>20135</v>
      </c>
      <c r="D1395" s="13">
        <v>39947</v>
      </c>
      <c r="E1395" s="13">
        <v>39955</v>
      </c>
      <c r="F1395" s="14">
        <v>39959</v>
      </c>
      <c r="G1395" s="19">
        <v>40004</v>
      </c>
      <c r="H1395" s="19">
        <v>40004</v>
      </c>
      <c r="I1395" s="21">
        <v>40018</v>
      </c>
      <c r="J1395" s="22">
        <v>45</v>
      </c>
      <c r="K1395" s="22">
        <v>0</v>
      </c>
      <c r="L1395" s="15">
        <v>45</v>
      </c>
      <c r="M1395" s="15">
        <v>14</v>
      </c>
      <c r="O1395" t="str">
        <f t="shared" si="21"/>
        <v>LABBound &amp; Not Paid</v>
      </c>
    </row>
    <row r="1396" spans="1:15" ht="12" customHeight="1" outlineLevel="1" x14ac:dyDescent="0.2">
      <c r="A1396" s="12" t="s">
        <v>24157</v>
      </c>
      <c r="B1396" s="12">
        <v>17265</v>
      </c>
      <c r="C1396" s="12" t="s">
        <v>20135</v>
      </c>
      <c r="D1396" s="13">
        <v>39952</v>
      </c>
      <c r="E1396" s="13">
        <v>39959</v>
      </c>
      <c r="F1396" s="14">
        <v>39959</v>
      </c>
      <c r="G1396" s="19">
        <v>40000</v>
      </c>
      <c r="H1396" s="19">
        <v>40000</v>
      </c>
      <c r="I1396" s="21">
        <v>40014</v>
      </c>
      <c r="J1396" s="22">
        <v>41</v>
      </c>
      <c r="K1396" s="22">
        <v>0</v>
      </c>
      <c r="L1396" s="15">
        <v>41</v>
      </c>
      <c r="M1396" s="15">
        <v>14</v>
      </c>
      <c r="O1396" t="str">
        <f t="shared" si="21"/>
        <v>MCBBound &amp; Not Paid</v>
      </c>
    </row>
    <row r="1397" spans="1:15" ht="12" customHeight="1" outlineLevel="1" x14ac:dyDescent="0.2">
      <c r="A1397" s="12" t="s">
        <v>24158</v>
      </c>
      <c r="B1397" s="12">
        <v>18135</v>
      </c>
      <c r="C1397" s="12" t="s">
        <v>20133</v>
      </c>
      <c r="D1397" s="13">
        <v>39954</v>
      </c>
      <c r="E1397" s="13">
        <v>39959</v>
      </c>
      <c r="F1397" s="14">
        <v>39959</v>
      </c>
      <c r="G1397" s="8"/>
      <c r="H1397" s="8"/>
      <c r="J1397" s="10"/>
      <c r="K1397" s="10"/>
      <c r="L1397" s="15">
        <v>0</v>
      </c>
      <c r="M1397" s="15">
        <v>0</v>
      </c>
      <c r="O1397" t="str">
        <f t="shared" si="21"/>
        <v>NBBDeclined</v>
      </c>
    </row>
    <row r="1398" spans="1:15" ht="12" customHeight="1" outlineLevel="1" x14ac:dyDescent="0.2">
      <c r="A1398" s="12" t="s">
        <v>24158</v>
      </c>
      <c r="B1398" s="12">
        <v>18134</v>
      </c>
      <c r="C1398" s="12" t="s">
        <v>20136</v>
      </c>
      <c r="D1398" s="13">
        <v>39959</v>
      </c>
      <c r="E1398" s="13">
        <v>39959</v>
      </c>
      <c r="F1398" s="14">
        <v>39959</v>
      </c>
      <c r="G1398" s="20"/>
      <c r="H1398" s="20"/>
      <c r="I1398" s="18"/>
      <c r="J1398" s="23"/>
      <c r="K1398" s="23"/>
      <c r="L1398" s="15">
        <v>0</v>
      </c>
      <c r="M1398" s="15">
        <v>0</v>
      </c>
      <c r="O1398" t="str">
        <f t="shared" si="21"/>
        <v>NBBClose-No Info</v>
      </c>
    </row>
    <row r="1399" spans="1:15" ht="12" customHeight="1" outlineLevel="1" x14ac:dyDescent="0.2">
      <c r="A1399" s="12" t="s">
        <v>24158</v>
      </c>
      <c r="B1399" s="12">
        <v>18136</v>
      </c>
      <c r="C1399" s="12" t="s">
        <v>20133</v>
      </c>
      <c r="D1399" s="13">
        <v>39899</v>
      </c>
      <c r="E1399" s="13">
        <v>39959</v>
      </c>
      <c r="F1399" s="14">
        <v>39959</v>
      </c>
      <c r="G1399" s="8"/>
      <c r="H1399" s="8"/>
      <c r="J1399" s="10"/>
      <c r="K1399" s="10"/>
      <c r="L1399" s="15">
        <v>0</v>
      </c>
      <c r="M1399" s="15">
        <v>0</v>
      </c>
      <c r="O1399" t="str">
        <f t="shared" si="21"/>
        <v>NBBDeclined</v>
      </c>
    </row>
    <row r="1400" spans="1:15" ht="12" customHeight="1" outlineLevel="1" x14ac:dyDescent="0.2">
      <c r="A1400" s="12" t="s">
        <v>20138</v>
      </c>
      <c r="B1400" s="12">
        <v>17063</v>
      </c>
      <c r="C1400" s="12" t="s">
        <v>20135</v>
      </c>
      <c r="D1400" s="13">
        <v>39954</v>
      </c>
      <c r="E1400" s="13">
        <v>39959</v>
      </c>
      <c r="F1400" s="14">
        <v>39960</v>
      </c>
      <c r="G1400" s="19">
        <v>39976</v>
      </c>
      <c r="H1400" s="19">
        <v>39976</v>
      </c>
      <c r="I1400" s="16">
        <v>39990</v>
      </c>
      <c r="J1400" s="22">
        <v>16</v>
      </c>
      <c r="K1400" s="22">
        <v>0</v>
      </c>
      <c r="L1400" s="15">
        <v>16</v>
      </c>
      <c r="M1400" s="15">
        <v>14</v>
      </c>
      <c r="O1400" t="str">
        <f t="shared" si="21"/>
        <v>CNJBound &amp; Not Paid</v>
      </c>
    </row>
    <row r="1401" spans="1:15" ht="12" customHeight="1" outlineLevel="1" x14ac:dyDescent="0.2">
      <c r="A1401" s="12" t="s">
        <v>24153</v>
      </c>
      <c r="B1401" s="12">
        <v>17238</v>
      </c>
      <c r="C1401" s="12" t="s">
        <v>20135</v>
      </c>
      <c r="D1401" s="13">
        <v>39947</v>
      </c>
      <c r="E1401" s="13">
        <v>39959</v>
      </c>
      <c r="F1401" s="14">
        <v>39960</v>
      </c>
      <c r="G1401" s="14">
        <v>39993</v>
      </c>
      <c r="H1401" s="14">
        <v>39993</v>
      </c>
      <c r="I1401" s="21">
        <v>40008</v>
      </c>
      <c r="J1401" s="15">
        <v>33</v>
      </c>
      <c r="K1401" s="15">
        <v>0</v>
      </c>
      <c r="L1401" s="15">
        <v>33</v>
      </c>
      <c r="M1401" s="15">
        <v>15</v>
      </c>
      <c r="O1401" t="str">
        <f t="shared" si="21"/>
        <v>HJMBound &amp; Not Paid</v>
      </c>
    </row>
    <row r="1402" spans="1:15" ht="12" customHeight="1" outlineLevel="1" x14ac:dyDescent="0.2">
      <c r="A1402" s="12" t="s">
        <v>24153</v>
      </c>
      <c r="B1402" s="12">
        <v>17412</v>
      </c>
      <c r="C1402" s="12" t="s">
        <v>20135</v>
      </c>
      <c r="D1402" s="13">
        <v>39955</v>
      </c>
      <c r="E1402" s="13">
        <v>39960</v>
      </c>
      <c r="F1402" s="14">
        <v>39960</v>
      </c>
      <c r="G1402" s="14">
        <v>40003</v>
      </c>
      <c r="H1402" s="14">
        <v>40003</v>
      </c>
      <c r="I1402" s="16">
        <v>40040</v>
      </c>
      <c r="J1402" s="15">
        <v>43</v>
      </c>
      <c r="K1402" s="15">
        <v>0</v>
      </c>
      <c r="L1402" s="15">
        <v>43</v>
      </c>
      <c r="M1402" s="15">
        <v>37</v>
      </c>
      <c r="O1402" t="str">
        <f t="shared" si="21"/>
        <v>HJMBound &amp; Not Paid</v>
      </c>
    </row>
    <row r="1403" spans="1:15" ht="12" customHeight="1" outlineLevel="1" x14ac:dyDescent="0.2">
      <c r="A1403" s="12" t="s">
        <v>24153</v>
      </c>
      <c r="B1403" s="12">
        <v>17222</v>
      </c>
      <c r="C1403" s="12" t="s">
        <v>20135</v>
      </c>
      <c r="D1403" s="13">
        <v>39953</v>
      </c>
      <c r="E1403" s="13">
        <v>39960</v>
      </c>
      <c r="F1403" s="14">
        <v>39960</v>
      </c>
      <c r="G1403" s="19">
        <v>39979</v>
      </c>
      <c r="H1403" s="19">
        <v>39979</v>
      </c>
      <c r="I1403" s="21">
        <v>40004</v>
      </c>
      <c r="J1403" s="22">
        <v>19</v>
      </c>
      <c r="K1403" s="22">
        <v>0</v>
      </c>
      <c r="L1403" s="15">
        <v>19</v>
      </c>
      <c r="M1403" s="15">
        <v>25</v>
      </c>
      <c r="O1403" t="str">
        <f t="shared" si="21"/>
        <v>HJMBound &amp; Not Paid</v>
      </c>
    </row>
    <row r="1404" spans="1:15" ht="12" customHeight="1" outlineLevel="1" x14ac:dyDescent="0.2">
      <c r="A1404" s="12" t="s">
        <v>24153</v>
      </c>
      <c r="B1404" s="12">
        <v>17067</v>
      </c>
      <c r="C1404" s="12" t="s">
        <v>20135</v>
      </c>
      <c r="D1404" s="13">
        <v>39959</v>
      </c>
      <c r="E1404" s="13">
        <v>39960</v>
      </c>
      <c r="F1404" s="14">
        <v>39960</v>
      </c>
      <c r="G1404" s="14">
        <v>39960</v>
      </c>
      <c r="H1404" s="14">
        <v>39962</v>
      </c>
      <c r="I1404" s="21">
        <v>39991</v>
      </c>
      <c r="J1404" s="15">
        <v>0</v>
      </c>
      <c r="K1404" s="15">
        <v>2</v>
      </c>
      <c r="L1404" s="15">
        <v>2</v>
      </c>
      <c r="M1404" s="15">
        <v>29</v>
      </c>
      <c r="O1404" t="str">
        <f t="shared" si="21"/>
        <v>HJMBound &amp; Not Paid</v>
      </c>
    </row>
    <row r="1405" spans="1:15" ht="12" customHeight="1" outlineLevel="1" x14ac:dyDescent="0.2">
      <c r="A1405" s="12" t="s">
        <v>24153</v>
      </c>
      <c r="B1405" s="12">
        <v>17031</v>
      </c>
      <c r="C1405" s="12" t="s">
        <v>20135</v>
      </c>
      <c r="D1405" s="13">
        <v>39955</v>
      </c>
      <c r="E1405" s="13">
        <v>39960</v>
      </c>
      <c r="F1405" s="14">
        <v>39960</v>
      </c>
      <c r="G1405" s="14">
        <v>39960</v>
      </c>
      <c r="H1405" s="14">
        <v>39972</v>
      </c>
      <c r="I1405" s="21">
        <v>39980</v>
      </c>
      <c r="J1405" s="15">
        <v>0</v>
      </c>
      <c r="K1405" s="15">
        <v>12</v>
      </c>
      <c r="L1405" s="15">
        <v>12</v>
      </c>
      <c r="M1405" s="15">
        <v>8</v>
      </c>
      <c r="O1405" t="str">
        <f t="shared" si="21"/>
        <v>HJMBound &amp; Not Paid</v>
      </c>
    </row>
    <row r="1406" spans="1:15" ht="12" customHeight="1" outlineLevel="1" x14ac:dyDescent="0.2">
      <c r="A1406" s="12" t="s">
        <v>24155</v>
      </c>
      <c r="B1406" s="12">
        <v>17228</v>
      </c>
      <c r="C1406" s="12" t="s">
        <v>20135</v>
      </c>
      <c r="D1406" s="13">
        <v>39958</v>
      </c>
      <c r="E1406" s="13">
        <v>39959</v>
      </c>
      <c r="F1406" s="14">
        <v>39960</v>
      </c>
      <c r="G1406" s="14">
        <v>39982</v>
      </c>
      <c r="H1406" s="19">
        <v>39987</v>
      </c>
      <c r="I1406" s="21">
        <v>40005</v>
      </c>
      <c r="J1406" s="15">
        <v>22</v>
      </c>
      <c r="K1406" s="22">
        <v>5</v>
      </c>
      <c r="L1406" s="15">
        <v>27</v>
      </c>
      <c r="M1406" s="15">
        <v>18</v>
      </c>
      <c r="O1406" t="str">
        <f t="shared" si="21"/>
        <v>JRBound &amp; Not Paid</v>
      </c>
    </row>
    <row r="1407" spans="1:15" ht="12" customHeight="1" outlineLevel="1" x14ac:dyDescent="0.2">
      <c r="A1407" s="12" t="s">
        <v>24156</v>
      </c>
      <c r="B1407" s="12">
        <v>17060</v>
      </c>
      <c r="C1407" s="12" t="s">
        <v>20135</v>
      </c>
      <c r="D1407" s="17">
        <v>39958</v>
      </c>
      <c r="E1407" s="13">
        <v>39960</v>
      </c>
      <c r="F1407" s="14">
        <v>39960</v>
      </c>
      <c r="G1407" s="19">
        <v>39979</v>
      </c>
      <c r="H1407" s="19">
        <v>39979</v>
      </c>
      <c r="I1407" s="21">
        <v>39989</v>
      </c>
      <c r="J1407" s="22">
        <v>19</v>
      </c>
      <c r="K1407" s="22">
        <v>0</v>
      </c>
      <c r="L1407" s="15">
        <v>19</v>
      </c>
      <c r="M1407" s="15">
        <v>10</v>
      </c>
      <c r="O1407" t="str">
        <f t="shared" si="21"/>
        <v>LABBound &amp; Not Paid</v>
      </c>
    </row>
    <row r="1408" spans="1:15" ht="12" customHeight="1" outlineLevel="1" x14ac:dyDescent="0.2">
      <c r="A1408" s="12" t="s">
        <v>24157</v>
      </c>
      <c r="B1408" s="12">
        <v>17273</v>
      </c>
      <c r="C1408" s="12" t="s">
        <v>20135</v>
      </c>
      <c r="D1408" s="13">
        <v>39948</v>
      </c>
      <c r="E1408" s="13">
        <v>39959</v>
      </c>
      <c r="F1408" s="14">
        <v>39960</v>
      </c>
      <c r="G1408" s="19">
        <v>39996</v>
      </c>
      <c r="H1408" s="19">
        <v>40000</v>
      </c>
      <c r="I1408" s="21">
        <v>40015</v>
      </c>
      <c r="J1408" s="22">
        <v>36</v>
      </c>
      <c r="K1408" s="22">
        <v>4</v>
      </c>
      <c r="L1408" s="15">
        <v>40</v>
      </c>
      <c r="M1408" s="15">
        <v>15</v>
      </c>
      <c r="O1408" t="str">
        <f t="shared" si="21"/>
        <v>MCBBound &amp; Not Paid</v>
      </c>
    </row>
    <row r="1409" spans="1:15" ht="12" customHeight="1" outlineLevel="1" x14ac:dyDescent="0.2">
      <c r="A1409" s="12" t="s">
        <v>24158</v>
      </c>
      <c r="B1409" s="12">
        <v>18139</v>
      </c>
      <c r="C1409" s="12" t="s">
        <v>20133</v>
      </c>
      <c r="D1409" s="13">
        <v>39960</v>
      </c>
      <c r="E1409" s="13">
        <v>39960</v>
      </c>
      <c r="F1409" s="14">
        <v>39960</v>
      </c>
      <c r="G1409" s="20"/>
      <c r="H1409" s="20"/>
      <c r="J1409" s="23"/>
      <c r="K1409" s="23"/>
      <c r="L1409" s="15">
        <v>0</v>
      </c>
      <c r="M1409" s="15">
        <v>0</v>
      </c>
      <c r="O1409" t="str">
        <f t="shared" si="21"/>
        <v>NBBDeclined</v>
      </c>
    </row>
    <row r="1410" spans="1:15" ht="12" customHeight="1" outlineLevel="1" x14ac:dyDescent="0.2">
      <c r="A1410" s="12" t="s">
        <v>24158</v>
      </c>
      <c r="B1410" s="12">
        <v>18138</v>
      </c>
      <c r="C1410" s="12" t="s">
        <v>20134</v>
      </c>
      <c r="D1410" s="13">
        <v>39895</v>
      </c>
      <c r="E1410" s="13">
        <v>39959</v>
      </c>
      <c r="F1410" s="14">
        <v>39960</v>
      </c>
      <c r="G1410" s="19">
        <v>39961</v>
      </c>
      <c r="H1410" s="19">
        <v>39961</v>
      </c>
      <c r="J1410" s="22">
        <v>1</v>
      </c>
      <c r="K1410" s="22">
        <v>0</v>
      </c>
      <c r="L1410" s="15">
        <v>1</v>
      </c>
      <c r="M1410" s="15">
        <v>0</v>
      </c>
      <c r="O1410" t="str">
        <f t="shared" si="21"/>
        <v>NBBNo Sale</v>
      </c>
    </row>
    <row r="1411" spans="1:15" ht="12" customHeight="1" outlineLevel="1" x14ac:dyDescent="0.2">
      <c r="A1411" s="12" t="s">
        <v>24158</v>
      </c>
      <c r="B1411" s="12">
        <v>18137</v>
      </c>
      <c r="C1411" s="12" t="s">
        <v>20133</v>
      </c>
      <c r="D1411" s="13">
        <v>39925</v>
      </c>
      <c r="E1411" s="13">
        <v>39960</v>
      </c>
      <c r="F1411" s="14">
        <v>39960</v>
      </c>
      <c r="G1411" s="20"/>
      <c r="H1411" s="20"/>
      <c r="I1411" s="21">
        <v>38885</v>
      </c>
      <c r="J1411" s="23"/>
      <c r="K1411" s="23"/>
      <c r="L1411" s="15">
        <v>0</v>
      </c>
      <c r="M1411" s="15">
        <v>0</v>
      </c>
      <c r="O1411" t="str">
        <f t="shared" ref="O1411:O1474" si="22">+A1411&amp;C1411</f>
        <v>NBBDeclined</v>
      </c>
    </row>
    <row r="1412" spans="1:15" ht="12" customHeight="1" outlineLevel="1" x14ac:dyDescent="0.2">
      <c r="A1412" s="12" t="s">
        <v>20138</v>
      </c>
      <c r="B1412" s="12">
        <v>17155</v>
      </c>
      <c r="C1412" s="12" t="s">
        <v>20135</v>
      </c>
      <c r="D1412" s="13">
        <v>39954</v>
      </c>
      <c r="E1412" s="13">
        <v>39961</v>
      </c>
      <c r="F1412" s="14">
        <v>39961</v>
      </c>
      <c r="G1412" s="14">
        <v>39979</v>
      </c>
      <c r="H1412" s="19">
        <v>39981</v>
      </c>
      <c r="I1412" s="21">
        <v>39995</v>
      </c>
      <c r="J1412" s="15">
        <v>18</v>
      </c>
      <c r="K1412" s="22">
        <v>2</v>
      </c>
      <c r="L1412" s="15">
        <v>20</v>
      </c>
      <c r="M1412" s="15">
        <v>14</v>
      </c>
      <c r="O1412" t="str">
        <f t="shared" si="22"/>
        <v>CNJBound &amp; Not Paid</v>
      </c>
    </row>
    <row r="1413" spans="1:15" ht="12" customHeight="1" outlineLevel="1" x14ac:dyDescent="0.2">
      <c r="A1413" s="12" t="s">
        <v>20138</v>
      </c>
      <c r="B1413" s="12">
        <v>17180</v>
      </c>
      <c r="C1413" s="12" t="s">
        <v>20135</v>
      </c>
      <c r="D1413" s="13">
        <v>39951</v>
      </c>
      <c r="E1413" s="13">
        <v>39959</v>
      </c>
      <c r="F1413" s="14">
        <v>39961</v>
      </c>
      <c r="G1413" s="19">
        <v>39980</v>
      </c>
      <c r="H1413" s="19">
        <v>39980</v>
      </c>
      <c r="I1413" s="21">
        <v>39995</v>
      </c>
      <c r="J1413" s="22">
        <v>19</v>
      </c>
      <c r="K1413" s="22">
        <v>0</v>
      </c>
      <c r="L1413" s="15">
        <v>19</v>
      </c>
      <c r="M1413" s="15">
        <v>15</v>
      </c>
      <c r="O1413" t="str">
        <f t="shared" si="22"/>
        <v>CNJBound &amp; Not Paid</v>
      </c>
    </row>
    <row r="1414" spans="1:15" ht="12" customHeight="1" outlineLevel="1" x14ac:dyDescent="0.2">
      <c r="A1414" s="12" t="s">
        <v>20138</v>
      </c>
      <c r="B1414" s="12">
        <v>17042</v>
      </c>
      <c r="C1414" s="12" t="s">
        <v>20135</v>
      </c>
      <c r="D1414" s="13">
        <v>39953</v>
      </c>
      <c r="E1414" s="13">
        <v>39961</v>
      </c>
      <c r="F1414" s="14">
        <v>39961</v>
      </c>
      <c r="G1414" s="14">
        <v>39967</v>
      </c>
      <c r="H1414" s="14">
        <v>39967</v>
      </c>
      <c r="I1414" s="16">
        <v>39984</v>
      </c>
      <c r="J1414" s="15">
        <v>6</v>
      </c>
      <c r="K1414" s="15">
        <v>0</v>
      </c>
      <c r="L1414" s="15">
        <v>6</v>
      </c>
      <c r="M1414" s="15">
        <v>17</v>
      </c>
      <c r="O1414" t="str">
        <f t="shared" si="22"/>
        <v>CNJBound &amp; Not Paid</v>
      </c>
    </row>
    <row r="1415" spans="1:15" ht="12" customHeight="1" outlineLevel="1" x14ac:dyDescent="0.2">
      <c r="A1415" s="12" t="s">
        <v>24153</v>
      </c>
      <c r="B1415" s="12">
        <v>17008</v>
      </c>
      <c r="C1415" s="12" t="s">
        <v>20135</v>
      </c>
      <c r="D1415" s="13">
        <v>39955</v>
      </c>
      <c r="E1415" s="13">
        <v>39960</v>
      </c>
      <c r="F1415" s="14">
        <v>39961</v>
      </c>
      <c r="G1415" s="19">
        <v>39961</v>
      </c>
      <c r="H1415" s="19">
        <v>39961</v>
      </c>
      <c r="I1415" s="16">
        <v>39973</v>
      </c>
      <c r="J1415" s="22">
        <v>0</v>
      </c>
      <c r="K1415" s="22">
        <v>0</v>
      </c>
      <c r="L1415" s="15">
        <v>0</v>
      </c>
      <c r="M1415" s="15">
        <v>12</v>
      </c>
      <c r="O1415" t="str">
        <f t="shared" si="22"/>
        <v>HJMBound &amp; Not Paid</v>
      </c>
    </row>
    <row r="1416" spans="1:15" ht="12" customHeight="1" outlineLevel="1" x14ac:dyDescent="0.2">
      <c r="A1416" s="12" t="s">
        <v>24153</v>
      </c>
      <c r="B1416" s="12">
        <v>17083</v>
      </c>
      <c r="C1416" s="12" t="s">
        <v>20135</v>
      </c>
      <c r="D1416" s="13">
        <v>39948</v>
      </c>
      <c r="E1416" s="13">
        <v>39960</v>
      </c>
      <c r="F1416" s="14">
        <v>39961</v>
      </c>
      <c r="G1416" s="14">
        <v>39976</v>
      </c>
      <c r="H1416" s="14">
        <v>39976</v>
      </c>
      <c r="I1416" s="21">
        <v>39994</v>
      </c>
      <c r="J1416" s="15">
        <v>15</v>
      </c>
      <c r="K1416" s="15">
        <v>0</v>
      </c>
      <c r="L1416" s="15">
        <v>15</v>
      </c>
      <c r="M1416" s="15">
        <v>18</v>
      </c>
      <c r="O1416" t="str">
        <f t="shared" si="22"/>
        <v>HJMBound &amp; Not Paid</v>
      </c>
    </row>
    <row r="1417" spans="1:15" ht="12" customHeight="1" outlineLevel="1" x14ac:dyDescent="0.2">
      <c r="A1417" s="12" t="s">
        <v>24153</v>
      </c>
      <c r="B1417" s="12">
        <v>17086</v>
      </c>
      <c r="C1417" s="12" t="s">
        <v>20135</v>
      </c>
      <c r="D1417" s="18"/>
      <c r="E1417" s="13">
        <v>39961</v>
      </c>
      <c r="F1417" s="14">
        <v>39961</v>
      </c>
      <c r="G1417" s="19">
        <v>39976</v>
      </c>
      <c r="H1417" s="19">
        <v>39976</v>
      </c>
      <c r="I1417" s="16">
        <v>39994</v>
      </c>
      <c r="J1417" s="22">
        <v>15</v>
      </c>
      <c r="K1417" s="22">
        <v>0</v>
      </c>
      <c r="L1417" s="15">
        <v>15</v>
      </c>
      <c r="M1417" s="15">
        <v>18</v>
      </c>
      <c r="O1417" t="str">
        <f t="shared" si="22"/>
        <v>HJMBound &amp; Not Paid</v>
      </c>
    </row>
    <row r="1418" spans="1:15" ht="12" customHeight="1" outlineLevel="1" x14ac:dyDescent="0.2">
      <c r="A1418" s="12" t="s">
        <v>24153</v>
      </c>
      <c r="B1418" s="12">
        <v>17090</v>
      </c>
      <c r="C1418" s="12" t="s">
        <v>20135</v>
      </c>
      <c r="D1418" s="13">
        <v>39938</v>
      </c>
      <c r="E1418" s="13">
        <v>39961</v>
      </c>
      <c r="F1418" s="14">
        <v>39961</v>
      </c>
      <c r="G1418" s="19">
        <v>39965</v>
      </c>
      <c r="H1418" s="19">
        <v>39974</v>
      </c>
      <c r="I1418" s="16">
        <v>39994</v>
      </c>
      <c r="J1418" s="22">
        <v>4</v>
      </c>
      <c r="K1418" s="22">
        <v>9</v>
      </c>
      <c r="L1418" s="15">
        <v>13</v>
      </c>
      <c r="M1418" s="15">
        <v>20</v>
      </c>
      <c r="O1418" t="str">
        <f t="shared" si="22"/>
        <v>HJMBound &amp; Not Paid</v>
      </c>
    </row>
    <row r="1419" spans="1:15" ht="12" customHeight="1" outlineLevel="1" x14ac:dyDescent="0.2">
      <c r="A1419" s="12" t="s">
        <v>24153</v>
      </c>
      <c r="B1419" s="12">
        <v>18140</v>
      </c>
      <c r="C1419" s="12" t="s">
        <v>20134</v>
      </c>
      <c r="D1419" s="13">
        <v>39955</v>
      </c>
      <c r="E1419" s="13">
        <v>39961</v>
      </c>
      <c r="F1419" s="14">
        <v>39961</v>
      </c>
      <c r="G1419" s="14">
        <v>39965</v>
      </c>
      <c r="H1419" s="19">
        <v>39965</v>
      </c>
      <c r="J1419" s="15">
        <v>4</v>
      </c>
      <c r="K1419" s="22">
        <v>0</v>
      </c>
      <c r="L1419" s="15">
        <v>4</v>
      </c>
      <c r="M1419" s="15">
        <v>0</v>
      </c>
      <c r="O1419" t="str">
        <f t="shared" si="22"/>
        <v>HJMNo Sale</v>
      </c>
    </row>
    <row r="1420" spans="1:15" ht="12" customHeight="1" outlineLevel="1" x14ac:dyDescent="0.2">
      <c r="A1420" s="12" t="s">
        <v>24155</v>
      </c>
      <c r="B1420" s="12">
        <v>17163</v>
      </c>
      <c r="C1420" s="12" t="s">
        <v>20135</v>
      </c>
      <c r="D1420" s="13">
        <v>39958</v>
      </c>
      <c r="E1420" s="13">
        <v>39961</v>
      </c>
      <c r="F1420" s="14">
        <v>39961</v>
      </c>
      <c r="G1420" s="19">
        <v>39973</v>
      </c>
      <c r="H1420" s="19">
        <v>39973</v>
      </c>
      <c r="I1420" s="16">
        <v>39995</v>
      </c>
      <c r="J1420" s="22">
        <v>12</v>
      </c>
      <c r="K1420" s="22">
        <v>0</v>
      </c>
      <c r="L1420" s="15">
        <v>12</v>
      </c>
      <c r="M1420" s="15">
        <v>22</v>
      </c>
      <c r="O1420" t="str">
        <f t="shared" si="22"/>
        <v>JRBound &amp; Not Paid</v>
      </c>
    </row>
    <row r="1421" spans="1:15" ht="12" customHeight="1" outlineLevel="1" x14ac:dyDescent="0.2">
      <c r="A1421" s="12" t="s">
        <v>24155</v>
      </c>
      <c r="B1421" s="12">
        <v>17064</v>
      </c>
      <c r="C1421" s="12" t="s">
        <v>20135</v>
      </c>
      <c r="D1421" s="13">
        <v>39959</v>
      </c>
      <c r="E1421" s="13">
        <v>39960</v>
      </c>
      <c r="F1421" s="14">
        <v>39961</v>
      </c>
      <c r="G1421" s="14">
        <v>39968</v>
      </c>
      <c r="H1421" s="14">
        <v>39969</v>
      </c>
      <c r="I1421" s="21">
        <v>39990</v>
      </c>
      <c r="J1421" s="15">
        <v>7</v>
      </c>
      <c r="K1421" s="15">
        <v>1</v>
      </c>
      <c r="L1421" s="15">
        <v>8</v>
      </c>
      <c r="M1421" s="15">
        <v>21</v>
      </c>
      <c r="O1421" t="str">
        <f t="shared" si="22"/>
        <v>JRBound &amp; Not Paid</v>
      </c>
    </row>
    <row r="1422" spans="1:15" ht="12" customHeight="1" outlineLevel="1" x14ac:dyDescent="0.2">
      <c r="A1422" s="12" t="s">
        <v>24156</v>
      </c>
      <c r="B1422" s="12">
        <v>16519</v>
      </c>
      <c r="C1422" s="12" t="s">
        <v>20135</v>
      </c>
      <c r="D1422" s="13">
        <v>39961</v>
      </c>
      <c r="E1422" s="13">
        <v>39961</v>
      </c>
      <c r="F1422" s="14">
        <v>39961</v>
      </c>
      <c r="G1422" s="19">
        <v>39962</v>
      </c>
      <c r="H1422" s="19">
        <v>39973</v>
      </c>
      <c r="I1422" s="16">
        <v>39892</v>
      </c>
      <c r="J1422" s="22">
        <v>1</v>
      </c>
      <c r="K1422" s="22">
        <v>11</v>
      </c>
      <c r="L1422" s="15">
        <v>12</v>
      </c>
      <c r="M1422" s="15">
        <v>-81</v>
      </c>
      <c r="O1422" t="str">
        <f t="shared" si="22"/>
        <v>LABBound &amp; Not Paid</v>
      </c>
    </row>
    <row r="1423" spans="1:15" ht="12" customHeight="1" outlineLevel="1" x14ac:dyDescent="0.2">
      <c r="A1423" s="12" t="s">
        <v>24156</v>
      </c>
      <c r="B1423" s="12">
        <v>17254</v>
      </c>
      <c r="C1423" s="12" t="s">
        <v>20135</v>
      </c>
      <c r="D1423" s="13">
        <v>39955</v>
      </c>
      <c r="E1423" s="13">
        <v>39961</v>
      </c>
      <c r="F1423" s="14">
        <v>39961</v>
      </c>
      <c r="G1423" s="14">
        <v>40000</v>
      </c>
      <c r="H1423" s="14">
        <v>40000</v>
      </c>
      <c r="I1423" s="21">
        <v>40011</v>
      </c>
      <c r="J1423" s="15">
        <v>39</v>
      </c>
      <c r="K1423" s="15">
        <v>0</v>
      </c>
      <c r="L1423" s="15">
        <v>39</v>
      </c>
      <c r="M1423" s="15">
        <v>11</v>
      </c>
      <c r="O1423" t="str">
        <f t="shared" si="22"/>
        <v>LABBound &amp; Not Paid</v>
      </c>
    </row>
    <row r="1424" spans="1:15" ht="12" customHeight="1" outlineLevel="1" x14ac:dyDescent="0.2">
      <c r="A1424" s="12" t="s">
        <v>24156</v>
      </c>
      <c r="B1424" s="12">
        <v>17019</v>
      </c>
      <c r="C1424" s="12" t="s">
        <v>20135</v>
      </c>
      <c r="D1424" s="13">
        <v>39960</v>
      </c>
      <c r="E1424" s="13">
        <v>39961</v>
      </c>
      <c r="F1424" s="14">
        <v>39961</v>
      </c>
      <c r="G1424" s="14">
        <v>39962</v>
      </c>
      <c r="H1424" s="19">
        <v>39973</v>
      </c>
      <c r="I1424" s="21">
        <v>39976</v>
      </c>
      <c r="J1424" s="15">
        <v>1</v>
      </c>
      <c r="K1424" s="22">
        <v>11</v>
      </c>
      <c r="L1424" s="15">
        <v>12</v>
      </c>
      <c r="M1424" s="15">
        <v>3</v>
      </c>
      <c r="O1424" t="str">
        <f t="shared" si="22"/>
        <v>LABBound &amp; Not Paid</v>
      </c>
    </row>
    <row r="1425" spans="1:15" ht="12" customHeight="1" outlineLevel="1" x14ac:dyDescent="0.2">
      <c r="A1425" s="12" t="s">
        <v>24156</v>
      </c>
      <c r="B1425" s="12">
        <v>17040</v>
      </c>
      <c r="C1425" s="12" t="s">
        <v>20135</v>
      </c>
      <c r="D1425" s="13">
        <v>39956</v>
      </c>
      <c r="E1425" s="13">
        <v>39961</v>
      </c>
      <c r="F1425" s="14">
        <v>39961</v>
      </c>
      <c r="G1425" s="14">
        <v>39974</v>
      </c>
      <c r="H1425" s="14">
        <v>39974</v>
      </c>
      <c r="I1425" s="16">
        <v>39984</v>
      </c>
      <c r="J1425" s="15">
        <v>13</v>
      </c>
      <c r="K1425" s="15">
        <v>0</v>
      </c>
      <c r="L1425" s="15">
        <v>13</v>
      </c>
      <c r="M1425" s="15">
        <v>10</v>
      </c>
      <c r="O1425" t="str">
        <f t="shared" si="22"/>
        <v>LABBound &amp; Not Paid</v>
      </c>
    </row>
    <row r="1426" spans="1:15" ht="12" customHeight="1" outlineLevel="1" x14ac:dyDescent="0.2">
      <c r="A1426" s="12" t="s">
        <v>24156</v>
      </c>
      <c r="B1426" s="12">
        <v>17057</v>
      </c>
      <c r="C1426" s="12" t="s">
        <v>20135</v>
      </c>
      <c r="D1426" s="13">
        <v>39960</v>
      </c>
      <c r="E1426" s="13">
        <v>39961</v>
      </c>
      <c r="F1426" s="14">
        <v>39961</v>
      </c>
      <c r="G1426" s="14">
        <v>39978</v>
      </c>
      <c r="H1426" s="14">
        <v>39978</v>
      </c>
      <c r="I1426" s="21">
        <v>39988</v>
      </c>
      <c r="J1426" s="15">
        <v>17</v>
      </c>
      <c r="K1426" s="15">
        <v>0</v>
      </c>
      <c r="L1426" s="15">
        <v>17</v>
      </c>
      <c r="M1426" s="15">
        <v>10</v>
      </c>
      <c r="O1426" t="str">
        <f t="shared" si="22"/>
        <v>LABBound &amp; Not Paid</v>
      </c>
    </row>
    <row r="1427" spans="1:15" ht="12" customHeight="1" outlineLevel="1" x14ac:dyDescent="0.2">
      <c r="A1427" s="12" t="s">
        <v>24156</v>
      </c>
      <c r="B1427" s="12">
        <v>17052</v>
      </c>
      <c r="C1427" s="12" t="s">
        <v>20135</v>
      </c>
      <c r="D1427" s="13">
        <v>39961</v>
      </c>
      <c r="E1427" s="13">
        <v>39961</v>
      </c>
      <c r="F1427" s="14">
        <v>39961</v>
      </c>
      <c r="G1427" s="14">
        <v>39978</v>
      </c>
      <c r="H1427" s="19">
        <v>39978</v>
      </c>
      <c r="I1427" s="21">
        <v>39987</v>
      </c>
      <c r="J1427" s="15">
        <v>17</v>
      </c>
      <c r="K1427" s="22">
        <v>0</v>
      </c>
      <c r="L1427" s="15">
        <v>17</v>
      </c>
      <c r="M1427" s="15">
        <v>9</v>
      </c>
      <c r="O1427" t="str">
        <f t="shared" si="22"/>
        <v>LABBound &amp; Not Paid</v>
      </c>
    </row>
    <row r="1428" spans="1:15" ht="12" customHeight="1" outlineLevel="1" x14ac:dyDescent="0.2">
      <c r="A1428" s="12" t="s">
        <v>24158</v>
      </c>
      <c r="B1428" s="12">
        <v>18141</v>
      </c>
      <c r="C1428" s="12" t="s">
        <v>20133</v>
      </c>
      <c r="D1428" s="13">
        <v>39931</v>
      </c>
      <c r="E1428" s="13">
        <v>39961</v>
      </c>
      <c r="F1428" s="14">
        <v>39961</v>
      </c>
      <c r="G1428" s="20"/>
      <c r="H1428" s="8"/>
      <c r="I1428" s="18"/>
      <c r="J1428" s="23"/>
      <c r="K1428" s="10"/>
      <c r="L1428" s="15">
        <v>0</v>
      </c>
      <c r="M1428" s="15">
        <v>0</v>
      </c>
      <c r="O1428" t="str">
        <f t="shared" si="22"/>
        <v>NBBDeclined</v>
      </c>
    </row>
    <row r="1429" spans="1:15" ht="12" customHeight="1" outlineLevel="1" x14ac:dyDescent="0.2">
      <c r="A1429" s="12" t="s">
        <v>20138</v>
      </c>
      <c r="B1429" s="12">
        <v>17208</v>
      </c>
      <c r="C1429" s="12" t="s">
        <v>20135</v>
      </c>
      <c r="D1429" s="13">
        <v>39958</v>
      </c>
      <c r="E1429" s="13">
        <v>39961</v>
      </c>
      <c r="F1429" s="14">
        <v>39962</v>
      </c>
      <c r="G1429" s="14">
        <v>39981</v>
      </c>
      <c r="H1429" s="14">
        <v>39981</v>
      </c>
      <c r="I1429" s="21">
        <v>40000</v>
      </c>
      <c r="J1429" s="15">
        <v>19</v>
      </c>
      <c r="K1429" s="15">
        <v>0</v>
      </c>
      <c r="L1429" s="15">
        <v>19</v>
      </c>
      <c r="M1429" s="15">
        <v>19</v>
      </c>
      <c r="O1429" t="str">
        <f t="shared" si="22"/>
        <v>CNJBound &amp; Not Paid</v>
      </c>
    </row>
    <row r="1430" spans="1:15" ht="12" customHeight="1" outlineLevel="1" x14ac:dyDescent="0.2">
      <c r="A1430" s="12" t="s">
        <v>24153</v>
      </c>
      <c r="B1430" s="12">
        <v>18142</v>
      </c>
      <c r="C1430" s="12" t="s">
        <v>24152</v>
      </c>
      <c r="D1430" s="13">
        <v>39905</v>
      </c>
      <c r="E1430" s="13">
        <v>39961</v>
      </c>
      <c r="F1430" s="14">
        <v>39962</v>
      </c>
      <c r="G1430" s="14">
        <v>39967</v>
      </c>
      <c r="H1430" s="14">
        <v>40086</v>
      </c>
      <c r="I1430" s="18"/>
      <c r="J1430" s="15">
        <v>5</v>
      </c>
      <c r="K1430" s="15">
        <v>119</v>
      </c>
      <c r="L1430" s="15">
        <v>124</v>
      </c>
      <c r="M1430" s="15">
        <v>0</v>
      </c>
      <c r="O1430" t="str">
        <f t="shared" si="22"/>
        <v>HJMQuote Issued</v>
      </c>
    </row>
    <row r="1431" spans="1:15" ht="12" customHeight="1" outlineLevel="1" x14ac:dyDescent="0.2">
      <c r="A1431" s="12" t="s">
        <v>24155</v>
      </c>
      <c r="B1431" s="12">
        <v>17264</v>
      </c>
      <c r="C1431" s="12" t="s">
        <v>20135</v>
      </c>
      <c r="D1431" s="13">
        <v>39952</v>
      </c>
      <c r="E1431" s="13">
        <v>39962</v>
      </c>
      <c r="F1431" s="14">
        <v>39962</v>
      </c>
      <c r="G1431" s="14">
        <v>39993</v>
      </c>
      <c r="H1431" s="14">
        <v>40003</v>
      </c>
      <c r="I1431" s="16">
        <v>40014</v>
      </c>
      <c r="J1431" s="15">
        <v>31</v>
      </c>
      <c r="K1431" s="15">
        <v>10</v>
      </c>
      <c r="L1431" s="15">
        <v>41</v>
      </c>
      <c r="M1431" s="15">
        <v>11</v>
      </c>
      <c r="O1431" t="str">
        <f t="shared" si="22"/>
        <v>JRBound &amp; Not Paid</v>
      </c>
    </row>
    <row r="1432" spans="1:15" ht="12" customHeight="1" outlineLevel="1" x14ac:dyDescent="0.2">
      <c r="A1432" s="12" t="s">
        <v>24156</v>
      </c>
      <c r="B1432" s="12">
        <v>18144</v>
      </c>
      <c r="C1432" s="12" t="s">
        <v>20134</v>
      </c>
      <c r="D1432" s="13">
        <v>39948</v>
      </c>
      <c r="E1432" s="13">
        <v>39962</v>
      </c>
      <c r="F1432" s="14">
        <v>39962</v>
      </c>
      <c r="G1432" s="14">
        <v>39981</v>
      </c>
      <c r="H1432" s="14">
        <v>39993</v>
      </c>
      <c r="J1432" s="15">
        <v>19</v>
      </c>
      <c r="K1432" s="15">
        <v>12</v>
      </c>
      <c r="L1432" s="15">
        <v>31</v>
      </c>
      <c r="M1432" s="15">
        <v>0</v>
      </c>
      <c r="O1432" t="str">
        <f t="shared" si="22"/>
        <v>LABNo Sale</v>
      </c>
    </row>
    <row r="1433" spans="1:15" ht="12" customHeight="1" outlineLevel="1" x14ac:dyDescent="0.2">
      <c r="A1433" s="12" t="s">
        <v>24157</v>
      </c>
      <c r="B1433" s="12">
        <v>17173</v>
      </c>
      <c r="C1433" s="12" t="s">
        <v>20135</v>
      </c>
      <c r="D1433" s="13">
        <v>39948</v>
      </c>
      <c r="E1433" s="13">
        <v>39962</v>
      </c>
      <c r="F1433" s="14">
        <v>39962</v>
      </c>
      <c r="G1433" s="14">
        <v>39980</v>
      </c>
      <c r="H1433" s="19">
        <v>39986</v>
      </c>
      <c r="I1433" s="21">
        <v>39995</v>
      </c>
      <c r="J1433" s="15">
        <v>18</v>
      </c>
      <c r="K1433" s="22">
        <v>6</v>
      </c>
      <c r="L1433" s="15">
        <v>24</v>
      </c>
      <c r="M1433" s="15">
        <v>9</v>
      </c>
      <c r="O1433" t="str">
        <f t="shared" si="22"/>
        <v>MCBBound &amp; Not Paid</v>
      </c>
    </row>
    <row r="1434" spans="1:15" ht="12" customHeight="1" outlineLevel="1" x14ac:dyDescent="0.2">
      <c r="A1434" s="12" t="s">
        <v>24157</v>
      </c>
      <c r="B1434" s="12">
        <v>17246</v>
      </c>
      <c r="C1434" s="12" t="s">
        <v>20135</v>
      </c>
      <c r="D1434" s="13">
        <v>39951</v>
      </c>
      <c r="E1434" s="13">
        <v>39959</v>
      </c>
      <c r="F1434" s="14">
        <v>39962</v>
      </c>
      <c r="G1434" s="14">
        <v>39981</v>
      </c>
      <c r="H1434" s="19">
        <v>40007</v>
      </c>
      <c r="I1434" s="21">
        <v>40009</v>
      </c>
      <c r="J1434" s="15">
        <v>19</v>
      </c>
      <c r="K1434" s="22">
        <v>26</v>
      </c>
      <c r="L1434" s="15">
        <v>45</v>
      </c>
      <c r="M1434" s="15">
        <v>2</v>
      </c>
      <c r="O1434" t="str">
        <f t="shared" si="22"/>
        <v>MCBBound &amp; Not Paid</v>
      </c>
    </row>
    <row r="1435" spans="1:15" ht="12" customHeight="1" outlineLevel="1" x14ac:dyDescent="0.2">
      <c r="A1435" s="12" t="s">
        <v>24157</v>
      </c>
      <c r="B1435" s="12">
        <v>17301</v>
      </c>
      <c r="C1435" s="12" t="s">
        <v>20135</v>
      </c>
      <c r="D1435" s="13">
        <v>39948</v>
      </c>
      <c r="E1435" s="13">
        <v>39959</v>
      </c>
      <c r="F1435" s="14">
        <v>39962</v>
      </c>
      <c r="G1435" s="19">
        <v>40007</v>
      </c>
      <c r="H1435" s="19">
        <v>40007</v>
      </c>
      <c r="I1435" s="21">
        <v>40022</v>
      </c>
      <c r="J1435" s="22">
        <v>45</v>
      </c>
      <c r="K1435" s="22">
        <v>0</v>
      </c>
      <c r="L1435" s="15">
        <v>45</v>
      </c>
      <c r="M1435" s="15">
        <v>15</v>
      </c>
      <c r="O1435" t="str">
        <f t="shared" si="22"/>
        <v>MCBBound &amp; Not Paid</v>
      </c>
    </row>
    <row r="1436" spans="1:15" ht="12" customHeight="1" outlineLevel="1" x14ac:dyDescent="0.2">
      <c r="A1436" s="12" t="s">
        <v>24158</v>
      </c>
      <c r="B1436" s="12">
        <v>18145</v>
      </c>
      <c r="C1436" s="12" t="s">
        <v>20133</v>
      </c>
      <c r="D1436" s="13">
        <v>39952</v>
      </c>
      <c r="E1436" s="13">
        <v>39959</v>
      </c>
      <c r="F1436" s="14">
        <v>39962</v>
      </c>
      <c r="G1436" s="20"/>
      <c r="H1436" s="20"/>
      <c r="J1436" s="23"/>
      <c r="K1436" s="23"/>
      <c r="L1436" s="15">
        <v>0</v>
      </c>
      <c r="M1436" s="15">
        <v>0</v>
      </c>
      <c r="O1436" t="str">
        <f t="shared" si="22"/>
        <v>NBBDeclined</v>
      </c>
    </row>
    <row r="1437" spans="1:15" ht="12" customHeight="1" outlineLevel="1" x14ac:dyDescent="0.2">
      <c r="A1437" s="12" t="s">
        <v>24158</v>
      </c>
      <c r="B1437" s="12">
        <v>18143</v>
      </c>
      <c r="C1437" s="12" t="s">
        <v>20133</v>
      </c>
      <c r="D1437" s="13">
        <v>39955</v>
      </c>
      <c r="E1437" s="13">
        <v>39961</v>
      </c>
      <c r="F1437" s="14">
        <v>39962</v>
      </c>
      <c r="G1437" s="20"/>
      <c r="H1437" s="20"/>
      <c r="J1437" s="23"/>
      <c r="K1437" s="23"/>
      <c r="L1437" s="15">
        <v>0</v>
      </c>
      <c r="M1437" s="15">
        <v>0</v>
      </c>
      <c r="O1437" t="str">
        <f t="shared" si="22"/>
        <v>NBBDeclined</v>
      </c>
    </row>
    <row r="1438" spans="1:15" ht="12" customHeight="1" outlineLevel="1" x14ac:dyDescent="0.2">
      <c r="A1438" s="12" t="s">
        <v>20138</v>
      </c>
      <c r="B1438" s="12">
        <v>17050</v>
      </c>
      <c r="C1438" s="12" t="s">
        <v>20135</v>
      </c>
      <c r="D1438" s="17">
        <v>39962</v>
      </c>
      <c r="E1438" s="13">
        <v>39962</v>
      </c>
      <c r="F1438" s="14">
        <v>39965</v>
      </c>
      <c r="G1438" s="19">
        <v>39967</v>
      </c>
      <c r="H1438" s="19">
        <v>39967</v>
      </c>
      <c r="I1438" s="21">
        <v>39986</v>
      </c>
      <c r="J1438" s="22">
        <v>2</v>
      </c>
      <c r="K1438" s="22">
        <v>0</v>
      </c>
      <c r="L1438" s="15">
        <v>2</v>
      </c>
      <c r="M1438" s="15">
        <v>19</v>
      </c>
      <c r="O1438" t="str">
        <f t="shared" si="22"/>
        <v>CNJBound &amp; Not Paid</v>
      </c>
    </row>
    <row r="1439" spans="1:15" ht="12" customHeight="1" outlineLevel="1" x14ac:dyDescent="0.2">
      <c r="A1439" s="12" t="s">
        <v>24153</v>
      </c>
      <c r="B1439" s="12">
        <v>16960</v>
      </c>
      <c r="C1439" s="12" t="s">
        <v>20135</v>
      </c>
      <c r="D1439" s="13">
        <v>39962</v>
      </c>
      <c r="E1439" s="13">
        <v>39962</v>
      </c>
      <c r="F1439" s="14">
        <v>39965</v>
      </c>
      <c r="G1439" s="14">
        <v>39953</v>
      </c>
      <c r="H1439" s="14">
        <v>39965</v>
      </c>
      <c r="I1439" s="21">
        <v>39964</v>
      </c>
      <c r="J1439" s="15">
        <v>-12</v>
      </c>
      <c r="K1439" s="15">
        <v>12</v>
      </c>
      <c r="L1439" s="15">
        <v>0</v>
      </c>
      <c r="M1439" s="15">
        <v>-1</v>
      </c>
      <c r="O1439" t="str">
        <f t="shared" si="22"/>
        <v>HJMBound &amp; Not Paid</v>
      </c>
    </row>
    <row r="1440" spans="1:15" ht="12" customHeight="1" outlineLevel="1" x14ac:dyDescent="0.2">
      <c r="A1440" s="12" t="s">
        <v>24153</v>
      </c>
      <c r="B1440" s="12">
        <v>17277</v>
      </c>
      <c r="C1440" s="12" t="s">
        <v>20135</v>
      </c>
      <c r="D1440" s="13">
        <v>39955</v>
      </c>
      <c r="E1440" s="13">
        <v>39962</v>
      </c>
      <c r="F1440" s="14">
        <v>39965</v>
      </c>
      <c r="G1440" s="19">
        <v>39993</v>
      </c>
      <c r="H1440" s="19">
        <v>39993</v>
      </c>
      <c r="I1440" s="16">
        <v>40016</v>
      </c>
      <c r="J1440" s="22">
        <v>28</v>
      </c>
      <c r="K1440" s="22">
        <v>0</v>
      </c>
      <c r="L1440" s="15">
        <v>28</v>
      </c>
      <c r="M1440" s="15">
        <v>23</v>
      </c>
      <c r="O1440" t="str">
        <f t="shared" si="22"/>
        <v>HJMBound &amp; Not Paid</v>
      </c>
    </row>
    <row r="1441" spans="1:15" ht="12" customHeight="1" outlineLevel="1" x14ac:dyDescent="0.2">
      <c r="A1441" s="12" t="s">
        <v>24153</v>
      </c>
      <c r="B1441" s="12">
        <v>17368</v>
      </c>
      <c r="C1441" s="12" t="s">
        <v>20135</v>
      </c>
      <c r="D1441" s="13">
        <v>39959</v>
      </c>
      <c r="E1441" s="13">
        <v>39965</v>
      </c>
      <c r="F1441" s="14">
        <v>39965</v>
      </c>
      <c r="G1441" s="14">
        <v>40003</v>
      </c>
      <c r="H1441" s="14">
        <v>40008</v>
      </c>
      <c r="I1441" s="21">
        <v>40026</v>
      </c>
      <c r="J1441" s="15">
        <v>38</v>
      </c>
      <c r="K1441" s="15">
        <v>5</v>
      </c>
      <c r="L1441" s="15">
        <v>43</v>
      </c>
      <c r="M1441" s="15">
        <v>18</v>
      </c>
      <c r="O1441" t="str">
        <f t="shared" si="22"/>
        <v>HJMBound &amp; Not Paid</v>
      </c>
    </row>
    <row r="1442" spans="1:15" ht="12" customHeight="1" outlineLevel="1" x14ac:dyDescent="0.2">
      <c r="A1442" s="12" t="s">
        <v>24153</v>
      </c>
      <c r="B1442" s="12">
        <v>17058</v>
      </c>
      <c r="C1442" s="12" t="s">
        <v>20135</v>
      </c>
      <c r="D1442" s="13">
        <v>39962</v>
      </c>
      <c r="E1442" s="13">
        <v>39965</v>
      </c>
      <c r="F1442" s="14">
        <v>39965</v>
      </c>
      <c r="G1442" s="14">
        <v>39968</v>
      </c>
      <c r="H1442" s="14">
        <v>39968</v>
      </c>
      <c r="I1442" s="21">
        <v>39988</v>
      </c>
      <c r="J1442" s="15">
        <v>3</v>
      </c>
      <c r="K1442" s="15">
        <v>0</v>
      </c>
      <c r="L1442" s="15">
        <v>3</v>
      </c>
      <c r="M1442" s="15">
        <v>20</v>
      </c>
      <c r="O1442" t="str">
        <f t="shared" si="22"/>
        <v>HJMBound &amp; Not Paid</v>
      </c>
    </row>
    <row r="1443" spans="1:15" ht="12" customHeight="1" outlineLevel="1" x14ac:dyDescent="0.2">
      <c r="A1443" s="12" t="s">
        <v>24157</v>
      </c>
      <c r="B1443" s="12">
        <v>17009</v>
      </c>
      <c r="C1443" s="12" t="s">
        <v>20135</v>
      </c>
      <c r="D1443" s="13">
        <v>39960</v>
      </c>
      <c r="E1443" s="13">
        <v>39965</v>
      </c>
      <c r="F1443" s="14">
        <v>39965</v>
      </c>
      <c r="G1443" s="14">
        <v>39965</v>
      </c>
      <c r="H1443" s="14">
        <v>39965</v>
      </c>
      <c r="I1443" s="21">
        <v>39973</v>
      </c>
      <c r="J1443" s="15">
        <v>0</v>
      </c>
      <c r="K1443" s="15">
        <v>0</v>
      </c>
      <c r="L1443" s="15">
        <v>0</v>
      </c>
      <c r="M1443" s="15">
        <v>8</v>
      </c>
      <c r="O1443" t="str">
        <f t="shared" si="22"/>
        <v>MCBBound &amp; Not Paid</v>
      </c>
    </row>
    <row r="1444" spans="1:15" ht="12" customHeight="1" outlineLevel="1" x14ac:dyDescent="0.2">
      <c r="A1444" s="12" t="s">
        <v>24157</v>
      </c>
      <c r="B1444" s="12">
        <v>17183</v>
      </c>
      <c r="C1444" s="12" t="s">
        <v>20135</v>
      </c>
      <c r="D1444" s="13">
        <v>39961</v>
      </c>
      <c r="E1444" s="13">
        <v>39962</v>
      </c>
      <c r="F1444" s="14">
        <v>39965</v>
      </c>
      <c r="G1444" s="14">
        <v>39982</v>
      </c>
      <c r="H1444" s="19">
        <v>39982</v>
      </c>
      <c r="I1444" s="21">
        <v>39995</v>
      </c>
      <c r="J1444" s="15">
        <v>17</v>
      </c>
      <c r="K1444" s="22">
        <v>0</v>
      </c>
      <c r="L1444" s="15">
        <v>17</v>
      </c>
      <c r="M1444" s="15">
        <v>13</v>
      </c>
      <c r="O1444" t="str">
        <f t="shared" si="22"/>
        <v>MCBBound &amp; Not Paid</v>
      </c>
    </row>
    <row r="1445" spans="1:15" ht="12" customHeight="1" outlineLevel="1" x14ac:dyDescent="0.2">
      <c r="A1445" s="12" t="s">
        <v>24158</v>
      </c>
      <c r="B1445" s="12">
        <v>18147</v>
      </c>
      <c r="C1445" s="12" t="s">
        <v>20134</v>
      </c>
      <c r="D1445" s="13">
        <v>39961</v>
      </c>
      <c r="E1445" s="13">
        <v>39965</v>
      </c>
      <c r="F1445" s="14">
        <v>39965</v>
      </c>
      <c r="G1445" s="14">
        <v>39981</v>
      </c>
      <c r="H1445" s="14">
        <v>39981</v>
      </c>
      <c r="I1445" s="18"/>
      <c r="J1445" s="15">
        <v>16</v>
      </c>
      <c r="K1445" s="15">
        <v>0</v>
      </c>
      <c r="L1445" s="15">
        <v>16</v>
      </c>
      <c r="M1445" s="15">
        <v>0</v>
      </c>
      <c r="O1445" t="str">
        <f t="shared" si="22"/>
        <v>NBBNo Sale</v>
      </c>
    </row>
    <row r="1446" spans="1:15" ht="12" customHeight="1" outlineLevel="1" x14ac:dyDescent="0.2">
      <c r="A1446" s="12" t="s">
        <v>24158</v>
      </c>
      <c r="B1446" s="12">
        <v>18146</v>
      </c>
      <c r="C1446" s="12" t="s">
        <v>20133</v>
      </c>
      <c r="D1446" s="13">
        <v>39940</v>
      </c>
      <c r="E1446" s="13">
        <v>39965</v>
      </c>
      <c r="F1446" s="14">
        <v>39965</v>
      </c>
      <c r="G1446" s="20"/>
      <c r="H1446" s="8"/>
      <c r="J1446" s="23"/>
      <c r="K1446" s="10"/>
      <c r="L1446" s="15">
        <v>0</v>
      </c>
      <c r="M1446" s="15">
        <v>0</v>
      </c>
      <c r="O1446" t="str">
        <f t="shared" si="22"/>
        <v>NBBDeclined</v>
      </c>
    </row>
    <row r="1447" spans="1:15" ht="12" customHeight="1" outlineLevel="1" x14ac:dyDescent="0.2">
      <c r="A1447" s="12" t="s">
        <v>24153</v>
      </c>
      <c r="B1447" s="12">
        <v>18148</v>
      </c>
      <c r="C1447" s="12" t="s">
        <v>20133</v>
      </c>
      <c r="D1447" s="13">
        <v>39960</v>
      </c>
      <c r="E1447" s="13">
        <v>39966</v>
      </c>
      <c r="F1447" s="14">
        <v>39966</v>
      </c>
      <c r="G1447" s="20"/>
      <c r="H1447" s="20"/>
      <c r="J1447" s="23"/>
      <c r="K1447" s="23"/>
      <c r="L1447" s="15">
        <v>0</v>
      </c>
      <c r="M1447" s="15">
        <v>0</v>
      </c>
      <c r="O1447" t="str">
        <f t="shared" si="22"/>
        <v>HJMDeclined</v>
      </c>
    </row>
    <row r="1448" spans="1:15" ht="12" customHeight="1" outlineLevel="1" x14ac:dyDescent="0.2">
      <c r="A1448" s="12" t="s">
        <v>24153</v>
      </c>
      <c r="B1448" s="12">
        <v>17189</v>
      </c>
      <c r="C1448" s="12" t="s">
        <v>20135</v>
      </c>
      <c r="D1448" s="13">
        <v>39959</v>
      </c>
      <c r="E1448" s="13">
        <v>39966</v>
      </c>
      <c r="F1448" s="14">
        <v>39966</v>
      </c>
      <c r="G1448" s="14">
        <v>39979</v>
      </c>
      <c r="H1448" s="14">
        <v>39979</v>
      </c>
      <c r="I1448" s="21">
        <v>39995</v>
      </c>
      <c r="J1448" s="15">
        <v>13</v>
      </c>
      <c r="K1448" s="15">
        <v>0</v>
      </c>
      <c r="L1448" s="15">
        <v>13</v>
      </c>
      <c r="M1448" s="15">
        <v>16</v>
      </c>
      <c r="O1448" t="str">
        <f t="shared" si="22"/>
        <v>HJMBound &amp; Not Paid</v>
      </c>
    </row>
    <row r="1449" spans="1:15" ht="12" customHeight="1" outlineLevel="1" x14ac:dyDescent="0.2">
      <c r="A1449" s="12" t="s">
        <v>24155</v>
      </c>
      <c r="B1449" s="12">
        <v>17355</v>
      </c>
      <c r="C1449" s="12" t="s">
        <v>20135</v>
      </c>
      <c r="D1449" s="13">
        <v>39955</v>
      </c>
      <c r="E1449" s="13">
        <v>39965</v>
      </c>
      <c r="F1449" s="14">
        <v>39966</v>
      </c>
      <c r="G1449" s="19">
        <v>40015</v>
      </c>
      <c r="H1449" s="19">
        <v>40016</v>
      </c>
      <c r="I1449" s="16">
        <v>40026</v>
      </c>
      <c r="J1449" s="22">
        <v>49</v>
      </c>
      <c r="K1449" s="22">
        <v>1</v>
      </c>
      <c r="L1449" s="15">
        <v>50</v>
      </c>
      <c r="M1449" s="15">
        <v>10</v>
      </c>
      <c r="O1449" t="str">
        <f t="shared" si="22"/>
        <v>JRBound &amp; Not Paid</v>
      </c>
    </row>
    <row r="1450" spans="1:15" ht="12" customHeight="1" outlineLevel="1" x14ac:dyDescent="0.2">
      <c r="A1450" s="12" t="s">
        <v>24156</v>
      </c>
      <c r="B1450" s="12">
        <v>17091</v>
      </c>
      <c r="C1450" s="12" t="s">
        <v>20135</v>
      </c>
      <c r="D1450" s="13">
        <v>39959</v>
      </c>
      <c r="E1450" s="13">
        <v>39966</v>
      </c>
      <c r="F1450" s="14">
        <v>39966</v>
      </c>
      <c r="G1450" s="19">
        <v>39973</v>
      </c>
      <c r="H1450" s="19">
        <v>39983</v>
      </c>
      <c r="I1450" s="16">
        <v>39994</v>
      </c>
      <c r="J1450" s="22">
        <v>7</v>
      </c>
      <c r="K1450" s="22">
        <v>10</v>
      </c>
      <c r="L1450" s="15">
        <v>17</v>
      </c>
      <c r="M1450" s="15">
        <v>11</v>
      </c>
      <c r="O1450" t="str">
        <f t="shared" si="22"/>
        <v>LABBound &amp; Not Paid</v>
      </c>
    </row>
    <row r="1451" spans="1:15" ht="12" customHeight="1" outlineLevel="1" x14ac:dyDescent="0.2">
      <c r="A1451" s="12" t="s">
        <v>24156</v>
      </c>
      <c r="B1451" s="12">
        <v>17401</v>
      </c>
      <c r="C1451" s="12" t="s">
        <v>20135</v>
      </c>
      <c r="D1451" s="13">
        <v>39953</v>
      </c>
      <c r="E1451" s="13">
        <v>39966</v>
      </c>
      <c r="F1451" s="14">
        <v>39966</v>
      </c>
      <c r="G1451" s="14">
        <v>40010</v>
      </c>
      <c r="H1451" s="14">
        <v>40029</v>
      </c>
      <c r="I1451" s="16">
        <v>40037</v>
      </c>
      <c r="J1451" s="15">
        <v>44</v>
      </c>
      <c r="K1451" s="15">
        <v>19</v>
      </c>
      <c r="L1451" s="15">
        <v>63</v>
      </c>
      <c r="M1451" s="15">
        <v>8</v>
      </c>
      <c r="O1451" t="str">
        <f t="shared" si="22"/>
        <v>LABBound &amp; Not Paid</v>
      </c>
    </row>
    <row r="1452" spans="1:15" ht="12" customHeight="1" outlineLevel="1" x14ac:dyDescent="0.2">
      <c r="A1452" s="12" t="s">
        <v>24158</v>
      </c>
      <c r="B1452" s="12">
        <v>18149</v>
      </c>
      <c r="C1452" s="12" t="s">
        <v>20133</v>
      </c>
      <c r="D1452" s="13">
        <v>39966</v>
      </c>
      <c r="E1452" s="13">
        <v>39966</v>
      </c>
      <c r="F1452" s="14">
        <v>39966</v>
      </c>
      <c r="G1452" s="20"/>
      <c r="H1452" s="20"/>
      <c r="I1452" s="18"/>
      <c r="J1452" s="23"/>
      <c r="K1452" s="23"/>
      <c r="L1452" s="15">
        <v>0</v>
      </c>
      <c r="M1452" s="15">
        <v>0</v>
      </c>
      <c r="O1452" t="str">
        <f t="shared" si="22"/>
        <v>NBBDeclined</v>
      </c>
    </row>
    <row r="1453" spans="1:15" ht="12" customHeight="1" outlineLevel="1" x14ac:dyDescent="0.2">
      <c r="A1453" s="12" t="s">
        <v>24153</v>
      </c>
      <c r="B1453" s="12">
        <v>17028</v>
      </c>
      <c r="C1453" s="12" t="s">
        <v>20135</v>
      </c>
      <c r="D1453" s="13">
        <v>39948</v>
      </c>
      <c r="E1453" s="13">
        <v>39966</v>
      </c>
      <c r="F1453" s="14">
        <v>39967</v>
      </c>
      <c r="G1453" s="14">
        <v>39965</v>
      </c>
      <c r="H1453" s="14">
        <v>39968</v>
      </c>
      <c r="I1453" s="16">
        <v>39979</v>
      </c>
      <c r="J1453" s="15">
        <v>-2</v>
      </c>
      <c r="K1453" s="15">
        <v>3</v>
      </c>
      <c r="L1453" s="15">
        <v>1</v>
      </c>
      <c r="M1453" s="15">
        <v>11</v>
      </c>
      <c r="O1453" t="str">
        <f t="shared" si="22"/>
        <v>HJMBound &amp; Not Paid</v>
      </c>
    </row>
    <row r="1454" spans="1:15" ht="12" customHeight="1" outlineLevel="1" x14ac:dyDescent="0.2">
      <c r="A1454" s="12" t="s">
        <v>24156</v>
      </c>
      <c r="B1454" s="12">
        <v>18152</v>
      </c>
      <c r="C1454" s="12" t="s">
        <v>20134</v>
      </c>
      <c r="D1454" s="13">
        <v>39933</v>
      </c>
      <c r="E1454" s="13">
        <v>39967</v>
      </c>
      <c r="F1454" s="14">
        <v>39967</v>
      </c>
      <c r="G1454" s="14">
        <v>39986</v>
      </c>
      <c r="H1454" s="14">
        <v>39986</v>
      </c>
      <c r="I1454" s="18"/>
      <c r="J1454" s="15">
        <v>19</v>
      </c>
      <c r="K1454" s="15">
        <v>0</v>
      </c>
      <c r="L1454" s="15">
        <v>19</v>
      </c>
      <c r="M1454" s="15">
        <v>0</v>
      </c>
      <c r="O1454" t="str">
        <f t="shared" si="22"/>
        <v>LABNo Sale</v>
      </c>
    </row>
    <row r="1455" spans="1:15" ht="12" customHeight="1" outlineLevel="1" x14ac:dyDescent="0.2">
      <c r="A1455" s="12" t="s">
        <v>24156</v>
      </c>
      <c r="B1455" s="12">
        <v>17309</v>
      </c>
      <c r="C1455" s="12" t="s">
        <v>20135</v>
      </c>
      <c r="D1455" s="13">
        <v>39962</v>
      </c>
      <c r="E1455" s="13">
        <v>39966</v>
      </c>
      <c r="F1455" s="14">
        <v>39967</v>
      </c>
      <c r="G1455" s="14">
        <v>40008</v>
      </c>
      <c r="H1455" s="14">
        <v>40008</v>
      </c>
      <c r="I1455" s="16">
        <v>40024</v>
      </c>
      <c r="J1455" s="15">
        <v>41</v>
      </c>
      <c r="K1455" s="15">
        <v>0</v>
      </c>
      <c r="L1455" s="15">
        <v>41</v>
      </c>
      <c r="M1455" s="15">
        <v>16</v>
      </c>
      <c r="O1455" t="str">
        <f t="shared" si="22"/>
        <v>LABBound &amp; Not Paid</v>
      </c>
    </row>
    <row r="1456" spans="1:15" ht="12" customHeight="1" outlineLevel="1" x14ac:dyDescent="0.2">
      <c r="A1456" s="12" t="s">
        <v>24156</v>
      </c>
      <c r="B1456" s="12">
        <v>18151</v>
      </c>
      <c r="C1456" s="12" t="s">
        <v>20135</v>
      </c>
      <c r="D1456" s="13">
        <v>39961</v>
      </c>
      <c r="E1456" s="13">
        <v>39967</v>
      </c>
      <c r="F1456" s="14">
        <v>39967</v>
      </c>
      <c r="G1456" s="14">
        <v>39983</v>
      </c>
      <c r="H1456" s="14">
        <v>39983</v>
      </c>
      <c r="I1456" s="18"/>
      <c r="J1456" s="15">
        <v>16</v>
      </c>
      <c r="K1456" s="15">
        <v>0</v>
      </c>
      <c r="L1456" s="15">
        <v>16</v>
      </c>
      <c r="M1456" s="15">
        <v>0</v>
      </c>
      <c r="O1456" t="str">
        <f t="shared" si="22"/>
        <v>LABBound &amp; Not Paid</v>
      </c>
    </row>
    <row r="1457" spans="1:15" ht="12" customHeight="1" outlineLevel="1" x14ac:dyDescent="0.2">
      <c r="A1457" s="12" t="s">
        <v>24157</v>
      </c>
      <c r="B1457" s="12">
        <v>17190</v>
      </c>
      <c r="C1457" s="12" t="s">
        <v>20135</v>
      </c>
      <c r="D1457" s="13">
        <v>39981</v>
      </c>
      <c r="E1457" s="13">
        <v>39966</v>
      </c>
      <c r="F1457" s="14">
        <v>39967</v>
      </c>
      <c r="G1457" s="14">
        <v>39979</v>
      </c>
      <c r="H1457" s="14">
        <v>39987</v>
      </c>
      <c r="I1457" s="16">
        <v>39995</v>
      </c>
      <c r="J1457" s="15">
        <v>12</v>
      </c>
      <c r="K1457" s="15">
        <v>8</v>
      </c>
      <c r="L1457" s="15">
        <v>20</v>
      </c>
      <c r="M1457" s="15">
        <v>8</v>
      </c>
      <c r="O1457" t="str">
        <f t="shared" si="22"/>
        <v>MCBBound &amp; Not Paid</v>
      </c>
    </row>
    <row r="1458" spans="1:15" ht="12" customHeight="1" outlineLevel="1" x14ac:dyDescent="0.2">
      <c r="A1458" s="12" t="s">
        <v>24157</v>
      </c>
      <c r="B1458" s="12">
        <v>17041</v>
      </c>
      <c r="C1458" s="12" t="s">
        <v>20135</v>
      </c>
      <c r="D1458" s="13">
        <v>39966</v>
      </c>
      <c r="E1458" s="13">
        <v>39966</v>
      </c>
      <c r="F1458" s="14">
        <v>39967</v>
      </c>
      <c r="G1458" s="14">
        <v>39968</v>
      </c>
      <c r="H1458" s="14">
        <v>39968</v>
      </c>
      <c r="I1458" s="16">
        <v>39984</v>
      </c>
      <c r="J1458" s="15">
        <v>1</v>
      </c>
      <c r="K1458" s="15">
        <v>0</v>
      </c>
      <c r="L1458" s="15">
        <v>1</v>
      </c>
      <c r="M1458" s="15">
        <v>16</v>
      </c>
      <c r="O1458" t="str">
        <f t="shared" si="22"/>
        <v>MCBBound &amp; Not Paid</v>
      </c>
    </row>
    <row r="1459" spans="1:15" ht="12" customHeight="1" outlineLevel="1" x14ac:dyDescent="0.2">
      <c r="A1459" s="12" t="s">
        <v>24157</v>
      </c>
      <c r="B1459" s="12">
        <v>17176</v>
      </c>
      <c r="C1459" s="12" t="s">
        <v>20135</v>
      </c>
      <c r="D1459" s="13">
        <v>39954</v>
      </c>
      <c r="E1459" s="13">
        <v>39967</v>
      </c>
      <c r="F1459" s="14">
        <v>39967</v>
      </c>
      <c r="G1459" s="14">
        <v>39980</v>
      </c>
      <c r="H1459" s="14">
        <v>39981</v>
      </c>
      <c r="I1459" s="16">
        <v>39995</v>
      </c>
      <c r="J1459" s="15">
        <v>13</v>
      </c>
      <c r="K1459" s="15">
        <v>1</v>
      </c>
      <c r="L1459" s="15">
        <v>14</v>
      </c>
      <c r="M1459" s="15">
        <v>14</v>
      </c>
      <c r="O1459" t="str">
        <f t="shared" si="22"/>
        <v>MCBBound &amp; Not Paid</v>
      </c>
    </row>
    <row r="1460" spans="1:15" ht="12" customHeight="1" outlineLevel="1" x14ac:dyDescent="0.2">
      <c r="A1460" s="12" t="s">
        <v>24157</v>
      </c>
      <c r="B1460" s="12">
        <v>17092</v>
      </c>
      <c r="C1460" s="12" t="s">
        <v>20135</v>
      </c>
      <c r="D1460" s="13">
        <v>39962</v>
      </c>
      <c r="E1460" s="13">
        <v>39966</v>
      </c>
      <c r="F1460" s="14">
        <v>39967</v>
      </c>
      <c r="G1460" s="14">
        <v>39972</v>
      </c>
      <c r="H1460" s="14">
        <v>39982</v>
      </c>
      <c r="I1460" s="16">
        <v>39994</v>
      </c>
      <c r="J1460" s="15">
        <v>5</v>
      </c>
      <c r="K1460" s="15">
        <v>10</v>
      </c>
      <c r="L1460" s="15">
        <v>15</v>
      </c>
      <c r="M1460" s="15">
        <v>12</v>
      </c>
      <c r="O1460" t="str">
        <f t="shared" si="22"/>
        <v>MCBBound &amp; Not Paid</v>
      </c>
    </row>
    <row r="1461" spans="1:15" ht="12" customHeight="1" outlineLevel="1" x14ac:dyDescent="0.2">
      <c r="A1461" s="12" t="s">
        <v>24157</v>
      </c>
      <c r="B1461" s="12">
        <v>17185</v>
      </c>
      <c r="C1461" s="12" t="s">
        <v>20135</v>
      </c>
      <c r="D1461" s="13">
        <v>39965</v>
      </c>
      <c r="E1461" s="13">
        <v>39967</v>
      </c>
      <c r="F1461" s="14">
        <v>39967</v>
      </c>
      <c r="G1461" s="14">
        <v>39972</v>
      </c>
      <c r="H1461" s="14">
        <v>39986</v>
      </c>
      <c r="I1461" s="16">
        <v>39995</v>
      </c>
      <c r="J1461" s="15">
        <v>5</v>
      </c>
      <c r="K1461" s="15">
        <v>14</v>
      </c>
      <c r="L1461" s="15">
        <v>19</v>
      </c>
      <c r="M1461" s="15">
        <v>9</v>
      </c>
      <c r="O1461" t="str">
        <f t="shared" si="22"/>
        <v>MCBBound &amp; Not Paid</v>
      </c>
    </row>
    <row r="1462" spans="1:15" ht="12" customHeight="1" outlineLevel="1" x14ac:dyDescent="0.2">
      <c r="A1462" s="12" t="s">
        <v>24158</v>
      </c>
      <c r="B1462" s="12">
        <v>18150</v>
      </c>
      <c r="C1462" s="12" t="s">
        <v>20134</v>
      </c>
      <c r="D1462" s="13">
        <v>39965</v>
      </c>
      <c r="E1462" s="13">
        <v>39967</v>
      </c>
      <c r="F1462" s="14">
        <v>39967</v>
      </c>
      <c r="G1462" s="14">
        <v>39973</v>
      </c>
      <c r="H1462" s="14">
        <v>39973</v>
      </c>
      <c r="I1462" s="18"/>
      <c r="J1462" s="15">
        <v>6</v>
      </c>
      <c r="K1462" s="15">
        <v>0</v>
      </c>
      <c r="L1462" s="15">
        <v>6</v>
      </c>
      <c r="M1462" s="15">
        <v>0</v>
      </c>
      <c r="O1462" t="str">
        <f t="shared" si="22"/>
        <v>NBBNo Sale</v>
      </c>
    </row>
    <row r="1463" spans="1:15" ht="12" customHeight="1" outlineLevel="1" x14ac:dyDescent="0.2">
      <c r="A1463" s="12" t="s">
        <v>24153</v>
      </c>
      <c r="B1463" s="12">
        <v>17312</v>
      </c>
      <c r="C1463" s="12" t="s">
        <v>20135</v>
      </c>
      <c r="D1463" s="13">
        <v>39965</v>
      </c>
      <c r="E1463" s="13">
        <v>39968</v>
      </c>
      <c r="F1463" s="14">
        <v>39968</v>
      </c>
      <c r="G1463" s="14">
        <v>39994</v>
      </c>
      <c r="H1463" s="14">
        <v>39994</v>
      </c>
      <c r="I1463" s="16">
        <v>40025</v>
      </c>
      <c r="J1463" s="15">
        <v>26</v>
      </c>
      <c r="K1463" s="15">
        <v>0</v>
      </c>
      <c r="L1463" s="15">
        <v>26</v>
      </c>
      <c r="M1463" s="15">
        <v>31</v>
      </c>
      <c r="O1463" t="str">
        <f t="shared" si="22"/>
        <v>HJMBound &amp; Not Paid</v>
      </c>
    </row>
    <row r="1464" spans="1:15" ht="12" customHeight="1" outlineLevel="1" x14ac:dyDescent="0.2">
      <c r="A1464" s="12" t="s">
        <v>24156</v>
      </c>
      <c r="B1464" s="12">
        <v>17358</v>
      </c>
      <c r="C1464" s="12" t="s">
        <v>20135</v>
      </c>
      <c r="D1464" s="13">
        <v>39967</v>
      </c>
      <c r="E1464" s="13">
        <v>39968</v>
      </c>
      <c r="F1464" s="14">
        <v>39968</v>
      </c>
      <c r="G1464" s="14">
        <v>40011</v>
      </c>
      <c r="H1464" s="14">
        <v>40011</v>
      </c>
      <c r="I1464" s="16">
        <v>40026</v>
      </c>
      <c r="J1464" s="15">
        <v>43</v>
      </c>
      <c r="K1464" s="15">
        <v>0</v>
      </c>
      <c r="L1464" s="15">
        <v>43</v>
      </c>
      <c r="M1464" s="15">
        <v>15</v>
      </c>
      <c r="O1464" t="str">
        <f t="shared" si="22"/>
        <v>LABBound &amp; Not Paid</v>
      </c>
    </row>
    <row r="1465" spans="1:15" ht="12" customHeight="1" outlineLevel="1" x14ac:dyDescent="0.2">
      <c r="A1465" s="12" t="s">
        <v>24157</v>
      </c>
      <c r="B1465" s="12">
        <v>17156</v>
      </c>
      <c r="C1465" s="12" t="s">
        <v>20135</v>
      </c>
      <c r="D1465" s="13">
        <v>39961</v>
      </c>
      <c r="E1465" s="13">
        <v>39968</v>
      </c>
      <c r="F1465" s="14">
        <v>39968</v>
      </c>
      <c r="G1465" s="14">
        <v>39979</v>
      </c>
      <c r="H1465" s="14">
        <v>39979</v>
      </c>
      <c r="I1465" s="16">
        <v>39995</v>
      </c>
      <c r="J1465" s="15">
        <v>11</v>
      </c>
      <c r="K1465" s="15">
        <v>0</v>
      </c>
      <c r="L1465" s="15">
        <v>11</v>
      </c>
      <c r="M1465" s="15">
        <v>16</v>
      </c>
      <c r="O1465" t="str">
        <f t="shared" si="22"/>
        <v>MCBBound &amp; Not Paid</v>
      </c>
    </row>
    <row r="1466" spans="1:15" ht="12" customHeight="1" outlineLevel="1" x14ac:dyDescent="0.2">
      <c r="A1466" s="12" t="s">
        <v>24158</v>
      </c>
      <c r="B1466" s="12">
        <v>18156</v>
      </c>
      <c r="C1466" s="12" t="s">
        <v>20133</v>
      </c>
      <c r="D1466" s="18"/>
      <c r="E1466" s="13">
        <v>39962</v>
      </c>
      <c r="F1466" s="14">
        <v>39968</v>
      </c>
      <c r="G1466" s="20"/>
      <c r="H1466" s="20"/>
      <c r="I1466" s="18"/>
      <c r="J1466" s="23"/>
      <c r="K1466" s="23"/>
      <c r="L1466" s="15">
        <v>0</v>
      </c>
      <c r="M1466" s="15">
        <v>0</v>
      </c>
      <c r="O1466" t="str">
        <f t="shared" si="22"/>
        <v>NBBDeclined</v>
      </c>
    </row>
    <row r="1467" spans="1:15" ht="12" customHeight="1" outlineLevel="1" x14ac:dyDescent="0.2">
      <c r="A1467" s="12" t="s">
        <v>24158</v>
      </c>
      <c r="B1467" s="12">
        <v>18159</v>
      </c>
      <c r="C1467" s="12" t="s">
        <v>20136</v>
      </c>
      <c r="D1467" s="13">
        <v>39946</v>
      </c>
      <c r="E1467" s="13">
        <v>39968</v>
      </c>
      <c r="F1467" s="14">
        <v>39968</v>
      </c>
      <c r="G1467" s="20"/>
      <c r="H1467" s="20"/>
      <c r="I1467" s="18"/>
      <c r="J1467" s="23"/>
      <c r="K1467" s="23"/>
      <c r="L1467" s="15">
        <v>0</v>
      </c>
      <c r="M1467" s="15">
        <v>0</v>
      </c>
      <c r="O1467" t="str">
        <f t="shared" si="22"/>
        <v>NBBClose-No Info</v>
      </c>
    </row>
    <row r="1468" spans="1:15" ht="12" customHeight="1" outlineLevel="1" x14ac:dyDescent="0.2">
      <c r="A1468" s="12" t="s">
        <v>24158</v>
      </c>
      <c r="B1468" s="12">
        <v>18157</v>
      </c>
      <c r="C1468" s="12" t="s">
        <v>20133</v>
      </c>
      <c r="D1468" s="13">
        <v>39946</v>
      </c>
      <c r="E1468" s="13">
        <v>39965</v>
      </c>
      <c r="F1468" s="14">
        <v>39968</v>
      </c>
      <c r="G1468" s="20"/>
      <c r="H1468" s="20"/>
      <c r="I1468" s="18"/>
      <c r="J1468" s="23"/>
      <c r="K1468" s="23"/>
      <c r="L1468" s="15">
        <v>0</v>
      </c>
      <c r="M1468" s="15">
        <v>0</v>
      </c>
      <c r="O1468" t="str">
        <f t="shared" si="22"/>
        <v>NBBDeclined</v>
      </c>
    </row>
    <row r="1469" spans="1:15" ht="12" customHeight="1" outlineLevel="1" x14ac:dyDescent="0.2">
      <c r="A1469" s="12" t="s">
        <v>24158</v>
      </c>
      <c r="B1469" s="12">
        <v>18158</v>
      </c>
      <c r="C1469" s="12" t="s">
        <v>20133</v>
      </c>
      <c r="D1469" s="13">
        <v>39962</v>
      </c>
      <c r="E1469" s="13">
        <v>39966</v>
      </c>
      <c r="F1469" s="14">
        <v>39968</v>
      </c>
      <c r="G1469" s="20"/>
      <c r="H1469" s="20"/>
      <c r="I1469" s="18"/>
      <c r="J1469" s="23"/>
      <c r="K1469" s="23"/>
      <c r="L1469" s="15">
        <v>0</v>
      </c>
      <c r="M1469" s="15">
        <v>0</v>
      </c>
      <c r="O1469" t="str">
        <f t="shared" si="22"/>
        <v>NBBDeclined</v>
      </c>
    </row>
    <row r="1470" spans="1:15" ht="12" customHeight="1" outlineLevel="1" x14ac:dyDescent="0.2">
      <c r="A1470" s="12" t="s">
        <v>24158</v>
      </c>
      <c r="B1470" s="12">
        <v>18155</v>
      </c>
      <c r="C1470" s="12" t="s">
        <v>20133</v>
      </c>
      <c r="D1470" s="13">
        <v>39955</v>
      </c>
      <c r="E1470" s="13">
        <v>39962</v>
      </c>
      <c r="F1470" s="14">
        <v>39968</v>
      </c>
      <c r="G1470" s="20"/>
      <c r="H1470" s="20"/>
      <c r="I1470" s="18"/>
      <c r="J1470" s="23"/>
      <c r="K1470" s="23"/>
      <c r="L1470" s="15">
        <v>0</v>
      </c>
      <c r="M1470" s="15">
        <v>0</v>
      </c>
      <c r="O1470" t="str">
        <f t="shared" si="22"/>
        <v>NBBDeclined</v>
      </c>
    </row>
    <row r="1471" spans="1:15" ht="12" customHeight="1" outlineLevel="1" x14ac:dyDescent="0.2">
      <c r="A1471" s="12" t="s">
        <v>24158</v>
      </c>
      <c r="B1471" s="12">
        <v>18154</v>
      </c>
      <c r="C1471" s="12" t="s">
        <v>20133</v>
      </c>
      <c r="D1471" s="13">
        <v>39953</v>
      </c>
      <c r="E1471" s="13">
        <v>39960</v>
      </c>
      <c r="F1471" s="14">
        <v>39968</v>
      </c>
      <c r="G1471" s="20"/>
      <c r="H1471" s="20"/>
      <c r="I1471" s="18"/>
      <c r="J1471" s="23"/>
      <c r="K1471" s="23"/>
      <c r="L1471" s="15">
        <v>0</v>
      </c>
      <c r="M1471" s="15">
        <v>0</v>
      </c>
      <c r="O1471" t="str">
        <f t="shared" si="22"/>
        <v>NBBDeclined</v>
      </c>
    </row>
    <row r="1472" spans="1:15" ht="12" customHeight="1" outlineLevel="1" x14ac:dyDescent="0.2">
      <c r="A1472" s="12" t="s">
        <v>24158</v>
      </c>
      <c r="B1472" s="12">
        <v>18153</v>
      </c>
      <c r="C1472" s="12" t="s">
        <v>20133</v>
      </c>
      <c r="D1472" s="13">
        <v>39916</v>
      </c>
      <c r="E1472" s="13">
        <v>39967</v>
      </c>
      <c r="F1472" s="14">
        <v>39968</v>
      </c>
      <c r="G1472" s="8"/>
      <c r="H1472" s="8"/>
      <c r="I1472" s="18"/>
      <c r="J1472" s="10"/>
      <c r="K1472" s="10"/>
      <c r="L1472" s="15">
        <v>0</v>
      </c>
      <c r="M1472" s="15">
        <v>0</v>
      </c>
      <c r="O1472" t="str">
        <f t="shared" si="22"/>
        <v>NBBDeclined</v>
      </c>
    </row>
    <row r="1473" spans="1:15" ht="12" customHeight="1" outlineLevel="1" x14ac:dyDescent="0.2">
      <c r="A1473" s="12" t="s">
        <v>24153</v>
      </c>
      <c r="B1473" s="12">
        <v>18161</v>
      </c>
      <c r="C1473" s="12" t="s">
        <v>20133</v>
      </c>
      <c r="D1473" s="13">
        <v>39961</v>
      </c>
      <c r="E1473" s="13">
        <v>39969</v>
      </c>
      <c r="F1473" s="14">
        <v>39969</v>
      </c>
      <c r="G1473" s="20"/>
      <c r="H1473" s="20"/>
      <c r="I1473" s="18"/>
      <c r="J1473" s="23"/>
      <c r="K1473" s="23"/>
      <c r="L1473" s="15">
        <v>0</v>
      </c>
      <c r="M1473" s="15">
        <v>0</v>
      </c>
      <c r="O1473" t="str">
        <f t="shared" si="22"/>
        <v>HJMDeclined</v>
      </c>
    </row>
    <row r="1474" spans="1:15" ht="12" customHeight="1" outlineLevel="1" x14ac:dyDescent="0.2">
      <c r="A1474" s="12" t="s">
        <v>24155</v>
      </c>
      <c r="B1474" s="12">
        <v>17191</v>
      </c>
      <c r="C1474" s="12" t="s">
        <v>20135</v>
      </c>
      <c r="D1474" s="13">
        <v>39967</v>
      </c>
      <c r="E1474" s="13">
        <v>39968</v>
      </c>
      <c r="F1474" s="14">
        <v>39969</v>
      </c>
      <c r="G1474" s="14">
        <v>39982</v>
      </c>
      <c r="H1474" s="14">
        <v>39982</v>
      </c>
      <c r="I1474" s="16">
        <v>39995</v>
      </c>
      <c r="J1474" s="15">
        <v>13</v>
      </c>
      <c r="K1474" s="15">
        <v>0</v>
      </c>
      <c r="L1474" s="15">
        <v>13</v>
      </c>
      <c r="M1474" s="15">
        <v>13</v>
      </c>
      <c r="O1474" t="str">
        <f t="shared" si="22"/>
        <v>JRBound &amp; Not Paid</v>
      </c>
    </row>
    <row r="1475" spans="1:15" ht="12" customHeight="1" outlineLevel="1" x14ac:dyDescent="0.2">
      <c r="A1475" s="12" t="s">
        <v>24155</v>
      </c>
      <c r="B1475" s="12">
        <v>17088</v>
      </c>
      <c r="C1475" s="12" t="s">
        <v>20135</v>
      </c>
      <c r="D1475" s="13">
        <v>39968</v>
      </c>
      <c r="E1475" s="13">
        <v>39968</v>
      </c>
      <c r="F1475" s="14">
        <v>39969</v>
      </c>
      <c r="G1475" s="14">
        <v>39974</v>
      </c>
      <c r="H1475" s="14">
        <v>39975</v>
      </c>
      <c r="I1475" s="16">
        <v>39994</v>
      </c>
      <c r="J1475" s="15">
        <v>5</v>
      </c>
      <c r="K1475" s="15">
        <v>1</v>
      </c>
      <c r="L1475" s="15">
        <v>6</v>
      </c>
      <c r="M1475" s="15">
        <v>19</v>
      </c>
      <c r="O1475" t="str">
        <f t="shared" ref="O1475:O1538" si="23">+A1475&amp;C1475</f>
        <v>JRBound &amp; Not Paid</v>
      </c>
    </row>
    <row r="1476" spans="1:15" ht="12" customHeight="1" outlineLevel="1" x14ac:dyDescent="0.2">
      <c r="A1476" s="12" t="s">
        <v>24157</v>
      </c>
      <c r="B1476" s="12">
        <v>17164</v>
      </c>
      <c r="C1476" s="12" t="s">
        <v>20135</v>
      </c>
      <c r="D1476" s="13">
        <v>39962</v>
      </c>
      <c r="E1476" s="13">
        <v>39969</v>
      </c>
      <c r="F1476" s="14">
        <v>39969</v>
      </c>
      <c r="G1476" s="14">
        <v>39976</v>
      </c>
      <c r="H1476" s="14">
        <v>39976</v>
      </c>
      <c r="I1476" s="16">
        <v>39995</v>
      </c>
      <c r="J1476" s="15">
        <v>7</v>
      </c>
      <c r="K1476" s="15">
        <v>0</v>
      </c>
      <c r="L1476" s="15">
        <v>7</v>
      </c>
      <c r="M1476" s="15">
        <v>19</v>
      </c>
      <c r="O1476" t="str">
        <f t="shared" si="23"/>
        <v>MCBBound &amp; Not Paid</v>
      </c>
    </row>
    <row r="1477" spans="1:15" ht="12" customHeight="1" outlineLevel="1" x14ac:dyDescent="0.2">
      <c r="A1477" s="12" t="s">
        <v>24158</v>
      </c>
      <c r="B1477" s="12">
        <v>18162</v>
      </c>
      <c r="C1477" s="12" t="s">
        <v>20133</v>
      </c>
      <c r="D1477" s="13">
        <v>39944</v>
      </c>
      <c r="E1477" s="13">
        <v>39969</v>
      </c>
      <c r="F1477" s="14">
        <v>39969</v>
      </c>
      <c r="G1477" s="20"/>
      <c r="H1477" s="20"/>
      <c r="I1477" s="18"/>
      <c r="J1477" s="23"/>
      <c r="K1477" s="23"/>
      <c r="L1477" s="15">
        <v>0</v>
      </c>
      <c r="M1477" s="15">
        <v>0</v>
      </c>
      <c r="O1477" t="str">
        <f t="shared" si="23"/>
        <v>NBBDeclined</v>
      </c>
    </row>
    <row r="1478" spans="1:15" ht="12" customHeight="1" outlineLevel="1" x14ac:dyDescent="0.2">
      <c r="A1478" s="12" t="s">
        <v>24158</v>
      </c>
      <c r="B1478" s="12">
        <v>18163</v>
      </c>
      <c r="C1478" s="12" t="s">
        <v>20133</v>
      </c>
      <c r="D1478" s="18"/>
      <c r="E1478" s="13">
        <v>39969</v>
      </c>
      <c r="F1478" s="14">
        <v>39969</v>
      </c>
      <c r="G1478" s="20"/>
      <c r="H1478" s="20"/>
      <c r="I1478" s="18"/>
      <c r="J1478" s="23"/>
      <c r="K1478" s="23"/>
      <c r="L1478" s="15">
        <v>0</v>
      </c>
      <c r="M1478" s="15">
        <v>0</v>
      </c>
      <c r="O1478" t="str">
        <f t="shared" si="23"/>
        <v>NBBDeclined</v>
      </c>
    </row>
    <row r="1479" spans="1:15" ht="12" customHeight="1" outlineLevel="1" x14ac:dyDescent="0.2">
      <c r="A1479" s="12" t="s">
        <v>24158</v>
      </c>
      <c r="B1479" s="12">
        <v>18160</v>
      </c>
      <c r="C1479" s="12" t="s">
        <v>20133</v>
      </c>
      <c r="D1479" s="13">
        <v>39968</v>
      </c>
      <c r="E1479" s="13">
        <v>39968</v>
      </c>
      <c r="F1479" s="14">
        <v>39969</v>
      </c>
      <c r="G1479" s="20"/>
      <c r="H1479" s="20"/>
      <c r="I1479" s="18"/>
      <c r="J1479" s="23"/>
      <c r="K1479" s="23"/>
      <c r="L1479" s="15">
        <v>0</v>
      </c>
      <c r="M1479" s="15">
        <v>0</v>
      </c>
      <c r="O1479" t="str">
        <f t="shared" si="23"/>
        <v>NBBDeclined</v>
      </c>
    </row>
    <row r="1480" spans="1:15" ht="12" customHeight="1" outlineLevel="1" x14ac:dyDescent="0.2">
      <c r="A1480" s="12" t="s">
        <v>20138</v>
      </c>
      <c r="B1480" s="12">
        <v>17260</v>
      </c>
      <c r="C1480" s="12" t="s">
        <v>20135</v>
      </c>
      <c r="D1480" s="13">
        <v>39939</v>
      </c>
      <c r="E1480" s="13">
        <v>39972</v>
      </c>
      <c r="F1480" s="14">
        <v>39972</v>
      </c>
      <c r="G1480" s="14">
        <v>39995</v>
      </c>
      <c r="H1480" s="14">
        <v>39995</v>
      </c>
      <c r="I1480" s="16">
        <v>40012</v>
      </c>
      <c r="J1480" s="15">
        <v>23</v>
      </c>
      <c r="K1480" s="15">
        <v>0</v>
      </c>
      <c r="L1480" s="15">
        <v>23</v>
      </c>
      <c r="M1480" s="15">
        <v>17</v>
      </c>
      <c r="O1480" t="str">
        <f t="shared" si="23"/>
        <v>CNJBound &amp; Not Paid</v>
      </c>
    </row>
    <row r="1481" spans="1:15" ht="12" customHeight="1" outlineLevel="1" x14ac:dyDescent="0.2">
      <c r="A1481" s="12" t="s">
        <v>24153</v>
      </c>
      <c r="B1481" s="12">
        <v>17074</v>
      </c>
      <c r="C1481" s="12" t="s">
        <v>20135</v>
      </c>
      <c r="D1481" s="13">
        <v>39967</v>
      </c>
      <c r="E1481" s="13">
        <v>39972</v>
      </c>
      <c r="F1481" s="14">
        <v>39972</v>
      </c>
      <c r="G1481" s="14">
        <v>39979</v>
      </c>
      <c r="H1481" s="14">
        <v>39979</v>
      </c>
      <c r="I1481" s="16">
        <v>39992</v>
      </c>
      <c r="J1481" s="15">
        <v>7</v>
      </c>
      <c r="K1481" s="15">
        <v>0</v>
      </c>
      <c r="L1481" s="15">
        <v>7</v>
      </c>
      <c r="M1481" s="15">
        <v>13</v>
      </c>
      <c r="O1481" t="str">
        <f t="shared" si="23"/>
        <v>HJMBound &amp; Not Paid</v>
      </c>
    </row>
    <row r="1482" spans="1:15" ht="12" customHeight="1" outlineLevel="1" x14ac:dyDescent="0.2">
      <c r="A1482" s="12" t="s">
        <v>24155</v>
      </c>
      <c r="B1482" s="12">
        <v>17242</v>
      </c>
      <c r="C1482" s="12" t="s">
        <v>20135</v>
      </c>
      <c r="D1482" s="13">
        <v>39965</v>
      </c>
      <c r="E1482" s="13">
        <v>39969</v>
      </c>
      <c r="F1482" s="14">
        <v>39972</v>
      </c>
      <c r="G1482" s="14">
        <v>39989</v>
      </c>
      <c r="H1482" s="14">
        <v>39996</v>
      </c>
      <c r="I1482" s="16">
        <v>40009</v>
      </c>
      <c r="J1482" s="15">
        <v>17</v>
      </c>
      <c r="K1482" s="15">
        <v>7</v>
      </c>
      <c r="L1482" s="15">
        <v>24</v>
      </c>
      <c r="M1482" s="15">
        <v>13</v>
      </c>
      <c r="O1482" t="str">
        <f t="shared" si="23"/>
        <v>JRBound &amp; Not Paid</v>
      </c>
    </row>
    <row r="1483" spans="1:15" ht="12" customHeight="1" outlineLevel="1" x14ac:dyDescent="0.2">
      <c r="A1483" s="12" t="s">
        <v>24155</v>
      </c>
      <c r="B1483" s="12">
        <v>17194</v>
      </c>
      <c r="C1483" s="12" t="s">
        <v>20135</v>
      </c>
      <c r="D1483" s="13">
        <v>39968</v>
      </c>
      <c r="E1483" s="13">
        <v>39972</v>
      </c>
      <c r="F1483" s="14">
        <v>39972</v>
      </c>
      <c r="G1483" s="14">
        <v>39986</v>
      </c>
      <c r="H1483" s="14">
        <v>39986</v>
      </c>
      <c r="I1483" s="16">
        <v>39996</v>
      </c>
      <c r="J1483" s="15">
        <v>14</v>
      </c>
      <c r="K1483" s="15">
        <v>0</v>
      </c>
      <c r="L1483" s="15">
        <v>14</v>
      </c>
      <c r="M1483" s="15">
        <v>10</v>
      </c>
      <c r="O1483" t="str">
        <f t="shared" si="23"/>
        <v>JRBound &amp; Not Paid</v>
      </c>
    </row>
    <row r="1484" spans="1:15" ht="12" customHeight="1" outlineLevel="1" x14ac:dyDescent="0.2">
      <c r="A1484" s="12" t="s">
        <v>24155</v>
      </c>
      <c r="B1484" s="12">
        <v>17166</v>
      </c>
      <c r="C1484" s="12" t="s">
        <v>20135</v>
      </c>
      <c r="D1484" s="13">
        <v>39968</v>
      </c>
      <c r="E1484" s="13">
        <v>39972</v>
      </c>
      <c r="F1484" s="14">
        <v>39972</v>
      </c>
      <c r="G1484" s="14">
        <v>39983</v>
      </c>
      <c r="H1484" s="14">
        <v>39983</v>
      </c>
      <c r="I1484" s="16">
        <v>39995</v>
      </c>
      <c r="J1484" s="15">
        <v>11</v>
      </c>
      <c r="K1484" s="15">
        <v>0</v>
      </c>
      <c r="L1484" s="15">
        <v>11</v>
      </c>
      <c r="M1484" s="15">
        <v>12</v>
      </c>
      <c r="O1484" t="str">
        <f t="shared" si="23"/>
        <v>JRBound &amp; Not Paid</v>
      </c>
    </row>
    <row r="1485" spans="1:15" ht="12" customHeight="1" outlineLevel="1" x14ac:dyDescent="0.2">
      <c r="A1485" s="12" t="s">
        <v>24156</v>
      </c>
      <c r="B1485" s="12">
        <v>17209</v>
      </c>
      <c r="C1485" s="12" t="s">
        <v>20135</v>
      </c>
      <c r="D1485" s="13">
        <v>39969</v>
      </c>
      <c r="E1485" s="13">
        <v>39972</v>
      </c>
      <c r="F1485" s="14">
        <v>39972</v>
      </c>
      <c r="G1485" s="14">
        <v>39988</v>
      </c>
      <c r="H1485" s="14">
        <v>39988</v>
      </c>
      <c r="I1485" s="16">
        <v>40001</v>
      </c>
      <c r="J1485" s="15">
        <v>16</v>
      </c>
      <c r="K1485" s="15">
        <v>0</v>
      </c>
      <c r="L1485" s="15">
        <v>16</v>
      </c>
      <c r="M1485" s="15">
        <v>13</v>
      </c>
      <c r="O1485" t="str">
        <f t="shared" si="23"/>
        <v>LABBound &amp; Not Paid</v>
      </c>
    </row>
    <row r="1486" spans="1:15" ht="12" customHeight="1" outlineLevel="1" x14ac:dyDescent="0.2">
      <c r="A1486" s="12" t="s">
        <v>24156</v>
      </c>
      <c r="B1486" s="12">
        <v>17452</v>
      </c>
      <c r="C1486" s="12" t="s">
        <v>20135</v>
      </c>
      <c r="D1486" s="13">
        <v>39966</v>
      </c>
      <c r="E1486" s="13">
        <v>39972</v>
      </c>
      <c r="F1486" s="14">
        <v>39972</v>
      </c>
      <c r="G1486" s="14">
        <v>40003</v>
      </c>
      <c r="H1486" s="14">
        <v>40003</v>
      </c>
      <c r="I1486" s="16">
        <v>40053</v>
      </c>
      <c r="J1486" s="15">
        <v>31</v>
      </c>
      <c r="K1486" s="15">
        <v>0</v>
      </c>
      <c r="L1486" s="15">
        <v>31</v>
      </c>
      <c r="M1486" s="15">
        <v>50</v>
      </c>
      <c r="O1486" t="str">
        <f t="shared" si="23"/>
        <v>LABBound &amp; Not Paid</v>
      </c>
    </row>
    <row r="1487" spans="1:15" ht="12" customHeight="1" outlineLevel="1" x14ac:dyDescent="0.2">
      <c r="A1487" s="12" t="s">
        <v>24156</v>
      </c>
      <c r="B1487" s="12">
        <v>18166</v>
      </c>
      <c r="C1487" s="12" t="s">
        <v>20136</v>
      </c>
      <c r="D1487" s="13">
        <v>39955</v>
      </c>
      <c r="E1487" s="13">
        <v>39972</v>
      </c>
      <c r="F1487" s="14">
        <v>39972</v>
      </c>
      <c r="G1487" s="14">
        <v>39983</v>
      </c>
      <c r="H1487" s="14">
        <v>39983</v>
      </c>
      <c r="I1487" s="18"/>
      <c r="J1487" s="15">
        <v>11</v>
      </c>
      <c r="K1487" s="15">
        <v>0</v>
      </c>
      <c r="L1487" s="15">
        <v>11</v>
      </c>
      <c r="M1487" s="15">
        <v>0</v>
      </c>
      <c r="O1487" t="str">
        <f t="shared" si="23"/>
        <v>LABClose-No Info</v>
      </c>
    </row>
    <row r="1488" spans="1:15" ht="12" customHeight="1" outlineLevel="1" x14ac:dyDescent="0.2">
      <c r="A1488" s="12" t="s">
        <v>24156</v>
      </c>
      <c r="B1488" s="12">
        <v>17231</v>
      </c>
      <c r="C1488" s="12" t="s">
        <v>20135</v>
      </c>
      <c r="D1488" s="13">
        <v>39969</v>
      </c>
      <c r="E1488" s="13">
        <v>39972</v>
      </c>
      <c r="F1488" s="14">
        <v>39972</v>
      </c>
      <c r="G1488" s="14">
        <v>39995</v>
      </c>
      <c r="H1488" s="14">
        <v>39995</v>
      </c>
      <c r="I1488" s="16">
        <v>40006</v>
      </c>
      <c r="J1488" s="15">
        <v>23</v>
      </c>
      <c r="K1488" s="15">
        <v>0</v>
      </c>
      <c r="L1488" s="15">
        <v>23</v>
      </c>
      <c r="M1488" s="15">
        <v>11</v>
      </c>
      <c r="O1488" t="str">
        <f t="shared" si="23"/>
        <v>LABBound &amp; Not Paid</v>
      </c>
    </row>
    <row r="1489" spans="1:15" ht="12" customHeight="1" outlineLevel="1" x14ac:dyDescent="0.2">
      <c r="A1489" s="12" t="s">
        <v>24157</v>
      </c>
      <c r="B1489" s="12">
        <v>17214</v>
      </c>
      <c r="C1489" s="12" t="s">
        <v>20135</v>
      </c>
      <c r="D1489" s="13">
        <v>39967</v>
      </c>
      <c r="E1489" s="13">
        <v>39972</v>
      </c>
      <c r="F1489" s="14">
        <v>39972</v>
      </c>
      <c r="G1489" s="14">
        <v>39993</v>
      </c>
      <c r="H1489" s="14">
        <v>39995</v>
      </c>
      <c r="I1489" s="16">
        <v>40003</v>
      </c>
      <c r="J1489" s="15">
        <v>21</v>
      </c>
      <c r="K1489" s="15">
        <v>2</v>
      </c>
      <c r="L1489" s="15">
        <v>23</v>
      </c>
      <c r="M1489" s="15">
        <v>8</v>
      </c>
      <c r="O1489" t="str">
        <f t="shared" si="23"/>
        <v>MCBBound &amp; Not Paid</v>
      </c>
    </row>
    <row r="1490" spans="1:15" ht="12" customHeight="1" outlineLevel="1" x14ac:dyDescent="0.2">
      <c r="A1490" s="12" t="s">
        <v>24158</v>
      </c>
      <c r="B1490" s="12">
        <v>18165</v>
      </c>
      <c r="C1490" s="12" t="s">
        <v>20133</v>
      </c>
      <c r="D1490" s="13">
        <v>39968</v>
      </c>
      <c r="E1490" s="13">
        <v>39972</v>
      </c>
      <c r="F1490" s="14">
        <v>39972</v>
      </c>
      <c r="G1490" s="20"/>
      <c r="H1490" s="20"/>
      <c r="I1490" s="18"/>
      <c r="J1490" s="23"/>
      <c r="K1490" s="23"/>
      <c r="L1490" s="15">
        <v>0</v>
      </c>
      <c r="M1490" s="15">
        <v>0</v>
      </c>
      <c r="O1490" t="str">
        <f t="shared" si="23"/>
        <v>NBBDeclined</v>
      </c>
    </row>
    <row r="1491" spans="1:15" ht="12" customHeight="1" outlineLevel="1" x14ac:dyDescent="0.2">
      <c r="A1491" s="12" t="s">
        <v>24158</v>
      </c>
      <c r="B1491" s="12">
        <v>18167</v>
      </c>
      <c r="C1491" s="12" t="s">
        <v>20133</v>
      </c>
      <c r="D1491" s="13">
        <v>39946</v>
      </c>
      <c r="E1491" s="13">
        <v>39972</v>
      </c>
      <c r="F1491" s="14">
        <v>39972</v>
      </c>
      <c r="G1491" s="20"/>
      <c r="H1491" s="20"/>
      <c r="I1491" s="18"/>
      <c r="J1491" s="23"/>
      <c r="K1491" s="23"/>
      <c r="L1491" s="15">
        <v>0</v>
      </c>
      <c r="M1491" s="15">
        <v>0</v>
      </c>
      <c r="O1491" t="str">
        <f t="shared" si="23"/>
        <v>NBBDeclined</v>
      </c>
    </row>
    <row r="1492" spans="1:15" ht="12" customHeight="1" outlineLevel="1" x14ac:dyDescent="0.2">
      <c r="A1492" s="12" t="s">
        <v>24158</v>
      </c>
      <c r="B1492" s="12">
        <v>18164</v>
      </c>
      <c r="C1492" s="12" t="s">
        <v>20135</v>
      </c>
      <c r="D1492" s="18"/>
      <c r="E1492" s="13">
        <v>39969</v>
      </c>
      <c r="F1492" s="14">
        <v>39972</v>
      </c>
      <c r="G1492" s="14">
        <v>39972</v>
      </c>
      <c r="H1492" s="14">
        <v>39972</v>
      </c>
      <c r="I1492" s="18"/>
      <c r="J1492" s="15">
        <v>0</v>
      </c>
      <c r="K1492" s="15">
        <v>0</v>
      </c>
      <c r="L1492" s="15">
        <v>0</v>
      </c>
      <c r="M1492" s="15">
        <v>0</v>
      </c>
      <c r="O1492" t="str">
        <f t="shared" si="23"/>
        <v>NBBBound &amp; Not Paid</v>
      </c>
    </row>
    <row r="1493" spans="1:15" ht="12" customHeight="1" outlineLevel="1" x14ac:dyDescent="0.2">
      <c r="A1493" s="12" t="s">
        <v>24153</v>
      </c>
      <c r="B1493" s="12">
        <v>17179</v>
      </c>
      <c r="C1493" s="12" t="s">
        <v>20135</v>
      </c>
      <c r="D1493" s="13">
        <v>39973</v>
      </c>
      <c r="E1493" s="13">
        <v>39973</v>
      </c>
      <c r="F1493" s="14">
        <v>39973</v>
      </c>
      <c r="G1493" s="14">
        <v>39987</v>
      </c>
      <c r="H1493" s="14">
        <v>39987</v>
      </c>
      <c r="I1493" s="16">
        <v>39995</v>
      </c>
      <c r="J1493" s="15">
        <v>14</v>
      </c>
      <c r="K1493" s="15">
        <v>0</v>
      </c>
      <c r="L1493" s="15">
        <v>14</v>
      </c>
      <c r="M1493" s="15">
        <v>8</v>
      </c>
      <c r="O1493" t="str">
        <f t="shared" si="23"/>
        <v>HJMBound &amp; Not Paid</v>
      </c>
    </row>
    <row r="1494" spans="1:15" ht="12" customHeight="1" outlineLevel="1" x14ac:dyDescent="0.2">
      <c r="A1494" s="12" t="s">
        <v>24153</v>
      </c>
      <c r="B1494" s="12">
        <v>18168</v>
      </c>
      <c r="C1494" s="12" t="s">
        <v>20134</v>
      </c>
      <c r="D1494" s="13">
        <v>39967</v>
      </c>
      <c r="E1494" s="13">
        <v>39973</v>
      </c>
      <c r="F1494" s="14">
        <v>39973</v>
      </c>
      <c r="G1494" s="14">
        <v>39983</v>
      </c>
      <c r="H1494" s="14">
        <v>39979</v>
      </c>
      <c r="I1494" s="18"/>
      <c r="J1494" s="15">
        <v>10</v>
      </c>
      <c r="K1494" s="15">
        <v>-4</v>
      </c>
      <c r="L1494" s="15">
        <v>6</v>
      </c>
      <c r="M1494" s="15">
        <v>0</v>
      </c>
      <c r="O1494" t="str">
        <f t="shared" si="23"/>
        <v>HJMNo Sale</v>
      </c>
    </row>
    <row r="1495" spans="1:15" ht="12" customHeight="1" outlineLevel="1" x14ac:dyDescent="0.2">
      <c r="A1495" s="12" t="s">
        <v>24153</v>
      </c>
      <c r="B1495" s="12">
        <v>17200</v>
      </c>
      <c r="C1495" s="12" t="s">
        <v>20135</v>
      </c>
      <c r="D1495" s="13">
        <v>39969</v>
      </c>
      <c r="E1495" s="13">
        <v>39972</v>
      </c>
      <c r="F1495" s="14">
        <v>39973</v>
      </c>
      <c r="G1495" s="14">
        <v>39987</v>
      </c>
      <c r="H1495" s="14">
        <v>39987</v>
      </c>
      <c r="I1495" s="16">
        <v>39997</v>
      </c>
      <c r="J1495" s="15">
        <v>14</v>
      </c>
      <c r="K1495" s="15">
        <v>0</v>
      </c>
      <c r="L1495" s="15">
        <v>14</v>
      </c>
      <c r="M1495" s="15">
        <v>10</v>
      </c>
      <c r="O1495" t="str">
        <f t="shared" si="23"/>
        <v>HJMBound &amp; Not Paid</v>
      </c>
    </row>
    <row r="1496" spans="1:15" ht="12" customHeight="1" outlineLevel="1" x14ac:dyDescent="0.2">
      <c r="A1496" s="12" t="s">
        <v>24156</v>
      </c>
      <c r="B1496" s="12">
        <v>17252</v>
      </c>
      <c r="C1496" s="12" t="s">
        <v>20135</v>
      </c>
      <c r="D1496" s="13">
        <v>39969</v>
      </c>
      <c r="E1496" s="13">
        <v>39973</v>
      </c>
      <c r="F1496" s="14">
        <v>39973</v>
      </c>
      <c r="G1496" s="19">
        <v>40000</v>
      </c>
      <c r="H1496" s="19">
        <v>40000</v>
      </c>
      <c r="I1496" s="16">
        <v>40010</v>
      </c>
      <c r="J1496" s="22">
        <v>27</v>
      </c>
      <c r="K1496" s="22">
        <v>0</v>
      </c>
      <c r="L1496" s="15">
        <v>27</v>
      </c>
      <c r="M1496" s="15">
        <v>10</v>
      </c>
      <c r="O1496" t="str">
        <f t="shared" si="23"/>
        <v>LABBound &amp; Not Paid</v>
      </c>
    </row>
    <row r="1497" spans="1:15" ht="12" customHeight="1" outlineLevel="1" x14ac:dyDescent="0.2">
      <c r="A1497" s="12" t="s">
        <v>24156</v>
      </c>
      <c r="B1497" s="12">
        <v>17184</v>
      </c>
      <c r="C1497" s="12" t="s">
        <v>20135</v>
      </c>
      <c r="D1497" s="13">
        <v>39967</v>
      </c>
      <c r="E1497" s="13">
        <v>39973</v>
      </c>
      <c r="F1497" s="14">
        <v>39973</v>
      </c>
      <c r="G1497" s="14">
        <v>39982</v>
      </c>
      <c r="H1497" s="14">
        <v>39982</v>
      </c>
      <c r="I1497" s="16">
        <v>39995</v>
      </c>
      <c r="J1497" s="15">
        <v>9</v>
      </c>
      <c r="K1497" s="15">
        <v>0</v>
      </c>
      <c r="L1497" s="15">
        <v>9</v>
      </c>
      <c r="M1497" s="15">
        <v>13</v>
      </c>
      <c r="O1497" t="str">
        <f t="shared" si="23"/>
        <v>LABBound &amp; Not Paid</v>
      </c>
    </row>
    <row r="1498" spans="1:15" ht="12" customHeight="1" outlineLevel="1" x14ac:dyDescent="0.2">
      <c r="A1498" s="12" t="s">
        <v>24157</v>
      </c>
      <c r="B1498" s="12">
        <v>17245</v>
      </c>
      <c r="C1498" s="12" t="s">
        <v>20135</v>
      </c>
      <c r="D1498" s="13">
        <v>39965</v>
      </c>
      <c r="E1498" s="13">
        <v>39972</v>
      </c>
      <c r="F1498" s="14">
        <v>39973</v>
      </c>
      <c r="G1498" s="14">
        <v>39986</v>
      </c>
      <c r="H1498" s="14">
        <v>39988</v>
      </c>
      <c r="I1498" s="16">
        <v>40009</v>
      </c>
      <c r="J1498" s="15">
        <v>13</v>
      </c>
      <c r="K1498" s="15">
        <v>2</v>
      </c>
      <c r="L1498" s="15">
        <v>15</v>
      </c>
      <c r="M1498" s="15">
        <v>21</v>
      </c>
      <c r="O1498" t="str">
        <f t="shared" si="23"/>
        <v>MCBBound &amp; Not Paid</v>
      </c>
    </row>
    <row r="1499" spans="1:15" ht="12" customHeight="1" outlineLevel="1" x14ac:dyDescent="0.2">
      <c r="A1499" s="12" t="s">
        <v>24157</v>
      </c>
      <c r="B1499" s="12">
        <v>17045</v>
      </c>
      <c r="C1499" s="12" t="s">
        <v>20135</v>
      </c>
      <c r="D1499" s="13">
        <v>39968</v>
      </c>
      <c r="E1499" s="13">
        <v>39973</v>
      </c>
      <c r="F1499" s="14">
        <v>39973</v>
      </c>
      <c r="G1499" s="14">
        <v>39976</v>
      </c>
      <c r="H1499" s="14">
        <v>39976</v>
      </c>
      <c r="I1499" s="16">
        <v>39985</v>
      </c>
      <c r="J1499" s="15">
        <v>3</v>
      </c>
      <c r="K1499" s="15">
        <v>0</v>
      </c>
      <c r="L1499" s="15">
        <v>3</v>
      </c>
      <c r="M1499" s="15">
        <v>9</v>
      </c>
      <c r="O1499" t="str">
        <f t="shared" si="23"/>
        <v>MCBBound &amp; Not Paid</v>
      </c>
    </row>
    <row r="1500" spans="1:15" ht="12" customHeight="1" outlineLevel="1" x14ac:dyDescent="0.2">
      <c r="A1500" s="12" t="s">
        <v>24158</v>
      </c>
      <c r="B1500" s="12">
        <v>18169</v>
      </c>
      <c r="C1500" s="12" t="s">
        <v>20133</v>
      </c>
      <c r="D1500" s="13">
        <v>39972</v>
      </c>
      <c r="E1500" s="13">
        <v>39973</v>
      </c>
      <c r="F1500" s="14">
        <v>39973</v>
      </c>
      <c r="G1500" s="14">
        <v>39983</v>
      </c>
      <c r="H1500" s="20"/>
      <c r="I1500" s="18"/>
      <c r="J1500" s="15">
        <v>10</v>
      </c>
      <c r="K1500" s="23"/>
      <c r="L1500" s="15">
        <v>0</v>
      </c>
      <c r="M1500" s="15">
        <v>0</v>
      </c>
      <c r="O1500" t="str">
        <f t="shared" si="23"/>
        <v>NBBDeclined</v>
      </c>
    </row>
    <row r="1501" spans="1:15" ht="12" customHeight="1" outlineLevel="1" x14ac:dyDescent="0.2">
      <c r="A1501" s="12" t="s">
        <v>24153</v>
      </c>
      <c r="B1501" s="12">
        <v>17167</v>
      </c>
      <c r="C1501" s="12" t="s">
        <v>20135</v>
      </c>
      <c r="D1501" s="13">
        <v>39974</v>
      </c>
      <c r="E1501" s="13">
        <v>39974</v>
      </c>
      <c r="F1501" s="14">
        <v>39974</v>
      </c>
      <c r="G1501" s="14">
        <v>39981</v>
      </c>
      <c r="H1501" s="14">
        <v>39986</v>
      </c>
      <c r="I1501" s="16">
        <v>39995</v>
      </c>
      <c r="J1501" s="15">
        <v>7</v>
      </c>
      <c r="K1501" s="15">
        <v>5</v>
      </c>
      <c r="L1501" s="15">
        <v>12</v>
      </c>
      <c r="M1501" s="15">
        <v>9</v>
      </c>
      <c r="O1501" t="str">
        <f t="shared" si="23"/>
        <v>HJMBound &amp; Not Paid</v>
      </c>
    </row>
    <row r="1502" spans="1:15" ht="12" customHeight="1" outlineLevel="1" x14ac:dyDescent="0.2">
      <c r="A1502" s="12" t="s">
        <v>24153</v>
      </c>
      <c r="B1502" s="12">
        <v>18170</v>
      </c>
      <c r="C1502" s="12" t="s">
        <v>20135</v>
      </c>
      <c r="D1502" s="13">
        <v>39973</v>
      </c>
      <c r="E1502" s="13">
        <v>39973</v>
      </c>
      <c r="F1502" s="14">
        <v>39974</v>
      </c>
      <c r="G1502" s="14">
        <v>39975</v>
      </c>
      <c r="H1502" s="14">
        <v>40000</v>
      </c>
      <c r="I1502" s="18"/>
      <c r="J1502" s="15">
        <v>1</v>
      </c>
      <c r="K1502" s="15">
        <v>25</v>
      </c>
      <c r="L1502" s="15">
        <v>26</v>
      </c>
      <c r="M1502" s="15">
        <v>0</v>
      </c>
      <c r="O1502" t="str">
        <f t="shared" si="23"/>
        <v>HJMBound &amp; Not Paid</v>
      </c>
    </row>
    <row r="1503" spans="1:15" ht="12" customHeight="1" outlineLevel="1" x14ac:dyDescent="0.2">
      <c r="A1503" s="12" t="s">
        <v>24153</v>
      </c>
      <c r="B1503" s="12">
        <v>18171</v>
      </c>
      <c r="C1503" s="12" t="s">
        <v>20133</v>
      </c>
      <c r="D1503" s="13">
        <v>39960</v>
      </c>
      <c r="E1503" s="13">
        <v>39974</v>
      </c>
      <c r="F1503" s="14">
        <v>39974</v>
      </c>
      <c r="G1503" s="20"/>
      <c r="H1503" s="20"/>
      <c r="I1503" s="18"/>
      <c r="J1503" s="23"/>
      <c r="K1503" s="23"/>
      <c r="L1503" s="15">
        <v>0</v>
      </c>
      <c r="M1503" s="15">
        <v>0</v>
      </c>
      <c r="O1503" t="str">
        <f t="shared" si="23"/>
        <v>HJMDeclined</v>
      </c>
    </row>
    <row r="1504" spans="1:15" ht="12" customHeight="1" outlineLevel="1" x14ac:dyDescent="0.2">
      <c r="A1504" s="12" t="s">
        <v>24155</v>
      </c>
      <c r="B1504" s="12">
        <v>17053</v>
      </c>
      <c r="C1504" s="12" t="s">
        <v>20135</v>
      </c>
      <c r="D1504" s="13">
        <v>39972</v>
      </c>
      <c r="E1504" s="13">
        <v>39974</v>
      </c>
      <c r="F1504" s="14">
        <v>39974</v>
      </c>
      <c r="G1504" s="14">
        <v>39980</v>
      </c>
      <c r="H1504" s="14">
        <v>39981</v>
      </c>
      <c r="I1504" s="16">
        <v>39987</v>
      </c>
      <c r="J1504" s="15">
        <v>6</v>
      </c>
      <c r="K1504" s="15">
        <v>1</v>
      </c>
      <c r="L1504" s="15">
        <v>7</v>
      </c>
      <c r="M1504" s="15">
        <v>6</v>
      </c>
      <c r="O1504" t="str">
        <f t="shared" si="23"/>
        <v>JRBound &amp; Not Paid</v>
      </c>
    </row>
    <row r="1505" spans="1:15" ht="12" customHeight="1" outlineLevel="1" x14ac:dyDescent="0.2">
      <c r="A1505" s="12" t="s">
        <v>24156</v>
      </c>
      <c r="B1505" s="12">
        <v>17288</v>
      </c>
      <c r="C1505" s="12" t="s">
        <v>20135</v>
      </c>
      <c r="D1505" s="13">
        <v>39968</v>
      </c>
      <c r="E1505" s="13">
        <v>39973</v>
      </c>
      <c r="F1505" s="14">
        <v>39974</v>
      </c>
      <c r="G1505" s="14">
        <v>40001</v>
      </c>
      <c r="H1505" s="14">
        <v>40001</v>
      </c>
      <c r="I1505" s="16">
        <v>40019</v>
      </c>
      <c r="J1505" s="15">
        <v>27</v>
      </c>
      <c r="K1505" s="15">
        <v>0</v>
      </c>
      <c r="L1505" s="15">
        <v>27</v>
      </c>
      <c r="M1505" s="15">
        <v>18</v>
      </c>
      <c r="O1505" t="str">
        <f t="shared" si="23"/>
        <v>LABBound &amp; Not Paid</v>
      </c>
    </row>
    <row r="1506" spans="1:15" ht="12" customHeight="1" outlineLevel="1" x14ac:dyDescent="0.2">
      <c r="A1506" s="12" t="s">
        <v>24156</v>
      </c>
      <c r="B1506" s="12">
        <v>17204</v>
      </c>
      <c r="C1506" s="12" t="s">
        <v>20135</v>
      </c>
      <c r="D1506" s="13">
        <v>39968</v>
      </c>
      <c r="E1506" s="13">
        <v>39974</v>
      </c>
      <c r="F1506" s="14">
        <v>39974</v>
      </c>
      <c r="G1506" s="14">
        <v>39987</v>
      </c>
      <c r="H1506" s="14">
        <v>39987</v>
      </c>
      <c r="I1506" s="16">
        <v>40000</v>
      </c>
      <c r="J1506" s="15">
        <v>13</v>
      </c>
      <c r="K1506" s="15">
        <v>0</v>
      </c>
      <c r="L1506" s="15">
        <v>13</v>
      </c>
      <c r="M1506" s="15">
        <v>13</v>
      </c>
      <c r="O1506" t="str">
        <f t="shared" si="23"/>
        <v>LABBound &amp; Not Paid</v>
      </c>
    </row>
    <row r="1507" spans="1:15" ht="12" customHeight="1" outlineLevel="1" x14ac:dyDescent="0.2">
      <c r="A1507" s="12" t="s">
        <v>24156</v>
      </c>
      <c r="B1507" s="12">
        <v>17181</v>
      </c>
      <c r="C1507" s="12" t="s">
        <v>20135</v>
      </c>
      <c r="D1507" s="13">
        <v>39972</v>
      </c>
      <c r="E1507" s="13">
        <v>39974</v>
      </c>
      <c r="F1507" s="14">
        <v>39974</v>
      </c>
      <c r="G1507" s="14">
        <v>39986</v>
      </c>
      <c r="H1507" s="14">
        <v>39986</v>
      </c>
      <c r="I1507" s="16">
        <v>39995</v>
      </c>
      <c r="J1507" s="15">
        <v>12</v>
      </c>
      <c r="K1507" s="15">
        <v>0</v>
      </c>
      <c r="L1507" s="15">
        <v>12</v>
      </c>
      <c r="M1507" s="15">
        <v>9</v>
      </c>
      <c r="O1507" t="str">
        <f t="shared" si="23"/>
        <v>LABBound &amp; Not Paid</v>
      </c>
    </row>
    <row r="1508" spans="1:15" ht="12" customHeight="1" outlineLevel="1" x14ac:dyDescent="0.2">
      <c r="A1508" s="12" t="s">
        <v>24157</v>
      </c>
      <c r="B1508" s="12">
        <v>17268</v>
      </c>
      <c r="C1508" s="12" t="s">
        <v>20135</v>
      </c>
      <c r="D1508" s="13">
        <v>39980</v>
      </c>
      <c r="E1508" s="13">
        <v>39973</v>
      </c>
      <c r="F1508" s="14">
        <v>39974</v>
      </c>
      <c r="G1508" s="14">
        <v>39980</v>
      </c>
      <c r="H1508" s="14">
        <v>39996</v>
      </c>
      <c r="I1508" s="16">
        <v>40014</v>
      </c>
      <c r="J1508" s="15">
        <v>6</v>
      </c>
      <c r="K1508" s="15">
        <v>16</v>
      </c>
      <c r="L1508" s="15">
        <v>22</v>
      </c>
      <c r="M1508" s="15">
        <v>18</v>
      </c>
      <c r="O1508" t="str">
        <f t="shared" si="23"/>
        <v>MCBBound &amp; Not Paid</v>
      </c>
    </row>
    <row r="1509" spans="1:15" ht="12" customHeight="1" outlineLevel="1" x14ac:dyDescent="0.2">
      <c r="A1509" s="12" t="s">
        <v>24157</v>
      </c>
      <c r="B1509" s="12">
        <v>17440</v>
      </c>
      <c r="C1509" s="12" t="s">
        <v>20135</v>
      </c>
      <c r="D1509" s="13">
        <v>40014</v>
      </c>
      <c r="E1509" s="13">
        <v>39974</v>
      </c>
      <c r="F1509" s="14">
        <v>39974</v>
      </c>
      <c r="G1509" s="14">
        <v>40015</v>
      </c>
      <c r="H1509" s="14">
        <v>40021</v>
      </c>
      <c r="I1509" s="16">
        <v>40050</v>
      </c>
      <c r="J1509" s="15">
        <v>41</v>
      </c>
      <c r="K1509" s="15">
        <v>6</v>
      </c>
      <c r="L1509" s="15">
        <v>47</v>
      </c>
      <c r="M1509" s="15">
        <v>29</v>
      </c>
      <c r="O1509" t="str">
        <f t="shared" si="23"/>
        <v>MCBBound &amp; Not Paid</v>
      </c>
    </row>
    <row r="1510" spans="1:15" ht="12" customHeight="1" outlineLevel="1" x14ac:dyDescent="0.2">
      <c r="A1510" s="12" t="s">
        <v>24157</v>
      </c>
      <c r="B1510" s="12">
        <v>17048</v>
      </c>
      <c r="C1510" s="12" t="s">
        <v>20135</v>
      </c>
      <c r="D1510" s="13">
        <v>39972</v>
      </c>
      <c r="E1510" s="13">
        <v>39973</v>
      </c>
      <c r="F1510" s="14">
        <v>39974</v>
      </c>
      <c r="G1510" s="14">
        <v>39974</v>
      </c>
      <c r="H1510" s="14">
        <v>39979</v>
      </c>
      <c r="I1510" s="16">
        <v>39986</v>
      </c>
      <c r="J1510" s="15">
        <v>0</v>
      </c>
      <c r="K1510" s="15">
        <v>5</v>
      </c>
      <c r="L1510" s="15">
        <v>5</v>
      </c>
      <c r="M1510" s="15">
        <v>7</v>
      </c>
      <c r="O1510" t="str">
        <f t="shared" si="23"/>
        <v>MCBBound &amp; Not Paid</v>
      </c>
    </row>
    <row r="1511" spans="1:15" ht="12" customHeight="1" outlineLevel="1" x14ac:dyDescent="0.2">
      <c r="A1511" s="12" t="s">
        <v>24155</v>
      </c>
      <c r="B1511" s="12">
        <v>17293</v>
      </c>
      <c r="C1511" s="12" t="s">
        <v>20135</v>
      </c>
      <c r="D1511" s="13">
        <v>39968</v>
      </c>
      <c r="E1511" s="13">
        <v>39974</v>
      </c>
      <c r="F1511" s="14">
        <v>39975</v>
      </c>
      <c r="G1511" s="14">
        <v>39995</v>
      </c>
      <c r="H1511" s="14">
        <v>40000</v>
      </c>
      <c r="I1511" s="16">
        <v>40020</v>
      </c>
      <c r="J1511" s="15">
        <v>20</v>
      </c>
      <c r="K1511" s="15">
        <v>5</v>
      </c>
      <c r="L1511" s="15">
        <v>25</v>
      </c>
      <c r="M1511" s="15">
        <v>20</v>
      </c>
      <c r="O1511" t="str">
        <f t="shared" si="23"/>
        <v>JRBound &amp; Not Paid</v>
      </c>
    </row>
    <row r="1512" spans="1:15" ht="12" customHeight="1" outlineLevel="1" x14ac:dyDescent="0.2">
      <c r="A1512" s="12" t="s">
        <v>24156</v>
      </c>
      <c r="B1512" s="12">
        <v>17383</v>
      </c>
      <c r="C1512" s="12" t="s">
        <v>20135</v>
      </c>
      <c r="D1512" s="13">
        <v>39972</v>
      </c>
      <c r="E1512" s="13">
        <v>39975</v>
      </c>
      <c r="F1512" s="14">
        <v>39975</v>
      </c>
      <c r="G1512" s="14">
        <v>40009</v>
      </c>
      <c r="H1512" s="14">
        <v>40009</v>
      </c>
      <c r="I1512" s="16">
        <v>40032</v>
      </c>
      <c r="J1512" s="15">
        <v>34</v>
      </c>
      <c r="K1512" s="15">
        <v>0</v>
      </c>
      <c r="L1512" s="15">
        <v>34</v>
      </c>
      <c r="M1512" s="15">
        <v>23</v>
      </c>
      <c r="O1512" t="str">
        <f t="shared" si="23"/>
        <v>LABBound &amp; Not Paid</v>
      </c>
    </row>
    <row r="1513" spans="1:15" ht="12" customHeight="1" outlineLevel="1" x14ac:dyDescent="0.2">
      <c r="A1513" s="12" t="s">
        <v>24156</v>
      </c>
      <c r="B1513" s="12">
        <v>18172</v>
      </c>
      <c r="C1513" s="12" t="s">
        <v>20133</v>
      </c>
      <c r="D1513" s="13">
        <v>39974</v>
      </c>
      <c r="E1513" s="13">
        <v>39974</v>
      </c>
      <c r="F1513" s="14">
        <v>39975</v>
      </c>
      <c r="G1513" s="20"/>
      <c r="H1513" s="20"/>
      <c r="I1513" s="18"/>
      <c r="J1513" s="23"/>
      <c r="K1513" s="23"/>
      <c r="L1513" s="15">
        <v>0</v>
      </c>
      <c r="M1513" s="15">
        <v>0</v>
      </c>
      <c r="O1513" t="str">
        <f t="shared" si="23"/>
        <v>LABDeclined</v>
      </c>
    </row>
    <row r="1514" spans="1:15" ht="12" customHeight="1" outlineLevel="1" x14ac:dyDescent="0.2">
      <c r="A1514" s="12" t="s">
        <v>24158</v>
      </c>
      <c r="B1514" s="12">
        <v>18173</v>
      </c>
      <c r="C1514" s="12" t="s">
        <v>20134</v>
      </c>
      <c r="D1514" s="13">
        <v>39974</v>
      </c>
      <c r="E1514" s="13">
        <v>39975</v>
      </c>
      <c r="F1514" s="14">
        <v>39975</v>
      </c>
      <c r="G1514" s="14">
        <v>39983</v>
      </c>
      <c r="H1514" s="14">
        <v>39983</v>
      </c>
      <c r="I1514" s="18"/>
      <c r="J1514" s="15">
        <v>8</v>
      </c>
      <c r="K1514" s="15">
        <v>0</v>
      </c>
      <c r="L1514" s="15">
        <v>8</v>
      </c>
      <c r="M1514" s="15">
        <v>0</v>
      </c>
      <c r="O1514" t="str">
        <f t="shared" si="23"/>
        <v>NBBNo Sale</v>
      </c>
    </row>
    <row r="1515" spans="1:15" ht="12" customHeight="1" outlineLevel="1" x14ac:dyDescent="0.2">
      <c r="A1515" s="12" t="s">
        <v>20138</v>
      </c>
      <c r="B1515" s="12">
        <v>17392</v>
      </c>
      <c r="C1515" s="12" t="s">
        <v>20135</v>
      </c>
      <c r="D1515" s="13">
        <v>39976</v>
      </c>
      <c r="E1515" s="13">
        <v>39976</v>
      </c>
      <c r="F1515" s="14">
        <v>39976</v>
      </c>
      <c r="G1515" s="14">
        <v>40003</v>
      </c>
      <c r="H1515" s="14">
        <v>40003</v>
      </c>
      <c r="I1515" s="16">
        <v>40035</v>
      </c>
      <c r="J1515" s="15">
        <v>27</v>
      </c>
      <c r="K1515" s="15">
        <v>0</v>
      </c>
      <c r="L1515" s="15">
        <v>27</v>
      </c>
      <c r="M1515" s="15">
        <v>32</v>
      </c>
      <c r="O1515" t="str">
        <f t="shared" si="23"/>
        <v>CNJBound &amp; Not Paid</v>
      </c>
    </row>
    <row r="1516" spans="1:15" ht="12" customHeight="1" outlineLevel="1" x14ac:dyDescent="0.2">
      <c r="A1516" s="12" t="s">
        <v>20138</v>
      </c>
      <c r="B1516" s="12">
        <v>17449</v>
      </c>
      <c r="C1516" s="12" t="s">
        <v>20135</v>
      </c>
      <c r="D1516" s="13">
        <v>39973</v>
      </c>
      <c r="E1516" s="13">
        <v>39974</v>
      </c>
      <c r="F1516" s="14">
        <v>39976</v>
      </c>
      <c r="G1516" s="14">
        <v>40029</v>
      </c>
      <c r="H1516" s="14">
        <v>40030</v>
      </c>
      <c r="I1516" s="16">
        <v>40051</v>
      </c>
      <c r="J1516" s="15">
        <v>53</v>
      </c>
      <c r="K1516" s="15">
        <v>1</v>
      </c>
      <c r="L1516" s="15">
        <v>54</v>
      </c>
      <c r="M1516" s="15">
        <v>21</v>
      </c>
      <c r="O1516" t="str">
        <f t="shared" si="23"/>
        <v>CNJBound &amp; Not Paid</v>
      </c>
    </row>
    <row r="1517" spans="1:15" ht="12" customHeight="1" outlineLevel="1" x14ac:dyDescent="0.2">
      <c r="A1517" s="12" t="s">
        <v>20138</v>
      </c>
      <c r="B1517" s="12">
        <v>17227</v>
      </c>
      <c r="C1517" s="12" t="s">
        <v>20135</v>
      </c>
      <c r="D1517" s="13">
        <v>39961</v>
      </c>
      <c r="E1517" s="13">
        <v>39975</v>
      </c>
      <c r="F1517" s="14">
        <v>39976</v>
      </c>
      <c r="G1517" s="14">
        <v>39993</v>
      </c>
      <c r="H1517" s="14">
        <v>39993</v>
      </c>
      <c r="I1517" s="16">
        <v>40005</v>
      </c>
      <c r="J1517" s="15">
        <v>17</v>
      </c>
      <c r="K1517" s="15">
        <v>0</v>
      </c>
      <c r="L1517" s="15">
        <v>17</v>
      </c>
      <c r="M1517" s="15">
        <v>12</v>
      </c>
      <c r="O1517" t="str">
        <f t="shared" si="23"/>
        <v>CNJBound &amp; Not Paid</v>
      </c>
    </row>
    <row r="1518" spans="1:15" ht="12" customHeight="1" outlineLevel="1" x14ac:dyDescent="0.2">
      <c r="A1518" s="12" t="s">
        <v>20138</v>
      </c>
      <c r="B1518" s="12">
        <v>17157</v>
      </c>
      <c r="C1518" s="12" t="s">
        <v>20135</v>
      </c>
      <c r="D1518" s="13">
        <v>39975</v>
      </c>
      <c r="E1518" s="13">
        <v>39975</v>
      </c>
      <c r="F1518" s="14">
        <v>39976</v>
      </c>
      <c r="G1518" s="14">
        <v>39981</v>
      </c>
      <c r="H1518" s="14">
        <v>39981</v>
      </c>
      <c r="I1518" s="16">
        <v>39995</v>
      </c>
      <c r="J1518" s="15">
        <v>5</v>
      </c>
      <c r="K1518" s="15">
        <v>0</v>
      </c>
      <c r="L1518" s="15">
        <v>5</v>
      </c>
      <c r="M1518" s="15">
        <v>14</v>
      </c>
      <c r="O1518" t="str">
        <f t="shared" si="23"/>
        <v>CNJBound &amp; Not Paid</v>
      </c>
    </row>
    <row r="1519" spans="1:15" ht="12" customHeight="1" outlineLevel="1" x14ac:dyDescent="0.2">
      <c r="A1519" s="12" t="s">
        <v>20138</v>
      </c>
      <c r="B1519" s="12">
        <v>17170</v>
      </c>
      <c r="C1519" s="12" t="s">
        <v>20135</v>
      </c>
      <c r="D1519" s="13">
        <v>39974</v>
      </c>
      <c r="E1519" s="13">
        <v>39975</v>
      </c>
      <c r="F1519" s="14">
        <v>39976</v>
      </c>
      <c r="G1519" s="14">
        <v>39981</v>
      </c>
      <c r="H1519" s="14">
        <v>39981</v>
      </c>
      <c r="I1519" s="16">
        <v>39995</v>
      </c>
      <c r="J1519" s="15">
        <v>5</v>
      </c>
      <c r="K1519" s="15">
        <v>0</v>
      </c>
      <c r="L1519" s="15">
        <v>5</v>
      </c>
      <c r="M1519" s="15">
        <v>14</v>
      </c>
      <c r="O1519" t="str">
        <f t="shared" si="23"/>
        <v>CNJBound &amp; Not Paid</v>
      </c>
    </row>
    <row r="1520" spans="1:15" ht="12" customHeight="1" outlineLevel="1" x14ac:dyDescent="0.2">
      <c r="A1520" s="12" t="s">
        <v>20138</v>
      </c>
      <c r="B1520" s="12">
        <v>17310</v>
      </c>
      <c r="C1520" s="12" t="s">
        <v>20135</v>
      </c>
      <c r="D1520" s="13">
        <v>39975</v>
      </c>
      <c r="E1520" s="13">
        <v>39976</v>
      </c>
      <c r="F1520" s="14">
        <v>39976</v>
      </c>
      <c r="G1520" s="14">
        <v>40002</v>
      </c>
      <c r="H1520" s="14">
        <v>40004</v>
      </c>
      <c r="I1520" s="16">
        <v>40025</v>
      </c>
      <c r="J1520" s="15">
        <v>26</v>
      </c>
      <c r="K1520" s="15">
        <v>2</v>
      </c>
      <c r="L1520" s="15">
        <v>28</v>
      </c>
      <c r="M1520" s="15">
        <v>21</v>
      </c>
      <c r="O1520" t="str">
        <f t="shared" si="23"/>
        <v>CNJBound &amp; Not Paid</v>
      </c>
    </row>
    <row r="1521" spans="1:15" ht="12" customHeight="1" outlineLevel="1" x14ac:dyDescent="0.2">
      <c r="A1521" s="12" t="s">
        <v>20138</v>
      </c>
      <c r="B1521" s="12">
        <v>17311</v>
      </c>
      <c r="C1521" s="12" t="s">
        <v>20135</v>
      </c>
      <c r="D1521" s="13">
        <v>39967</v>
      </c>
      <c r="E1521" s="13">
        <v>39976</v>
      </c>
      <c r="F1521" s="14">
        <v>39976</v>
      </c>
      <c r="G1521" s="14">
        <v>39994</v>
      </c>
      <c r="H1521" s="14">
        <v>40010</v>
      </c>
      <c r="I1521" s="16">
        <v>40025</v>
      </c>
      <c r="J1521" s="15">
        <v>18</v>
      </c>
      <c r="K1521" s="15">
        <v>16</v>
      </c>
      <c r="L1521" s="15">
        <v>34</v>
      </c>
      <c r="M1521" s="15">
        <v>15</v>
      </c>
      <c r="O1521" t="str">
        <f t="shared" si="23"/>
        <v>CNJBound &amp; Not Paid</v>
      </c>
    </row>
    <row r="1522" spans="1:15" ht="12" customHeight="1" outlineLevel="1" x14ac:dyDescent="0.2">
      <c r="A1522" s="12" t="s">
        <v>24153</v>
      </c>
      <c r="B1522" s="12">
        <v>17216</v>
      </c>
      <c r="C1522" s="12" t="s">
        <v>20135</v>
      </c>
      <c r="D1522" s="13">
        <v>39976</v>
      </c>
      <c r="E1522" s="13">
        <v>39976</v>
      </c>
      <c r="F1522" s="14">
        <v>39976</v>
      </c>
      <c r="G1522" s="14">
        <v>39989</v>
      </c>
      <c r="H1522" s="14">
        <v>39989</v>
      </c>
      <c r="I1522" s="16">
        <v>40003</v>
      </c>
      <c r="J1522" s="15">
        <v>13</v>
      </c>
      <c r="K1522" s="15">
        <v>0</v>
      </c>
      <c r="L1522" s="15">
        <v>13</v>
      </c>
      <c r="M1522" s="15">
        <v>14</v>
      </c>
      <c r="O1522" t="str">
        <f t="shared" si="23"/>
        <v>HJMBound &amp; Not Paid</v>
      </c>
    </row>
    <row r="1523" spans="1:15" ht="12" customHeight="1" outlineLevel="1" x14ac:dyDescent="0.2">
      <c r="A1523" s="12" t="s">
        <v>24153</v>
      </c>
      <c r="B1523" s="12">
        <v>17171</v>
      </c>
      <c r="C1523" s="12" t="s">
        <v>20135</v>
      </c>
      <c r="D1523" s="18"/>
      <c r="E1523" s="13">
        <v>39975</v>
      </c>
      <c r="F1523" s="14">
        <v>39976</v>
      </c>
      <c r="G1523" s="14">
        <v>39981</v>
      </c>
      <c r="H1523" s="14">
        <v>39981</v>
      </c>
      <c r="I1523" s="16">
        <v>39995</v>
      </c>
      <c r="J1523" s="15">
        <v>5</v>
      </c>
      <c r="K1523" s="15">
        <v>0</v>
      </c>
      <c r="L1523" s="15">
        <v>5</v>
      </c>
      <c r="M1523" s="15">
        <v>14</v>
      </c>
      <c r="O1523" t="str">
        <f t="shared" si="23"/>
        <v>HJMBound &amp; Not Paid</v>
      </c>
    </row>
    <row r="1524" spans="1:15" ht="12" customHeight="1" outlineLevel="1" x14ac:dyDescent="0.2">
      <c r="A1524" s="12" t="s">
        <v>24153</v>
      </c>
      <c r="B1524" s="12">
        <v>18175</v>
      </c>
      <c r="C1524" s="12" t="s">
        <v>20135</v>
      </c>
      <c r="D1524" s="13">
        <v>39974</v>
      </c>
      <c r="E1524" s="13">
        <v>39976</v>
      </c>
      <c r="F1524" s="14">
        <v>39976</v>
      </c>
      <c r="G1524" s="14">
        <v>39980</v>
      </c>
      <c r="H1524" s="14">
        <v>39980</v>
      </c>
      <c r="I1524" s="18"/>
      <c r="J1524" s="15">
        <v>4</v>
      </c>
      <c r="K1524" s="15">
        <v>0</v>
      </c>
      <c r="L1524" s="15">
        <v>4</v>
      </c>
      <c r="M1524" s="15">
        <v>0</v>
      </c>
      <c r="O1524" t="str">
        <f t="shared" si="23"/>
        <v>HJMBound &amp; Not Paid</v>
      </c>
    </row>
    <row r="1525" spans="1:15" ht="12" customHeight="1" outlineLevel="1" x14ac:dyDescent="0.2">
      <c r="A1525" s="12" t="s">
        <v>24153</v>
      </c>
      <c r="B1525" s="12">
        <v>17294</v>
      </c>
      <c r="C1525" s="12" t="s">
        <v>20135</v>
      </c>
      <c r="D1525" s="13">
        <v>39967</v>
      </c>
      <c r="E1525" s="13">
        <v>39974</v>
      </c>
      <c r="F1525" s="14">
        <v>39976</v>
      </c>
      <c r="G1525" s="14">
        <v>39981</v>
      </c>
      <c r="H1525" s="14">
        <v>39989</v>
      </c>
      <c r="I1525" s="16">
        <v>40020</v>
      </c>
      <c r="J1525" s="15">
        <v>5</v>
      </c>
      <c r="K1525" s="15">
        <v>8</v>
      </c>
      <c r="L1525" s="15">
        <v>13</v>
      </c>
      <c r="M1525" s="15">
        <v>31</v>
      </c>
      <c r="O1525" t="str">
        <f t="shared" si="23"/>
        <v>HJMBound &amp; Not Paid</v>
      </c>
    </row>
    <row r="1526" spans="1:15" ht="12" customHeight="1" outlineLevel="1" x14ac:dyDescent="0.2">
      <c r="A1526" s="12" t="s">
        <v>24153</v>
      </c>
      <c r="B1526" s="12">
        <v>17297</v>
      </c>
      <c r="C1526" s="12" t="s">
        <v>20135</v>
      </c>
      <c r="D1526" s="13">
        <v>39974</v>
      </c>
      <c r="E1526" s="13">
        <v>39975</v>
      </c>
      <c r="F1526" s="14">
        <v>39976</v>
      </c>
      <c r="G1526" s="14">
        <v>39994</v>
      </c>
      <c r="H1526" s="14">
        <v>39994</v>
      </c>
      <c r="I1526" s="16">
        <v>40020</v>
      </c>
      <c r="J1526" s="15">
        <v>18</v>
      </c>
      <c r="K1526" s="15">
        <v>0</v>
      </c>
      <c r="L1526" s="15">
        <v>18</v>
      </c>
      <c r="M1526" s="15">
        <v>26</v>
      </c>
      <c r="O1526" t="str">
        <f t="shared" si="23"/>
        <v>HJMBound &amp; Not Paid</v>
      </c>
    </row>
    <row r="1527" spans="1:15" ht="12" customHeight="1" outlineLevel="1" x14ac:dyDescent="0.2">
      <c r="A1527" s="12" t="s">
        <v>24155</v>
      </c>
      <c r="B1527" s="12">
        <v>17195</v>
      </c>
      <c r="C1527" s="12" t="s">
        <v>20135</v>
      </c>
      <c r="D1527" s="13">
        <v>39974</v>
      </c>
      <c r="E1527" s="13">
        <v>39975</v>
      </c>
      <c r="F1527" s="14">
        <v>39976</v>
      </c>
      <c r="G1527" s="14">
        <v>39986</v>
      </c>
      <c r="H1527" s="14">
        <v>39986</v>
      </c>
      <c r="I1527" s="16">
        <v>39996</v>
      </c>
      <c r="J1527" s="15">
        <v>10</v>
      </c>
      <c r="K1527" s="15">
        <v>0</v>
      </c>
      <c r="L1527" s="15">
        <v>10</v>
      </c>
      <c r="M1527" s="15">
        <v>10</v>
      </c>
      <c r="O1527" t="str">
        <f t="shared" si="23"/>
        <v>JRBound &amp; Not Paid</v>
      </c>
    </row>
    <row r="1528" spans="1:15" ht="12" customHeight="1" outlineLevel="1" x14ac:dyDescent="0.2">
      <c r="A1528" s="12" t="s">
        <v>24155</v>
      </c>
      <c r="B1528" s="12">
        <v>17061</v>
      </c>
      <c r="C1528" s="12" t="s">
        <v>20135</v>
      </c>
      <c r="D1528" s="13">
        <v>39974</v>
      </c>
      <c r="E1528" s="13">
        <v>39975</v>
      </c>
      <c r="F1528" s="14">
        <v>39976</v>
      </c>
      <c r="G1528" s="14">
        <v>39976</v>
      </c>
      <c r="H1528" s="14">
        <v>39976</v>
      </c>
      <c r="I1528" s="16">
        <v>39989</v>
      </c>
      <c r="J1528" s="15">
        <v>0</v>
      </c>
      <c r="K1528" s="15">
        <v>0</v>
      </c>
      <c r="L1528" s="15">
        <v>0</v>
      </c>
      <c r="M1528" s="15">
        <v>13</v>
      </c>
      <c r="O1528" t="str">
        <f t="shared" si="23"/>
        <v>JRBound &amp; Not Paid</v>
      </c>
    </row>
    <row r="1529" spans="1:15" ht="12" customHeight="1" outlineLevel="1" x14ac:dyDescent="0.2">
      <c r="A1529" s="12" t="s">
        <v>24155</v>
      </c>
      <c r="B1529" s="12">
        <v>17398</v>
      </c>
      <c r="C1529" s="12" t="s">
        <v>20135</v>
      </c>
      <c r="D1529" s="13">
        <v>39974</v>
      </c>
      <c r="E1529" s="13">
        <v>39976</v>
      </c>
      <c r="F1529" s="14">
        <v>39976</v>
      </c>
      <c r="G1529" s="14">
        <v>40019</v>
      </c>
      <c r="H1529" s="14">
        <v>40022</v>
      </c>
      <c r="I1529" s="16">
        <v>40036</v>
      </c>
      <c r="J1529" s="15">
        <v>43</v>
      </c>
      <c r="K1529" s="15">
        <v>3</v>
      </c>
      <c r="L1529" s="15">
        <v>46</v>
      </c>
      <c r="M1529" s="15">
        <v>14</v>
      </c>
      <c r="O1529" t="str">
        <f t="shared" si="23"/>
        <v>JRBound &amp; Not Paid</v>
      </c>
    </row>
    <row r="1530" spans="1:15" ht="12" customHeight="1" outlineLevel="1" x14ac:dyDescent="0.2">
      <c r="A1530" s="12" t="s">
        <v>24155</v>
      </c>
      <c r="B1530" s="12">
        <v>17352</v>
      </c>
      <c r="C1530" s="12" t="s">
        <v>20135</v>
      </c>
      <c r="D1530" s="13">
        <v>39970</v>
      </c>
      <c r="E1530" s="13">
        <v>39976</v>
      </c>
      <c r="F1530" s="14">
        <v>39976</v>
      </c>
      <c r="G1530" s="14">
        <v>40004</v>
      </c>
      <c r="H1530" s="14">
        <v>40004</v>
      </c>
      <c r="I1530" s="16">
        <v>40026</v>
      </c>
      <c r="J1530" s="15">
        <v>28</v>
      </c>
      <c r="K1530" s="15">
        <v>0</v>
      </c>
      <c r="L1530" s="15">
        <v>28</v>
      </c>
      <c r="M1530" s="15">
        <v>22</v>
      </c>
      <c r="O1530" t="str">
        <f t="shared" si="23"/>
        <v>JRBound &amp; Not Paid</v>
      </c>
    </row>
    <row r="1531" spans="1:15" ht="12" customHeight="1" outlineLevel="1" x14ac:dyDescent="0.2">
      <c r="A1531" s="12" t="s">
        <v>24156</v>
      </c>
      <c r="B1531" s="12">
        <v>17226</v>
      </c>
      <c r="C1531" s="12" t="s">
        <v>20135</v>
      </c>
      <c r="D1531" s="13">
        <v>39967</v>
      </c>
      <c r="E1531" s="13">
        <v>39976</v>
      </c>
      <c r="F1531" s="14">
        <v>39976</v>
      </c>
      <c r="G1531" s="14">
        <v>39990</v>
      </c>
      <c r="H1531" s="14">
        <v>40001</v>
      </c>
      <c r="I1531" s="16">
        <v>40005</v>
      </c>
      <c r="J1531" s="15">
        <v>14</v>
      </c>
      <c r="K1531" s="15">
        <v>11</v>
      </c>
      <c r="L1531" s="15">
        <v>25</v>
      </c>
      <c r="M1531" s="15">
        <v>4</v>
      </c>
      <c r="O1531" t="str">
        <f t="shared" si="23"/>
        <v>LABBound &amp; Not Paid</v>
      </c>
    </row>
    <row r="1532" spans="1:15" ht="12" customHeight="1" outlineLevel="1" x14ac:dyDescent="0.2">
      <c r="A1532" s="12" t="s">
        <v>24156</v>
      </c>
      <c r="B1532" s="12">
        <v>17069</v>
      </c>
      <c r="C1532" s="12" t="s">
        <v>20135</v>
      </c>
      <c r="D1532" s="13">
        <v>39975</v>
      </c>
      <c r="E1532" s="13">
        <v>39975</v>
      </c>
      <c r="F1532" s="14">
        <v>39976</v>
      </c>
      <c r="G1532" s="14">
        <v>39983</v>
      </c>
      <c r="H1532" s="14">
        <v>39983</v>
      </c>
      <c r="I1532" s="16">
        <v>39991</v>
      </c>
      <c r="J1532" s="15">
        <v>7</v>
      </c>
      <c r="K1532" s="15">
        <v>0</v>
      </c>
      <c r="L1532" s="15">
        <v>7</v>
      </c>
      <c r="M1532" s="15">
        <v>8</v>
      </c>
      <c r="O1532" t="str">
        <f t="shared" si="23"/>
        <v>LABBound &amp; Not Paid</v>
      </c>
    </row>
    <row r="1533" spans="1:15" ht="12" customHeight="1" outlineLevel="1" x14ac:dyDescent="0.2">
      <c r="A1533" s="12" t="s">
        <v>24157</v>
      </c>
      <c r="B1533" s="12">
        <v>17199</v>
      </c>
      <c r="C1533" s="12" t="s">
        <v>20135</v>
      </c>
      <c r="D1533" s="13">
        <v>39975</v>
      </c>
      <c r="E1533" s="13">
        <v>39975</v>
      </c>
      <c r="F1533" s="14">
        <v>39976</v>
      </c>
      <c r="G1533" s="14">
        <v>39982</v>
      </c>
      <c r="H1533" s="14">
        <v>39983</v>
      </c>
      <c r="I1533" s="16">
        <v>39996</v>
      </c>
      <c r="J1533" s="15">
        <v>6</v>
      </c>
      <c r="K1533" s="15">
        <v>1</v>
      </c>
      <c r="L1533" s="15">
        <v>7</v>
      </c>
      <c r="M1533" s="15">
        <v>13</v>
      </c>
      <c r="O1533" t="str">
        <f t="shared" si="23"/>
        <v>MCBBound &amp; Not Paid</v>
      </c>
    </row>
    <row r="1534" spans="1:15" ht="12" customHeight="1" outlineLevel="1" x14ac:dyDescent="0.2">
      <c r="A1534" s="12" t="s">
        <v>24158</v>
      </c>
      <c r="B1534" s="12">
        <v>18174</v>
      </c>
      <c r="C1534" s="12" t="s">
        <v>20135</v>
      </c>
      <c r="D1534" s="13">
        <v>40043</v>
      </c>
      <c r="E1534" s="13">
        <v>39976</v>
      </c>
      <c r="F1534" s="14">
        <v>39976</v>
      </c>
      <c r="G1534" s="14">
        <v>39981</v>
      </c>
      <c r="H1534" s="14">
        <v>39981</v>
      </c>
      <c r="I1534" s="18"/>
      <c r="J1534" s="15">
        <v>5</v>
      </c>
      <c r="K1534" s="15">
        <v>0</v>
      </c>
      <c r="L1534" s="15">
        <v>5</v>
      </c>
      <c r="M1534" s="15">
        <v>0</v>
      </c>
      <c r="O1534" t="str">
        <f t="shared" si="23"/>
        <v>NBBBound &amp; Not Paid</v>
      </c>
    </row>
    <row r="1535" spans="1:15" ht="12" customHeight="1" outlineLevel="1" x14ac:dyDescent="0.2">
      <c r="A1535" s="12" t="s">
        <v>24153</v>
      </c>
      <c r="B1535" s="12">
        <v>17186</v>
      </c>
      <c r="C1535" s="12" t="s">
        <v>20135</v>
      </c>
      <c r="D1535" s="13">
        <v>39973</v>
      </c>
      <c r="E1535" s="13">
        <v>39979</v>
      </c>
      <c r="F1535" s="14">
        <v>39979</v>
      </c>
      <c r="G1535" s="14">
        <v>39981</v>
      </c>
      <c r="H1535" s="14">
        <v>39981</v>
      </c>
      <c r="I1535" s="16">
        <v>39995</v>
      </c>
      <c r="J1535" s="15">
        <v>2</v>
      </c>
      <c r="K1535" s="15">
        <v>0</v>
      </c>
      <c r="L1535" s="15">
        <v>2</v>
      </c>
      <c r="M1535" s="15">
        <v>14</v>
      </c>
      <c r="O1535" t="str">
        <f t="shared" si="23"/>
        <v>HJMBound &amp; Not Paid</v>
      </c>
    </row>
    <row r="1536" spans="1:15" ht="12" customHeight="1" outlineLevel="1" x14ac:dyDescent="0.2">
      <c r="A1536" s="12" t="s">
        <v>24155</v>
      </c>
      <c r="B1536" s="12">
        <v>17034</v>
      </c>
      <c r="C1536" s="12" t="s">
        <v>20135</v>
      </c>
      <c r="D1536" s="13">
        <v>39979</v>
      </c>
      <c r="E1536" s="13">
        <v>39979</v>
      </c>
      <c r="F1536" s="14">
        <v>39979</v>
      </c>
      <c r="G1536" s="14">
        <v>39979</v>
      </c>
      <c r="H1536" s="14">
        <v>39979</v>
      </c>
      <c r="I1536" s="16">
        <v>39981</v>
      </c>
      <c r="J1536" s="15">
        <v>0</v>
      </c>
      <c r="K1536" s="15">
        <v>0</v>
      </c>
      <c r="L1536" s="15">
        <v>0</v>
      </c>
      <c r="M1536" s="15">
        <v>2</v>
      </c>
      <c r="O1536" t="str">
        <f t="shared" si="23"/>
        <v>JRBound &amp; Not Paid</v>
      </c>
    </row>
    <row r="1537" spans="1:15" ht="12" customHeight="1" outlineLevel="1" x14ac:dyDescent="0.2">
      <c r="A1537" s="12" t="s">
        <v>24156</v>
      </c>
      <c r="B1537" s="12">
        <v>17051</v>
      </c>
      <c r="C1537" s="12" t="s">
        <v>20135</v>
      </c>
      <c r="D1537" s="13">
        <v>39975</v>
      </c>
      <c r="E1537" s="13">
        <v>39979</v>
      </c>
      <c r="F1537" s="14">
        <v>39979</v>
      </c>
      <c r="G1537" s="14">
        <v>39982</v>
      </c>
      <c r="H1537" s="14">
        <v>39982</v>
      </c>
      <c r="I1537" s="16">
        <v>39987</v>
      </c>
      <c r="J1537" s="15">
        <v>3</v>
      </c>
      <c r="K1537" s="15">
        <v>0</v>
      </c>
      <c r="L1537" s="15">
        <v>3</v>
      </c>
      <c r="M1537" s="15">
        <v>5</v>
      </c>
      <c r="O1537" t="str">
        <f t="shared" si="23"/>
        <v>LABBound &amp; Not Paid</v>
      </c>
    </row>
    <row r="1538" spans="1:15" ht="12" customHeight="1" outlineLevel="1" x14ac:dyDescent="0.2">
      <c r="A1538" s="12" t="s">
        <v>24156</v>
      </c>
      <c r="B1538" s="12">
        <v>17158</v>
      </c>
      <c r="C1538" s="12" t="s">
        <v>20135</v>
      </c>
      <c r="D1538" s="13">
        <v>39976</v>
      </c>
      <c r="E1538" s="13">
        <v>39979</v>
      </c>
      <c r="F1538" s="14">
        <v>39979</v>
      </c>
      <c r="G1538" s="14">
        <v>39987</v>
      </c>
      <c r="H1538" s="14">
        <v>39988</v>
      </c>
      <c r="I1538" s="16">
        <v>39995</v>
      </c>
      <c r="J1538" s="15">
        <v>8</v>
      </c>
      <c r="K1538" s="15">
        <v>1</v>
      </c>
      <c r="L1538" s="15">
        <v>9</v>
      </c>
      <c r="M1538" s="15">
        <v>7</v>
      </c>
      <c r="O1538" t="str">
        <f t="shared" si="23"/>
        <v>LABBound &amp; Not Paid</v>
      </c>
    </row>
    <row r="1539" spans="1:15" ht="12" customHeight="1" outlineLevel="1" x14ac:dyDescent="0.2">
      <c r="A1539" s="12" t="s">
        <v>24157</v>
      </c>
      <c r="B1539" s="12">
        <v>17248</v>
      </c>
      <c r="C1539" s="12" t="s">
        <v>20135</v>
      </c>
      <c r="D1539" s="13">
        <v>39989</v>
      </c>
      <c r="E1539" s="13">
        <v>39978</v>
      </c>
      <c r="F1539" s="14">
        <v>39979</v>
      </c>
      <c r="G1539" s="14">
        <v>39989</v>
      </c>
      <c r="H1539" s="14">
        <v>39991</v>
      </c>
      <c r="I1539" s="16">
        <v>40009</v>
      </c>
      <c r="J1539" s="15">
        <v>10</v>
      </c>
      <c r="K1539" s="15">
        <v>2</v>
      </c>
      <c r="L1539" s="15">
        <v>12</v>
      </c>
      <c r="M1539" s="15">
        <v>18</v>
      </c>
      <c r="O1539" t="str">
        <f t="shared" ref="O1539:O1602" si="24">+A1539&amp;C1539</f>
        <v>MCBBound &amp; Not Paid</v>
      </c>
    </row>
    <row r="1540" spans="1:15" ht="12" customHeight="1" outlineLevel="1" x14ac:dyDescent="0.2">
      <c r="A1540" s="12" t="s">
        <v>20138</v>
      </c>
      <c r="B1540" s="12">
        <v>17187</v>
      </c>
      <c r="C1540" s="12" t="s">
        <v>20135</v>
      </c>
      <c r="D1540" s="13">
        <v>39972</v>
      </c>
      <c r="E1540" s="13">
        <v>39979</v>
      </c>
      <c r="F1540" s="14">
        <v>39980</v>
      </c>
      <c r="G1540" s="14">
        <v>39982</v>
      </c>
      <c r="H1540" s="14">
        <v>39982</v>
      </c>
      <c r="I1540" s="16">
        <v>39995</v>
      </c>
      <c r="J1540" s="15">
        <v>2</v>
      </c>
      <c r="K1540" s="15">
        <v>0</v>
      </c>
      <c r="L1540" s="15">
        <v>2</v>
      </c>
      <c r="M1540" s="15">
        <v>13</v>
      </c>
      <c r="O1540" t="str">
        <f t="shared" si="24"/>
        <v>CNJBound &amp; Not Paid</v>
      </c>
    </row>
    <row r="1541" spans="1:15" ht="12" customHeight="1" outlineLevel="1" x14ac:dyDescent="0.2">
      <c r="A1541" s="12" t="s">
        <v>20138</v>
      </c>
      <c r="B1541" s="12">
        <v>17188</v>
      </c>
      <c r="C1541" s="12" t="s">
        <v>20135</v>
      </c>
      <c r="D1541" s="13">
        <v>39975</v>
      </c>
      <c r="E1541" s="13">
        <v>39980</v>
      </c>
      <c r="F1541" s="14">
        <v>39980</v>
      </c>
      <c r="G1541" s="14">
        <v>39982</v>
      </c>
      <c r="H1541" s="14">
        <v>39982</v>
      </c>
      <c r="I1541" s="16">
        <v>39995</v>
      </c>
      <c r="J1541" s="15">
        <v>2</v>
      </c>
      <c r="K1541" s="15">
        <v>0</v>
      </c>
      <c r="L1541" s="15">
        <v>2</v>
      </c>
      <c r="M1541" s="15">
        <v>13</v>
      </c>
      <c r="O1541" t="str">
        <f t="shared" si="24"/>
        <v>CNJBound &amp; Not Paid</v>
      </c>
    </row>
    <row r="1542" spans="1:15" ht="12" customHeight="1" outlineLevel="1" x14ac:dyDescent="0.2">
      <c r="A1542" s="12" t="s">
        <v>20138</v>
      </c>
      <c r="B1542" s="12">
        <v>17206</v>
      </c>
      <c r="C1542" s="12" t="s">
        <v>20135</v>
      </c>
      <c r="D1542" s="13">
        <v>39972</v>
      </c>
      <c r="E1542" s="13">
        <v>39980</v>
      </c>
      <c r="F1542" s="14">
        <v>39980</v>
      </c>
      <c r="G1542" s="14">
        <v>39989</v>
      </c>
      <c r="H1542" s="14">
        <v>39990</v>
      </c>
      <c r="I1542" s="16">
        <v>40000</v>
      </c>
      <c r="J1542" s="15">
        <v>9</v>
      </c>
      <c r="K1542" s="15">
        <v>1</v>
      </c>
      <c r="L1542" s="15">
        <v>10</v>
      </c>
      <c r="M1542" s="15">
        <v>10</v>
      </c>
      <c r="O1542" t="str">
        <f t="shared" si="24"/>
        <v>CNJBound &amp; Not Paid</v>
      </c>
    </row>
    <row r="1543" spans="1:15" ht="12" customHeight="1" outlineLevel="1" x14ac:dyDescent="0.2">
      <c r="A1543" s="12" t="s">
        <v>20138</v>
      </c>
      <c r="B1543" s="12">
        <v>17298</v>
      </c>
      <c r="C1543" s="12" t="s">
        <v>20135</v>
      </c>
      <c r="D1543" s="13">
        <v>39975</v>
      </c>
      <c r="E1543" s="13">
        <v>39980</v>
      </c>
      <c r="F1543" s="14">
        <v>39980</v>
      </c>
      <c r="G1543" s="14">
        <v>40007</v>
      </c>
      <c r="H1543" s="14">
        <v>40007</v>
      </c>
      <c r="I1543" s="16">
        <v>40020</v>
      </c>
      <c r="J1543" s="15">
        <v>27</v>
      </c>
      <c r="K1543" s="15">
        <v>0</v>
      </c>
      <c r="L1543" s="15">
        <v>27</v>
      </c>
      <c r="M1543" s="15">
        <v>13</v>
      </c>
      <c r="O1543" t="str">
        <f t="shared" si="24"/>
        <v>CNJBound &amp; Not Paid</v>
      </c>
    </row>
    <row r="1544" spans="1:15" ht="12" customHeight="1" outlineLevel="1" x14ac:dyDescent="0.2">
      <c r="A1544" s="12" t="s">
        <v>20138</v>
      </c>
      <c r="B1544" s="12">
        <v>17290</v>
      </c>
      <c r="C1544" s="12" t="s">
        <v>20135</v>
      </c>
      <c r="D1544" s="13">
        <v>39976</v>
      </c>
      <c r="E1544" s="13">
        <v>39980</v>
      </c>
      <c r="F1544" s="14">
        <v>39980</v>
      </c>
      <c r="G1544" s="14">
        <v>40002</v>
      </c>
      <c r="H1544" s="14">
        <v>40002</v>
      </c>
      <c r="I1544" s="16">
        <v>40019</v>
      </c>
      <c r="J1544" s="15">
        <v>22</v>
      </c>
      <c r="K1544" s="15">
        <v>0</v>
      </c>
      <c r="L1544" s="15">
        <v>22</v>
      </c>
      <c r="M1544" s="15">
        <v>17</v>
      </c>
      <c r="O1544" t="str">
        <f t="shared" si="24"/>
        <v>CNJBound &amp; Not Paid</v>
      </c>
    </row>
    <row r="1545" spans="1:15" ht="12" customHeight="1" outlineLevel="1" x14ac:dyDescent="0.2">
      <c r="A1545" s="12" t="s">
        <v>24153</v>
      </c>
      <c r="B1545" s="12">
        <v>18177</v>
      </c>
      <c r="C1545" s="12" t="s">
        <v>20135</v>
      </c>
      <c r="D1545" s="13">
        <v>39979</v>
      </c>
      <c r="E1545" s="13">
        <v>39979</v>
      </c>
      <c r="F1545" s="14">
        <v>39980</v>
      </c>
      <c r="G1545" s="14">
        <v>39980</v>
      </c>
      <c r="H1545" s="14">
        <v>39980</v>
      </c>
      <c r="I1545" s="18"/>
      <c r="J1545" s="15">
        <v>0</v>
      </c>
      <c r="K1545" s="15">
        <v>0</v>
      </c>
      <c r="L1545" s="15">
        <v>0</v>
      </c>
      <c r="M1545" s="15">
        <v>0</v>
      </c>
      <c r="O1545" t="str">
        <f t="shared" si="24"/>
        <v>HJMBound &amp; Not Paid</v>
      </c>
    </row>
    <row r="1546" spans="1:15" ht="12" customHeight="1" outlineLevel="1" x14ac:dyDescent="0.2">
      <c r="A1546" s="12" t="s">
        <v>24153</v>
      </c>
      <c r="B1546" s="12">
        <v>17066</v>
      </c>
      <c r="C1546" s="12" t="s">
        <v>20135</v>
      </c>
      <c r="D1546" s="13">
        <v>39976</v>
      </c>
      <c r="E1546" s="13">
        <v>39980</v>
      </c>
      <c r="F1546" s="14">
        <v>39980</v>
      </c>
      <c r="G1546" s="14">
        <v>39981</v>
      </c>
      <c r="H1546" s="14">
        <v>39981</v>
      </c>
      <c r="I1546" s="16">
        <v>39991</v>
      </c>
      <c r="J1546" s="15">
        <v>1</v>
      </c>
      <c r="K1546" s="15">
        <v>0</v>
      </c>
      <c r="L1546" s="15">
        <v>1</v>
      </c>
      <c r="M1546" s="15">
        <v>10</v>
      </c>
      <c r="O1546" t="str">
        <f t="shared" si="24"/>
        <v>HJMBound &amp; Not Paid</v>
      </c>
    </row>
    <row r="1547" spans="1:15" ht="12" customHeight="1" outlineLevel="1" x14ac:dyDescent="0.2">
      <c r="A1547" s="12" t="s">
        <v>24156</v>
      </c>
      <c r="B1547" s="12">
        <v>17162</v>
      </c>
      <c r="C1547" s="12" t="s">
        <v>20135</v>
      </c>
      <c r="D1547" s="13">
        <v>39966</v>
      </c>
      <c r="E1547" s="13">
        <v>39980</v>
      </c>
      <c r="F1547" s="14">
        <v>39980</v>
      </c>
      <c r="G1547" s="14">
        <v>39988</v>
      </c>
      <c r="H1547" s="14">
        <v>39988</v>
      </c>
      <c r="I1547" s="16">
        <v>39995</v>
      </c>
      <c r="J1547" s="15">
        <v>8</v>
      </c>
      <c r="K1547" s="15">
        <v>0</v>
      </c>
      <c r="L1547" s="15">
        <v>8</v>
      </c>
      <c r="M1547" s="15">
        <v>7</v>
      </c>
      <c r="O1547" t="str">
        <f t="shared" si="24"/>
        <v>LABBound &amp; Not Paid</v>
      </c>
    </row>
    <row r="1548" spans="1:15" ht="12" customHeight="1" outlineLevel="1" x14ac:dyDescent="0.2">
      <c r="A1548" s="12" t="s">
        <v>24156</v>
      </c>
      <c r="B1548" s="12">
        <v>17308</v>
      </c>
      <c r="C1548" s="12" t="s">
        <v>20135</v>
      </c>
      <c r="D1548" s="13">
        <v>39979</v>
      </c>
      <c r="E1548" s="13">
        <v>39980</v>
      </c>
      <c r="F1548" s="14">
        <v>39980</v>
      </c>
      <c r="G1548" s="14">
        <v>40009</v>
      </c>
      <c r="H1548" s="14">
        <v>40009</v>
      </c>
      <c r="I1548" s="16">
        <v>40024</v>
      </c>
      <c r="J1548" s="15">
        <v>29</v>
      </c>
      <c r="K1548" s="15">
        <v>0</v>
      </c>
      <c r="L1548" s="15">
        <v>29</v>
      </c>
      <c r="M1548" s="15">
        <v>15</v>
      </c>
      <c r="O1548" t="str">
        <f t="shared" si="24"/>
        <v>LABBound &amp; Not Paid</v>
      </c>
    </row>
    <row r="1549" spans="1:15" ht="12" customHeight="1" outlineLevel="1" x14ac:dyDescent="0.2">
      <c r="A1549" s="12" t="s">
        <v>24156</v>
      </c>
      <c r="B1549" s="12">
        <v>17215</v>
      </c>
      <c r="C1549" s="12" t="s">
        <v>20135</v>
      </c>
      <c r="D1549" s="13">
        <v>39944</v>
      </c>
      <c r="E1549" s="13">
        <v>39979</v>
      </c>
      <c r="F1549" s="14">
        <v>39980</v>
      </c>
      <c r="G1549" s="14">
        <v>39994</v>
      </c>
      <c r="H1549" s="14">
        <v>39996</v>
      </c>
      <c r="I1549" s="16">
        <v>40003</v>
      </c>
      <c r="J1549" s="15">
        <v>14</v>
      </c>
      <c r="K1549" s="15">
        <v>2</v>
      </c>
      <c r="L1549" s="15">
        <v>16</v>
      </c>
      <c r="M1549" s="15">
        <v>7</v>
      </c>
      <c r="O1549" t="str">
        <f t="shared" si="24"/>
        <v>LABBound &amp; Not Paid</v>
      </c>
    </row>
    <row r="1550" spans="1:15" ht="12" customHeight="1" outlineLevel="1" x14ac:dyDescent="0.2">
      <c r="A1550" s="12" t="s">
        <v>24156</v>
      </c>
      <c r="B1550" s="12">
        <v>18176</v>
      </c>
      <c r="C1550" s="12" t="s">
        <v>20133</v>
      </c>
      <c r="D1550" s="13">
        <v>39974</v>
      </c>
      <c r="E1550" s="13">
        <v>39979</v>
      </c>
      <c r="F1550" s="14">
        <v>39980</v>
      </c>
      <c r="G1550" s="14">
        <v>39987</v>
      </c>
      <c r="H1550" s="20"/>
      <c r="I1550" s="18"/>
      <c r="J1550" s="15">
        <v>7</v>
      </c>
      <c r="K1550" s="23"/>
      <c r="L1550" s="15">
        <v>0</v>
      </c>
      <c r="M1550" s="15">
        <v>0</v>
      </c>
      <c r="O1550" t="str">
        <f t="shared" si="24"/>
        <v>LABDeclined</v>
      </c>
    </row>
    <row r="1551" spans="1:15" ht="12" customHeight="1" outlineLevel="1" x14ac:dyDescent="0.2">
      <c r="A1551" s="12" t="s">
        <v>24157</v>
      </c>
      <c r="B1551" s="12">
        <v>17224</v>
      </c>
      <c r="C1551" s="12" t="s">
        <v>20135</v>
      </c>
      <c r="D1551" s="13">
        <v>39979</v>
      </c>
      <c r="E1551" s="13">
        <v>39979</v>
      </c>
      <c r="F1551" s="14">
        <v>39980</v>
      </c>
      <c r="G1551" s="14">
        <v>39991</v>
      </c>
      <c r="H1551" s="14">
        <v>39995</v>
      </c>
      <c r="I1551" s="16">
        <v>40004</v>
      </c>
      <c r="J1551" s="15">
        <v>11</v>
      </c>
      <c r="K1551" s="15">
        <v>4</v>
      </c>
      <c r="L1551" s="15">
        <v>15</v>
      </c>
      <c r="M1551" s="15">
        <v>9</v>
      </c>
      <c r="O1551" t="str">
        <f t="shared" si="24"/>
        <v>MCBBound &amp; Not Paid</v>
      </c>
    </row>
    <row r="1552" spans="1:15" ht="12" customHeight="1" outlineLevel="1" x14ac:dyDescent="0.2">
      <c r="A1552" s="12" t="s">
        <v>24157</v>
      </c>
      <c r="B1552" s="12">
        <v>17049</v>
      </c>
      <c r="C1552" s="12" t="s">
        <v>20135</v>
      </c>
      <c r="D1552" s="13">
        <v>39980</v>
      </c>
      <c r="E1552" s="13">
        <v>39980</v>
      </c>
      <c r="F1552" s="14">
        <v>39980</v>
      </c>
      <c r="G1552" s="14">
        <v>39981</v>
      </c>
      <c r="H1552" s="14">
        <v>39981</v>
      </c>
      <c r="I1552" s="16">
        <v>39986</v>
      </c>
      <c r="J1552" s="15">
        <v>1</v>
      </c>
      <c r="K1552" s="15">
        <v>0</v>
      </c>
      <c r="L1552" s="15">
        <v>1</v>
      </c>
      <c r="M1552" s="15">
        <v>5</v>
      </c>
      <c r="O1552" t="str">
        <f t="shared" si="24"/>
        <v>MCBBound &amp; Not Paid</v>
      </c>
    </row>
    <row r="1553" spans="1:15" ht="12" customHeight="1" outlineLevel="1" x14ac:dyDescent="0.2">
      <c r="A1553" s="12" t="s">
        <v>24158</v>
      </c>
      <c r="B1553" s="12">
        <v>18178</v>
      </c>
      <c r="C1553" s="12" t="s">
        <v>20135</v>
      </c>
      <c r="D1553" s="13">
        <v>39960</v>
      </c>
      <c r="E1553" s="13">
        <v>39980</v>
      </c>
      <c r="F1553" s="14">
        <v>39980</v>
      </c>
      <c r="G1553" s="14">
        <v>39983</v>
      </c>
      <c r="H1553" s="14">
        <v>39983</v>
      </c>
      <c r="I1553" s="18"/>
      <c r="J1553" s="15">
        <v>3</v>
      </c>
      <c r="K1553" s="15">
        <v>0</v>
      </c>
      <c r="L1553" s="15">
        <v>3</v>
      </c>
      <c r="M1553" s="15">
        <v>0</v>
      </c>
      <c r="O1553" t="str">
        <f t="shared" si="24"/>
        <v>NBBBound &amp; Not Paid</v>
      </c>
    </row>
    <row r="1554" spans="1:15" ht="12" customHeight="1" outlineLevel="1" x14ac:dyDescent="0.2">
      <c r="A1554" s="12" t="s">
        <v>24158</v>
      </c>
      <c r="B1554" s="12">
        <v>18179</v>
      </c>
      <c r="C1554" s="12" t="s">
        <v>20133</v>
      </c>
      <c r="D1554" s="13">
        <v>39965</v>
      </c>
      <c r="E1554" s="13">
        <v>39980</v>
      </c>
      <c r="F1554" s="14">
        <v>39980</v>
      </c>
      <c r="G1554" s="20"/>
      <c r="H1554" s="20"/>
      <c r="I1554" s="18"/>
      <c r="J1554" s="23"/>
      <c r="K1554" s="23"/>
      <c r="L1554" s="15">
        <v>0</v>
      </c>
      <c r="M1554" s="15">
        <v>0</v>
      </c>
      <c r="O1554" t="str">
        <f t="shared" si="24"/>
        <v>NBBDeclined</v>
      </c>
    </row>
    <row r="1555" spans="1:15" ht="12" customHeight="1" outlineLevel="1" x14ac:dyDescent="0.2">
      <c r="A1555" s="12" t="s">
        <v>20138</v>
      </c>
      <c r="B1555" s="12">
        <v>17279</v>
      </c>
      <c r="C1555" s="12" t="s">
        <v>20135</v>
      </c>
      <c r="D1555" s="13">
        <v>39980</v>
      </c>
      <c r="E1555" s="13">
        <v>39980</v>
      </c>
      <c r="F1555" s="14">
        <v>39981</v>
      </c>
      <c r="G1555" s="14">
        <v>40001</v>
      </c>
      <c r="H1555" s="14">
        <v>40002</v>
      </c>
      <c r="I1555" s="16">
        <v>40017</v>
      </c>
      <c r="J1555" s="15">
        <v>20</v>
      </c>
      <c r="K1555" s="15">
        <v>1</v>
      </c>
      <c r="L1555" s="15">
        <v>21</v>
      </c>
      <c r="M1555" s="15">
        <v>15</v>
      </c>
      <c r="O1555" t="str">
        <f t="shared" si="24"/>
        <v>CNJBound &amp; Not Paid</v>
      </c>
    </row>
    <row r="1556" spans="1:15" ht="12" customHeight="1" outlineLevel="1" x14ac:dyDescent="0.2">
      <c r="A1556" s="12" t="s">
        <v>24153</v>
      </c>
      <c r="B1556" s="12">
        <v>18181</v>
      </c>
      <c r="C1556" s="12" t="s">
        <v>20134</v>
      </c>
      <c r="D1556" s="13">
        <v>39980</v>
      </c>
      <c r="E1556" s="13">
        <v>39980</v>
      </c>
      <c r="F1556" s="14">
        <v>39981</v>
      </c>
      <c r="G1556" s="14">
        <v>39983</v>
      </c>
      <c r="H1556" s="14">
        <v>39986</v>
      </c>
      <c r="I1556" s="18"/>
      <c r="J1556" s="15">
        <v>2</v>
      </c>
      <c r="K1556" s="15">
        <v>3</v>
      </c>
      <c r="L1556" s="15">
        <v>5</v>
      </c>
      <c r="M1556" s="15">
        <v>0</v>
      </c>
      <c r="O1556" t="str">
        <f t="shared" si="24"/>
        <v>HJMNo Sale</v>
      </c>
    </row>
    <row r="1557" spans="1:15" ht="12" customHeight="1" outlineLevel="1" x14ac:dyDescent="0.2">
      <c r="A1557" s="12" t="s">
        <v>24153</v>
      </c>
      <c r="B1557" s="12">
        <v>18183</v>
      </c>
      <c r="C1557" s="12" t="s">
        <v>20135</v>
      </c>
      <c r="D1557" s="13">
        <v>39980</v>
      </c>
      <c r="E1557" s="13">
        <v>39981</v>
      </c>
      <c r="F1557" s="14">
        <v>39981</v>
      </c>
      <c r="G1557" s="14">
        <v>39982</v>
      </c>
      <c r="H1557" s="14">
        <v>39982</v>
      </c>
      <c r="I1557" s="18"/>
      <c r="J1557" s="15">
        <v>1</v>
      </c>
      <c r="K1557" s="15">
        <v>0</v>
      </c>
      <c r="L1557" s="15">
        <v>1</v>
      </c>
      <c r="M1557" s="15">
        <v>0</v>
      </c>
      <c r="O1557" t="str">
        <f t="shared" si="24"/>
        <v>HJMBound &amp; Not Paid</v>
      </c>
    </row>
    <row r="1558" spans="1:15" ht="12" customHeight="1" outlineLevel="1" x14ac:dyDescent="0.2">
      <c r="A1558" s="12" t="s">
        <v>24155</v>
      </c>
      <c r="B1558" s="12">
        <v>17172</v>
      </c>
      <c r="C1558" s="12" t="s">
        <v>20135</v>
      </c>
      <c r="D1558" s="13">
        <v>39980</v>
      </c>
      <c r="E1558" s="13">
        <v>39980</v>
      </c>
      <c r="F1558" s="14">
        <v>39981</v>
      </c>
      <c r="G1558" s="14">
        <v>39981</v>
      </c>
      <c r="H1558" s="14">
        <v>39986</v>
      </c>
      <c r="I1558" s="16">
        <v>39995</v>
      </c>
      <c r="J1558" s="15">
        <v>0</v>
      </c>
      <c r="K1558" s="15">
        <v>5</v>
      </c>
      <c r="L1558" s="15">
        <v>5</v>
      </c>
      <c r="M1558" s="15">
        <v>9</v>
      </c>
      <c r="O1558" t="str">
        <f t="shared" si="24"/>
        <v>JRBound &amp; Not Paid</v>
      </c>
    </row>
    <row r="1559" spans="1:15" ht="12" customHeight="1" outlineLevel="1" x14ac:dyDescent="0.2">
      <c r="A1559" s="12" t="s">
        <v>24156</v>
      </c>
      <c r="B1559" s="12">
        <v>18185</v>
      </c>
      <c r="C1559" s="12" t="s">
        <v>20134</v>
      </c>
      <c r="D1559" s="13">
        <v>39954</v>
      </c>
      <c r="E1559" s="13">
        <v>39981</v>
      </c>
      <c r="F1559" s="14">
        <v>39981</v>
      </c>
      <c r="G1559" s="14">
        <v>39987</v>
      </c>
      <c r="H1559" s="14">
        <v>39988</v>
      </c>
      <c r="I1559" s="18"/>
      <c r="J1559" s="15">
        <v>6</v>
      </c>
      <c r="K1559" s="15">
        <v>1</v>
      </c>
      <c r="L1559" s="15">
        <v>7</v>
      </c>
      <c r="M1559" s="15">
        <v>0</v>
      </c>
      <c r="O1559" t="str">
        <f t="shared" si="24"/>
        <v>LABNo Sale</v>
      </c>
    </row>
    <row r="1560" spans="1:15" ht="12" customHeight="1" outlineLevel="1" x14ac:dyDescent="0.2">
      <c r="A1560" s="12" t="s">
        <v>24157</v>
      </c>
      <c r="B1560" s="12">
        <v>17218</v>
      </c>
      <c r="C1560" s="12" t="s">
        <v>20135</v>
      </c>
      <c r="D1560" s="13">
        <v>39968</v>
      </c>
      <c r="E1560" s="13">
        <v>39980</v>
      </c>
      <c r="F1560" s="14">
        <v>39981</v>
      </c>
      <c r="G1560" s="14">
        <v>40002</v>
      </c>
      <c r="H1560" s="14">
        <v>40002</v>
      </c>
      <c r="I1560" s="16">
        <v>40003</v>
      </c>
      <c r="J1560" s="15">
        <v>21</v>
      </c>
      <c r="K1560" s="15">
        <v>0</v>
      </c>
      <c r="L1560" s="15">
        <v>21</v>
      </c>
      <c r="M1560" s="15">
        <v>1</v>
      </c>
      <c r="O1560" t="str">
        <f t="shared" si="24"/>
        <v>MCBBound &amp; Not Paid</v>
      </c>
    </row>
    <row r="1561" spans="1:15" ht="12" customHeight="1" outlineLevel="1" x14ac:dyDescent="0.2">
      <c r="A1561" s="12" t="s">
        <v>24157</v>
      </c>
      <c r="B1561" s="12">
        <v>17361</v>
      </c>
      <c r="C1561" s="12" t="s">
        <v>20135</v>
      </c>
      <c r="D1561" s="13">
        <v>39976</v>
      </c>
      <c r="E1561" s="13">
        <v>39981</v>
      </c>
      <c r="F1561" s="14">
        <v>39981</v>
      </c>
      <c r="G1561" s="14">
        <v>40008</v>
      </c>
      <c r="H1561" s="14">
        <v>40008</v>
      </c>
      <c r="I1561" s="16">
        <v>40026</v>
      </c>
      <c r="J1561" s="15">
        <v>27</v>
      </c>
      <c r="K1561" s="15">
        <v>0</v>
      </c>
      <c r="L1561" s="15">
        <v>27</v>
      </c>
      <c r="M1561" s="15">
        <v>18</v>
      </c>
      <c r="O1561" t="str">
        <f t="shared" si="24"/>
        <v>MCBBound &amp; Not Paid</v>
      </c>
    </row>
    <row r="1562" spans="1:15" ht="12" customHeight="1" outlineLevel="1" x14ac:dyDescent="0.2">
      <c r="A1562" s="12" t="s">
        <v>24158</v>
      </c>
      <c r="B1562" s="12">
        <v>18182</v>
      </c>
      <c r="C1562" s="12" t="s">
        <v>20136</v>
      </c>
      <c r="D1562" s="13">
        <v>39968</v>
      </c>
      <c r="E1562" s="13">
        <v>39980</v>
      </c>
      <c r="F1562" s="14">
        <v>39981</v>
      </c>
      <c r="G1562" s="20"/>
      <c r="H1562" s="20"/>
      <c r="I1562" s="18"/>
      <c r="J1562" s="23"/>
      <c r="K1562" s="23"/>
      <c r="L1562" s="15">
        <v>0</v>
      </c>
      <c r="M1562" s="15">
        <v>0</v>
      </c>
      <c r="O1562" t="str">
        <f t="shared" si="24"/>
        <v>NBBClose-No Info</v>
      </c>
    </row>
    <row r="1563" spans="1:15" ht="12" customHeight="1" outlineLevel="1" x14ac:dyDescent="0.2">
      <c r="A1563" s="12" t="s">
        <v>24158</v>
      </c>
      <c r="B1563" s="12">
        <v>18184</v>
      </c>
      <c r="C1563" s="12" t="s">
        <v>20133</v>
      </c>
      <c r="D1563" s="13">
        <v>39979</v>
      </c>
      <c r="E1563" s="13">
        <v>39981</v>
      </c>
      <c r="F1563" s="14">
        <v>39981</v>
      </c>
      <c r="G1563" s="20"/>
      <c r="H1563" s="20"/>
      <c r="I1563" s="18"/>
      <c r="J1563" s="23"/>
      <c r="K1563" s="23"/>
      <c r="L1563" s="15">
        <v>0</v>
      </c>
      <c r="M1563" s="15">
        <v>0</v>
      </c>
      <c r="O1563" t="str">
        <f t="shared" si="24"/>
        <v>NBBDeclined</v>
      </c>
    </row>
    <row r="1564" spans="1:15" ht="12" customHeight="1" outlineLevel="1" x14ac:dyDescent="0.2">
      <c r="A1564" s="12" t="s">
        <v>24158</v>
      </c>
      <c r="B1564" s="12">
        <v>18180</v>
      </c>
      <c r="C1564" s="12" t="s">
        <v>20134</v>
      </c>
      <c r="D1564" s="13">
        <v>39976</v>
      </c>
      <c r="E1564" s="13">
        <v>39979</v>
      </c>
      <c r="F1564" s="14">
        <v>39981</v>
      </c>
      <c r="G1564" s="14">
        <v>39987</v>
      </c>
      <c r="H1564" s="14">
        <v>39987</v>
      </c>
      <c r="I1564" s="18"/>
      <c r="J1564" s="15">
        <v>6</v>
      </c>
      <c r="K1564" s="15">
        <v>0</v>
      </c>
      <c r="L1564" s="15">
        <v>6</v>
      </c>
      <c r="M1564" s="15">
        <v>0</v>
      </c>
      <c r="O1564" t="str">
        <f t="shared" si="24"/>
        <v>NBBNo Sale</v>
      </c>
    </row>
    <row r="1565" spans="1:15" ht="12" customHeight="1" outlineLevel="1" x14ac:dyDescent="0.2">
      <c r="A1565" s="12" t="s">
        <v>20138</v>
      </c>
      <c r="B1565" s="12">
        <v>17373</v>
      </c>
      <c r="C1565" s="12" t="s">
        <v>20135</v>
      </c>
      <c r="D1565" s="13">
        <v>39979</v>
      </c>
      <c r="E1565" s="13">
        <v>39979</v>
      </c>
      <c r="F1565" s="14">
        <v>39982</v>
      </c>
      <c r="G1565" s="14">
        <v>40007</v>
      </c>
      <c r="H1565" s="14">
        <v>40007</v>
      </c>
      <c r="I1565" s="16">
        <v>40027</v>
      </c>
      <c r="J1565" s="15">
        <v>25</v>
      </c>
      <c r="K1565" s="15">
        <v>0</v>
      </c>
      <c r="L1565" s="15">
        <v>25</v>
      </c>
      <c r="M1565" s="15">
        <v>20</v>
      </c>
      <c r="O1565" t="str">
        <f t="shared" si="24"/>
        <v>CNJBound &amp; Not Paid</v>
      </c>
    </row>
    <row r="1566" spans="1:15" ht="12" customHeight="1" outlineLevel="1" x14ac:dyDescent="0.2">
      <c r="A1566" s="12" t="s">
        <v>24153</v>
      </c>
      <c r="B1566" s="12">
        <v>17425</v>
      </c>
      <c r="C1566" s="12" t="s">
        <v>20135</v>
      </c>
      <c r="D1566" s="13">
        <v>39967</v>
      </c>
      <c r="E1566" s="13">
        <v>39979</v>
      </c>
      <c r="F1566" s="14">
        <v>39982</v>
      </c>
      <c r="G1566" s="14">
        <v>40008</v>
      </c>
      <c r="H1566" s="14">
        <v>40008</v>
      </c>
      <c r="I1566" s="16">
        <v>40045</v>
      </c>
      <c r="J1566" s="15">
        <v>26</v>
      </c>
      <c r="K1566" s="15">
        <v>0</v>
      </c>
      <c r="L1566" s="15">
        <v>26</v>
      </c>
      <c r="M1566" s="15">
        <v>37</v>
      </c>
      <c r="O1566" t="str">
        <f t="shared" si="24"/>
        <v>HJMBound &amp; Not Paid</v>
      </c>
    </row>
    <row r="1567" spans="1:15" ht="12" customHeight="1" outlineLevel="1" x14ac:dyDescent="0.2">
      <c r="A1567" s="12" t="s">
        <v>24155</v>
      </c>
      <c r="B1567" s="12">
        <v>17072</v>
      </c>
      <c r="C1567" s="12" t="s">
        <v>20135</v>
      </c>
      <c r="D1567" s="13">
        <v>39981</v>
      </c>
      <c r="E1567" s="13">
        <v>39982</v>
      </c>
      <c r="F1567" s="14">
        <v>39982</v>
      </c>
      <c r="G1567" s="14">
        <v>39982</v>
      </c>
      <c r="H1567" s="14">
        <v>39983</v>
      </c>
      <c r="I1567" s="16">
        <v>39991</v>
      </c>
      <c r="J1567" s="15">
        <v>0</v>
      </c>
      <c r="K1567" s="15">
        <v>1</v>
      </c>
      <c r="L1567" s="15">
        <v>1</v>
      </c>
      <c r="M1567" s="15">
        <v>8</v>
      </c>
      <c r="O1567" t="str">
        <f t="shared" si="24"/>
        <v>JRBound &amp; Not Paid</v>
      </c>
    </row>
    <row r="1568" spans="1:15" ht="12" customHeight="1" outlineLevel="1" x14ac:dyDescent="0.2">
      <c r="A1568" s="12" t="s">
        <v>24156</v>
      </c>
      <c r="B1568" s="12">
        <v>17456</v>
      </c>
      <c r="C1568" s="12" t="s">
        <v>20135</v>
      </c>
      <c r="D1568" s="13">
        <v>39976</v>
      </c>
      <c r="E1568" s="13">
        <v>39979</v>
      </c>
      <c r="F1568" s="14">
        <v>39982</v>
      </c>
      <c r="G1568" s="14">
        <v>40011</v>
      </c>
      <c r="H1568" s="14">
        <v>40023</v>
      </c>
      <c r="I1568" s="16">
        <v>40054</v>
      </c>
      <c r="J1568" s="15">
        <v>29</v>
      </c>
      <c r="K1568" s="15">
        <v>12</v>
      </c>
      <c r="L1568" s="15">
        <v>41</v>
      </c>
      <c r="M1568" s="15">
        <v>31</v>
      </c>
      <c r="O1568" t="str">
        <f t="shared" si="24"/>
        <v>LABBound &amp; Not Paid</v>
      </c>
    </row>
    <row r="1569" spans="1:15" ht="12" customHeight="1" outlineLevel="1" x14ac:dyDescent="0.2">
      <c r="A1569" s="12" t="s">
        <v>24156</v>
      </c>
      <c r="B1569" s="12">
        <v>17376</v>
      </c>
      <c r="C1569" s="12" t="s">
        <v>20135</v>
      </c>
      <c r="D1569" s="13">
        <v>39975</v>
      </c>
      <c r="E1569" s="13">
        <v>39976</v>
      </c>
      <c r="F1569" s="14">
        <v>39982</v>
      </c>
      <c r="G1569" s="14">
        <v>40011</v>
      </c>
      <c r="H1569" s="14">
        <v>40011</v>
      </c>
      <c r="I1569" s="16">
        <v>40028</v>
      </c>
      <c r="J1569" s="15">
        <v>29</v>
      </c>
      <c r="K1569" s="15">
        <v>0</v>
      </c>
      <c r="L1569" s="15">
        <v>29</v>
      </c>
      <c r="M1569" s="15">
        <v>17</v>
      </c>
      <c r="O1569" t="str">
        <f t="shared" si="24"/>
        <v>LABBound &amp; Not Paid</v>
      </c>
    </row>
    <row r="1570" spans="1:15" ht="12" customHeight="1" outlineLevel="1" x14ac:dyDescent="0.2">
      <c r="A1570" s="12" t="s">
        <v>24157</v>
      </c>
      <c r="B1570" s="12">
        <v>17085</v>
      </c>
      <c r="C1570" s="12" t="s">
        <v>20135</v>
      </c>
      <c r="D1570" s="13">
        <v>39980</v>
      </c>
      <c r="E1570" s="13">
        <v>39981</v>
      </c>
      <c r="F1570" s="14">
        <v>39982</v>
      </c>
      <c r="G1570" s="14">
        <v>39981</v>
      </c>
      <c r="H1570" s="14">
        <v>39989</v>
      </c>
      <c r="I1570" s="16">
        <v>39994</v>
      </c>
      <c r="J1570" s="15">
        <v>-1</v>
      </c>
      <c r="K1570" s="15">
        <v>8</v>
      </c>
      <c r="L1570" s="15">
        <v>7</v>
      </c>
      <c r="M1570" s="15">
        <v>5</v>
      </c>
      <c r="O1570" t="str">
        <f t="shared" si="24"/>
        <v>MCBBound &amp; Not Paid</v>
      </c>
    </row>
    <row r="1571" spans="1:15" ht="12" customHeight="1" outlineLevel="1" x14ac:dyDescent="0.2">
      <c r="A1571" s="12" t="s">
        <v>24158</v>
      </c>
      <c r="B1571" s="12">
        <v>18189</v>
      </c>
      <c r="C1571" s="12" t="s">
        <v>20136</v>
      </c>
      <c r="D1571" s="13">
        <v>39904</v>
      </c>
      <c r="E1571" s="13">
        <v>39980</v>
      </c>
      <c r="F1571" s="14">
        <v>39982</v>
      </c>
      <c r="G1571" s="20"/>
      <c r="H1571" s="20"/>
      <c r="I1571" s="18"/>
      <c r="J1571" s="23"/>
      <c r="K1571" s="23"/>
      <c r="L1571" s="15">
        <v>0</v>
      </c>
      <c r="M1571" s="15">
        <v>0</v>
      </c>
      <c r="O1571" t="str">
        <f t="shared" si="24"/>
        <v>NBBClose-No Info</v>
      </c>
    </row>
    <row r="1572" spans="1:15" ht="12" customHeight="1" outlineLevel="1" x14ac:dyDescent="0.2">
      <c r="A1572" s="12" t="s">
        <v>24158</v>
      </c>
      <c r="B1572" s="12">
        <v>18186</v>
      </c>
      <c r="C1572" s="12" t="s">
        <v>20133</v>
      </c>
      <c r="D1572" s="13">
        <v>39979</v>
      </c>
      <c r="E1572" s="13">
        <v>39982</v>
      </c>
      <c r="F1572" s="14">
        <v>39982</v>
      </c>
      <c r="G1572" s="20"/>
      <c r="H1572" s="20"/>
      <c r="I1572" s="18"/>
      <c r="J1572" s="23"/>
      <c r="K1572" s="23"/>
      <c r="L1572" s="15">
        <v>0</v>
      </c>
      <c r="M1572" s="15">
        <v>0</v>
      </c>
      <c r="O1572" t="str">
        <f t="shared" si="24"/>
        <v>NBBDeclined</v>
      </c>
    </row>
    <row r="1573" spans="1:15" ht="12" customHeight="1" outlineLevel="1" x14ac:dyDescent="0.2">
      <c r="A1573" s="12" t="s">
        <v>24158</v>
      </c>
      <c r="B1573" s="12">
        <v>18187</v>
      </c>
      <c r="C1573" s="12" t="s">
        <v>20135</v>
      </c>
      <c r="D1573" s="13">
        <v>39980</v>
      </c>
      <c r="E1573" s="13">
        <v>39982</v>
      </c>
      <c r="F1573" s="14">
        <v>39982</v>
      </c>
      <c r="G1573" s="14">
        <v>39982</v>
      </c>
      <c r="H1573" s="14">
        <v>39982</v>
      </c>
      <c r="I1573" s="18"/>
      <c r="J1573" s="15">
        <v>0</v>
      </c>
      <c r="K1573" s="15">
        <v>0</v>
      </c>
      <c r="L1573" s="15">
        <v>0</v>
      </c>
      <c r="M1573" s="15">
        <v>0</v>
      </c>
      <c r="O1573" t="str">
        <f t="shared" si="24"/>
        <v>NBBBound &amp; Not Paid</v>
      </c>
    </row>
    <row r="1574" spans="1:15" ht="12" customHeight="1" outlineLevel="1" x14ac:dyDescent="0.2">
      <c r="A1574" s="12" t="s">
        <v>24158</v>
      </c>
      <c r="B1574" s="12">
        <v>18188</v>
      </c>
      <c r="C1574" s="12" t="s">
        <v>20133</v>
      </c>
      <c r="D1574" s="13">
        <v>39979</v>
      </c>
      <c r="E1574" s="13">
        <v>39982</v>
      </c>
      <c r="F1574" s="14">
        <v>39982</v>
      </c>
      <c r="G1574" s="20"/>
      <c r="H1574" s="20"/>
      <c r="I1574" s="18"/>
      <c r="J1574" s="23"/>
      <c r="K1574" s="23"/>
      <c r="L1574" s="15">
        <v>0</v>
      </c>
      <c r="M1574" s="15">
        <v>0</v>
      </c>
      <c r="O1574" t="str">
        <f t="shared" si="24"/>
        <v>NBBDeclined</v>
      </c>
    </row>
    <row r="1575" spans="1:15" ht="12" customHeight="1" outlineLevel="1" x14ac:dyDescent="0.2">
      <c r="A1575" s="12" t="s">
        <v>24153</v>
      </c>
      <c r="B1575" s="12">
        <v>18192</v>
      </c>
      <c r="C1575" s="12" t="s">
        <v>20133</v>
      </c>
      <c r="D1575" s="13">
        <v>39566</v>
      </c>
      <c r="E1575" s="13">
        <v>39983</v>
      </c>
      <c r="F1575" s="14">
        <v>39983</v>
      </c>
      <c r="G1575" s="20"/>
      <c r="H1575" s="20"/>
      <c r="I1575" s="18"/>
      <c r="J1575" s="23"/>
      <c r="K1575" s="23"/>
      <c r="L1575" s="15">
        <v>0</v>
      </c>
      <c r="M1575" s="15">
        <v>0</v>
      </c>
      <c r="O1575" t="str">
        <f t="shared" si="24"/>
        <v>HJMDeclined</v>
      </c>
    </row>
    <row r="1576" spans="1:15" ht="12" customHeight="1" outlineLevel="1" x14ac:dyDescent="0.2">
      <c r="A1576" s="12" t="s">
        <v>24153</v>
      </c>
      <c r="B1576" s="12">
        <v>18191</v>
      </c>
      <c r="C1576" s="12" t="s">
        <v>20133</v>
      </c>
      <c r="D1576" s="13">
        <v>39863</v>
      </c>
      <c r="E1576" s="13">
        <v>39983</v>
      </c>
      <c r="F1576" s="14">
        <v>39983</v>
      </c>
      <c r="G1576" s="20"/>
      <c r="H1576" s="20"/>
      <c r="I1576" s="18"/>
      <c r="J1576" s="23"/>
      <c r="K1576" s="23"/>
      <c r="L1576" s="15">
        <v>0</v>
      </c>
      <c r="M1576" s="15">
        <v>0</v>
      </c>
      <c r="O1576" t="str">
        <f t="shared" si="24"/>
        <v>HJMDeclined</v>
      </c>
    </row>
    <row r="1577" spans="1:15" ht="12" customHeight="1" outlineLevel="1" x14ac:dyDescent="0.2">
      <c r="A1577" s="12" t="s">
        <v>24155</v>
      </c>
      <c r="B1577" s="12">
        <v>17271</v>
      </c>
      <c r="C1577" s="12" t="s">
        <v>24148</v>
      </c>
      <c r="D1577" s="13">
        <v>39982</v>
      </c>
      <c r="E1577" s="13">
        <v>39983</v>
      </c>
      <c r="F1577" s="14">
        <v>39983</v>
      </c>
      <c r="G1577" s="14">
        <v>40001</v>
      </c>
      <c r="H1577" s="14">
        <v>40001</v>
      </c>
      <c r="I1577" s="16">
        <v>40014</v>
      </c>
      <c r="J1577" s="15">
        <v>18</v>
      </c>
      <c r="K1577" s="15">
        <v>0</v>
      </c>
      <c r="L1577" s="15">
        <v>18</v>
      </c>
      <c r="M1577" s="15">
        <v>13</v>
      </c>
      <c r="O1577" t="str">
        <f t="shared" si="24"/>
        <v>JRRenewal Lapse</v>
      </c>
    </row>
    <row r="1578" spans="1:15" ht="12" customHeight="1" outlineLevel="1" x14ac:dyDescent="0.2">
      <c r="A1578" s="12" t="s">
        <v>24155</v>
      </c>
      <c r="B1578" s="12">
        <v>17573</v>
      </c>
      <c r="C1578" s="12" t="s">
        <v>20135</v>
      </c>
      <c r="D1578" s="13">
        <v>39972</v>
      </c>
      <c r="E1578" s="13">
        <v>39973</v>
      </c>
      <c r="F1578" s="14">
        <v>39983</v>
      </c>
      <c r="G1578" s="14">
        <v>40031</v>
      </c>
      <c r="H1578" s="14">
        <v>40032</v>
      </c>
      <c r="I1578" s="16">
        <v>40066</v>
      </c>
      <c r="J1578" s="15">
        <v>48</v>
      </c>
      <c r="K1578" s="15">
        <v>1</v>
      </c>
      <c r="L1578" s="15">
        <v>49</v>
      </c>
      <c r="M1578" s="15">
        <v>34</v>
      </c>
      <c r="O1578" t="str">
        <f t="shared" si="24"/>
        <v>JRBound &amp; Not Paid</v>
      </c>
    </row>
    <row r="1579" spans="1:15" ht="12" customHeight="1" outlineLevel="1" x14ac:dyDescent="0.2">
      <c r="A1579" s="12" t="s">
        <v>24156</v>
      </c>
      <c r="B1579" s="12">
        <v>17399</v>
      </c>
      <c r="C1579" s="12" t="s">
        <v>20135</v>
      </c>
      <c r="D1579" s="13">
        <v>39979</v>
      </c>
      <c r="E1579" s="13">
        <v>39982</v>
      </c>
      <c r="F1579" s="14">
        <v>39983</v>
      </c>
      <c r="G1579" s="14">
        <v>40010</v>
      </c>
      <c r="H1579" s="14">
        <v>40010</v>
      </c>
      <c r="I1579" s="16">
        <v>40037</v>
      </c>
      <c r="J1579" s="15">
        <v>27</v>
      </c>
      <c r="K1579" s="15">
        <v>0</v>
      </c>
      <c r="L1579" s="15">
        <v>27</v>
      </c>
      <c r="M1579" s="15">
        <v>27</v>
      </c>
      <c r="O1579" t="str">
        <f t="shared" si="24"/>
        <v>LABBound &amp; Not Paid</v>
      </c>
    </row>
    <row r="1580" spans="1:15" ht="12" customHeight="1" outlineLevel="1" x14ac:dyDescent="0.2">
      <c r="A1580" s="12" t="s">
        <v>24156</v>
      </c>
      <c r="B1580" s="12">
        <v>17247</v>
      </c>
      <c r="C1580" s="12" t="s">
        <v>20135</v>
      </c>
      <c r="D1580" s="13">
        <v>39980</v>
      </c>
      <c r="E1580" s="13">
        <v>39982</v>
      </c>
      <c r="F1580" s="14">
        <v>39983</v>
      </c>
      <c r="G1580" s="14">
        <v>39995</v>
      </c>
      <c r="H1580" s="14">
        <v>39995</v>
      </c>
      <c r="I1580" s="16">
        <v>40009</v>
      </c>
      <c r="J1580" s="15">
        <v>12</v>
      </c>
      <c r="K1580" s="15">
        <v>0</v>
      </c>
      <c r="L1580" s="15">
        <v>12</v>
      </c>
      <c r="M1580" s="15">
        <v>14</v>
      </c>
      <c r="O1580" t="str">
        <f t="shared" si="24"/>
        <v>LABBound &amp; Not Paid</v>
      </c>
    </row>
    <row r="1581" spans="1:15" ht="12" customHeight="1" outlineLevel="1" x14ac:dyDescent="0.2">
      <c r="A1581" s="12" t="s">
        <v>24157</v>
      </c>
      <c r="B1581" s="12">
        <v>17303</v>
      </c>
      <c r="C1581" s="12" t="s">
        <v>20135</v>
      </c>
      <c r="D1581" s="13">
        <v>39972</v>
      </c>
      <c r="E1581" s="13">
        <v>39982</v>
      </c>
      <c r="F1581" s="14">
        <v>39983</v>
      </c>
      <c r="G1581" s="14">
        <v>39986</v>
      </c>
      <c r="H1581" s="14">
        <v>40007</v>
      </c>
      <c r="I1581" s="16">
        <v>40022</v>
      </c>
      <c r="J1581" s="15">
        <v>3</v>
      </c>
      <c r="K1581" s="15">
        <v>21</v>
      </c>
      <c r="L1581" s="15">
        <v>24</v>
      </c>
      <c r="M1581" s="15">
        <v>15</v>
      </c>
      <c r="O1581" t="str">
        <f t="shared" si="24"/>
        <v>MCBBound &amp; Not Paid</v>
      </c>
    </row>
    <row r="1582" spans="1:15" ht="12" customHeight="1" outlineLevel="1" x14ac:dyDescent="0.2">
      <c r="A1582" s="12" t="s">
        <v>24158</v>
      </c>
      <c r="B1582" s="12">
        <v>18190</v>
      </c>
      <c r="C1582" s="12" t="s">
        <v>20134</v>
      </c>
      <c r="D1582" s="13">
        <v>39981</v>
      </c>
      <c r="E1582" s="13">
        <v>39983</v>
      </c>
      <c r="F1582" s="14">
        <v>39983</v>
      </c>
      <c r="G1582" s="14">
        <v>39983</v>
      </c>
      <c r="H1582" s="14">
        <v>39983</v>
      </c>
      <c r="I1582" s="18"/>
      <c r="J1582" s="15">
        <v>0</v>
      </c>
      <c r="K1582" s="15">
        <v>0</v>
      </c>
      <c r="L1582" s="15">
        <v>0</v>
      </c>
      <c r="M1582" s="15">
        <v>0</v>
      </c>
      <c r="O1582" t="str">
        <f t="shared" si="24"/>
        <v>NBBNo Sale</v>
      </c>
    </row>
    <row r="1583" spans="1:15" ht="12" customHeight="1" outlineLevel="1" x14ac:dyDescent="0.2">
      <c r="A1583" s="12" t="s">
        <v>24158</v>
      </c>
      <c r="B1583" s="12">
        <v>18193</v>
      </c>
      <c r="C1583" s="12" t="s">
        <v>20133</v>
      </c>
      <c r="D1583" s="13">
        <v>39974</v>
      </c>
      <c r="E1583" s="13">
        <v>39983</v>
      </c>
      <c r="F1583" s="14">
        <v>39983</v>
      </c>
      <c r="G1583" s="20"/>
      <c r="H1583" s="20"/>
      <c r="I1583" s="18"/>
      <c r="J1583" s="23"/>
      <c r="K1583" s="23"/>
      <c r="L1583" s="15">
        <v>0</v>
      </c>
      <c r="M1583" s="15">
        <v>0</v>
      </c>
      <c r="O1583" t="str">
        <f t="shared" si="24"/>
        <v>NBBDeclined</v>
      </c>
    </row>
    <row r="1584" spans="1:15" ht="12" customHeight="1" outlineLevel="1" x14ac:dyDescent="0.2">
      <c r="A1584" s="12" t="s">
        <v>24158</v>
      </c>
      <c r="B1584" s="12">
        <v>18194</v>
      </c>
      <c r="C1584" s="12" t="s">
        <v>20136</v>
      </c>
      <c r="D1584" s="13">
        <v>39975</v>
      </c>
      <c r="E1584" s="13">
        <v>39983</v>
      </c>
      <c r="F1584" s="14">
        <v>39983</v>
      </c>
      <c r="G1584" s="14">
        <v>39995</v>
      </c>
      <c r="H1584" s="20"/>
      <c r="I1584" s="18"/>
      <c r="J1584" s="15">
        <v>12</v>
      </c>
      <c r="K1584" s="23"/>
      <c r="L1584" s="15">
        <v>0</v>
      </c>
      <c r="M1584" s="15">
        <v>0</v>
      </c>
      <c r="O1584" t="str">
        <f t="shared" si="24"/>
        <v>NBBClose-No Info</v>
      </c>
    </row>
    <row r="1585" spans="1:15" ht="12" customHeight="1" outlineLevel="1" x14ac:dyDescent="0.2">
      <c r="A1585" s="12" t="s">
        <v>20138</v>
      </c>
      <c r="B1585" s="12">
        <v>17239</v>
      </c>
      <c r="C1585" s="12" t="s">
        <v>20135</v>
      </c>
      <c r="D1585" s="13">
        <v>39981</v>
      </c>
      <c r="E1585" s="13">
        <v>39986</v>
      </c>
      <c r="F1585" s="14">
        <v>39986</v>
      </c>
      <c r="G1585" s="14">
        <v>39993</v>
      </c>
      <c r="H1585" s="14">
        <v>40000</v>
      </c>
      <c r="I1585" s="16">
        <v>40008</v>
      </c>
      <c r="J1585" s="15">
        <v>7</v>
      </c>
      <c r="K1585" s="15">
        <v>7</v>
      </c>
      <c r="L1585" s="15">
        <v>14</v>
      </c>
      <c r="M1585" s="15">
        <v>8</v>
      </c>
      <c r="O1585" t="str">
        <f t="shared" si="24"/>
        <v>CNJBound &amp; Not Paid</v>
      </c>
    </row>
    <row r="1586" spans="1:15" ht="12" customHeight="1" outlineLevel="1" x14ac:dyDescent="0.2">
      <c r="A1586" s="12" t="s">
        <v>20138</v>
      </c>
      <c r="B1586" s="12">
        <v>17262</v>
      </c>
      <c r="C1586" s="12" t="s">
        <v>20135</v>
      </c>
      <c r="D1586" s="13">
        <v>39980</v>
      </c>
      <c r="E1586" s="13">
        <v>39983</v>
      </c>
      <c r="F1586" s="14">
        <v>39986</v>
      </c>
      <c r="G1586" s="14">
        <v>39995</v>
      </c>
      <c r="H1586" s="14">
        <v>39995</v>
      </c>
      <c r="I1586" s="16">
        <v>40013</v>
      </c>
      <c r="J1586" s="15">
        <v>9</v>
      </c>
      <c r="K1586" s="15">
        <v>0</v>
      </c>
      <c r="L1586" s="15">
        <v>9</v>
      </c>
      <c r="M1586" s="15">
        <v>18</v>
      </c>
      <c r="O1586" t="str">
        <f t="shared" si="24"/>
        <v>CNJBound &amp; Not Paid</v>
      </c>
    </row>
    <row r="1587" spans="1:15" ht="12" customHeight="1" outlineLevel="1" x14ac:dyDescent="0.2">
      <c r="A1587" s="12" t="s">
        <v>24153</v>
      </c>
      <c r="B1587" s="12">
        <v>17236</v>
      </c>
      <c r="C1587" s="12" t="s">
        <v>20135</v>
      </c>
      <c r="D1587" s="13">
        <v>39978</v>
      </c>
      <c r="E1587" s="13">
        <v>39983</v>
      </c>
      <c r="F1587" s="14">
        <v>39986</v>
      </c>
      <c r="G1587" s="14">
        <v>39993</v>
      </c>
      <c r="H1587" s="14">
        <v>39993</v>
      </c>
      <c r="I1587" s="16">
        <v>40007</v>
      </c>
      <c r="J1587" s="15">
        <v>7</v>
      </c>
      <c r="K1587" s="15">
        <v>0</v>
      </c>
      <c r="L1587" s="15">
        <v>7</v>
      </c>
      <c r="M1587" s="15">
        <v>14</v>
      </c>
      <c r="O1587" t="str">
        <f t="shared" si="24"/>
        <v>HJMBound &amp; Not Paid</v>
      </c>
    </row>
    <row r="1588" spans="1:15" ht="12" customHeight="1" outlineLevel="1" x14ac:dyDescent="0.2">
      <c r="A1588" s="12" t="s">
        <v>24153</v>
      </c>
      <c r="B1588" s="12">
        <v>17371</v>
      </c>
      <c r="C1588" s="12" t="s">
        <v>20135</v>
      </c>
      <c r="D1588" s="13">
        <v>39976</v>
      </c>
      <c r="E1588" s="13">
        <v>39986</v>
      </c>
      <c r="F1588" s="14">
        <v>39986</v>
      </c>
      <c r="G1588" s="14">
        <v>40003</v>
      </c>
      <c r="H1588" s="14">
        <v>40003</v>
      </c>
      <c r="I1588" s="16">
        <v>40026</v>
      </c>
      <c r="J1588" s="15">
        <v>17</v>
      </c>
      <c r="K1588" s="15">
        <v>0</v>
      </c>
      <c r="L1588" s="15">
        <v>17</v>
      </c>
      <c r="M1588" s="15">
        <v>23</v>
      </c>
      <c r="O1588" t="str">
        <f t="shared" si="24"/>
        <v>HJMBound &amp; Not Paid</v>
      </c>
    </row>
    <row r="1589" spans="1:15" ht="12" customHeight="1" outlineLevel="1" x14ac:dyDescent="0.2">
      <c r="A1589" s="12" t="s">
        <v>24153</v>
      </c>
      <c r="B1589" s="12">
        <v>18195</v>
      </c>
      <c r="C1589" s="12" t="s">
        <v>20133</v>
      </c>
      <c r="D1589" s="13">
        <v>39983</v>
      </c>
      <c r="E1589" s="13">
        <v>39986</v>
      </c>
      <c r="F1589" s="14">
        <v>39986</v>
      </c>
      <c r="G1589" s="20"/>
      <c r="H1589" s="20"/>
      <c r="I1589" s="18"/>
      <c r="J1589" s="23"/>
      <c r="K1589" s="23"/>
      <c r="L1589" s="15">
        <v>0</v>
      </c>
      <c r="M1589" s="15">
        <v>0</v>
      </c>
      <c r="O1589" t="str">
        <f t="shared" si="24"/>
        <v>HJMDeclined</v>
      </c>
    </row>
    <row r="1590" spans="1:15" ht="12" customHeight="1" outlineLevel="1" x14ac:dyDescent="0.2">
      <c r="A1590" s="12" t="s">
        <v>24153</v>
      </c>
      <c r="B1590" s="12">
        <v>17249</v>
      </c>
      <c r="C1590" s="12" t="s">
        <v>20135</v>
      </c>
      <c r="D1590" s="13">
        <v>39983</v>
      </c>
      <c r="E1590" s="13">
        <v>39986</v>
      </c>
      <c r="F1590" s="14">
        <v>39986</v>
      </c>
      <c r="G1590" s="19">
        <v>39994</v>
      </c>
      <c r="H1590" s="19">
        <v>39994</v>
      </c>
      <c r="I1590" s="16">
        <v>40009</v>
      </c>
      <c r="J1590" s="22">
        <v>8</v>
      </c>
      <c r="K1590" s="22">
        <v>0</v>
      </c>
      <c r="L1590" s="15">
        <v>8</v>
      </c>
      <c r="M1590" s="15">
        <v>15</v>
      </c>
      <c r="O1590" t="str">
        <f t="shared" si="24"/>
        <v>HJMBound &amp; Not Paid</v>
      </c>
    </row>
    <row r="1591" spans="1:15" ht="12" customHeight="1" outlineLevel="1" x14ac:dyDescent="0.2">
      <c r="A1591" s="12" t="s">
        <v>24155</v>
      </c>
      <c r="B1591" s="12">
        <v>17182</v>
      </c>
      <c r="C1591" s="12" t="s">
        <v>20135</v>
      </c>
      <c r="D1591" s="13">
        <v>39986</v>
      </c>
      <c r="E1591" s="13">
        <v>39986</v>
      </c>
      <c r="F1591" s="14">
        <v>39986</v>
      </c>
      <c r="G1591" s="14">
        <v>39986</v>
      </c>
      <c r="H1591" s="14">
        <v>39986</v>
      </c>
      <c r="I1591" s="16">
        <v>39995</v>
      </c>
      <c r="J1591" s="15">
        <v>0</v>
      </c>
      <c r="K1591" s="15">
        <v>0</v>
      </c>
      <c r="L1591" s="15">
        <v>0</v>
      </c>
      <c r="M1591" s="15">
        <v>9</v>
      </c>
      <c r="O1591" t="str">
        <f t="shared" si="24"/>
        <v>JRBound &amp; Not Paid</v>
      </c>
    </row>
    <row r="1592" spans="1:15" ht="12" customHeight="1" outlineLevel="1" x14ac:dyDescent="0.2">
      <c r="A1592" s="12" t="s">
        <v>24155</v>
      </c>
      <c r="B1592" s="12">
        <v>17299</v>
      </c>
      <c r="C1592" s="12" t="s">
        <v>20135</v>
      </c>
      <c r="D1592" s="13">
        <v>39980</v>
      </c>
      <c r="E1592" s="13">
        <v>39983</v>
      </c>
      <c r="F1592" s="14">
        <v>39986</v>
      </c>
      <c r="G1592" s="14">
        <v>40014</v>
      </c>
      <c r="H1592" s="14">
        <v>40016</v>
      </c>
      <c r="I1592" s="16">
        <v>40021</v>
      </c>
      <c r="J1592" s="15">
        <v>28</v>
      </c>
      <c r="K1592" s="15">
        <v>2</v>
      </c>
      <c r="L1592" s="15">
        <v>30</v>
      </c>
      <c r="M1592" s="15">
        <v>5</v>
      </c>
      <c r="O1592" t="str">
        <f t="shared" si="24"/>
        <v>JRBound &amp; Not Paid</v>
      </c>
    </row>
    <row r="1593" spans="1:15" ht="12" customHeight="1" outlineLevel="1" x14ac:dyDescent="0.2">
      <c r="A1593" s="12" t="s">
        <v>24156</v>
      </c>
      <c r="B1593" s="12">
        <v>17302</v>
      </c>
      <c r="C1593" s="12" t="s">
        <v>20135</v>
      </c>
      <c r="D1593" s="13">
        <v>39981</v>
      </c>
      <c r="E1593" s="13">
        <v>39983</v>
      </c>
      <c r="F1593" s="14">
        <v>39986</v>
      </c>
      <c r="G1593" s="14">
        <v>40007</v>
      </c>
      <c r="H1593" s="14">
        <v>40007</v>
      </c>
      <c r="I1593" s="16">
        <v>40022</v>
      </c>
      <c r="J1593" s="15">
        <v>21</v>
      </c>
      <c r="K1593" s="15">
        <v>0</v>
      </c>
      <c r="L1593" s="15">
        <v>21</v>
      </c>
      <c r="M1593" s="15">
        <v>15</v>
      </c>
      <c r="O1593" t="str">
        <f t="shared" si="24"/>
        <v>LABBound &amp; Not Paid</v>
      </c>
    </row>
    <row r="1594" spans="1:15" ht="12" customHeight="1" outlineLevel="1" x14ac:dyDescent="0.2">
      <c r="A1594" s="12" t="s">
        <v>24156</v>
      </c>
      <c r="B1594" s="12">
        <v>18200</v>
      </c>
      <c r="C1594" s="12" t="s">
        <v>20135</v>
      </c>
      <c r="D1594" s="13">
        <v>39983</v>
      </c>
      <c r="E1594" s="13">
        <v>39986</v>
      </c>
      <c r="F1594" s="14">
        <v>39986</v>
      </c>
      <c r="G1594" s="14">
        <v>39993</v>
      </c>
      <c r="H1594" s="14">
        <v>40007</v>
      </c>
      <c r="I1594" s="18"/>
      <c r="J1594" s="15">
        <v>7</v>
      </c>
      <c r="K1594" s="15">
        <v>14</v>
      </c>
      <c r="L1594" s="15">
        <v>21</v>
      </c>
      <c r="M1594" s="15">
        <v>0</v>
      </c>
      <c r="O1594" t="str">
        <f t="shared" si="24"/>
        <v>LABBound &amp; Not Paid</v>
      </c>
    </row>
    <row r="1595" spans="1:15" ht="12" customHeight="1" outlineLevel="1" x14ac:dyDescent="0.2">
      <c r="A1595" s="12" t="s">
        <v>24157</v>
      </c>
      <c r="B1595" s="12">
        <v>17541</v>
      </c>
      <c r="C1595" s="12" t="s">
        <v>20135</v>
      </c>
      <c r="D1595" s="13">
        <v>39982</v>
      </c>
      <c r="E1595" s="13">
        <v>39986</v>
      </c>
      <c r="F1595" s="14">
        <v>39986</v>
      </c>
      <c r="G1595" s="14">
        <v>40022</v>
      </c>
      <c r="H1595" s="14">
        <v>40023</v>
      </c>
      <c r="I1595" s="16">
        <v>40057</v>
      </c>
      <c r="J1595" s="15">
        <v>36</v>
      </c>
      <c r="K1595" s="15">
        <v>1</v>
      </c>
      <c r="L1595" s="15">
        <v>37</v>
      </c>
      <c r="M1595" s="15">
        <v>34</v>
      </c>
      <c r="O1595" t="str">
        <f t="shared" si="24"/>
        <v>MCBBound &amp; Not Paid</v>
      </c>
    </row>
    <row r="1596" spans="1:15" ht="12" customHeight="1" outlineLevel="1" x14ac:dyDescent="0.2">
      <c r="A1596" s="12" t="s">
        <v>24158</v>
      </c>
      <c r="B1596" s="12">
        <v>18197</v>
      </c>
      <c r="C1596" s="12" t="s">
        <v>20133</v>
      </c>
      <c r="D1596" s="13">
        <v>39967</v>
      </c>
      <c r="E1596" s="13">
        <v>39972</v>
      </c>
      <c r="F1596" s="14">
        <v>39986</v>
      </c>
      <c r="G1596" s="20"/>
      <c r="H1596" s="20"/>
      <c r="I1596" s="18"/>
      <c r="J1596" s="23"/>
      <c r="K1596" s="23"/>
      <c r="L1596" s="15">
        <v>0</v>
      </c>
      <c r="M1596" s="15">
        <v>0</v>
      </c>
      <c r="O1596" t="str">
        <f t="shared" si="24"/>
        <v>NBBDeclined</v>
      </c>
    </row>
    <row r="1597" spans="1:15" ht="12" customHeight="1" outlineLevel="1" x14ac:dyDescent="0.2">
      <c r="A1597" s="12" t="s">
        <v>24158</v>
      </c>
      <c r="B1597" s="12">
        <v>18199</v>
      </c>
      <c r="C1597" s="12" t="s">
        <v>20133</v>
      </c>
      <c r="D1597" s="13">
        <v>39976</v>
      </c>
      <c r="E1597" s="13">
        <v>39981</v>
      </c>
      <c r="F1597" s="14">
        <v>39986</v>
      </c>
      <c r="G1597" s="20"/>
      <c r="H1597" s="20"/>
      <c r="I1597" s="18"/>
      <c r="J1597" s="23"/>
      <c r="K1597" s="23"/>
      <c r="L1597" s="15">
        <v>0</v>
      </c>
      <c r="M1597" s="15">
        <v>0</v>
      </c>
      <c r="O1597" t="str">
        <f t="shared" si="24"/>
        <v>NBBDeclined</v>
      </c>
    </row>
    <row r="1598" spans="1:15" ht="12" customHeight="1" outlineLevel="1" x14ac:dyDescent="0.2">
      <c r="A1598" s="12" t="s">
        <v>24158</v>
      </c>
      <c r="B1598" s="12">
        <v>18198</v>
      </c>
      <c r="C1598" s="12" t="s">
        <v>20133</v>
      </c>
      <c r="D1598" s="13">
        <v>39951</v>
      </c>
      <c r="E1598" s="13">
        <v>39976</v>
      </c>
      <c r="F1598" s="14">
        <v>39986</v>
      </c>
      <c r="G1598" s="20"/>
      <c r="H1598" s="20"/>
      <c r="I1598" s="18"/>
      <c r="J1598" s="23"/>
      <c r="K1598" s="23"/>
      <c r="L1598" s="15">
        <v>0</v>
      </c>
      <c r="M1598" s="15">
        <v>0</v>
      </c>
      <c r="O1598" t="str">
        <f t="shared" si="24"/>
        <v>NBBDeclined</v>
      </c>
    </row>
    <row r="1599" spans="1:15" ht="12" customHeight="1" outlineLevel="1" x14ac:dyDescent="0.2">
      <c r="A1599" s="12" t="s">
        <v>24158</v>
      </c>
      <c r="B1599" s="12">
        <v>18201</v>
      </c>
      <c r="C1599" s="12" t="s">
        <v>20133</v>
      </c>
      <c r="D1599" s="13">
        <v>39974</v>
      </c>
      <c r="E1599" s="13">
        <v>39986</v>
      </c>
      <c r="F1599" s="14">
        <v>39986</v>
      </c>
      <c r="G1599" s="20"/>
      <c r="H1599" s="20"/>
      <c r="I1599" s="18"/>
      <c r="J1599" s="23"/>
      <c r="K1599" s="23"/>
      <c r="L1599" s="15">
        <v>0</v>
      </c>
      <c r="M1599" s="15">
        <v>0</v>
      </c>
      <c r="O1599" t="str">
        <f t="shared" si="24"/>
        <v>NBBDeclined</v>
      </c>
    </row>
    <row r="1600" spans="1:15" ht="12" customHeight="1" outlineLevel="1" x14ac:dyDescent="0.2">
      <c r="A1600" s="12" t="s">
        <v>20138</v>
      </c>
      <c r="B1600" s="12">
        <v>17205</v>
      </c>
      <c r="C1600" s="12" t="s">
        <v>20135</v>
      </c>
      <c r="D1600" s="13">
        <v>39969</v>
      </c>
      <c r="E1600" s="13">
        <v>39986</v>
      </c>
      <c r="F1600" s="14">
        <v>39987</v>
      </c>
      <c r="G1600" s="14">
        <v>39990</v>
      </c>
      <c r="H1600" s="14">
        <v>39990</v>
      </c>
      <c r="I1600" s="16">
        <v>40000</v>
      </c>
      <c r="J1600" s="15">
        <v>3</v>
      </c>
      <c r="K1600" s="15">
        <v>0</v>
      </c>
      <c r="L1600" s="15">
        <v>3</v>
      </c>
      <c r="M1600" s="15">
        <v>10</v>
      </c>
      <c r="O1600" t="str">
        <f t="shared" si="24"/>
        <v>CNJBound &amp; Not Paid</v>
      </c>
    </row>
    <row r="1601" spans="1:15" ht="12" customHeight="1" outlineLevel="1" x14ac:dyDescent="0.2">
      <c r="A1601" s="12" t="s">
        <v>20138</v>
      </c>
      <c r="B1601" s="12">
        <v>17256</v>
      </c>
      <c r="C1601" s="12" t="s">
        <v>20135</v>
      </c>
      <c r="D1601" s="13">
        <v>39982</v>
      </c>
      <c r="E1601" s="13">
        <v>39986</v>
      </c>
      <c r="F1601" s="14">
        <v>39987</v>
      </c>
      <c r="G1601" s="14">
        <v>39996</v>
      </c>
      <c r="H1601" s="14">
        <v>39996</v>
      </c>
      <c r="I1601" s="16">
        <v>40012</v>
      </c>
      <c r="J1601" s="15">
        <v>9</v>
      </c>
      <c r="K1601" s="15">
        <v>0</v>
      </c>
      <c r="L1601" s="15">
        <v>9</v>
      </c>
      <c r="M1601" s="15">
        <v>16</v>
      </c>
      <c r="O1601" t="str">
        <f t="shared" si="24"/>
        <v>CNJBound &amp; Not Paid</v>
      </c>
    </row>
    <row r="1602" spans="1:15" ht="12" customHeight="1" outlineLevel="1" x14ac:dyDescent="0.2">
      <c r="A1602" s="12" t="s">
        <v>24153</v>
      </c>
      <c r="B1602" s="12">
        <v>18202</v>
      </c>
      <c r="C1602" s="12" t="s">
        <v>20133</v>
      </c>
      <c r="D1602" s="13">
        <v>39973</v>
      </c>
      <c r="E1602" s="13">
        <v>39986</v>
      </c>
      <c r="F1602" s="14">
        <v>39987</v>
      </c>
      <c r="G1602" s="20"/>
      <c r="H1602" s="20"/>
      <c r="I1602" s="18"/>
      <c r="J1602" s="23"/>
      <c r="K1602" s="23"/>
      <c r="L1602" s="15">
        <v>0</v>
      </c>
      <c r="M1602" s="15">
        <v>0</v>
      </c>
      <c r="O1602" t="str">
        <f t="shared" si="24"/>
        <v>HJMDeclined</v>
      </c>
    </row>
    <row r="1603" spans="1:15" ht="12" customHeight="1" outlineLevel="1" x14ac:dyDescent="0.2">
      <c r="A1603" s="12" t="s">
        <v>24153</v>
      </c>
      <c r="B1603" s="12">
        <v>18203</v>
      </c>
      <c r="C1603" s="12" t="s">
        <v>20133</v>
      </c>
      <c r="D1603" s="13">
        <v>39973</v>
      </c>
      <c r="E1603" s="13">
        <v>39986</v>
      </c>
      <c r="F1603" s="14">
        <v>39987</v>
      </c>
      <c r="G1603" s="20"/>
      <c r="H1603" s="20"/>
      <c r="I1603" s="18"/>
      <c r="J1603" s="23"/>
      <c r="K1603" s="23"/>
      <c r="L1603" s="15">
        <v>0</v>
      </c>
      <c r="M1603" s="15">
        <v>0</v>
      </c>
      <c r="O1603" t="str">
        <f t="shared" ref="O1603:O1666" si="25">+A1603&amp;C1603</f>
        <v>HJMDeclined</v>
      </c>
    </row>
    <row r="1604" spans="1:15" ht="12" customHeight="1" outlineLevel="1" x14ac:dyDescent="0.2">
      <c r="A1604" s="12" t="s">
        <v>24153</v>
      </c>
      <c r="B1604" s="12">
        <v>18207</v>
      </c>
      <c r="C1604" s="12" t="s">
        <v>20133</v>
      </c>
      <c r="D1604" s="13">
        <v>39919</v>
      </c>
      <c r="E1604" s="13">
        <v>39987</v>
      </c>
      <c r="F1604" s="14">
        <v>39987</v>
      </c>
      <c r="G1604" s="14">
        <v>39987</v>
      </c>
      <c r="H1604" s="20"/>
      <c r="I1604" s="18"/>
      <c r="J1604" s="15">
        <v>0</v>
      </c>
      <c r="K1604" s="23"/>
      <c r="L1604" s="15">
        <v>0</v>
      </c>
      <c r="M1604" s="15">
        <v>0</v>
      </c>
      <c r="O1604" t="str">
        <f t="shared" si="25"/>
        <v>HJMDeclined</v>
      </c>
    </row>
    <row r="1605" spans="1:15" ht="12" customHeight="1" outlineLevel="1" x14ac:dyDescent="0.2">
      <c r="A1605" s="12" t="s">
        <v>24155</v>
      </c>
      <c r="B1605" s="12">
        <v>17169</v>
      </c>
      <c r="C1605" s="12" t="s">
        <v>20135</v>
      </c>
      <c r="D1605" s="13">
        <v>39984</v>
      </c>
      <c r="E1605" s="13">
        <v>39986</v>
      </c>
      <c r="F1605" s="14">
        <v>39987</v>
      </c>
      <c r="G1605" s="14">
        <v>39987</v>
      </c>
      <c r="H1605" s="14">
        <v>39987</v>
      </c>
      <c r="I1605" s="16">
        <v>39995</v>
      </c>
      <c r="J1605" s="15">
        <v>0</v>
      </c>
      <c r="K1605" s="15">
        <v>0</v>
      </c>
      <c r="L1605" s="15">
        <v>0</v>
      </c>
      <c r="M1605" s="15">
        <v>8</v>
      </c>
      <c r="O1605" t="str">
        <f t="shared" si="25"/>
        <v>JRBound &amp; Not Paid</v>
      </c>
    </row>
    <row r="1606" spans="1:15" ht="12" customHeight="1" outlineLevel="1" x14ac:dyDescent="0.2">
      <c r="A1606" s="12" t="s">
        <v>24156</v>
      </c>
      <c r="B1606" s="12">
        <v>18204</v>
      </c>
      <c r="C1606" s="12" t="s">
        <v>20136</v>
      </c>
      <c r="D1606" s="13">
        <v>39976</v>
      </c>
      <c r="E1606" s="13">
        <v>39982</v>
      </c>
      <c r="F1606" s="14">
        <v>39987</v>
      </c>
      <c r="G1606" s="14">
        <v>40000</v>
      </c>
      <c r="H1606" s="14">
        <v>40030</v>
      </c>
      <c r="I1606" s="18"/>
      <c r="J1606" s="15">
        <v>13</v>
      </c>
      <c r="K1606" s="15">
        <v>30</v>
      </c>
      <c r="L1606" s="15">
        <v>43</v>
      </c>
      <c r="M1606" s="15">
        <v>0</v>
      </c>
      <c r="O1606" t="str">
        <f t="shared" si="25"/>
        <v>LABClose-No Info</v>
      </c>
    </row>
    <row r="1607" spans="1:15" ht="12" customHeight="1" outlineLevel="1" x14ac:dyDescent="0.2">
      <c r="A1607" s="12" t="s">
        <v>24156</v>
      </c>
      <c r="B1607" s="12">
        <v>18206</v>
      </c>
      <c r="C1607" s="12" t="s">
        <v>20135</v>
      </c>
      <c r="D1607" s="13">
        <v>39986</v>
      </c>
      <c r="E1607" s="13">
        <v>39986</v>
      </c>
      <c r="F1607" s="14">
        <v>39987</v>
      </c>
      <c r="G1607" s="14">
        <v>39994</v>
      </c>
      <c r="H1607" s="14">
        <v>39994</v>
      </c>
      <c r="I1607" s="18"/>
      <c r="J1607" s="15">
        <v>7</v>
      </c>
      <c r="K1607" s="15">
        <v>0</v>
      </c>
      <c r="L1607" s="15">
        <v>7</v>
      </c>
      <c r="M1607" s="15">
        <v>0</v>
      </c>
      <c r="O1607" t="str">
        <f t="shared" si="25"/>
        <v>LABBound &amp; Not Paid</v>
      </c>
    </row>
    <row r="1608" spans="1:15" ht="12" customHeight="1" outlineLevel="1" x14ac:dyDescent="0.2">
      <c r="A1608" s="12" t="s">
        <v>24156</v>
      </c>
      <c r="B1608" s="12">
        <v>17296</v>
      </c>
      <c r="C1608" s="12" t="s">
        <v>20135</v>
      </c>
      <c r="D1608" s="13">
        <v>39983</v>
      </c>
      <c r="E1608" s="13">
        <v>39987</v>
      </c>
      <c r="F1608" s="14">
        <v>39987</v>
      </c>
      <c r="G1608" s="14">
        <v>40007</v>
      </c>
      <c r="H1608" s="14">
        <v>40007</v>
      </c>
      <c r="I1608" s="16">
        <v>40020</v>
      </c>
      <c r="J1608" s="15">
        <v>20</v>
      </c>
      <c r="K1608" s="15">
        <v>0</v>
      </c>
      <c r="L1608" s="15">
        <v>20</v>
      </c>
      <c r="M1608" s="15">
        <v>13</v>
      </c>
      <c r="O1608" t="str">
        <f t="shared" si="25"/>
        <v>LABBound &amp; Not Paid</v>
      </c>
    </row>
    <row r="1609" spans="1:15" ht="12" customHeight="1" outlineLevel="1" x14ac:dyDescent="0.2">
      <c r="A1609" s="12" t="s">
        <v>24156</v>
      </c>
      <c r="B1609" s="12">
        <v>18209</v>
      </c>
      <c r="C1609" s="12" t="s">
        <v>20136</v>
      </c>
      <c r="D1609" s="13">
        <v>39973</v>
      </c>
      <c r="E1609" s="13">
        <v>39987</v>
      </c>
      <c r="F1609" s="14">
        <v>39987</v>
      </c>
      <c r="G1609" s="14">
        <v>39990</v>
      </c>
      <c r="H1609" s="14">
        <v>39990</v>
      </c>
      <c r="I1609" s="18"/>
      <c r="J1609" s="15">
        <v>3</v>
      </c>
      <c r="K1609" s="15">
        <v>0</v>
      </c>
      <c r="L1609" s="15">
        <v>3</v>
      </c>
      <c r="M1609" s="15">
        <v>0</v>
      </c>
      <c r="O1609" t="str">
        <f t="shared" si="25"/>
        <v>LABClose-No Info</v>
      </c>
    </row>
    <row r="1610" spans="1:15" ht="12" customHeight="1" outlineLevel="1" x14ac:dyDescent="0.2">
      <c r="A1610" s="12" t="s">
        <v>24157</v>
      </c>
      <c r="B1610" s="12">
        <v>17154</v>
      </c>
      <c r="C1610" s="12" t="s">
        <v>20135</v>
      </c>
      <c r="D1610" s="13">
        <v>39984</v>
      </c>
      <c r="E1610" s="13">
        <v>39987</v>
      </c>
      <c r="F1610" s="14">
        <v>39987</v>
      </c>
      <c r="G1610" s="14">
        <v>39989</v>
      </c>
      <c r="H1610" s="14">
        <v>39991</v>
      </c>
      <c r="I1610" s="16">
        <v>39995</v>
      </c>
      <c r="J1610" s="15">
        <v>2</v>
      </c>
      <c r="K1610" s="15">
        <v>2</v>
      </c>
      <c r="L1610" s="15">
        <v>4</v>
      </c>
      <c r="M1610" s="15">
        <v>4</v>
      </c>
      <c r="O1610" t="str">
        <f t="shared" si="25"/>
        <v>MCBBound &amp; Not Paid</v>
      </c>
    </row>
    <row r="1611" spans="1:15" ht="12" customHeight="1" outlineLevel="1" x14ac:dyDescent="0.2">
      <c r="A1611" s="12" t="s">
        <v>24157</v>
      </c>
      <c r="B1611" s="12">
        <v>17283</v>
      </c>
      <c r="C1611" s="12" t="s">
        <v>20135</v>
      </c>
      <c r="D1611" s="13">
        <v>39986</v>
      </c>
      <c r="E1611" s="13">
        <v>39987</v>
      </c>
      <c r="F1611" s="14">
        <v>39987</v>
      </c>
      <c r="G1611" s="14">
        <v>40000</v>
      </c>
      <c r="H1611" s="14">
        <v>40008</v>
      </c>
      <c r="I1611" s="16">
        <v>40018</v>
      </c>
      <c r="J1611" s="15">
        <v>13</v>
      </c>
      <c r="K1611" s="15">
        <v>8</v>
      </c>
      <c r="L1611" s="15">
        <v>21</v>
      </c>
      <c r="M1611" s="15">
        <v>10</v>
      </c>
      <c r="O1611" t="str">
        <f t="shared" si="25"/>
        <v>MCBBound &amp; Not Paid</v>
      </c>
    </row>
    <row r="1612" spans="1:15" ht="12" customHeight="1" outlineLevel="1" x14ac:dyDescent="0.2">
      <c r="A1612" s="12" t="s">
        <v>24158</v>
      </c>
      <c r="B1612" s="12">
        <v>18205</v>
      </c>
      <c r="C1612" s="12" t="s">
        <v>20133</v>
      </c>
      <c r="D1612" s="13">
        <v>39982</v>
      </c>
      <c r="E1612" s="13">
        <v>39986</v>
      </c>
      <c r="F1612" s="14">
        <v>39987</v>
      </c>
      <c r="G1612" s="8"/>
      <c r="H1612" s="8"/>
      <c r="I1612" s="18"/>
      <c r="J1612" s="10"/>
      <c r="K1612" s="10"/>
      <c r="L1612" s="15">
        <v>0</v>
      </c>
      <c r="M1612" s="15">
        <v>0</v>
      </c>
      <c r="O1612" t="str">
        <f t="shared" si="25"/>
        <v>NBBDeclined</v>
      </c>
    </row>
    <row r="1613" spans="1:15" ht="12" customHeight="1" outlineLevel="1" x14ac:dyDescent="0.2">
      <c r="A1613" s="12" t="s">
        <v>24158</v>
      </c>
      <c r="B1613" s="12">
        <v>18208</v>
      </c>
      <c r="C1613" s="12" t="s">
        <v>20133</v>
      </c>
      <c r="D1613" s="13">
        <v>39986</v>
      </c>
      <c r="E1613" s="13">
        <v>39987</v>
      </c>
      <c r="F1613" s="14">
        <v>39987</v>
      </c>
      <c r="G1613" s="20"/>
      <c r="H1613" s="20"/>
      <c r="I1613" s="18"/>
      <c r="J1613" s="23"/>
      <c r="K1613" s="23"/>
      <c r="L1613" s="15">
        <v>0</v>
      </c>
      <c r="M1613" s="15">
        <v>0</v>
      </c>
      <c r="O1613" t="str">
        <f t="shared" si="25"/>
        <v>NBBDeclined</v>
      </c>
    </row>
    <row r="1614" spans="1:15" ht="12" customHeight="1" outlineLevel="1" x14ac:dyDescent="0.2">
      <c r="A1614" s="12" t="s">
        <v>24153</v>
      </c>
      <c r="B1614" s="12">
        <v>17441</v>
      </c>
      <c r="C1614" s="12" t="s">
        <v>20135</v>
      </c>
      <c r="D1614" s="13">
        <v>39983</v>
      </c>
      <c r="E1614" s="13">
        <v>39987</v>
      </c>
      <c r="F1614" s="14">
        <v>39988</v>
      </c>
      <c r="G1614" s="14">
        <v>40008</v>
      </c>
      <c r="H1614" s="14">
        <v>40008</v>
      </c>
      <c r="I1614" s="16">
        <v>40050</v>
      </c>
      <c r="J1614" s="15">
        <v>20</v>
      </c>
      <c r="K1614" s="15">
        <v>0</v>
      </c>
      <c r="L1614" s="15">
        <v>20</v>
      </c>
      <c r="M1614" s="15">
        <v>42</v>
      </c>
      <c r="O1614" t="str">
        <f t="shared" si="25"/>
        <v>HJMBound &amp; Not Paid</v>
      </c>
    </row>
    <row r="1615" spans="1:15" ht="12" customHeight="1" outlineLevel="1" x14ac:dyDescent="0.2">
      <c r="A1615" s="12" t="s">
        <v>24153</v>
      </c>
      <c r="B1615" s="12">
        <v>18210</v>
      </c>
      <c r="C1615" s="12" t="s">
        <v>20135</v>
      </c>
      <c r="D1615" s="18"/>
      <c r="E1615" s="13">
        <v>39987</v>
      </c>
      <c r="F1615" s="14">
        <v>39988</v>
      </c>
      <c r="G1615" s="14">
        <v>39988</v>
      </c>
      <c r="H1615" s="14">
        <v>39988</v>
      </c>
      <c r="I1615" s="18"/>
      <c r="J1615" s="15">
        <v>0</v>
      </c>
      <c r="K1615" s="15">
        <v>0</v>
      </c>
      <c r="L1615" s="15">
        <v>0</v>
      </c>
      <c r="M1615" s="15">
        <v>0</v>
      </c>
      <c r="O1615" t="str">
        <f t="shared" si="25"/>
        <v>HJMBound &amp; Not Paid</v>
      </c>
    </row>
    <row r="1616" spans="1:15" ht="12" customHeight="1" outlineLevel="1" x14ac:dyDescent="0.2">
      <c r="A1616" s="12" t="s">
        <v>24153</v>
      </c>
      <c r="B1616" s="12">
        <v>17434</v>
      </c>
      <c r="C1616" s="12" t="s">
        <v>20135</v>
      </c>
      <c r="D1616" s="13">
        <v>39986</v>
      </c>
      <c r="E1616" s="13">
        <v>39986</v>
      </c>
      <c r="F1616" s="14">
        <v>39988</v>
      </c>
      <c r="G1616" s="14">
        <v>40008</v>
      </c>
      <c r="H1616" s="14">
        <v>40008</v>
      </c>
      <c r="I1616" s="16">
        <v>40047</v>
      </c>
      <c r="J1616" s="15">
        <v>20</v>
      </c>
      <c r="K1616" s="15">
        <v>0</v>
      </c>
      <c r="L1616" s="15">
        <v>20</v>
      </c>
      <c r="M1616" s="15">
        <v>39</v>
      </c>
      <c r="O1616" t="str">
        <f t="shared" si="25"/>
        <v>HJMBound &amp; Not Paid</v>
      </c>
    </row>
    <row r="1617" spans="1:15" ht="12" customHeight="1" outlineLevel="1" x14ac:dyDescent="0.2">
      <c r="A1617" s="12" t="s">
        <v>24153</v>
      </c>
      <c r="B1617" s="12">
        <v>18213</v>
      </c>
      <c r="C1617" s="12" t="s">
        <v>20133</v>
      </c>
      <c r="D1617" s="13">
        <v>39986</v>
      </c>
      <c r="E1617" s="13">
        <v>39988</v>
      </c>
      <c r="F1617" s="14">
        <v>39988</v>
      </c>
      <c r="G1617" s="14">
        <v>39988</v>
      </c>
      <c r="H1617" s="20"/>
      <c r="I1617" s="18"/>
      <c r="J1617" s="15">
        <v>0</v>
      </c>
      <c r="K1617" s="23"/>
      <c r="L1617" s="15">
        <v>0</v>
      </c>
      <c r="M1617" s="15">
        <v>0</v>
      </c>
      <c r="O1617" t="str">
        <f t="shared" si="25"/>
        <v>HJMDeclined</v>
      </c>
    </row>
    <row r="1618" spans="1:15" ht="12" customHeight="1" outlineLevel="1" x14ac:dyDescent="0.2">
      <c r="A1618" s="12" t="s">
        <v>24156</v>
      </c>
      <c r="B1618" s="12">
        <v>17153</v>
      </c>
      <c r="C1618" s="12" t="s">
        <v>20135</v>
      </c>
      <c r="D1618" s="13">
        <v>39982</v>
      </c>
      <c r="E1618" s="13">
        <v>39987</v>
      </c>
      <c r="F1618" s="14">
        <v>39988</v>
      </c>
      <c r="G1618" s="14">
        <v>39989</v>
      </c>
      <c r="H1618" s="19">
        <v>39989</v>
      </c>
      <c r="I1618" s="16">
        <v>39995</v>
      </c>
      <c r="J1618" s="15">
        <v>1</v>
      </c>
      <c r="K1618" s="22">
        <v>0</v>
      </c>
      <c r="L1618" s="15">
        <v>1</v>
      </c>
      <c r="M1618" s="15">
        <v>6</v>
      </c>
      <c r="O1618" t="str">
        <f t="shared" si="25"/>
        <v>LABBound &amp; Not Paid</v>
      </c>
    </row>
    <row r="1619" spans="1:15" ht="12" customHeight="1" outlineLevel="1" x14ac:dyDescent="0.2">
      <c r="A1619" s="12" t="s">
        <v>24156</v>
      </c>
      <c r="B1619" s="12">
        <v>18212</v>
      </c>
      <c r="C1619" s="12" t="s">
        <v>20133</v>
      </c>
      <c r="D1619" s="13">
        <v>39983</v>
      </c>
      <c r="E1619" s="13">
        <v>39988</v>
      </c>
      <c r="F1619" s="14">
        <v>39988</v>
      </c>
      <c r="G1619" s="20"/>
      <c r="H1619" s="20"/>
      <c r="I1619" s="18"/>
      <c r="J1619" s="23"/>
      <c r="K1619" s="23"/>
      <c r="L1619" s="15">
        <v>0</v>
      </c>
      <c r="M1619" s="15">
        <v>0</v>
      </c>
      <c r="O1619" t="str">
        <f t="shared" si="25"/>
        <v>LABDeclined</v>
      </c>
    </row>
    <row r="1620" spans="1:15" ht="12" customHeight="1" outlineLevel="1" x14ac:dyDescent="0.2">
      <c r="A1620" s="12" t="s">
        <v>24156</v>
      </c>
      <c r="B1620" s="12">
        <v>17198</v>
      </c>
      <c r="C1620" s="12" t="s">
        <v>20135</v>
      </c>
      <c r="D1620" s="13">
        <v>39982</v>
      </c>
      <c r="E1620" s="13">
        <v>39988</v>
      </c>
      <c r="F1620" s="14">
        <v>39988</v>
      </c>
      <c r="G1620" s="14">
        <v>39989</v>
      </c>
      <c r="H1620" s="14">
        <v>39989</v>
      </c>
      <c r="I1620" s="16">
        <v>39996</v>
      </c>
      <c r="J1620" s="15">
        <v>1</v>
      </c>
      <c r="K1620" s="15">
        <v>0</v>
      </c>
      <c r="L1620" s="15">
        <v>1</v>
      </c>
      <c r="M1620" s="15">
        <v>7</v>
      </c>
      <c r="O1620" t="str">
        <f t="shared" si="25"/>
        <v>LABBound &amp; Not Paid</v>
      </c>
    </row>
    <row r="1621" spans="1:15" ht="12" customHeight="1" outlineLevel="1" x14ac:dyDescent="0.2">
      <c r="A1621" s="12" t="s">
        <v>24156</v>
      </c>
      <c r="B1621" s="12">
        <v>17435</v>
      </c>
      <c r="C1621" s="12" t="s">
        <v>20135</v>
      </c>
      <c r="D1621" s="13">
        <v>39979</v>
      </c>
      <c r="E1621" s="13">
        <v>39987</v>
      </c>
      <c r="F1621" s="14">
        <v>39988</v>
      </c>
      <c r="G1621" s="14">
        <v>40011</v>
      </c>
      <c r="H1621" s="14">
        <v>40038</v>
      </c>
      <c r="I1621" s="16">
        <v>40047</v>
      </c>
      <c r="J1621" s="15">
        <v>23</v>
      </c>
      <c r="K1621" s="15">
        <v>27</v>
      </c>
      <c r="L1621" s="15">
        <v>50</v>
      </c>
      <c r="M1621" s="15">
        <v>9</v>
      </c>
      <c r="O1621" t="str">
        <f t="shared" si="25"/>
        <v>LABBound &amp; Not Paid</v>
      </c>
    </row>
    <row r="1622" spans="1:15" ht="12" customHeight="1" outlineLevel="1" x14ac:dyDescent="0.2">
      <c r="A1622" s="12" t="s">
        <v>24156</v>
      </c>
      <c r="B1622" s="12">
        <v>17278</v>
      </c>
      <c r="C1622" s="12" t="s">
        <v>20135</v>
      </c>
      <c r="D1622" s="13">
        <v>39987</v>
      </c>
      <c r="E1622" s="13">
        <v>39987</v>
      </c>
      <c r="F1622" s="14">
        <v>39988</v>
      </c>
      <c r="G1622" s="14">
        <v>40001</v>
      </c>
      <c r="H1622" s="14">
        <v>40001</v>
      </c>
      <c r="I1622" s="16">
        <v>40017</v>
      </c>
      <c r="J1622" s="15">
        <v>13</v>
      </c>
      <c r="K1622" s="15">
        <v>0</v>
      </c>
      <c r="L1622" s="15">
        <v>13</v>
      </c>
      <c r="M1622" s="15">
        <v>16</v>
      </c>
      <c r="O1622" t="str">
        <f t="shared" si="25"/>
        <v>LABBound &amp; Not Paid</v>
      </c>
    </row>
    <row r="1623" spans="1:15" ht="12" customHeight="1" outlineLevel="1" x14ac:dyDescent="0.2">
      <c r="A1623" s="12" t="s">
        <v>24156</v>
      </c>
      <c r="B1623" s="12">
        <v>18214</v>
      </c>
      <c r="C1623" s="12" t="s">
        <v>20133</v>
      </c>
      <c r="D1623" s="18"/>
      <c r="E1623" s="13">
        <v>39988</v>
      </c>
      <c r="F1623" s="14">
        <v>39988</v>
      </c>
      <c r="G1623" s="20"/>
      <c r="H1623" s="20"/>
      <c r="I1623" s="18"/>
      <c r="J1623" s="23"/>
      <c r="K1623" s="23"/>
      <c r="L1623" s="15">
        <v>0</v>
      </c>
      <c r="M1623" s="15">
        <v>0</v>
      </c>
      <c r="O1623" t="str">
        <f t="shared" si="25"/>
        <v>LABDeclined</v>
      </c>
    </row>
    <row r="1624" spans="1:15" ht="12" customHeight="1" outlineLevel="1" x14ac:dyDescent="0.2">
      <c r="A1624" s="12" t="s">
        <v>24156</v>
      </c>
      <c r="B1624" s="12">
        <v>17250</v>
      </c>
      <c r="C1624" s="12" t="s">
        <v>20135</v>
      </c>
      <c r="D1624" s="13">
        <v>39948</v>
      </c>
      <c r="E1624" s="13">
        <v>39987</v>
      </c>
      <c r="F1624" s="14">
        <v>39988</v>
      </c>
      <c r="G1624" s="14">
        <v>39996</v>
      </c>
      <c r="H1624" s="14">
        <v>39996</v>
      </c>
      <c r="I1624" s="16">
        <v>40010</v>
      </c>
      <c r="J1624" s="15">
        <v>8</v>
      </c>
      <c r="K1624" s="15">
        <v>0</v>
      </c>
      <c r="L1624" s="15">
        <v>8</v>
      </c>
      <c r="M1624" s="15">
        <v>14</v>
      </c>
      <c r="O1624" t="str">
        <f t="shared" si="25"/>
        <v>LABBound &amp; Not Paid</v>
      </c>
    </row>
    <row r="1625" spans="1:15" ht="12" customHeight="1" outlineLevel="1" x14ac:dyDescent="0.2">
      <c r="A1625" s="12" t="s">
        <v>24158</v>
      </c>
      <c r="B1625" s="12">
        <v>18211</v>
      </c>
      <c r="C1625" s="12" t="s">
        <v>20133</v>
      </c>
      <c r="D1625" s="13">
        <v>39925</v>
      </c>
      <c r="E1625" s="13">
        <v>39988</v>
      </c>
      <c r="F1625" s="14">
        <v>39988</v>
      </c>
      <c r="G1625" s="20"/>
      <c r="H1625" s="20"/>
      <c r="I1625" s="18"/>
      <c r="J1625" s="23"/>
      <c r="K1625" s="23"/>
      <c r="L1625" s="15">
        <v>0</v>
      </c>
      <c r="M1625" s="15">
        <v>0</v>
      </c>
      <c r="O1625" t="str">
        <f t="shared" si="25"/>
        <v>NBBDeclined</v>
      </c>
    </row>
    <row r="1626" spans="1:15" ht="12" customHeight="1" outlineLevel="1" x14ac:dyDescent="0.2">
      <c r="A1626" s="12" t="s">
        <v>24153</v>
      </c>
      <c r="B1626" s="12">
        <v>18221</v>
      </c>
      <c r="C1626" s="12" t="s">
        <v>20134</v>
      </c>
      <c r="D1626" s="13">
        <v>39981</v>
      </c>
      <c r="E1626" s="13">
        <v>39989</v>
      </c>
      <c r="F1626" s="14">
        <v>39989</v>
      </c>
      <c r="G1626" s="14">
        <v>39996</v>
      </c>
      <c r="H1626" s="14">
        <v>40000</v>
      </c>
      <c r="I1626" s="18"/>
      <c r="J1626" s="15">
        <v>7</v>
      </c>
      <c r="K1626" s="15">
        <v>4</v>
      </c>
      <c r="L1626" s="15">
        <v>11</v>
      </c>
      <c r="M1626" s="15">
        <v>0</v>
      </c>
      <c r="O1626" t="str">
        <f t="shared" si="25"/>
        <v>HJMNo Sale</v>
      </c>
    </row>
    <row r="1627" spans="1:15" ht="12" customHeight="1" outlineLevel="1" x14ac:dyDescent="0.2">
      <c r="A1627" s="12" t="s">
        <v>24153</v>
      </c>
      <c r="B1627" s="12">
        <v>17201</v>
      </c>
      <c r="C1627" s="12" t="s">
        <v>20135</v>
      </c>
      <c r="D1627" s="13">
        <v>39980</v>
      </c>
      <c r="E1627" s="13">
        <v>39988</v>
      </c>
      <c r="F1627" s="14">
        <v>39989</v>
      </c>
      <c r="G1627" s="14">
        <v>39990</v>
      </c>
      <c r="H1627" s="14">
        <v>39990</v>
      </c>
      <c r="I1627" s="16">
        <v>39997</v>
      </c>
      <c r="J1627" s="15">
        <v>1</v>
      </c>
      <c r="K1627" s="15">
        <v>0</v>
      </c>
      <c r="L1627" s="15">
        <v>1</v>
      </c>
      <c r="M1627" s="15">
        <v>7</v>
      </c>
      <c r="O1627" t="str">
        <f t="shared" si="25"/>
        <v>HJMBound &amp; Not Paid</v>
      </c>
    </row>
    <row r="1628" spans="1:15" ht="12" customHeight="1" outlineLevel="1" x14ac:dyDescent="0.2">
      <c r="A1628" s="12" t="s">
        <v>24153</v>
      </c>
      <c r="B1628" s="12">
        <v>18217</v>
      </c>
      <c r="C1628" s="12" t="s">
        <v>20133</v>
      </c>
      <c r="D1628" s="18"/>
      <c r="E1628" s="13">
        <v>39988</v>
      </c>
      <c r="F1628" s="14">
        <v>39989</v>
      </c>
      <c r="G1628" s="20"/>
      <c r="H1628" s="20"/>
      <c r="I1628" s="18"/>
      <c r="J1628" s="23"/>
      <c r="K1628" s="23"/>
      <c r="L1628" s="15">
        <v>0</v>
      </c>
      <c r="M1628" s="15">
        <v>0</v>
      </c>
      <c r="O1628" t="str">
        <f t="shared" si="25"/>
        <v>HJMDeclined</v>
      </c>
    </row>
    <row r="1629" spans="1:15" ht="12" customHeight="1" outlineLevel="1" x14ac:dyDescent="0.2">
      <c r="A1629" s="12" t="s">
        <v>24153</v>
      </c>
      <c r="B1629" s="12">
        <v>18215</v>
      </c>
      <c r="C1629" s="12" t="s">
        <v>20135</v>
      </c>
      <c r="D1629" s="13">
        <v>39988</v>
      </c>
      <c r="E1629" s="13">
        <v>39988</v>
      </c>
      <c r="F1629" s="14">
        <v>39989</v>
      </c>
      <c r="G1629" s="14">
        <v>39990</v>
      </c>
      <c r="H1629" s="14">
        <v>39990</v>
      </c>
      <c r="I1629" s="18"/>
      <c r="J1629" s="15">
        <v>1</v>
      </c>
      <c r="K1629" s="15">
        <v>0</v>
      </c>
      <c r="L1629" s="15">
        <v>1</v>
      </c>
      <c r="M1629" s="15">
        <v>0</v>
      </c>
      <c r="O1629" t="str">
        <f t="shared" si="25"/>
        <v>HJMBound &amp; Not Paid</v>
      </c>
    </row>
    <row r="1630" spans="1:15" ht="12" customHeight="1" outlineLevel="1" x14ac:dyDescent="0.2">
      <c r="A1630" s="12" t="s">
        <v>24155</v>
      </c>
      <c r="B1630" s="12">
        <v>17207</v>
      </c>
      <c r="C1630" s="12" t="s">
        <v>20135</v>
      </c>
      <c r="D1630" s="13">
        <v>39987</v>
      </c>
      <c r="E1630" s="13">
        <v>39989</v>
      </c>
      <c r="F1630" s="14">
        <v>39989</v>
      </c>
      <c r="G1630" s="14">
        <v>39990</v>
      </c>
      <c r="H1630" s="14">
        <v>39990</v>
      </c>
      <c r="I1630" s="16">
        <v>40000</v>
      </c>
      <c r="J1630" s="15">
        <v>1</v>
      </c>
      <c r="K1630" s="15">
        <v>0</v>
      </c>
      <c r="L1630" s="15">
        <v>1</v>
      </c>
      <c r="M1630" s="15">
        <v>10</v>
      </c>
      <c r="O1630" t="str">
        <f t="shared" si="25"/>
        <v>JRBound &amp; Not Paid</v>
      </c>
    </row>
    <row r="1631" spans="1:15" ht="12" customHeight="1" outlineLevel="1" x14ac:dyDescent="0.2">
      <c r="A1631" s="12" t="s">
        <v>24155</v>
      </c>
      <c r="B1631" s="12">
        <v>17439</v>
      </c>
      <c r="C1631" s="12" t="s">
        <v>20135</v>
      </c>
      <c r="D1631" s="13">
        <v>39976</v>
      </c>
      <c r="E1631" s="13">
        <v>39989</v>
      </c>
      <c r="F1631" s="14">
        <v>39989</v>
      </c>
      <c r="G1631" s="14">
        <v>40018</v>
      </c>
      <c r="H1631" s="14">
        <v>40029</v>
      </c>
      <c r="I1631" s="16">
        <v>40049</v>
      </c>
      <c r="J1631" s="15">
        <v>29</v>
      </c>
      <c r="K1631" s="15">
        <v>11</v>
      </c>
      <c r="L1631" s="15">
        <v>40</v>
      </c>
      <c r="M1631" s="15">
        <v>20</v>
      </c>
      <c r="O1631" t="str">
        <f t="shared" si="25"/>
        <v>JRBound &amp; Not Paid</v>
      </c>
    </row>
    <row r="1632" spans="1:15" ht="12" customHeight="1" outlineLevel="1" x14ac:dyDescent="0.2">
      <c r="A1632" s="12" t="s">
        <v>24156</v>
      </c>
      <c r="B1632" s="12">
        <v>18220</v>
      </c>
      <c r="C1632" s="12" t="s">
        <v>20133</v>
      </c>
      <c r="D1632" s="13">
        <v>39976</v>
      </c>
      <c r="E1632" s="13">
        <v>39989</v>
      </c>
      <c r="F1632" s="14">
        <v>39989</v>
      </c>
      <c r="G1632" s="20"/>
      <c r="H1632" s="20"/>
      <c r="I1632" s="18"/>
      <c r="J1632" s="23"/>
      <c r="K1632" s="23"/>
      <c r="L1632" s="15">
        <v>0</v>
      </c>
      <c r="M1632" s="15">
        <v>0</v>
      </c>
      <c r="O1632" t="str">
        <f t="shared" si="25"/>
        <v>LABDeclined</v>
      </c>
    </row>
    <row r="1633" spans="1:15" ht="12" customHeight="1" outlineLevel="1" x14ac:dyDescent="0.2">
      <c r="A1633" s="12" t="s">
        <v>24156</v>
      </c>
      <c r="B1633" s="12">
        <v>18216</v>
      </c>
      <c r="C1633" s="12" t="s">
        <v>20133</v>
      </c>
      <c r="D1633" s="13">
        <v>39967</v>
      </c>
      <c r="E1633" s="13">
        <v>39988</v>
      </c>
      <c r="F1633" s="14">
        <v>39989</v>
      </c>
      <c r="G1633" s="20"/>
      <c r="H1633" s="20"/>
      <c r="I1633" s="18"/>
      <c r="J1633" s="23"/>
      <c r="K1633" s="23"/>
      <c r="L1633" s="15">
        <v>0</v>
      </c>
      <c r="M1633" s="15">
        <v>0</v>
      </c>
      <c r="O1633" t="str">
        <f t="shared" si="25"/>
        <v>LABDeclined</v>
      </c>
    </row>
    <row r="1634" spans="1:15" ht="12" customHeight="1" outlineLevel="1" x14ac:dyDescent="0.2">
      <c r="A1634" s="12" t="s">
        <v>24156</v>
      </c>
      <c r="B1634" s="12">
        <v>18218</v>
      </c>
      <c r="C1634" s="12" t="s">
        <v>20133</v>
      </c>
      <c r="D1634" s="13">
        <v>39986</v>
      </c>
      <c r="E1634" s="13">
        <v>39988</v>
      </c>
      <c r="F1634" s="14">
        <v>39989</v>
      </c>
      <c r="G1634" s="20"/>
      <c r="H1634" s="20"/>
      <c r="I1634" s="18"/>
      <c r="J1634" s="23"/>
      <c r="K1634" s="23"/>
      <c r="L1634" s="15">
        <v>0</v>
      </c>
      <c r="M1634" s="15">
        <v>0</v>
      </c>
      <c r="O1634" t="str">
        <f t="shared" si="25"/>
        <v>LABDeclined</v>
      </c>
    </row>
    <row r="1635" spans="1:15" ht="12" customHeight="1" outlineLevel="1" x14ac:dyDescent="0.2">
      <c r="A1635" s="12" t="s">
        <v>24156</v>
      </c>
      <c r="B1635" s="12">
        <v>18222</v>
      </c>
      <c r="C1635" s="12" t="s">
        <v>20136</v>
      </c>
      <c r="D1635" s="13">
        <v>39986</v>
      </c>
      <c r="E1635" s="13">
        <v>39989</v>
      </c>
      <c r="F1635" s="14">
        <v>39989</v>
      </c>
      <c r="G1635" s="14">
        <v>40015</v>
      </c>
      <c r="H1635" s="20"/>
      <c r="I1635" s="18"/>
      <c r="J1635" s="15">
        <v>26</v>
      </c>
      <c r="K1635" s="23"/>
      <c r="L1635" s="15">
        <v>0</v>
      </c>
      <c r="M1635" s="15">
        <v>0</v>
      </c>
      <c r="O1635" t="str">
        <f t="shared" si="25"/>
        <v>LABClose-No Info</v>
      </c>
    </row>
    <row r="1636" spans="1:15" ht="12" customHeight="1" outlineLevel="1" x14ac:dyDescent="0.2">
      <c r="A1636" s="12" t="s">
        <v>24158</v>
      </c>
      <c r="B1636" s="12">
        <v>18219</v>
      </c>
      <c r="C1636" s="12" t="s">
        <v>20133</v>
      </c>
      <c r="D1636" s="13">
        <v>39987</v>
      </c>
      <c r="E1636" s="13">
        <v>39989</v>
      </c>
      <c r="F1636" s="14">
        <v>39989</v>
      </c>
      <c r="G1636" s="20"/>
      <c r="H1636" s="20"/>
      <c r="I1636" s="18"/>
      <c r="J1636" s="23"/>
      <c r="K1636" s="23"/>
      <c r="L1636" s="15">
        <v>0</v>
      </c>
      <c r="M1636" s="15">
        <v>0</v>
      </c>
      <c r="O1636" t="str">
        <f t="shared" si="25"/>
        <v>NBBDeclined</v>
      </c>
    </row>
    <row r="1637" spans="1:15" ht="12" customHeight="1" outlineLevel="1" x14ac:dyDescent="0.2">
      <c r="A1637" s="12" t="s">
        <v>20138</v>
      </c>
      <c r="B1637" s="12">
        <v>17546</v>
      </c>
      <c r="C1637" s="12" t="s">
        <v>20135</v>
      </c>
      <c r="D1637" s="13">
        <v>39986</v>
      </c>
      <c r="E1637" s="13">
        <v>39990</v>
      </c>
      <c r="F1637" s="14">
        <v>39990</v>
      </c>
      <c r="G1637" s="14">
        <v>40014</v>
      </c>
      <c r="H1637" s="14">
        <v>40030</v>
      </c>
      <c r="I1637" s="16">
        <v>40057</v>
      </c>
      <c r="J1637" s="15">
        <v>24</v>
      </c>
      <c r="K1637" s="15">
        <v>16</v>
      </c>
      <c r="L1637" s="15">
        <v>40</v>
      </c>
      <c r="M1637" s="15">
        <v>27</v>
      </c>
      <c r="O1637" t="str">
        <f t="shared" si="25"/>
        <v>CNJBound &amp; Not Paid</v>
      </c>
    </row>
    <row r="1638" spans="1:15" ht="12" customHeight="1" outlineLevel="1" x14ac:dyDescent="0.2">
      <c r="A1638" s="12" t="s">
        <v>20138</v>
      </c>
      <c r="B1638" s="12">
        <v>17196</v>
      </c>
      <c r="C1638" s="12" t="s">
        <v>20135</v>
      </c>
      <c r="D1638" s="13">
        <v>39987</v>
      </c>
      <c r="E1638" s="13">
        <v>39989</v>
      </c>
      <c r="F1638" s="14">
        <v>39990</v>
      </c>
      <c r="G1638" s="14">
        <v>39990</v>
      </c>
      <c r="H1638" s="14">
        <v>39990</v>
      </c>
      <c r="I1638" s="16">
        <v>39996</v>
      </c>
      <c r="J1638" s="15">
        <v>0</v>
      </c>
      <c r="K1638" s="15">
        <v>0</v>
      </c>
      <c r="L1638" s="15">
        <v>0</v>
      </c>
      <c r="M1638" s="15">
        <v>6</v>
      </c>
      <c r="O1638" t="str">
        <f t="shared" si="25"/>
        <v>CNJBound &amp; Not Paid</v>
      </c>
    </row>
    <row r="1639" spans="1:15" ht="12" customHeight="1" outlineLevel="1" x14ac:dyDescent="0.2">
      <c r="A1639" s="12" t="s">
        <v>24153</v>
      </c>
      <c r="B1639" s="12">
        <v>17219</v>
      </c>
      <c r="C1639" s="12" t="s">
        <v>20135</v>
      </c>
      <c r="D1639" s="13">
        <v>39986</v>
      </c>
      <c r="E1639" s="13">
        <v>39990</v>
      </c>
      <c r="F1639" s="14">
        <v>39990</v>
      </c>
      <c r="G1639" s="14">
        <v>39993</v>
      </c>
      <c r="H1639" s="14">
        <v>39993</v>
      </c>
      <c r="I1639" s="16">
        <v>40004</v>
      </c>
      <c r="J1639" s="15">
        <v>3</v>
      </c>
      <c r="K1639" s="15">
        <v>0</v>
      </c>
      <c r="L1639" s="15">
        <v>3</v>
      </c>
      <c r="M1639" s="15">
        <v>11</v>
      </c>
      <c r="O1639" t="str">
        <f t="shared" si="25"/>
        <v>HJMBound &amp; Not Paid</v>
      </c>
    </row>
    <row r="1640" spans="1:15" ht="12" customHeight="1" outlineLevel="1" x14ac:dyDescent="0.2">
      <c r="A1640" s="12" t="s">
        <v>24156</v>
      </c>
      <c r="B1640" s="12">
        <v>17192</v>
      </c>
      <c r="C1640" s="12" t="s">
        <v>20135</v>
      </c>
      <c r="D1640" s="13">
        <v>39988</v>
      </c>
      <c r="E1640" s="13">
        <v>39990</v>
      </c>
      <c r="F1640" s="14">
        <v>39990</v>
      </c>
      <c r="G1640" s="14">
        <v>39993</v>
      </c>
      <c r="H1640" s="14">
        <v>39993</v>
      </c>
      <c r="I1640" s="16">
        <v>39995</v>
      </c>
      <c r="J1640" s="15">
        <v>3</v>
      </c>
      <c r="K1640" s="15">
        <v>0</v>
      </c>
      <c r="L1640" s="15">
        <v>3</v>
      </c>
      <c r="M1640" s="15">
        <v>2</v>
      </c>
      <c r="O1640" t="str">
        <f t="shared" si="25"/>
        <v>LABBound &amp; Not Paid</v>
      </c>
    </row>
    <row r="1641" spans="1:15" ht="12" customHeight="1" outlineLevel="1" x14ac:dyDescent="0.2">
      <c r="A1641" s="12" t="s">
        <v>24157</v>
      </c>
      <c r="B1641" s="12">
        <v>17081</v>
      </c>
      <c r="C1641" s="12" t="s">
        <v>20135</v>
      </c>
      <c r="D1641" s="13">
        <v>39985</v>
      </c>
      <c r="E1641" s="13">
        <v>39989</v>
      </c>
      <c r="F1641" s="14">
        <v>39990</v>
      </c>
      <c r="G1641" s="14">
        <v>39990</v>
      </c>
      <c r="H1641" s="14">
        <v>39990</v>
      </c>
      <c r="I1641" s="16">
        <v>39993</v>
      </c>
      <c r="J1641" s="15">
        <v>0</v>
      </c>
      <c r="K1641" s="15">
        <v>0</v>
      </c>
      <c r="L1641" s="15">
        <v>0</v>
      </c>
      <c r="M1641" s="15">
        <v>3</v>
      </c>
      <c r="O1641" t="str">
        <f t="shared" si="25"/>
        <v>MCBBound &amp; Not Paid</v>
      </c>
    </row>
    <row r="1642" spans="1:15" ht="12" customHeight="1" outlineLevel="1" x14ac:dyDescent="0.2">
      <c r="A1642" s="12" t="s">
        <v>24157</v>
      </c>
      <c r="B1642" s="12">
        <v>17287</v>
      </c>
      <c r="C1642" s="12" t="s">
        <v>20135</v>
      </c>
      <c r="D1642" s="13">
        <v>39989</v>
      </c>
      <c r="E1642" s="13">
        <v>39989</v>
      </c>
      <c r="F1642" s="14">
        <v>39990</v>
      </c>
      <c r="G1642" s="14">
        <v>40004</v>
      </c>
      <c r="H1642" s="14">
        <v>40004</v>
      </c>
      <c r="I1642" s="16">
        <v>40019</v>
      </c>
      <c r="J1642" s="15">
        <v>14</v>
      </c>
      <c r="K1642" s="15">
        <v>0</v>
      </c>
      <c r="L1642" s="15">
        <v>14</v>
      </c>
      <c r="M1642" s="15">
        <v>15</v>
      </c>
      <c r="O1642" t="str">
        <f t="shared" si="25"/>
        <v>MCBBound &amp; Not Paid</v>
      </c>
    </row>
    <row r="1643" spans="1:15" ht="12" customHeight="1" outlineLevel="1" x14ac:dyDescent="0.2">
      <c r="A1643" s="12" t="s">
        <v>20138</v>
      </c>
      <c r="B1643" s="12">
        <v>17445</v>
      </c>
      <c r="C1643" s="12" t="s">
        <v>20135</v>
      </c>
      <c r="D1643" s="13">
        <v>39988</v>
      </c>
      <c r="E1643" s="13">
        <v>39990</v>
      </c>
      <c r="F1643" s="14">
        <v>39993</v>
      </c>
      <c r="G1643" s="14">
        <v>40009</v>
      </c>
      <c r="H1643" s="14">
        <v>40009</v>
      </c>
      <c r="I1643" s="16">
        <v>40050</v>
      </c>
      <c r="J1643" s="15">
        <v>16</v>
      </c>
      <c r="K1643" s="15">
        <v>0</v>
      </c>
      <c r="L1643" s="15">
        <v>16</v>
      </c>
      <c r="M1643" s="15">
        <v>41</v>
      </c>
      <c r="O1643" t="str">
        <f t="shared" si="25"/>
        <v>CNJBound &amp; Not Paid</v>
      </c>
    </row>
    <row r="1644" spans="1:15" ht="12" customHeight="1" outlineLevel="1" x14ac:dyDescent="0.2">
      <c r="A1644" s="12" t="s">
        <v>20138</v>
      </c>
      <c r="B1644" s="12">
        <v>17616</v>
      </c>
      <c r="C1644" s="12" t="s">
        <v>20135</v>
      </c>
      <c r="D1644" s="13">
        <v>39988</v>
      </c>
      <c r="E1644" s="13">
        <v>39989</v>
      </c>
      <c r="F1644" s="14">
        <v>39993</v>
      </c>
      <c r="G1644" s="14">
        <v>40059</v>
      </c>
      <c r="H1644" s="14">
        <v>40059</v>
      </c>
      <c r="I1644" s="16">
        <v>40078</v>
      </c>
      <c r="J1644" s="15">
        <v>66</v>
      </c>
      <c r="K1644" s="15">
        <v>0</v>
      </c>
      <c r="L1644" s="15">
        <v>66</v>
      </c>
      <c r="M1644" s="15">
        <v>19</v>
      </c>
      <c r="O1644" t="str">
        <f t="shared" si="25"/>
        <v>CNJBound &amp; Not Paid</v>
      </c>
    </row>
    <row r="1645" spans="1:15" ht="12" customHeight="1" outlineLevel="1" x14ac:dyDescent="0.2">
      <c r="A1645" s="12" t="s">
        <v>24153</v>
      </c>
      <c r="B1645" s="12">
        <v>18229</v>
      </c>
      <c r="C1645" s="12" t="s">
        <v>20133</v>
      </c>
      <c r="D1645" s="13">
        <v>39986</v>
      </c>
      <c r="E1645" s="13">
        <v>39993</v>
      </c>
      <c r="F1645" s="14">
        <v>39993</v>
      </c>
      <c r="G1645" s="20"/>
      <c r="H1645" s="20"/>
      <c r="I1645" s="18"/>
      <c r="J1645" s="23"/>
      <c r="K1645" s="23"/>
      <c r="L1645" s="15">
        <v>0</v>
      </c>
      <c r="M1645" s="15">
        <v>0</v>
      </c>
      <c r="O1645" t="str">
        <f t="shared" si="25"/>
        <v>HJMDeclined</v>
      </c>
    </row>
    <row r="1646" spans="1:15" ht="12" customHeight="1" outlineLevel="1" x14ac:dyDescent="0.2">
      <c r="A1646" s="12" t="s">
        <v>24153</v>
      </c>
      <c r="B1646" s="12">
        <v>17450</v>
      </c>
      <c r="C1646" s="12" t="s">
        <v>20135</v>
      </c>
      <c r="D1646" s="13">
        <v>39963</v>
      </c>
      <c r="E1646" s="13">
        <v>39988</v>
      </c>
      <c r="F1646" s="14">
        <v>39993</v>
      </c>
      <c r="G1646" s="14">
        <v>40004</v>
      </c>
      <c r="H1646" s="14">
        <v>40004</v>
      </c>
      <c r="I1646" s="16">
        <v>40051</v>
      </c>
      <c r="J1646" s="15">
        <v>11</v>
      </c>
      <c r="K1646" s="15">
        <v>0</v>
      </c>
      <c r="L1646" s="15">
        <v>11</v>
      </c>
      <c r="M1646" s="15">
        <v>47</v>
      </c>
      <c r="O1646" t="str">
        <f t="shared" si="25"/>
        <v>HJMBound &amp; Not Paid</v>
      </c>
    </row>
    <row r="1647" spans="1:15" ht="12" customHeight="1" outlineLevel="1" x14ac:dyDescent="0.2">
      <c r="A1647" s="12" t="s">
        <v>24153</v>
      </c>
      <c r="B1647" s="12">
        <v>18227</v>
      </c>
      <c r="C1647" s="12" t="s">
        <v>20133</v>
      </c>
      <c r="D1647" s="13">
        <v>39973</v>
      </c>
      <c r="E1647" s="13">
        <v>39993</v>
      </c>
      <c r="F1647" s="14">
        <v>39993</v>
      </c>
      <c r="G1647" s="20"/>
      <c r="H1647" s="20"/>
      <c r="I1647" s="18"/>
      <c r="J1647" s="23"/>
      <c r="K1647" s="23"/>
      <c r="L1647" s="15">
        <v>0</v>
      </c>
      <c r="M1647" s="15">
        <v>0</v>
      </c>
      <c r="O1647" t="str">
        <f t="shared" si="25"/>
        <v>HJMDeclined</v>
      </c>
    </row>
    <row r="1648" spans="1:15" ht="12" customHeight="1" outlineLevel="1" x14ac:dyDescent="0.2">
      <c r="A1648" s="12" t="s">
        <v>24153</v>
      </c>
      <c r="B1648" s="12">
        <v>17307</v>
      </c>
      <c r="C1648" s="12" t="s">
        <v>20135</v>
      </c>
      <c r="D1648" s="13">
        <v>39989</v>
      </c>
      <c r="E1648" s="13">
        <v>39993</v>
      </c>
      <c r="F1648" s="14">
        <v>39993</v>
      </c>
      <c r="G1648" s="14">
        <v>39994</v>
      </c>
      <c r="H1648" s="14">
        <v>39994</v>
      </c>
      <c r="I1648" s="16">
        <v>40024</v>
      </c>
      <c r="J1648" s="15">
        <v>1</v>
      </c>
      <c r="K1648" s="15">
        <v>0</v>
      </c>
      <c r="L1648" s="15">
        <v>1</v>
      </c>
      <c r="M1648" s="15">
        <v>30</v>
      </c>
      <c r="O1648" t="str">
        <f t="shared" si="25"/>
        <v>HJMBound &amp; Not Paid</v>
      </c>
    </row>
    <row r="1649" spans="1:15" ht="12" customHeight="1" outlineLevel="1" x14ac:dyDescent="0.2">
      <c r="A1649" s="12" t="s">
        <v>24153</v>
      </c>
      <c r="B1649" s="12">
        <v>18225</v>
      </c>
      <c r="C1649" s="12" t="s">
        <v>20133</v>
      </c>
      <c r="D1649" s="18"/>
      <c r="E1649" s="13">
        <v>39988</v>
      </c>
      <c r="F1649" s="14">
        <v>39993</v>
      </c>
      <c r="G1649" s="20"/>
      <c r="H1649" s="20"/>
      <c r="I1649" s="18"/>
      <c r="J1649" s="23"/>
      <c r="K1649" s="23"/>
      <c r="L1649" s="15">
        <v>0</v>
      </c>
      <c r="M1649" s="15">
        <v>0</v>
      </c>
      <c r="O1649" t="str">
        <f t="shared" si="25"/>
        <v>HJMDeclined</v>
      </c>
    </row>
    <row r="1650" spans="1:15" ht="12" customHeight="1" outlineLevel="1" x14ac:dyDescent="0.2">
      <c r="A1650" s="12" t="s">
        <v>24155</v>
      </c>
      <c r="B1650" s="12">
        <v>17243</v>
      </c>
      <c r="C1650" s="12" t="s">
        <v>20135</v>
      </c>
      <c r="D1650" s="13">
        <v>39994</v>
      </c>
      <c r="E1650" s="13">
        <v>39993</v>
      </c>
      <c r="F1650" s="14">
        <v>39993</v>
      </c>
      <c r="G1650" s="14">
        <v>39994</v>
      </c>
      <c r="H1650" s="14">
        <v>39994</v>
      </c>
      <c r="I1650" s="16">
        <v>40009</v>
      </c>
      <c r="J1650" s="15">
        <v>1</v>
      </c>
      <c r="K1650" s="15">
        <v>0</v>
      </c>
      <c r="L1650" s="15">
        <v>1</v>
      </c>
      <c r="M1650" s="15">
        <v>15</v>
      </c>
      <c r="O1650" t="str">
        <f t="shared" si="25"/>
        <v>JRBound &amp; Not Paid</v>
      </c>
    </row>
    <row r="1651" spans="1:15" ht="12" customHeight="1" outlineLevel="1" x14ac:dyDescent="0.2">
      <c r="A1651" s="12" t="s">
        <v>24155</v>
      </c>
      <c r="B1651" s="12">
        <v>17244</v>
      </c>
      <c r="C1651" s="12" t="s">
        <v>20135</v>
      </c>
      <c r="D1651" s="13">
        <v>39993</v>
      </c>
      <c r="E1651" s="13">
        <v>39993</v>
      </c>
      <c r="F1651" s="14">
        <v>39993</v>
      </c>
      <c r="G1651" s="14">
        <v>39993</v>
      </c>
      <c r="H1651" s="14">
        <v>39994</v>
      </c>
      <c r="I1651" s="16">
        <v>40009</v>
      </c>
      <c r="J1651" s="15">
        <v>0</v>
      </c>
      <c r="K1651" s="15">
        <v>1</v>
      </c>
      <c r="L1651" s="15">
        <v>1</v>
      </c>
      <c r="M1651" s="15">
        <v>15</v>
      </c>
      <c r="O1651" t="str">
        <f t="shared" si="25"/>
        <v>JRBound &amp; Not Paid</v>
      </c>
    </row>
    <row r="1652" spans="1:15" ht="12" customHeight="1" outlineLevel="1" x14ac:dyDescent="0.2">
      <c r="A1652" s="12" t="s">
        <v>24155</v>
      </c>
      <c r="B1652" s="12">
        <v>17255</v>
      </c>
      <c r="C1652" s="12" t="s">
        <v>20135</v>
      </c>
      <c r="D1652" s="13">
        <v>39952</v>
      </c>
      <c r="E1652" s="13">
        <v>39990</v>
      </c>
      <c r="F1652" s="14">
        <v>39993</v>
      </c>
      <c r="G1652" s="14">
        <v>39993</v>
      </c>
      <c r="H1652" s="14">
        <v>39993</v>
      </c>
      <c r="I1652" s="16">
        <v>40011</v>
      </c>
      <c r="J1652" s="15">
        <v>0</v>
      </c>
      <c r="K1652" s="15">
        <v>0</v>
      </c>
      <c r="L1652" s="15">
        <v>0</v>
      </c>
      <c r="M1652" s="15">
        <v>18</v>
      </c>
      <c r="O1652" t="str">
        <f t="shared" si="25"/>
        <v>JRBound &amp; Not Paid</v>
      </c>
    </row>
    <row r="1653" spans="1:15" ht="12" customHeight="1" outlineLevel="1" x14ac:dyDescent="0.2">
      <c r="A1653" s="12" t="s">
        <v>24156</v>
      </c>
      <c r="B1653" s="12">
        <v>17304</v>
      </c>
      <c r="C1653" s="12" t="s">
        <v>20135</v>
      </c>
      <c r="D1653" s="13">
        <v>39989</v>
      </c>
      <c r="E1653" s="13">
        <v>39993</v>
      </c>
      <c r="F1653" s="14">
        <v>39993</v>
      </c>
      <c r="G1653" s="14">
        <v>40008</v>
      </c>
      <c r="H1653" s="14">
        <v>40008</v>
      </c>
      <c r="I1653" s="16">
        <v>40023</v>
      </c>
      <c r="J1653" s="15">
        <v>15</v>
      </c>
      <c r="K1653" s="15">
        <v>0</v>
      </c>
      <c r="L1653" s="15">
        <v>15</v>
      </c>
      <c r="M1653" s="15">
        <v>15</v>
      </c>
      <c r="O1653" t="str">
        <f t="shared" si="25"/>
        <v>LABBound &amp; Not Paid</v>
      </c>
    </row>
    <row r="1654" spans="1:15" ht="12" customHeight="1" outlineLevel="1" x14ac:dyDescent="0.2">
      <c r="A1654" s="12" t="s">
        <v>24156</v>
      </c>
      <c r="B1654" s="12">
        <v>18224</v>
      </c>
      <c r="C1654" s="12" t="s">
        <v>20133</v>
      </c>
      <c r="D1654" s="13">
        <v>39988</v>
      </c>
      <c r="E1654" s="13">
        <v>39989</v>
      </c>
      <c r="F1654" s="14">
        <v>39993</v>
      </c>
      <c r="G1654" s="20"/>
      <c r="H1654" s="20"/>
      <c r="I1654" s="18"/>
      <c r="J1654" s="23"/>
      <c r="K1654" s="23"/>
      <c r="L1654" s="15">
        <v>0</v>
      </c>
      <c r="M1654" s="15">
        <v>0</v>
      </c>
      <c r="O1654" t="str">
        <f t="shared" si="25"/>
        <v>LABDeclined</v>
      </c>
    </row>
    <row r="1655" spans="1:15" ht="12" customHeight="1" outlineLevel="1" x14ac:dyDescent="0.2">
      <c r="A1655" s="12" t="s">
        <v>24156</v>
      </c>
      <c r="B1655" s="12">
        <v>18228</v>
      </c>
      <c r="C1655" s="12" t="s">
        <v>20135</v>
      </c>
      <c r="D1655" s="13">
        <v>39990</v>
      </c>
      <c r="E1655" s="13">
        <v>39993</v>
      </c>
      <c r="F1655" s="14">
        <v>39993</v>
      </c>
      <c r="G1655" s="14">
        <v>39994</v>
      </c>
      <c r="H1655" s="14">
        <v>39994</v>
      </c>
      <c r="I1655" s="18"/>
      <c r="J1655" s="15">
        <v>1</v>
      </c>
      <c r="K1655" s="15">
        <v>0</v>
      </c>
      <c r="L1655" s="15">
        <v>1</v>
      </c>
      <c r="M1655" s="15">
        <v>0</v>
      </c>
      <c r="O1655" t="str">
        <f t="shared" si="25"/>
        <v>LABBound &amp; Not Paid</v>
      </c>
    </row>
    <row r="1656" spans="1:15" ht="12" customHeight="1" outlineLevel="1" x14ac:dyDescent="0.2">
      <c r="A1656" s="12" t="s">
        <v>24156</v>
      </c>
      <c r="B1656" s="12">
        <v>18226</v>
      </c>
      <c r="C1656" s="12" t="s">
        <v>20135</v>
      </c>
      <c r="D1656" s="13">
        <v>39977</v>
      </c>
      <c r="E1656" s="13">
        <v>39990</v>
      </c>
      <c r="F1656" s="14">
        <v>39993</v>
      </c>
      <c r="G1656" s="19">
        <v>39995</v>
      </c>
      <c r="H1656" s="19">
        <v>39995</v>
      </c>
      <c r="I1656" s="18"/>
      <c r="J1656" s="22">
        <v>2</v>
      </c>
      <c r="K1656" s="22">
        <v>0</v>
      </c>
      <c r="L1656" s="15">
        <v>2</v>
      </c>
      <c r="M1656" s="15">
        <v>0</v>
      </c>
      <c r="O1656" t="str">
        <f t="shared" si="25"/>
        <v>LABBound &amp; Not Paid</v>
      </c>
    </row>
    <row r="1657" spans="1:15" ht="12" customHeight="1" outlineLevel="1" x14ac:dyDescent="0.2">
      <c r="A1657" s="12" t="s">
        <v>24157</v>
      </c>
      <c r="B1657" s="12">
        <v>17581</v>
      </c>
      <c r="C1657" s="12" t="s">
        <v>20135</v>
      </c>
      <c r="D1657" s="13">
        <v>40049</v>
      </c>
      <c r="E1657" s="13">
        <v>39990</v>
      </c>
      <c r="F1657" s="14">
        <v>39993</v>
      </c>
      <c r="G1657" s="14">
        <v>40032</v>
      </c>
      <c r="H1657" s="14">
        <v>40056</v>
      </c>
      <c r="I1657" s="16">
        <v>40068</v>
      </c>
      <c r="J1657" s="15">
        <v>39</v>
      </c>
      <c r="K1657" s="15">
        <v>24</v>
      </c>
      <c r="L1657" s="15">
        <v>63</v>
      </c>
      <c r="M1657" s="15">
        <v>12</v>
      </c>
      <c r="O1657" t="str">
        <f t="shared" si="25"/>
        <v>MCBBound &amp; Not Paid</v>
      </c>
    </row>
    <row r="1658" spans="1:15" ht="12" customHeight="1" outlineLevel="1" x14ac:dyDescent="0.2">
      <c r="A1658" s="12" t="s">
        <v>20138</v>
      </c>
      <c r="B1658" s="12">
        <v>17152</v>
      </c>
      <c r="C1658" s="12" t="s">
        <v>20135</v>
      </c>
      <c r="D1658" s="13">
        <v>39991</v>
      </c>
      <c r="E1658" s="13">
        <v>39994</v>
      </c>
      <c r="F1658" s="14">
        <v>39994</v>
      </c>
      <c r="G1658" s="14">
        <v>39994</v>
      </c>
      <c r="H1658" s="14">
        <v>39994</v>
      </c>
      <c r="I1658" s="16">
        <v>39995</v>
      </c>
      <c r="J1658" s="15">
        <v>0</v>
      </c>
      <c r="K1658" s="15">
        <v>0</v>
      </c>
      <c r="L1658" s="15">
        <v>0</v>
      </c>
      <c r="M1658" s="15">
        <v>1</v>
      </c>
      <c r="O1658" t="str">
        <f t="shared" si="25"/>
        <v>CNJBound &amp; Not Paid</v>
      </c>
    </row>
    <row r="1659" spans="1:15" ht="12" customHeight="1" outlineLevel="1" x14ac:dyDescent="0.2">
      <c r="A1659" s="12" t="s">
        <v>24153</v>
      </c>
      <c r="B1659" s="12">
        <v>18231</v>
      </c>
      <c r="C1659" s="12" t="s">
        <v>20133</v>
      </c>
      <c r="D1659" s="18"/>
      <c r="E1659" s="13">
        <v>39993</v>
      </c>
      <c r="F1659" s="14">
        <v>39994</v>
      </c>
      <c r="G1659" s="20"/>
      <c r="H1659" s="20"/>
      <c r="I1659" s="18"/>
      <c r="J1659" s="23"/>
      <c r="K1659" s="23"/>
      <c r="L1659" s="15">
        <v>0</v>
      </c>
      <c r="M1659" s="15">
        <v>0</v>
      </c>
      <c r="O1659" t="str">
        <f t="shared" si="25"/>
        <v>HJMDeclined</v>
      </c>
    </row>
    <row r="1660" spans="1:15" ht="12" customHeight="1" outlineLevel="1" x14ac:dyDescent="0.2">
      <c r="A1660" s="12" t="s">
        <v>24155</v>
      </c>
      <c r="B1660" s="12">
        <v>17241</v>
      </c>
      <c r="C1660" s="12" t="s">
        <v>20135</v>
      </c>
      <c r="D1660" s="13">
        <v>39990</v>
      </c>
      <c r="E1660" s="13">
        <v>39994</v>
      </c>
      <c r="F1660" s="14">
        <v>39994</v>
      </c>
      <c r="G1660" s="14">
        <v>39995</v>
      </c>
      <c r="H1660" s="14">
        <v>40003</v>
      </c>
      <c r="I1660" s="16">
        <v>40009</v>
      </c>
      <c r="J1660" s="15">
        <v>1</v>
      </c>
      <c r="K1660" s="15">
        <v>8</v>
      </c>
      <c r="L1660" s="15">
        <v>9</v>
      </c>
      <c r="M1660" s="15">
        <v>6</v>
      </c>
      <c r="O1660" t="str">
        <f t="shared" si="25"/>
        <v>JRBound &amp; Not Paid</v>
      </c>
    </row>
    <row r="1661" spans="1:15" ht="12" customHeight="1" outlineLevel="1" x14ac:dyDescent="0.2">
      <c r="A1661" s="12" t="s">
        <v>24156</v>
      </c>
      <c r="B1661" s="12">
        <v>18230</v>
      </c>
      <c r="C1661" s="12" t="s">
        <v>20133</v>
      </c>
      <c r="D1661" s="13">
        <v>39987</v>
      </c>
      <c r="E1661" s="13">
        <v>39993</v>
      </c>
      <c r="F1661" s="14">
        <v>39994</v>
      </c>
      <c r="G1661" s="20"/>
      <c r="H1661" s="20"/>
      <c r="I1661" s="18"/>
      <c r="J1661" s="23"/>
      <c r="K1661" s="23"/>
      <c r="L1661" s="15">
        <v>0</v>
      </c>
      <c r="M1661" s="15">
        <v>0</v>
      </c>
      <c r="O1661" t="str">
        <f t="shared" si="25"/>
        <v>LABDeclined</v>
      </c>
    </row>
    <row r="1662" spans="1:15" ht="12" customHeight="1" outlineLevel="1" x14ac:dyDescent="0.2">
      <c r="A1662" s="12" t="s">
        <v>24156</v>
      </c>
      <c r="B1662" s="12">
        <v>18232</v>
      </c>
      <c r="C1662" s="12" t="s">
        <v>20133</v>
      </c>
      <c r="D1662" s="13">
        <v>39979</v>
      </c>
      <c r="E1662" s="13">
        <v>39993</v>
      </c>
      <c r="F1662" s="14">
        <v>39994</v>
      </c>
      <c r="G1662" s="20"/>
      <c r="H1662" s="20"/>
      <c r="I1662" s="18"/>
      <c r="J1662" s="23"/>
      <c r="K1662" s="23"/>
      <c r="L1662" s="15">
        <v>0</v>
      </c>
      <c r="M1662" s="15">
        <v>0</v>
      </c>
      <c r="O1662" t="str">
        <f t="shared" si="25"/>
        <v>LABDeclined</v>
      </c>
    </row>
    <row r="1663" spans="1:15" ht="12" customHeight="1" outlineLevel="1" x14ac:dyDescent="0.2">
      <c r="A1663" s="12" t="s">
        <v>24153</v>
      </c>
      <c r="B1663" s="12">
        <v>17476</v>
      </c>
      <c r="C1663" s="12" t="s">
        <v>20135</v>
      </c>
      <c r="D1663" s="13">
        <v>39892</v>
      </c>
      <c r="E1663" s="13">
        <v>39995</v>
      </c>
      <c r="F1663" s="14">
        <v>39995</v>
      </c>
      <c r="G1663" s="14">
        <v>39995</v>
      </c>
      <c r="H1663" s="14">
        <v>39995</v>
      </c>
      <c r="I1663" s="18"/>
      <c r="J1663" s="15">
        <v>0</v>
      </c>
      <c r="K1663" s="15">
        <v>0</v>
      </c>
      <c r="L1663" s="15">
        <v>0</v>
      </c>
      <c r="M1663" s="15">
        <v>0</v>
      </c>
      <c r="O1663" t="str">
        <f t="shared" si="25"/>
        <v>HJMBound &amp; Not Paid</v>
      </c>
    </row>
    <row r="1664" spans="1:15" ht="12" customHeight="1" outlineLevel="1" x14ac:dyDescent="0.2">
      <c r="A1664" s="12" t="s">
        <v>24153</v>
      </c>
      <c r="B1664" s="12">
        <v>18233</v>
      </c>
      <c r="C1664" s="12" t="s">
        <v>20133</v>
      </c>
      <c r="D1664" s="13">
        <v>39982</v>
      </c>
      <c r="E1664" s="13">
        <v>39994</v>
      </c>
      <c r="F1664" s="14">
        <v>39995</v>
      </c>
      <c r="G1664" s="20"/>
      <c r="H1664" s="20"/>
      <c r="I1664" s="18"/>
      <c r="J1664" s="23"/>
      <c r="K1664" s="23"/>
      <c r="L1664" s="15">
        <v>0</v>
      </c>
      <c r="M1664" s="15">
        <v>0</v>
      </c>
      <c r="O1664" t="str">
        <f t="shared" si="25"/>
        <v>HJMDeclined</v>
      </c>
    </row>
    <row r="1665" spans="1:15" ht="12" customHeight="1" outlineLevel="1" x14ac:dyDescent="0.2">
      <c r="A1665" s="12" t="s">
        <v>24153</v>
      </c>
      <c r="B1665" s="12">
        <v>17270</v>
      </c>
      <c r="C1665" s="12" t="s">
        <v>20135</v>
      </c>
      <c r="D1665" s="13">
        <v>39988</v>
      </c>
      <c r="E1665" s="13">
        <v>39994</v>
      </c>
      <c r="F1665" s="14">
        <v>39995</v>
      </c>
      <c r="G1665" s="14">
        <v>40000</v>
      </c>
      <c r="H1665" s="14">
        <v>40000</v>
      </c>
      <c r="I1665" s="16">
        <v>40014</v>
      </c>
      <c r="J1665" s="15">
        <v>5</v>
      </c>
      <c r="K1665" s="15">
        <v>0</v>
      </c>
      <c r="L1665" s="15">
        <v>5</v>
      </c>
      <c r="M1665" s="15">
        <v>14</v>
      </c>
      <c r="O1665" t="str">
        <f t="shared" si="25"/>
        <v>HJMBound &amp; Not Paid</v>
      </c>
    </row>
    <row r="1666" spans="1:15" ht="12" customHeight="1" outlineLevel="1" x14ac:dyDescent="0.2">
      <c r="A1666" s="12" t="s">
        <v>24156</v>
      </c>
      <c r="B1666" s="12">
        <v>18234</v>
      </c>
      <c r="C1666" s="12" t="s">
        <v>20133</v>
      </c>
      <c r="D1666" s="13">
        <v>39990</v>
      </c>
      <c r="E1666" s="13">
        <v>39994</v>
      </c>
      <c r="F1666" s="14">
        <v>39995</v>
      </c>
      <c r="G1666" s="20"/>
      <c r="H1666" s="20"/>
      <c r="I1666" s="18"/>
      <c r="J1666" s="23"/>
      <c r="K1666" s="23"/>
      <c r="L1666" s="15">
        <v>0</v>
      </c>
      <c r="M1666" s="15">
        <v>0</v>
      </c>
      <c r="O1666" t="str">
        <f t="shared" si="25"/>
        <v>LABDeclined</v>
      </c>
    </row>
    <row r="1667" spans="1:15" ht="12" customHeight="1" outlineLevel="1" x14ac:dyDescent="0.2">
      <c r="A1667" s="12" t="s">
        <v>20138</v>
      </c>
      <c r="B1667" s="12">
        <v>17210</v>
      </c>
      <c r="C1667" s="12" t="s">
        <v>20135</v>
      </c>
      <c r="D1667" s="13">
        <v>39995</v>
      </c>
      <c r="E1667" s="13">
        <v>39995</v>
      </c>
      <c r="F1667" s="14">
        <v>39996</v>
      </c>
      <c r="G1667" s="14">
        <v>39996</v>
      </c>
      <c r="H1667" s="14">
        <v>39996</v>
      </c>
      <c r="I1667" s="16">
        <v>40001</v>
      </c>
      <c r="J1667" s="15">
        <v>0</v>
      </c>
      <c r="K1667" s="15">
        <v>0</v>
      </c>
      <c r="L1667" s="15">
        <v>0</v>
      </c>
      <c r="M1667" s="15">
        <v>5</v>
      </c>
      <c r="O1667" t="str">
        <f t="shared" ref="O1667:O1730" si="26">+A1667&amp;C1667</f>
        <v>CNJBound &amp; Not Paid</v>
      </c>
    </row>
    <row r="1668" spans="1:15" ht="12" customHeight="1" outlineLevel="1" x14ac:dyDescent="0.2">
      <c r="A1668" s="12" t="s">
        <v>20138</v>
      </c>
      <c r="B1668" s="12">
        <v>17272</v>
      </c>
      <c r="C1668" s="12" t="s">
        <v>20135</v>
      </c>
      <c r="D1668" s="13">
        <v>39995</v>
      </c>
      <c r="E1668" s="13">
        <v>39996</v>
      </c>
      <c r="F1668" s="14">
        <v>39996</v>
      </c>
      <c r="G1668" s="14">
        <v>40000</v>
      </c>
      <c r="H1668" s="14">
        <v>40000</v>
      </c>
      <c r="I1668" s="16">
        <v>40014</v>
      </c>
      <c r="J1668" s="15">
        <v>4</v>
      </c>
      <c r="K1668" s="15">
        <v>0</v>
      </c>
      <c r="L1668" s="15">
        <v>4</v>
      </c>
      <c r="M1668" s="15">
        <v>14</v>
      </c>
      <c r="O1668" t="str">
        <f t="shared" si="26"/>
        <v>CNJBound &amp; Not Paid</v>
      </c>
    </row>
    <row r="1669" spans="1:15" ht="12" customHeight="1" outlineLevel="1" x14ac:dyDescent="0.2">
      <c r="A1669" s="12" t="s">
        <v>24153</v>
      </c>
      <c r="B1669" s="12">
        <v>17230</v>
      </c>
      <c r="C1669" s="12" t="s">
        <v>20135</v>
      </c>
      <c r="D1669" s="13">
        <v>39993</v>
      </c>
      <c r="E1669" s="13">
        <v>39996</v>
      </c>
      <c r="F1669" s="14">
        <v>39996</v>
      </c>
      <c r="G1669" s="14">
        <v>40000</v>
      </c>
      <c r="H1669" s="14">
        <v>40000</v>
      </c>
      <c r="I1669" s="16">
        <v>40006</v>
      </c>
      <c r="J1669" s="15">
        <v>4</v>
      </c>
      <c r="K1669" s="15">
        <v>0</v>
      </c>
      <c r="L1669" s="15">
        <v>4</v>
      </c>
      <c r="M1669" s="15">
        <v>6</v>
      </c>
      <c r="O1669" t="str">
        <f t="shared" si="26"/>
        <v>HJMBound &amp; Not Paid</v>
      </c>
    </row>
    <row r="1670" spans="1:15" ht="12" customHeight="1" outlineLevel="1" x14ac:dyDescent="0.2">
      <c r="A1670" s="12" t="s">
        <v>24153</v>
      </c>
      <c r="B1670" s="12">
        <v>18236</v>
      </c>
      <c r="C1670" s="12" t="s">
        <v>20133</v>
      </c>
      <c r="D1670" s="13">
        <v>39986</v>
      </c>
      <c r="E1670" s="13">
        <v>39995</v>
      </c>
      <c r="F1670" s="14">
        <v>39996</v>
      </c>
      <c r="G1670" s="20"/>
      <c r="H1670" s="20"/>
      <c r="I1670" s="18"/>
      <c r="J1670" s="23"/>
      <c r="K1670" s="23"/>
      <c r="L1670" s="15">
        <v>0</v>
      </c>
      <c r="M1670" s="15">
        <v>0</v>
      </c>
      <c r="O1670" t="str">
        <f t="shared" si="26"/>
        <v>HJMDeclined</v>
      </c>
    </row>
    <row r="1671" spans="1:15" ht="12" customHeight="1" outlineLevel="1" x14ac:dyDescent="0.2">
      <c r="A1671" s="12" t="s">
        <v>24153</v>
      </c>
      <c r="B1671" s="12">
        <v>17274</v>
      </c>
      <c r="C1671" s="12" t="s">
        <v>20135</v>
      </c>
      <c r="D1671" s="13">
        <v>39994</v>
      </c>
      <c r="E1671" s="13">
        <v>39996</v>
      </c>
      <c r="F1671" s="14">
        <v>39996</v>
      </c>
      <c r="G1671" s="14">
        <v>40002</v>
      </c>
      <c r="H1671" s="14">
        <v>40002</v>
      </c>
      <c r="I1671" s="16">
        <v>40015</v>
      </c>
      <c r="J1671" s="15">
        <v>6</v>
      </c>
      <c r="K1671" s="15">
        <v>0</v>
      </c>
      <c r="L1671" s="15">
        <v>6</v>
      </c>
      <c r="M1671" s="15">
        <v>13</v>
      </c>
      <c r="O1671" t="str">
        <f t="shared" si="26"/>
        <v>HJMBound &amp; Not Paid</v>
      </c>
    </row>
    <row r="1672" spans="1:15" ht="12" customHeight="1" outlineLevel="1" x14ac:dyDescent="0.2">
      <c r="A1672" s="12" t="s">
        <v>24156</v>
      </c>
      <c r="B1672" s="12">
        <v>18237</v>
      </c>
      <c r="C1672" s="12" t="s">
        <v>20136</v>
      </c>
      <c r="D1672" s="13">
        <v>39989</v>
      </c>
      <c r="E1672" s="13">
        <v>39996</v>
      </c>
      <c r="F1672" s="14">
        <v>39996</v>
      </c>
      <c r="G1672" s="14">
        <v>40000</v>
      </c>
      <c r="H1672" s="14">
        <v>40010</v>
      </c>
      <c r="I1672" s="18"/>
      <c r="J1672" s="15">
        <v>4</v>
      </c>
      <c r="K1672" s="15">
        <v>10</v>
      </c>
      <c r="L1672" s="15">
        <v>14</v>
      </c>
      <c r="M1672" s="15">
        <v>0</v>
      </c>
      <c r="O1672" t="str">
        <f t="shared" si="26"/>
        <v>LABClose-No Info</v>
      </c>
    </row>
    <row r="1673" spans="1:15" ht="12" customHeight="1" outlineLevel="1" x14ac:dyDescent="0.2">
      <c r="A1673" s="12" t="s">
        <v>24156</v>
      </c>
      <c r="B1673" s="12">
        <v>18235</v>
      </c>
      <c r="C1673" s="12" t="s">
        <v>20133</v>
      </c>
      <c r="D1673" s="13">
        <v>39731</v>
      </c>
      <c r="E1673" s="13">
        <v>39996</v>
      </c>
      <c r="F1673" s="14">
        <v>39996</v>
      </c>
      <c r="G1673" s="20"/>
      <c r="H1673" s="20"/>
      <c r="I1673" s="18"/>
      <c r="J1673" s="23"/>
      <c r="K1673" s="23"/>
      <c r="L1673" s="15">
        <v>0</v>
      </c>
      <c r="M1673" s="15">
        <v>0</v>
      </c>
      <c r="O1673" t="str">
        <f t="shared" si="26"/>
        <v>LABDeclined</v>
      </c>
    </row>
    <row r="1674" spans="1:15" ht="21.95" customHeight="1" outlineLevel="1" x14ac:dyDescent="0.2">
      <c r="A1674" s="12" t="s">
        <v>20138</v>
      </c>
      <c r="B1674" s="12">
        <v>17354</v>
      </c>
      <c r="C1674" s="12" t="s">
        <v>24149</v>
      </c>
      <c r="D1674" s="13">
        <v>39994</v>
      </c>
      <c r="E1674" s="13">
        <v>39995</v>
      </c>
      <c r="F1674" s="14">
        <v>40000</v>
      </c>
      <c r="G1674" s="14">
        <v>40015</v>
      </c>
      <c r="H1674" s="14">
        <v>40017</v>
      </c>
      <c r="I1674" s="16">
        <v>40026</v>
      </c>
      <c r="J1674" s="15">
        <v>15</v>
      </c>
      <c r="K1674" s="15">
        <v>2</v>
      </c>
      <c r="L1674" s="15">
        <v>17</v>
      </c>
      <c r="M1674" s="15">
        <v>9</v>
      </c>
      <c r="O1674" t="str">
        <f t="shared" si="26"/>
        <v>CNJRenewal Laspe Replaced</v>
      </c>
    </row>
    <row r="1675" spans="1:15" ht="12" customHeight="1" outlineLevel="1" x14ac:dyDescent="0.2">
      <c r="A1675" s="12" t="s">
        <v>20138</v>
      </c>
      <c r="B1675" s="12">
        <v>17396</v>
      </c>
      <c r="C1675" s="12" t="s">
        <v>20135</v>
      </c>
      <c r="D1675" s="13">
        <v>39989</v>
      </c>
      <c r="E1675" s="13">
        <v>39994</v>
      </c>
      <c r="F1675" s="14">
        <v>40000</v>
      </c>
      <c r="G1675" s="14">
        <v>40008</v>
      </c>
      <c r="H1675" s="14">
        <v>40008</v>
      </c>
      <c r="I1675" s="16">
        <v>40036</v>
      </c>
      <c r="J1675" s="15">
        <v>8</v>
      </c>
      <c r="K1675" s="15">
        <v>0</v>
      </c>
      <c r="L1675" s="15">
        <v>8</v>
      </c>
      <c r="M1675" s="15">
        <v>28</v>
      </c>
      <c r="O1675" t="str">
        <f t="shared" si="26"/>
        <v>CNJBound &amp; Not Paid</v>
      </c>
    </row>
    <row r="1676" spans="1:15" ht="12" customHeight="1" outlineLevel="1" x14ac:dyDescent="0.2">
      <c r="A1676" s="12" t="s">
        <v>20138</v>
      </c>
      <c r="B1676" s="12">
        <v>17536</v>
      </c>
      <c r="C1676" s="12" t="s">
        <v>20135</v>
      </c>
      <c r="D1676" s="13">
        <v>39987</v>
      </c>
      <c r="E1676" s="13">
        <v>39993</v>
      </c>
      <c r="F1676" s="14">
        <v>40000</v>
      </c>
      <c r="G1676" s="14">
        <v>40043</v>
      </c>
      <c r="H1676" s="14">
        <v>40044</v>
      </c>
      <c r="I1676" s="16">
        <v>40057</v>
      </c>
      <c r="J1676" s="15">
        <v>43</v>
      </c>
      <c r="K1676" s="15">
        <v>1</v>
      </c>
      <c r="L1676" s="15">
        <v>44</v>
      </c>
      <c r="M1676" s="15">
        <v>13</v>
      </c>
      <c r="O1676" t="str">
        <f t="shared" si="26"/>
        <v>CNJBound &amp; Not Paid</v>
      </c>
    </row>
    <row r="1677" spans="1:15" ht="12" customHeight="1" outlineLevel="1" x14ac:dyDescent="0.2">
      <c r="A1677" s="12" t="s">
        <v>20138</v>
      </c>
      <c r="B1677" s="12">
        <v>17436</v>
      </c>
      <c r="C1677" s="12" t="s">
        <v>20135</v>
      </c>
      <c r="D1677" s="13">
        <v>39994</v>
      </c>
      <c r="E1677" s="13">
        <v>39996</v>
      </c>
      <c r="F1677" s="14">
        <v>40000</v>
      </c>
      <c r="G1677" s="14">
        <v>40030</v>
      </c>
      <c r="H1677" s="14">
        <v>40030</v>
      </c>
      <c r="I1677" s="16">
        <v>40048</v>
      </c>
      <c r="J1677" s="15">
        <v>30</v>
      </c>
      <c r="K1677" s="15">
        <v>0</v>
      </c>
      <c r="L1677" s="15">
        <v>30</v>
      </c>
      <c r="M1677" s="15">
        <v>18</v>
      </c>
      <c r="O1677" t="str">
        <f t="shared" si="26"/>
        <v>CNJBound &amp; Not Paid</v>
      </c>
    </row>
    <row r="1678" spans="1:15" ht="12" customHeight="1" outlineLevel="1" x14ac:dyDescent="0.2">
      <c r="A1678" s="12" t="s">
        <v>20138</v>
      </c>
      <c r="B1678" s="12">
        <v>17276</v>
      </c>
      <c r="C1678" s="12" t="s">
        <v>20135</v>
      </c>
      <c r="D1678" s="13">
        <v>39994</v>
      </c>
      <c r="E1678" s="13">
        <v>39996</v>
      </c>
      <c r="F1678" s="14">
        <v>40000</v>
      </c>
      <c r="G1678" s="14">
        <v>40002</v>
      </c>
      <c r="H1678" s="14">
        <v>40003</v>
      </c>
      <c r="I1678" s="16">
        <v>40016</v>
      </c>
      <c r="J1678" s="15">
        <v>2</v>
      </c>
      <c r="K1678" s="15">
        <v>1</v>
      </c>
      <c r="L1678" s="15">
        <v>3</v>
      </c>
      <c r="M1678" s="15">
        <v>13</v>
      </c>
      <c r="O1678" t="str">
        <f t="shared" si="26"/>
        <v>CNJBound &amp; Not Paid</v>
      </c>
    </row>
    <row r="1679" spans="1:15" ht="12" customHeight="1" outlineLevel="1" x14ac:dyDescent="0.2">
      <c r="A1679" s="12" t="s">
        <v>20138</v>
      </c>
      <c r="B1679" s="12">
        <v>17384</v>
      </c>
      <c r="C1679" s="12" t="s">
        <v>20135</v>
      </c>
      <c r="D1679" s="13">
        <v>39993</v>
      </c>
      <c r="E1679" s="13">
        <v>39996</v>
      </c>
      <c r="F1679" s="14">
        <v>40000</v>
      </c>
      <c r="G1679" s="14">
        <v>40008</v>
      </c>
      <c r="H1679" s="14">
        <v>40008</v>
      </c>
      <c r="I1679" s="16">
        <v>40032</v>
      </c>
      <c r="J1679" s="15">
        <v>8</v>
      </c>
      <c r="K1679" s="15">
        <v>0</v>
      </c>
      <c r="L1679" s="15">
        <v>8</v>
      </c>
      <c r="M1679" s="15">
        <v>24</v>
      </c>
      <c r="O1679" t="str">
        <f t="shared" si="26"/>
        <v>CNJBound &amp; Not Paid</v>
      </c>
    </row>
    <row r="1680" spans="1:15" ht="12" customHeight="1" outlineLevel="1" x14ac:dyDescent="0.2">
      <c r="A1680" s="12" t="s">
        <v>24153</v>
      </c>
      <c r="B1680" s="12">
        <v>17267</v>
      </c>
      <c r="C1680" s="12" t="s">
        <v>20135</v>
      </c>
      <c r="D1680" s="13">
        <v>39993</v>
      </c>
      <c r="E1680" s="13">
        <v>40000</v>
      </c>
      <c r="F1680" s="14">
        <v>40000</v>
      </c>
      <c r="G1680" s="14">
        <v>40000</v>
      </c>
      <c r="H1680" s="14">
        <v>40000</v>
      </c>
      <c r="I1680" s="16">
        <v>40014</v>
      </c>
      <c r="J1680" s="15">
        <v>0</v>
      </c>
      <c r="K1680" s="15">
        <v>0</v>
      </c>
      <c r="L1680" s="15">
        <v>0</v>
      </c>
      <c r="M1680" s="15">
        <v>14</v>
      </c>
      <c r="O1680" t="str">
        <f t="shared" si="26"/>
        <v>HJMBound &amp; Not Paid</v>
      </c>
    </row>
    <row r="1681" spans="1:15" ht="12" customHeight="1" outlineLevel="1" x14ac:dyDescent="0.2">
      <c r="A1681" s="12" t="s">
        <v>24153</v>
      </c>
      <c r="B1681" s="12">
        <v>17263</v>
      </c>
      <c r="C1681" s="12" t="s">
        <v>20135</v>
      </c>
      <c r="D1681" s="13">
        <v>39994</v>
      </c>
      <c r="E1681" s="13">
        <v>40000</v>
      </c>
      <c r="F1681" s="14">
        <v>40000</v>
      </c>
      <c r="G1681" s="14">
        <v>40001</v>
      </c>
      <c r="H1681" s="14">
        <v>40008</v>
      </c>
      <c r="I1681" s="16">
        <v>40013</v>
      </c>
      <c r="J1681" s="15">
        <v>1</v>
      </c>
      <c r="K1681" s="15">
        <v>7</v>
      </c>
      <c r="L1681" s="15">
        <v>8</v>
      </c>
      <c r="M1681" s="15">
        <v>5</v>
      </c>
      <c r="O1681" t="str">
        <f t="shared" si="26"/>
        <v>HJMBound &amp; Not Paid</v>
      </c>
    </row>
    <row r="1682" spans="1:15" ht="12" customHeight="1" outlineLevel="1" x14ac:dyDescent="0.2">
      <c r="A1682" s="12" t="s">
        <v>24153</v>
      </c>
      <c r="B1682" s="12">
        <v>17563</v>
      </c>
      <c r="C1682" s="12" t="s">
        <v>20135</v>
      </c>
      <c r="D1682" s="13">
        <v>39993</v>
      </c>
      <c r="E1682" s="13">
        <v>39996</v>
      </c>
      <c r="F1682" s="14">
        <v>40000</v>
      </c>
      <c r="G1682" s="14">
        <v>40029</v>
      </c>
      <c r="H1682" s="14">
        <v>40029</v>
      </c>
      <c r="I1682" s="16">
        <v>40062</v>
      </c>
      <c r="J1682" s="15">
        <v>29</v>
      </c>
      <c r="K1682" s="15">
        <v>0</v>
      </c>
      <c r="L1682" s="15">
        <v>29</v>
      </c>
      <c r="M1682" s="15">
        <v>33</v>
      </c>
      <c r="O1682" t="str">
        <f t="shared" si="26"/>
        <v>HJMBound &amp; Not Paid</v>
      </c>
    </row>
    <row r="1683" spans="1:15" ht="12" customHeight="1" outlineLevel="1" x14ac:dyDescent="0.2">
      <c r="A1683" s="12" t="s">
        <v>24155</v>
      </c>
      <c r="B1683" s="12">
        <v>17370</v>
      </c>
      <c r="C1683" s="12" t="s">
        <v>20135</v>
      </c>
      <c r="D1683" s="13">
        <v>39993</v>
      </c>
      <c r="E1683" s="13">
        <v>39995</v>
      </c>
      <c r="F1683" s="14">
        <v>40000</v>
      </c>
      <c r="G1683" s="14">
        <v>40004</v>
      </c>
      <c r="H1683" s="14">
        <v>40004</v>
      </c>
      <c r="I1683" s="16">
        <v>40026</v>
      </c>
      <c r="J1683" s="15">
        <v>4</v>
      </c>
      <c r="K1683" s="15">
        <v>0</v>
      </c>
      <c r="L1683" s="15">
        <v>4</v>
      </c>
      <c r="M1683" s="15">
        <v>22</v>
      </c>
      <c r="O1683" t="str">
        <f t="shared" si="26"/>
        <v>JRBound &amp; Not Paid</v>
      </c>
    </row>
    <row r="1684" spans="1:15" ht="12" customHeight="1" outlineLevel="1" x14ac:dyDescent="0.2">
      <c r="A1684" s="12" t="s">
        <v>24156</v>
      </c>
      <c r="B1684" s="12">
        <v>18239</v>
      </c>
      <c r="C1684" s="12" t="s">
        <v>20135</v>
      </c>
      <c r="D1684" s="13">
        <v>39982</v>
      </c>
      <c r="E1684" s="13">
        <v>39995</v>
      </c>
      <c r="F1684" s="14">
        <v>40000</v>
      </c>
      <c r="G1684" s="14">
        <v>40004</v>
      </c>
      <c r="H1684" s="14">
        <v>40010</v>
      </c>
      <c r="I1684" s="18"/>
      <c r="J1684" s="15">
        <v>4</v>
      </c>
      <c r="K1684" s="15">
        <v>6</v>
      </c>
      <c r="L1684" s="15">
        <v>10</v>
      </c>
      <c r="M1684" s="15">
        <v>0</v>
      </c>
      <c r="O1684" t="str">
        <f t="shared" si="26"/>
        <v>LABBound &amp; Not Paid</v>
      </c>
    </row>
    <row r="1685" spans="1:15" ht="12" customHeight="1" outlineLevel="1" x14ac:dyDescent="0.2">
      <c r="A1685" s="12" t="s">
        <v>24156</v>
      </c>
      <c r="B1685" s="12">
        <v>17388</v>
      </c>
      <c r="C1685" s="12" t="s">
        <v>20135</v>
      </c>
      <c r="D1685" s="13">
        <v>39986</v>
      </c>
      <c r="E1685" s="13">
        <v>39994</v>
      </c>
      <c r="F1685" s="14">
        <v>40000</v>
      </c>
      <c r="G1685" s="14">
        <v>40011</v>
      </c>
      <c r="H1685" s="14">
        <v>40015</v>
      </c>
      <c r="I1685" s="16">
        <v>40034</v>
      </c>
      <c r="J1685" s="15">
        <v>11</v>
      </c>
      <c r="K1685" s="15">
        <v>4</v>
      </c>
      <c r="L1685" s="15">
        <v>15</v>
      </c>
      <c r="M1685" s="15">
        <v>19</v>
      </c>
      <c r="O1685" t="str">
        <f t="shared" si="26"/>
        <v>LABBound &amp; Not Paid</v>
      </c>
    </row>
    <row r="1686" spans="1:15" ht="12" customHeight="1" outlineLevel="1" x14ac:dyDescent="0.2">
      <c r="A1686" s="12" t="s">
        <v>24157</v>
      </c>
      <c r="B1686" s="12">
        <v>17624</v>
      </c>
      <c r="C1686" s="12" t="s">
        <v>24150</v>
      </c>
      <c r="D1686" s="13">
        <v>39995</v>
      </c>
      <c r="E1686" s="13">
        <v>39996</v>
      </c>
      <c r="F1686" s="14">
        <v>40000</v>
      </c>
      <c r="G1686" s="20"/>
      <c r="H1686" s="20"/>
      <c r="I1686" s="16">
        <v>40081</v>
      </c>
      <c r="J1686" s="23"/>
      <c r="K1686" s="23"/>
      <c r="L1686" s="15">
        <v>0</v>
      </c>
      <c r="M1686" s="15">
        <v>0</v>
      </c>
      <c r="O1686" t="str">
        <f t="shared" si="26"/>
        <v>MCBDO NOT RENEW</v>
      </c>
    </row>
    <row r="1687" spans="1:15" ht="12" customHeight="1" outlineLevel="1" x14ac:dyDescent="0.2">
      <c r="A1687" s="12" t="s">
        <v>24157</v>
      </c>
      <c r="B1687" s="12">
        <v>17359</v>
      </c>
      <c r="C1687" s="12" t="s">
        <v>20135</v>
      </c>
      <c r="D1687" s="13">
        <v>39988</v>
      </c>
      <c r="E1687" s="13">
        <v>39993</v>
      </c>
      <c r="F1687" s="14">
        <v>40000</v>
      </c>
      <c r="G1687" s="14">
        <v>40003</v>
      </c>
      <c r="H1687" s="14">
        <v>40010</v>
      </c>
      <c r="I1687" s="16">
        <v>40026</v>
      </c>
      <c r="J1687" s="15">
        <v>3</v>
      </c>
      <c r="K1687" s="15">
        <v>7</v>
      </c>
      <c r="L1687" s="15">
        <v>10</v>
      </c>
      <c r="M1687" s="15">
        <v>16</v>
      </c>
      <c r="O1687" t="str">
        <f t="shared" si="26"/>
        <v>MCBBound &amp; Not Paid</v>
      </c>
    </row>
    <row r="1688" spans="1:15" ht="12" customHeight="1" outlineLevel="1" x14ac:dyDescent="0.2">
      <c r="A1688" s="12" t="s">
        <v>24157</v>
      </c>
      <c r="B1688" s="12">
        <v>17617</v>
      </c>
      <c r="C1688" s="12" t="s">
        <v>20135</v>
      </c>
      <c r="D1688" s="13">
        <v>39993</v>
      </c>
      <c r="E1688" s="13">
        <v>39996</v>
      </c>
      <c r="F1688" s="14">
        <v>40000</v>
      </c>
      <c r="G1688" s="14">
        <v>40064</v>
      </c>
      <c r="H1688" s="14">
        <v>40064</v>
      </c>
      <c r="I1688" s="16">
        <v>40078</v>
      </c>
      <c r="J1688" s="15">
        <v>64</v>
      </c>
      <c r="K1688" s="15">
        <v>0</v>
      </c>
      <c r="L1688" s="15">
        <v>64</v>
      </c>
      <c r="M1688" s="15">
        <v>14</v>
      </c>
      <c r="O1688" t="str">
        <f t="shared" si="26"/>
        <v>MCBBound &amp; Not Paid</v>
      </c>
    </row>
    <row r="1689" spans="1:15" ht="12" customHeight="1" outlineLevel="1" x14ac:dyDescent="0.2">
      <c r="A1689" s="12" t="s">
        <v>24158</v>
      </c>
      <c r="B1689" s="12">
        <v>18240</v>
      </c>
      <c r="C1689" s="12" t="s">
        <v>20133</v>
      </c>
      <c r="D1689" s="13">
        <v>39992</v>
      </c>
      <c r="E1689" s="13">
        <v>40000</v>
      </c>
      <c r="F1689" s="14">
        <v>40000</v>
      </c>
      <c r="G1689" s="20"/>
      <c r="H1689" s="20"/>
      <c r="I1689" s="18"/>
      <c r="J1689" s="23"/>
      <c r="K1689" s="23"/>
      <c r="L1689" s="15">
        <v>0</v>
      </c>
      <c r="M1689" s="15">
        <v>0</v>
      </c>
      <c r="O1689" t="str">
        <f t="shared" si="26"/>
        <v>NBBDeclined</v>
      </c>
    </row>
    <row r="1690" spans="1:15" ht="12" customHeight="1" outlineLevel="1" x14ac:dyDescent="0.2">
      <c r="A1690" s="12" t="s">
        <v>20138</v>
      </c>
      <c r="B1690" s="12">
        <v>17295</v>
      </c>
      <c r="C1690" s="12" t="s">
        <v>20135</v>
      </c>
      <c r="D1690" s="13">
        <v>39972</v>
      </c>
      <c r="E1690" s="13">
        <v>40000</v>
      </c>
      <c r="F1690" s="14">
        <v>40001</v>
      </c>
      <c r="G1690" s="14">
        <v>40003</v>
      </c>
      <c r="H1690" s="14">
        <v>40004</v>
      </c>
      <c r="I1690" s="16">
        <v>40020</v>
      </c>
      <c r="J1690" s="15">
        <v>2</v>
      </c>
      <c r="K1690" s="15">
        <v>1</v>
      </c>
      <c r="L1690" s="15">
        <v>3</v>
      </c>
      <c r="M1690" s="15">
        <v>16</v>
      </c>
      <c r="O1690" t="str">
        <f t="shared" si="26"/>
        <v>CNJBound &amp; Not Paid</v>
      </c>
    </row>
    <row r="1691" spans="1:15" ht="12" customHeight="1" outlineLevel="1" x14ac:dyDescent="0.2">
      <c r="A1691" s="12" t="s">
        <v>24153</v>
      </c>
      <c r="B1691" s="12">
        <v>18241</v>
      </c>
      <c r="C1691" s="12" t="s">
        <v>20136</v>
      </c>
      <c r="D1691" s="13">
        <v>39783</v>
      </c>
      <c r="E1691" s="13">
        <v>40000</v>
      </c>
      <c r="F1691" s="14">
        <v>40001</v>
      </c>
      <c r="G1691" s="14">
        <v>40001</v>
      </c>
      <c r="H1691" s="20"/>
      <c r="I1691" s="18"/>
      <c r="J1691" s="15">
        <v>0</v>
      </c>
      <c r="K1691" s="23"/>
      <c r="L1691" s="15">
        <v>0</v>
      </c>
      <c r="M1691" s="15">
        <v>0</v>
      </c>
      <c r="O1691" t="str">
        <f t="shared" si="26"/>
        <v>HJMClose-No Info</v>
      </c>
    </row>
    <row r="1692" spans="1:15" ht="12" customHeight="1" outlineLevel="1" x14ac:dyDescent="0.2">
      <c r="A1692" s="12" t="s">
        <v>24155</v>
      </c>
      <c r="B1692" s="12">
        <v>17237</v>
      </c>
      <c r="C1692" s="12" t="s">
        <v>20135</v>
      </c>
      <c r="D1692" s="13">
        <v>39996</v>
      </c>
      <c r="E1692" s="13">
        <v>40000</v>
      </c>
      <c r="F1692" s="14">
        <v>40001</v>
      </c>
      <c r="G1692" s="14">
        <v>40001</v>
      </c>
      <c r="H1692" s="14">
        <v>40002</v>
      </c>
      <c r="I1692" s="16">
        <v>40007</v>
      </c>
      <c r="J1692" s="15">
        <v>0</v>
      </c>
      <c r="K1692" s="15">
        <v>1</v>
      </c>
      <c r="L1692" s="15">
        <v>1</v>
      </c>
      <c r="M1692" s="15">
        <v>5</v>
      </c>
      <c r="O1692" t="str">
        <f t="shared" si="26"/>
        <v>JRBound &amp; Not Paid</v>
      </c>
    </row>
    <row r="1693" spans="1:15" ht="12" customHeight="1" outlineLevel="1" x14ac:dyDescent="0.2">
      <c r="A1693" s="12" t="s">
        <v>24155</v>
      </c>
      <c r="B1693" s="12">
        <v>17375</v>
      </c>
      <c r="C1693" s="12" t="s">
        <v>20135</v>
      </c>
      <c r="D1693" s="13">
        <v>40000</v>
      </c>
      <c r="E1693" s="13">
        <v>40000</v>
      </c>
      <c r="F1693" s="14">
        <v>40001</v>
      </c>
      <c r="G1693" s="14">
        <v>40017</v>
      </c>
      <c r="H1693" s="14">
        <v>40017</v>
      </c>
      <c r="I1693" s="16">
        <v>40028</v>
      </c>
      <c r="J1693" s="15">
        <v>16</v>
      </c>
      <c r="K1693" s="15">
        <v>0</v>
      </c>
      <c r="L1693" s="15">
        <v>16</v>
      </c>
      <c r="M1693" s="15">
        <v>11</v>
      </c>
      <c r="O1693" t="str">
        <f t="shared" si="26"/>
        <v>JRBound &amp; Not Paid</v>
      </c>
    </row>
    <row r="1694" spans="1:15" ht="12" customHeight="1" outlineLevel="1" x14ac:dyDescent="0.2">
      <c r="A1694" s="12" t="s">
        <v>24157</v>
      </c>
      <c r="B1694" s="12">
        <v>17258</v>
      </c>
      <c r="C1694" s="12" t="s">
        <v>20135</v>
      </c>
      <c r="D1694" s="13">
        <v>40000</v>
      </c>
      <c r="E1694" s="13">
        <v>40001</v>
      </c>
      <c r="F1694" s="14">
        <v>40001</v>
      </c>
      <c r="G1694" s="14">
        <v>40001</v>
      </c>
      <c r="H1694" s="14">
        <v>40003</v>
      </c>
      <c r="I1694" s="16">
        <v>40012</v>
      </c>
      <c r="J1694" s="15">
        <v>0</v>
      </c>
      <c r="K1694" s="15">
        <v>2</v>
      </c>
      <c r="L1694" s="15">
        <v>2</v>
      </c>
      <c r="M1694" s="15">
        <v>9</v>
      </c>
      <c r="O1694" t="str">
        <f t="shared" si="26"/>
        <v>MCBBound &amp; Not Paid</v>
      </c>
    </row>
    <row r="1695" spans="1:15" ht="12" customHeight="1" outlineLevel="1" x14ac:dyDescent="0.2">
      <c r="A1695" s="12" t="s">
        <v>24158</v>
      </c>
      <c r="B1695" s="12">
        <v>18242</v>
      </c>
      <c r="C1695" s="12" t="s">
        <v>20133</v>
      </c>
      <c r="D1695" s="13">
        <v>39972</v>
      </c>
      <c r="E1695" s="13">
        <v>40000</v>
      </c>
      <c r="F1695" s="14">
        <v>40001</v>
      </c>
      <c r="G1695" s="20"/>
      <c r="H1695" s="20"/>
      <c r="I1695" s="18"/>
      <c r="J1695" s="23"/>
      <c r="K1695" s="23"/>
      <c r="L1695" s="15">
        <v>0</v>
      </c>
      <c r="M1695" s="15">
        <v>0</v>
      </c>
      <c r="O1695" t="str">
        <f t="shared" si="26"/>
        <v>NBBDeclined</v>
      </c>
    </row>
    <row r="1696" spans="1:15" ht="12" customHeight="1" outlineLevel="1" x14ac:dyDescent="0.2">
      <c r="A1696" s="12" t="s">
        <v>24158</v>
      </c>
      <c r="B1696" s="12">
        <v>18243</v>
      </c>
      <c r="C1696" s="12" t="s">
        <v>20133</v>
      </c>
      <c r="D1696" s="13">
        <v>39945</v>
      </c>
      <c r="E1696" s="13">
        <v>40001</v>
      </c>
      <c r="F1696" s="14">
        <v>40001</v>
      </c>
      <c r="G1696" s="20"/>
      <c r="H1696" s="20"/>
      <c r="I1696" s="18"/>
      <c r="J1696" s="23"/>
      <c r="K1696" s="23"/>
      <c r="L1696" s="15">
        <v>0</v>
      </c>
      <c r="M1696" s="15">
        <v>0</v>
      </c>
      <c r="O1696" t="str">
        <f t="shared" si="26"/>
        <v>NBBDeclined</v>
      </c>
    </row>
    <row r="1697" spans="1:15" ht="12" customHeight="1" outlineLevel="1" x14ac:dyDescent="0.2">
      <c r="A1697" s="12" t="s">
        <v>24158</v>
      </c>
      <c r="B1697" s="12">
        <v>18244</v>
      </c>
      <c r="C1697" s="12" t="s">
        <v>20133</v>
      </c>
      <c r="D1697" s="13">
        <v>40000</v>
      </c>
      <c r="E1697" s="13">
        <v>40001</v>
      </c>
      <c r="F1697" s="14">
        <v>40001</v>
      </c>
      <c r="G1697" s="20"/>
      <c r="H1697" s="20"/>
      <c r="I1697" s="18"/>
      <c r="J1697" s="23"/>
      <c r="K1697" s="23"/>
      <c r="L1697" s="15">
        <v>0</v>
      </c>
      <c r="M1697" s="15">
        <v>0</v>
      </c>
      <c r="O1697" t="str">
        <f t="shared" si="26"/>
        <v>NBBDeclined</v>
      </c>
    </row>
    <row r="1698" spans="1:15" ht="12" customHeight="1" outlineLevel="1" x14ac:dyDescent="0.2">
      <c r="A1698" s="12" t="s">
        <v>20138</v>
      </c>
      <c r="B1698" s="12">
        <v>17421</v>
      </c>
      <c r="C1698" s="12" t="s">
        <v>20135</v>
      </c>
      <c r="D1698" s="13">
        <v>40000</v>
      </c>
      <c r="E1698" s="13">
        <v>40002</v>
      </c>
      <c r="F1698" s="14">
        <v>40002</v>
      </c>
      <c r="G1698" s="14">
        <v>40024</v>
      </c>
      <c r="H1698" s="14">
        <v>40030</v>
      </c>
      <c r="I1698" s="16">
        <v>40043</v>
      </c>
      <c r="J1698" s="15">
        <v>22</v>
      </c>
      <c r="K1698" s="15">
        <v>6</v>
      </c>
      <c r="L1698" s="15">
        <v>28</v>
      </c>
      <c r="M1698" s="15">
        <v>13</v>
      </c>
      <c r="O1698" t="str">
        <f t="shared" si="26"/>
        <v>CNJBound &amp; Not Paid</v>
      </c>
    </row>
    <row r="1699" spans="1:15" ht="12" customHeight="1" outlineLevel="1" x14ac:dyDescent="0.2">
      <c r="A1699" s="12" t="s">
        <v>20138</v>
      </c>
      <c r="B1699" s="12">
        <v>17589</v>
      </c>
      <c r="C1699" s="12" t="s">
        <v>20135</v>
      </c>
      <c r="D1699" s="13">
        <v>40002</v>
      </c>
      <c r="E1699" s="13">
        <v>40002</v>
      </c>
      <c r="F1699" s="14">
        <v>40002</v>
      </c>
      <c r="G1699" s="14">
        <v>40052</v>
      </c>
      <c r="H1699" s="14">
        <v>40052</v>
      </c>
      <c r="I1699" s="16">
        <v>40070</v>
      </c>
      <c r="J1699" s="15">
        <v>50</v>
      </c>
      <c r="K1699" s="15">
        <v>0</v>
      </c>
      <c r="L1699" s="15">
        <v>50</v>
      </c>
      <c r="M1699" s="15">
        <v>18</v>
      </c>
      <c r="O1699" t="str">
        <f t="shared" si="26"/>
        <v>CNJBound &amp; Not Paid</v>
      </c>
    </row>
    <row r="1700" spans="1:15" ht="12" customHeight="1" outlineLevel="1" x14ac:dyDescent="0.2">
      <c r="A1700" s="12" t="s">
        <v>20138</v>
      </c>
      <c r="B1700" s="12">
        <v>17364</v>
      </c>
      <c r="C1700" s="12" t="s">
        <v>20135</v>
      </c>
      <c r="D1700" s="13">
        <v>39979</v>
      </c>
      <c r="E1700" s="13">
        <v>40001</v>
      </c>
      <c r="F1700" s="14">
        <v>40002</v>
      </c>
      <c r="G1700" s="14">
        <v>40007</v>
      </c>
      <c r="H1700" s="14">
        <v>40016</v>
      </c>
      <c r="I1700" s="16">
        <v>40026</v>
      </c>
      <c r="J1700" s="15">
        <v>5</v>
      </c>
      <c r="K1700" s="15">
        <v>9</v>
      </c>
      <c r="L1700" s="15">
        <v>14</v>
      </c>
      <c r="M1700" s="15">
        <v>10</v>
      </c>
      <c r="O1700" t="str">
        <f t="shared" si="26"/>
        <v>CNJBound &amp; Not Paid</v>
      </c>
    </row>
    <row r="1701" spans="1:15" ht="12" customHeight="1" outlineLevel="1" x14ac:dyDescent="0.2">
      <c r="A1701" s="12" t="s">
        <v>20138</v>
      </c>
      <c r="B1701" s="12">
        <v>17432</v>
      </c>
      <c r="C1701" s="12" t="s">
        <v>20135</v>
      </c>
      <c r="D1701" s="13">
        <v>39996</v>
      </c>
      <c r="E1701" s="13">
        <v>40000</v>
      </c>
      <c r="F1701" s="14">
        <v>40002</v>
      </c>
      <c r="G1701" s="14">
        <v>40023</v>
      </c>
      <c r="H1701" s="14">
        <v>40023</v>
      </c>
      <c r="I1701" s="16">
        <v>40046</v>
      </c>
      <c r="J1701" s="15">
        <v>21</v>
      </c>
      <c r="K1701" s="15">
        <v>0</v>
      </c>
      <c r="L1701" s="15">
        <v>21</v>
      </c>
      <c r="M1701" s="15">
        <v>23</v>
      </c>
      <c r="O1701" t="str">
        <f t="shared" si="26"/>
        <v>CNJBound &amp; Not Paid</v>
      </c>
    </row>
    <row r="1702" spans="1:15" ht="12" customHeight="1" outlineLevel="1" x14ac:dyDescent="0.2">
      <c r="A1702" s="12" t="s">
        <v>24153</v>
      </c>
      <c r="B1702" s="12">
        <v>18246</v>
      </c>
      <c r="C1702" s="12" t="s">
        <v>20133</v>
      </c>
      <c r="D1702" s="13">
        <v>40001</v>
      </c>
      <c r="E1702" s="13">
        <v>40001</v>
      </c>
      <c r="F1702" s="14">
        <v>40002</v>
      </c>
      <c r="G1702" s="14">
        <v>40002</v>
      </c>
      <c r="H1702" s="20"/>
      <c r="I1702" s="16">
        <v>39335</v>
      </c>
      <c r="J1702" s="15">
        <v>0</v>
      </c>
      <c r="K1702" s="23"/>
      <c r="L1702" s="15">
        <v>0</v>
      </c>
      <c r="M1702" s="15">
        <v>0</v>
      </c>
      <c r="O1702" t="str">
        <f t="shared" si="26"/>
        <v>HJMDeclined</v>
      </c>
    </row>
    <row r="1703" spans="1:15" ht="12" customHeight="1" outlineLevel="1" x14ac:dyDescent="0.2">
      <c r="A1703" s="12" t="s">
        <v>24153</v>
      </c>
      <c r="B1703" s="12">
        <v>17426</v>
      </c>
      <c r="C1703" s="12" t="s">
        <v>20135</v>
      </c>
      <c r="D1703" s="13">
        <v>39975</v>
      </c>
      <c r="E1703" s="13">
        <v>40002</v>
      </c>
      <c r="F1703" s="14">
        <v>40002</v>
      </c>
      <c r="G1703" s="14">
        <v>40008</v>
      </c>
      <c r="H1703" s="14">
        <v>40008</v>
      </c>
      <c r="I1703" s="16">
        <v>40045</v>
      </c>
      <c r="J1703" s="15">
        <v>6</v>
      </c>
      <c r="K1703" s="15">
        <v>0</v>
      </c>
      <c r="L1703" s="15">
        <v>6</v>
      </c>
      <c r="M1703" s="15">
        <v>37</v>
      </c>
      <c r="O1703" t="str">
        <f t="shared" si="26"/>
        <v>HJMBound &amp; Not Paid</v>
      </c>
    </row>
    <row r="1704" spans="1:15" ht="12" customHeight="1" outlineLevel="1" x14ac:dyDescent="0.2">
      <c r="A1704" s="12" t="s">
        <v>24155</v>
      </c>
      <c r="B1704" s="12">
        <v>17433</v>
      </c>
      <c r="C1704" s="12" t="s">
        <v>20135</v>
      </c>
      <c r="D1704" s="13">
        <v>40000</v>
      </c>
      <c r="E1704" s="13">
        <v>40001</v>
      </c>
      <c r="F1704" s="14">
        <v>40002</v>
      </c>
      <c r="G1704" s="14">
        <v>40024</v>
      </c>
      <c r="H1704" s="14">
        <v>40036</v>
      </c>
      <c r="I1704" s="16">
        <v>40046</v>
      </c>
      <c r="J1704" s="15">
        <v>22</v>
      </c>
      <c r="K1704" s="15">
        <v>12</v>
      </c>
      <c r="L1704" s="15">
        <v>34</v>
      </c>
      <c r="M1704" s="15">
        <v>10</v>
      </c>
      <c r="O1704" t="str">
        <f t="shared" si="26"/>
        <v>JRBound &amp; Not Paid</v>
      </c>
    </row>
    <row r="1705" spans="1:15" ht="12" customHeight="1" outlineLevel="1" x14ac:dyDescent="0.2">
      <c r="A1705" s="12" t="s">
        <v>24156</v>
      </c>
      <c r="B1705" s="12">
        <v>17444</v>
      </c>
      <c r="C1705" s="12" t="s">
        <v>20135</v>
      </c>
      <c r="D1705" s="13">
        <v>39987</v>
      </c>
      <c r="E1705" s="13">
        <v>39996</v>
      </c>
      <c r="F1705" s="14">
        <v>40002</v>
      </c>
      <c r="G1705" s="14">
        <v>40011</v>
      </c>
      <c r="H1705" s="14">
        <v>40021</v>
      </c>
      <c r="I1705" s="16">
        <v>40050</v>
      </c>
      <c r="J1705" s="15">
        <v>9</v>
      </c>
      <c r="K1705" s="15">
        <v>10</v>
      </c>
      <c r="L1705" s="15">
        <v>19</v>
      </c>
      <c r="M1705" s="15">
        <v>29</v>
      </c>
      <c r="O1705" t="str">
        <f t="shared" si="26"/>
        <v>LABBound &amp; Not Paid</v>
      </c>
    </row>
    <row r="1706" spans="1:15" ht="12" customHeight="1" outlineLevel="1" x14ac:dyDescent="0.2">
      <c r="A1706" s="12" t="s">
        <v>24156</v>
      </c>
      <c r="B1706" s="12">
        <v>17261</v>
      </c>
      <c r="C1706" s="12" t="s">
        <v>20135</v>
      </c>
      <c r="D1706" s="13">
        <v>40001</v>
      </c>
      <c r="E1706" s="13">
        <v>40002</v>
      </c>
      <c r="F1706" s="14">
        <v>40002</v>
      </c>
      <c r="G1706" s="14">
        <v>40002</v>
      </c>
      <c r="H1706" s="14">
        <v>40002</v>
      </c>
      <c r="I1706" s="16">
        <v>40013</v>
      </c>
      <c r="J1706" s="15">
        <v>0</v>
      </c>
      <c r="K1706" s="15">
        <v>0</v>
      </c>
      <c r="L1706" s="15">
        <v>0</v>
      </c>
      <c r="M1706" s="15">
        <v>11</v>
      </c>
      <c r="O1706" t="str">
        <f t="shared" si="26"/>
        <v>LABBound &amp; Not Paid</v>
      </c>
    </row>
    <row r="1707" spans="1:15" ht="12" customHeight="1" outlineLevel="1" x14ac:dyDescent="0.2">
      <c r="A1707" s="12" t="s">
        <v>24156</v>
      </c>
      <c r="B1707" s="12">
        <v>18245</v>
      </c>
      <c r="C1707" s="12" t="s">
        <v>20135</v>
      </c>
      <c r="D1707" s="13">
        <v>39988</v>
      </c>
      <c r="E1707" s="13">
        <v>40001</v>
      </c>
      <c r="F1707" s="14">
        <v>40002</v>
      </c>
      <c r="G1707" s="14">
        <v>40007</v>
      </c>
      <c r="H1707" s="14">
        <v>40011</v>
      </c>
      <c r="I1707" s="18"/>
      <c r="J1707" s="15">
        <v>5</v>
      </c>
      <c r="K1707" s="15">
        <v>4</v>
      </c>
      <c r="L1707" s="15">
        <v>9</v>
      </c>
      <c r="M1707" s="15">
        <v>0</v>
      </c>
      <c r="O1707" t="str">
        <f t="shared" si="26"/>
        <v>LABBound &amp; Not Paid</v>
      </c>
    </row>
    <row r="1708" spans="1:15" ht="12" customHeight="1" outlineLevel="1" x14ac:dyDescent="0.2">
      <c r="A1708" s="12" t="s">
        <v>24157</v>
      </c>
      <c r="B1708" s="12">
        <v>17365</v>
      </c>
      <c r="C1708" s="12" t="s">
        <v>20135</v>
      </c>
      <c r="D1708" s="13">
        <v>39995</v>
      </c>
      <c r="E1708" s="13">
        <v>40002</v>
      </c>
      <c r="F1708" s="14">
        <v>40002</v>
      </c>
      <c r="G1708" s="14">
        <v>40008</v>
      </c>
      <c r="H1708" s="14">
        <v>40016</v>
      </c>
      <c r="I1708" s="16">
        <v>40026</v>
      </c>
      <c r="J1708" s="15">
        <v>6</v>
      </c>
      <c r="K1708" s="15">
        <v>8</v>
      </c>
      <c r="L1708" s="15">
        <v>14</v>
      </c>
      <c r="M1708" s="15">
        <v>10</v>
      </c>
      <c r="O1708" t="str">
        <f t="shared" si="26"/>
        <v>MCBBound &amp; Not Paid</v>
      </c>
    </row>
    <row r="1709" spans="1:15" ht="12" customHeight="1" outlineLevel="1" x14ac:dyDescent="0.2">
      <c r="A1709" s="12" t="s">
        <v>24157</v>
      </c>
      <c r="B1709" s="12">
        <v>17233</v>
      </c>
      <c r="C1709" s="12" t="s">
        <v>20135</v>
      </c>
      <c r="D1709" s="13">
        <v>40002</v>
      </c>
      <c r="E1709" s="13">
        <v>40002</v>
      </c>
      <c r="F1709" s="14">
        <v>40002</v>
      </c>
      <c r="G1709" s="14">
        <v>40003</v>
      </c>
      <c r="H1709" s="14">
        <v>40003</v>
      </c>
      <c r="I1709" s="16">
        <v>40006</v>
      </c>
      <c r="J1709" s="15">
        <v>1</v>
      </c>
      <c r="K1709" s="15">
        <v>0</v>
      </c>
      <c r="L1709" s="15">
        <v>1</v>
      </c>
      <c r="M1709" s="15">
        <v>3</v>
      </c>
      <c r="O1709" t="str">
        <f t="shared" si="26"/>
        <v>MCBBound &amp; Not Paid</v>
      </c>
    </row>
    <row r="1710" spans="1:15" ht="12" customHeight="1" outlineLevel="1" x14ac:dyDescent="0.2">
      <c r="A1710" s="12" t="s">
        <v>24158</v>
      </c>
      <c r="B1710" s="12">
        <v>18247</v>
      </c>
      <c r="C1710" s="12" t="s">
        <v>20133</v>
      </c>
      <c r="D1710" s="18"/>
      <c r="E1710" s="13">
        <v>40002</v>
      </c>
      <c r="F1710" s="14">
        <v>40002</v>
      </c>
      <c r="G1710" s="20"/>
      <c r="H1710" s="20"/>
      <c r="I1710" s="18"/>
      <c r="J1710" s="23"/>
      <c r="K1710" s="23"/>
      <c r="L1710" s="15">
        <v>0</v>
      </c>
      <c r="M1710" s="15">
        <v>0</v>
      </c>
      <c r="O1710" t="str">
        <f t="shared" si="26"/>
        <v>NBBDeclined</v>
      </c>
    </row>
    <row r="1711" spans="1:15" ht="12" customHeight="1" outlineLevel="1" x14ac:dyDescent="0.2">
      <c r="A1711" s="12" t="s">
        <v>20138</v>
      </c>
      <c r="B1711" s="12">
        <v>17422</v>
      </c>
      <c r="C1711" s="12" t="s">
        <v>20135</v>
      </c>
      <c r="D1711" s="13">
        <v>40000</v>
      </c>
      <c r="E1711" s="13">
        <v>40003</v>
      </c>
      <c r="F1711" s="14">
        <v>40003</v>
      </c>
      <c r="G1711" s="14">
        <v>40022</v>
      </c>
      <c r="H1711" s="14">
        <v>40024</v>
      </c>
      <c r="I1711" s="16">
        <v>40043</v>
      </c>
      <c r="J1711" s="15">
        <v>19</v>
      </c>
      <c r="K1711" s="15">
        <v>2</v>
      </c>
      <c r="L1711" s="15">
        <v>21</v>
      </c>
      <c r="M1711" s="15">
        <v>19</v>
      </c>
      <c r="O1711" t="str">
        <f t="shared" si="26"/>
        <v>CNJBound &amp; Not Paid</v>
      </c>
    </row>
    <row r="1712" spans="1:15" ht="12" customHeight="1" outlineLevel="1" x14ac:dyDescent="0.2">
      <c r="A1712" s="12" t="s">
        <v>24153</v>
      </c>
      <c r="B1712" s="12">
        <v>18248</v>
      </c>
      <c r="C1712" s="12" t="s">
        <v>20135</v>
      </c>
      <c r="D1712" s="13">
        <v>39927</v>
      </c>
      <c r="E1712" s="13">
        <v>40002</v>
      </c>
      <c r="F1712" s="14">
        <v>40003</v>
      </c>
      <c r="G1712" s="14">
        <v>40007</v>
      </c>
      <c r="H1712" s="14">
        <v>40007</v>
      </c>
      <c r="I1712" s="18"/>
      <c r="J1712" s="15">
        <v>4</v>
      </c>
      <c r="K1712" s="15">
        <v>0</v>
      </c>
      <c r="L1712" s="15">
        <v>4</v>
      </c>
      <c r="M1712" s="15">
        <v>0</v>
      </c>
      <c r="O1712" t="str">
        <f t="shared" si="26"/>
        <v>HJMBound &amp; Not Paid</v>
      </c>
    </row>
    <row r="1713" spans="1:15" ht="12" customHeight="1" outlineLevel="1" x14ac:dyDescent="0.2">
      <c r="A1713" s="12" t="s">
        <v>24155</v>
      </c>
      <c r="B1713" s="12">
        <v>17369</v>
      </c>
      <c r="C1713" s="12" t="s">
        <v>20135</v>
      </c>
      <c r="D1713" s="13">
        <v>39975</v>
      </c>
      <c r="E1713" s="13">
        <v>40002</v>
      </c>
      <c r="F1713" s="14">
        <v>40003</v>
      </c>
      <c r="G1713" s="14">
        <v>40007</v>
      </c>
      <c r="H1713" s="14">
        <v>40010</v>
      </c>
      <c r="I1713" s="16">
        <v>40026</v>
      </c>
      <c r="J1713" s="15">
        <v>4</v>
      </c>
      <c r="K1713" s="15">
        <v>3</v>
      </c>
      <c r="L1713" s="15">
        <v>7</v>
      </c>
      <c r="M1713" s="15">
        <v>16</v>
      </c>
      <c r="O1713" t="str">
        <f t="shared" si="26"/>
        <v>JRBound &amp; Not Paid</v>
      </c>
    </row>
    <row r="1714" spans="1:15" ht="12" customHeight="1" outlineLevel="1" x14ac:dyDescent="0.2">
      <c r="A1714" s="12" t="s">
        <v>24155</v>
      </c>
      <c r="B1714" s="12">
        <v>17569</v>
      </c>
      <c r="C1714" s="12" t="s">
        <v>20135</v>
      </c>
      <c r="D1714" s="13">
        <v>40002</v>
      </c>
      <c r="E1714" s="13">
        <v>40003</v>
      </c>
      <c r="F1714" s="14">
        <v>40003</v>
      </c>
      <c r="G1714" s="14">
        <v>40045</v>
      </c>
      <c r="H1714" s="14">
        <v>40045</v>
      </c>
      <c r="I1714" s="16">
        <v>40064</v>
      </c>
      <c r="J1714" s="15">
        <v>42</v>
      </c>
      <c r="K1714" s="15">
        <v>0</v>
      </c>
      <c r="L1714" s="15">
        <v>42</v>
      </c>
      <c r="M1714" s="15">
        <v>19</v>
      </c>
      <c r="O1714" t="str">
        <f t="shared" si="26"/>
        <v>JRBound &amp; Not Paid</v>
      </c>
    </row>
    <row r="1715" spans="1:15" ht="12" customHeight="1" outlineLevel="1" x14ac:dyDescent="0.2">
      <c r="A1715" s="12" t="s">
        <v>24156</v>
      </c>
      <c r="B1715" s="12">
        <v>17395</v>
      </c>
      <c r="C1715" s="12" t="s">
        <v>20135</v>
      </c>
      <c r="D1715" s="13">
        <v>40001</v>
      </c>
      <c r="E1715" s="13">
        <v>40002</v>
      </c>
      <c r="F1715" s="14">
        <v>40003</v>
      </c>
      <c r="G1715" s="14">
        <v>40011</v>
      </c>
      <c r="H1715" s="14">
        <v>40015</v>
      </c>
      <c r="I1715" s="16">
        <v>40036</v>
      </c>
      <c r="J1715" s="15">
        <v>8</v>
      </c>
      <c r="K1715" s="15">
        <v>4</v>
      </c>
      <c r="L1715" s="15">
        <v>12</v>
      </c>
      <c r="M1715" s="15">
        <v>21</v>
      </c>
      <c r="O1715" t="str">
        <f t="shared" si="26"/>
        <v>LABBound &amp; Not Paid</v>
      </c>
    </row>
    <row r="1716" spans="1:15" ht="12" customHeight="1" outlineLevel="1" x14ac:dyDescent="0.2">
      <c r="A1716" s="12" t="s">
        <v>24156</v>
      </c>
      <c r="B1716" s="12">
        <v>17284</v>
      </c>
      <c r="C1716" s="12" t="s">
        <v>20135</v>
      </c>
      <c r="D1716" s="13">
        <v>40000</v>
      </c>
      <c r="E1716" s="13">
        <v>40002</v>
      </c>
      <c r="F1716" s="14">
        <v>40003</v>
      </c>
      <c r="G1716" s="14">
        <v>40004</v>
      </c>
      <c r="H1716" s="14">
        <v>40009</v>
      </c>
      <c r="I1716" s="16">
        <v>40018</v>
      </c>
      <c r="J1716" s="15">
        <v>1</v>
      </c>
      <c r="K1716" s="15">
        <v>5</v>
      </c>
      <c r="L1716" s="15">
        <v>6</v>
      </c>
      <c r="M1716" s="15">
        <v>9</v>
      </c>
      <c r="O1716" t="str">
        <f t="shared" si="26"/>
        <v>LABBound &amp; Not Paid</v>
      </c>
    </row>
    <row r="1717" spans="1:15" ht="12" customHeight="1" outlineLevel="1" x14ac:dyDescent="0.2">
      <c r="A1717" s="12" t="s">
        <v>24157</v>
      </c>
      <c r="B1717" s="12">
        <v>17391</v>
      </c>
      <c r="C1717" s="12" t="s">
        <v>20135</v>
      </c>
      <c r="D1717" s="13">
        <v>40000</v>
      </c>
      <c r="E1717" s="13">
        <v>40003</v>
      </c>
      <c r="F1717" s="14">
        <v>40003</v>
      </c>
      <c r="G1717" s="14">
        <v>40008</v>
      </c>
      <c r="H1717" s="14">
        <v>40011</v>
      </c>
      <c r="I1717" s="16">
        <v>40035</v>
      </c>
      <c r="J1717" s="15">
        <v>5</v>
      </c>
      <c r="K1717" s="15">
        <v>3</v>
      </c>
      <c r="L1717" s="15">
        <v>8</v>
      </c>
      <c r="M1717" s="15">
        <v>24</v>
      </c>
      <c r="O1717" t="str">
        <f t="shared" si="26"/>
        <v>MCBBound &amp; Not Paid</v>
      </c>
    </row>
    <row r="1718" spans="1:15" ht="12" customHeight="1" outlineLevel="1" x14ac:dyDescent="0.2">
      <c r="A1718" s="12" t="s">
        <v>24158</v>
      </c>
      <c r="B1718" s="12">
        <v>18249</v>
      </c>
      <c r="C1718" s="12" t="s">
        <v>20133</v>
      </c>
      <c r="D1718" s="13">
        <v>39986</v>
      </c>
      <c r="E1718" s="13">
        <v>40002</v>
      </c>
      <c r="F1718" s="14">
        <v>40003</v>
      </c>
      <c r="G1718" s="20"/>
      <c r="H1718" s="20"/>
      <c r="I1718" s="18"/>
      <c r="J1718" s="23"/>
      <c r="K1718" s="23"/>
      <c r="L1718" s="15">
        <v>0</v>
      </c>
      <c r="M1718" s="15">
        <v>0</v>
      </c>
      <c r="O1718" t="str">
        <f t="shared" si="26"/>
        <v>NBBDeclined</v>
      </c>
    </row>
    <row r="1719" spans="1:15" ht="12" customHeight="1" outlineLevel="1" x14ac:dyDescent="0.2">
      <c r="A1719" s="12" t="s">
        <v>24153</v>
      </c>
      <c r="B1719" s="12">
        <v>17377</v>
      </c>
      <c r="C1719" s="12" t="s">
        <v>20135</v>
      </c>
      <c r="D1719" s="13">
        <v>39993</v>
      </c>
      <c r="E1719" s="13">
        <v>40004</v>
      </c>
      <c r="F1719" s="14">
        <v>40004</v>
      </c>
      <c r="G1719" s="14">
        <v>40008</v>
      </c>
      <c r="H1719" s="14">
        <v>40008</v>
      </c>
      <c r="I1719" s="16">
        <v>40028</v>
      </c>
      <c r="J1719" s="15">
        <v>4</v>
      </c>
      <c r="K1719" s="15">
        <v>0</v>
      </c>
      <c r="L1719" s="15">
        <v>4</v>
      </c>
      <c r="M1719" s="15">
        <v>20</v>
      </c>
      <c r="O1719" t="str">
        <f t="shared" si="26"/>
        <v>HJMBound &amp; Not Paid</v>
      </c>
    </row>
    <row r="1720" spans="1:15" ht="12" customHeight="1" outlineLevel="1" x14ac:dyDescent="0.2">
      <c r="A1720" s="12" t="s">
        <v>24153</v>
      </c>
      <c r="B1720" s="12">
        <v>17225</v>
      </c>
      <c r="C1720" s="12" t="s">
        <v>20135</v>
      </c>
      <c r="D1720" s="13">
        <v>40003</v>
      </c>
      <c r="E1720" s="13">
        <v>40004</v>
      </c>
      <c r="F1720" s="14">
        <v>40004</v>
      </c>
      <c r="G1720" s="14">
        <v>40004</v>
      </c>
      <c r="H1720" s="14">
        <v>40004</v>
      </c>
      <c r="I1720" s="16">
        <v>40005</v>
      </c>
      <c r="J1720" s="15">
        <v>0</v>
      </c>
      <c r="K1720" s="15">
        <v>0</v>
      </c>
      <c r="L1720" s="15">
        <v>0</v>
      </c>
      <c r="M1720" s="15">
        <v>1</v>
      </c>
      <c r="O1720" t="str">
        <f t="shared" si="26"/>
        <v>HJMBound &amp; Not Paid</v>
      </c>
    </row>
    <row r="1721" spans="1:15" ht="12" customHeight="1" outlineLevel="1" x14ac:dyDescent="0.2">
      <c r="A1721" s="12" t="s">
        <v>24153</v>
      </c>
      <c r="B1721" s="12">
        <v>18253</v>
      </c>
      <c r="C1721" s="12" t="s">
        <v>20133</v>
      </c>
      <c r="D1721" s="13">
        <v>39982</v>
      </c>
      <c r="E1721" s="13">
        <v>40003</v>
      </c>
      <c r="F1721" s="14">
        <v>40004</v>
      </c>
      <c r="G1721" s="20"/>
      <c r="H1721" s="20"/>
      <c r="I1721" s="18"/>
      <c r="J1721" s="23"/>
      <c r="K1721" s="23"/>
      <c r="L1721" s="15">
        <v>0</v>
      </c>
      <c r="M1721" s="15">
        <v>0</v>
      </c>
      <c r="O1721" t="str">
        <f t="shared" si="26"/>
        <v>HJMDeclined</v>
      </c>
    </row>
    <row r="1722" spans="1:15" ht="12" customHeight="1" outlineLevel="1" x14ac:dyDescent="0.2">
      <c r="A1722" s="12" t="s">
        <v>24155</v>
      </c>
      <c r="B1722" s="12">
        <v>17313</v>
      </c>
      <c r="C1722" s="12" t="s">
        <v>20135</v>
      </c>
      <c r="D1722" s="13">
        <v>40003</v>
      </c>
      <c r="E1722" s="13">
        <v>40004</v>
      </c>
      <c r="F1722" s="14">
        <v>40004</v>
      </c>
      <c r="G1722" s="14">
        <v>40007</v>
      </c>
      <c r="H1722" s="14">
        <v>40008</v>
      </c>
      <c r="I1722" s="16">
        <v>40025</v>
      </c>
      <c r="J1722" s="15">
        <v>3</v>
      </c>
      <c r="K1722" s="15">
        <v>1</v>
      </c>
      <c r="L1722" s="15">
        <v>4</v>
      </c>
      <c r="M1722" s="15">
        <v>17</v>
      </c>
      <c r="O1722" t="str">
        <f t="shared" si="26"/>
        <v>JRBound &amp; Not Paid</v>
      </c>
    </row>
    <row r="1723" spans="1:15" ht="12" customHeight="1" outlineLevel="1" x14ac:dyDescent="0.2">
      <c r="A1723" s="12" t="s">
        <v>24155</v>
      </c>
      <c r="B1723" s="12">
        <v>17353</v>
      </c>
      <c r="C1723" s="12" t="s">
        <v>20135</v>
      </c>
      <c r="D1723" s="13">
        <v>40001</v>
      </c>
      <c r="E1723" s="13">
        <v>40003</v>
      </c>
      <c r="F1723" s="14">
        <v>40004</v>
      </c>
      <c r="G1723" s="14">
        <v>40007</v>
      </c>
      <c r="H1723" s="14">
        <v>40008</v>
      </c>
      <c r="I1723" s="16">
        <v>40026</v>
      </c>
      <c r="J1723" s="15">
        <v>3</v>
      </c>
      <c r="K1723" s="15">
        <v>1</v>
      </c>
      <c r="L1723" s="15">
        <v>4</v>
      </c>
      <c r="M1723" s="15">
        <v>18</v>
      </c>
      <c r="O1723" t="str">
        <f t="shared" si="26"/>
        <v>JRBound &amp; Not Paid</v>
      </c>
    </row>
    <row r="1724" spans="1:15" ht="12" customHeight="1" outlineLevel="1" x14ac:dyDescent="0.2">
      <c r="A1724" s="12" t="s">
        <v>24156</v>
      </c>
      <c r="B1724" s="12">
        <v>18254</v>
      </c>
      <c r="C1724" s="12" t="s">
        <v>20136</v>
      </c>
      <c r="D1724" s="13">
        <v>40002</v>
      </c>
      <c r="E1724" s="13">
        <v>40004</v>
      </c>
      <c r="F1724" s="14">
        <v>40004</v>
      </c>
      <c r="G1724" s="20"/>
      <c r="H1724" s="20"/>
      <c r="I1724" s="18"/>
      <c r="J1724" s="23"/>
      <c r="K1724" s="23"/>
      <c r="L1724" s="15">
        <v>0</v>
      </c>
      <c r="M1724" s="15">
        <v>0</v>
      </c>
      <c r="O1724" t="str">
        <f t="shared" si="26"/>
        <v>LABClose-No Info</v>
      </c>
    </row>
    <row r="1725" spans="1:15" ht="12" customHeight="1" outlineLevel="1" x14ac:dyDescent="0.2">
      <c r="A1725" s="12" t="s">
        <v>24156</v>
      </c>
      <c r="B1725" s="12">
        <v>18251</v>
      </c>
      <c r="C1725" s="12" t="s">
        <v>20133</v>
      </c>
      <c r="D1725" s="13">
        <v>39987</v>
      </c>
      <c r="E1725" s="13">
        <v>40004</v>
      </c>
      <c r="F1725" s="14">
        <v>40004</v>
      </c>
      <c r="G1725" s="20"/>
      <c r="H1725" s="20"/>
      <c r="I1725" s="18"/>
      <c r="J1725" s="23"/>
      <c r="K1725" s="23"/>
      <c r="L1725" s="15">
        <v>0</v>
      </c>
      <c r="M1725" s="15">
        <v>0</v>
      </c>
      <c r="O1725" t="str">
        <f t="shared" si="26"/>
        <v>LABDeclined</v>
      </c>
    </row>
    <row r="1726" spans="1:15" ht="12" customHeight="1" outlineLevel="1" x14ac:dyDescent="0.2">
      <c r="A1726" s="12" t="s">
        <v>24157</v>
      </c>
      <c r="B1726" s="12">
        <v>18250</v>
      </c>
      <c r="C1726" s="12" t="s">
        <v>20135</v>
      </c>
      <c r="D1726" s="13">
        <v>40000</v>
      </c>
      <c r="E1726" s="13">
        <v>40001</v>
      </c>
      <c r="F1726" s="14">
        <v>40004</v>
      </c>
      <c r="G1726" s="14">
        <v>40002</v>
      </c>
      <c r="H1726" s="14">
        <v>40004</v>
      </c>
      <c r="I1726" s="18"/>
      <c r="J1726" s="15">
        <v>-2</v>
      </c>
      <c r="K1726" s="15">
        <v>2</v>
      </c>
      <c r="L1726" s="15">
        <v>0</v>
      </c>
      <c r="M1726" s="15">
        <v>0</v>
      </c>
      <c r="O1726" t="str">
        <f t="shared" si="26"/>
        <v>MCBBound &amp; Not Paid</v>
      </c>
    </row>
    <row r="1727" spans="1:15" ht="21.95" customHeight="1" outlineLevel="1" x14ac:dyDescent="0.2">
      <c r="A1727" s="12" t="s">
        <v>24157</v>
      </c>
      <c r="B1727" s="12">
        <v>17548</v>
      </c>
      <c r="C1727" s="12" t="s">
        <v>24149</v>
      </c>
      <c r="D1727" s="13">
        <v>39996</v>
      </c>
      <c r="E1727" s="13">
        <v>40004</v>
      </c>
      <c r="F1727" s="14">
        <v>40004</v>
      </c>
      <c r="G1727" s="14">
        <v>40024</v>
      </c>
      <c r="H1727" s="14">
        <v>40050</v>
      </c>
      <c r="I1727" s="16">
        <v>40057</v>
      </c>
      <c r="J1727" s="15">
        <v>20</v>
      </c>
      <c r="K1727" s="15">
        <v>26</v>
      </c>
      <c r="L1727" s="15">
        <v>46</v>
      </c>
      <c r="M1727" s="15">
        <v>7</v>
      </c>
      <c r="O1727" t="str">
        <f t="shared" si="26"/>
        <v>MCBRenewal Laspe Replaced</v>
      </c>
    </row>
    <row r="1728" spans="1:15" ht="12" customHeight="1" outlineLevel="1" x14ac:dyDescent="0.2">
      <c r="A1728" s="12" t="s">
        <v>24158</v>
      </c>
      <c r="B1728" s="12">
        <v>18252</v>
      </c>
      <c r="C1728" s="12" t="s">
        <v>20133</v>
      </c>
      <c r="D1728" s="13">
        <v>40002</v>
      </c>
      <c r="E1728" s="13">
        <v>40004</v>
      </c>
      <c r="F1728" s="14">
        <v>40004</v>
      </c>
      <c r="G1728" s="20"/>
      <c r="H1728" s="20"/>
      <c r="I1728" s="18"/>
      <c r="J1728" s="23"/>
      <c r="K1728" s="23"/>
      <c r="L1728" s="15">
        <v>0</v>
      </c>
      <c r="M1728" s="15">
        <v>0</v>
      </c>
      <c r="O1728" t="str">
        <f t="shared" si="26"/>
        <v>NBBDeclined</v>
      </c>
    </row>
    <row r="1729" spans="1:15" ht="12" customHeight="1" outlineLevel="1" x14ac:dyDescent="0.2">
      <c r="A1729" s="12" t="s">
        <v>24158</v>
      </c>
      <c r="B1729" s="12">
        <v>18259</v>
      </c>
      <c r="C1729" s="12" t="s">
        <v>20134</v>
      </c>
      <c r="D1729" s="18"/>
      <c r="E1729" s="13">
        <v>40004</v>
      </c>
      <c r="F1729" s="14">
        <v>40004</v>
      </c>
      <c r="G1729" s="14">
        <v>40007</v>
      </c>
      <c r="H1729" s="14">
        <v>40018</v>
      </c>
      <c r="I1729" s="18"/>
      <c r="J1729" s="15">
        <v>3</v>
      </c>
      <c r="K1729" s="15">
        <v>11</v>
      </c>
      <c r="L1729" s="15">
        <v>14</v>
      </c>
      <c r="M1729" s="15">
        <v>0</v>
      </c>
      <c r="O1729" t="str">
        <f t="shared" si="26"/>
        <v>NBBNo Sale</v>
      </c>
    </row>
    <row r="1730" spans="1:15" ht="12" customHeight="1" outlineLevel="1" x14ac:dyDescent="0.2">
      <c r="A1730" s="12" t="s">
        <v>24158</v>
      </c>
      <c r="B1730" s="12">
        <v>18256</v>
      </c>
      <c r="C1730" s="12" t="s">
        <v>20133</v>
      </c>
      <c r="D1730" s="13">
        <v>39959</v>
      </c>
      <c r="E1730" s="13">
        <v>40003</v>
      </c>
      <c r="F1730" s="14">
        <v>40004</v>
      </c>
      <c r="G1730" s="8"/>
      <c r="H1730" s="8"/>
      <c r="I1730" s="18"/>
      <c r="J1730" s="10"/>
      <c r="K1730" s="10"/>
      <c r="L1730" s="15">
        <v>0</v>
      </c>
      <c r="M1730" s="15">
        <v>0</v>
      </c>
      <c r="O1730" t="str">
        <f t="shared" si="26"/>
        <v>NBBDeclined</v>
      </c>
    </row>
    <row r="1731" spans="1:15" ht="12" customHeight="1" outlineLevel="1" x14ac:dyDescent="0.2">
      <c r="A1731" s="12" t="s">
        <v>24158</v>
      </c>
      <c r="B1731" s="12">
        <v>18258</v>
      </c>
      <c r="C1731" s="12" t="s">
        <v>20133</v>
      </c>
      <c r="D1731" s="13">
        <v>39866</v>
      </c>
      <c r="E1731" s="13">
        <v>40001</v>
      </c>
      <c r="F1731" s="14">
        <v>40004</v>
      </c>
      <c r="G1731" s="20"/>
      <c r="H1731" s="20"/>
      <c r="I1731" s="18"/>
      <c r="J1731" s="23"/>
      <c r="K1731" s="23"/>
      <c r="L1731" s="15">
        <v>0</v>
      </c>
      <c r="M1731" s="15">
        <v>0</v>
      </c>
      <c r="O1731" t="str">
        <f t="shared" ref="O1731:O1794" si="27">+A1731&amp;C1731</f>
        <v>NBBDeclined</v>
      </c>
    </row>
    <row r="1732" spans="1:15" ht="12" customHeight="1" outlineLevel="1" x14ac:dyDescent="0.2">
      <c r="A1732" s="12" t="s">
        <v>24158</v>
      </c>
      <c r="B1732" s="12">
        <v>18255</v>
      </c>
      <c r="C1732" s="12" t="s">
        <v>20133</v>
      </c>
      <c r="D1732" s="13">
        <v>39975</v>
      </c>
      <c r="E1732" s="13">
        <v>40003</v>
      </c>
      <c r="F1732" s="14">
        <v>40004</v>
      </c>
      <c r="G1732" s="20"/>
      <c r="H1732" s="20"/>
      <c r="I1732" s="18"/>
      <c r="J1732" s="23"/>
      <c r="K1732" s="23"/>
      <c r="L1732" s="15">
        <v>0</v>
      </c>
      <c r="M1732" s="15">
        <v>0</v>
      </c>
      <c r="O1732" t="str">
        <f t="shared" si="27"/>
        <v>NBBDeclined</v>
      </c>
    </row>
    <row r="1733" spans="1:15" ht="12" customHeight="1" outlineLevel="1" x14ac:dyDescent="0.2">
      <c r="A1733" s="12" t="s">
        <v>24158</v>
      </c>
      <c r="B1733" s="12">
        <v>18257</v>
      </c>
      <c r="C1733" s="12" t="s">
        <v>20133</v>
      </c>
      <c r="D1733" s="13">
        <v>39995</v>
      </c>
      <c r="E1733" s="13">
        <v>40003</v>
      </c>
      <c r="F1733" s="14">
        <v>40004</v>
      </c>
      <c r="G1733" s="20"/>
      <c r="H1733" s="20"/>
      <c r="I1733" s="18"/>
      <c r="J1733" s="23"/>
      <c r="K1733" s="23"/>
      <c r="L1733" s="15">
        <v>0</v>
      </c>
      <c r="M1733" s="15">
        <v>0</v>
      </c>
      <c r="O1733" t="str">
        <f t="shared" si="27"/>
        <v>NBBDeclined</v>
      </c>
    </row>
    <row r="1734" spans="1:15" ht="12" customHeight="1" outlineLevel="1" x14ac:dyDescent="0.2">
      <c r="A1734" s="12" t="s">
        <v>24155</v>
      </c>
      <c r="B1734" s="12">
        <v>17351</v>
      </c>
      <c r="C1734" s="12" t="s">
        <v>20135</v>
      </c>
      <c r="D1734" s="13">
        <v>40006</v>
      </c>
      <c r="E1734" s="13">
        <v>40007</v>
      </c>
      <c r="F1734" s="14">
        <v>40007</v>
      </c>
      <c r="G1734" s="14">
        <v>40014</v>
      </c>
      <c r="H1734" s="14">
        <v>40014</v>
      </c>
      <c r="I1734" s="16">
        <v>40026</v>
      </c>
      <c r="J1734" s="15">
        <v>7</v>
      </c>
      <c r="K1734" s="15">
        <v>0</v>
      </c>
      <c r="L1734" s="15">
        <v>7</v>
      </c>
      <c r="M1734" s="15">
        <v>12</v>
      </c>
      <c r="O1734" t="str">
        <f t="shared" si="27"/>
        <v>JRBound &amp; Not Paid</v>
      </c>
    </row>
    <row r="1735" spans="1:15" ht="12" customHeight="1" outlineLevel="1" x14ac:dyDescent="0.2">
      <c r="A1735" s="12" t="s">
        <v>24156</v>
      </c>
      <c r="B1735" s="12">
        <v>18261</v>
      </c>
      <c r="C1735" s="12" t="s">
        <v>20135</v>
      </c>
      <c r="D1735" s="13">
        <v>40003</v>
      </c>
      <c r="E1735" s="13">
        <v>40007</v>
      </c>
      <c r="F1735" s="14">
        <v>40007</v>
      </c>
      <c r="G1735" s="14">
        <v>40010</v>
      </c>
      <c r="H1735" s="14">
        <v>40010</v>
      </c>
      <c r="I1735" s="18"/>
      <c r="J1735" s="15">
        <v>3</v>
      </c>
      <c r="K1735" s="15">
        <v>0</v>
      </c>
      <c r="L1735" s="15">
        <v>3</v>
      </c>
      <c r="M1735" s="15">
        <v>0</v>
      </c>
      <c r="O1735" t="str">
        <f t="shared" si="27"/>
        <v>LABBound &amp; Not Paid</v>
      </c>
    </row>
    <row r="1736" spans="1:15" ht="12" customHeight="1" outlineLevel="1" x14ac:dyDescent="0.2">
      <c r="A1736" s="12" t="s">
        <v>24157</v>
      </c>
      <c r="B1736" s="12">
        <v>17382</v>
      </c>
      <c r="C1736" s="12" t="s">
        <v>20135</v>
      </c>
      <c r="D1736" s="13">
        <v>40000</v>
      </c>
      <c r="E1736" s="13">
        <v>40007</v>
      </c>
      <c r="F1736" s="14">
        <v>40007</v>
      </c>
      <c r="G1736" s="14">
        <v>40018</v>
      </c>
      <c r="H1736" s="14">
        <v>40018</v>
      </c>
      <c r="I1736" s="16">
        <v>40031</v>
      </c>
      <c r="J1736" s="15">
        <v>11</v>
      </c>
      <c r="K1736" s="15">
        <v>0</v>
      </c>
      <c r="L1736" s="15">
        <v>11</v>
      </c>
      <c r="M1736" s="15">
        <v>13</v>
      </c>
      <c r="O1736" t="str">
        <f t="shared" si="27"/>
        <v>MCBBound &amp; Not Paid</v>
      </c>
    </row>
    <row r="1737" spans="1:15" ht="12" customHeight="1" outlineLevel="1" x14ac:dyDescent="0.2">
      <c r="A1737" s="12" t="s">
        <v>24157</v>
      </c>
      <c r="B1737" s="12">
        <v>17557</v>
      </c>
      <c r="C1737" s="12" t="s">
        <v>20135</v>
      </c>
      <c r="D1737" s="13">
        <v>40001</v>
      </c>
      <c r="E1737" s="13">
        <v>40007</v>
      </c>
      <c r="F1737" s="14">
        <v>40007</v>
      </c>
      <c r="G1737" s="14">
        <v>40010</v>
      </c>
      <c r="H1737" s="14">
        <v>40010</v>
      </c>
      <c r="I1737" s="21">
        <v>40061</v>
      </c>
      <c r="J1737" s="15">
        <v>3</v>
      </c>
      <c r="K1737" s="15">
        <v>0</v>
      </c>
      <c r="L1737" s="15">
        <v>3</v>
      </c>
      <c r="M1737" s="15">
        <v>51</v>
      </c>
      <c r="O1737" t="str">
        <f t="shared" si="27"/>
        <v>MCBBound &amp; Not Paid</v>
      </c>
    </row>
    <row r="1738" spans="1:15" ht="12" customHeight="1" outlineLevel="1" x14ac:dyDescent="0.2">
      <c r="A1738" s="12" t="s">
        <v>24158</v>
      </c>
      <c r="B1738" s="12">
        <v>18260</v>
      </c>
      <c r="C1738" s="12" t="s">
        <v>20135</v>
      </c>
      <c r="D1738" s="13">
        <v>40007</v>
      </c>
      <c r="E1738" s="13">
        <v>40007</v>
      </c>
      <c r="F1738" s="14">
        <v>40007</v>
      </c>
      <c r="G1738" s="14">
        <v>40010</v>
      </c>
      <c r="H1738" s="14">
        <v>40010</v>
      </c>
      <c r="I1738" s="18"/>
      <c r="J1738" s="15">
        <v>3</v>
      </c>
      <c r="K1738" s="15">
        <v>0</v>
      </c>
      <c r="L1738" s="15">
        <v>3</v>
      </c>
      <c r="M1738" s="15">
        <v>0</v>
      </c>
      <c r="O1738" t="str">
        <f t="shared" si="27"/>
        <v>NBBBound &amp; Not Paid</v>
      </c>
    </row>
    <row r="1739" spans="1:15" ht="12" customHeight="1" outlineLevel="1" x14ac:dyDescent="0.2">
      <c r="A1739" s="12" t="s">
        <v>24155</v>
      </c>
      <c r="B1739" s="12">
        <v>17454</v>
      </c>
      <c r="C1739" s="12" t="s">
        <v>20135</v>
      </c>
      <c r="D1739" s="13">
        <v>39980</v>
      </c>
      <c r="E1739" s="13">
        <v>40007</v>
      </c>
      <c r="F1739" s="14">
        <v>40008</v>
      </c>
      <c r="G1739" s="14">
        <v>40039</v>
      </c>
      <c r="H1739" s="14">
        <v>40043</v>
      </c>
      <c r="I1739" s="16">
        <v>40054</v>
      </c>
      <c r="J1739" s="15">
        <v>31</v>
      </c>
      <c r="K1739" s="15">
        <v>4</v>
      </c>
      <c r="L1739" s="15">
        <v>35</v>
      </c>
      <c r="M1739" s="15">
        <v>11</v>
      </c>
      <c r="O1739" t="str">
        <f t="shared" si="27"/>
        <v>JRBound &amp; Not Paid</v>
      </c>
    </row>
    <row r="1740" spans="1:15" ht="12" customHeight="1" outlineLevel="1" x14ac:dyDescent="0.2">
      <c r="A1740" s="12" t="s">
        <v>24157</v>
      </c>
      <c r="B1740" s="12">
        <v>17306</v>
      </c>
      <c r="C1740" s="12" t="s">
        <v>20135</v>
      </c>
      <c r="D1740" s="13">
        <v>39989</v>
      </c>
      <c r="E1740" s="13">
        <v>40008</v>
      </c>
      <c r="F1740" s="14">
        <v>40008</v>
      </c>
      <c r="G1740" s="14">
        <v>40009</v>
      </c>
      <c r="H1740" s="14">
        <v>40010</v>
      </c>
      <c r="I1740" s="16">
        <v>40024</v>
      </c>
      <c r="J1740" s="15">
        <v>1</v>
      </c>
      <c r="K1740" s="15">
        <v>1</v>
      </c>
      <c r="L1740" s="15">
        <v>2</v>
      </c>
      <c r="M1740" s="15">
        <v>14</v>
      </c>
      <c r="O1740" t="str">
        <f t="shared" si="27"/>
        <v>MCBBound &amp; Not Paid</v>
      </c>
    </row>
    <row r="1741" spans="1:15" ht="12" customHeight="1" outlineLevel="1" x14ac:dyDescent="0.2">
      <c r="A1741" s="12" t="s">
        <v>24157</v>
      </c>
      <c r="B1741" s="12">
        <v>17664</v>
      </c>
      <c r="C1741" s="12" t="s">
        <v>20135</v>
      </c>
      <c r="D1741" s="13">
        <v>40007</v>
      </c>
      <c r="E1741" s="13">
        <v>40008</v>
      </c>
      <c r="F1741" s="14">
        <v>40008</v>
      </c>
      <c r="G1741" s="14">
        <v>40073</v>
      </c>
      <c r="H1741" s="14">
        <v>40073</v>
      </c>
      <c r="I1741" s="16">
        <v>40087</v>
      </c>
      <c r="J1741" s="15">
        <v>65</v>
      </c>
      <c r="K1741" s="15">
        <v>0</v>
      </c>
      <c r="L1741" s="15">
        <v>65</v>
      </c>
      <c r="M1741" s="15">
        <v>14</v>
      </c>
      <c r="O1741" t="str">
        <f t="shared" si="27"/>
        <v>MCBBound &amp; Not Paid</v>
      </c>
    </row>
    <row r="1742" spans="1:15" ht="12" customHeight="1" outlineLevel="1" x14ac:dyDescent="0.2">
      <c r="A1742" s="12" t="s">
        <v>24158</v>
      </c>
      <c r="B1742" s="12">
        <v>18262</v>
      </c>
      <c r="C1742" s="12" t="s">
        <v>20133</v>
      </c>
      <c r="D1742" s="13">
        <v>40007</v>
      </c>
      <c r="E1742" s="13">
        <v>40007</v>
      </c>
      <c r="F1742" s="14">
        <v>40008</v>
      </c>
      <c r="G1742" s="20"/>
      <c r="H1742" s="20"/>
      <c r="I1742" s="18"/>
      <c r="J1742" s="23"/>
      <c r="K1742" s="23"/>
      <c r="L1742" s="15">
        <v>0</v>
      </c>
      <c r="M1742" s="15">
        <v>0</v>
      </c>
      <c r="O1742" t="str">
        <f t="shared" si="27"/>
        <v>NBBDeclined</v>
      </c>
    </row>
    <row r="1743" spans="1:15" ht="12" customHeight="1" outlineLevel="1" x14ac:dyDescent="0.2">
      <c r="A1743" s="12" t="s">
        <v>24158</v>
      </c>
      <c r="B1743" s="12">
        <v>18263</v>
      </c>
      <c r="C1743" s="12" t="s">
        <v>20133</v>
      </c>
      <c r="D1743" s="13">
        <v>40000</v>
      </c>
      <c r="E1743" s="13">
        <v>40007</v>
      </c>
      <c r="F1743" s="14">
        <v>40008</v>
      </c>
      <c r="G1743" s="20"/>
      <c r="H1743" s="20"/>
      <c r="I1743" s="18"/>
      <c r="J1743" s="23"/>
      <c r="K1743" s="23"/>
      <c r="L1743" s="15">
        <v>0</v>
      </c>
      <c r="M1743" s="15">
        <v>0</v>
      </c>
      <c r="O1743" t="str">
        <f t="shared" si="27"/>
        <v>NBBDeclined</v>
      </c>
    </row>
    <row r="1744" spans="1:15" ht="12" customHeight="1" outlineLevel="1" x14ac:dyDescent="0.2">
      <c r="A1744" s="12" t="s">
        <v>24158</v>
      </c>
      <c r="B1744" s="12">
        <v>18264</v>
      </c>
      <c r="C1744" s="12" t="s">
        <v>20136</v>
      </c>
      <c r="D1744" s="13">
        <v>39986</v>
      </c>
      <c r="E1744" s="13">
        <v>40007</v>
      </c>
      <c r="F1744" s="14">
        <v>40008</v>
      </c>
      <c r="G1744" s="20"/>
      <c r="H1744" s="20"/>
      <c r="I1744" s="18"/>
      <c r="J1744" s="23"/>
      <c r="K1744" s="23"/>
      <c r="L1744" s="15">
        <v>0</v>
      </c>
      <c r="M1744" s="15">
        <v>0</v>
      </c>
      <c r="O1744" t="str">
        <f t="shared" si="27"/>
        <v>NBBClose-No Info</v>
      </c>
    </row>
    <row r="1745" spans="1:15" ht="12" customHeight="1" outlineLevel="1" x14ac:dyDescent="0.2">
      <c r="A1745" s="12" t="s">
        <v>24158</v>
      </c>
      <c r="B1745" s="12">
        <v>18265</v>
      </c>
      <c r="C1745" s="12" t="s">
        <v>20133</v>
      </c>
      <c r="D1745" s="13">
        <v>39988</v>
      </c>
      <c r="E1745" s="13">
        <v>40008</v>
      </c>
      <c r="F1745" s="14">
        <v>40008</v>
      </c>
      <c r="G1745" s="20"/>
      <c r="H1745" s="20"/>
      <c r="I1745" s="18"/>
      <c r="J1745" s="23"/>
      <c r="K1745" s="23"/>
      <c r="L1745" s="15">
        <v>0</v>
      </c>
      <c r="M1745" s="15">
        <v>0</v>
      </c>
      <c r="O1745" t="str">
        <f t="shared" si="27"/>
        <v>NBBDeclined</v>
      </c>
    </row>
    <row r="1746" spans="1:15" ht="12" customHeight="1" outlineLevel="1" x14ac:dyDescent="0.2">
      <c r="A1746" s="12" t="s">
        <v>24158</v>
      </c>
      <c r="B1746" s="12">
        <v>18266</v>
      </c>
      <c r="C1746" s="12" t="s">
        <v>20135</v>
      </c>
      <c r="D1746" s="13">
        <v>40007</v>
      </c>
      <c r="E1746" s="13">
        <v>40008</v>
      </c>
      <c r="F1746" s="14">
        <v>40008</v>
      </c>
      <c r="G1746" s="14">
        <v>40023</v>
      </c>
      <c r="H1746" s="14">
        <v>40023</v>
      </c>
      <c r="I1746" s="18"/>
      <c r="J1746" s="15">
        <v>15</v>
      </c>
      <c r="K1746" s="15">
        <v>0</v>
      </c>
      <c r="L1746" s="15">
        <v>15</v>
      </c>
      <c r="M1746" s="15">
        <v>0</v>
      </c>
      <c r="O1746" t="str">
        <f t="shared" si="27"/>
        <v>NBBBound &amp; Not Paid</v>
      </c>
    </row>
    <row r="1747" spans="1:15" ht="12" customHeight="1" outlineLevel="1" x14ac:dyDescent="0.2">
      <c r="A1747" s="12" t="s">
        <v>20138</v>
      </c>
      <c r="B1747" s="12">
        <v>17410</v>
      </c>
      <c r="C1747" s="12" t="s">
        <v>20135</v>
      </c>
      <c r="D1747" s="13">
        <v>39997</v>
      </c>
      <c r="E1747" s="13">
        <v>40001</v>
      </c>
      <c r="F1747" s="14">
        <v>40009</v>
      </c>
      <c r="G1747" s="14">
        <v>40021</v>
      </c>
      <c r="H1747" s="14">
        <v>40022</v>
      </c>
      <c r="I1747" s="16">
        <v>40040</v>
      </c>
      <c r="J1747" s="15">
        <v>12</v>
      </c>
      <c r="K1747" s="15">
        <v>1</v>
      </c>
      <c r="L1747" s="15">
        <v>13</v>
      </c>
      <c r="M1747" s="15">
        <v>18</v>
      </c>
      <c r="O1747" t="str">
        <f t="shared" si="27"/>
        <v>CNJBound &amp; Not Paid</v>
      </c>
    </row>
    <row r="1748" spans="1:15" ht="12" customHeight="1" outlineLevel="1" x14ac:dyDescent="0.2">
      <c r="A1748" s="12" t="s">
        <v>24155</v>
      </c>
      <c r="B1748" s="12">
        <v>17300</v>
      </c>
      <c r="C1748" s="12" t="s">
        <v>20135</v>
      </c>
      <c r="D1748" s="13">
        <v>40002</v>
      </c>
      <c r="E1748" s="13">
        <v>40009</v>
      </c>
      <c r="F1748" s="14">
        <v>40009</v>
      </c>
      <c r="G1748" s="14">
        <v>40010</v>
      </c>
      <c r="H1748" s="14">
        <v>40010</v>
      </c>
      <c r="I1748" s="16">
        <v>40021</v>
      </c>
      <c r="J1748" s="15">
        <v>1</v>
      </c>
      <c r="K1748" s="15">
        <v>0</v>
      </c>
      <c r="L1748" s="15">
        <v>1</v>
      </c>
      <c r="M1748" s="15">
        <v>11</v>
      </c>
      <c r="O1748" t="str">
        <f t="shared" si="27"/>
        <v>JRBound &amp; Not Paid</v>
      </c>
    </row>
    <row r="1749" spans="1:15" ht="12" customHeight="1" outlineLevel="1" x14ac:dyDescent="0.2">
      <c r="A1749" s="12" t="s">
        <v>24155</v>
      </c>
      <c r="B1749" s="12">
        <v>17282</v>
      </c>
      <c r="C1749" s="12" t="s">
        <v>20135</v>
      </c>
      <c r="D1749" s="13">
        <v>40009</v>
      </c>
      <c r="E1749" s="13">
        <v>40009</v>
      </c>
      <c r="F1749" s="14">
        <v>40009</v>
      </c>
      <c r="G1749" s="14">
        <v>40011</v>
      </c>
      <c r="H1749" s="14">
        <v>40011</v>
      </c>
      <c r="I1749" s="16">
        <v>40018</v>
      </c>
      <c r="J1749" s="15">
        <v>2</v>
      </c>
      <c r="K1749" s="15">
        <v>0</v>
      </c>
      <c r="L1749" s="15">
        <v>2</v>
      </c>
      <c r="M1749" s="15">
        <v>7</v>
      </c>
      <c r="O1749" t="str">
        <f t="shared" si="27"/>
        <v>JRBound &amp; Not Paid</v>
      </c>
    </row>
    <row r="1750" spans="1:15" ht="12" customHeight="1" outlineLevel="1" x14ac:dyDescent="0.2">
      <c r="A1750" s="12" t="s">
        <v>24156</v>
      </c>
      <c r="B1750" s="12">
        <v>17400</v>
      </c>
      <c r="C1750" s="12" t="s">
        <v>20135</v>
      </c>
      <c r="D1750" s="13">
        <v>40010</v>
      </c>
      <c r="E1750" s="13">
        <v>40011</v>
      </c>
      <c r="F1750" s="14">
        <v>40011</v>
      </c>
      <c r="G1750" s="14">
        <v>40014</v>
      </c>
      <c r="H1750" s="14">
        <v>40016</v>
      </c>
      <c r="I1750" s="16">
        <v>40037</v>
      </c>
      <c r="J1750" s="15">
        <v>3</v>
      </c>
      <c r="K1750" s="15">
        <v>2</v>
      </c>
      <c r="L1750" s="15">
        <v>5</v>
      </c>
      <c r="M1750" s="15">
        <v>21</v>
      </c>
      <c r="O1750" t="str">
        <f t="shared" si="27"/>
        <v>LABBound &amp; Not Paid</v>
      </c>
    </row>
    <row r="1751" spans="1:15" ht="12" customHeight="1" outlineLevel="1" x14ac:dyDescent="0.2">
      <c r="A1751" s="12" t="s">
        <v>24156</v>
      </c>
      <c r="B1751" s="12">
        <v>18267</v>
      </c>
      <c r="C1751" s="12" t="s">
        <v>20137</v>
      </c>
      <c r="D1751" s="13">
        <v>40009</v>
      </c>
      <c r="E1751" s="13">
        <v>40009</v>
      </c>
      <c r="F1751" s="14">
        <v>40011</v>
      </c>
      <c r="G1751" s="14">
        <v>40014</v>
      </c>
      <c r="H1751" s="14">
        <v>40014</v>
      </c>
      <c r="I1751" s="18"/>
      <c r="J1751" s="15">
        <v>3</v>
      </c>
      <c r="K1751" s="15">
        <v>0</v>
      </c>
      <c r="L1751" s="15">
        <v>3</v>
      </c>
      <c r="M1751" s="15">
        <v>0</v>
      </c>
      <c r="O1751" t="str">
        <f t="shared" si="27"/>
        <v>LABCancel</v>
      </c>
    </row>
    <row r="1752" spans="1:15" ht="12" customHeight="1" outlineLevel="1" x14ac:dyDescent="0.2">
      <c r="A1752" s="12" t="s">
        <v>24158</v>
      </c>
      <c r="B1752" s="12">
        <v>18268</v>
      </c>
      <c r="C1752" s="12" t="s">
        <v>20135</v>
      </c>
      <c r="D1752" s="13">
        <v>40009</v>
      </c>
      <c r="E1752" s="13">
        <v>40011</v>
      </c>
      <c r="F1752" s="14">
        <v>40011</v>
      </c>
      <c r="G1752" s="14">
        <v>40015</v>
      </c>
      <c r="H1752" s="14">
        <v>40015</v>
      </c>
      <c r="I1752" s="18"/>
      <c r="J1752" s="15">
        <v>4</v>
      </c>
      <c r="K1752" s="15">
        <v>0</v>
      </c>
      <c r="L1752" s="15">
        <v>4</v>
      </c>
      <c r="M1752" s="15">
        <v>0</v>
      </c>
      <c r="O1752" t="str">
        <f t="shared" si="27"/>
        <v>NBBBound &amp; Not Paid</v>
      </c>
    </row>
    <row r="1753" spans="1:15" ht="12" customHeight="1" outlineLevel="1" x14ac:dyDescent="0.2">
      <c r="A1753" s="12" t="s">
        <v>24158</v>
      </c>
      <c r="B1753" s="12">
        <v>18270</v>
      </c>
      <c r="C1753" s="12" t="s">
        <v>20133</v>
      </c>
      <c r="D1753" s="13">
        <v>40003</v>
      </c>
      <c r="E1753" s="13">
        <v>40009</v>
      </c>
      <c r="F1753" s="14">
        <v>40011</v>
      </c>
      <c r="G1753" s="20"/>
      <c r="H1753" s="20"/>
      <c r="I1753" s="18"/>
      <c r="J1753" s="23"/>
      <c r="K1753" s="23"/>
      <c r="L1753" s="15">
        <v>0</v>
      </c>
      <c r="M1753" s="15">
        <v>0</v>
      </c>
      <c r="O1753" t="str">
        <f t="shared" si="27"/>
        <v>NBBDeclined</v>
      </c>
    </row>
    <row r="1754" spans="1:15" ht="12" customHeight="1" outlineLevel="1" x14ac:dyDescent="0.2">
      <c r="A1754" s="12" t="s">
        <v>24158</v>
      </c>
      <c r="B1754" s="12">
        <v>18269</v>
      </c>
      <c r="C1754" s="12" t="s">
        <v>20133</v>
      </c>
      <c r="D1754" s="18"/>
      <c r="E1754" s="13">
        <v>40009</v>
      </c>
      <c r="F1754" s="14">
        <v>40011</v>
      </c>
      <c r="G1754" s="20"/>
      <c r="H1754" s="20"/>
      <c r="I1754" s="18"/>
      <c r="J1754" s="23"/>
      <c r="K1754" s="23"/>
      <c r="L1754" s="15">
        <v>0</v>
      </c>
      <c r="M1754" s="15">
        <v>0</v>
      </c>
      <c r="O1754" t="str">
        <f t="shared" si="27"/>
        <v>NBBDeclined</v>
      </c>
    </row>
    <row r="1755" spans="1:15" ht="12" customHeight="1" outlineLevel="1" x14ac:dyDescent="0.2">
      <c r="A1755" s="12" t="s">
        <v>20138</v>
      </c>
      <c r="B1755" s="12">
        <v>17389</v>
      </c>
      <c r="C1755" s="12" t="s">
        <v>20135</v>
      </c>
      <c r="D1755" s="13">
        <v>40003</v>
      </c>
      <c r="E1755" s="13">
        <v>40011</v>
      </c>
      <c r="F1755" s="14">
        <v>40014</v>
      </c>
      <c r="G1755" s="14">
        <v>40017</v>
      </c>
      <c r="H1755" s="14">
        <v>40018</v>
      </c>
      <c r="I1755" s="16">
        <v>40034</v>
      </c>
      <c r="J1755" s="15">
        <v>3</v>
      </c>
      <c r="K1755" s="15">
        <v>1</v>
      </c>
      <c r="L1755" s="15">
        <v>4</v>
      </c>
      <c r="M1755" s="15">
        <v>16</v>
      </c>
      <c r="O1755" t="str">
        <f t="shared" si="27"/>
        <v>CNJBound &amp; Not Paid</v>
      </c>
    </row>
    <row r="1756" spans="1:15" ht="12" customHeight="1" outlineLevel="1" x14ac:dyDescent="0.2">
      <c r="A1756" s="12" t="s">
        <v>20138</v>
      </c>
      <c r="B1756" s="12">
        <v>17305</v>
      </c>
      <c r="C1756" s="12" t="s">
        <v>20135</v>
      </c>
      <c r="D1756" s="13">
        <v>40011</v>
      </c>
      <c r="E1756" s="13">
        <v>40014</v>
      </c>
      <c r="F1756" s="14">
        <v>40014</v>
      </c>
      <c r="G1756" s="14">
        <v>40015</v>
      </c>
      <c r="H1756" s="14">
        <v>40015</v>
      </c>
      <c r="I1756" s="16">
        <v>40023</v>
      </c>
      <c r="J1756" s="15">
        <v>1</v>
      </c>
      <c r="K1756" s="15">
        <v>0</v>
      </c>
      <c r="L1756" s="15">
        <v>1</v>
      </c>
      <c r="M1756" s="15">
        <v>8</v>
      </c>
      <c r="O1756" t="str">
        <f t="shared" si="27"/>
        <v>CNJBound &amp; Not Paid</v>
      </c>
    </row>
    <row r="1757" spans="1:15" ht="12" customHeight="1" outlineLevel="1" x14ac:dyDescent="0.2">
      <c r="A1757" s="12" t="s">
        <v>24155</v>
      </c>
      <c r="B1757" s="12">
        <v>17356</v>
      </c>
      <c r="C1757" s="12" t="s">
        <v>20135</v>
      </c>
      <c r="D1757" s="13">
        <v>40001</v>
      </c>
      <c r="E1757" s="13">
        <v>40009</v>
      </c>
      <c r="F1757" s="14">
        <v>40014</v>
      </c>
      <c r="G1757" s="14">
        <v>40014</v>
      </c>
      <c r="H1757" s="14">
        <v>40015</v>
      </c>
      <c r="I1757" s="16">
        <v>40026</v>
      </c>
      <c r="J1757" s="15">
        <v>0</v>
      </c>
      <c r="K1757" s="15">
        <v>1</v>
      </c>
      <c r="L1757" s="15">
        <v>1</v>
      </c>
      <c r="M1757" s="15">
        <v>11</v>
      </c>
      <c r="O1757" t="str">
        <f t="shared" si="27"/>
        <v>JRBound &amp; Not Paid</v>
      </c>
    </row>
    <row r="1758" spans="1:15" ht="12" customHeight="1" outlineLevel="1" x14ac:dyDescent="0.2">
      <c r="A1758" s="12" t="s">
        <v>24155</v>
      </c>
      <c r="B1758" s="12">
        <v>17393</v>
      </c>
      <c r="C1758" s="12" t="s">
        <v>20135</v>
      </c>
      <c r="D1758" s="13">
        <v>40008</v>
      </c>
      <c r="E1758" s="13">
        <v>40009</v>
      </c>
      <c r="F1758" s="14">
        <v>40014</v>
      </c>
      <c r="G1758" s="14">
        <v>40018</v>
      </c>
      <c r="H1758" s="14">
        <v>40030</v>
      </c>
      <c r="I1758" s="16">
        <v>40035</v>
      </c>
      <c r="J1758" s="15">
        <v>4</v>
      </c>
      <c r="K1758" s="15">
        <v>12</v>
      </c>
      <c r="L1758" s="15">
        <v>16</v>
      </c>
      <c r="M1758" s="15">
        <v>5</v>
      </c>
      <c r="O1758" t="str">
        <f t="shared" si="27"/>
        <v>JRBound &amp; Not Paid</v>
      </c>
    </row>
    <row r="1759" spans="1:15" ht="12" customHeight="1" outlineLevel="1" x14ac:dyDescent="0.2">
      <c r="A1759" s="12" t="s">
        <v>24155</v>
      </c>
      <c r="B1759" s="12">
        <v>17461</v>
      </c>
      <c r="C1759" s="12" t="s">
        <v>20135</v>
      </c>
      <c r="D1759" s="13">
        <v>40004</v>
      </c>
      <c r="E1759" s="13">
        <v>40009</v>
      </c>
      <c r="F1759" s="14">
        <v>40014</v>
      </c>
      <c r="G1759" s="14">
        <v>40037</v>
      </c>
      <c r="H1759" s="14">
        <v>40037</v>
      </c>
      <c r="I1759" s="16">
        <v>40055</v>
      </c>
      <c r="J1759" s="15">
        <v>23</v>
      </c>
      <c r="K1759" s="15">
        <v>0</v>
      </c>
      <c r="L1759" s="15">
        <v>23</v>
      </c>
      <c r="M1759" s="15">
        <v>18</v>
      </c>
      <c r="O1759" t="str">
        <f t="shared" si="27"/>
        <v>JRBound &amp; Not Paid</v>
      </c>
    </row>
    <row r="1760" spans="1:15" ht="12" customHeight="1" outlineLevel="1" x14ac:dyDescent="0.2">
      <c r="A1760" s="12" t="s">
        <v>24156</v>
      </c>
      <c r="B1760" s="12">
        <v>18272</v>
      </c>
      <c r="C1760" s="12" t="s">
        <v>20133</v>
      </c>
      <c r="D1760" s="13">
        <v>39996</v>
      </c>
      <c r="E1760" s="13">
        <v>40009</v>
      </c>
      <c r="F1760" s="14">
        <v>40014</v>
      </c>
      <c r="G1760" s="20"/>
      <c r="H1760" s="20"/>
      <c r="I1760" s="18"/>
      <c r="J1760" s="23"/>
      <c r="K1760" s="23"/>
      <c r="L1760" s="15">
        <v>0</v>
      </c>
      <c r="M1760" s="15">
        <v>0</v>
      </c>
      <c r="O1760" t="str">
        <f t="shared" si="27"/>
        <v>LABDeclined</v>
      </c>
    </row>
    <row r="1761" spans="1:15" ht="12" customHeight="1" outlineLevel="1" x14ac:dyDescent="0.2">
      <c r="A1761" s="12" t="s">
        <v>24156</v>
      </c>
      <c r="B1761" s="12">
        <v>18275</v>
      </c>
      <c r="C1761" s="12" t="s">
        <v>20135</v>
      </c>
      <c r="D1761" s="13">
        <v>40011</v>
      </c>
      <c r="E1761" s="13">
        <v>40014</v>
      </c>
      <c r="F1761" s="14">
        <v>40014</v>
      </c>
      <c r="G1761" s="14">
        <v>40015</v>
      </c>
      <c r="H1761" s="14">
        <v>40015</v>
      </c>
      <c r="I1761" s="18"/>
      <c r="J1761" s="15">
        <v>1</v>
      </c>
      <c r="K1761" s="15">
        <v>0</v>
      </c>
      <c r="L1761" s="15">
        <v>1</v>
      </c>
      <c r="M1761" s="15">
        <v>0</v>
      </c>
      <c r="O1761" t="str">
        <f t="shared" si="27"/>
        <v>LABBound &amp; Not Paid</v>
      </c>
    </row>
    <row r="1762" spans="1:15" ht="12" customHeight="1" outlineLevel="1" x14ac:dyDescent="0.2">
      <c r="A1762" s="12" t="s">
        <v>24157</v>
      </c>
      <c r="B1762" s="12">
        <v>17372</v>
      </c>
      <c r="C1762" s="12" t="s">
        <v>20135</v>
      </c>
      <c r="D1762" s="13">
        <v>40009</v>
      </c>
      <c r="E1762" s="13">
        <v>40010</v>
      </c>
      <c r="F1762" s="14">
        <v>40014</v>
      </c>
      <c r="G1762" s="14">
        <v>40017</v>
      </c>
      <c r="H1762" s="14">
        <v>40017</v>
      </c>
      <c r="I1762" s="16">
        <v>40027</v>
      </c>
      <c r="J1762" s="15">
        <v>3</v>
      </c>
      <c r="K1762" s="15">
        <v>0</v>
      </c>
      <c r="L1762" s="15">
        <v>3</v>
      </c>
      <c r="M1762" s="15">
        <v>10</v>
      </c>
      <c r="O1762" t="str">
        <f t="shared" si="27"/>
        <v>MCBBound &amp; Not Paid</v>
      </c>
    </row>
    <row r="1763" spans="1:15" ht="12" customHeight="1" outlineLevel="1" x14ac:dyDescent="0.2">
      <c r="A1763" s="12" t="s">
        <v>24158</v>
      </c>
      <c r="B1763" s="12">
        <v>18273</v>
      </c>
      <c r="C1763" s="12" t="s">
        <v>20133</v>
      </c>
      <c r="D1763" s="13">
        <v>39990</v>
      </c>
      <c r="E1763" s="13">
        <v>40011</v>
      </c>
      <c r="F1763" s="14">
        <v>40014</v>
      </c>
      <c r="G1763" s="20"/>
      <c r="H1763" s="20"/>
      <c r="I1763" s="18"/>
      <c r="J1763" s="23"/>
      <c r="K1763" s="23"/>
      <c r="L1763" s="15">
        <v>0</v>
      </c>
      <c r="M1763" s="15">
        <v>0</v>
      </c>
      <c r="O1763" t="str">
        <f t="shared" si="27"/>
        <v>NBBDeclined</v>
      </c>
    </row>
    <row r="1764" spans="1:15" ht="12" customHeight="1" outlineLevel="1" x14ac:dyDescent="0.2">
      <c r="A1764" s="12" t="s">
        <v>24158</v>
      </c>
      <c r="B1764" s="12">
        <v>18271</v>
      </c>
      <c r="C1764" s="12" t="s">
        <v>20133</v>
      </c>
      <c r="D1764" s="13">
        <v>39989</v>
      </c>
      <c r="E1764" s="13">
        <v>40009</v>
      </c>
      <c r="F1764" s="14">
        <v>40014</v>
      </c>
      <c r="G1764" s="20"/>
      <c r="H1764" s="20"/>
      <c r="I1764" s="18"/>
      <c r="J1764" s="23"/>
      <c r="K1764" s="23"/>
      <c r="L1764" s="15">
        <v>0</v>
      </c>
      <c r="M1764" s="15">
        <v>0</v>
      </c>
      <c r="O1764" t="str">
        <f t="shared" si="27"/>
        <v>NBBDeclined</v>
      </c>
    </row>
    <row r="1765" spans="1:15" ht="12" customHeight="1" outlineLevel="1" x14ac:dyDescent="0.2">
      <c r="A1765" s="12" t="s">
        <v>24158</v>
      </c>
      <c r="B1765" s="12">
        <v>18274</v>
      </c>
      <c r="C1765" s="12" t="s">
        <v>20133</v>
      </c>
      <c r="D1765" s="13">
        <v>39804</v>
      </c>
      <c r="E1765" s="13">
        <v>40011</v>
      </c>
      <c r="F1765" s="14">
        <v>40014</v>
      </c>
      <c r="G1765" s="20"/>
      <c r="H1765" s="20"/>
      <c r="I1765" s="18"/>
      <c r="J1765" s="23"/>
      <c r="K1765" s="23"/>
      <c r="L1765" s="15">
        <v>0</v>
      </c>
      <c r="M1765" s="15">
        <v>0</v>
      </c>
      <c r="O1765" t="str">
        <f t="shared" si="27"/>
        <v>NBBDeclined</v>
      </c>
    </row>
    <row r="1766" spans="1:15" ht="12" customHeight="1" outlineLevel="1" x14ac:dyDescent="0.2">
      <c r="A1766" s="12" t="s">
        <v>20138</v>
      </c>
      <c r="B1766" s="12">
        <v>17604</v>
      </c>
      <c r="C1766" s="12" t="s">
        <v>20135</v>
      </c>
      <c r="D1766" s="13">
        <v>40012</v>
      </c>
      <c r="E1766" s="13">
        <v>40015</v>
      </c>
      <c r="F1766" s="14">
        <v>40015</v>
      </c>
      <c r="G1766" s="14">
        <v>40057</v>
      </c>
      <c r="H1766" s="14">
        <v>40058</v>
      </c>
      <c r="I1766" s="16">
        <v>40074</v>
      </c>
      <c r="J1766" s="15">
        <v>42</v>
      </c>
      <c r="K1766" s="15">
        <v>1</v>
      </c>
      <c r="L1766" s="15">
        <v>43</v>
      </c>
      <c r="M1766" s="15">
        <v>16</v>
      </c>
      <c r="O1766" t="str">
        <f t="shared" si="27"/>
        <v>CNJBound &amp; Not Paid</v>
      </c>
    </row>
    <row r="1767" spans="1:15" ht="12" customHeight="1" outlineLevel="1" x14ac:dyDescent="0.2">
      <c r="A1767" s="12" t="s">
        <v>20138</v>
      </c>
      <c r="B1767" s="12">
        <v>17416</v>
      </c>
      <c r="C1767" s="12" t="s">
        <v>20135</v>
      </c>
      <c r="D1767" s="13">
        <v>40015</v>
      </c>
      <c r="E1767" s="13">
        <v>40015</v>
      </c>
      <c r="F1767" s="14">
        <v>40015</v>
      </c>
      <c r="G1767" s="14">
        <v>40022</v>
      </c>
      <c r="H1767" s="14">
        <v>40022</v>
      </c>
      <c r="I1767" s="16">
        <v>40042</v>
      </c>
      <c r="J1767" s="15">
        <v>7</v>
      </c>
      <c r="K1767" s="15">
        <v>0</v>
      </c>
      <c r="L1767" s="15">
        <v>7</v>
      </c>
      <c r="M1767" s="15">
        <v>20</v>
      </c>
      <c r="O1767" t="str">
        <f t="shared" si="27"/>
        <v>CNJBound &amp; Not Paid</v>
      </c>
    </row>
    <row r="1768" spans="1:15" ht="12" customHeight="1" outlineLevel="1" x14ac:dyDescent="0.2">
      <c r="A1768" s="12" t="s">
        <v>24153</v>
      </c>
      <c r="B1768" s="12">
        <v>17607</v>
      </c>
      <c r="C1768" s="12" t="s">
        <v>20135</v>
      </c>
      <c r="D1768" s="13">
        <v>39997</v>
      </c>
      <c r="E1768" s="13">
        <v>40009</v>
      </c>
      <c r="F1768" s="14">
        <v>40015</v>
      </c>
      <c r="G1768" s="14">
        <v>40037</v>
      </c>
      <c r="H1768" s="14">
        <v>40046</v>
      </c>
      <c r="I1768" s="16">
        <v>40075</v>
      </c>
      <c r="J1768" s="15">
        <v>22</v>
      </c>
      <c r="K1768" s="15">
        <v>9</v>
      </c>
      <c r="L1768" s="15">
        <v>31</v>
      </c>
      <c r="M1768" s="15">
        <v>29</v>
      </c>
      <c r="O1768" t="str">
        <f t="shared" si="27"/>
        <v>HJMBound &amp; Not Paid</v>
      </c>
    </row>
    <row r="1769" spans="1:15" ht="12" customHeight="1" outlineLevel="1" x14ac:dyDescent="0.2">
      <c r="A1769" s="12" t="s">
        <v>24153</v>
      </c>
      <c r="B1769" s="12">
        <v>17586</v>
      </c>
      <c r="C1769" s="12" t="s">
        <v>20135</v>
      </c>
      <c r="D1769" s="13">
        <v>40009</v>
      </c>
      <c r="E1769" s="13">
        <v>40011</v>
      </c>
      <c r="F1769" s="14">
        <v>40015</v>
      </c>
      <c r="G1769" s="14">
        <v>40029</v>
      </c>
      <c r="H1769" s="14">
        <v>40029</v>
      </c>
      <c r="I1769" s="16">
        <v>40069</v>
      </c>
      <c r="J1769" s="15">
        <v>14</v>
      </c>
      <c r="K1769" s="15">
        <v>0</v>
      </c>
      <c r="L1769" s="15">
        <v>14</v>
      </c>
      <c r="M1769" s="15">
        <v>40</v>
      </c>
      <c r="O1769" t="str">
        <f t="shared" si="27"/>
        <v>HJMBound &amp; Not Paid</v>
      </c>
    </row>
    <row r="1770" spans="1:15" ht="12" customHeight="1" outlineLevel="1" x14ac:dyDescent="0.2">
      <c r="A1770" s="12" t="s">
        <v>24155</v>
      </c>
      <c r="B1770" s="12">
        <v>17544</v>
      </c>
      <c r="C1770" s="12" t="s">
        <v>20135</v>
      </c>
      <c r="D1770" s="13">
        <v>40004</v>
      </c>
      <c r="E1770" s="13">
        <v>40011</v>
      </c>
      <c r="F1770" s="14">
        <v>40015</v>
      </c>
      <c r="G1770" s="14">
        <v>40045</v>
      </c>
      <c r="H1770" s="14">
        <v>40050</v>
      </c>
      <c r="I1770" s="16">
        <v>40057</v>
      </c>
      <c r="J1770" s="15">
        <v>30</v>
      </c>
      <c r="K1770" s="15">
        <v>5</v>
      </c>
      <c r="L1770" s="15">
        <v>35</v>
      </c>
      <c r="M1770" s="15">
        <v>7</v>
      </c>
      <c r="O1770" t="str">
        <f t="shared" si="27"/>
        <v>JRBound &amp; Not Paid</v>
      </c>
    </row>
    <row r="1771" spans="1:15" ht="12" customHeight="1" outlineLevel="1" x14ac:dyDescent="0.2">
      <c r="A1771" s="12" t="s">
        <v>24155</v>
      </c>
      <c r="B1771" s="12">
        <v>17407</v>
      </c>
      <c r="C1771" s="12" t="s">
        <v>20135</v>
      </c>
      <c r="D1771" s="13">
        <v>40004</v>
      </c>
      <c r="E1771" s="13">
        <v>40015</v>
      </c>
      <c r="F1771" s="14">
        <v>40015</v>
      </c>
      <c r="G1771" s="14">
        <v>40019</v>
      </c>
      <c r="H1771" s="14">
        <v>40022</v>
      </c>
      <c r="I1771" s="16">
        <v>40039</v>
      </c>
      <c r="J1771" s="15">
        <v>4</v>
      </c>
      <c r="K1771" s="15">
        <v>3</v>
      </c>
      <c r="L1771" s="15">
        <v>7</v>
      </c>
      <c r="M1771" s="15">
        <v>17</v>
      </c>
      <c r="O1771" t="str">
        <f t="shared" si="27"/>
        <v>JRBound &amp; Not Paid</v>
      </c>
    </row>
    <row r="1772" spans="1:15" ht="12" customHeight="1" outlineLevel="1" x14ac:dyDescent="0.2">
      <c r="A1772" s="12" t="s">
        <v>24155</v>
      </c>
      <c r="B1772" s="12">
        <v>17394</v>
      </c>
      <c r="C1772" s="12" t="s">
        <v>20135</v>
      </c>
      <c r="D1772" s="13">
        <v>40008</v>
      </c>
      <c r="E1772" s="13">
        <v>40011</v>
      </c>
      <c r="F1772" s="14">
        <v>40015</v>
      </c>
      <c r="G1772" s="19">
        <v>40019</v>
      </c>
      <c r="H1772" s="19">
        <v>40019</v>
      </c>
      <c r="I1772" s="16">
        <v>40036</v>
      </c>
      <c r="J1772" s="22">
        <v>4</v>
      </c>
      <c r="K1772" s="22">
        <v>0</v>
      </c>
      <c r="L1772" s="15">
        <v>4</v>
      </c>
      <c r="M1772" s="15">
        <v>17</v>
      </c>
      <c r="O1772" t="str">
        <f t="shared" si="27"/>
        <v>JRBound &amp; Not Paid</v>
      </c>
    </row>
    <row r="1773" spans="1:15" ht="12" customHeight="1" outlineLevel="1" x14ac:dyDescent="0.2">
      <c r="A1773" s="12" t="s">
        <v>24155</v>
      </c>
      <c r="B1773" s="12">
        <v>17654</v>
      </c>
      <c r="C1773" s="12" t="s">
        <v>20135</v>
      </c>
      <c r="D1773" s="13">
        <v>40008</v>
      </c>
      <c r="E1773" s="13">
        <v>40009</v>
      </c>
      <c r="F1773" s="14">
        <v>40015</v>
      </c>
      <c r="G1773" s="14">
        <v>40070</v>
      </c>
      <c r="H1773" s="14">
        <v>40070</v>
      </c>
      <c r="I1773" s="16">
        <v>40087</v>
      </c>
      <c r="J1773" s="15">
        <v>55</v>
      </c>
      <c r="K1773" s="15">
        <v>0</v>
      </c>
      <c r="L1773" s="15">
        <v>55</v>
      </c>
      <c r="M1773" s="15">
        <v>17</v>
      </c>
      <c r="O1773" t="str">
        <f t="shared" si="27"/>
        <v>JRBound &amp; Not Paid</v>
      </c>
    </row>
    <row r="1774" spans="1:15" ht="12" customHeight="1" outlineLevel="1" x14ac:dyDescent="0.2">
      <c r="A1774" s="12" t="s">
        <v>24156</v>
      </c>
      <c r="B1774" s="12">
        <v>17594</v>
      </c>
      <c r="C1774" s="12" t="s">
        <v>20135</v>
      </c>
      <c r="D1774" s="13">
        <v>39996</v>
      </c>
      <c r="E1774" s="13">
        <v>40009</v>
      </c>
      <c r="F1774" s="14">
        <v>40015</v>
      </c>
      <c r="G1774" s="14">
        <v>40018</v>
      </c>
      <c r="H1774" s="14">
        <v>40039</v>
      </c>
      <c r="I1774" s="16">
        <v>40071</v>
      </c>
      <c r="J1774" s="15">
        <v>3</v>
      </c>
      <c r="K1774" s="15">
        <v>21</v>
      </c>
      <c r="L1774" s="15">
        <v>24</v>
      </c>
      <c r="M1774" s="15">
        <v>32</v>
      </c>
      <c r="O1774" t="str">
        <f t="shared" si="27"/>
        <v>LABBound &amp; Not Paid</v>
      </c>
    </row>
    <row r="1775" spans="1:15" ht="12" customHeight="1" outlineLevel="1" x14ac:dyDescent="0.2">
      <c r="A1775" s="12" t="s">
        <v>24157</v>
      </c>
      <c r="B1775" s="12">
        <v>17381</v>
      </c>
      <c r="C1775" s="12" t="s">
        <v>20135</v>
      </c>
      <c r="D1775" s="13">
        <v>39961</v>
      </c>
      <c r="E1775" s="13">
        <v>40014</v>
      </c>
      <c r="F1775" s="14">
        <v>40015</v>
      </c>
      <c r="G1775" s="14">
        <v>40017</v>
      </c>
      <c r="H1775" s="14">
        <v>40017</v>
      </c>
      <c r="I1775" s="16">
        <v>40030</v>
      </c>
      <c r="J1775" s="15">
        <v>2</v>
      </c>
      <c r="K1775" s="15">
        <v>0</v>
      </c>
      <c r="L1775" s="15">
        <v>2</v>
      </c>
      <c r="M1775" s="15">
        <v>13</v>
      </c>
      <c r="O1775" t="str">
        <f t="shared" si="27"/>
        <v>MCBBound &amp; Not Paid</v>
      </c>
    </row>
    <row r="1776" spans="1:15" ht="12" customHeight="1" outlineLevel="1" x14ac:dyDescent="0.2">
      <c r="A1776" s="12" t="s">
        <v>24158</v>
      </c>
      <c r="B1776" s="12">
        <v>17291</v>
      </c>
      <c r="C1776" s="12" t="s">
        <v>24151</v>
      </c>
      <c r="D1776" s="13">
        <v>40011</v>
      </c>
      <c r="E1776" s="13">
        <v>40015</v>
      </c>
      <c r="F1776" s="14">
        <v>40015</v>
      </c>
      <c r="G1776" s="14">
        <v>39982</v>
      </c>
      <c r="H1776" s="20"/>
      <c r="I1776" s="16">
        <v>40019</v>
      </c>
      <c r="J1776" s="15">
        <v>-33</v>
      </c>
      <c r="K1776" s="23"/>
      <c r="L1776" s="15">
        <v>0</v>
      </c>
      <c r="M1776" s="15">
        <v>0</v>
      </c>
      <c r="O1776" t="str">
        <f t="shared" si="27"/>
        <v>NBBRating</v>
      </c>
    </row>
    <row r="1777" spans="1:15" ht="12" customHeight="1" outlineLevel="1" x14ac:dyDescent="0.2">
      <c r="A1777" s="12" t="s">
        <v>24158</v>
      </c>
      <c r="B1777" s="12">
        <v>18276</v>
      </c>
      <c r="C1777" s="12" t="s">
        <v>20133</v>
      </c>
      <c r="D1777" s="13">
        <v>40001</v>
      </c>
      <c r="E1777" s="13">
        <v>40014</v>
      </c>
      <c r="F1777" s="14">
        <v>40015</v>
      </c>
      <c r="G1777" s="20"/>
      <c r="H1777" s="20"/>
      <c r="I1777" s="18"/>
      <c r="J1777" s="23"/>
      <c r="K1777" s="23"/>
      <c r="L1777" s="15">
        <v>0</v>
      </c>
      <c r="M1777" s="15">
        <v>0</v>
      </c>
      <c r="O1777" t="str">
        <f t="shared" si="27"/>
        <v>NBBDeclined</v>
      </c>
    </row>
    <row r="1778" spans="1:15" ht="12" customHeight="1" outlineLevel="1" x14ac:dyDescent="0.2">
      <c r="A1778" s="12" t="s">
        <v>24155</v>
      </c>
      <c r="B1778" s="12">
        <v>17415</v>
      </c>
      <c r="C1778" s="12" t="s">
        <v>20135</v>
      </c>
      <c r="D1778" s="13">
        <v>40011</v>
      </c>
      <c r="E1778" s="13">
        <v>40016</v>
      </c>
      <c r="F1778" s="14">
        <v>40016</v>
      </c>
      <c r="G1778" s="14">
        <v>40028</v>
      </c>
      <c r="H1778" s="14">
        <v>40028</v>
      </c>
      <c r="I1778" s="16">
        <v>40041</v>
      </c>
      <c r="J1778" s="15">
        <v>12</v>
      </c>
      <c r="K1778" s="15">
        <v>0</v>
      </c>
      <c r="L1778" s="15">
        <v>12</v>
      </c>
      <c r="M1778" s="15">
        <v>13</v>
      </c>
      <c r="O1778" t="str">
        <f t="shared" si="27"/>
        <v>JRBound &amp; Not Paid</v>
      </c>
    </row>
    <row r="1779" spans="1:15" ht="12" customHeight="1" outlineLevel="1" x14ac:dyDescent="0.2">
      <c r="A1779" s="12" t="s">
        <v>24156</v>
      </c>
      <c r="B1779" s="12">
        <v>18277</v>
      </c>
      <c r="C1779" s="12" t="s">
        <v>20133</v>
      </c>
      <c r="D1779" s="13">
        <v>40001</v>
      </c>
      <c r="E1779" s="13">
        <v>40015</v>
      </c>
      <c r="F1779" s="14">
        <v>40016</v>
      </c>
      <c r="G1779" s="20"/>
      <c r="H1779" s="20"/>
      <c r="I1779" s="18"/>
      <c r="J1779" s="23"/>
      <c r="K1779" s="23"/>
      <c r="L1779" s="15">
        <v>0</v>
      </c>
      <c r="M1779" s="15">
        <v>0</v>
      </c>
      <c r="O1779" t="str">
        <f t="shared" si="27"/>
        <v>LABDeclined</v>
      </c>
    </row>
    <row r="1780" spans="1:15" ht="12" customHeight="1" outlineLevel="1" x14ac:dyDescent="0.2">
      <c r="A1780" s="12" t="s">
        <v>24156</v>
      </c>
      <c r="B1780" s="12">
        <v>18279</v>
      </c>
      <c r="C1780" s="12" t="s">
        <v>20135</v>
      </c>
      <c r="D1780" s="13">
        <v>40015</v>
      </c>
      <c r="E1780" s="13">
        <v>40015</v>
      </c>
      <c r="F1780" s="14">
        <v>40016</v>
      </c>
      <c r="G1780" s="14">
        <v>40017</v>
      </c>
      <c r="H1780" s="14">
        <v>40017</v>
      </c>
      <c r="I1780" s="18"/>
      <c r="J1780" s="15">
        <v>1</v>
      </c>
      <c r="K1780" s="15">
        <v>0</v>
      </c>
      <c r="L1780" s="15">
        <v>1</v>
      </c>
      <c r="M1780" s="15">
        <v>0</v>
      </c>
      <c r="O1780" t="str">
        <f t="shared" si="27"/>
        <v>LABBound &amp; Not Paid</v>
      </c>
    </row>
    <row r="1781" spans="1:15" ht="12" customHeight="1" outlineLevel="1" x14ac:dyDescent="0.2">
      <c r="A1781" s="12" t="s">
        <v>24156</v>
      </c>
      <c r="B1781" s="12">
        <v>18281</v>
      </c>
      <c r="C1781" s="12" t="s">
        <v>20133</v>
      </c>
      <c r="D1781" s="18"/>
      <c r="E1781" s="13">
        <v>40016</v>
      </c>
      <c r="F1781" s="14">
        <v>40016</v>
      </c>
      <c r="G1781" s="20"/>
      <c r="H1781" s="20"/>
      <c r="I1781" s="18"/>
      <c r="J1781" s="23"/>
      <c r="K1781" s="23"/>
      <c r="L1781" s="15">
        <v>0</v>
      </c>
      <c r="M1781" s="15">
        <v>0</v>
      </c>
      <c r="O1781" t="str">
        <f t="shared" si="27"/>
        <v>LABDeclined</v>
      </c>
    </row>
    <row r="1782" spans="1:15" ht="12" customHeight="1" outlineLevel="1" x14ac:dyDescent="0.2">
      <c r="A1782" s="12" t="s">
        <v>24157</v>
      </c>
      <c r="B1782" s="12">
        <v>17423</v>
      </c>
      <c r="C1782" s="12" t="s">
        <v>20135</v>
      </c>
      <c r="D1782" s="13">
        <v>40015</v>
      </c>
      <c r="E1782" s="13">
        <v>40016</v>
      </c>
      <c r="F1782" s="14">
        <v>40016</v>
      </c>
      <c r="G1782" s="14">
        <v>40028</v>
      </c>
      <c r="H1782" s="14">
        <v>40028</v>
      </c>
      <c r="I1782" s="16">
        <v>40044</v>
      </c>
      <c r="J1782" s="15">
        <v>12</v>
      </c>
      <c r="K1782" s="15">
        <v>0</v>
      </c>
      <c r="L1782" s="15">
        <v>12</v>
      </c>
      <c r="M1782" s="15">
        <v>16</v>
      </c>
      <c r="O1782" t="str">
        <f t="shared" si="27"/>
        <v>MCBBound &amp; Not Paid</v>
      </c>
    </row>
    <row r="1783" spans="1:15" ht="12" customHeight="1" outlineLevel="1" x14ac:dyDescent="0.2">
      <c r="A1783" s="12" t="s">
        <v>24157</v>
      </c>
      <c r="B1783" s="12">
        <v>17378</v>
      </c>
      <c r="C1783" s="12" t="s">
        <v>20135</v>
      </c>
      <c r="D1783" s="13">
        <v>40011</v>
      </c>
      <c r="E1783" s="13">
        <v>40016</v>
      </c>
      <c r="F1783" s="14">
        <v>40016</v>
      </c>
      <c r="G1783" s="19">
        <v>40016</v>
      </c>
      <c r="H1783" s="19">
        <v>40022</v>
      </c>
      <c r="I1783" s="16">
        <v>40029</v>
      </c>
      <c r="J1783" s="22">
        <v>0</v>
      </c>
      <c r="K1783" s="22">
        <v>6</v>
      </c>
      <c r="L1783" s="15">
        <v>6</v>
      </c>
      <c r="M1783" s="15">
        <v>7</v>
      </c>
      <c r="O1783" t="str">
        <f t="shared" si="27"/>
        <v>MCBBound &amp; Not Paid</v>
      </c>
    </row>
    <row r="1784" spans="1:15" ht="12" customHeight="1" outlineLevel="1" x14ac:dyDescent="0.2">
      <c r="A1784" s="12" t="s">
        <v>24158</v>
      </c>
      <c r="B1784" s="12">
        <v>18278</v>
      </c>
      <c r="C1784" s="12" t="s">
        <v>20135</v>
      </c>
      <c r="D1784" s="13">
        <v>40014</v>
      </c>
      <c r="E1784" s="13">
        <v>40015</v>
      </c>
      <c r="F1784" s="14">
        <v>40016</v>
      </c>
      <c r="G1784" s="14">
        <v>40017</v>
      </c>
      <c r="H1784" s="14">
        <v>40017</v>
      </c>
      <c r="I1784" s="18"/>
      <c r="J1784" s="15">
        <v>1</v>
      </c>
      <c r="K1784" s="15">
        <v>0</v>
      </c>
      <c r="L1784" s="15">
        <v>1</v>
      </c>
      <c r="M1784" s="15">
        <v>0</v>
      </c>
      <c r="O1784" t="str">
        <f t="shared" si="27"/>
        <v>NBBBound &amp; Not Paid</v>
      </c>
    </row>
    <row r="1785" spans="1:15" ht="12" customHeight="1" outlineLevel="1" x14ac:dyDescent="0.2">
      <c r="A1785" s="12" t="s">
        <v>24158</v>
      </c>
      <c r="B1785" s="12">
        <v>18280</v>
      </c>
      <c r="C1785" s="12" t="s">
        <v>20133</v>
      </c>
      <c r="D1785" s="13">
        <v>39981</v>
      </c>
      <c r="E1785" s="13">
        <v>40015</v>
      </c>
      <c r="F1785" s="14">
        <v>40016</v>
      </c>
      <c r="G1785" s="20"/>
      <c r="H1785" s="20"/>
      <c r="I1785" s="18"/>
      <c r="J1785" s="23"/>
      <c r="K1785" s="23"/>
      <c r="L1785" s="15">
        <v>0</v>
      </c>
      <c r="M1785" s="15">
        <v>0</v>
      </c>
      <c r="O1785" t="str">
        <f t="shared" si="27"/>
        <v>NBBDeclined</v>
      </c>
    </row>
    <row r="1786" spans="1:15" ht="12" customHeight="1" outlineLevel="1" x14ac:dyDescent="0.2">
      <c r="A1786" s="12" t="s">
        <v>20138</v>
      </c>
      <c r="B1786" s="12">
        <v>17314</v>
      </c>
      <c r="C1786" s="12" t="s">
        <v>20135</v>
      </c>
      <c r="D1786" s="13">
        <v>40016</v>
      </c>
      <c r="E1786" s="13">
        <v>40017</v>
      </c>
      <c r="F1786" s="14">
        <v>40017</v>
      </c>
      <c r="G1786" s="14">
        <v>40018</v>
      </c>
      <c r="H1786" s="14">
        <v>40021</v>
      </c>
      <c r="I1786" s="16">
        <v>40025</v>
      </c>
      <c r="J1786" s="15">
        <v>1</v>
      </c>
      <c r="K1786" s="15">
        <v>3</v>
      </c>
      <c r="L1786" s="15">
        <v>4</v>
      </c>
      <c r="M1786" s="15">
        <v>4</v>
      </c>
      <c r="O1786" t="str">
        <f t="shared" si="27"/>
        <v>CNJBound &amp; Not Paid</v>
      </c>
    </row>
    <row r="1787" spans="1:15" ht="12" customHeight="1" outlineLevel="1" x14ac:dyDescent="0.2">
      <c r="A1787" s="12" t="s">
        <v>24153</v>
      </c>
      <c r="B1787" s="12">
        <v>17602</v>
      </c>
      <c r="C1787" s="12" t="s">
        <v>20135</v>
      </c>
      <c r="D1787" s="13">
        <v>40015</v>
      </c>
      <c r="E1787" s="13">
        <v>40016</v>
      </c>
      <c r="F1787" s="14">
        <v>40017</v>
      </c>
      <c r="G1787" s="14">
        <v>40047</v>
      </c>
      <c r="H1787" s="14">
        <v>40047</v>
      </c>
      <c r="I1787" s="16">
        <v>40073</v>
      </c>
      <c r="J1787" s="15">
        <v>30</v>
      </c>
      <c r="K1787" s="15">
        <v>0</v>
      </c>
      <c r="L1787" s="15">
        <v>30</v>
      </c>
      <c r="M1787" s="15">
        <v>26</v>
      </c>
      <c r="O1787" t="str">
        <f t="shared" si="27"/>
        <v>HJMBound &amp; Not Paid</v>
      </c>
    </row>
    <row r="1788" spans="1:15" ht="12" customHeight="1" outlineLevel="1" x14ac:dyDescent="0.2">
      <c r="A1788" s="12" t="s">
        <v>24153</v>
      </c>
      <c r="B1788" s="12">
        <v>17420</v>
      </c>
      <c r="C1788" s="12" t="s">
        <v>20135</v>
      </c>
      <c r="D1788" s="13">
        <v>39996</v>
      </c>
      <c r="E1788" s="13">
        <v>40017</v>
      </c>
      <c r="F1788" s="14">
        <v>40017</v>
      </c>
      <c r="G1788" s="14">
        <v>40028</v>
      </c>
      <c r="H1788" s="14">
        <v>40028</v>
      </c>
      <c r="I1788" s="16">
        <v>40043</v>
      </c>
      <c r="J1788" s="15">
        <v>11</v>
      </c>
      <c r="K1788" s="15">
        <v>0</v>
      </c>
      <c r="L1788" s="15">
        <v>11</v>
      </c>
      <c r="M1788" s="15">
        <v>15</v>
      </c>
      <c r="O1788" t="str">
        <f t="shared" si="27"/>
        <v>HJMBound &amp; Not Paid</v>
      </c>
    </row>
    <row r="1789" spans="1:15" ht="12" customHeight="1" outlineLevel="1" x14ac:dyDescent="0.2">
      <c r="A1789" s="12" t="s">
        <v>24153</v>
      </c>
      <c r="B1789" s="12">
        <v>17600</v>
      </c>
      <c r="C1789" s="12" t="s">
        <v>20135</v>
      </c>
      <c r="D1789" s="13">
        <v>40007</v>
      </c>
      <c r="E1789" s="13">
        <v>40016</v>
      </c>
      <c r="F1789" s="14">
        <v>40017</v>
      </c>
      <c r="G1789" s="14">
        <v>40050</v>
      </c>
      <c r="H1789" s="14">
        <v>40058</v>
      </c>
      <c r="I1789" s="16">
        <v>40072</v>
      </c>
      <c r="J1789" s="15">
        <v>33</v>
      </c>
      <c r="K1789" s="15">
        <v>8</v>
      </c>
      <c r="L1789" s="15">
        <v>41</v>
      </c>
      <c r="M1789" s="15">
        <v>14</v>
      </c>
      <c r="O1789" t="str">
        <f t="shared" si="27"/>
        <v>HJMBound &amp; Not Paid</v>
      </c>
    </row>
    <row r="1790" spans="1:15" ht="12" customHeight="1" outlineLevel="1" x14ac:dyDescent="0.2">
      <c r="A1790" s="12" t="s">
        <v>24153</v>
      </c>
      <c r="B1790" s="12">
        <v>17428</v>
      </c>
      <c r="C1790" s="12" t="s">
        <v>20135</v>
      </c>
      <c r="D1790" s="13">
        <v>40008</v>
      </c>
      <c r="E1790" s="13">
        <v>40017</v>
      </c>
      <c r="F1790" s="14">
        <v>40017</v>
      </c>
      <c r="G1790" s="14">
        <v>40031</v>
      </c>
      <c r="H1790" s="14">
        <v>40032</v>
      </c>
      <c r="I1790" s="16">
        <v>40045</v>
      </c>
      <c r="J1790" s="15">
        <v>14</v>
      </c>
      <c r="K1790" s="15">
        <v>1</v>
      </c>
      <c r="L1790" s="15">
        <v>15</v>
      </c>
      <c r="M1790" s="15">
        <v>13</v>
      </c>
      <c r="O1790" t="str">
        <f t="shared" si="27"/>
        <v>HJMBound &amp; Not Paid</v>
      </c>
    </row>
    <row r="1791" spans="1:15" ht="12" customHeight="1" outlineLevel="1" x14ac:dyDescent="0.2">
      <c r="A1791" s="12" t="s">
        <v>24155</v>
      </c>
      <c r="B1791" s="12">
        <v>17588</v>
      </c>
      <c r="C1791" s="12" t="s">
        <v>20135</v>
      </c>
      <c r="D1791" s="13">
        <v>40015</v>
      </c>
      <c r="E1791" s="13">
        <v>40016</v>
      </c>
      <c r="F1791" s="14">
        <v>40017</v>
      </c>
      <c r="G1791" s="14">
        <v>40053</v>
      </c>
      <c r="H1791" s="14">
        <v>40053</v>
      </c>
      <c r="I1791" s="16">
        <v>40069</v>
      </c>
      <c r="J1791" s="15">
        <v>36</v>
      </c>
      <c r="K1791" s="15">
        <v>0</v>
      </c>
      <c r="L1791" s="15">
        <v>36</v>
      </c>
      <c r="M1791" s="15">
        <v>16</v>
      </c>
      <c r="O1791" t="str">
        <f t="shared" si="27"/>
        <v>JRBound &amp; Not Paid</v>
      </c>
    </row>
    <row r="1792" spans="1:15" ht="12" customHeight="1" outlineLevel="1" x14ac:dyDescent="0.2">
      <c r="A1792" s="12" t="s">
        <v>24156</v>
      </c>
      <c r="B1792" s="12">
        <v>17662</v>
      </c>
      <c r="C1792" s="12" t="s">
        <v>20135</v>
      </c>
      <c r="D1792" s="13">
        <v>40002</v>
      </c>
      <c r="E1792" s="13">
        <v>40010</v>
      </c>
      <c r="F1792" s="14">
        <v>40017</v>
      </c>
      <c r="G1792" s="14">
        <v>40077</v>
      </c>
      <c r="H1792" s="14">
        <v>40078</v>
      </c>
      <c r="I1792" s="16">
        <v>40087</v>
      </c>
      <c r="J1792" s="15">
        <v>60</v>
      </c>
      <c r="K1792" s="15">
        <v>1</v>
      </c>
      <c r="L1792" s="15">
        <v>61</v>
      </c>
      <c r="M1792" s="15">
        <v>9</v>
      </c>
      <c r="O1792" t="str">
        <f t="shared" si="27"/>
        <v>LABBound &amp; Not Paid</v>
      </c>
    </row>
    <row r="1793" spans="1:15" ht="12" customHeight="1" outlineLevel="1" x14ac:dyDescent="0.2">
      <c r="A1793" s="12" t="s">
        <v>24157</v>
      </c>
      <c r="B1793" s="12">
        <v>17613</v>
      </c>
      <c r="C1793" s="12" t="s">
        <v>20135</v>
      </c>
      <c r="D1793" s="13">
        <v>40014</v>
      </c>
      <c r="E1793" s="13">
        <v>40017</v>
      </c>
      <c r="F1793" s="14">
        <v>40017</v>
      </c>
      <c r="G1793" s="14">
        <v>40051</v>
      </c>
      <c r="H1793" s="14">
        <v>40051</v>
      </c>
      <c r="I1793" s="16">
        <v>40076</v>
      </c>
      <c r="J1793" s="15">
        <v>34</v>
      </c>
      <c r="K1793" s="15">
        <v>0</v>
      </c>
      <c r="L1793" s="15">
        <v>34</v>
      </c>
      <c r="M1793" s="15">
        <v>25</v>
      </c>
      <c r="O1793" t="str">
        <f t="shared" si="27"/>
        <v>MCBBound &amp; Not Paid</v>
      </c>
    </row>
    <row r="1794" spans="1:15" ht="12" customHeight="1" outlineLevel="1" x14ac:dyDescent="0.2">
      <c r="A1794" s="12" t="s">
        <v>24157</v>
      </c>
      <c r="B1794" s="12">
        <v>17285</v>
      </c>
      <c r="C1794" s="12" t="s">
        <v>20135</v>
      </c>
      <c r="D1794" s="13">
        <v>40016</v>
      </c>
      <c r="E1794" s="13">
        <v>40017</v>
      </c>
      <c r="F1794" s="14">
        <v>40017</v>
      </c>
      <c r="G1794" s="14">
        <v>40017</v>
      </c>
      <c r="H1794" s="14">
        <v>40018</v>
      </c>
      <c r="I1794" s="16">
        <v>40019</v>
      </c>
      <c r="J1794" s="15">
        <v>0</v>
      </c>
      <c r="K1794" s="15">
        <v>1</v>
      </c>
      <c r="L1794" s="15">
        <v>1</v>
      </c>
      <c r="M1794" s="15">
        <v>1</v>
      </c>
      <c r="O1794" t="str">
        <f t="shared" si="27"/>
        <v>MCBBound &amp; Not Paid</v>
      </c>
    </row>
    <row r="1795" spans="1:15" ht="12" customHeight="1" outlineLevel="1" x14ac:dyDescent="0.2">
      <c r="A1795" s="12" t="s">
        <v>24155</v>
      </c>
      <c r="B1795" s="12">
        <v>17542</v>
      </c>
      <c r="C1795" s="12" t="s">
        <v>20135</v>
      </c>
      <c r="D1795" s="13">
        <v>40002</v>
      </c>
      <c r="E1795" s="13">
        <v>40018</v>
      </c>
      <c r="F1795" s="14">
        <v>40018</v>
      </c>
      <c r="G1795" s="14">
        <v>40045</v>
      </c>
      <c r="H1795" s="14">
        <v>40045</v>
      </c>
      <c r="I1795" s="16">
        <v>40057</v>
      </c>
      <c r="J1795" s="15">
        <v>27</v>
      </c>
      <c r="K1795" s="15">
        <v>0</v>
      </c>
      <c r="L1795" s="15">
        <v>27</v>
      </c>
      <c r="M1795" s="15">
        <v>12</v>
      </c>
      <c r="O1795" t="str">
        <f t="shared" ref="O1795:O1858" si="28">+A1795&amp;C1795</f>
        <v>JRBound &amp; Not Paid</v>
      </c>
    </row>
    <row r="1796" spans="1:15" ht="12" customHeight="1" outlineLevel="1" x14ac:dyDescent="0.2">
      <c r="A1796" s="12" t="s">
        <v>24156</v>
      </c>
      <c r="B1796" s="12">
        <v>17374</v>
      </c>
      <c r="C1796" s="12" t="s">
        <v>20135</v>
      </c>
      <c r="D1796" s="13">
        <v>40009</v>
      </c>
      <c r="E1796" s="13">
        <v>40018</v>
      </c>
      <c r="F1796" s="14">
        <v>40018</v>
      </c>
      <c r="G1796" s="19">
        <v>40018</v>
      </c>
      <c r="H1796" s="19">
        <v>40024</v>
      </c>
      <c r="I1796" s="16">
        <v>40027</v>
      </c>
      <c r="J1796" s="22">
        <v>0</v>
      </c>
      <c r="K1796" s="22">
        <v>6</v>
      </c>
      <c r="L1796" s="15">
        <v>6</v>
      </c>
      <c r="M1796" s="15">
        <v>3</v>
      </c>
      <c r="O1796" t="str">
        <f t="shared" si="28"/>
        <v>LABBound &amp; Not Paid</v>
      </c>
    </row>
    <row r="1797" spans="1:15" ht="12" customHeight="1" outlineLevel="1" x14ac:dyDescent="0.2">
      <c r="A1797" s="12" t="s">
        <v>24156</v>
      </c>
      <c r="B1797" s="12">
        <v>17566</v>
      </c>
      <c r="C1797" s="12" t="s">
        <v>20135</v>
      </c>
      <c r="D1797" s="13">
        <v>40016</v>
      </c>
      <c r="E1797" s="13">
        <v>40018</v>
      </c>
      <c r="F1797" s="14">
        <v>40018</v>
      </c>
      <c r="G1797" s="14">
        <v>40028</v>
      </c>
      <c r="H1797" s="14">
        <v>40035</v>
      </c>
      <c r="I1797" s="16">
        <v>40064</v>
      </c>
      <c r="J1797" s="15">
        <v>10</v>
      </c>
      <c r="K1797" s="15">
        <v>7</v>
      </c>
      <c r="L1797" s="15">
        <v>17</v>
      </c>
      <c r="M1797" s="15">
        <v>29</v>
      </c>
      <c r="O1797" t="str">
        <f t="shared" si="28"/>
        <v>LABBound &amp; Not Paid</v>
      </c>
    </row>
    <row r="1798" spans="1:15" ht="12" customHeight="1" outlineLevel="1" x14ac:dyDescent="0.2">
      <c r="A1798" s="12" t="s">
        <v>24156</v>
      </c>
      <c r="B1798" s="12">
        <v>18282</v>
      </c>
      <c r="C1798" s="12" t="s">
        <v>20135</v>
      </c>
      <c r="D1798" s="13">
        <v>40014</v>
      </c>
      <c r="E1798" s="13">
        <v>40017</v>
      </c>
      <c r="F1798" s="14">
        <v>40018</v>
      </c>
      <c r="G1798" s="19">
        <v>40052</v>
      </c>
      <c r="H1798" s="19">
        <v>40053</v>
      </c>
      <c r="I1798" s="18"/>
      <c r="J1798" s="22">
        <v>34</v>
      </c>
      <c r="K1798" s="22">
        <v>1</v>
      </c>
      <c r="L1798" s="15">
        <v>35</v>
      </c>
      <c r="M1798" s="15">
        <v>0</v>
      </c>
      <c r="O1798" t="str">
        <f t="shared" si="28"/>
        <v>LABBound &amp; Not Paid</v>
      </c>
    </row>
    <row r="1799" spans="1:15" ht="12" customHeight="1" outlineLevel="1" x14ac:dyDescent="0.2">
      <c r="A1799" s="12" t="s">
        <v>24156</v>
      </c>
      <c r="B1799" s="12">
        <v>18283</v>
      </c>
      <c r="C1799" s="12" t="s">
        <v>20133</v>
      </c>
      <c r="D1799" s="13">
        <v>40017</v>
      </c>
      <c r="E1799" s="13">
        <v>40018</v>
      </c>
      <c r="F1799" s="14">
        <v>40018</v>
      </c>
      <c r="G1799" s="14">
        <v>40021</v>
      </c>
      <c r="H1799" s="20"/>
      <c r="J1799" s="15">
        <v>3</v>
      </c>
      <c r="K1799" s="23"/>
      <c r="L1799" s="15">
        <v>0</v>
      </c>
      <c r="M1799" s="15">
        <v>0</v>
      </c>
      <c r="O1799" t="str">
        <f t="shared" si="28"/>
        <v>LABDeclined</v>
      </c>
    </row>
    <row r="1800" spans="1:15" ht="12" customHeight="1" outlineLevel="1" x14ac:dyDescent="0.2">
      <c r="A1800" s="12" t="s">
        <v>24157</v>
      </c>
      <c r="B1800" s="12">
        <v>17363</v>
      </c>
      <c r="C1800" s="12" t="s">
        <v>20135</v>
      </c>
      <c r="D1800" s="13">
        <v>40015</v>
      </c>
      <c r="E1800" s="13">
        <v>40018</v>
      </c>
      <c r="F1800" s="14">
        <v>40018</v>
      </c>
      <c r="G1800" s="19">
        <v>40021</v>
      </c>
      <c r="H1800" s="19">
        <v>40021</v>
      </c>
      <c r="I1800" s="21">
        <v>40026</v>
      </c>
      <c r="J1800" s="22">
        <v>3</v>
      </c>
      <c r="K1800" s="22">
        <v>0</v>
      </c>
      <c r="L1800" s="15">
        <v>3</v>
      </c>
      <c r="M1800" s="15">
        <v>5</v>
      </c>
      <c r="O1800" t="str">
        <f t="shared" si="28"/>
        <v>MCBBound &amp; Not Paid</v>
      </c>
    </row>
    <row r="1801" spans="1:15" ht="21.95" customHeight="1" outlineLevel="1" x14ac:dyDescent="0.2">
      <c r="A1801" s="12" t="s">
        <v>24157</v>
      </c>
      <c r="B1801" s="12">
        <v>17385</v>
      </c>
      <c r="C1801" s="12" t="s">
        <v>24149</v>
      </c>
      <c r="D1801" s="13">
        <v>39996</v>
      </c>
      <c r="E1801" s="13">
        <v>40021</v>
      </c>
      <c r="F1801" s="14">
        <v>40021</v>
      </c>
      <c r="G1801" s="19">
        <v>40023</v>
      </c>
      <c r="H1801" s="19">
        <v>40023</v>
      </c>
      <c r="I1801" s="21">
        <v>40032</v>
      </c>
      <c r="J1801" s="22">
        <v>2</v>
      </c>
      <c r="K1801" s="22">
        <v>0</v>
      </c>
      <c r="L1801" s="15">
        <v>2</v>
      </c>
      <c r="M1801" s="15">
        <v>9</v>
      </c>
      <c r="O1801" t="str">
        <f t="shared" si="28"/>
        <v>MCBRenewal Laspe Replaced</v>
      </c>
    </row>
    <row r="1802" spans="1:15" ht="12" customHeight="1" outlineLevel="1" x14ac:dyDescent="0.2">
      <c r="A1802" s="12" t="s">
        <v>24157</v>
      </c>
      <c r="B1802" s="12">
        <v>17451</v>
      </c>
      <c r="C1802" s="12" t="s">
        <v>20135</v>
      </c>
      <c r="D1802" s="13">
        <v>40008</v>
      </c>
      <c r="E1802" s="13">
        <v>40021</v>
      </c>
      <c r="F1802" s="14">
        <v>40021</v>
      </c>
      <c r="G1802" s="19">
        <v>40029</v>
      </c>
      <c r="H1802" s="19">
        <v>40031</v>
      </c>
      <c r="I1802" s="21">
        <v>40052</v>
      </c>
      <c r="J1802" s="22">
        <v>8</v>
      </c>
      <c r="K1802" s="22">
        <v>2</v>
      </c>
      <c r="L1802" s="15">
        <v>10</v>
      </c>
      <c r="M1802" s="15">
        <v>21</v>
      </c>
      <c r="O1802" t="str">
        <f t="shared" si="28"/>
        <v>MCBBound &amp; Not Paid</v>
      </c>
    </row>
    <row r="1803" spans="1:15" ht="12" customHeight="1" outlineLevel="1" x14ac:dyDescent="0.2">
      <c r="A1803" s="12" t="s">
        <v>24158</v>
      </c>
      <c r="B1803" s="12">
        <v>18284</v>
      </c>
      <c r="C1803" s="12" t="s">
        <v>20133</v>
      </c>
      <c r="D1803" s="18"/>
      <c r="E1803" s="13">
        <v>40019</v>
      </c>
      <c r="F1803" s="14">
        <v>40021</v>
      </c>
      <c r="G1803" s="8"/>
      <c r="H1803" s="8"/>
      <c r="J1803" s="10"/>
      <c r="K1803" s="10"/>
      <c r="L1803" s="15">
        <v>0</v>
      </c>
      <c r="M1803" s="15">
        <v>0</v>
      </c>
      <c r="O1803" t="str">
        <f t="shared" si="28"/>
        <v>NBBDeclined</v>
      </c>
    </row>
    <row r="1804" spans="1:15" ht="12" customHeight="1" outlineLevel="1" x14ac:dyDescent="0.2">
      <c r="A1804" s="12" t="s">
        <v>24155</v>
      </c>
      <c r="B1804" s="12">
        <v>17397</v>
      </c>
      <c r="C1804" s="12" t="s">
        <v>20135</v>
      </c>
      <c r="D1804" s="13">
        <v>40008</v>
      </c>
      <c r="E1804" s="13">
        <v>40022</v>
      </c>
      <c r="F1804" s="14">
        <v>40022</v>
      </c>
      <c r="G1804" s="14">
        <v>40023</v>
      </c>
      <c r="H1804" s="14">
        <v>40023</v>
      </c>
      <c r="I1804" s="21">
        <v>40036</v>
      </c>
      <c r="J1804" s="15">
        <v>1</v>
      </c>
      <c r="K1804" s="15">
        <v>0</v>
      </c>
      <c r="L1804" s="15">
        <v>1</v>
      </c>
      <c r="M1804" s="15">
        <v>13</v>
      </c>
      <c r="O1804" t="str">
        <f t="shared" si="28"/>
        <v>JRBound &amp; Not Paid</v>
      </c>
    </row>
    <row r="1805" spans="1:15" ht="12" customHeight="1" outlineLevel="1" x14ac:dyDescent="0.2">
      <c r="A1805" s="12" t="s">
        <v>24156</v>
      </c>
      <c r="B1805" s="12">
        <v>18286</v>
      </c>
      <c r="C1805" s="12" t="s">
        <v>20133</v>
      </c>
      <c r="D1805" s="13">
        <v>40024</v>
      </c>
      <c r="E1805" s="13">
        <v>40022</v>
      </c>
      <c r="F1805" s="14">
        <v>40022</v>
      </c>
      <c r="G1805" s="20"/>
      <c r="H1805" s="8"/>
      <c r="J1805" s="23"/>
      <c r="K1805" s="10"/>
      <c r="L1805" s="15">
        <v>0</v>
      </c>
      <c r="M1805" s="15">
        <v>0</v>
      </c>
      <c r="O1805" t="str">
        <f t="shared" si="28"/>
        <v>LABDeclined</v>
      </c>
    </row>
    <row r="1806" spans="1:15" ht="12" customHeight="1" outlineLevel="1" x14ac:dyDescent="0.2">
      <c r="A1806" s="12" t="s">
        <v>24158</v>
      </c>
      <c r="B1806" s="12">
        <v>18285</v>
      </c>
      <c r="C1806" s="12" t="s">
        <v>20133</v>
      </c>
      <c r="D1806" s="13">
        <v>40014</v>
      </c>
      <c r="E1806" s="13">
        <v>40018</v>
      </c>
      <c r="F1806" s="14">
        <v>40022</v>
      </c>
      <c r="G1806" s="8"/>
      <c r="H1806" s="8"/>
      <c r="J1806" s="10"/>
      <c r="K1806" s="10"/>
      <c r="L1806" s="15">
        <v>0</v>
      </c>
      <c r="M1806" s="15">
        <v>0</v>
      </c>
      <c r="O1806" t="str">
        <f t="shared" si="28"/>
        <v>NBBDeclined</v>
      </c>
    </row>
    <row r="1807" spans="1:15" ht="12" customHeight="1" outlineLevel="1" x14ac:dyDescent="0.2">
      <c r="A1807" s="12" t="s">
        <v>24158</v>
      </c>
      <c r="B1807" s="12">
        <v>18287</v>
      </c>
      <c r="C1807" s="12" t="s">
        <v>20133</v>
      </c>
      <c r="D1807" s="13">
        <v>39932</v>
      </c>
      <c r="E1807" s="13">
        <v>40022</v>
      </c>
      <c r="F1807" s="14">
        <v>40022</v>
      </c>
      <c r="G1807" s="20"/>
      <c r="H1807" s="8"/>
      <c r="J1807" s="23"/>
      <c r="K1807" s="10"/>
      <c r="L1807" s="15">
        <v>0</v>
      </c>
      <c r="M1807" s="15">
        <v>0</v>
      </c>
      <c r="O1807" t="str">
        <f t="shared" si="28"/>
        <v>NBBDeclined</v>
      </c>
    </row>
    <row r="1808" spans="1:15" ht="12" customHeight="1" outlineLevel="1" x14ac:dyDescent="0.2">
      <c r="A1808" s="12" t="s">
        <v>20138</v>
      </c>
      <c r="B1808" s="12">
        <v>17622</v>
      </c>
      <c r="C1808" s="12" t="s">
        <v>20135</v>
      </c>
      <c r="D1808" s="13">
        <v>40022</v>
      </c>
      <c r="E1808" s="13">
        <v>40023</v>
      </c>
      <c r="F1808" s="14">
        <v>40023</v>
      </c>
      <c r="G1808" s="19">
        <v>40064</v>
      </c>
      <c r="H1808" s="19">
        <v>40065</v>
      </c>
      <c r="I1808" s="21">
        <v>40081</v>
      </c>
      <c r="J1808" s="22">
        <v>41</v>
      </c>
      <c r="K1808" s="22">
        <v>1</v>
      </c>
      <c r="L1808" s="15">
        <v>42</v>
      </c>
      <c r="M1808" s="15">
        <v>16</v>
      </c>
      <c r="O1808" t="str">
        <f t="shared" si="28"/>
        <v>CNJBound &amp; Not Paid</v>
      </c>
    </row>
    <row r="1809" spans="1:15" ht="12" customHeight="1" outlineLevel="1" x14ac:dyDescent="0.2">
      <c r="A1809" s="12" t="s">
        <v>20138</v>
      </c>
      <c r="B1809" s="12">
        <v>18549</v>
      </c>
      <c r="C1809" s="12" t="s">
        <v>20135</v>
      </c>
      <c r="D1809" s="13">
        <v>40016</v>
      </c>
      <c r="E1809" s="13">
        <v>40023</v>
      </c>
      <c r="F1809" s="14">
        <v>40023</v>
      </c>
      <c r="G1809" s="19">
        <v>40043</v>
      </c>
      <c r="H1809" s="19">
        <v>40059</v>
      </c>
      <c r="J1809" s="22">
        <v>20</v>
      </c>
      <c r="K1809" s="22">
        <v>16</v>
      </c>
      <c r="L1809" s="15">
        <v>36</v>
      </c>
      <c r="M1809" s="15">
        <v>0</v>
      </c>
      <c r="O1809" t="str">
        <f t="shared" si="28"/>
        <v>CNJBound &amp; Not Paid</v>
      </c>
    </row>
    <row r="1810" spans="1:15" ht="12" customHeight="1" outlineLevel="1" x14ac:dyDescent="0.2">
      <c r="A1810" s="12" t="s">
        <v>20138</v>
      </c>
      <c r="B1810" s="12">
        <v>17593</v>
      </c>
      <c r="C1810" s="12" t="s">
        <v>20137</v>
      </c>
      <c r="D1810" s="13">
        <v>40016</v>
      </c>
      <c r="E1810" s="13">
        <v>40023</v>
      </c>
      <c r="F1810" s="14">
        <v>40023</v>
      </c>
      <c r="G1810" s="14">
        <v>40043</v>
      </c>
      <c r="H1810" s="14">
        <v>40049</v>
      </c>
      <c r="I1810" s="21">
        <v>40071</v>
      </c>
      <c r="J1810" s="15">
        <v>20</v>
      </c>
      <c r="K1810" s="15">
        <v>6</v>
      </c>
      <c r="L1810" s="15">
        <v>26</v>
      </c>
      <c r="M1810" s="15">
        <v>22</v>
      </c>
      <c r="O1810" t="str">
        <f t="shared" si="28"/>
        <v>CNJCancel</v>
      </c>
    </row>
    <row r="1811" spans="1:15" ht="12" customHeight="1" outlineLevel="1" x14ac:dyDescent="0.2">
      <c r="A1811" s="12" t="s">
        <v>24155</v>
      </c>
      <c r="B1811" s="12">
        <v>17446</v>
      </c>
      <c r="C1811" s="12" t="s">
        <v>20135</v>
      </c>
      <c r="D1811" s="13">
        <v>40021</v>
      </c>
      <c r="E1811" s="13">
        <v>40022</v>
      </c>
      <c r="F1811" s="14">
        <v>40023</v>
      </c>
      <c r="G1811" s="19">
        <v>40042</v>
      </c>
      <c r="H1811" s="19">
        <v>40043</v>
      </c>
      <c r="I1811" s="21">
        <v>40050</v>
      </c>
      <c r="J1811" s="22">
        <v>19</v>
      </c>
      <c r="K1811" s="22">
        <v>1</v>
      </c>
      <c r="L1811" s="15">
        <v>20</v>
      </c>
      <c r="M1811" s="15">
        <v>7</v>
      </c>
      <c r="O1811" t="str">
        <f t="shared" si="28"/>
        <v>JRBound &amp; Not Paid</v>
      </c>
    </row>
    <row r="1812" spans="1:15" ht="12" customHeight="1" outlineLevel="1" x14ac:dyDescent="0.2">
      <c r="A1812" s="12" t="s">
        <v>24155</v>
      </c>
      <c r="B1812" s="12">
        <v>17768</v>
      </c>
      <c r="C1812" s="12" t="s">
        <v>24151</v>
      </c>
      <c r="D1812" s="13">
        <v>40021</v>
      </c>
      <c r="E1812" s="13">
        <v>40022</v>
      </c>
      <c r="F1812" s="14">
        <v>40023</v>
      </c>
      <c r="G1812" s="8"/>
      <c r="H1812" s="8"/>
      <c r="I1812" s="21">
        <v>40117</v>
      </c>
      <c r="J1812" s="10"/>
      <c r="K1812" s="10"/>
      <c r="L1812" s="15">
        <v>0</v>
      </c>
      <c r="M1812" s="15">
        <v>0</v>
      </c>
      <c r="O1812" t="str">
        <f t="shared" si="28"/>
        <v>JRRating</v>
      </c>
    </row>
    <row r="1813" spans="1:15" ht="12" customHeight="1" outlineLevel="1" x14ac:dyDescent="0.2">
      <c r="A1813" s="12" t="s">
        <v>24156</v>
      </c>
      <c r="B1813" s="12">
        <v>18288</v>
      </c>
      <c r="C1813" s="12" t="s">
        <v>20135</v>
      </c>
      <c r="D1813" s="13">
        <v>40017</v>
      </c>
      <c r="E1813" s="13">
        <v>40022</v>
      </c>
      <c r="F1813" s="14">
        <v>40023</v>
      </c>
      <c r="G1813" s="14">
        <v>40023</v>
      </c>
      <c r="H1813" s="14">
        <v>40029</v>
      </c>
      <c r="J1813" s="15">
        <v>0</v>
      </c>
      <c r="K1813" s="15">
        <v>6</v>
      </c>
      <c r="L1813" s="15">
        <v>6</v>
      </c>
      <c r="M1813" s="15">
        <v>0</v>
      </c>
      <c r="O1813" t="str">
        <f t="shared" si="28"/>
        <v>LABBound &amp; Not Paid</v>
      </c>
    </row>
    <row r="1814" spans="1:15" ht="12" customHeight="1" outlineLevel="1" x14ac:dyDescent="0.2">
      <c r="A1814" s="12" t="s">
        <v>24156</v>
      </c>
      <c r="B1814" s="12">
        <v>18289</v>
      </c>
      <c r="C1814" s="12" t="s">
        <v>20133</v>
      </c>
      <c r="D1814" s="18"/>
      <c r="E1814" s="13">
        <v>40023</v>
      </c>
      <c r="F1814" s="14">
        <v>40023</v>
      </c>
      <c r="G1814" s="8"/>
      <c r="H1814" s="8"/>
      <c r="J1814" s="10"/>
      <c r="K1814" s="10"/>
      <c r="L1814" s="15">
        <v>0</v>
      </c>
      <c r="M1814" s="15">
        <v>0</v>
      </c>
      <c r="O1814" t="str">
        <f t="shared" si="28"/>
        <v>LABDeclined</v>
      </c>
    </row>
    <row r="1815" spans="1:15" ht="12" customHeight="1" outlineLevel="1" x14ac:dyDescent="0.2">
      <c r="A1815" s="12" t="s">
        <v>24156</v>
      </c>
      <c r="B1815" s="12">
        <v>17545</v>
      </c>
      <c r="C1815" s="12" t="s">
        <v>20135</v>
      </c>
      <c r="D1815" s="13">
        <v>40010</v>
      </c>
      <c r="E1815" s="13">
        <v>40021</v>
      </c>
      <c r="F1815" s="14">
        <v>40023</v>
      </c>
      <c r="G1815" s="14">
        <v>40029</v>
      </c>
      <c r="H1815" s="14">
        <v>40036</v>
      </c>
      <c r="I1815" s="21">
        <v>40057</v>
      </c>
      <c r="J1815" s="15">
        <v>6</v>
      </c>
      <c r="K1815" s="15">
        <v>7</v>
      </c>
      <c r="L1815" s="15">
        <v>13</v>
      </c>
      <c r="M1815" s="15">
        <v>21</v>
      </c>
      <c r="O1815" t="str">
        <f t="shared" si="28"/>
        <v>LABBound &amp; Not Paid</v>
      </c>
    </row>
    <row r="1816" spans="1:15" ht="12" customHeight="1" outlineLevel="1" x14ac:dyDescent="0.2">
      <c r="A1816" s="12" t="s">
        <v>24156</v>
      </c>
      <c r="B1816" s="12">
        <v>17402</v>
      </c>
      <c r="C1816" s="12" t="s">
        <v>20135</v>
      </c>
      <c r="D1816" s="13">
        <v>40018</v>
      </c>
      <c r="E1816" s="13">
        <v>40023</v>
      </c>
      <c r="F1816" s="14">
        <v>40023</v>
      </c>
      <c r="G1816" s="19">
        <v>40024</v>
      </c>
      <c r="H1816" s="19">
        <v>40024</v>
      </c>
      <c r="I1816" s="21">
        <v>40037</v>
      </c>
      <c r="J1816" s="22">
        <v>1</v>
      </c>
      <c r="K1816" s="22">
        <v>0</v>
      </c>
      <c r="L1816" s="15">
        <v>1</v>
      </c>
      <c r="M1816" s="15">
        <v>13</v>
      </c>
      <c r="O1816" t="str">
        <f t="shared" si="28"/>
        <v>LABBound &amp; Not Paid</v>
      </c>
    </row>
    <row r="1817" spans="1:15" ht="12" customHeight="1" outlineLevel="1" x14ac:dyDescent="0.2">
      <c r="A1817" s="12" t="s">
        <v>20138</v>
      </c>
      <c r="B1817" s="12">
        <v>17417</v>
      </c>
      <c r="C1817" s="12" t="s">
        <v>20135</v>
      </c>
      <c r="D1817" s="13">
        <v>40020</v>
      </c>
      <c r="E1817" s="13">
        <v>40023</v>
      </c>
      <c r="F1817" s="14">
        <v>40024</v>
      </c>
      <c r="G1817" s="19">
        <v>40028</v>
      </c>
      <c r="H1817" s="19">
        <v>40029</v>
      </c>
      <c r="I1817" s="21">
        <v>40042</v>
      </c>
      <c r="J1817" s="22">
        <v>4</v>
      </c>
      <c r="K1817" s="22">
        <v>1</v>
      </c>
      <c r="L1817" s="15">
        <v>5</v>
      </c>
      <c r="M1817" s="15">
        <v>13</v>
      </c>
      <c r="O1817" t="str">
        <f t="shared" si="28"/>
        <v>CNJBound &amp; Not Paid</v>
      </c>
    </row>
    <row r="1818" spans="1:15" ht="12" customHeight="1" outlineLevel="1" x14ac:dyDescent="0.2">
      <c r="A1818" s="12" t="s">
        <v>24153</v>
      </c>
      <c r="B1818" s="12">
        <v>18290</v>
      </c>
      <c r="C1818" s="12" t="s">
        <v>20135</v>
      </c>
      <c r="D1818" s="13">
        <v>39995</v>
      </c>
      <c r="E1818" s="13">
        <v>40023</v>
      </c>
      <c r="F1818" s="14">
        <v>40024</v>
      </c>
      <c r="G1818" s="14">
        <v>40028</v>
      </c>
      <c r="H1818" s="14">
        <v>40029</v>
      </c>
      <c r="J1818" s="15">
        <v>4</v>
      </c>
      <c r="K1818" s="15">
        <v>1</v>
      </c>
      <c r="L1818" s="15">
        <v>5</v>
      </c>
      <c r="M1818" s="15">
        <v>0</v>
      </c>
      <c r="O1818" t="str">
        <f t="shared" si="28"/>
        <v>HJMBound &amp; Not Paid</v>
      </c>
    </row>
    <row r="1819" spans="1:15" ht="12" customHeight="1" outlineLevel="1" x14ac:dyDescent="0.2">
      <c r="A1819" s="12" t="s">
        <v>24153</v>
      </c>
      <c r="B1819" s="12">
        <v>18292</v>
      </c>
      <c r="C1819" s="12" t="s">
        <v>20136</v>
      </c>
      <c r="D1819" s="13">
        <v>40022</v>
      </c>
      <c r="E1819" s="13">
        <v>40023</v>
      </c>
      <c r="F1819" s="14">
        <v>40024</v>
      </c>
      <c r="G1819" s="19">
        <v>40030</v>
      </c>
      <c r="H1819" s="8"/>
      <c r="J1819" s="22">
        <v>6</v>
      </c>
      <c r="K1819" s="10"/>
      <c r="L1819" s="15">
        <v>0</v>
      </c>
      <c r="M1819" s="15">
        <v>0</v>
      </c>
      <c r="O1819" t="str">
        <f t="shared" si="28"/>
        <v>HJMClose-No Info</v>
      </c>
    </row>
    <row r="1820" spans="1:15" ht="12" customHeight="1" outlineLevel="1" x14ac:dyDescent="0.2">
      <c r="A1820" s="12" t="s">
        <v>24153</v>
      </c>
      <c r="B1820" s="12">
        <v>18293</v>
      </c>
      <c r="C1820" s="12" t="s">
        <v>20134</v>
      </c>
      <c r="D1820" s="13">
        <v>40011</v>
      </c>
      <c r="E1820" s="13">
        <v>40023</v>
      </c>
      <c r="F1820" s="14">
        <v>40024</v>
      </c>
      <c r="G1820" s="19">
        <v>40028</v>
      </c>
      <c r="H1820" s="19">
        <v>40029</v>
      </c>
      <c r="I1820" s="18"/>
      <c r="J1820" s="22">
        <v>4</v>
      </c>
      <c r="K1820" s="22">
        <v>1</v>
      </c>
      <c r="L1820" s="15">
        <v>5</v>
      </c>
      <c r="M1820" s="15">
        <v>0</v>
      </c>
      <c r="O1820" t="str">
        <f t="shared" si="28"/>
        <v>HJMNo Sale</v>
      </c>
    </row>
    <row r="1821" spans="1:15" ht="12" customHeight="1" outlineLevel="1" x14ac:dyDescent="0.2">
      <c r="A1821" s="12" t="s">
        <v>24156</v>
      </c>
      <c r="B1821" s="12">
        <v>17427</v>
      </c>
      <c r="C1821" s="12" t="s">
        <v>20135</v>
      </c>
      <c r="D1821" s="13">
        <v>40021</v>
      </c>
      <c r="E1821" s="13">
        <v>40024</v>
      </c>
      <c r="F1821" s="14">
        <v>40024</v>
      </c>
      <c r="G1821" s="19">
        <v>40024</v>
      </c>
      <c r="H1821" s="19">
        <v>40025</v>
      </c>
      <c r="I1821" s="21">
        <v>40045</v>
      </c>
      <c r="J1821" s="22">
        <v>0</v>
      </c>
      <c r="K1821" s="22">
        <v>1</v>
      </c>
      <c r="L1821" s="15">
        <v>1</v>
      </c>
      <c r="M1821" s="15">
        <v>20</v>
      </c>
      <c r="O1821" t="str">
        <f t="shared" si="28"/>
        <v>LABBound &amp; Not Paid</v>
      </c>
    </row>
    <row r="1822" spans="1:15" ht="12" customHeight="1" outlineLevel="1" x14ac:dyDescent="0.2">
      <c r="A1822" s="12" t="s">
        <v>24158</v>
      </c>
      <c r="B1822" s="12">
        <v>18291</v>
      </c>
      <c r="C1822" s="12" t="s">
        <v>20136</v>
      </c>
      <c r="D1822" s="13">
        <v>40024</v>
      </c>
      <c r="E1822" s="13">
        <v>40024</v>
      </c>
      <c r="F1822" s="14">
        <v>40024</v>
      </c>
      <c r="G1822" s="8"/>
      <c r="H1822" s="8"/>
      <c r="J1822" s="10"/>
      <c r="K1822" s="10"/>
      <c r="L1822" s="15">
        <v>0</v>
      </c>
      <c r="M1822" s="15">
        <v>0</v>
      </c>
      <c r="O1822" t="str">
        <f t="shared" si="28"/>
        <v>NBBClose-No Info</v>
      </c>
    </row>
    <row r="1823" spans="1:15" ht="12" customHeight="1" outlineLevel="1" x14ac:dyDescent="0.2">
      <c r="A1823" s="12" t="s">
        <v>24158</v>
      </c>
      <c r="B1823" s="12">
        <v>18294</v>
      </c>
      <c r="C1823" s="12" t="s">
        <v>20133</v>
      </c>
      <c r="D1823" s="13">
        <v>40007</v>
      </c>
      <c r="E1823" s="13">
        <v>40024</v>
      </c>
      <c r="F1823" s="14">
        <v>40024</v>
      </c>
      <c r="G1823" s="20"/>
      <c r="H1823" s="20"/>
      <c r="J1823" s="23"/>
      <c r="K1823" s="23"/>
      <c r="L1823" s="15">
        <v>0</v>
      </c>
      <c r="M1823" s="15">
        <v>0</v>
      </c>
      <c r="O1823" t="str">
        <f t="shared" si="28"/>
        <v>NBBDeclined</v>
      </c>
    </row>
    <row r="1824" spans="1:15" ht="12" customHeight="1" outlineLevel="1" x14ac:dyDescent="0.2">
      <c r="A1824" s="12" t="s">
        <v>24153</v>
      </c>
      <c r="B1824" s="12">
        <v>17459</v>
      </c>
      <c r="C1824" s="12" t="s">
        <v>20135</v>
      </c>
      <c r="D1824" s="13">
        <v>39973</v>
      </c>
      <c r="E1824" s="13">
        <v>40024</v>
      </c>
      <c r="F1824" s="14">
        <v>40025</v>
      </c>
      <c r="G1824" s="14">
        <v>40029</v>
      </c>
      <c r="H1824" s="14">
        <v>40032</v>
      </c>
      <c r="I1824" s="21">
        <v>40055</v>
      </c>
      <c r="J1824" s="15">
        <v>4</v>
      </c>
      <c r="K1824" s="15">
        <v>3</v>
      </c>
      <c r="L1824" s="15">
        <v>7</v>
      </c>
      <c r="M1824" s="15">
        <v>23</v>
      </c>
      <c r="O1824" t="str">
        <f t="shared" si="28"/>
        <v>HJMBound &amp; Not Paid</v>
      </c>
    </row>
    <row r="1825" spans="1:15" ht="12" customHeight="1" outlineLevel="1" x14ac:dyDescent="0.2">
      <c r="A1825" s="12" t="s">
        <v>24155</v>
      </c>
      <c r="B1825" s="12">
        <v>17722</v>
      </c>
      <c r="C1825" s="12" t="s">
        <v>20135</v>
      </c>
      <c r="D1825" s="13">
        <v>40018</v>
      </c>
      <c r="E1825" s="13">
        <v>40025</v>
      </c>
      <c r="F1825" s="14">
        <v>40025</v>
      </c>
      <c r="G1825" s="19">
        <v>40077</v>
      </c>
      <c r="H1825" s="19">
        <v>40085</v>
      </c>
      <c r="I1825" s="21">
        <v>40101</v>
      </c>
      <c r="J1825" s="22">
        <v>52</v>
      </c>
      <c r="K1825" s="22">
        <v>8</v>
      </c>
      <c r="L1825" s="15">
        <v>60</v>
      </c>
      <c r="M1825" s="15">
        <v>16</v>
      </c>
      <c r="O1825" t="str">
        <f t="shared" si="28"/>
        <v>JRBound &amp; Not Paid</v>
      </c>
    </row>
    <row r="1826" spans="1:15" ht="12" customHeight="1" outlineLevel="1" x14ac:dyDescent="0.2">
      <c r="A1826" s="12" t="s">
        <v>24157</v>
      </c>
      <c r="B1826" s="12">
        <v>17413</v>
      </c>
      <c r="C1826" s="12" t="s">
        <v>20135</v>
      </c>
      <c r="D1826" s="13">
        <v>40023</v>
      </c>
      <c r="E1826" s="13">
        <v>40024</v>
      </c>
      <c r="F1826" s="14">
        <v>40025</v>
      </c>
      <c r="G1826" s="19">
        <v>40028</v>
      </c>
      <c r="H1826" s="19">
        <v>40035</v>
      </c>
      <c r="I1826" s="21">
        <v>40040</v>
      </c>
      <c r="J1826" s="22">
        <v>3</v>
      </c>
      <c r="K1826" s="22">
        <v>7</v>
      </c>
      <c r="L1826" s="15">
        <v>10</v>
      </c>
      <c r="M1826" s="15">
        <v>5</v>
      </c>
      <c r="O1826" t="str">
        <f t="shared" si="28"/>
        <v>MCBBound &amp; Not Paid</v>
      </c>
    </row>
    <row r="1827" spans="1:15" ht="12" customHeight="1" outlineLevel="1" x14ac:dyDescent="0.2">
      <c r="A1827" s="12" t="s">
        <v>24157</v>
      </c>
      <c r="B1827" s="12">
        <v>17405</v>
      </c>
      <c r="C1827" s="12" t="s">
        <v>20135</v>
      </c>
      <c r="D1827" s="13">
        <v>39995</v>
      </c>
      <c r="E1827" s="13">
        <v>40024</v>
      </c>
      <c r="F1827" s="14">
        <v>40025</v>
      </c>
      <c r="G1827" s="19">
        <v>40028</v>
      </c>
      <c r="H1827" s="19">
        <v>40038</v>
      </c>
      <c r="I1827" s="21">
        <v>40039</v>
      </c>
      <c r="J1827" s="22">
        <v>3</v>
      </c>
      <c r="K1827" s="22">
        <v>10</v>
      </c>
      <c r="L1827" s="15">
        <v>13</v>
      </c>
      <c r="M1827" s="15">
        <v>1</v>
      </c>
      <c r="O1827" t="str">
        <f t="shared" si="28"/>
        <v>MCBBound &amp; Not Paid</v>
      </c>
    </row>
    <row r="1828" spans="1:15" ht="12" customHeight="1" outlineLevel="1" x14ac:dyDescent="0.2">
      <c r="A1828" s="12" t="s">
        <v>24158</v>
      </c>
      <c r="B1828" s="12">
        <v>18295</v>
      </c>
      <c r="C1828" s="12" t="s">
        <v>20133</v>
      </c>
      <c r="D1828" s="13">
        <v>40021</v>
      </c>
      <c r="E1828" s="13">
        <v>40025</v>
      </c>
      <c r="F1828" s="14">
        <v>40025</v>
      </c>
      <c r="G1828" s="8"/>
      <c r="H1828" s="8"/>
      <c r="J1828" s="10"/>
      <c r="K1828" s="10"/>
      <c r="L1828" s="15">
        <v>0</v>
      </c>
      <c r="M1828" s="15">
        <v>0</v>
      </c>
      <c r="O1828" t="str">
        <f t="shared" si="28"/>
        <v>NBBDeclined</v>
      </c>
    </row>
    <row r="1829" spans="1:15" ht="12" customHeight="1" outlineLevel="1" x14ac:dyDescent="0.2">
      <c r="A1829" s="12" t="s">
        <v>24153</v>
      </c>
      <c r="B1829" s="12">
        <v>17623</v>
      </c>
      <c r="C1829" s="12" t="s">
        <v>20135</v>
      </c>
      <c r="D1829" s="13">
        <v>40020</v>
      </c>
      <c r="E1829" s="13">
        <v>40028</v>
      </c>
      <c r="F1829" s="14">
        <v>40028</v>
      </c>
      <c r="G1829" s="19">
        <v>40050</v>
      </c>
      <c r="H1829" s="19">
        <v>40050</v>
      </c>
      <c r="I1829" s="21">
        <v>40081</v>
      </c>
      <c r="J1829" s="22">
        <v>22</v>
      </c>
      <c r="K1829" s="22">
        <v>0</v>
      </c>
      <c r="L1829" s="15">
        <v>22</v>
      </c>
      <c r="M1829" s="15">
        <v>31</v>
      </c>
      <c r="O1829" t="str">
        <f t="shared" si="28"/>
        <v>HJMBound &amp; Not Paid</v>
      </c>
    </row>
    <row r="1830" spans="1:15" ht="12" customHeight="1" outlineLevel="1" x14ac:dyDescent="0.2">
      <c r="A1830" s="12" t="s">
        <v>24155</v>
      </c>
      <c r="B1830" s="12">
        <v>17596</v>
      </c>
      <c r="C1830" s="12" t="s">
        <v>20135</v>
      </c>
      <c r="D1830" s="13">
        <v>40019</v>
      </c>
      <c r="E1830" s="13">
        <v>40025</v>
      </c>
      <c r="F1830" s="14">
        <v>40028</v>
      </c>
      <c r="G1830" s="19">
        <v>40049</v>
      </c>
      <c r="H1830" s="19">
        <v>40065</v>
      </c>
      <c r="I1830" s="21">
        <v>40071</v>
      </c>
      <c r="J1830" s="22">
        <v>21</v>
      </c>
      <c r="K1830" s="22">
        <v>16</v>
      </c>
      <c r="L1830" s="15">
        <v>37</v>
      </c>
      <c r="M1830" s="15">
        <v>6</v>
      </c>
      <c r="O1830" t="str">
        <f t="shared" si="28"/>
        <v>JRBound &amp; Not Paid</v>
      </c>
    </row>
    <row r="1831" spans="1:15" ht="12" customHeight="1" outlineLevel="1" x14ac:dyDescent="0.2">
      <c r="A1831" s="12" t="s">
        <v>24155</v>
      </c>
      <c r="B1831" s="12">
        <v>17409</v>
      </c>
      <c r="C1831" s="12" t="s">
        <v>20135</v>
      </c>
      <c r="D1831" s="13">
        <v>40020</v>
      </c>
      <c r="E1831" s="13">
        <v>40028</v>
      </c>
      <c r="F1831" s="14">
        <v>40028</v>
      </c>
      <c r="G1831" s="19">
        <v>40030</v>
      </c>
      <c r="H1831" s="19">
        <v>40031</v>
      </c>
      <c r="I1831" s="21">
        <v>40040</v>
      </c>
      <c r="J1831" s="22">
        <v>2</v>
      </c>
      <c r="K1831" s="22">
        <v>1</v>
      </c>
      <c r="L1831" s="15">
        <v>3</v>
      </c>
      <c r="M1831" s="15">
        <v>9</v>
      </c>
      <c r="O1831" t="str">
        <f t="shared" si="28"/>
        <v>JRBound &amp; Not Paid</v>
      </c>
    </row>
    <row r="1832" spans="1:15" ht="12" customHeight="1" outlineLevel="1" x14ac:dyDescent="0.2">
      <c r="A1832" s="12" t="s">
        <v>24155</v>
      </c>
      <c r="B1832" s="12">
        <v>17442</v>
      </c>
      <c r="C1832" s="12" t="s">
        <v>20135</v>
      </c>
      <c r="D1832" s="13">
        <v>40022</v>
      </c>
      <c r="E1832" s="13">
        <v>40028</v>
      </c>
      <c r="F1832" s="14">
        <v>40028</v>
      </c>
      <c r="G1832" s="19">
        <v>40038</v>
      </c>
      <c r="H1832" s="19">
        <v>40044</v>
      </c>
      <c r="I1832" s="21">
        <v>40050</v>
      </c>
      <c r="J1832" s="22">
        <v>10</v>
      </c>
      <c r="K1832" s="22">
        <v>6</v>
      </c>
      <c r="L1832" s="15">
        <v>16</v>
      </c>
      <c r="M1832" s="15">
        <v>6</v>
      </c>
      <c r="O1832" t="str">
        <f t="shared" si="28"/>
        <v>JRBound &amp; Not Paid</v>
      </c>
    </row>
    <row r="1833" spans="1:15" ht="12" customHeight="1" outlineLevel="1" x14ac:dyDescent="0.2">
      <c r="A1833" s="12" t="s">
        <v>24155</v>
      </c>
      <c r="B1833" s="12">
        <v>17380</v>
      </c>
      <c r="C1833" s="12" t="s">
        <v>20135</v>
      </c>
      <c r="D1833" s="13">
        <v>40026</v>
      </c>
      <c r="E1833" s="13">
        <v>40027</v>
      </c>
      <c r="F1833" s="14">
        <v>40028</v>
      </c>
      <c r="G1833" s="14">
        <v>40028</v>
      </c>
      <c r="H1833" s="14">
        <v>40028</v>
      </c>
      <c r="I1833" s="21">
        <v>40029</v>
      </c>
      <c r="J1833" s="15">
        <v>0</v>
      </c>
      <c r="K1833" s="15">
        <v>0</v>
      </c>
      <c r="L1833" s="15">
        <v>0</v>
      </c>
      <c r="M1833" s="15">
        <v>1</v>
      </c>
      <c r="O1833" t="str">
        <f t="shared" si="28"/>
        <v>JRBound &amp; Not Paid</v>
      </c>
    </row>
    <row r="1834" spans="1:15" ht="12" customHeight="1" outlineLevel="1" x14ac:dyDescent="0.2">
      <c r="A1834" s="12" t="s">
        <v>24156</v>
      </c>
      <c r="B1834" s="12">
        <v>17379</v>
      </c>
      <c r="C1834" s="12" t="s">
        <v>20135</v>
      </c>
      <c r="D1834" s="13">
        <v>40022</v>
      </c>
      <c r="E1834" s="13">
        <v>40028</v>
      </c>
      <c r="F1834" s="14">
        <v>40028</v>
      </c>
      <c r="G1834" s="19">
        <v>40029</v>
      </c>
      <c r="H1834" s="19">
        <v>40029</v>
      </c>
      <c r="I1834" s="21">
        <v>40029</v>
      </c>
      <c r="J1834" s="22">
        <v>1</v>
      </c>
      <c r="K1834" s="22">
        <v>0</v>
      </c>
      <c r="L1834" s="15">
        <v>1</v>
      </c>
      <c r="M1834" s="15">
        <v>0</v>
      </c>
      <c r="O1834" t="str">
        <f t="shared" si="28"/>
        <v>LABBound &amp; Not Paid</v>
      </c>
    </row>
    <row r="1835" spans="1:15" ht="12" customHeight="1" outlineLevel="1" x14ac:dyDescent="0.2">
      <c r="A1835" s="12" t="s">
        <v>24157</v>
      </c>
      <c r="B1835" s="12">
        <v>17644</v>
      </c>
      <c r="C1835" s="12" t="s">
        <v>20135</v>
      </c>
      <c r="D1835" s="13">
        <v>40066</v>
      </c>
      <c r="E1835" s="13">
        <v>40028</v>
      </c>
      <c r="F1835" s="14">
        <v>40028</v>
      </c>
      <c r="G1835" s="19">
        <v>40037</v>
      </c>
      <c r="H1835" s="19">
        <v>40076</v>
      </c>
      <c r="I1835" s="21">
        <v>40087</v>
      </c>
      <c r="J1835" s="22">
        <v>9</v>
      </c>
      <c r="K1835" s="22">
        <v>39</v>
      </c>
      <c r="L1835" s="15">
        <v>48</v>
      </c>
      <c r="M1835" s="15">
        <v>11</v>
      </c>
      <c r="O1835" t="str">
        <f t="shared" si="28"/>
        <v>MCBBound &amp; Not Paid</v>
      </c>
    </row>
    <row r="1836" spans="1:15" ht="12" customHeight="1" outlineLevel="1" x14ac:dyDescent="0.2">
      <c r="A1836" s="12" t="s">
        <v>24158</v>
      </c>
      <c r="B1836" s="12">
        <v>18296</v>
      </c>
      <c r="C1836" s="12" t="s">
        <v>20133</v>
      </c>
      <c r="D1836" s="17">
        <v>40022</v>
      </c>
      <c r="E1836" s="13">
        <v>40025</v>
      </c>
      <c r="F1836" s="14">
        <v>40028</v>
      </c>
      <c r="G1836" s="8"/>
      <c r="H1836" s="8"/>
      <c r="J1836" s="10"/>
      <c r="K1836" s="10"/>
      <c r="L1836" s="15">
        <v>0</v>
      </c>
      <c r="M1836" s="15">
        <v>0</v>
      </c>
      <c r="O1836" t="str">
        <f t="shared" si="28"/>
        <v>NBBDeclined</v>
      </c>
    </row>
    <row r="1837" spans="1:15" ht="12" customHeight="1" outlineLevel="1" x14ac:dyDescent="0.2">
      <c r="A1837" s="12" t="s">
        <v>20138</v>
      </c>
      <c r="B1837" s="12">
        <v>17619</v>
      </c>
      <c r="C1837" s="12" t="s">
        <v>20135</v>
      </c>
      <c r="D1837" s="13">
        <v>40017</v>
      </c>
      <c r="E1837" s="13">
        <v>40029</v>
      </c>
      <c r="F1837" s="14">
        <v>40029</v>
      </c>
      <c r="G1837" s="14">
        <v>40059</v>
      </c>
      <c r="H1837" s="14">
        <v>40060</v>
      </c>
      <c r="I1837" s="21">
        <v>40079</v>
      </c>
      <c r="J1837" s="15">
        <v>30</v>
      </c>
      <c r="K1837" s="15">
        <v>1</v>
      </c>
      <c r="L1837" s="15">
        <v>31</v>
      </c>
      <c r="M1837" s="15">
        <v>19</v>
      </c>
      <c r="O1837" t="str">
        <f t="shared" si="28"/>
        <v>CNJBound &amp; Not Paid</v>
      </c>
    </row>
    <row r="1838" spans="1:15" ht="12" customHeight="1" outlineLevel="1" x14ac:dyDescent="0.2">
      <c r="A1838" s="12" t="s">
        <v>24153</v>
      </c>
      <c r="B1838" s="12">
        <v>18299</v>
      </c>
      <c r="C1838" s="12" t="s">
        <v>20135</v>
      </c>
      <c r="D1838" s="13">
        <v>40025</v>
      </c>
      <c r="E1838" s="13">
        <v>40028</v>
      </c>
      <c r="F1838" s="14">
        <v>40029</v>
      </c>
      <c r="G1838" s="19">
        <v>40030</v>
      </c>
      <c r="H1838" s="19">
        <v>40045</v>
      </c>
      <c r="J1838" s="22">
        <v>1</v>
      </c>
      <c r="K1838" s="22">
        <v>15</v>
      </c>
      <c r="L1838" s="15">
        <v>16</v>
      </c>
      <c r="M1838" s="15">
        <v>0</v>
      </c>
      <c r="O1838" t="str">
        <f t="shared" si="28"/>
        <v>HJMBound &amp; Not Paid</v>
      </c>
    </row>
    <row r="1839" spans="1:15" ht="12" customHeight="1" outlineLevel="1" x14ac:dyDescent="0.2">
      <c r="A1839" s="12" t="s">
        <v>24156</v>
      </c>
      <c r="B1839" s="12">
        <v>17387</v>
      </c>
      <c r="C1839" s="12" t="s">
        <v>20135</v>
      </c>
      <c r="D1839" s="13">
        <v>40028</v>
      </c>
      <c r="E1839" s="13">
        <v>40029</v>
      </c>
      <c r="F1839" s="14">
        <v>40029</v>
      </c>
      <c r="G1839" s="19">
        <v>40030</v>
      </c>
      <c r="H1839" s="19">
        <v>40030</v>
      </c>
      <c r="I1839" s="21">
        <v>40034</v>
      </c>
      <c r="J1839" s="22">
        <v>1</v>
      </c>
      <c r="K1839" s="22">
        <v>0</v>
      </c>
      <c r="L1839" s="15">
        <v>1</v>
      </c>
      <c r="M1839" s="15">
        <v>4</v>
      </c>
      <c r="O1839" t="str">
        <f t="shared" si="28"/>
        <v>LABBound &amp; Not Paid</v>
      </c>
    </row>
    <row r="1840" spans="1:15" ht="12" customHeight="1" outlineLevel="1" x14ac:dyDescent="0.2">
      <c r="A1840" s="12" t="s">
        <v>24157</v>
      </c>
      <c r="B1840" s="12">
        <v>17455</v>
      </c>
      <c r="C1840" s="12" t="s">
        <v>20135</v>
      </c>
      <c r="D1840" s="17">
        <v>40009</v>
      </c>
      <c r="E1840" s="13">
        <v>40029</v>
      </c>
      <c r="F1840" s="14">
        <v>40029</v>
      </c>
      <c r="G1840" s="19">
        <v>40036</v>
      </c>
      <c r="H1840" s="19">
        <v>40037</v>
      </c>
      <c r="I1840" s="21">
        <v>40054</v>
      </c>
      <c r="J1840" s="22">
        <v>7</v>
      </c>
      <c r="K1840" s="22">
        <v>1</v>
      </c>
      <c r="L1840" s="15">
        <v>8</v>
      </c>
      <c r="M1840" s="15">
        <v>17</v>
      </c>
      <c r="O1840" t="str">
        <f t="shared" si="28"/>
        <v>MCBBound &amp; Not Paid</v>
      </c>
    </row>
    <row r="1841" spans="1:15" ht="12" customHeight="1" outlineLevel="1" x14ac:dyDescent="0.2">
      <c r="A1841" s="12" t="s">
        <v>24158</v>
      </c>
      <c r="B1841" s="12">
        <v>18300</v>
      </c>
      <c r="C1841" s="12" t="s">
        <v>20133</v>
      </c>
      <c r="D1841" s="17">
        <v>40001</v>
      </c>
      <c r="E1841" s="13">
        <v>40008</v>
      </c>
      <c r="F1841" s="14">
        <v>40029</v>
      </c>
      <c r="G1841" s="8"/>
      <c r="H1841" s="8"/>
      <c r="J1841" s="10"/>
      <c r="K1841" s="10"/>
      <c r="L1841" s="15">
        <v>0</v>
      </c>
      <c r="M1841" s="15">
        <v>0</v>
      </c>
      <c r="O1841" t="str">
        <f t="shared" si="28"/>
        <v>NBBDeclined</v>
      </c>
    </row>
    <row r="1842" spans="1:15" ht="12" customHeight="1" outlineLevel="1" x14ac:dyDescent="0.2">
      <c r="A1842" s="12" t="s">
        <v>24158</v>
      </c>
      <c r="B1842" s="12">
        <v>18305</v>
      </c>
      <c r="C1842" s="12" t="s">
        <v>20133</v>
      </c>
      <c r="D1842" s="13">
        <v>39695</v>
      </c>
      <c r="E1842" s="13">
        <v>40022</v>
      </c>
      <c r="F1842" s="14">
        <v>40029</v>
      </c>
      <c r="G1842" s="8"/>
      <c r="H1842" s="8"/>
      <c r="J1842" s="10"/>
      <c r="K1842" s="10"/>
      <c r="L1842" s="15">
        <v>0</v>
      </c>
      <c r="M1842" s="15">
        <v>0</v>
      </c>
      <c r="O1842" t="str">
        <f t="shared" si="28"/>
        <v>NBBDeclined</v>
      </c>
    </row>
    <row r="1843" spans="1:15" ht="12" customHeight="1" outlineLevel="1" x14ac:dyDescent="0.2">
      <c r="A1843" s="12" t="s">
        <v>24158</v>
      </c>
      <c r="B1843" s="12">
        <v>18304</v>
      </c>
      <c r="C1843" s="12" t="s">
        <v>20133</v>
      </c>
      <c r="D1843" s="13">
        <v>39988</v>
      </c>
      <c r="E1843" s="13">
        <v>40021</v>
      </c>
      <c r="F1843" s="14">
        <v>40029</v>
      </c>
      <c r="G1843" s="8"/>
      <c r="H1843" s="8"/>
      <c r="J1843" s="10"/>
      <c r="K1843" s="10"/>
      <c r="L1843" s="15">
        <v>0</v>
      </c>
      <c r="M1843" s="15">
        <v>0</v>
      </c>
      <c r="O1843" t="str">
        <f t="shared" si="28"/>
        <v>NBBDeclined</v>
      </c>
    </row>
    <row r="1844" spans="1:15" ht="12" customHeight="1" outlineLevel="1" x14ac:dyDescent="0.2">
      <c r="A1844" s="12" t="s">
        <v>24158</v>
      </c>
      <c r="B1844" s="12">
        <v>18303</v>
      </c>
      <c r="C1844" s="12" t="s">
        <v>20133</v>
      </c>
      <c r="D1844" s="13">
        <v>39975</v>
      </c>
      <c r="E1844" s="13">
        <v>40021</v>
      </c>
      <c r="F1844" s="14">
        <v>40029</v>
      </c>
      <c r="G1844" s="20"/>
      <c r="H1844" s="20"/>
      <c r="J1844" s="23"/>
      <c r="K1844" s="23"/>
      <c r="L1844" s="15">
        <v>0</v>
      </c>
      <c r="M1844" s="15">
        <v>0</v>
      </c>
      <c r="O1844" t="str">
        <f t="shared" si="28"/>
        <v>NBBDeclined</v>
      </c>
    </row>
    <row r="1845" spans="1:15" ht="12" customHeight="1" outlineLevel="1" x14ac:dyDescent="0.2">
      <c r="A1845" s="12" t="s">
        <v>24158</v>
      </c>
      <c r="B1845" s="12">
        <v>18302</v>
      </c>
      <c r="C1845" s="12" t="s">
        <v>20133</v>
      </c>
      <c r="D1845" s="18"/>
      <c r="E1845" s="13">
        <v>40018</v>
      </c>
      <c r="F1845" s="14">
        <v>40029</v>
      </c>
      <c r="G1845" s="8"/>
      <c r="H1845" s="8"/>
      <c r="J1845" s="10"/>
      <c r="K1845" s="10"/>
      <c r="L1845" s="15">
        <v>0</v>
      </c>
      <c r="M1845" s="15">
        <v>0</v>
      </c>
      <c r="O1845" t="str">
        <f t="shared" si="28"/>
        <v>NBBDeclined</v>
      </c>
    </row>
    <row r="1846" spans="1:15" ht="12" customHeight="1" outlineLevel="1" x14ac:dyDescent="0.2">
      <c r="A1846" s="12" t="s">
        <v>24158</v>
      </c>
      <c r="B1846" s="12">
        <v>18298</v>
      </c>
      <c r="C1846" s="12" t="s">
        <v>20135</v>
      </c>
      <c r="D1846" s="17">
        <v>40021</v>
      </c>
      <c r="E1846" s="13">
        <v>40029</v>
      </c>
      <c r="F1846" s="14">
        <v>40029</v>
      </c>
      <c r="G1846" s="19">
        <v>40031</v>
      </c>
      <c r="H1846" s="19">
        <v>40031</v>
      </c>
      <c r="J1846" s="22">
        <v>2</v>
      </c>
      <c r="K1846" s="22">
        <v>0</v>
      </c>
      <c r="L1846" s="15">
        <v>2</v>
      </c>
      <c r="M1846" s="15">
        <v>0</v>
      </c>
      <c r="O1846" t="str">
        <f t="shared" si="28"/>
        <v>NBBBound &amp; Not Paid</v>
      </c>
    </row>
    <row r="1847" spans="1:15" ht="12" customHeight="1" outlineLevel="1" x14ac:dyDescent="0.2">
      <c r="A1847" s="12" t="s">
        <v>24158</v>
      </c>
      <c r="B1847" s="12">
        <v>18301</v>
      </c>
      <c r="C1847" s="12" t="s">
        <v>20133</v>
      </c>
      <c r="D1847" s="13">
        <v>39954</v>
      </c>
      <c r="E1847" s="13">
        <v>40018</v>
      </c>
      <c r="F1847" s="14">
        <v>40029</v>
      </c>
      <c r="G1847" s="8"/>
      <c r="H1847" s="8"/>
      <c r="J1847" s="10"/>
      <c r="K1847" s="10"/>
      <c r="L1847" s="15">
        <v>0</v>
      </c>
      <c r="M1847" s="15">
        <v>0</v>
      </c>
      <c r="O1847" t="str">
        <f t="shared" si="28"/>
        <v>NBBDeclined</v>
      </c>
    </row>
    <row r="1848" spans="1:15" ht="12" customHeight="1" outlineLevel="1" x14ac:dyDescent="0.2">
      <c r="A1848" s="12" t="s">
        <v>24158</v>
      </c>
      <c r="B1848" s="12">
        <v>18297</v>
      </c>
      <c r="C1848" s="12" t="s">
        <v>20133</v>
      </c>
      <c r="D1848" s="13">
        <v>40009</v>
      </c>
      <c r="E1848" s="13">
        <v>40028</v>
      </c>
      <c r="F1848" s="14">
        <v>40029</v>
      </c>
      <c r="G1848" s="8"/>
      <c r="H1848" s="8"/>
      <c r="J1848" s="10"/>
      <c r="K1848" s="10"/>
      <c r="L1848" s="15">
        <v>0</v>
      </c>
      <c r="M1848" s="15">
        <v>0</v>
      </c>
      <c r="O1848" t="str">
        <f t="shared" si="28"/>
        <v>NBBDeclined</v>
      </c>
    </row>
    <row r="1849" spans="1:15" ht="12" customHeight="1" outlineLevel="1" x14ac:dyDescent="0.2">
      <c r="A1849" s="12" t="s">
        <v>24153</v>
      </c>
      <c r="B1849" s="12">
        <v>18307</v>
      </c>
      <c r="C1849" s="12" t="s">
        <v>20135</v>
      </c>
      <c r="D1849" s="13">
        <v>40011</v>
      </c>
      <c r="E1849" s="13">
        <v>40029</v>
      </c>
      <c r="F1849" s="14">
        <v>40030</v>
      </c>
      <c r="G1849" s="19">
        <v>40031</v>
      </c>
      <c r="H1849" s="19">
        <v>40067</v>
      </c>
      <c r="J1849" s="22">
        <v>1</v>
      </c>
      <c r="K1849" s="22">
        <v>36</v>
      </c>
      <c r="L1849" s="15">
        <v>37</v>
      </c>
      <c r="M1849" s="15">
        <v>0</v>
      </c>
      <c r="O1849" t="str">
        <f t="shared" si="28"/>
        <v>HJMBound &amp; Not Paid</v>
      </c>
    </row>
    <row r="1850" spans="1:15" ht="12" customHeight="1" outlineLevel="1" x14ac:dyDescent="0.2">
      <c r="A1850" s="12" t="s">
        <v>24153</v>
      </c>
      <c r="B1850" s="12">
        <v>17403</v>
      </c>
      <c r="C1850" s="12" t="s">
        <v>20135</v>
      </c>
      <c r="D1850" s="13">
        <v>40024</v>
      </c>
      <c r="E1850" s="13">
        <v>40030</v>
      </c>
      <c r="F1850" s="14">
        <v>40030</v>
      </c>
      <c r="G1850" s="14">
        <v>40031</v>
      </c>
      <c r="H1850" s="14">
        <v>40031</v>
      </c>
      <c r="I1850" s="21">
        <v>40038</v>
      </c>
      <c r="J1850" s="15">
        <v>1</v>
      </c>
      <c r="K1850" s="15">
        <v>0</v>
      </c>
      <c r="L1850" s="15">
        <v>1</v>
      </c>
      <c r="M1850" s="15">
        <v>7</v>
      </c>
      <c r="O1850" t="str">
        <f t="shared" si="28"/>
        <v>HJMBound &amp; Not Paid</v>
      </c>
    </row>
    <row r="1851" spans="1:15" ht="12" customHeight="1" outlineLevel="1" x14ac:dyDescent="0.2">
      <c r="A1851" s="12" t="s">
        <v>24155</v>
      </c>
      <c r="B1851" s="12">
        <v>17431</v>
      </c>
      <c r="C1851" s="12" t="s">
        <v>20135</v>
      </c>
      <c r="D1851" s="13">
        <v>40029</v>
      </c>
      <c r="E1851" s="13">
        <v>40030</v>
      </c>
      <c r="F1851" s="14">
        <v>40030</v>
      </c>
      <c r="G1851" s="19">
        <v>40035</v>
      </c>
      <c r="H1851" s="19">
        <v>40036</v>
      </c>
      <c r="I1851" s="21">
        <v>40046</v>
      </c>
      <c r="J1851" s="22">
        <v>5</v>
      </c>
      <c r="K1851" s="22">
        <v>1</v>
      </c>
      <c r="L1851" s="15">
        <v>6</v>
      </c>
      <c r="M1851" s="15">
        <v>10</v>
      </c>
      <c r="O1851" t="str">
        <f t="shared" si="28"/>
        <v>JRBound &amp; Not Paid</v>
      </c>
    </row>
    <row r="1852" spans="1:15" ht="12" customHeight="1" outlineLevel="1" x14ac:dyDescent="0.2">
      <c r="A1852" s="12" t="s">
        <v>24156</v>
      </c>
      <c r="B1852" s="12">
        <v>17429</v>
      </c>
      <c r="C1852" s="12" t="s">
        <v>20135</v>
      </c>
      <c r="D1852" s="17">
        <v>40021</v>
      </c>
      <c r="E1852" s="13">
        <v>40029</v>
      </c>
      <c r="F1852" s="14">
        <v>40030</v>
      </c>
      <c r="G1852" s="19">
        <v>40031</v>
      </c>
      <c r="H1852" s="19">
        <v>40037</v>
      </c>
      <c r="I1852" s="21">
        <v>40046</v>
      </c>
      <c r="J1852" s="22">
        <v>1</v>
      </c>
      <c r="K1852" s="22">
        <v>6</v>
      </c>
      <c r="L1852" s="15">
        <v>7</v>
      </c>
      <c r="M1852" s="15">
        <v>9</v>
      </c>
      <c r="O1852" t="str">
        <f t="shared" si="28"/>
        <v>LABBound &amp; Not Paid</v>
      </c>
    </row>
    <row r="1853" spans="1:15" ht="12" customHeight="1" outlineLevel="1" x14ac:dyDescent="0.2">
      <c r="A1853" s="12" t="s">
        <v>24156</v>
      </c>
      <c r="B1853" s="12">
        <v>17538</v>
      </c>
      <c r="C1853" s="12" t="s">
        <v>20135</v>
      </c>
      <c r="D1853" s="13">
        <v>40029</v>
      </c>
      <c r="E1853" s="13">
        <v>40030</v>
      </c>
      <c r="F1853" s="14">
        <v>40030</v>
      </c>
      <c r="G1853" s="19">
        <v>40032</v>
      </c>
      <c r="H1853" s="19">
        <v>40052</v>
      </c>
      <c r="I1853" s="21">
        <v>40057</v>
      </c>
      <c r="J1853" s="22">
        <v>2</v>
      </c>
      <c r="K1853" s="22">
        <v>20</v>
      </c>
      <c r="L1853" s="15">
        <v>22</v>
      </c>
      <c r="M1853" s="15">
        <v>5</v>
      </c>
      <c r="O1853" t="str">
        <f t="shared" si="28"/>
        <v>LABBound &amp; Not Paid</v>
      </c>
    </row>
    <row r="1854" spans="1:15" ht="12" customHeight="1" outlineLevel="1" x14ac:dyDescent="0.2">
      <c r="A1854" s="12" t="s">
        <v>24156</v>
      </c>
      <c r="B1854" s="12">
        <v>18308</v>
      </c>
      <c r="C1854" s="12" t="s">
        <v>20136</v>
      </c>
      <c r="D1854" s="13">
        <v>40024</v>
      </c>
      <c r="E1854" s="13">
        <v>40029</v>
      </c>
      <c r="F1854" s="14">
        <v>40030</v>
      </c>
      <c r="G1854" s="14">
        <v>40031</v>
      </c>
      <c r="H1854" s="14">
        <v>40032</v>
      </c>
      <c r="I1854" s="18"/>
      <c r="J1854" s="15">
        <v>1</v>
      </c>
      <c r="K1854" s="15">
        <v>1</v>
      </c>
      <c r="L1854" s="15">
        <v>2</v>
      </c>
      <c r="M1854" s="15">
        <v>0</v>
      </c>
      <c r="O1854" t="str">
        <f t="shared" si="28"/>
        <v>LABClose-No Info</v>
      </c>
    </row>
    <row r="1855" spans="1:15" ht="12" customHeight="1" outlineLevel="1" x14ac:dyDescent="0.2">
      <c r="A1855" s="12" t="s">
        <v>24156</v>
      </c>
      <c r="B1855" s="12">
        <v>18309</v>
      </c>
      <c r="C1855" s="12" t="s">
        <v>20136</v>
      </c>
      <c r="D1855" s="13">
        <v>40022</v>
      </c>
      <c r="E1855" s="13">
        <v>40030</v>
      </c>
      <c r="F1855" s="14">
        <v>40030</v>
      </c>
      <c r="G1855" s="19">
        <v>40039</v>
      </c>
      <c r="H1855" s="8"/>
      <c r="J1855" s="22">
        <v>9</v>
      </c>
      <c r="K1855" s="10"/>
      <c r="L1855" s="15">
        <v>0</v>
      </c>
      <c r="M1855" s="15">
        <v>0</v>
      </c>
      <c r="O1855" t="str">
        <f t="shared" si="28"/>
        <v>LABClose-No Info</v>
      </c>
    </row>
    <row r="1856" spans="1:15" ht="12" customHeight="1" outlineLevel="1" x14ac:dyDescent="0.2">
      <c r="A1856" s="12" t="s">
        <v>24158</v>
      </c>
      <c r="B1856" s="12">
        <v>18306</v>
      </c>
      <c r="C1856" s="12" t="s">
        <v>20133</v>
      </c>
      <c r="D1856" s="13">
        <v>39996</v>
      </c>
      <c r="E1856" s="13">
        <v>40029</v>
      </c>
      <c r="F1856" s="14">
        <v>40030</v>
      </c>
      <c r="G1856" s="8"/>
      <c r="H1856" s="8"/>
      <c r="J1856" s="10"/>
      <c r="K1856" s="10"/>
      <c r="L1856" s="15">
        <v>0</v>
      </c>
      <c r="M1856" s="15">
        <v>0</v>
      </c>
      <c r="O1856" t="str">
        <f t="shared" si="28"/>
        <v>NBBDeclined</v>
      </c>
    </row>
    <row r="1857" spans="1:15" ht="12" customHeight="1" outlineLevel="1" x14ac:dyDescent="0.2">
      <c r="A1857" s="12" t="s">
        <v>24155</v>
      </c>
      <c r="B1857" s="12">
        <v>17559</v>
      </c>
      <c r="C1857" s="12" t="s">
        <v>20135</v>
      </c>
      <c r="D1857" s="13">
        <v>40031</v>
      </c>
      <c r="E1857" s="13">
        <v>40031</v>
      </c>
      <c r="F1857" s="14">
        <v>40031</v>
      </c>
      <c r="G1857" s="14">
        <v>40053</v>
      </c>
      <c r="H1857" s="14">
        <v>40053</v>
      </c>
      <c r="I1857" s="21">
        <v>40061</v>
      </c>
      <c r="J1857" s="15">
        <v>22</v>
      </c>
      <c r="K1857" s="15">
        <v>0</v>
      </c>
      <c r="L1857" s="15">
        <v>22</v>
      </c>
      <c r="M1857" s="15">
        <v>8</v>
      </c>
      <c r="O1857" t="str">
        <f t="shared" si="28"/>
        <v>JRBound &amp; Not Paid</v>
      </c>
    </row>
    <row r="1858" spans="1:15" ht="12" customHeight="1" outlineLevel="1" x14ac:dyDescent="0.2">
      <c r="A1858" s="12" t="s">
        <v>24157</v>
      </c>
      <c r="B1858" s="12">
        <v>17418</v>
      </c>
      <c r="C1858" s="12" t="s">
        <v>20135</v>
      </c>
      <c r="D1858" s="13">
        <v>40030</v>
      </c>
      <c r="E1858" s="13">
        <v>40030</v>
      </c>
      <c r="F1858" s="14">
        <v>40031</v>
      </c>
      <c r="G1858" s="19">
        <v>40035</v>
      </c>
      <c r="H1858" s="19">
        <v>40035</v>
      </c>
      <c r="I1858" s="21">
        <v>40042</v>
      </c>
      <c r="J1858" s="22">
        <v>4</v>
      </c>
      <c r="K1858" s="22">
        <v>0</v>
      </c>
      <c r="L1858" s="15">
        <v>4</v>
      </c>
      <c r="M1858" s="15">
        <v>7</v>
      </c>
      <c r="O1858" t="str">
        <f t="shared" si="28"/>
        <v>MCBBound &amp; Not Paid</v>
      </c>
    </row>
    <row r="1859" spans="1:15" ht="12" customHeight="1" outlineLevel="1" x14ac:dyDescent="0.2">
      <c r="A1859" s="12" t="s">
        <v>20138</v>
      </c>
      <c r="B1859" s="12">
        <v>17567</v>
      </c>
      <c r="C1859" s="12" t="s">
        <v>20135</v>
      </c>
      <c r="D1859" s="13">
        <v>40030</v>
      </c>
      <c r="E1859" s="13">
        <v>40031</v>
      </c>
      <c r="F1859" s="14">
        <v>40032</v>
      </c>
      <c r="G1859" s="19">
        <v>40051</v>
      </c>
      <c r="H1859" s="19">
        <v>40056</v>
      </c>
      <c r="I1859" s="21">
        <v>40064</v>
      </c>
      <c r="J1859" s="22">
        <v>19</v>
      </c>
      <c r="K1859" s="22">
        <v>5</v>
      </c>
      <c r="L1859" s="15">
        <v>24</v>
      </c>
      <c r="M1859" s="15">
        <v>8</v>
      </c>
      <c r="O1859" t="str">
        <f t="shared" ref="O1859:O1922" si="29">+A1859&amp;C1859</f>
        <v>CNJBound &amp; Not Paid</v>
      </c>
    </row>
    <row r="1860" spans="1:15" ht="12" customHeight="1" outlineLevel="1" x14ac:dyDescent="0.2">
      <c r="A1860" s="12" t="s">
        <v>20138</v>
      </c>
      <c r="B1860" s="12">
        <v>17460</v>
      </c>
      <c r="C1860" s="12" t="s">
        <v>20135</v>
      </c>
      <c r="D1860" s="13">
        <v>40030</v>
      </c>
      <c r="E1860" s="13">
        <v>40030</v>
      </c>
      <c r="F1860" s="14">
        <v>40032</v>
      </c>
      <c r="G1860" s="14">
        <v>40039</v>
      </c>
      <c r="H1860" s="14">
        <v>40039</v>
      </c>
      <c r="I1860" s="21">
        <v>40055</v>
      </c>
      <c r="J1860" s="15">
        <v>7</v>
      </c>
      <c r="K1860" s="15">
        <v>0</v>
      </c>
      <c r="L1860" s="15">
        <v>7</v>
      </c>
      <c r="M1860" s="15">
        <v>16</v>
      </c>
      <c r="O1860" t="str">
        <f t="shared" si="29"/>
        <v>CNJBound &amp; Not Paid</v>
      </c>
    </row>
    <row r="1861" spans="1:15" ht="12" customHeight="1" outlineLevel="1" x14ac:dyDescent="0.2">
      <c r="A1861" s="12" t="s">
        <v>20138</v>
      </c>
      <c r="B1861" s="12">
        <v>17857</v>
      </c>
      <c r="C1861" s="12" t="s">
        <v>24151</v>
      </c>
      <c r="D1861" s="13">
        <v>40022</v>
      </c>
      <c r="E1861" s="13">
        <v>40032</v>
      </c>
      <c r="F1861" s="14">
        <v>40032</v>
      </c>
      <c r="G1861" s="19">
        <v>40046</v>
      </c>
      <c r="H1861" s="8"/>
      <c r="I1861" s="21">
        <v>40118</v>
      </c>
      <c r="J1861" s="22">
        <v>14</v>
      </c>
      <c r="K1861" s="10"/>
      <c r="L1861" s="15">
        <v>0</v>
      </c>
      <c r="M1861" s="15">
        <v>0</v>
      </c>
      <c r="O1861" t="str">
        <f t="shared" si="29"/>
        <v>CNJRating</v>
      </c>
    </row>
    <row r="1862" spans="1:15" ht="12" customHeight="1" outlineLevel="1" x14ac:dyDescent="0.2">
      <c r="A1862" s="12" t="s">
        <v>24153</v>
      </c>
      <c r="B1862" s="12">
        <v>17591</v>
      </c>
      <c r="C1862" s="12" t="s">
        <v>20135</v>
      </c>
      <c r="D1862" s="13">
        <v>40031</v>
      </c>
      <c r="E1862" s="13">
        <v>40031</v>
      </c>
      <c r="F1862" s="14">
        <v>40032</v>
      </c>
      <c r="G1862" s="19">
        <v>40047</v>
      </c>
      <c r="H1862" s="19">
        <v>40047</v>
      </c>
      <c r="I1862" s="21">
        <v>40071</v>
      </c>
      <c r="J1862" s="22">
        <v>15</v>
      </c>
      <c r="K1862" s="22">
        <v>0</v>
      </c>
      <c r="L1862" s="15">
        <v>15</v>
      </c>
      <c r="M1862" s="15">
        <v>24</v>
      </c>
      <c r="O1862" t="str">
        <f t="shared" si="29"/>
        <v>HJMBound &amp; Not Paid</v>
      </c>
    </row>
    <row r="1863" spans="1:15" ht="12" customHeight="1" outlineLevel="1" x14ac:dyDescent="0.2">
      <c r="A1863" s="12" t="s">
        <v>24153</v>
      </c>
      <c r="B1863" s="12">
        <v>18318</v>
      </c>
      <c r="C1863" s="12" t="s">
        <v>20133</v>
      </c>
      <c r="D1863" s="18"/>
      <c r="E1863" s="13">
        <v>40032</v>
      </c>
      <c r="F1863" s="14">
        <v>40032</v>
      </c>
      <c r="G1863" s="20"/>
      <c r="H1863" s="8"/>
      <c r="J1863" s="23"/>
      <c r="K1863" s="10"/>
      <c r="L1863" s="15">
        <v>0</v>
      </c>
      <c r="M1863" s="15">
        <v>0</v>
      </c>
      <c r="O1863" t="str">
        <f t="shared" si="29"/>
        <v>HJMDeclined</v>
      </c>
    </row>
    <row r="1864" spans="1:15" ht="12" customHeight="1" outlineLevel="1" x14ac:dyDescent="0.2">
      <c r="A1864" s="12" t="s">
        <v>24153</v>
      </c>
      <c r="B1864" s="12">
        <v>18314</v>
      </c>
      <c r="C1864" s="12" t="s">
        <v>20135</v>
      </c>
      <c r="D1864" s="13">
        <v>40031</v>
      </c>
      <c r="E1864" s="13">
        <v>40031</v>
      </c>
      <c r="F1864" s="14">
        <v>40032</v>
      </c>
      <c r="G1864" s="19">
        <v>40035</v>
      </c>
      <c r="H1864" s="19">
        <v>40035</v>
      </c>
      <c r="J1864" s="22">
        <v>3</v>
      </c>
      <c r="K1864" s="22">
        <v>0</v>
      </c>
      <c r="L1864" s="15">
        <v>3</v>
      </c>
      <c r="M1864" s="15">
        <v>0</v>
      </c>
      <c r="O1864" t="str">
        <f t="shared" si="29"/>
        <v>HJMBound &amp; Not Paid</v>
      </c>
    </row>
    <row r="1865" spans="1:15" ht="12" customHeight="1" outlineLevel="1" x14ac:dyDescent="0.2">
      <c r="A1865" s="12" t="s">
        <v>24153</v>
      </c>
      <c r="B1865" s="12">
        <v>18312</v>
      </c>
      <c r="C1865" s="12" t="s">
        <v>20136</v>
      </c>
      <c r="D1865" s="18"/>
      <c r="E1865" s="13">
        <v>40031</v>
      </c>
      <c r="F1865" s="14">
        <v>40032</v>
      </c>
      <c r="G1865" s="14">
        <v>40035</v>
      </c>
      <c r="H1865" s="20"/>
      <c r="J1865" s="15">
        <v>3</v>
      </c>
      <c r="K1865" s="23"/>
      <c r="L1865" s="15">
        <v>0</v>
      </c>
      <c r="M1865" s="15">
        <v>0</v>
      </c>
      <c r="O1865" t="str">
        <f t="shared" si="29"/>
        <v>HJMClose-No Info</v>
      </c>
    </row>
    <row r="1866" spans="1:15" ht="12" customHeight="1" outlineLevel="1" x14ac:dyDescent="0.2">
      <c r="A1866" s="12" t="s">
        <v>24153</v>
      </c>
      <c r="B1866" s="12">
        <v>18310</v>
      </c>
      <c r="C1866" s="12" t="s">
        <v>20135</v>
      </c>
      <c r="D1866" s="13">
        <v>40025</v>
      </c>
      <c r="E1866" s="13">
        <v>40031</v>
      </c>
      <c r="F1866" s="14">
        <v>40032</v>
      </c>
      <c r="G1866" s="14">
        <v>40038</v>
      </c>
      <c r="H1866" s="14">
        <v>40044</v>
      </c>
      <c r="J1866" s="15">
        <v>6</v>
      </c>
      <c r="K1866" s="15">
        <v>6</v>
      </c>
      <c r="L1866" s="15">
        <v>12</v>
      </c>
      <c r="M1866" s="15">
        <v>0</v>
      </c>
      <c r="O1866" t="str">
        <f t="shared" si="29"/>
        <v>HJMBound &amp; Not Paid</v>
      </c>
    </row>
    <row r="1867" spans="1:15" ht="12" customHeight="1" outlineLevel="1" x14ac:dyDescent="0.2">
      <c r="A1867" s="12" t="s">
        <v>24156</v>
      </c>
      <c r="B1867" s="12">
        <v>17447</v>
      </c>
      <c r="C1867" s="12" t="s">
        <v>20135</v>
      </c>
      <c r="D1867" s="13">
        <v>40001</v>
      </c>
      <c r="E1867" s="13">
        <v>40031</v>
      </c>
      <c r="F1867" s="14">
        <v>40032</v>
      </c>
      <c r="G1867" s="19">
        <v>40032</v>
      </c>
      <c r="H1867" s="19">
        <v>40039</v>
      </c>
      <c r="I1867" s="21">
        <v>40050</v>
      </c>
      <c r="J1867" s="22">
        <v>0</v>
      </c>
      <c r="K1867" s="22">
        <v>7</v>
      </c>
      <c r="L1867" s="15">
        <v>7</v>
      </c>
      <c r="M1867" s="15">
        <v>11</v>
      </c>
      <c r="O1867" t="str">
        <f t="shared" si="29"/>
        <v>LABBound &amp; Not Paid</v>
      </c>
    </row>
    <row r="1868" spans="1:15" ht="12" customHeight="1" outlineLevel="1" x14ac:dyDescent="0.2">
      <c r="A1868" s="12" t="s">
        <v>24156</v>
      </c>
      <c r="B1868" s="12">
        <v>17719</v>
      </c>
      <c r="C1868" s="12" t="s">
        <v>20135</v>
      </c>
      <c r="D1868" s="17">
        <v>40028</v>
      </c>
      <c r="E1868" s="13">
        <v>40031</v>
      </c>
      <c r="F1868" s="14">
        <v>40032</v>
      </c>
      <c r="G1868" s="19">
        <v>40086</v>
      </c>
      <c r="H1868" s="19">
        <v>40086</v>
      </c>
      <c r="I1868" s="21">
        <v>40100</v>
      </c>
      <c r="J1868" s="22">
        <v>54</v>
      </c>
      <c r="K1868" s="22">
        <v>0</v>
      </c>
      <c r="L1868" s="15">
        <v>54</v>
      </c>
      <c r="M1868" s="15">
        <v>14</v>
      </c>
      <c r="O1868" t="str">
        <f t="shared" si="29"/>
        <v>LABBound &amp; Not Paid</v>
      </c>
    </row>
    <row r="1869" spans="1:15" ht="12" customHeight="1" outlineLevel="1" x14ac:dyDescent="0.2">
      <c r="A1869" s="12" t="s">
        <v>24156</v>
      </c>
      <c r="B1869" s="12">
        <v>17390</v>
      </c>
      <c r="C1869" s="12" t="s">
        <v>20135</v>
      </c>
      <c r="D1869" s="13">
        <v>40028</v>
      </c>
      <c r="E1869" s="13">
        <v>40031</v>
      </c>
      <c r="F1869" s="14">
        <v>40032</v>
      </c>
      <c r="G1869" s="14">
        <v>40032</v>
      </c>
      <c r="H1869" s="14">
        <v>40032</v>
      </c>
      <c r="I1869" s="21">
        <v>40035</v>
      </c>
      <c r="J1869" s="15">
        <v>0</v>
      </c>
      <c r="K1869" s="15">
        <v>0</v>
      </c>
      <c r="L1869" s="15">
        <v>0</v>
      </c>
      <c r="M1869" s="15">
        <v>3</v>
      </c>
      <c r="O1869" t="str">
        <f t="shared" si="29"/>
        <v>LABBound &amp; Not Paid</v>
      </c>
    </row>
    <row r="1870" spans="1:15" ht="12" customHeight="1" outlineLevel="1" x14ac:dyDescent="0.2">
      <c r="A1870" s="12" t="s">
        <v>24156</v>
      </c>
      <c r="B1870" s="12">
        <v>18315</v>
      </c>
      <c r="C1870" s="12" t="s">
        <v>20135</v>
      </c>
      <c r="D1870" s="17">
        <v>40031</v>
      </c>
      <c r="E1870" s="13">
        <v>40031</v>
      </c>
      <c r="F1870" s="14">
        <v>40032</v>
      </c>
      <c r="G1870" s="14">
        <v>40035</v>
      </c>
      <c r="H1870" s="14">
        <v>40038</v>
      </c>
      <c r="J1870" s="15">
        <v>3</v>
      </c>
      <c r="K1870" s="15">
        <v>3</v>
      </c>
      <c r="L1870" s="15">
        <v>6</v>
      </c>
      <c r="M1870" s="15">
        <v>0</v>
      </c>
      <c r="O1870" t="str">
        <f t="shared" si="29"/>
        <v>LABBound &amp; Not Paid</v>
      </c>
    </row>
    <row r="1871" spans="1:15" ht="12" customHeight="1" outlineLevel="1" x14ac:dyDescent="0.2">
      <c r="A1871" s="12" t="s">
        <v>24156</v>
      </c>
      <c r="B1871" s="12">
        <v>18311</v>
      </c>
      <c r="C1871" s="12" t="s">
        <v>20135</v>
      </c>
      <c r="D1871" s="13">
        <v>40031</v>
      </c>
      <c r="E1871" s="13">
        <v>40031</v>
      </c>
      <c r="F1871" s="14">
        <v>40032</v>
      </c>
      <c r="G1871" s="14">
        <v>40037</v>
      </c>
      <c r="H1871" s="14">
        <v>40037</v>
      </c>
      <c r="I1871" s="18"/>
      <c r="J1871" s="15">
        <v>5</v>
      </c>
      <c r="K1871" s="15">
        <v>0</v>
      </c>
      <c r="L1871" s="15">
        <v>5</v>
      </c>
      <c r="M1871" s="15">
        <v>0</v>
      </c>
      <c r="O1871" t="str">
        <f t="shared" si="29"/>
        <v>LABBound &amp; Not Paid</v>
      </c>
    </row>
    <row r="1872" spans="1:15" ht="12" customHeight="1" outlineLevel="1" x14ac:dyDescent="0.2">
      <c r="A1872" s="12" t="s">
        <v>24157</v>
      </c>
      <c r="B1872" s="12">
        <v>17562</v>
      </c>
      <c r="C1872" s="12" t="s">
        <v>20135</v>
      </c>
      <c r="D1872" s="13">
        <v>40023</v>
      </c>
      <c r="E1872" s="13">
        <v>40032</v>
      </c>
      <c r="F1872" s="14">
        <v>40032</v>
      </c>
      <c r="G1872" s="14">
        <v>40050</v>
      </c>
      <c r="H1872" s="14">
        <v>40050</v>
      </c>
      <c r="I1872" s="21">
        <v>40062</v>
      </c>
      <c r="J1872" s="15">
        <v>18</v>
      </c>
      <c r="K1872" s="15">
        <v>0</v>
      </c>
      <c r="L1872" s="15">
        <v>18</v>
      </c>
      <c r="M1872" s="15">
        <v>12</v>
      </c>
      <c r="O1872" t="str">
        <f t="shared" si="29"/>
        <v>MCBBound &amp; Not Paid</v>
      </c>
    </row>
    <row r="1873" spans="1:15" ht="12" customHeight="1" outlineLevel="1" x14ac:dyDescent="0.2">
      <c r="A1873" s="12" t="s">
        <v>24157</v>
      </c>
      <c r="B1873" s="12">
        <v>17584</v>
      </c>
      <c r="C1873" s="12" t="s">
        <v>20135</v>
      </c>
      <c r="D1873" s="13">
        <v>40029</v>
      </c>
      <c r="E1873" s="13">
        <v>40031</v>
      </c>
      <c r="F1873" s="14">
        <v>40032</v>
      </c>
      <c r="G1873" s="14">
        <v>40037</v>
      </c>
      <c r="H1873" s="19">
        <v>40050</v>
      </c>
      <c r="I1873" s="21">
        <v>40068</v>
      </c>
      <c r="J1873" s="15">
        <v>5</v>
      </c>
      <c r="K1873" s="22">
        <v>13</v>
      </c>
      <c r="L1873" s="15">
        <v>18</v>
      </c>
      <c r="M1873" s="15">
        <v>18</v>
      </c>
      <c r="O1873" t="str">
        <f t="shared" si="29"/>
        <v>MCBBound &amp; Not Paid</v>
      </c>
    </row>
    <row r="1874" spans="1:15" ht="12" customHeight="1" outlineLevel="1" x14ac:dyDescent="0.2">
      <c r="A1874" s="12" t="s">
        <v>24158</v>
      </c>
      <c r="B1874" s="12">
        <v>18313</v>
      </c>
      <c r="C1874" s="12" t="s">
        <v>20136</v>
      </c>
      <c r="D1874" s="13">
        <v>40015</v>
      </c>
      <c r="E1874" s="13">
        <v>40031</v>
      </c>
      <c r="F1874" s="14">
        <v>40032</v>
      </c>
      <c r="G1874" s="20"/>
      <c r="H1874" s="20"/>
      <c r="J1874" s="23"/>
      <c r="K1874" s="23"/>
      <c r="L1874" s="15">
        <v>0</v>
      </c>
      <c r="M1874" s="15">
        <v>0</v>
      </c>
      <c r="O1874" t="str">
        <f t="shared" si="29"/>
        <v>NBBClose-No Info</v>
      </c>
    </row>
    <row r="1875" spans="1:15" ht="12" customHeight="1" outlineLevel="1" x14ac:dyDescent="0.2">
      <c r="A1875" s="12" t="s">
        <v>24158</v>
      </c>
      <c r="B1875" s="12">
        <v>18316</v>
      </c>
      <c r="C1875" s="12" t="s">
        <v>20133</v>
      </c>
      <c r="D1875" s="13">
        <v>40023</v>
      </c>
      <c r="E1875" s="13">
        <v>40031</v>
      </c>
      <c r="F1875" s="14">
        <v>40032</v>
      </c>
      <c r="G1875" s="20"/>
      <c r="H1875" s="20"/>
      <c r="J1875" s="23"/>
      <c r="K1875" s="23"/>
      <c r="L1875" s="15">
        <v>0</v>
      </c>
      <c r="M1875" s="15">
        <v>0</v>
      </c>
      <c r="O1875" t="str">
        <f t="shared" si="29"/>
        <v>NBBDeclined</v>
      </c>
    </row>
    <row r="1876" spans="1:15" ht="12" customHeight="1" outlineLevel="1" x14ac:dyDescent="0.2">
      <c r="A1876" s="12" t="s">
        <v>20138</v>
      </c>
      <c r="B1876" s="12">
        <v>17568</v>
      </c>
      <c r="C1876" s="12" t="s">
        <v>20135</v>
      </c>
      <c r="D1876" s="13">
        <v>40010</v>
      </c>
      <c r="E1876" s="13">
        <v>40023</v>
      </c>
      <c r="F1876" s="14">
        <v>40035</v>
      </c>
      <c r="G1876" s="14">
        <v>40044</v>
      </c>
      <c r="H1876" s="14">
        <v>40044</v>
      </c>
      <c r="I1876" s="21">
        <v>40064</v>
      </c>
      <c r="J1876" s="15">
        <v>9</v>
      </c>
      <c r="K1876" s="15">
        <v>0</v>
      </c>
      <c r="L1876" s="15">
        <v>9</v>
      </c>
      <c r="M1876" s="15">
        <v>20</v>
      </c>
      <c r="O1876" t="str">
        <f t="shared" si="29"/>
        <v>CNJBound &amp; Not Paid</v>
      </c>
    </row>
    <row r="1877" spans="1:15" ht="12" customHeight="1" outlineLevel="1" x14ac:dyDescent="0.2">
      <c r="A1877" s="12" t="s">
        <v>20138</v>
      </c>
      <c r="B1877" s="12">
        <v>17558</v>
      </c>
      <c r="C1877" s="12" t="s">
        <v>20135</v>
      </c>
      <c r="D1877" s="13">
        <v>40035</v>
      </c>
      <c r="E1877" s="13">
        <v>40024</v>
      </c>
      <c r="F1877" s="14">
        <v>40035</v>
      </c>
      <c r="G1877" s="14">
        <v>40050</v>
      </c>
      <c r="H1877" s="14">
        <v>40053</v>
      </c>
      <c r="I1877" s="21">
        <v>40061</v>
      </c>
      <c r="J1877" s="15">
        <v>15</v>
      </c>
      <c r="K1877" s="15">
        <v>3</v>
      </c>
      <c r="L1877" s="15">
        <v>18</v>
      </c>
      <c r="M1877" s="15">
        <v>8</v>
      </c>
      <c r="O1877" t="str">
        <f t="shared" si="29"/>
        <v>CNJBound &amp; Not Paid</v>
      </c>
    </row>
    <row r="1878" spans="1:15" ht="12" customHeight="1" outlineLevel="1" x14ac:dyDescent="0.2">
      <c r="A1878" s="12" t="s">
        <v>20138</v>
      </c>
      <c r="B1878" s="12">
        <v>17754</v>
      </c>
      <c r="C1878" s="12" t="s">
        <v>24152</v>
      </c>
      <c r="D1878" s="17">
        <v>40030</v>
      </c>
      <c r="E1878" s="13">
        <v>40035</v>
      </c>
      <c r="F1878" s="14">
        <v>40035</v>
      </c>
      <c r="G1878" s="19">
        <v>40091</v>
      </c>
      <c r="H1878" s="19">
        <v>40091</v>
      </c>
      <c r="I1878" s="21">
        <v>40112</v>
      </c>
      <c r="J1878" s="22">
        <v>56</v>
      </c>
      <c r="K1878" s="22">
        <v>0</v>
      </c>
      <c r="L1878" s="15">
        <v>56</v>
      </c>
      <c r="M1878" s="15">
        <v>21</v>
      </c>
      <c r="O1878" t="str">
        <f t="shared" si="29"/>
        <v>CNJQuote Issued</v>
      </c>
    </row>
    <row r="1879" spans="1:15" ht="12" customHeight="1" outlineLevel="1" x14ac:dyDescent="0.2">
      <c r="A1879" s="12" t="s">
        <v>24155</v>
      </c>
      <c r="B1879" s="12">
        <v>17408</v>
      </c>
      <c r="C1879" s="12" t="s">
        <v>20135</v>
      </c>
      <c r="D1879" s="13">
        <v>40030</v>
      </c>
      <c r="E1879" s="13">
        <v>40035</v>
      </c>
      <c r="F1879" s="14">
        <v>40035</v>
      </c>
      <c r="G1879" s="14">
        <v>40035</v>
      </c>
      <c r="H1879" s="14">
        <v>40036</v>
      </c>
      <c r="I1879" s="21">
        <v>40040</v>
      </c>
      <c r="J1879" s="15">
        <v>0</v>
      </c>
      <c r="K1879" s="15">
        <v>1</v>
      </c>
      <c r="L1879" s="15">
        <v>1</v>
      </c>
      <c r="M1879" s="15">
        <v>4</v>
      </c>
      <c r="O1879" t="str">
        <f t="shared" si="29"/>
        <v>JRBound &amp; Not Paid</v>
      </c>
    </row>
    <row r="1880" spans="1:15" ht="12" customHeight="1" outlineLevel="1" x14ac:dyDescent="0.2">
      <c r="A1880" s="12" t="s">
        <v>24155</v>
      </c>
      <c r="B1880" s="12">
        <v>17583</v>
      </c>
      <c r="C1880" s="12" t="s">
        <v>20135</v>
      </c>
      <c r="D1880" s="17">
        <v>40026</v>
      </c>
      <c r="E1880" s="13">
        <v>40029</v>
      </c>
      <c r="F1880" s="14">
        <v>40035</v>
      </c>
      <c r="G1880" s="19">
        <v>40053</v>
      </c>
      <c r="H1880" s="19">
        <v>40057</v>
      </c>
      <c r="I1880" s="21">
        <v>40068</v>
      </c>
      <c r="J1880" s="22">
        <v>18</v>
      </c>
      <c r="K1880" s="22">
        <v>4</v>
      </c>
      <c r="L1880" s="15">
        <v>22</v>
      </c>
      <c r="M1880" s="15">
        <v>11</v>
      </c>
      <c r="O1880" t="str">
        <f t="shared" si="29"/>
        <v>JRBound &amp; Not Paid</v>
      </c>
    </row>
    <row r="1881" spans="1:15" ht="12" customHeight="1" outlineLevel="1" x14ac:dyDescent="0.2">
      <c r="A1881" s="12" t="s">
        <v>24155</v>
      </c>
      <c r="B1881" s="12">
        <v>17438</v>
      </c>
      <c r="C1881" s="12" t="s">
        <v>20135</v>
      </c>
      <c r="D1881" s="13">
        <v>40032</v>
      </c>
      <c r="E1881" s="13">
        <v>40032</v>
      </c>
      <c r="F1881" s="14">
        <v>40035</v>
      </c>
      <c r="G1881" s="14">
        <v>40037</v>
      </c>
      <c r="H1881" s="14">
        <v>40044</v>
      </c>
      <c r="I1881" s="21">
        <v>40049</v>
      </c>
      <c r="J1881" s="15">
        <v>2</v>
      </c>
      <c r="K1881" s="15">
        <v>7</v>
      </c>
      <c r="L1881" s="15">
        <v>9</v>
      </c>
      <c r="M1881" s="15">
        <v>5</v>
      </c>
      <c r="O1881" t="str">
        <f t="shared" si="29"/>
        <v>JRBound &amp; Not Paid</v>
      </c>
    </row>
    <row r="1882" spans="1:15" ht="12" customHeight="1" outlineLevel="1" x14ac:dyDescent="0.2">
      <c r="A1882" s="12" t="s">
        <v>24156</v>
      </c>
      <c r="B1882" s="12">
        <v>18320</v>
      </c>
      <c r="C1882" s="12" t="s">
        <v>20136</v>
      </c>
      <c r="D1882" s="13">
        <v>40031</v>
      </c>
      <c r="E1882" s="13">
        <v>40032</v>
      </c>
      <c r="F1882" s="14">
        <v>40035</v>
      </c>
      <c r="G1882" s="14">
        <v>40037</v>
      </c>
      <c r="H1882" s="14">
        <v>40037</v>
      </c>
      <c r="J1882" s="15">
        <v>2</v>
      </c>
      <c r="K1882" s="15">
        <v>0</v>
      </c>
      <c r="L1882" s="15">
        <v>2</v>
      </c>
      <c r="M1882" s="15">
        <v>0</v>
      </c>
      <c r="O1882" t="str">
        <f t="shared" si="29"/>
        <v>LABClose-No Info</v>
      </c>
    </row>
    <row r="1883" spans="1:15" ht="12" customHeight="1" outlineLevel="1" x14ac:dyDescent="0.2">
      <c r="A1883" s="12" t="s">
        <v>24158</v>
      </c>
      <c r="B1883" s="12">
        <v>18319</v>
      </c>
      <c r="C1883" s="12" t="s">
        <v>20133</v>
      </c>
      <c r="D1883" s="13">
        <v>40017</v>
      </c>
      <c r="E1883" s="13">
        <v>40032</v>
      </c>
      <c r="F1883" s="14">
        <v>40035</v>
      </c>
      <c r="G1883" s="20"/>
      <c r="H1883" s="20"/>
      <c r="J1883" s="23"/>
      <c r="K1883" s="23"/>
      <c r="L1883" s="15">
        <v>0</v>
      </c>
      <c r="M1883" s="15">
        <v>0</v>
      </c>
      <c r="O1883" t="str">
        <f t="shared" si="29"/>
        <v>NBBDeclined</v>
      </c>
    </row>
    <row r="1884" spans="1:15" ht="12" customHeight="1" outlineLevel="1" x14ac:dyDescent="0.2">
      <c r="A1884" s="12" t="s">
        <v>20138</v>
      </c>
      <c r="B1884" s="12">
        <v>17590</v>
      </c>
      <c r="C1884" s="12" t="s">
        <v>20135</v>
      </c>
      <c r="D1884" s="13">
        <v>40025</v>
      </c>
      <c r="E1884" s="13">
        <v>40036</v>
      </c>
      <c r="F1884" s="14">
        <v>40036</v>
      </c>
      <c r="G1884" s="14">
        <v>40056</v>
      </c>
      <c r="H1884" s="14">
        <v>40056</v>
      </c>
      <c r="I1884" s="21">
        <v>40070</v>
      </c>
      <c r="J1884" s="15">
        <v>20</v>
      </c>
      <c r="K1884" s="15">
        <v>0</v>
      </c>
      <c r="L1884" s="15">
        <v>20</v>
      </c>
      <c r="M1884" s="15">
        <v>14</v>
      </c>
      <c r="O1884" t="str">
        <f t="shared" si="29"/>
        <v>CNJBound &amp; Not Paid</v>
      </c>
    </row>
    <row r="1885" spans="1:15" ht="12" customHeight="1" outlineLevel="1" x14ac:dyDescent="0.2">
      <c r="A1885" s="12" t="s">
        <v>20138</v>
      </c>
      <c r="B1885" s="12">
        <v>17457</v>
      </c>
      <c r="C1885" s="12" t="s">
        <v>20135</v>
      </c>
      <c r="D1885" s="13">
        <v>40028</v>
      </c>
      <c r="E1885" s="13">
        <v>40035</v>
      </c>
      <c r="F1885" s="14">
        <v>40036</v>
      </c>
      <c r="G1885" s="14">
        <v>40038</v>
      </c>
      <c r="H1885" s="14">
        <v>40039</v>
      </c>
      <c r="I1885" s="21">
        <v>40054</v>
      </c>
      <c r="J1885" s="15">
        <v>2</v>
      </c>
      <c r="K1885" s="15">
        <v>1</v>
      </c>
      <c r="L1885" s="15">
        <v>3</v>
      </c>
      <c r="M1885" s="15">
        <v>15</v>
      </c>
      <c r="O1885" t="str">
        <f t="shared" si="29"/>
        <v>CNJBound &amp; Not Paid</v>
      </c>
    </row>
    <row r="1886" spans="1:15" ht="12" customHeight="1" outlineLevel="1" x14ac:dyDescent="0.2">
      <c r="A1886" s="12" t="s">
        <v>24153</v>
      </c>
      <c r="B1886" s="12">
        <v>17554</v>
      </c>
      <c r="C1886" s="12" t="s">
        <v>20135</v>
      </c>
      <c r="D1886" s="13">
        <v>40024</v>
      </c>
      <c r="E1886" s="13">
        <v>40025</v>
      </c>
      <c r="F1886" s="14">
        <v>40036</v>
      </c>
      <c r="G1886" s="19">
        <v>40036</v>
      </c>
      <c r="H1886" s="19">
        <v>40036</v>
      </c>
      <c r="I1886" s="21">
        <v>40061</v>
      </c>
      <c r="J1886" s="22">
        <v>0</v>
      </c>
      <c r="K1886" s="22">
        <v>0</v>
      </c>
      <c r="L1886" s="15">
        <v>0</v>
      </c>
      <c r="M1886" s="15">
        <v>25</v>
      </c>
      <c r="O1886" t="str">
        <f t="shared" si="29"/>
        <v>HJMBound &amp; Not Paid</v>
      </c>
    </row>
    <row r="1887" spans="1:15" ht="12" customHeight="1" outlineLevel="1" x14ac:dyDescent="0.2">
      <c r="A1887" s="12" t="s">
        <v>24156</v>
      </c>
      <c r="B1887" s="12">
        <v>18321</v>
      </c>
      <c r="C1887" s="12" t="s">
        <v>20136</v>
      </c>
      <c r="D1887" s="13">
        <v>40035</v>
      </c>
      <c r="E1887" s="13">
        <v>40035</v>
      </c>
      <c r="F1887" s="14">
        <v>40036</v>
      </c>
      <c r="G1887" s="14">
        <v>40037</v>
      </c>
      <c r="H1887" s="14">
        <v>40038</v>
      </c>
      <c r="J1887" s="15">
        <v>1</v>
      </c>
      <c r="K1887" s="15">
        <v>1</v>
      </c>
      <c r="L1887" s="15">
        <v>2</v>
      </c>
      <c r="M1887" s="15">
        <v>0</v>
      </c>
      <c r="O1887" t="str">
        <f t="shared" si="29"/>
        <v>LABClose-No Info</v>
      </c>
    </row>
    <row r="1888" spans="1:15" ht="12" customHeight="1" outlineLevel="1" x14ac:dyDescent="0.2">
      <c r="A1888" s="12" t="s">
        <v>24157</v>
      </c>
      <c r="B1888" s="12">
        <v>17750</v>
      </c>
      <c r="C1888" s="12" t="s">
        <v>24152</v>
      </c>
      <c r="D1888" s="13">
        <v>40040</v>
      </c>
      <c r="E1888" s="13">
        <v>40036</v>
      </c>
      <c r="F1888" s="14">
        <v>40036</v>
      </c>
      <c r="G1888" s="14">
        <v>40079</v>
      </c>
      <c r="H1888" s="14">
        <v>40087</v>
      </c>
      <c r="I1888" s="21">
        <v>40111</v>
      </c>
      <c r="J1888" s="15">
        <v>43</v>
      </c>
      <c r="K1888" s="15">
        <v>8</v>
      </c>
      <c r="L1888" s="15">
        <v>51</v>
      </c>
      <c r="M1888" s="15">
        <v>24</v>
      </c>
      <c r="O1888" t="str">
        <f t="shared" si="29"/>
        <v>MCBQuote Issued</v>
      </c>
    </row>
    <row r="1889" spans="1:15" ht="12" customHeight="1" outlineLevel="1" x14ac:dyDescent="0.2">
      <c r="A1889" s="12" t="s">
        <v>24157</v>
      </c>
      <c r="B1889" s="12">
        <v>17424</v>
      </c>
      <c r="C1889" s="12" t="s">
        <v>20135</v>
      </c>
      <c r="D1889" s="13">
        <v>40035</v>
      </c>
      <c r="E1889" s="13">
        <v>40035</v>
      </c>
      <c r="F1889" s="14">
        <v>40036</v>
      </c>
      <c r="G1889" s="14">
        <v>40036</v>
      </c>
      <c r="H1889" s="14">
        <v>40043</v>
      </c>
      <c r="I1889" s="21">
        <v>40044</v>
      </c>
      <c r="J1889" s="15">
        <v>0</v>
      </c>
      <c r="K1889" s="15">
        <v>7</v>
      </c>
      <c r="L1889" s="15">
        <v>7</v>
      </c>
      <c r="M1889" s="15">
        <v>1</v>
      </c>
      <c r="O1889" t="str">
        <f t="shared" si="29"/>
        <v>MCBBound &amp; Not Paid</v>
      </c>
    </row>
    <row r="1890" spans="1:15" ht="12" customHeight="1" outlineLevel="1" x14ac:dyDescent="0.2">
      <c r="A1890" s="12" t="s">
        <v>24158</v>
      </c>
      <c r="B1890" s="12">
        <v>18323</v>
      </c>
      <c r="C1890" s="12" t="s">
        <v>20134</v>
      </c>
      <c r="D1890" s="13">
        <v>40032</v>
      </c>
      <c r="E1890" s="13">
        <v>40035</v>
      </c>
      <c r="F1890" s="14">
        <v>40036</v>
      </c>
      <c r="G1890" s="19">
        <v>40055</v>
      </c>
      <c r="H1890" s="19">
        <v>40055</v>
      </c>
      <c r="J1890" s="22">
        <v>19</v>
      </c>
      <c r="K1890" s="22">
        <v>0</v>
      </c>
      <c r="L1890" s="15">
        <v>19</v>
      </c>
      <c r="M1890" s="15">
        <v>0</v>
      </c>
      <c r="O1890" t="str">
        <f t="shared" si="29"/>
        <v>NBBNo Sale</v>
      </c>
    </row>
    <row r="1891" spans="1:15" ht="12" customHeight="1" outlineLevel="1" x14ac:dyDescent="0.2">
      <c r="A1891" s="12" t="s">
        <v>24158</v>
      </c>
      <c r="B1891" s="12">
        <v>18324</v>
      </c>
      <c r="C1891" s="12" t="s">
        <v>20133</v>
      </c>
      <c r="D1891" s="13">
        <v>40029</v>
      </c>
      <c r="E1891" s="13">
        <v>40035</v>
      </c>
      <c r="F1891" s="14">
        <v>40036</v>
      </c>
      <c r="G1891" s="8"/>
      <c r="H1891" s="8"/>
      <c r="J1891" s="10"/>
      <c r="K1891" s="10"/>
      <c r="L1891" s="15">
        <v>0</v>
      </c>
      <c r="M1891" s="15">
        <v>0</v>
      </c>
      <c r="O1891" t="str">
        <f t="shared" si="29"/>
        <v>NBBDeclined</v>
      </c>
    </row>
    <row r="1892" spans="1:15" ht="12" customHeight="1" outlineLevel="1" x14ac:dyDescent="0.2">
      <c r="A1892" s="12" t="s">
        <v>24158</v>
      </c>
      <c r="B1892" s="12">
        <v>18322</v>
      </c>
      <c r="C1892" s="12" t="s">
        <v>20133</v>
      </c>
      <c r="D1892" s="13">
        <v>40017</v>
      </c>
      <c r="E1892" s="13">
        <v>40035</v>
      </c>
      <c r="F1892" s="14">
        <v>40036</v>
      </c>
      <c r="G1892" s="20"/>
      <c r="H1892" s="20"/>
      <c r="J1892" s="23"/>
      <c r="K1892" s="23"/>
      <c r="L1892" s="15">
        <v>0</v>
      </c>
      <c r="M1892" s="15">
        <v>0</v>
      </c>
      <c r="O1892" t="str">
        <f t="shared" si="29"/>
        <v>NBBDeclined</v>
      </c>
    </row>
    <row r="1893" spans="1:15" ht="12" customHeight="1" outlineLevel="1" x14ac:dyDescent="0.2">
      <c r="A1893" s="12" t="s">
        <v>20138</v>
      </c>
      <c r="B1893" s="12">
        <v>17609</v>
      </c>
      <c r="C1893" s="12" t="s">
        <v>20135</v>
      </c>
      <c r="D1893" s="13">
        <v>40031</v>
      </c>
      <c r="E1893" s="13">
        <v>40035</v>
      </c>
      <c r="F1893" s="14">
        <v>40037</v>
      </c>
      <c r="G1893" s="14">
        <v>40058</v>
      </c>
      <c r="H1893" s="14">
        <v>40066</v>
      </c>
      <c r="I1893" s="16">
        <v>40075</v>
      </c>
      <c r="J1893" s="15">
        <v>21</v>
      </c>
      <c r="K1893" s="15">
        <v>8</v>
      </c>
      <c r="L1893" s="15">
        <v>29</v>
      </c>
      <c r="M1893" s="15">
        <v>9</v>
      </c>
      <c r="O1893" t="str">
        <f t="shared" si="29"/>
        <v>CNJBound &amp; Not Paid</v>
      </c>
    </row>
    <row r="1894" spans="1:15" ht="12" customHeight="1" outlineLevel="1" x14ac:dyDescent="0.2">
      <c r="A1894" s="12" t="s">
        <v>20138</v>
      </c>
      <c r="B1894" s="12">
        <v>17574</v>
      </c>
      <c r="C1894" s="12" t="s">
        <v>20135</v>
      </c>
      <c r="D1894" s="13">
        <v>40025</v>
      </c>
      <c r="E1894" s="13">
        <v>40035</v>
      </c>
      <c r="F1894" s="14">
        <v>40037</v>
      </c>
      <c r="G1894" s="19">
        <v>40052</v>
      </c>
      <c r="H1894" s="19">
        <v>40052</v>
      </c>
      <c r="I1894" s="21">
        <v>40066</v>
      </c>
      <c r="J1894" s="22">
        <v>15</v>
      </c>
      <c r="K1894" s="22">
        <v>0</v>
      </c>
      <c r="L1894" s="15">
        <v>15</v>
      </c>
      <c r="M1894" s="15">
        <v>14</v>
      </c>
      <c r="O1894" t="str">
        <f t="shared" si="29"/>
        <v>CNJBound &amp; Not Paid</v>
      </c>
    </row>
    <row r="1895" spans="1:15" ht="12" customHeight="1" outlineLevel="1" x14ac:dyDescent="0.2">
      <c r="A1895" s="12" t="s">
        <v>20138</v>
      </c>
      <c r="B1895" s="12">
        <v>17701</v>
      </c>
      <c r="C1895" s="12" t="s">
        <v>24152</v>
      </c>
      <c r="D1895" s="13">
        <v>40035</v>
      </c>
      <c r="E1895" s="13">
        <v>40037</v>
      </c>
      <c r="F1895" s="14">
        <v>40037</v>
      </c>
      <c r="G1895" s="14">
        <v>40081</v>
      </c>
      <c r="H1895" s="14">
        <v>40081</v>
      </c>
      <c r="I1895" s="21">
        <v>40095</v>
      </c>
      <c r="J1895" s="15">
        <v>44</v>
      </c>
      <c r="K1895" s="15">
        <v>0</v>
      </c>
      <c r="L1895" s="15">
        <v>44</v>
      </c>
      <c r="M1895" s="15">
        <v>14</v>
      </c>
      <c r="O1895" t="str">
        <f t="shared" si="29"/>
        <v>CNJQuote Issued</v>
      </c>
    </row>
    <row r="1896" spans="1:15" ht="12" customHeight="1" outlineLevel="1" x14ac:dyDescent="0.2">
      <c r="A1896" s="12" t="s">
        <v>20138</v>
      </c>
      <c r="B1896" s="12">
        <v>17665</v>
      </c>
      <c r="C1896" s="12" t="s">
        <v>20135</v>
      </c>
      <c r="D1896" s="13">
        <v>40035</v>
      </c>
      <c r="E1896" s="13">
        <v>40035</v>
      </c>
      <c r="F1896" s="14">
        <v>40037</v>
      </c>
      <c r="G1896" s="14">
        <v>40070</v>
      </c>
      <c r="H1896" s="14">
        <v>40079</v>
      </c>
      <c r="I1896" s="21">
        <v>40087</v>
      </c>
      <c r="J1896" s="15">
        <v>33</v>
      </c>
      <c r="K1896" s="15">
        <v>9</v>
      </c>
      <c r="L1896" s="15">
        <v>42</v>
      </c>
      <c r="M1896" s="15">
        <v>8</v>
      </c>
      <c r="O1896" t="str">
        <f t="shared" si="29"/>
        <v>CNJBound &amp; Not Paid</v>
      </c>
    </row>
    <row r="1897" spans="1:15" ht="21.95" customHeight="1" outlineLevel="1" x14ac:dyDescent="0.2">
      <c r="A1897" s="12" t="s">
        <v>20138</v>
      </c>
      <c r="B1897" s="12">
        <v>17547</v>
      </c>
      <c r="C1897" s="12" t="s">
        <v>24149</v>
      </c>
      <c r="D1897" s="13">
        <v>40035</v>
      </c>
      <c r="E1897" s="13">
        <v>40036</v>
      </c>
      <c r="F1897" s="14">
        <v>40037</v>
      </c>
      <c r="G1897" s="14">
        <v>40044</v>
      </c>
      <c r="H1897" s="14">
        <v>40044</v>
      </c>
      <c r="I1897" s="21">
        <v>40057</v>
      </c>
      <c r="J1897" s="15">
        <v>7</v>
      </c>
      <c r="K1897" s="15">
        <v>0</v>
      </c>
      <c r="L1897" s="15">
        <v>7</v>
      </c>
      <c r="M1897" s="15">
        <v>13</v>
      </c>
      <c r="O1897" t="str">
        <f t="shared" si="29"/>
        <v>CNJRenewal Laspe Replaced</v>
      </c>
    </row>
    <row r="1898" spans="1:15" ht="12" customHeight="1" outlineLevel="1" x14ac:dyDescent="0.2">
      <c r="A1898" s="12" t="s">
        <v>24153</v>
      </c>
      <c r="B1898" s="12">
        <v>18329</v>
      </c>
      <c r="C1898" s="12" t="s">
        <v>20134</v>
      </c>
      <c r="D1898" s="13">
        <v>40025</v>
      </c>
      <c r="E1898" s="13">
        <v>40037</v>
      </c>
      <c r="F1898" s="14">
        <v>40037</v>
      </c>
      <c r="G1898" s="14">
        <v>40038</v>
      </c>
      <c r="H1898" s="14">
        <v>40038</v>
      </c>
      <c r="J1898" s="15">
        <v>1</v>
      </c>
      <c r="K1898" s="15">
        <v>0</v>
      </c>
      <c r="L1898" s="15">
        <v>1</v>
      </c>
      <c r="M1898" s="15">
        <v>0</v>
      </c>
      <c r="O1898" t="str">
        <f t="shared" si="29"/>
        <v>HJMNo Sale</v>
      </c>
    </row>
    <row r="1899" spans="1:15" ht="12" customHeight="1" outlineLevel="1" x14ac:dyDescent="0.2">
      <c r="A1899" s="12" t="s">
        <v>24153</v>
      </c>
      <c r="B1899" s="12">
        <v>17448</v>
      </c>
      <c r="C1899" s="12" t="s">
        <v>20135</v>
      </c>
      <c r="D1899" s="13">
        <v>40030</v>
      </c>
      <c r="E1899" s="13">
        <v>40037</v>
      </c>
      <c r="F1899" s="14">
        <v>40037</v>
      </c>
      <c r="G1899" s="19">
        <v>40037</v>
      </c>
      <c r="H1899" s="19">
        <v>40039</v>
      </c>
      <c r="I1899" s="21">
        <v>40050</v>
      </c>
      <c r="J1899" s="22">
        <v>0</v>
      </c>
      <c r="K1899" s="22">
        <v>2</v>
      </c>
      <c r="L1899" s="15">
        <v>2</v>
      </c>
      <c r="M1899" s="15">
        <v>11</v>
      </c>
      <c r="O1899" t="str">
        <f t="shared" si="29"/>
        <v>HJMBound &amp; Not Paid</v>
      </c>
    </row>
    <row r="1900" spans="1:15" ht="12" customHeight="1" outlineLevel="1" x14ac:dyDescent="0.2">
      <c r="A1900" s="12" t="s">
        <v>24153</v>
      </c>
      <c r="B1900" s="12">
        <v>18327</v>
      </c>
      <c r="C1900" s="12" t="s">
        <v>24152</v>
      </c>
      <c r="D1900" s="18"/>
      <c r="E1900" s="13">
        <v>40037</v>
      </c>
      <c r="F1900" s="14">
        <v>40037</v>
      </c>
      <c r="G1900" s="14">
        <v>40046</v>
      </c>
      <c r="H1900" s="14">
        <v>40085</v>
      </c>
      <c r="J1900" s="15">
        <v>9</v>
      </c>
      <c r="K1900" s="15">
        <v>39</v>
      </c>
      <c r="L1900" s="15">
        <v>48</v>
      </c>
      <c r="M1900" s="15">
        <v>0</v>
      </c>
      <c r="O1900" t="str">
        <f t="shared" si="29"/>
        <v>HJMQuote Issued</v>
      </c>
    </row>
    <row r="1901" spans="1:15" ht="12" customHeight="1" outlineLevel="1" x14ac:dyDescent="0.2">
      <c r="A1901" s="12" t="s">
        <v>24153</v>
      </c>
      <c r="B1901" s="12">
        <v>18328</v>
      </c>
      <c r="C1901" s="12" t="s">
        <v>20133</v>
      </c>
      <c r="D1901" s="18"/>
      <c r="E1901" s="13">
        <v>40037</v>
      </c>
      <c r="F1901" s="14">
        <v>40037</v>
      </c>
      <c r="G1901" s="8"/>
      <c r="H1901" s="8"/>
      <c r="J1901" s="10"/>
      <c r="K1901" s="10"/>
      <c r="L1901" s="15">
        <v>0</v>
      </c>
      <c r="M1901" s="15">
        <v>0</v>
      </c>
      <c r="O1901" t="str">
        <f t="shared" si="29"/>
        <v>HJMDeclined</v>
      </c>
    </row>
    <row r="1902" spans="1:15" ht="12" customHeight="1" outlineLevel="1" x14ac:dyDescent="0.2">
      <c r="A1902" s="12" t="s">
        <v>24153</v>
      </c>
      <c r="B1902" s="12">
        <v>17543</v>
      </c>
      <c r="C1902" s="12" t="s">
        <v>20135</v>
      </c>
      <c r="D1902" s="13">
        <v>40009</v>
      </c>
      <c r="E1902" s="13">
        <v>40037</v>
      </c>
      <c r="F1902" s="14">
        <v>40037</v>
      </c>
      <c r="G1902" s="14">
        <v>40042</v>
      </c>
      <c r="H1902" s="14">
        <v>40042</v>
      </c>
      <c r="I1902" s="21">
        <v>40057</v>
      </c>
      <c r="J1902" s="15">
        <v>5</v>
      </c>
      <c r="K1902" s="15">
        <v>0</v>
      </c>
      <c r="L1902" s="15">
        <v>5</v>
      </c>
      <c r="M1902" s="15">
        <v>15</v>
      </c>
      <c r="O1902" t="str">
        <f t="shared" si="29"/>
        <v>HJMBound &amp; Not Paid</v>
      </c>
    </row>
    <row r="1903" spans="1:15" ht="12" customHeight="1" outlineLevel="1" x14ac:dyDescent="0.2">
      <c r="A1903" s="12" t="s">
        <v>24155</v>
      </c>
      <c r="B1903" s="12">
        <v>17555</v>
      </c>
      <c r="C1903" s="12" t="s">
        <v>20135</v>
      </c>
      <c r="D1903" s="13">
        <v>40010</v>
      </c>
      <c r="E1903" s="13">
        <v>40035</v>
      </c>
      <c r="F1903" s="14">
        <v>40037</v>
      </c>
      <c r="G1903" s="19">
        <v>40056</v>
      </c>
      <c r="H1903" s="19">
        <v>40056</v>
      </c>
      <c r="I1903" s="21">
        <v>40061</v>
      </c>
      <c r="J1903" s="22">
        <v>19</v>
      </c>
      <c r="K1903" s="22">
        <v>0</v>
      </c>
      <c r="L1903" s="15">
        <v>19</v>
      </c>
      <c r="M1903" s="15">
        <v>5</v>
      </c>
      <c r="O1903" t="str">
        <f t="shared" si="29"/>
        <v>JRBound &amp; Not Paid</v>
      </c>
    </row>
    <row r="1904" spans="1:15" ht="12" customHeight="1" outlineLevel="1" x14ac:dyDescent="0.2">
      <c r="A1904" s="12" t="s">
        <v>24155</v>
      </c>
      <c r="B1904" s="12">
        <v>17579</v>
      </c>
      <c r="C1904" s="12" t="s">
        <v>20135</v>
      </c>
      <c r="D1904" s="13">
        <v>40031</v>
      </c>
      <c r="E1904" s="13">
        <v>40035</v>
      </c>
      <c r="F1904" s="14">
        <v>40037</v>
      </c>
      <c r="G1904" s="14">
        <v>40059</v>
      </c>
      <c r="H1904" s="14">
        <v>40060</v>
      </c>
      <c r="I1904" s="21">
        <v>40067</v>
      </c>
      <c r="J1904" s="15">
        <v>22</v>
      </c>
      <c r="K1904" s="15">
        <v>1</v>
      </c>
      <c r="L1904" s="15">
        <v>23</v>
      </c>
      <c r="M1904" s="15">
        <v>7</v>
      </c>
      <c r="O1904" t="str">
        <f t="shared" si="29"/>
        <v>JRBound &amp; Not Paid</v>
      </c>
    </row>
    <row r="1905" spans="1:15" ht="12" customHeight="1" outlineLevel="1" x14ac:dyDescent="0.2">
      <c r="A1905" s="12" t="s">
        <v>24156</v>
      </c>
      <c r="B1905" s="12">
        <v>17692</v>
      </c>
      <c r="C1905" s="12" t="s">
        <v>20135</v>
      </c>
      <c r="D1905" s="13">
        <v>40079</v>
      </c>
      <c r="E1905" s="13">
        <v>40028</v>
      </c>
      <c r="F1905" s="14">
        <v>40037</v>
      </c>
      <c r="G1905" s="19">
        <v>40079</v>
      </c>
      <c r="H1905" s="19">
        <v>40087</v>
      </c>
      <c r="I1905" s="21">
        <v>40093</v>
      </c>
      <c r="J1905" s="22">
        <v>42</v>
      </c>
      <c r="K1905" s="22">
        <v>8</v>
      </c>
      <c r="L1905" s="15">
        <v>50</v>
      </c>
      <c r="M1905" s="15">
        <v>6</v>
      </c>
      <c r="O1905" t="str">
        <f t="shared" si="29"/>
        <v>LABBound &amp; Not Paid</v>
      </c>
    </row>
    <row r="1906" spans="1:15" ht="12" customHeight="1" outlineLevel="1" x14ac:dyDescent="0.2">
      <c r="A1906" s="12" t="s">
        <v>24156</v>
      </c>
      <c r="B1906" s="12">
        <v>17532</v>
      </c>
      <c r="C1906" s="12" t="s">
        <v>20135</v>
      </c>
      <c r="D1906" s="13">
        <v>40032</v>
      </c>
      <c r="E1906" s="13">
        <v>40034</v>
      </c>
      <c r="F1906" s="14">
        <v>40037</v>
      </c>
      <c r="G1906" s="19">
        <v>40049</v>
      </c>
      <c r="H1906" s="19">
        <v>40049</v>
      </c>
      <c r="I1906" s="21">
        <v>40057</v>
      </c>
      <c r="J1906" s="22">
        <v>12</v>
      </c>
      <c r="K1906" s="22">
        <v>0</v>
      </c>
      <c r="L1906" s="15">
        <v>12</v>
      </c>
      <c r="M1906" s="15">
        <v>8</v>
      </c>
      <c r="O1906" t="str">
        <f t="shared" si="29"/>
        <v>LABBound &amp; Not Paid</v>
      </c>
    </row>
    <row r="1907" spans="1:15" ht="12" customHeight="1" outlineLevel="1" x14ac:dyDescent="0.2">
      <c r="A1907" s="12" t="s">
        <v>24156</v>
      </c>
      <c r="B1907" s="12">
        <v>17628</v>
      </c>
      <c r="C1907" s="12" t="s">
        <v>20135</v>
      </c>
      <c r="D1907" s="13">
        <v>40008</v>
      </c>
      <c r="E1907" s="13">
        <v>40036</v>
      </c>
      <c r="F1907" s="14">
        <v>40037</v>
      </c>
      <c r="G1907" s="14">
        <v>40065</v>
      </c>
      <c r="H1907" s="14">
        <v>40078</v>
      </c>
      <c r="I1907" s="21">
        <v>40082</v>
      </c>
      <c r="J1907" s="15">
        <v>28</v>
      </c>
      <c r="K1907" s="15">
        <v>13</v>
      </c>
      <c r="L1907" s="15">
        <v>41</v>
      </c>
      <c r="M1907" s="15">
        <v>4</v>
      </c>
      <c r="O1907" t="str">
        <f t="shared" si="29"/>
        <v>LABBound &amp; Not Paid</v>
      </c>
    </row>
    <row r="1908" spans="1:15" ht="12" customHeight="1" outlineLevel="1" x14ac:dyDescent="0.2">
      <c r="A1908" s="12" t="s">
        <v>24156</v>
      </c>
      <c r="B1908" s="12">
        <v>18326</v>
      </c>
      <c r="C1908" s="12" t="s">
        <v>20135</v>
      </c>
      <c r="D1908" s="13">
        <v>40031</v>
      </c>
      <c r="E1908" s="13">
        <v>40036</v>
      </c>
      <c r="F1908" s="14">
        <v>40037</v>
      </c>
      <c r="G1908" s="14">
        <v>40038</v>
      </c>
      <c r="H1908" s="14">
        <v>40038</v>
      </c>
      <c r="J1908" s="15">
        <v>1</v>
      </c>
      <c r="K1908" s="15">
        <v>0</v>
      </c>
      <c r="L1908" s="15">
        <v>1</v>
      </c>
      <c r="M1908" s="15">
        <v>0</v>
      </c>
      <c r="O1908" t="str">
        <f t="shared" si="29"/>
        <v>LABBound &amp; Not Paid</v>
      </c>
    </row>
    <row r="1909" spans="1:15" ht="12" customHeight="1" outlineLevel="1" x14ac:dyDescent="0.2">
      <c r="A1909" s="12" t="s">
        <v>24156</v>
      </c>
      <c r="B1909" s="12">
        <v>17535</v>
      </c>
      <c r="C1909" s="12" t="s">
        <v>20135</v>
      </c>
      <c r="D1909" s="13">
        <v>40024</v>
      </c>
      <c r="E1909" s="13">
        <v>40028</v>
      </c>
      <c r="F1909" s="14">
        <v>40037</v>
      </c>
      <c r="G1909" s="19">
        <v>40039</v>
      </c>
      <c r="H1909" s="19">
        <v>40039</v>
      </c>
      <c r="I1909" s="21">
        <v>40057</v>
      </c>
      <c r="J1909" s="22">
        <v>2</v>
      </c>
      <c r="K1909" s="22">
        <v>0</v>
      </c>
      <c r="L1909" s="15">
        <v>2</v>
      </c>
      <c r="M1909" s="15">
        <v>18</v>
      </c>
      <c r="O1909" t="str">
        <f t="shared" si="29"/>
        <v>LABBound &amp; Not Paid</v>
      </c>
    </row>
    <row r="1910" spans="1:15" ht="12" customHeight="1" outlineLevel="1" x14ac:dyDescent="0.2">
      <c r="A1910" s="12" t="s">
        <v>24156</v>
      </c>
      <c r="B1910" s="12">
        <v>17551</v>
      </c>
      <c r="C1910" s="12" t="s">
        <v>20135</v>
      </c>
      <c r="D1910" s="13">
        <v>40031</v>
      </c>
      <c r="E1910" s="13">
        <v>40036</v>
      </c>
      <c r="F1910" s="14">
        <v>40037</v>
      </c>
      <c r="G1910" s="19">
        <v>40051</v>
      </c>
      <c r="H1910" s="19">
        <v>40051</v>
      </c>
      <c r="I1910" s="21">
        <v>40058</v>
      </c>
      <c r="J1910" s="22">
        <v>14</v>
      </c>
      <c r="K1910" s="22">
        <v>0</v>
      </c>
      <c r="L1910" s="15">
        <v>14</v>
      </c>
      <c r="M1910" s="15">
        <v>7</v>
      </c>
      <c r="O1910" t="str">
        <f t="shared" si="29"/>
        <v>LABBound &amp; Not Paid</v>
      </c>
    </row>
    <row r="1911" spans="1:15" ht="12" customHeight="1" outlineLevel="1" x14ac:dyDescent="0.2">
      <c r="A1911" s="12" t="s">
        <v>24156</v>
      </c>
      <c r="B1911" s="12">
        <v>17612</v>
      </c>
      <c r="C1911" s="12" t="s">
        <v>20135</v>
      </c>
      <c r="D1911" s="13">
        <v>40003</v>
      </c>
      <c r="E1911" s="13">
        <v>40030</v>
      </c>
      <c r="F1911" s="14">
        <v>40037</v>
      </c>
      <c r="G1911" s="19">
        <v>40060</v>
      </c>
      <c r="H1911" s="19">
        <v>40060</v>
      </c>
      <c r="I1911" s="21">
        <v>40075</v>
      </c>
      <c r="J1911" s="22">
        <v>23</v>
      </c>
      <c r="K1911" s="22">
        <v>0</v>
      </c>
      <c r="L1911" s="15">
        <v>23</v>
      </c>
      <c r="M1911" s="15">
        <v>15</v>
      </c>
      <c r="O1911" t="str">
        <f t="shared" si="29"/>
        <v>LABBound &amp; Not Paid</v>
      </c>
    </row>
    <row r="1912" spans="1:15" ht="12" customHeight="1" outlineLevel="1" x14ac:dyDescent="0.2">
      <c r="A1912" s="12" t="s">
        <v>24156</v>
      </c>
      <c r="B1912" s="12">
        <v>17595</v>
      </c>
      <c r="C1912" s="12" t="s">
        <v>20135</v>
      </c>
      <c r="D1912" s="13">
        <v>40030</v>
      </c>
      <c r="E1912" s="13">
        <v>40032</v>
      </c>
      <c r="F1912" s="14">
        <v>40037</v>
      </c>
      <c r="G1912" s="19">
        <v>40060</v>
      </c>
      <c r="H1912" s="19">
        <v>40060</v>
      </c>
      <c r="I1912" s="21">
        <v>40071</v>
      </c>
      <c r="J1912" s="22">
        <v>23</v>
      </c>
      <c r="K1912" s="22">
        <v>0</v>
      </c>
      <c r="L1912" s="15">
        <v>23</v>
      </c>
      <c r="M1912" s="15">
        <v>11</v>
      </c>
      <c r="O1912" t="str">
        <f t="shared" si="29"/>
        <v>LABBound &amp; Not Paid</v>
      </c>
    </row>
    <row r="1913" spans="1:15" ht="12" customHeight="1" outlineLevel="1" x14ac:dyDescent="0.2">
      <c r="A1913" s="12" t="s">
        <v>24157</v>
      </c>
      <c r="B1913" s="12">
        <v>17625</v>
      </c>
      <c r="C1913" s="12" t="s">
        <v>20135</v>
      </c>
      <c r="D1913" s="13">
        <v>40030</v>
      </c>
      <c r="E1913" s="13">
        <v>40035</v>
      </c>
      <c r="F1913" s="14">
        <v>40037</v>
      </c>
      <c r="G1913" s="19">
        <v>40066</v>
      </c>
      <c r="H1913" s="19">
        <v>40067</v>
      </c>
      <c r="I1913" s="21">
        <v>40081</v>
      </c>
      <c r="J1913" s="22">
        <v>29</v>
      </c>
      <c r="K1913" s="22">
        <v>1</v>
      </c>
      <c r="L1913" s="15">
        <v>30</v>
      </c>
      <c r="M1913" s="15">
        <v>14</v>
      </c>
      <c r="O1913" t="str">
        <f t="shared" si="29"/>
        <v>MCBBound &amp; Not Paid</v>
      </c>
    </row>
    <row r="1914" spans="1:15" ht="12" customHeight="1" outlineLevel="1" x14ac:dyDescent="0.2">
      <c r="A1914" s="12" t="s">
        <v>24157</v>
      </c>
      <c r="B1914" s="12">
        <v>17585</v>
      </c>
      <c r="C1914" s="12" t="s">
        <v>20135</v>
      </c>
      <c r="D1914" s="13">
        <v>40025</v>
      </c>
      <c r="E1914" s="13">
        <v>40028</v>
      </c>
      <c r="F1914" s="14">
        <v>40037</v>
      </c>
      <c r="G1914" s="14">
        <v>40052</v>
      </c>
      <c r="H1914" s="14">
        <v>40052</v>
      </c>
      <c r="I1914" s="21">
        <v>40069</v>
      </c>
      <c r="J1914" s="15">
        <v>15</v>
      </c>
      <c r="K1914" s="15">
        <v>0</v>
      </c>
      <c r="L1914" s="15">
        <v>15</v>
      </c>
      <c r="M1914" s="15">
        <v>17</v>
      </c>
      <c r="O1914" t="str">
        <f t="shared" si="29"/>
        <v>MCBBound &amp; Not Paid</v>
      </c>
    </row>
    <row r="1915" spans="1:15" ht="12" customHeight="1" outlineLevel="1" x14ac:dyDescent="0.2">
      <c r="A1915" s="12" t="s">
        <v>24157</v>
      </c>
      <c r="B1915" s="12">
        <v>17552</v>
      </c>
      <c r="C1915" s="12" t="s">
        <v>20135</v>
      </c>
      <c r="D1915" s="17">
        <v>40028</v>
      </c>
      <c r="E1915" s="13">
        <v>40036</v>
      </c>
      <c r="F1915" s="14">
        <v>40037</v>
      </c>
      <c r="G1915" s="19">
        <v>40043</v>
      </c>
      <c r="H1915" s="19">
        <v>40050</v>
      </c>
      <c r="I1915" s="21">
        <v>40060</v>
      </c>
      <c r="J1915" s="22">
        <v>6</v>
      </c>
      <c r="K1915" s="22">
        <v>7</v>
      </c>
      <c r="L1915" s="15">
        <v>13</v>
      </c>
      <c r="M1915" s="15">
        <v>10</v>
      </c>
      <c r="O1915" t="str">
        <f t="shared" si="29"/>
        <v>MCBBound &amp; Not Paid</v>
      </c>
    </row>
    <row r="1916" spans="1:15" ht="12" customHeight="1" outlineLevel="1" x14ac:dyDescent="0.2">
      <c r="A1916" s="12" t="s">
        <v>24158</v>
      </c>
      <c r="B1916" s="12">
        <v>18325</v>
      </c>
      <c r="C1916" s="12" t="s">
        <v>20133</v>
      </c>
      <c r="D1916" s="18"/>
      <c r="E1916" s="13">
        <v>40035</v>
      </c>
      <c r="F1916" s="14">
        <v>40037</v>
      </c>
      <c r="G1916" s="20"/>
      <c r="H1916" s="20"/>
      <c r="J1916" s="23"/>
      <c r="K1916" s="23"/>
      <c r="L1916" s="15">
        <v>0</v>
      </c>
      <c r="M1916" s="15">
        <v>0</v>
      </c>
      <c r="O1916" t="str">
        <f t="shared" si="29"/>
        <v>NBBDeclined</v>
      </c>
    </row>
    <row r="1917" spans="1:15" ht="12" customHeight="1" outlineLevel="1" x14ac:dyDescent="0.2">
      <c r="A1917" s="12" t="s">
        <v>24155</v>
      </c>
      <c r="B1917" s="12">
        <v>17411</v>
      </c>
      <c r="C1917" s="12" t="s">
        <v>20135</v>
      </c>
      <c r="D1917" s="13">
        <v>40038</v>
      </c>
      <c r="E1917" s="13">
        <v>40038</v>
      </c>
      <c r="F1917" s="14">
        <v>40038</v>
      </c>
      <c r="G1917" s="14">
        <v>40039</v>
      </c>
      <c r="H1917" s="14">
        <v>40039</v>
      </c>
      <c r="I1917" s="21">
        <v>40040</v>
      </c>
      <c r="J1917" s="15">
        <v>1</v>
      </c>
      <c r="K1917" s="15">
        <v>0</v>
      </c>
      <c r="L1917" s="15">
        <v>1</v>
      </c>
      <c r="M1917" s="15">
        <v>1</v>
      </c>
      <c r="O1917" t="str">
        <f t="shared" si="29"/>
        <v>JRBound &amp; Not Paid</v>
      </c>
    </row>
    <row r="1918" spans="1:15" ht="12" customHeight="1" outlineLevel="1" x14ac:dyDescent="0.2">
      <c r="A1918" s="12" t="s">
        <v>24155</v>
      </c>
      <c r="B1918" s="12">
        <v>17611</v>
      </c>
      <c r="C1918" s="12" t="s">
        <v>20135</v>
      </c>
      <c r="D1918" s="13">
        <v>40029</v>
      </c>
      <c r="E1918" s="13">
        <v>40038</v>
      </c>
      <c r="F1918" s="14">
        <v>40038</v>
      </c>
      <c r="G1918" s="14">
        <v>40064</v>
      </c>
      <c r="H1918" s="19">
        <v>40064</v>
      </c>
      <c r="I1918" s="21">
        <v>40075</v>
      </c>
      <c r="J1918" s="15">
        <v>26</v>
      </c>
      <c r="K1918" s="22">
        <v>0</v>
      </c>
      <c r="L1918" s="15">
        <v>26</v>
      </c>
      <c r="M1918" s="15">
        <v>11</v>
      </c>
      <c r="O1918" t="str">
        <f t="shared" si="29"/>
        <v>JRBound &amp; Not Paid</v>
      </c>
    </row>
    <row r="1919" spans="1:15" ht="12" customHeight="1" outlineLevel="1" x14ac:dyDescent="0.2">
      <c r="A1919" s="12" t="s">
        <v>24157</v>
      </c>
      <c r="B1919" s="12">
        <v>17437</v>
      </c>
      <c r="C1919" s="12" t="s">
        <v>20135</v>
      </c>
      <c r="D1919" s="13">
        <v>40035</v>
      </c>
      <c r="E1919" s="13">
        <v>40038</v>
      </c>
      <c r="F1919" s="14">
        <v>40038</v>
      </c>
      <c r="G1919" s="14">
        <v>40042</v>
      </c>
      <c r="H1919" s="19">
        <v>40042</v>
      </c>
      <c r="I1919" s="21">
        <v>40048</v>
      </c>
      <c r="J1919" s="15">
        <v>4</v>
      </c>
      <c r="K1919" s="22">
        <v>0</v>
      </c>
      <c r="L1919" s="15">
        <v>4</v>
      </c>
      <c r="M1919" s="15">
        <v>6</v>
      </c>
      <c r="O1919" t="str">
        <f t="shared" si="29"/>
        <v>MCBBound &amp; Not Paid</v>
      </c>
    </row>
    <row r="1920" spans="1:15" ht="12" customHeight="1" outlineLevel="1" x14ac:dyDescent="0.2">
      <c r="A1920" s="12" t="s">
        <v>24157</v>
      </c>
      <c r="B1920" s="12">
        <v>17605</v>
      </c>
      <c r="C1920" s="12" t="s">
        <v>20135</v>
      </c>
      <c r="D1920" s="13">
        <v>40035</v>
      </c>
      <c r="E1920" s="13">
        <v>40037</v>
      </c>
      <c r="F1920" s="14">
        <v>40038</v>
      </c>
      <c r="G1920" s="14">
        <v>40053</v>
      </c>
      <c r="H1920" s="14">
        <v>40053</v>
      </c>
      <c r="I1920" s="21">
        <v>40074</v>
      </c>
      <c r="J1920" s="15">
        <v>15</v>
      </c>
      <c r="K1920" s="15">
        <v>0</v>
      </c>
      <c r="L1920" s="15">
        <v>15</v>
      </c>
      <c r="M1920" s="15">
        <v>21</v>
      </c>
      <c r="O1920" t="str">
        <f t="shared" si="29"/>
        <v>MCBBound &amp; Not Paid</v>
      </c>
    </row>
    <row r="1921" spans="1:15" ht="12" customHeight="1" outlineLevel="1" x14ac:dyDescent="0.2">
      <c r="A1921" s="12" t="s">
        <v>20138</v>
      </c>
      <c r="B1921" s="12">
        <v>17652</v>
      </c>
      <c r="C1921" s="12" t="s">
        <v>20135</v>
      </c>
      <c r="D1921" s="13">
        <v>40037</v>
      </c>
      <c r="E1921" s="13">
        <v>40037</v>
      </c>
      <c r="F1921" s="14">
        <v>40039</v>
      </c>
      <c r="G1921" s="14">
        <v>40071</v>
      </c>
      <c r="H1921" s="14">
        <v>40072</v>
      </c>
      <c r="I1921" s="21">
        <v>40087</v>
      </c>
      <c r="J1921" s="15">
        <v>32</v>
      </c>
      <c r="K1921" s="15">
        <v>1</v>
      </c>
      <c r="L1921" s="15">
        <v>33</v>
      </c>
      <c r="M1921" s="15">
        <v>15</v>
      </c>
      <c r="O1921" t="str">
        <f t="shared" si="29"/>
        <v>CNJBound &amp; Not Paid</v>
      </c>
    </row>
    <row r="1922" spans="1:15" ht="12" customHeight="1" outlineLevel="1" x14ac:dyDescent="0.2">
      <c r="A1922" s="12" t="s">
        <v>24153</v>
      </c>
      <c r="B1922" s="12">
        <v>18332</v>
      </c>
      <c r="C1922" s="12" t="s">
        <v>20133</v>
      </c>
      <c r="D1922" s="18"/>
      <c r="E1922" s="13">
        <v>40038</v>
      </c>
      <c r="F1922" s="14">
        <v>40039</v>
      </c>
      <c r="G1922" s="8"/>
      <c r="H1922" s="8"/>
      <c r="J1922" s="10"/>
      <c r="K1922" s="10"/>
      <c r="L1922" s="15">
        <v>0</v>
      </c>
      <c r="M1922" s="15">
        <v>0</v>
      </c>
      <c r="O1922" t="str">
        <f t="shared" si="29"/>
        <v>HJMDeclined</v>
      </c>
    </row>
    <row r="1923" spans="1:15" ht="12" customHeight="1" outlineLevel="1" x14ac:dyDescent="0.2">
      <c r="A1923" s="12" t="s">
        <v>24153</v>
      </c>
      <c r="B1923" s="12">
        <v>17539</v>
      </c>
      <c r="C1923" s="12" t="s">
        <v>20135</v>
      </c>
      <c r="D1923" s="17">
        <v>40035</v>
      </c>
      <c r="E1923" s="13">
        <v>40037</v>
      </c>
      <c r="F1923" s="14">
        <v>40039</v>
      </c>
      <c r="G1923" s="19">
        <v>40044</v>
      </c>
      <c r="H1923" s="19">
        <v>40045</v>
      </c>
      <c r="I1923" s="21">
        <v>40057</v>
      </c>
      <c r="J1923" s="22">
        <v>5</v>
      </c>
      <c r="K1923" s="22">
        <v>1</v>
      </c>
      <c r="L1923" s="15">
        <v>6</v>
      </c>
      <c r="M1923" s="15">
        <v>12</v>
      </c>
      <c r="O1923" t="str">
        <f t="shared" ref="O1923:O1986" si="30">+A1923&amp;C1923</f>
        <v>HJMBound &amp; Not Paid</v>
      </c>
    </row>
    <row r="1924" spans="1:15" ht="12" customHeight="1" outlineLevel="1" x14ac:dyDescent="0.2">
      <c r="A1924" s="12" t="s">
        <v>24153</v>
      </c>
      <c r="B1924" s="12">
        <v>18333</v>
      </c>
      <c r="C1924" s="12" t="s">
        <v>20133</v>
      </c>
      <c r="D1924" s="13">
        <v>39988</v>
      </c>
      <c r="E1924" s="13">
        <v>40039</v>
      </c>
      <c r="F1924" s="14">
        <v>40039</v>
      </c>
      <c r="G1924" s="20"/>
      <c r="H1924" s="20"/>
      <c r="J1924" s="23"/>
      <c r="K1924" s="23"/>
      <c r="L1924" s="15">
        <v>0</v>
      </c>
      <c r="M1924" s="15">
        <v>0</v>
      </c>
      <c r="O1924" t="str">
        <f t="shared" si="30"/>
        <v>HJMDeclined</v>
      </c>
    </row>
    <row r="1925" spans="1:15" ht="12" customHeight="1" outlineLevel="1" x14ac:dyDescent="0.2">
      <c r="A1925" s="12" t="s">
        <v>24153</v>
      </c>
      <c r="B1925" s="12">
        <v>17637</v>
      </c>
      <c r="C1925" s="12" t="s">
        <v>20135</v>
      </c>
      <c r="D1925" s="13">
        <v>40004</v>
      </c>
      <c r="E1925" s="13">
        <v>40039</v>
      </c>
      <c r="F1925" s="14">
        <v>40039</v>
      </c>
      <c r="G1925" s="14">
        <v>40053</v>
      </c>
      <c r="H1925" s="14">
        <v>40071</v>
      </c>
      <c r="I1925" s="21">
        <v>40086</v>
      </c>
      <c r="J1925" s="15">
        <v>14</v>
      </c>
      <c r="K1925" s="15">
        <v>18</v>
      </c>
      <c r="L1925" s="15">
        <v>32</v>
      </c>
      <c r="M1925" s="15">
        <v>15</v>
      </c>
      <c r="O1925" t="str">
        <f t="shared" si="30"/>
        <v>HJMBound &amp; Not Paid</v>
      </c>
    </row>
    <row r="1926" spans="1:15" ht="12" customHeight="1" outlineLevel="1" x14ac:dyDescent="0.2">
      <c r="A1926" s="12" t="s">
        <v>24153</v>
      </c>
      <c r="B1926" s="12">
        <v>18331</v>
      </c>
      <c r="C1926" s="12" t="s">
        <v>24152</v>
      </c>
      <c r="D1926" s="13">
        <v>40030</v>
      </c>
      <c r="E1926" s="13">
        <v>40035</v>
      </c>
      <c r="F1926" s="14">
        <v>40039</v>
      </c>
      <c r="G1926" s="14">
        <v>40039</v>
      </c>
      <c r="H1926" s="14">
        <v>40073</v>
      </c>
      <c r="J1926" s="15">
        <v>0</v>
      </c>
      <c r="K1926" s="15">
        <v>34</v>
      </c>
      <c r="L1926" s="15">
        <v>34</v>
      </c>
      <c r="M1926" s="15">
        <v>0</v>
      </c>
      <c r="O1926" t="str">
        <f t="shared" si="30"/>
        <v>HJMQuote Issued</v>
      </c>
    </row>
    <row r="1927" spans="1:15" ht="12" customHeight="1" outlineLevel="1" x14ac:dyDescent="0.2">
      <c r="A1927" s="12" t="s">
        <v>24153</v>
      </c>
      <c r="B1927" s="12">
        <v>18330</v>
      </c>
      <c r="C1927" s="12" t="s">
        <v>20134</v>
      </c>
      <c r="D1927" s="13">
        <v>40037</v>
      </c>
      <c r="E1927" s="13">
        <v>40038</v>
      </c>
      <c r="F1927" s="14">
        <v>40039</v>
      </c>
      <c r="G1927" s="14">
        <v>40039</v>
      </c>
      <c r="H1927" s="19">
        <v>40039</v>
      </c>
      <c r="J1927" s="15">
        <v>0</v>
      </c>
      <c r="K1927" s="22">
        <v>0</v>
      </c>
      <c r="L1927" s="15">
        <v>0</v>
      </c>
      <c r="M1927" s="15">
        <v>0</v>
      </c>
      <c r="O1927" t="str">
        <f t="shared" si="30"/>
        <v>HJMNo Sale</v>
      </c>
    </row>
    <row r="1928" spans="1:15" ht="12" customHeight="1" outlineLevel="1" x14ac:dyDescent="0.2">
      <c r="A1928" s="12" t="s">
        <v>24153</v>
      </c>
      <c r="B1928" s="12">
        <v>18334</v>
      </c>
      <c r="C1928" s="12" t="s">
        <v>20133</v>
      </c>
      <c r="D1928" s="18"/>
      <c r="E1928" s="13">
        <v>40039</v>
      </c>
      <c r="F1928" s="14">
        <v>40039</v>
      </c>
      <c r="G1928" s="8"/>
      <c r="H1928" s="8"/>
      <c r="J1928" s="10"/>
      <c r="K1928" s="10"/>
      <c r="L1928" s="15">
        <v>0</v>
      </c>
      <c r="M1928" s="15">
        <v>0</v>
      </c>
      <c r="O1928" t="str">
        <f t="shared" si="30"/>
        <v>HJMDeclined</v>
      </c>
    </row>
    <row r="1929" spans="1:15" ht="12" customHeight="1" outlineLevel="1" x14ac:dyDescent="0.2">
      <c r="A1929" s="12" t="s">
        <v>24153</v>
      </c>
      <c r="B1929" s="12">
        <v>18335</v>
      </c>
      <c r="C1929" s="12" t="s">
        <v>20133</v>
      </c>
      <c r="D1929" s="13">
        <v>40025</v>
      </c>
      <c r="E1929" s="13">
        <v>40039</v>
      </c>
      <c r="F1929" s="14">
        <v>40039</v>
      </c>
      <c r="G1929" s="8"/>
      <c r="H1929" s="8"/>
      <c r="J1929" s="10"/>
      <c r="K1929" s="10"/>
      <c r="L1929" s="15">
        <v>0</v>
      </c>
      <c r="M1929" s="15">
        <v>0</v>
      </c>
      <c r="O1929" t="str">
        <f t="shared" si="30"/>
        <v>HJMDeclined</v>
      </c>
    </row>
    <row r="1930" spans="1:15" ht="12" customHeight="1" outlineLevel="1" x14ac:dyDescent="0.2">
      <c r="A1930" s="12" t="s">
        <v>24153</v>
      </c>
      <c r="B1930" s="12">
        <v>18336</v>
      </c>
      <c r="C1930" s="12" t="s">
        <v>20133</v>
      </c>
      <c r="D1930" s="13">
        <v>39933</v>
      </c>
      <c r="E1930" s="13">
        <v>40039</v>
      </c>
      <c r="F1930" s="14">
        <v>40039</v>
      </c>
      <c r="G1930" s="19">
        <v>40042</v>
      </c>
      <c r="H1930" s="8"/>
      <c r="J1930" s="22">
        <v>3</v>
      </c>
      <c r="K1930" s="10"/>
      <c r="L1930" s="15">
        <v>0</v>
      </c>
      <c r="M1930" s="15">
        <v>0</v>
      </c>
      <c r="O1930" t="str">
        <f t="shared" si="30"/>
        <v>HJMDeclined</v>
      </c>
    </row>
    <row r="1931" spans="1:15" ht="12" customHeight="1" outlineLevel="1" x14ac:dyDescent="0.2">
      <c r="A1931" s="12" t="s">
        <v>24155</v>
      </c>
      <c r="B1931" s="12">
        <v>17533</v>
      </c>
      <c r="C1931" s="12" t="s">
        <v>20135</v>
      </c>
      <c r="D1931" s="13">
        <v>40037</v>
      </c>
      <c r="E1931" s="13">
        <v>40038</v>
      </c>
      <c r="F1931" s="14">
        <v>40039</v>
      </c>
      <c r="G1931" s="19">
        <v>40046</v>
      </c>
      <c r="H1931" s="19">
        <v>40046</v>
      </c>
      <c r="I1931" s="21">
        <v>40057</v>
      </c>
      <c r="J1931" s="22">
        <v>7</v>
      </c>
      <c r="K1931" s="22">
        <v>0</v>
      </c>
      <c r="L1931" s="15">
        <v>7</v>
      </c>
      <c r="M1931" s="15">
        <v>11</v>
      </c>
      <c r="O1931" t="str">
        <f t="shared" si="30"/>
        <v>JRBound &amp; Not Paid</v>
      </c>
    </row>
    <row r="1932" spans="1:15" ht="12" customHeight="1" outlineLevel="1" x14ac:dyDescent="0.2">
      <c r="A1932" s="12" t="s">
        <v>24155</v>
      </c>
      <c r="B1932" s="12">
        <v>17615</v>
      </c>
      <c r="C1932" s="12" t="s">
        <v>20135</v>
      </c>
      <c r="D1932" s="13">
        <v>40036</v>
      </c>
      <c r="E1932" s="13">
        <v>40038</v>
      </c>
      <c r="F1932" s="14">
        <v>40039</v>
      </c>
      <c r="G1932" s="14">
        <v>40064</v>
      </c>
      <c r="H1932" s="14">
        <v>40067</v>
      </c>
      <c r="I1932" s="21">
        <v>40077</v>
      </c>
      <c r="J1932" s="15">
        <v>25</v>
      </c>
      <c r="K1932" s="15">
        <v>3</v>
      </c>
      <c r="L1932" s="15">
        <v>28</v>
      </c>
      <c r="M1932" s="15">
        <v>10</v>
      </c>
      <c r="O1932" t="str">
        <f t="shared" si="30"/>
        <v>JRBound &amp; Not Paid</v>
      </c>
    </row>
    <row r="1933" spans="1:15" ht="12" customHeight="1" outlineLevel="1" x14ac:dyDescent="0.2">
      <c r="A1933" s="12" t="s">
        <v>24155</v>
      </c>
      <c r="B1933" s="12">
        <v>17550</v>
      </c>
      <c r="C1933" s="12" t="s">
        <v>20135</v>
      </c>
      <c r="D1933" s="13">
        <v>39997</v>
      </c>
      <c r="E1933" s="13">
        <v>40037</v>
      </c>
      <c r="F1933" s="14">
        <v>40039</v>
      </c>
      <c r="G1933" s="14">
        <v>40046</v>
      </c>
      <c r="H1933" s="14">
        <v>40046</v>
      </c>
      <c r="I1933" s="21">
        <v>40057</v>
      </c>
      <c r="J1933" s="15">
        <v>7</v>
      </c>
      <c r="K1933" s="15">
        <v>0</v>
      </c>
      <c r="L1933" s="15">
        <v>7</v>
      </c>
      <c r="M1933" s="15">
        <v>11</v>
      </c>
      <c r="O1933" t="str">
        <f t="shared" si="30"/>
        <v>JRBound &amp; Not Paid</v>
      </c>
    </row>
    <row r="1934" spans="1:15" ht="12" customHeight="1" outlineLevel="1" x14ac:dyDescent="0.2">
      <c r="A1934" s="12" t="s">
        <v>24156</v>
      </c>
      <c r="B1934" s="12">
        <v>17740</v>
      </c>
      <c r="C1934" s="12" t="s">
        <v>24152</v>
      </c>
      <c r="D1934" s="17">
        <v>40036</v>
      </c>
      <c r="E1934" s="13">
        <v>40038</v>
      </c>
      <c r="F1934" s="14">
        <v>40039</v>
      </c>
      <c r="G1934" s="19">
        <v>40093</v>
      </c>
      <c r="H1934" s="19">
        <v>40093</v>
      </c>
      <c r="I1934" s="21">
        <v>40107</v>
      </c>
      <c r="J1934" s="22">
        <v>54</v>
      </c>
      <c r="K1934" s="22">
        <v>0</v>
      </c>
      <c r="L1934" s="15">
        <v>54</v>
      </c>
      <c r="M1934" s="15">
        <v>14</v>
      </c>
      <c r="O1934" t="str">
        <f t="shared" si="30"/>
        <v>LABQuote Issued</v>
      </c>
    </row>
    <row r="1935" spans="1:15" ht="12" customHeight="1" outlineLevel="1" x14ac:dyDescent="0.2">
      <c r="A1935" s="12" t="s">
        <v>24157</v>
      </c>
      <c r="B1935" s="12">
        <v>17649</v>
      </c>
      <c r="C1935" s="12" t="s">
        <v>20135</v>
      </c>
      <c r="D1935" s="13">
        <v>40035</v>
      </c>
      <c r="E1935" s="13">
        <v>40039</v>
      </c>
      <c r="F1935" s="14">
        <v>40039</v>
      </c>
      <c r="G1935" s="14">
        <v>40046</v>
      </c>
      <c r="H1935" s="14">
        <v>40074</v>
      </c>
      <c r="I1935" s="21">
        <v>40087</v>
      </c>
      <c r="J1935" s="15">
        <v>7</v>
      </c>
      <c r="K1935" s="15">
        <v>28</v>
      </c>
      <c r="L1935" s="15">
        <v>35</v>
      </c>
      <c r="M1935" s="15">
        <v>13</v>
      </c>
      <c r="O1935" t="str">
        <f t="shared" si="30"/>
        <v>MCBBound &amp; Not Paid</v>
      </c>
    </row>
    <row r="1936" spans="1:15" ht="12" customHeight="1" outlineLevel="1" x14ac:dyDescent="0.2">
      <c r="A1936" s="12" t="s">
        <v>24157</v>
      </c>
      <c r="B1936" s="12">
        <v>17419</v>
      </c>
      <c r="C1936" s="12" t="s">
        <v>20135</v>
      </c>
      <c r="D1936" s="13">
        <v>40039</v>
      </c>
      <c r="E1936" s="13">
        <v>40039</v>
      </c>
      <c r="F1936" s="14">
        <v>40039</v>
      </c>
      <c r="G1936" s="19">
        <v>40039</v>
      </c>
      <c r="H1936" s="19">
        <v>40041</v>
      </c>
      <c r="I1936" s="21">
        <v>40042</v>
      </c>
      <c r="J1936" s="22">
        <v>0</v>
      </c>
      <c r="K1936" s="22">
        <v>2</v>
      </c>
      <c r="L1936" s="15">
        <v>2</v>
      </c>
      <c r="M1936" s="15">
        <v>1</v>
      </c>
      <c r="O1936" t="str">
        <f t="shared" si="30"/>
        <v>MCBBound &amp; Not Paid</v>
      </c>
    </row>
    <row r="1937" spans="1:15" ht="12" customHeight="1" outlineLevel="1" x14ac:dyDescent="0.2">
      <c r="A1937" s="12" t="s">
        <v>20138</v>
      </c>
      <c r="B1937" s="12">
        <v>17556</v>
      </c>
      <c r="C1937" s="12" t="s">
        <v>20135</v>
      </c>
      <c r="D1937" s="13">
        <v>40037</v>
      </c>
      <c r="E1937" s="13">
        <v>40042</v>
      </c>
      <c r="F1937" s="14">
        <v>40042</v>
      </c>
      <c r="G1937" s="19">
        <v>40045</v>
      </c>
      <c r="H1937" s="19">
        <v>40049</v>
      </c>
      <c r="I1937" s="21">
        <v>40061</v>
      </c>
      <c r="J1937" s="22">
        <v>3</v>
      </c>
      <c r="K1937" s="22">
        <v>4</v>
      </c>
      <c r="L1937" s="15">
        <v>7</v>
      </c>
      <c r="M1937" s="15">
        <v>12</v>
      </c>
      <c r="O1937" t="str">
        <f t="shared" si="30"/>
        <v>CNJBound &amp; Not Paid</v>
      </c>
    </row>
    <row r="1938" spans="1:15" ht="12" customHeight="1" outlineLevel="1" x14ac:dyDescent="0.2">
      <c r="A1938" s="12" t="s">
        <v>20138</v>
      </c>
      <c r="B1938" s="12">
        <v>17614</v>
      </c>
      <c r="C1938" s="12" t="s">
        <v>20135</v>
      </c>
      <c r="D1938" s="13">
        <v>40035</v>
      </c>
      <c r="E1938" s="13">
        <v>40042</v>
      </c>
      <c r="F1938" s="14">
        <v>40042</v>
      </c>
      <c r="G1938" s="14">
        <v>40060</v>
      </c>
      <c r="H1938" s="14">
        <v>40060</v>
      </c>
      <c r="I1938" s="21">
        <v>40076</v>
      </c>
      <c r="J1938" s="15">
        <v>18</v>
      </c>
      <c r="K1938" s="15">
        <v>0</v>
      </c>
      <c r="L1938" s="15">
        <v>18</v>
      </c>
      <c r="M1938" s="15">
        <v>16</v>
      </c>
      <c r="O1938" t="str">
        <f t="shared" si="30"/>
        <v>CNJBound &amp; Not Paid</v>
      </c>
    </row>
    <row r="1939" spans="1:15" ht="12" customHeight="1" outlineLevel="1" x14ac:dyDescent="0.2">
      <c r="A1939" s="12" t="s">
        <v>24153</v>
      </c>
      <c r="B1939" s="12">
        <v>18338</v>
      </c>
      <c r="C1939" s="12" t="s">
        <v>20133</v>
      </c>
      <c r="D1939" s="13">
        <v>40038</v>
      </c>
      <c r="E1939" s="13">
        <v>40039</v>
      </c>
      <c r="F1939" s="14">
        <v>40042</v>
      </c>
      <c r="G1939" s="8"/>
      <c r="H1939" s="8"/>
      <c r="J1939" s="10"/>
      <c r="K1939" s="10"/>
      <c r="L1939" s="15">
        <v>0</v>
      </c>
      <c r="M1939" s="15">
        <v>0</v>
      </c>
      <c r="O1939" t="str">
        <f t="shared" si="30"/>
        <v>HJMDeclined</v>
      </c>
    </row>
    <row r="1940" spans="1:15" ht="12" customHeight="1" outlineLevel="1" x14ac:dyDescent="0.2">
      <c r="A1940" s="12" t="s">
        <v>24153</v>
      </c>
      <c r="B1940" s="12">
        <v>17582</v>
      </c>
      <c r="C1940" s="12" t="s">
        <v>24152</v>
      </c>
      <c r="D1940" s="13">
        <v>40039</v>
      </c>
      <c r="E1940" s="13">
        <v>40042</v>
      </c>
      <c r="F1940" s="14">
        <v>40042</v>
      </c>
      <c r="G1940" s="19">
        <v>40047</v>
      </c>
      <c r="H1940" s="19">
        <v>40047</v>
      </c>
      <c r="I1940" s="21">
        <v>40068</v>
      </c>
      <c r="J1940" s="22">
        <v>5</v>
      </c>
      <c r="K1940" s="22">
        <v>0</v>
      </c>
      <c r="L1940" s="15">
        <v>5</v>
      </c>
      <c r="M1940" s="15">
        <v>21</v>
      </c>
      <c r="O1940" t="str">
        <f t="shared" si="30"/>
        <v>HJMQuote Issued</v>
      </c>
    </row>
    <row r="1941" spans="1:15" ht="12" customHeight="1" outlineLevel="1" x14ac:dyDescent="0.2">
      <c r="A1941" s="12" t="s">
        <v>24153</v>
      </c>
      <c r="B1941" s="12">
        <v>18337</v>
      </c>
      <c r="C1941" s="12" t="s">
        <v>20134</v>
      </c>
      <c r="D1941" s="13">
        <v>40038</v>
      </c>
      <c r="E1941" s="13">
        <v>40039</v>
      </c>
      <c r="F1941" s="14">
        <v>40042</v>
      </c>
      <c r="G1941" s="14">
        <v>40043</v>
      </c>
      <c r="H1941" s="14">
        <v>40046</v>
      </c>
      <c r="J1941" s="15">
        <v>1</v>
      </c>
      <c r="K1941" s="15">
        <v>3</v>
      </c>
      <c r="L1941" s="15">
        <v>4</v>
      </c>
      <c r="M1941" s="15">
        <v>0</v>
      </c>
      <c r="O1941" t="str">
        <f t="shared" si="30"/>
        <v>HJMNo Sale</v>
      </c>
    </row>
    <row r="1942" spans="1:15" ht="12" customHeight="1" outlineLevel="1" x14ac:dyDescent="0.2">
      <c r="A1942" s="12" t="s">
        <v>24153</v>
      </c>
      <c r="B1942" s="12">
        <v>18340</v>
      </c>
      <c r="C1942" s="12" t="s">
        <v>24152</v>
      </c>
      <c r="D1942" s="13">
        <v>40030</v>
      </c>
      <c r="E1942" s="13">
        <v>40042</v>
      </c>
      <c r="F1942" s="14">
        <v>40042</v>
      </c>
      <c r="G1942" s="14">
        <v>40051</v>
      </c>
      <c r="H1942" s="19">
        <v>40050</v>
      </c>
      <c r="J1942" s="15">
        <v>9</v>
      </c>
      <c r="K1942" s="22">
        <v>-1</v>
      </c>
      <c r="L1942" s="15">
        <v>8</v>
      </c>
      <c r="M1942" s="15">
        <v>0</v>
      </c>
      <c r="O1942" t="str">
        <f t="shared" si="30"/>
        <v>HJMQuote Issued</v>
      </c>
    </row>
    <row r="1943" spans="1:15" ht="12" customHeight="1" outlineLevel="1" x14ac:dyDescent="0.2">
      <c r="A1943" s="12" t="s">
        <v>24153</v>
      </c>
      <c r="B1943" s="12">
        <v>18339</v>
      </c>
      <c r="C1943" s="12" t="s">
        <v>20133</v>
      </c>
      <c r="D1943" s="13">
        <v>40039</v>
      </c>
      <c r="E1943" s="13">
        <v>40042</v>
      </c>
      <c r="F1943" s="14">
        <v>40042</v>
      </c>
      <c r="G1943" s="19">
        <v>40043</v>
      </c>
      <c r="H1943" s="8"/>
      <c r="J1943" s="22">
        <v>1</v>
      </c>
      <c r="K1943" s="10"/>
      <c r="L1943" s="15">
        <v>0</v>
      </c>
      <c r="M1943" s="15">
        <v>0</v>
      </c>
      <c r="O1943" t="str">
        <f t="shared" si="30"/>
        <v>HJMDeclined</v>
      </c>
    </row>
    <row r="1944" spans="1:15" ht="12" customHeight="1" outlineLevel="1" x14ac:dyDescent="0.2">
      <c r="A1944" s="12" t="s">
        <v>24153</v>
      </c>
      <c r="B1944" s="12">
        <v>18341</v>
      </c>
      <c r="C1944" s="12" t="s">
        <v>20134</v>
      </c>
      <c r="D1944" s="13">
        <v>39982</v>
      </c>
      <c r="E1944" s="13">
        <v>40042</v>
      </c>
      <c r="F1944" s="14">
        <v>40042</v>
      </c>
      <c r="G1944" s="19">
        <v>40045</v>
      </c>
      <c r="H1944" s="19">
        <v>40051</v>
      </c>
      <c r="J1944" s="22">
        <v>3</v>
      </c>
      <c r="K1944" s="22">
        <v>6</v>
      </c>
      <c r="L1944" s="15">
        <v>9</v>
      </c>
      <c r="M1944" s="15">
        <v>0</v>
      </c>
      <c r="O1944" t="str">
        <f t="shared" si="30"/>
        <v>HJMNo Sale</v>
      </c>
    </row>
    <row r="1945" spans="1:15" ht="12" customHeight="1" outlineLevel="1" x14ac:dyDescent="0.2">
      <c r="A1945" s="12" t="s">
        <v>24155</v>
      </c>
      <c r="B1945" s="12">
        <v>17736</v>
      </c>
      <c r="C1945" s="12" t="s">
        <v>24152</v>
      </c>
      <c r="D1945" s="13">
        <v>40029</v>
      </c>
      <c r="E1945" s="13">
        <v>40042</v>
      </c>
      <c r="F1945" s="14">
        <v>40042</v>
      </c>
      <c r="G1945" s="19">
        <v>40088</v>
      </c>
      <c r="H1945" s="19">
        <v>40088</v>
      </c>
      <c r="I1945" s="21">
        <v>40105</v>
      </c>
      <c r="J1945" s="22">
        <v>46</v>
      </c>
      <c r="K1945" s="22">
        <v>0</v>
      </c>
      <c r="L1945" s="15">
        <v>46</v>
      </c>
      <c r="M1945" s="15">
        <v>17</v>
      </c>
      <c r="O1945" t="str">
        <f t="shared" si="30"/>
        <v>JRQuote Issued</v>
      </c>
    </row>
    <row r="1946" spans="1:15" ht="12" customHeight="1" outlineLevel="1" x14ac:dyDescent="0.2">
      <c r="A1946" s="12" t="s">
        <v>24157</v>
      </c>
      <c r="B1946" s="12">
        <v>17534</v>
      </c>
      <c r="C1946" s="12" t="s">
        <v>20135</v>
      </c>
      <c r="D1946" s="13">
        <v>40031</v>
      </c>
      <c r="E1946" s="13">
        <v>40039</v>
      </c>
      <c r="F1946" s="14">
        <v>40042</v>
      </c>
      <c r="G1946" s="19">
        <v>40044</v>
      </c>
      <c r="H1946" s="19">
        <v>40045</v>
      </c>
      <c r="I1946" s="21">
        <v>40057</v>
      </c>
      <c r="J1946" s="22">
        <v>2</v>
      </c>
      <c r="K1946" s="22">
        <v>1</v>
      </c>
      <c r="L1946" s="15">
        <v>3</v>
      </c>
      <c r="M1946" s="15">
        <v>12</v>
      </c>
      <c r="O1946" t="str">
        <f t="shared" si="30"/>
        <v>MCBBound &amp; Not Paid</v>
      </c>
    </row>
    <row r="1947" spans="1:15" ht="12" customHeight="1" outlineLevel="1" x14ac:dyDescent="0.2">
      <c r="A1947" s="12" t="s">
        <v>24157</v>
      </c>
      <c r="B1947" s="12">
        <v>17757</v>
      </c>
      <c r="C1947" s="12" t="s">
        <v>24152</v>
      </c>
      <c r="D1947" s="13">
        <v>40032</v>
      </c>
      <c r="E1947" s="13">
        <v>40042</v>
      </c>
      <c r="F1947" s="14">
        <v>40042</v>
      </c>
      <c r="G1947" s="19">
        <v>40070</v>
      </c>
      <c r="H1947" s="19">
        <v>40070</v>
      </c>
      <c r="I1947" s="21">
        <v>40113</v>
      </c>
      <c r="J1947" s="22">
        <v>28</v>
      </c>
      <c r="K1947" s="22">
        <v>0</v>
      </c>
      <c r="L1947" s="15">
        <v>28</v>
      </c>
      <c r="M1947" s="15">
        <v>43</v>
      </c>
      <c r="O1947" t="str">
        <f t="shared" si="30"/>
        <v>MCBQuote Issued</v>
      </c>
    </row>
    <row r="1948" spans="1:15" ht="12" customHeight="1" outlineLevel="1" x14ac:dyDescent="0.2">
      <c r="A1948" s="12" t="s">
        <v>20138</v>
      </c>
      <c r="B1948" s="12">
        <v>17597</v>
      </c>
      <c r="C1948" s="12" t="s">
        <v>20135</v>
      </c>
      <c r="D1948" s="13">
        <v>40035</v>
      </c>
      <c r="E1948" s="13">
        <v>40043</v>
      </c>
      <c r="F1948" s="14">
        <v>40043</v>
      </c>
      <c r="G1948" s="19">
        <v>40066</v>
      </c>
      <c r="H1948" s="19">
        <v>40066</v>
      </c>
      <c r="I1948" s="21">
        <v>40071</v>
      </c>
      <c r="J1948" s="22">
        <v>23</v>
      </c>
      <c r="K1948" s="22">
        <v>0</v>
      </c>
      <c r="L1948" s="15">
        <v>23</v>
      </c>
      <c r="M1948" s="15">
        <v>5</v>
      </c>
      <c r="O1948" t="str">
        <f t="shared" si="30"/>
        <v>CNJBound &amp; Not Paid</v>
      </c>
    </row>
    <row r="1949" spans="1:15" ht="12" customHeight="1" outlineLevel="1" x14ac:dyDescent="0.2">
      <c r="A1949" s="12" t="s">
        <v>24153</v>
      </c>
      <c r="B1949" s="12">
        <v>18344</v>
      </c>
      <c r="C1949" s="12" t="s">
        <v>20135</v>
      </c>
      <c r="D1949" s="13">
        <v>40038</v>
      </c>
      <c r="E1949" s="13">
        <v>40042</v>
      </c>
      <c r="F1949" s="14">
        <v>40043</v>
      </c>
      <c r="G1949" s="19">
        <v>40045</v>
      </c>
      <c r="H1949" s="19">
        <v>40071</v>
      </c>
      <c r="J1949" s="22">
        <v>2</v>
      </c>
      <c r="K1949" s="22">
        <v>26</v>
      </c>
      <c r="L1949" s="15">
        <v>28</v>
      </c>
      <c r="M1949" s="15">
        <v>0</v>
      </c>
      <c r="O1949" t="str">
        <f t="shared" si="30"/>
        <v>HJMBound &amp; Not Paid</v>
      </c>
    </row>
    <row r="1950" spans="1:15" ht="12" customHeight="1" outlineLevel="1" x14ac:dyDescent="0.2">
      <c r="A1950" s="12" t="s">
        <v>24153</v>
      </c>
      <c r="B1950" s="12">
        <v>18342</v>
      </c>
      <c r="C1950" s="12" t="s">
        <v>20135</v>
      </c>
      <c r="D1950" s="13">
        <v>40042</v>
      </c>
      <c r="E1950" s="13">
        <v>40042</v>
      </c>
      <c r="F1950" s="14">
        <v>40043</v>
      </c>
      <c r="G1950" s="19">
        <v>40043</v>
      </c>
      <c r="H1950" s="19">
        <v>40049</v>
      </c>
      <c r="J1950" s="22">
        <v>0</v>
      </c>
      <c r="K1950" s="22">
        <v>6</v>
      </c>
      <c r="L1950" s="15">
        <v>6</v>
      </c>
      <c r="M1950" s="15">
        <v>0</v>
      </c>
      <c r="O1950" t="str">
        <f t="shared" si="30"/>
        <v>HJMBound &amp; Not Paid</v>
      </c>
    </row>
    <row r="1951" spans="1:15" ht="12" customHeight="1" outlineLevel="1" x14ac:dyDescent="0.2">
      <c r="A1951" s="12" t="s">
        <v>24153</v>
      </c>
      <c r="B1951" s="12">
        <v>18345</v>
      </c>
      <c r="C1951" s="12" t="s">
        <v>24151</v>
      </c>
      <c r="D1951" s="13">
        <v>40042</v>
      </c>
      <c r="E1951" s="13">
        <v>40043</v>
      </c>
      <c r="F1951" s="14">
        <v>40043</v>
      </c>
      <c r="G1951" s="14">
        <v>40045</v>
      </c>
      <c r="H1951" s="14">
        <v>40050</v>
      </c>
      <c r="J1951" s="15">
        <v>2</v>
      </c>
      <c r="K1951" s="15">
        <v>5</v>
      </c>
      <c r="L1951" s="15">
        <v>7</v>
      </c>
      <c r="M1951" s="15">
        <v>0</v>
      </c>
      <c r="O1951" t="str">
        <f t="shared" si="30"/>
        <v>HJMRating</v>
      </c>
    </row>
    <row r="1952" spans="1:15" ht="12" customHeight="1" outlineLevel="1" x14ac:dyDescent="0.2">
      <c r="A1952" s="12" t="s">
        <v>24153</v>
      </c>
      <c r="B1952" s="12">
        <v>18346</v>
      </c>
      <c r="C1952" s="12" t="s">
        <v>20133</v>
      </c>
      <c r="D1952" s="18"/>
      <c r="E1952" s="13">
        <v>40043</v>
      </c>
      <c r="F1952" s="14">
        <v>40043</v>
      </c>
      <c r="G1952" s="14">
        <v>40043</v>
      </c>
      <c r="H1952" s="20"/>
      <c r="J1952" s="15">
        <v>0</v>
      </c>
      <c r="K1952" s="23"/>
      <c r="L1952" s="15">
        <v>0</v>
      </c>
      <c r="M1952" s="15">
        <v>0</v>
      </c>
      <c r="O1952" t="str">
        <f t="shared" si="30"/>
        <v>HJMDeclined</v>
      </c>
    </row>
    <row r="1953" spans="1:15" ht="12" customHeight="1" outlineLevel="1" x14ac:dyDescent="0.2">
      <c r="A1953" s="12" t="s">
        <v>24153</v>
      </c>
      <c r="B1953" s="12">
        <v>18343</v>
      </c>
      <c r="C1953" s="12" t="s">
        <v>20135</v>
      </c>
      <c r="D1953" s="13">
        <v>40039</v>
      </c>
      <c r="E1953" s="13">
        <v>40042</v>
      </c>
      <c r="F1953" s="14">
        <v>40043</v>
      </c>
      <c r="G1953" s="19">
        <v>40043</v>
      </c>
      <c r="H1953" s="19">
        <v>40043</v>
      </c>
      <c r="J1953" s="22">
        <v>0</v>
      </c>
      <c r="K1953" s="22">
        <v>0</v>
      </c>
      <c r="L1953" s="15">
        <v>0</v>
      </c>
      <c r="M1953" s="15">
        <v>0</v>
      </c>
      <c r="O1953" t="str">
        <f t="shared" si="30"/>
        <v>HJMBound &amp; Not Paid</v>
      </c>
    </row>
    <row r="1954" spans="1:15" ht="12" customHeight="1" outlineLevel="1" x14ac:dyDescent="0.2">
      <c r="A1954" s="12" t="s">
        <v>24155</v>
      </c>
      <c r="B1954" s="12">
        <v>17645</v>
      </c>
      <c r="C1954" s="12" t="s">
        <v>20135</v>
      </c>
      <c r="D1954" s="13">
        <v>40039</v>
      </c>
      <c r="E1954" s="13">
        <v>40043</v>
      </c>
      <c r="F1954" s="14">
        <v>40043</v>
      </c>
      <c r="G1954" s="19">
        <v>40073</v>
      </c>
      <c r="H1954" s="19">
        <v>40073</v>
      </c>
      <c r="I1954" s="21">
        <v>40087</v>
      </c>
      <c r="J1954" s="22">
        <v>30</v>
      </c>
      <c r="K1954" s="22">
        <v>0</v>
      </c>
      <c r="L1954" s="15">
        <v>30</v>
      </c>
      <c r="M1954" s="15">
        <v>14</v>
      </c>
      <c r="O1954" t="str">
        <f t="shared" si="30"/>
        <v>JRBound &amp; Not Paid</v>
      </c>
    </row>
    <row r="1955" spans="1:15" ht="12" customHeight="1" outlineLevel="1" x14ac:dyDescent="0.2">
      <c r="A1955" s="12" t="s">
        <v>24155</v>
      </c>
      <c r="B1955" s="12">
        <v>17553</v>
      </c>
      <c r="C1955" s="12" t="s">
        <v>20135</v>
      </c>
      <c r="D1955" s="13">
        <v>40042</v>
      </c>
      <c r="E1955" s="13">
        <v>40043</v>
      </c>
      <c r="F1955" s="14">
        <v>40043</v>
      </c>
      <c r="G1955" s="19">
        <v>40051</v>
      </c>
      <c r="H1955" s="19">
        <v>40051</v>
      </c>
      <c r="I1955" s="21">
        <v>40060</v>
      </c>
      <c r="J1955" s="22">
        <v>8</v>
      </c>
      <c r="K1955" s="22">
        <v>0</v>
      </c>
      <c r="L1955" s="15">
        <v>8</v>
      </c>
      <c r="M1955" s="15">
        <v>9</v>
      </c>
      <c r="O1955" t="str">
        <f t="shared" si="30"/>
        <v>JRBound &amp; Not Paid</v>
      </c>
    </row>
    <row r="1956" spans="1:15" ht="12" customHeight="1" outlineLevel="1" x14ac:dyDescent="0.2">
      <c r="A1956" s="12" t="s">
        <v>24155</v>
      </c>
      <c r="B1956" s="12">
        <v>17650</v>
      </c>
      <c r="C1956" s="12" t="s">
        <v>20135</v>
      </c>
      <c r="D1956" s="13">
        <v>40042</v>
      </c>
      <c r="E1956" s="13">
        <v>40043</v>
      </c>
      <c r="F1956" s="14">
        <v>40043</v>
      </c>
      <c r="G1956" s="19">
        <v>40071</v>
      </c>
      <c r="H1956" s="19">
        <v>40073</v>
      </c>
      <c r="I1956" s="21">
        <v>40087</v>
      </c>
      <c r="J1956" s="22">
        <v>28</v>
      </c>
      <c r="K1956" s="22">
        <v>2</v>
      </c>
      <c r="L1956" s="15">
        <v>30</v>
      </c>
      <c r="M1956" s="15">
        <v>14</v>
      </c>
      <c r="O1956" t="str">
        <f t="shared" si="30"/>
        <v>JRBound &amp; Not Paid</v>
      </c>
    </row>
    <row r="1957" spans="1:15" ht="12" customHeight="1" outlineLevel="1" x14ac:dyDescent="0.2">
      <c r="A1957" s="12" t="s">
        <v>24155</v>
      </c>
      <c r="B1957" s="12">
        <v>17577</v>
      </c>
      <c r="C1957" s="12" t="s">
        <v>20135</v>
      </c>
      <c r="D1957" s="13">
        <v>40042</v>
      </c>
      <c r="E1957" s="13">
        <v>40042</v>
      </c>
      <c r="F1957" s="14">
        <v>40043</v>
      </c>
      <c r="G1957" s="19">
        <v>40056</v>
      </c>
      <c r="H1957" s="19">
        <v>40057</v>
      </c>
      <c r="I1957" s="21">
        <v>40067</v>
      </c>
      <c r="J1957" s="22">
        <v>13</v>
      </c>
      <c r="K1957" s="22">
        <v>1</v>
      </c>
      <c r="L1957" s="15">
        <v>14</v>
      </c>
      <c r="M1957" s="15">
        <v>10</v>
      </c>
      <c r="O1957" t="str">
        <f t="shared" si="30"/>
        <v>JRBound &amp; Not Paid</v>
      </c>
    </row>
    <row r="1958" spans="1:15" ht="12" customHeight="1" outlineLevel="1" x14ac:dyDescent="0.2">
      <c r="A1958" s="12" t="s">
        <v>24157</v>
      </c>
      <c r="B1958" s="12">
        <v>17632</v>
      </c>
      <c r="C1958" s="12" t="s">
        <v>20135</v>
      </c>
      <c r="D1958" s="13">
        <v>40036</v>
      </c>
      <c r="E1958" s="13">
        <v>40042</v>
      </c>
      <c r="F1958" s="14">
        <v>40043</v>
      </c>
      <c r="G1958" s="19">
        <v>40060</v>
      </c>
      <c r="H1958" s="19">
        <v>40072</v>
      </c>
      <c r="I1958" s="21">
        <v>40085</v>
      </c>
      <c r="J1958" s="22">
        <v>17</v>
      </c>
      <c r="K1958" s="22">
        <v>12</v>
      </c>
      <c r="L1958" s="15">
        <v>29</v>
      </c>
      <c r="M1958" s="15">
        <v>13</v>
      </c>
      <c r="O1958" t="str">
        <f t="shared" si="30"/>
        <v>MCBBound &amp; Not Paid</v>
      </c>
    </row>
    <row r="1959" spans="1:15" ht="12" customHeight="1" outlineLevel="1" x14ac:dyDescent="0.2">
      <c r="A1959" s="12" t="s">
        <v>20138</v>
      </c>
      <c r="B1959" s="12">
        <v>17646</v>
      </c>
      <c r="C1959" s="12" t="s">
        <v>20135</v>
      </c>
      <c r="D1959" s="13">
        <v>40042</v>
      </c>
      <c r="E1959" s="13">
        <v>40044</v>
      </c>
      <c r="F1959" s="14">
        <v>40044</v>
      </c>
      <c r="G1959" s="14">
        <v>40071</v>
      </c>
      <c r="H1959" s="14">
        <v>40071</v>
      </c>
      <c r="I1959" s="21">
        <v>40087</v>
      </c>
      <c r="J1959" s="15">
        <v>27</v>
      </c>
      <c r="K1959" s="15">
        <v>0</v>
      </c>
      <c r="L1959" s="15">
        <v>27</v>
      </c>
      <c r="M1959" s="15">
        <v>16</v>
      </c>
      <c r="O1959" t="str">
        <f t="shared" si="30"/>
        <v>CNJBound &amp; Not Paid</v>
      </c>
    </row>
    <row r="1960" spans="1:15" ht="12" customHeight="1" outlineLevel="1" x14ac:dyDescent="0.2">
      <c r="A1960" s="12" t="s">
        <v>20138</v>
      </c>
      <c r="B1960" s="12">
        <v>17571</v>
      </c>
      <c r="C1960" s="12" t="s">
        <v>20135</v>
      </c>
      <c r="D1960" s="13">
        <v>40044</v>
      </c>
      <c r="E1960" s="13">
        <v>40044</v>
      </c>
      <c r="F1960" s="14">
        <v>40044</v>
      </c>
      <c r="G1960" s="19">
        <v>40053</v>
      </c>
      <c r="H1960" s="19">
        <v>40053</v>
      </c>
      <c r="I1960" s="21">
        <v>40065</v>
      </c>
      <c r="J1960" s="22">
        <v>9</v>
      </c>
      <c r="K1960" s="22">
        <v>0</v>
      </c>
      <c r="L1960" s="15">
        <v>9</v>
      </c>
      <c r="M1960" s="15">
        <v>12</v>
      </c>
      <c r="O1960" t="str">
        <f t="shared" si="30"/>
        <v>CNJBound &amp; Not Paid</v>
      </c>
    </row>
    <row r="1961" spans="1:15" ht="12" customHeight="1" outlineLevel="1" x14ac:dyDescent="0.2">
      <c r="A1961" s="12" t="s">
        <v>24153</v>
      </c>
      <c r="B1961" s="12">
        <v>18351</v>
      </c>
      <c r="C1961" s="12" t="s">
        <v>20133</v>
      </c>
      <c r="D1961" s="13">
        <v>40044</v>
      </c>
      <c r="E1961" s="13">
        <v>40044</v>
      </c>
      <c r="F1961" s="14">
        <v>40044</v>
      </c>
      <c r="G1961" s="8"/>
      <c r="H1961" s="8"/>
      <c r="J1961" s="10"/>
      <c r="K1961" s="10"/>
      <c r="L1961" s="15">
        <v>0</v>
      </c>
      <c r="M1961" s="15">
        <v>0</v>
      </c>
      <c r="O1961" t="str">
        <f t="shared" si="30"/>
        <v>HJMDeclined</v>
      </c>
    </row>
    <row r="1962" spans="1:15" ht="12" customHeight="1" outlineLevel="1" x14ac:dyDescent="0.2">
      <c r="A1962" s="12" t="s">
        <v>24153</v>
      </c>
      <c r="B1962" s="12">
        <v>18347</v>
      </c>
      <c r="C1962" s="12" t="s">
        <v>20133</v>
      </c>
      <c r="D1962" s="18"/>
      <c r="E1962" s="13">
        <v>40043</v>
      </c>
      <c r="F1962" s="14">
        <v>40044</v>
      </c>
      <c r="G1962" s="8"/>
      <c r="H1962" s="8"/>
      <c r="J1962" s="10"/>
      <c r="K1962" s="10"/>
      <c r="L1962" s="15">
        <v>0</v>
      </c>
      <c r="M1962" s="15">
        <v>0</v>
      </c>
      <c r="O1962" t="str">
        <f t="shared" si="30"/>
        <v>HJMDeclined</v>
      </c>
    </row>
    <row r="1963" spans="1:15" ht="12" customHeight="1" outlineLevel="1" x14ac:dyDescent="0.2">
      <c r="A1963" s="12" t="s">
        <v>24153</v>
      </c>
      <c r="B1963" s="12">
        <v>18348</v>
      </c>
      <c r="C1963" s="12" t="s">
        <v>20133</v>
      </c>
      <c r="D1963" s="17">
        <v>39987</v>
      </c>
      <c r="E1963" s="13">
        <v>40043</v>
      </c>
      <c r="F1963" s="14">
        <v>40044</v>
      </c>
      <c r="G1963" s="20"/>
      <c r="H1963" s="8"/>
      <c r="J1963" s="23"/>
      <c r="K1963" s="10"/>
      <c r="L1963" s="15">
        <v>0</v>
      </c>
      <c r="M1963" s="15">
        <v>0</v>
      </c>
      <c r="O1963" t="str">
        <f t="shared" si="30"/>
        <v>HJMDeclined</v>
      </c>
    </row>
    <row r="1964" spans="1:15" ht="12" customHeight="1" outlineLevel="1" x14ac:dyDescent="0.2">
      <c r="A1964" s="12" t="s">
        <v>24153</v>
      </c>
      <c r="B1964" s="12">
        <v>18352</v>
      </c>
      <c r="C1964" s="12" t="s">
        <v>20135</v>
      </c>
      <c r="D1964" s="13">
        <v>40044</v>
      </c>
      <c r="E1964" s="13">
        <v>40044</v>
      </c>
      <c r="F1964" s="14">
        <v>40044</v>
      </c>
      <c r="G1964" s="19">
        <v>40046</v>
      </c>
      <c r="H1964" s="19">
        <v>40051</v>
      </c>
      <c r="J1964" s="22">
        <v>2</v>
      </c>
      <c r="K1964" s="22">
        <v>5</v>
      </c>
      <c r="L1964" s="15">
        <v>7</v>
      </c>
      <c r="M1964" s="15">
        <v>0</v>
      </c>
      <c r="O1964" t="str">
        <f t="shared" si="30"/>
        <v>HJMBound &amp; Not Paid</v>
      </c>
    </row>
    <row r="1965" spans="1:15" ht="12" customHeight="1" outlineLevel="1" x14ac:dyDescent="0.2">
      <c r="A1965" s="12" t="s">
        <v>24153</v>
      </c>
      <c r="B1965" s="12">
        <v>18349</v>
      </c>
      <c r="C1965" s="12" t="s">
        <v>20133</v>
      </c>
      <c r="D1965" s="13">
        <v>40015</v>
      </c>
      <c r="E1965" s="13">
        <v>40044</v>
      </c>
      <c r="F1965" s="14">
        <v>40044</v>
      </c>
      <c r="G1965" s="8"/>
      <c r="H1965" s="8"/>
      <c r="J1965" s="10"/>
      <c r="K1965" s="10"/>
      <c r="L1965" s="15">
        <v>0</v>
      </c>
      <c r="M1965" s="15">
        <v>0</v>
      </c>
      <c r="O1965" t="str">
        <f t="shared" si="30"/>
        <v>HJMDeclined</v>
      </c>
    </row>
    <row r="1966" spans="1:15" ht="12" customHeight="1" outlineLevel="1" x14ac:dyDescent="0.2">
      <c r="A1966" s="12" t="s">
        <v>24153</v>
      </c>
      <c r="B1966" s="12">
        <v>18350</v>
      </c>
      <c r="C1966" s="12" t="s">
        <v>20133</v>
      </c>
      <c r="D1966" s="17">
        <v>40044</v>
      </c>
      <c r="E1966" s="13">
        <v>40044</v>
      </c>
      <c r="F1966" s="14">
        <v>40044</v>
      </c>
      <c r="G1966" s="19">
        <v>40046</v>
      </c>
      <c r="H1966" s="8"/>
      <c r="J1966" s="22">
        <v>2</v>
      </c>
      <c r="K1966" s="10"/>
      <c r="L1966" s="15">
        <v>0</v>
      </c>
      <c r="M1966" s="15">
        <v>0</v>
      </c>
      <c r="O1966" t="str">
        <f t="shared" si="30"/>
        <v>HJMDeclined</v>
      </c>
    </row>
    <row r="1967" spans="1:15" ht="12" customHeight="1" outlineLevel="1" x14ac:dyDescent="0.2">
      <c r="A1967" s="12" t="s">
        <v>24155</v>
      </c>
      <c r="B1967" s="12">
        <v>17575</v>
      </c>
      <c r="C1967" s="12" t="s">
        <v>20135</v>
      </c>
      <c r="D1967" s="13">
        <v>40009</v>
      </c>
      <c r="E1967" s="13">
        <v>40043</v>
      </c>
      <c r="F1967" s="14">
        <v>40044</v>
      </c>
      <c r="G1967" s="19">
        <v>40058</v>
      </c>
      <c r="H1967" s="19">
        <v>40059</v>
      </c>
      <c r="I1967" s="21">
        <v>40067</v>
      </c>
      <c r="J1967" s="22">
        <v>14</v>
      </c>
      <c r="K1967" s="22">
        <v>1</v>
      </c>
      <c r="L1967" s="15">
        <v>15</v>
      </c>
      <c r="M1967" s="15">
        <v>8</v>
      </c>
      <c r="O1967" t="str">
        <f t="shared" si="30"/>
        <v>JRBound &amp; Not Paid</v>
      </c>
    </row>
    <row r="1968" spans="1:15" ht="12" customHeight="1" outlineLevel="1" x14ac:dyDescent="0.2">
      <c r="A1968" s="12" t="s">
        <v>24156</v>
      </c>
      <c r="B1968" s="12">
        <v>17642</v>
      </c>
      <c r="C1968" s="12" t="s">
        <v>20135</v>
      </c>
      <c r="D1968" s="13">
        <v>40037</v>
      </c>
      <c r="E1968" s="13">
        <v>40044</v>
      </c>
      <c r="F1968" s="14">
        <v>40044</v>
      </c>
      <c r="G1968" s="19">
        <v>40074</v>
      </c>
      <c r="H1968" s="19">
        <v>40074</v>
      </c>
      <c r="I1968" s="21">
        <v>40087</v>
      </c>
      <c r="J1968" s="22">
        <v>30</v>
      </c>
      <c r="K1968" s="22">
        <v>0</v>
      </c>
      <c r="L1968" s="15">
        <v>30</v>
      </c>
      <c r="M1968" s="15">
        <v>13</v>
      </c>
      <c r="O1968" t="str">
        <f t="shared" si="30"/>
        <v>LABBound &amp; Not Paid</v>
      </c>
    </row>
    <row r="1969" spans="1:15" ht="12" customHeight="1" outlineLevel="1" x14ac:dyDescent="0.2">
      <c r="A1969" s="12" t="s">
        <v>24153</v>
      </c>
      <c r="B1969" s="12">
        <v>18356</v>
      </c>
      <c r="C1969" s="12" t="s">
        <v>20135</v>
      </c>
      <c r="D1969" s="13">
        <v>40044</v>
      </c>
      <c r="E1969" s="13">
        <v>40044</v>
      </c>
      <c r="F1969" s="14">
        <v>40045</v>
      </c>
      <c r="G1969" s="14">
        <v>40045</v>
      </c>
      <c r="H1969" s="14">
        <v>40046</v>
      </c>
      <c r="I1969" s="21">
        <v>38680</v>
      </c>
      <c r="J1969" s="15">
        <v>0</v>
      </c>
      <c r="K1969" s="15">
        <v>1</v>
      </c>
      <c r="L1969" s="15">
        <v>1</v>
      </c>
      <c r="M1969" s="15">
        <v>-1366</v>
      </c>
      <c r="O1969" t="str">
        <f t="shared" si="30"/>
        <v>HJMBound &amp; Not Paid</v>
      </c>
    </row>
    <row r="1970" spans="1:15" ht="12" customHeight="1" outlineLevel="1" x14ac:dyDescent="0.2">
      <c r="A1970" s="12" t="s">
        <v>24153</v>
      </c>
      <c r="B1970" s="12">
        <v>18355</v>
      </c>
      <c r="C1970" s="12" t="s">
        <v>20133</v>
      </c>
      <c r="D1970" s="17">
        <v>40042</v>
      </c>
      <c r="E1970" s="13">
        <v>40044</v>
      </c>
      <c r="F1970" s="14">
        <v>40045</v>
      </c>
      <c r="G1970" s="19">
        <v>40053</v>
      </c>
      <c r="H1970" s="8"/>
      <c r="J1970" s="22">
        <v>8</v>
      </c>
      <c r="K1970" s="10"/>
      <c r="L1970" s="15">
        <v>0</v>
      </c>
      <c r="M1970" s="15">
        <v>0</v>
      </c>
      <c r="O1970" t="str">
        <f t="shared" si="30"/>
        <v>HJMDeclined</v>
      </c>
    </row>
    <row r="1971" spans="1:15" ht="12" customHeight="1" outlineLevel="1" x14ac:dyDescent="0.2">
      <c r="A1971" s="12" t="s">
        <v>24153</v>
      </c>
      <c r="B1971" s="12">
        <v>18357</v>
      </c>
      <c r="C1971" s="12" t="s">
        <v>24152</v>
      </c>
      <c r="D1971" s="13">
        <v>40044</v>
      </c>
      <c r="E1971" s="13">
        <v>40045</v>
      </c>
      <c r="F1971" s="14">
        <v>40045</v>
      </c>
      <c r="G1971" s="14">
        <v>40049</v>
      </c>
      <c r="H1971" s="14">
        <v>40050</v>
      </c>
      <c r="J1971" s="15">
        <v>4</v>
      </c>
      <c r="K1971" s="15">
        <v>1</v>
      </c>
      <c r="L1971" s="15">
        <v>5</v>
      </c>
      <c r="M1971" s="15">
        <v>0</v>
      </c>
      <c r="O1971" t="str">
        <f t="shared" si="30"/>
        <v>HJMQuote Issued</v>
      </c>
    </row>
    <row r="1972" spans="1:15" ht="12" customHeight="1" outlineLevel="1" x14ac:dyDescent="0.2">
      <c r="A1972" s="12" t="s">
        <v>24153</v>
      </c>
      <c r="B1972" s="12">
        <v>18354</v>
      </c>
      <c r="C1972" s="12" t="s">
        <v>20133</v>
      </c>
      <c r="D1972" s="17">
        <v>40035</v>
      </c>
      <c r="E1972" s="13">
        <v>40044</v>
      </c>
      <c r="F1972" s="14">
        <v>40045</v>
      </c>
      <c r="G1972" s="8"/>
      <c r="H1972" s="8"/>
      <c r="J1972" s="10"/>
      <c r="K1972" s="10"/>
      <c r="L1972" s="15">
        <v>0</v>
      </c>
      <c r="M1972" s="15">
        <v>0</v>
      </c>
      <c r="O1972" t="str">
        <f t="shared" si="30"/>
        <v>HJMDeclined</v>
      </c>
    </row>
    <row r="1973" spans="1:15" ht="12" customHeight="1" outlineLevel="1" x14ac:dyDescent="0.2">
      <c r="A1973" s="12" t="s">
        <v>24153</v>
      </c>
      <c r="B1973" s="12">
        <v>18353</v>
      </c>
      <c r="C1973" s="12" t="s">
        <v>20136</v>
      </c>
      <c r="D1973" s="13">
        <v>40043</v>
      </c>
      <c r="E1973" s="13">
        <v>40044</v>
      </c>
      <c r="F1973" s="14">
        <v>40045</v>
      </c>
      <c r="G1973" s="8"/>
      <c r="H1973" s="8"/>
      <c r="J1973" s="10"/>
      <c r="K1973" s="10"/>
      <c r="L1973" s="15">
        <v>0</v>
      </c>
      <c r="M1973" s="15">
        <v>0</v>
      </c>
      <c r="O1973" t="str">
        <f t="shared" si="30"/>
        <v>HJMClose-No Info</v>
      </c>
    </row>
    <row r="1974" spans="1:15" ht="12" customHeight="1" outlineLevel="1" x14ac:dyDescent="0.2">
      <c r="A1974" s="12" t="s">
        <v>24155</v>
      </c>
      <c r="B1974" s="12">
        <v>17764</v>
      </c>
      <c r="C1974" s="12" t="s">
        <v>24151</v>
      </c>
      <c r="D1974" s="13">
        <v>40044</v>
      </c>
      <c r="E1974" s="13">
        <v>40045</v>
      </c>
      <c r="F1974" s="14">
        <v>40045</v>
      </c>
      <c r="G1974" s="8"/>
      <c r="H1974" s="8"/>
      <c r="I1974" s="21">
        <v>40115</v>
      </c>
      <c r="J1974" s="10"/>
      <c r="K1974" s="10"/>
      <c r="L1974" s="15">
        <v>0</v>
      </c>
      <c r="M1974" s="15">
        <v>0</v>
      </c>
      <c r="O1974" t="str">
        <f t="shared" si="30"/>
        <v>JRRating</v>
      </c>
    </row>
    <row r="1975" spans="1:15" ht="12" customHeight="1" outlineLevel="1" x14ac:dyDescent="0.2">
      <c r="A1975" s="12" t="s">
        <v>24153</v>
      </c>
      <c r="B1975" s="12">
        <v>18360</v>
      </c>
      <c r="C1975" s="12" t="s">
        <v>20133</v>
      </c>
      <c r="D1975" s="18"/>
      <c r="E1975" s="13">
        <v>40046</v>
      </c>
      <c r="F1975" s="14">
        <v>40046</v>
      </c>
      <c r="G1975" s="20"/>
      <c r="H1975" s="20"/>
      <c r="J1975" s="23"/>
      <c r="K1975" s="23"/>
      <c r="L1975" s="15">
        <v>0</v>
      </c>
      <c r="M1975" s="15">
        <v>0</v>
      </c>
      <c r="O1975" t="str">
        <f t="shared" si="30"/>
        <v>HJMDeclined</v>
      </c>
    </row>
    <row r="1976" spans="1:15" ht="12" customHeight="1" outlineLevel="1" x14ac:dyDescent="0.2">
      <c r="A1976" s="12" t="s">
        <v>24153</v>
      </c>
      <c r="B1976" s="12">
        <v>18361</v>
      </c>
      <c r="C1976" s="12" t="s">
        <v>20133</v>
      </c>
      <c r="D1976" s="13">
        <v>40029</v>
      </c>
      <c r="E1976" s="13">
        <v>40046</v>
      </c>
      <c r="F1976" s="14">
        <v>40046</v>
      </c>
      <c r="G1976" s="8"/>
      <c r="H1976" s="8"/>
      <c r="J1976" s="10"/>
      <c r="K1976" s="10"/>
      <c r="L1976" s="15">
        <v>0</v>
      </c>
      <c r="M1976" s="15">
        <v>0</v>
      </c>
      <c r="O1976" t="str">
        <f t="shared" si="30"/>
        <v>HJMDeclined</v>
      </c>
    </row>
    <row r="1977" spans="1:15" ht="12" customHeight="1" outlineLevel="1" x14ac:dyDescent="0.2">
      <c r="A1977" s="12" t="s">
        <v>24153</v>
      </c>
      <c r="B1977" s="12">
        <v>18362</v>
      </c>
      <c r="C1977" s="12" t="s">
        <v>20133</v>
      </c>
      <c r="D1977" s="13">
        <v>40045</v>
      </c>
      <c r="E1977" s="13">
        <v>40046</v>
      </c>
      <c r="F1977" s="14">
        <v>40046</v>
      </c>
      <c r="G1977" s="19">
        <v>40049</v>
      </c>
      <c r="H1977" s="8"/>
      <c r="J1977" s="22">
        <v>3</v>
      </c>
      <c r="K1977" s="10"/>
      <c r="L1977" s="15">
        <v>0</v>
      </c>
      <c r="M1977" s="15">
        <v>0</v>
      </c>
      <c r="O1977" t="str">
        <f t="shared" si="30"/>
        <v>HJMDeclined</v>
      </c>
    </row>
    <row r="1978" spans="1:15" ht="12" customHeight="1" outlineLevel="1" x14ac:dyDescent="0.2">
      <c r="A1978" s="12" t="s">
        <v>24153</v>
      </c>
      <c r="B1978" s="12">
        <v>18359</v>
      </c>
      <c r="C1978" s="12" t="s">
        <v>20133</v>
      </c>
      <c r="D1978" s="13">
        <v>40039</v>
      </c>
      <c r="E1978" s="13">
        <v>40046</v>
      </c>
      <c r="F1978" s="14">
        <v>40046</v>
      </c>
      <c r="G1978" s="8"/>
      <c r="H1978" s="8"/>
      <c r="J1978" s="10"/>
      <c r="K1978" s="10"/>
      <c r="L1978" s="15">
        <v>0</v>
      </c>
      <c r="M1978" s="15">
        <v>0</v>
      </c>
      <c r="O1978" t="str">
        <f t="shared" si="30"/>
        <v>HJMDeclined</v>
      </c>
    </row>
    <row r="1979" spans="1:15" ht="12" customHeight="1" outlineLevel="1" x14ac:dyDescent="0.2">
      <c r="A1979" s="12" t="s">
        <v>24153</v>
      </c>
      <c r="B1979" s="12">
        <v>18358</v>
      </c>
      <c r="C1979" s="12" t="s">
        <v>20133</v>
      </c>
      <c r="D1979" s="18"/>
      <c r="E1979" s="13">
        <v>40045</v>
      </c>
      <c r="F1979" s="14">
        <v>40046</v>
      </c>
      <c r="G1979" s="8"/>
      <c r="H1979" s="8"/>
      <c r="J1979" s="10"/>
      <c r="K1979" s="10"/>
      <c r="L1979" s="15">
        <v>0</v>
      </c>
      <c r="M1979" s="15">
        <v>0</v>
      </c>
      <c r="O1979" t="str">
        <f t="shared" si="30"/>
        <v>HJMDeclined</v>
      </c>
    </row>
    <row r="1980" spans="1:15" ht="12" customHeight="1" outlineLevel="1" x14ac:dyDescent="0.2">
      <c r="A1980" s="12" t="s">
        <v>24153</v>
      </c>
      <c r="B1980" s="12">
        <v>18363</v>
      </c>
      <c r="C1980" s="12" t="s">
        <v>20133</v>
      </c>
      <c r="D1980" s="13">
        <v>40023</v>
      </c>
      <c r="E1980" s="13">
        <v>40046</v>
      </c>
      <c r="F1980" s="14">
        <v>40046</v>
      </c>
      <c r="G1980" s="19">
        <v>40046</v>
      </c>
      <c r="H1980" s="8"/>
      <c r="J1980" s="22">
        <v>0</v>
      </c>
      <c r="K1980" s="10"/>
      <c r="L1980" s="15">
        <v>0</v>
      </c>
      <c r="M1980" s="15">
        <v>0</v>
      </c>
      <c r="O1980" t="str">
        <f t="shared" si="30"/>
        <v>HJMDeclined</v>
      </c>
    </row>
    <row r="1981" spans="1:15" ht="12" customHeight="1" outlineLevel="1" x14ac:dyDescent="0.2">
      <c r="A1981" s="12" t="s">
        <v>24153</v>
      </c>
      <c r="B1981" s="12">
        <v>17647</v>
      </c>
      <c r="C1981" s="12" t="s">
        <v>20135</v>
      </c>
      <c r="D1981" s="13">
        <v>40038</v>
      </c>
      <c r="E1981" s="13">
        <v>40045</v>
      </c>
      <c r="F1981" s="14">
        <v>40046</v>
      </c>
      <c r="G1981" s="19">
        <v>40056</v>
      </c>
      <c r="H1981" s="19">
        <v>40079</v>
      </c>
      <c r="I1981" s="21">
        <v>40087</v>
      </c>
      <c r="J1981" s="22">
        <v>10</v>
      </c>
      <c r="K1981" s="22">
        <v>23</v>
      </c>
      <c r="L1981" s="15">
        <v>33</v>
      </c>
      <c r="M1981" s="15">
        <v>8</v>
      </c>
      <c r="O1981" t="str">
        <f t="shared" si="30"/>
        <v>HJMBound &amp; Not Paid</v>
      </c>
    </row>
    <row r="1982" spans="1:15" ht="12" customHeight="1" outlineLevel="1" x14ac:dyDescent="0.2">
      <c r="A1982" s="12" t="s">
        <v>20138</v>
      </c>
      <c r="B1982" s="12">
        <v>17684</v>
      </c>
      <c r="C1982" s="12" t="s">
        <v>20135</v>
      </c>
      <c r="D1982" s="13">
        <v>40046</v>
      </c>
      <c r="E1982" s="13">
        <v>40049</v>
      </c>
      <c r="F1982" s="14">
        <v>40049</v>
      </c>
      <c r="G1982" s="19">
        <v>40073</v>
      </c>
      <c r="H1982" s="19">
        <v>40074</v>
      </c>
      <c r="I1982" s="21">
        <v>40092</v>
      </c>
      <c r="J1982" s="22">
        <v>24</v>
      </c>
      <c r="K1982" s="22">
        <v>1</v>
      </c>
      <c r="L1982" s="15">
        <v>25</v>
      </c>
      <c r="M1982" s="15">
        <v>18</v>
      </c>
      <c r="O1982" t="str">
        <f t="shared" si="30"/>
        <v>CNJBound &amp; Not Paid</v>
      </c>
    </row>
    <row r="1983" spans="1:15" ht="12" customHeight="1" outlineLevel="1" x14ac:dyDescent="0.2">
      <c r="A1983" s="12" t="s">
        <v>20138</v>
      </c>
      <c r="B1983" s="12">
        <v>17685</v>
      </c>
      <c r="C1983" s="12" t="s">
        <v>20135</v>
      </c>
      <c r="D1983" s="13">
        <v>40046</v>
      </c>
      <c r="E1983" s="13">
        <v>40049</v>
      </c>
      <c r="F1983" s="14">
        <v>40049</v>
      </c>
      <c r="G1983" s="19">
        <v>40077</v>
      </c>
      <c r="H1983" s="19">
        <v>40077</v>
      </c>
      <c r="I1983" s="21">
        <v>40092</v>
      </c>
      <c r="J1983" s="22">
        <v>28</v>
      </c>
      <c r="K1983" s="22">
        <v>0</v>
      </c>
      <c r="L1983" s="15">
        <v>28</v>
      </c>
      <c r="M1983" s="15">
        <v>15</v>
      </c>
      <c r="O1983" t="str">
        <f t="shared" si="30"/>
        <v>CNJBound &amp; Not Paid</v>
      </c>
    </row>
    <row r="1984" spans="1:15" ht="12" customHeight="1" outlineLevel="1" x14ac:dyDescent="0.2">
      <c r="A1984" s="12" t="s">
        <v>20138</v>
      </c>
      <c r="B1984" s="12">
        <v>17691</v>
      </c>
      <c r="C1984" s="12" t="s">
        <v>20135</v>
      </c>
      <c r="D1984" s="13">
        <v>40045</v>
      </c>
      <c r="E1984" s="13">
        <v>40049</v>
      </c>
      <c r="F1984" s="14">
        <v>40049</v>
      </c>
      <c r="G1984" s="19">
        <v>40079</v>
      </c>
      <c r="H1984" s="19">
        <v>40079</v>
      </c>
      <c r="I1984" s="21">
        <v>40093</v>
      </c>
      <c r="J1984" s="22">
        <v>30</v>
      </c>
      <c r="K1984" s="22">
        <v>0</v>
      </c>
      <c r="L1984" s="15">
        <v>30</v>
      </c>
      <c r="M1984" s="15">
        <v>14</v>
      </c>
      <c r="O1984" t="str">
        <f t="shared" si="30"/>
        <v>CNJBound &amp; Not Paid</v>
      </c>
    </row>
    <row r="1985" spans="1:15" ht="12" customHeight="1" outlineLevel="1" x14ac:dyDescent="0.2">
      <c r="A1985" s="12" t="s">
        <v>20138</v>
      </c>
      <c r="B1985" s="12">
        <v>17578</v>
      </c>
      <c r="C1985" s="12" t="s">
        <v>20135</v>
      </c>
      <c r="D1985" s="13">
        <v>40038</v>
      </c>
      <c r="E1985" s="13">
        <v>40049</v>
      </c>
      <c r="F1985" s="14">
        <v>40049</v>
      </c>
      <c r="G1985" s="19">
        <v>40056</v>
      </c>
      <c r="H1985" s="19">
        <v>40056</v>
      </c>
      <c r="I1985" s="21">
        <v>40067</v>
      </c>
      <c r="J1985" s="22">
        <v>7</v>
      </c>
      <c r="K1985" s="22">
        <v>0</v>
      </c>
      <c r="L1985" s="15">
        <v>7</v>
      </c>
      <c r="M1985" s="15">
        <v>11</v>
      </c>
      <c r="O1985" t="str">
        <f t="shared" si="30"/>
        <v>CNJBound &amp; Not Paid</v>
      </c>
    </row>
    <row r="1986" spans="1:15" ht="12" customHeight="1" outlineLevel="1" x14ac:dyDescent="0.2">
      <c r="A1986" s="12" t="s">
        <v>24153</v>
      </c>
      <c r="B1986" s="12">
        <v>17653</v>
      </c>
      <c r="C1986" s="12" t="s">
        <v>20135</v>
      </c>
      <c r="D1986" s="13">
        <v>40037</v>
      </c>
      <c r="E1986" s="13">
        <v>40047</v>
      </c>
      <c r="F1986" s="14">
        <v>40049</v>
      </c>
      <c r="G1986" s="14">
        <v>40056</v>
      </c>
      <c r="H1986" s="14">
        <v>40077</v>
      </c>
      <c r="I1986" s="21">
        <v>40087</v>
      </c>
      <c r="J1986" s="15">
        <v>7</v>
      </c>
      <c r="K1986" s="15">
        <v>21</v>
      </c>
      <c r="L1986" s="15">
        <v>28</v>
      </c>
      <c r="M1986" s="15">
        <v>10</v>
      </c>
      <c r="O1986" t="str">
        <f t="shared" si="30"/>
        <v>HJMBound &amp; Not Paid</v>
      </c>
    </row>
    <row r="1987" spans="1:15" ht="12" customHeight="1" outlineLevel="1" x14ac:dyDescent="0.2">
      <c r="A1987" s="12" t="s">
        <v>24153</v>
      </c>
      <c r="B1987" s="12">
        <v>17560</v>
      </c>
      <c r="C1987" s="12" t="s">
        <v>20135</v>
      </c>
      <c r="D1987" s="13">
        <v>40049</v>
      </c>
      <c r="E1987" s="13">
        <v>40049</v>
      </c>
      <c r="F1987" s="14">
        <v>40049</v>
      </c>
      <c r="G1987" s="19">
        <v>40050</v>
      </c>
      <c r="H1987" s="19">
        <v>40050</v>
      </c>
      <c r="I1987" s="21">
        <v>40062</v>
      </c>
      <c r="J1987" s="22">
        <v>1</v>
      </c>
      <c r="K1987" s="22">
        <v>0</v>
      </c>
      <c r="L1987" s="15">
        <v>1</v>
      </c>
      <c r="M1987" s="15">
        <v>12</v>
      </c>
      <c r="O1987" t="str">
        <f t="shared" ref="O1987:O2050" si="31">+A1987&amp;C1987</f>
        <v>HJMBound &amp; Not Paid</v>
      </c>
    </row>
    <row r="1988" spans="1:15" ht="12" customHeight="1" outlineLevel="1" x14ac:dyDescent="0.2">
      <c r="A1988" s="12" t="s">
        <v>24155</v>
      </c>
      <c r="B1988" s="12">
        <v>17723</v>
      </c>
      <c r="C1988" s="12" t="s">
        <v>24152</v>
      </c>
      <c r="D1988" s="13">
        <v>40043</v>
      </c>
      <c r="E1988" s="13">
        <v>40046</v>
      </c>
      <c r="F1988" s="14">
        <v>40049</v>
      </c>
      <c r="G1988" s="14">
        <v>40088</v>
      </c>
      <c r="H1988" s="14">
        <v>40088</v>
      </c>
      <c r="I1988" s="21">
        <v>40101</v>
      </c>
      <c r="J1988" s="15">
        <v>39</v>
      </c>
      <c r="K1988" s="15">
        <v>0</v>
      </c>
      <c r="L1988" s="15">
        <v>39</v>
      </c>
      <c r="M1988" s="15">
        <v>13</v>
      </c>
      <c r="O1988" t="str">
        <f t="shared" si="31"/>
        <v>JRQuote Issued</v>
      </c>
    </row>
    <row r="1989" spans="1:15" ht="12" customHeight="1" outlineLevel="1" x14ac:dyDescent="0.2">
      <c r="A1989" s="12" t="s">
        <v>24155</v>
      </c>
      <c r="B1989" s="12">
        <v>17453</v>
      </c>
      <c r="C1989" s="12" t="s">
        <v>20135</v>
      </c>
      <c r="D1989" s="17">
        <v>40047</v>
      </c>
      <c r="E1989" s="13">
        <v>40049</v>
      </c>
      <c r="F1989" s="14">
        <v>40049</v>
      </c>
      <c r="G1989" s="19">
        <v>40050</v>
      </c>
      <c r="H1989" s="19">
        <v>40050</v>
      </c>
      <c r="I1989" s="21">
        <v>40054</v>
      </c>
      <c r="J1989" s="22">
        <v>1</v>
      </c>
      <c r="K1989" s="22">
        <v>0</v>
      </c>
      <c r="L1989" s="15">
        <v>1</v>
      </c>
      <c r="M1989" s="15">
        <v>4</v>
      </c>
      <c r="O1989" t="str">
        <f t="shared" si="31"/>
        <v>JRBound &amp; Not Paid</v>
      </c>
    </row>
    <row r="1990" spans="1:15" ht="12" customHeight="1" outlineLevel="1" x14ac:dyDescent="0.2">
      <c r="A1990" s="12" t="s">
        <v>24156</v>
      </c>
      <c r="B1990" s="12">
        <v>18365</v>
      </c>
      <c r="C1990" s="12" t="s">
        <v>20133</v>
      </c>
      <c r="D1990" s="13">
        <v>40045</v>
      </c>
      <c r="E1990" s="13">
        <v>40048</v>
      </c>
      <c r="F1990" s="14">
        <v>40049</v>
      </c>
      <c r="G1990" s="20"/>
      <c r="H1990" s="20"/>
      <c r="J1990" s="23"/>
      <c r="K1990" s="23"/>
      <c r="L1990" s="15">
        <v>0</v>
      </c>
      <c r="M1990" s="15">
        <v>0</v>
      </c>
      <c r="O1990" t="str">
        <f t="shared" si="31"/>
        <v>LABDeclined</v>
      </c>
    </row>
    <row r="1991" spans="1:15" ht="12" customHeight="1" outlineLevel="1" x14ac:dyDescent="0.2">
      <c r="A1991" s="12" t="s">
        <v>24156</v>
      </c>
      <c r="B1991" s="12">
        <v>18364</v>
      </c>
      <c r="C1991" s="12" t="s">
        <v>20133</v>
      </c>
      <c r="D1991" s="17">
        <v>40009</v>
      </c>
      <c r="E1991" s="13">
        <v>40045</v>
      </c>
      <c r="F1991" s="14">
        <v>40049</v>
      </c>
      <c r="G1991" s="8"/>
      <c r="H1991" s="8"/>
      <c r="J1991" s="10"/>
      <c r="K1991" s="10"/>
      <c r="L1991" s="15">
        <v>0</v>
      </c>
      <c r="M1991" s="15">
        <v>0</v>
      </c>
      <c r="O1991" t="str">
        <f t="shared" si="31"/>
        <v>LABDeclined</v>
      </c>
    </row>
    <row r="1992" spans="1:15" ht="12" customHeight="1" outlineLevel="1" x14ac:dyDescent="0.2">
      <c r="A1992" s="12" t="s">
        <v>24156</v>
      </c>
      <c r="B1992" s="12">
        <v>17610</v>
      </c>
      <c r="C1992" s="12" t="s">
        <v>20135</v>
      </c>
      <c r="D1992" s="13">
        <v>40046</v>
      </c>
      <c r="E1992" s="13">
        <v>40049</v>
      </c>
      <c r="F1992" s="14">
        <v>40049</v>
      </c>
      <c r="G1992" s="14">
        <v>40060</v>
      </c>
      <c r="H1992" s="14">
        <v>40060</v>
      </c>
      <c r="I1992" s="21">
        <v>40075</v>
      </c>
      <c r="J1992" s="15">
        <v>11</v>
      </c>
      <c r="K1992" s="15">
        <v>0</v>
      </c>
      <c r="L1992" s="15">
        <v>11</v>
      </c>
      <c r="M1992" s="15">
        <v>15</v>
      </c>
      <c r="O1992" t="str">
        <f t="shared" si="31"/>
        <v>LABBound &amp; Not Paid</v>
      </c>
    </row>
    <row r="1993" spans="1:15" ht="12" customHeight="1" outlineLevel="1" x14ac:dyDescent="0.2">
      <c r="A1993" s="12" t="s">
        <v>24156</v>
      </c>
      <c r="B1993" s="12">
        <v>18366</v>
      </c>
      <c r="C1993" s="12" t="s">
        <v>20133</v>
      </c>
      <c r="D1993" s="13">
        <v>40031</v>
      </c>
      <c r="E1993" s="13">
        <v>40046</v>
      </c>
      <c r="F1993" s="14">
        <v>40049</v>
      </c>
      <c r="G1993" s="8"/>
      <c r="H1993" s="8"/>
      <c r="J1993" s="10"/>
      <c r="K1993" s="10"/>
      <c r="L1993" s="15">
        <v>0</v>
      </c>
      <c r="M1993" s="15">
        <v>0</v>
      </c>
      <c r="O1993" t="str">
        <f t="shared" si="31"/>
        <v>LABDeclined</v>
      </c>
    </row>
    <row r="1994" spans="1:15" ht="12" customHeight="1" outlineLevel="1" x14ac:dyDescent="0.2">
      <c r="A1994" s="12" t="s">
        <v>24156</v>
      </c>
      <c r="B1994" s="12">
        <v>18367</v>
      </c>
      <c r="C1994" s="12" t="s">
        <v>20133</v>
      </c>
      <c r="D1994" s="13">
        <v>40039</v>
      </c>
      <c r="E1994" s="13">
        <v>40046</v>
      </c>
      <c r="F1994" s="14">
        <v>40049</v>
      </c>
      <c r="G1994" s="20"/>
      <c r="H1994" s="20"/>
      <c r="J1994" s="23"/>
      <c r="K1994" s="23"/>
      <c r="L1994" s="15">
        <v>0</v>
      </c>
      <c r="M1994" s="15">
        <v>0</v>
      </c>
      <c r="O1994" t="str">
        <f t="shared" si="31"/>
        <v>LABDeclined</v>
      </c>
    </row>
    <row r="1995" spans="1:15" ht="12" customHeight="1" outlineLevel="1" x14ac:dyDescent="0.2">
      <c r="A1995" s="12" t="s">
        <v>24157</v>
      </c>
      <c r="B1995" s="12">
        <v>17656</v>
      </c>
      <c r="C1995" s="12" t="s">
        <v>20135</v>
      </c>
      <c r="D1995" s="17">
        <v>40031</v>
      </c>
      <c r="E1995" s="13">
        <v>40049</v>
      </c>
      <c r="F1995" s="14">
        <v>40049</v>
      </c>
      <c r="G1995" s="19">
        <v>40074</v>
      </c>
      <c r="H1995" s="19">
        <v>40074</v>
      </c>
      <c r="I1995" s="21">
        <v>40087</v>
      </c>
      <c r="J1995" s="22">
        <v>25</v>
      </c>
      <c r="K1995" s="22">
        <v>0</v>
      </c>
      <c r="L1995" s="15">
        <v>25</v>
      </c>
      <c r="M1995" s="15">
        <v>13</v>
      </c>
      <c r="O1995" t="str">
        <f t="shared" si="31"/>
        <v>MCBBound &amp; Not Paid</v>
      </c>
    </row>
    <row r="1996" spans="1:15" ht="12" customHeight="1" outlineLevel="1" x14ac:dyDescent="0.2">
      <c r="A1996" s="12" t="s">
        <v>24157</v>
      </c>
      <c r="B1996" s="12">
        <v>17930</v>
      </c>
      <c r="C1996" s="12" t="s">
        <v>24151</v>
      </c>
      <c r="D1996" s="13">
        <v>40046</v>
      </c>
      <c r="E1996" s="13">
        <v>40049</v>
      </c>
      <c r="F1996" s="14">
        <v>40049</v>
      </c>
      <c r="G1996" s="8"/>
      <c r="H1996" s="8"/>
      <c r="I1996" s="21">
        <v>40133</v>
      </c>
      <c r="J1996" s="10"/>
      <c r="K1996" s="10"/>
      <c r="L1996" s="15">
        <v>0</v>
      </c>
      <c r="M1996" s="15">
        <v>0</v>
      </c>
      <c r="O1996" t="str">
        <f t="shared" si="31"/>
        <v>MCBRating</v>
      </c>
    </row>
    <row r="1997" spans="1:15" ht="12" customHeight="1" outlineLevel="1" x14ac:dyDescent="0.2">
      <c r="A1997" s="12" t="s">
        <v>24153</v>
      </c>
      <c r="B1997" s="12">
        <v>18238</v>
      </c>
      <c r="C1997" s="12" t="s">
        <v>20133</v>
      </c>
      <c r="D1997" s="13">
        <v>39997</v>
      </c>
      <c r="E1997" s="13">
        <v>40050</v>
      </c>
      <c r="F1997" s="14">
        <v>40050</v>
      </c>
      <c r="G1997" s="19">
        <v>40000</v>
      </c>
      <c r="H1997" s="8"/>
      <c r="J1997" s="22">
        <v>-50</v>
      </c>
      <c r="K1997" s="10"/>
      <c r="L1997" s="15">
        <v>0</v>
      </c>
      <c r="M1997" s="15">
        <v>0</v>
      </c>
      <c r="O1997" t="str">
        <f t="shared" si="31"/>
        <v>HJMDeclined</v>
      </c>
    </row>
    <row r="1998" spans="1:15" ht="12" customHeight="1" outlineLevel="1" x14ac:dyDescent="0.2">
      <c r="A1998" s="12" t="s">
        <v>24153</v>
      </c>
      <c r="B1998" s="12">
        <v>17458</v>
      </c>
      <c r="C1998" s="12" t="s">
        <v>20135</v>
      </c>
      <c r="D1998" s="13">
        <v>40018</v>
      </c>
      <c r="E1998" s="13">
        <v>40049</v>
      </c>
      <c r="F1998" s="14">
        <v>40050</v>
      </c>
      <c r="G1998" s="14">
        <v>40050</v>
      </c>
      <c r="H1998" s="14">
        <v>40050</v>
      </c>
      <c r="I1998" s="21">
        <v>40055</v>
      </c>
      <c r="J1998" s="15">
        <v>0</v>
      </c>
      <c r="K1998" s="15">
        <v>0</v>
      </c>
      <c r="L1998" s="15">
        <v>0</v>
      </c>
      <c r="M1998" s="15">
        <v>5</v>
      </c>
      <c r="O1998" t="str">
        <f t="shared" si="31"/>
        <v>HJMBound &amp; Not Paid</v>
      </c>
    </row>
    <row r="1999" spans="1:15" ht="12" customHeight="1" outlineLevel="1" x14ac:dyDescent="0.2">
      <c r="A1999" s="12" t="s">
        <v>24155</v>
      </c>
      <c r="B1999" s="12">
        <v>17564</v>
      </c>
      <c r="C1999" s="12" t="s">
        <v>20135</v>
      </c>
      <c r="D1999" s="13">
        <v>40052</v>
      </c>
      <c r="E1999" s="13">
        <v>40038</v>
      </c>
      <c r="F1999" s="14">
        <v>40050</v>
      </c>
      <c r="G1999" s="14">
        <v>40053</v>
      </c>
      <c r="H1999" s="14">
        <v>40053</v>
      </c>
      <c r="I1999" s="21">
        <v>40063</v>
      </c>
      <c r="J1999" s="15">
        <v>3</v>
      </c>
      <c r="K1999" s="15">
        <v>0</v>
      </c>
      <c r="L1999" s="15">
        <v>3</v>
      </c>
      <c r="M1999" s="15">
        <v>10</v>
      </c>
      <c r="O1999" t="str">
        <f t="shared" si="31"/>
        <v>JRBound &amp; Not Paid</v>
      </c>
    </row>
    <row r="2000" spans="1:15" ht="12" customHeight="1" outlineLevel="1" x14ac:dyDescent="0.2">
      <c r="A2000" s="12" t="s">
        <v>24156</v>
      </c>
      <c r="B2000" s="12">
        <v>17766</v>
      </c>
      <c r="C2000" s="12" t="s">
        <v>24151</v>
      </c>
      <c r="D2000" s="17">
        <v>40049</v>
      </c>
      <c r="E2000" s="13">
        <v>40050</v>
      </c>
      <c r="F2000" s="14">
        <v>40050</v>
      </c>
      <c r="G2000" s="20"/>
      <c r="H2000" s="20"/>
      <c r="I2000" s="21">
        <v>40116</v>
      </c>
      <c r="J2000" s="23"/>
      <c r="K2000" s="23"/>
      <c r="L2000" s="15">
        <v>0</v>
      </c>
      <c r="M2000" s="15">
        <v>0</v>
      </c>
      <c r="O2000" t="str">
        <f t="shared" si="31"/>
        <v>LABRating</v>
      </c>
    </row>
    <row r="2001" spans="1:15" ht="12" customHeight="1" outlineLevel="1" x14ac:dyDescent="0.2">
      <c r="A2001" s="12" t="s">
        <v>24156</v>
      </c>
      <c r="B2001" s="12">
        <v>18522</v>
      </c>
      <c r="C2001" s="12" t="s">
        <v>20133</v>
      </c>
      <c r="D2001" s="13">
        <v>40045</v>
      </c>
      <c r="E2001" s="13">
        <v>40049</v>
      </c>
      <c r="F2001" s="14">
        <v>40050</v>
      </c>
      <c r="G2001" s="8"/>
      <c r="H2001" s="8"/>
      <c r="J2001" s="10"/>
      <c r="K2001" s="10"/>
      <c r="L2001" s="15">
        <v>0</v>
      </c>
      <c r="M2001" s="15">
        <v>0</v>
      </c>
      <c r="O2001" t="str">
        <f t="shared" si="31"/>
        <v>LABDeclined</v>
      </c>
    </row>
    <row r="2002" spans="1:15" ht="12" customHeight="1" outlineLevel="1" x14ac:dyDescent="0.2">
      <c r="A2002" s="12" t="s">
        <v>24156</v>
      </c>
      <c r="B2002" s="12">
        <v>18523</v>
      </c>
      <c r="C2002" s="12" t="s">
        <v>20133</v>
      </c>
      <c r="D2002" s="13">
        <v>40024</v>
      </c>
      <c r="E2002" s="13">
        <v>40050</v>
      </c>
      <c r="F2002" s="14">
        <v>40050</v>
      </c>
      <c r="G2002" s="8"/>
      <c r="H2002" s="8"/>
      <c r="J2002" s="10"/>
      <c r="K2002" s="10"/>
      <c r="L2002" s="15">
        <v>0</v>
      </c>
      <c r="M2002" s="15">
        <v>0</v>
      </c>
      <c r="O2002" t="str">
        <f t="shared" si="31"/>
        <v>LABDeclined</v>
      </c>
    </row>
    <row r="2003" spans="1:15" ht="12" customHeight="1" outlineLevel="1" x14ac:dyDescent="0.2">
      <c r="A2003" s="12" t="s">
        <v>24156</v>
      </c>
      <c r="B2003" s="12">
        <v>18524</v>
      </c>
      <c r="C2003" s="12" t="s">
        <v>20133</v>
      </c>
      <c r="D2003" s="18"/>
      <c r="E2003" s="13">
        <v>40050</v>
      </c>
      <c r="F2003" s="14">
        <v>40050</v>
      </c>
      <c r="G2003" s="8"/>
      <c r="H2003" s="8"/>
      <c r="J2003" s="10"/>
      <c r="K2003" s="10"/>
      <c r="L2003" s="15">
        <v>0</v>
      </c>
      <c r="M2003" s="15">
        <v>0</v>
      </c>
      <c r="O2003" t="str">
        <f t="shared" si="31"/>
        <v>LABDeclined</v>
      </c>
    </row>
    <row r="2004" spans="1:15" ht="12" customHeight="1" outlineLevel="1" x14ac:dyDescent="0.2">
      <c r="A2004" s="12" t="s">
        <v>24156</v>
      </c>
      <c r="B2004" s="12">
        <v>18525</v>
      </c>
      <c r="C2004" s="12" t="s">
        <v>20135</v>
      </c>
      <c r="D2004" s="13">
        <v>40056</v>
      </c>
      <c r="E2004" s="13">
        <v>40050</v>
      </c>
      <c r="F2004" s="14">
        <v>40050</v>
      </c>
      <c r="G2004" s="19">
        <v>40067</v>
      </c>
      <c r="H2004" s="19">
        <v>40072</v>
      </c>
      <c r="J2004" s="22">
        <v>17</v>
      </c>
      <c r="K2004" s="22">
        <v>5</v>
      </c>
      <c r="L2004" s="15">
        <v>22</v>
      </c>
      <c r="M2004" s="15">
        <v>0</v>
      </c>
      <c r="O2004" t="str">
        <f t="shared" si="31"/>
        <v>LABBound &amp; Not Paid</v>
      </c>
    </row>
    <row r="2005" spans="1:15" ht="12" customHeight="1" outlineLevel="1" x14ac:dyDescent="0.2">
      <c r="A2005" s="12" t="s">
        <v>24157</v>
      </c>
      <c r="B2005" s="12">
        <v>17772</v>
      </c>
      <c r="C2005" s="12" t="s">
        <v>20135</v>
      </c>
      <c r="D2005" s="13">
        <v>40049</v>
      </c>
      <c r="E2005" s="13">
        <v>40049</v>
      </c>
      <c r="F2005" s="14">
        <v>40050</v>
      </c>
      <c r="G2005" s="19">
        <v>40088</v>
      </c>
      <c r="H2005" s="19">
        <v>40088</v>
      </c>
      <c r="I2005" s="21">
        <v>40117</v>
      </c>
      <c r="J2005" s="22">
        <v>38</v>
      </c>
      <c r="K2005" s="22">
        <v>0</v>
      </c>
      <c r="L2005" s="15">
        <v>38</v>
      </c>
      <c r="M2005" s="15">
        <v>29</v>
      </c>
      <c r="O2005" t="str">
        <f t="shared" si="31"/>
        <v>MCBBound &amp; Not Paid</v>
      </c>
    </row>
    <row r="2006" spans="1:15" ht="12" customHeight="1" outlineLevel="1" x14ac:dyDescent="0.2">
      <c r="A2006" s="12" t="s">
        <v>24157</v>
      </c>
      <c r="B2006" s="12">
        <v>17549</v>
      </c>
      <c r="C2006" s="12" t="s">
        <v>20135</v>
      </c>
      <c r="D2006" s="13">
        <v>40050</v>
      </c>
      <c r="E2006" s="13">
        <v>40050</v>
      </c>
      <c r="F2006" s="14">
        <v>40050</v>
      </c>
      <c r="G2006" s="19">
        <v>40051</v>
      </c>
      <c r="H2006" s="19">
        <v>40051</v>
      </c>
      <c r="I2006" s="21">
        <v>40057</v>
      </c>
      <c r="J2006" s="22">
        <v>1</v>
      </c>
      <c r="K2006" s="22">
        <v>0</v>
      </c>
      <c r="L2006" s="15">
        <v>1</v>
      </c>
      <c r="M2006" s="15">
        <v>6</v>
      </c>
      <c r="O2006" t="str">
        <f t="shared" si="31"/>
        <v>MCBBound &amp; Not Paid</v>
      </c>
    </row>
    <row r="2007" spans="1:15" ht="12" customHeight="1" outlineLevel="1" x14ac:dyDescent="0.2">
      <c r="A2007" s="12" t="s">
        <v>24157</v>
      </c>
      <c r="B2007" s="12">
        <v>17462</v>
      </c>
      <c r="C2007" s="12" t="s">
        <v>20135</v>
      </c>
      <c r="D2007" s="13">
        <v>40050</v>
      </c>
      <c r="E2007" s="13">
        <v>40050</v>
      </c>
      <c r="F2007" s="14">
        <v>40050</v>
      </c>
      <c r="G2007" s="14">
        <v>40050</v>
      </c>
      <c r="H2007" s="14">
        <v>40051</v>
      </c>
      <c r="I2007" s="21">
        <v>40056</v>
      </c>
      <c r="J2007" s="15">
        <v>0</v>
      </c>
      <c r="K2007" s="15">
        <v>1</v>
      </c>
      <c r="L2007" s="15">
        <v>1</v>
      </c>
      <c r="M2007" s="15">
        <v>5</v>
      </c>
      <c r="O2007" t="str">
        <f t="shared" si="31"/>
        <v>MCBBound &amp; Not Paid</v>
      </c>
    </row>
    <row r="2008" spans="1:15" ht="12" customHeight="1" outlineLevel="1" x14ac:dyDescent="0.2">
      <c r="A2008" s="12" t="s">
        <v>24153</v>
      </c>
      <c r="B2008" s="12">
        <v>17570</v>
      </c>
      <c r="C2008" s="12" t="s">
        <v>20135</v>
      </c>
      <c r="D2008" s="13">
        <v>40049</v>
      </c>
      <c r="E2008" s="13">
        <v>40051</v>
      </c>
      <c r="F2008" s="14">
        <v>40051</v>
      </c>
      <c r="G2008" s="19">
        <v>40047</v>
      </c>
      <c r="H2008" s="19">
        <v>40052</v>
      </c>
      <c r="I2008" s="21">
        <v>40064</v>
      </c>
      <c r="J2008" s="22">
        <v>-4</v>
      </c>
      <c r="K2008" s="22">
        <v>5</v>
      </c>
      <c r="L2008" s="15">
        <v>1</v>
      </c>
      <c r="M2008" s="15">
        <v>12</v>
      </c>
      <c r="O2008" t="str">
        <f t="shared" si="31"/>
        <v>HJMBound &amp; Not Paid</v>
      </c>
    </row>
    <row r="2009" spans="1:15" ht="12" customHeight="1" outlineLevel="1" x14ac:dyDescent="0.2">
      <c r="A2009" s="12" t="s">
        <v>24153</v>
      </c>
      <c r="B2009" s="12">
        <v>18223</v>
      </c>
      <c r="C2009" s="12" t="s">
        <v>20136</v>
      </c>
      <c r="D2009" s="13">
        <v>39987</v>
      </c>
      <c r="E2009" s="13">
        <v>40050</v>
      </c>
      <c r="F2009" s="14">
        <v>40051</v>
      </c>
      <c r="G2009" s="19">
        <v>39995</v>
      </c>
      <c r="H2009" s="8"/>
      <c r="J2009" s="22">
        <v>-56</v>
      </c>
      <c r="K2009" s="10"/>
      <c r="L2009" s="15">
        <v>0</v>
      </c>
      <c r="M2009" s="15">
        <v>0</v>
      </c>
      <c r="O2009" t="str">
        <f t="shared" si="31"/>
        <v>HJMClose-No Info</v>
      </c>
    </row>
    <row r="2010" spans="1:15" ht="12" customHeight="1" outlineLevel="1" x14ac:dyDescent="0.2">
      <c r="A2010" s="12" t="s">
        <v>24156</v>
      </c>
      <c r="B2010" s="12">
        <v>18529</v>
      </c>
      <c r="C2010" s="12" t="s">
        <v>20133</v>
      </c>
      <c r="D2010" s="13">
        <v>40018</v>
      </c>
      <c r="E2010" s="13">
        <v>40051</v>
      </c>
      <c r="F2010" s="14">
        <v>40051</v>
      </c>
      <c r="G2010" s="8"/>
      <c r="H2010" s="8"/>
      <c r="J2010" s="10"/>
      <c r="K2010" s="10"/>
      <c r="L2010" s="15">
        <v>0</v>
      </c>
      <c r="M2010" s="15">
        <v>0</v>
      </c>
      <c r="O2010" t="str">
        <f t="shared" si="31"/>
        <v>LABDeclined</v>
      </c>
    </row>
    <row r="2011" spans="1:15" ht="12" customHeight="1" outlineLevel="1" x14ac:dyDescent="0.2">
      <c r="A2011" s="12" t="s">
        <v>24156</v>
      </c>
      <c r="B2011" s="12">
        <v>18526</v>
      </c>
      <c r="C2011" s="12" t="s">
        <v>20133</v>
      </c>
      <c r="D2011" s="13">
        <v>40031</v>
      </c>
      <c r="E2011" s="13">
        <v>40050</v>
      </c>
      <c r="F2011" s="14">
        <v>40051</v>
      </c>
      <c r="G2011" s="20"/>
      <c r="H2011" s="20"/>
      <c r="J2011" s="23"/>
      <c r="K2011" s="23"/>
      <c r="L2011" s="15">
        <v>0</v>
      </c>
      <c r="M2011" s="15">
        <v>0</v>
      </c>
      <c r="O2011" t="str">
        <f t="shared" si="31"/>
        <v>LABDeclined</v>
      </c>
    </row>
    <row r="2012" spans="1:15" ht="12" customHeight="1" outlineLevel="1" x14ac:dyDescent="0.2">
      <c r="A2012" s="12" t="s">
        <v>24156</v>
      </c>
      <c r="B2012" s="12">
        <v>18527</v>
      </c>
      <c r="C2012" s="12" t="s">
        <v>24152</v>
      </c>
      <c r="D2012" s="13">
        <v>40050</v>
      </c>
      <c r="E2012" s="13">
        <v>40050</v>
      </c>
      <c r="F2012" s="14">
        <v>40051</v>
      </c>
      <c r="G2012" s="19">
        <v>40056</v>
      </c>
      <c r="H2012" s="19">
        <v>40095</v>
      </c>
      <c r="J2012" s="22">
        <v>5</v>
      </c>
      <c r="K2012" s="22">
        <v>39</v>
      </c>
      <c r="L2012" s="15">
        <v>44</v>
      </c>
      <c r="M2012" s="15">
        <v>0</v>
      </c>
      <c r="O2012" t="str">
        <f t="shared" si="31"/>
        <v>LABQuote Issued</v>
      </c>
    </row>
    <row r="2013" spans="1:15" ht="12" customHeight="1" outlineLevel="1" x14ac:dyDescent="0.2">
      <c r="A2013" s="12" t="s">
        <v>24156</v>
      </c>
      <c r="B2013" s="12">
        <v>18528</v>
      </c>
      <c r="C2013" s="12" t="s">
        <v>20133</v>
      </c>
      <c r="D2013" s="13">
        <v>40037</v>
      </c>
      <c r="E2013" s="13">
        <v>40050</v>
      </c>
      <c r="F2013" s="14">
        <v>40051</v>
      </c>
      <c r="G2013" s="8"/>
      <c r="H2013" s="8"/>
      <c r="J2013" s="10"/>
      <c r="K2013" s="10"/>
      <c r="L2013" s="15">
        <v>0</v>
      </c>
      <c r="M2013" s="15">
        <v>0</v>
      </c>
      <c r="O2013" t="str">
        <f t="shared" si="31"/>
        <v>LABDeclined</v>
      </c>
    </row>
    <row r="2014" spans="1:15" ht="12" customHeight="1" outlineLevel="1" x14ac:dyDescent="0.2">
      <c r="A2014" s="12" t="s">
        <v>24156</v>
      </c>
      <c r="B2014" s="12">
        <v>17721</v>
      </c>
      <c r="C2014" s="12" t="s">
        <v>20135</v>
      </c>
      <c r="D2014" s="13">
        <v>40044</v>
      </c>
      <c r="E2014" s="13">
        <v>40051</v>
      </c>
      <c r="F2014" s="14">
        <v>40051</v>
      </c>
      <c r="G2014" s="19">
        <v>40087</v>
      </c>
      <c r="H2014" s="19">
        <v>40087</v>
      </c>
      <c r="I2014" s="21">
        <v>40101</v>
      </c>
      <c r="J2014" s="22">
        <v>36</v>
      </c>
      <c r="K2014" s="22">
        <v>0</v>
      </c>
      <c r="L2014" s="15">
        <v>36</v>
      </c>
      <c r="M2014" s="15">
        <v>14</v>
      </c>
      <c r="O2014" t="str">
        <f t="shared" si="31"/>
        <v>LABBound &amp; Not Paid</v>
      </c>
    </row>
    <row r="2015" spans="1:15" ht="12" customHeight="1" outlineLevel="1" x14ac:dyDescent="0.2">
      <c r="A2015" s="12" t="s">
        <v>24157</v>
      </c>
      <c r="B2015" s="12">
        <v>17572</v>
      </c>
      <c r="C2015" s="12" t="s">
        <v>20135</v>
      </c>
      <c r="D2015" s="13">
        <v>40038</v>
      </c>
      <c r="E2015" s="13">
        <v>40051</v>
      </c>
      <c r="F2015" s="14">
        <v>40051</v>
      </c>
      <c r="G2015" s="19">
        <v>40053</v>
      </c>
      <c r="H2015" s="19">
        <v>40057</v>
      </c>
      <c r="I2015" s="16">
        <v>40065</v>
      </c>
      <c r="J2015" s="22">
        <v>2</v>
      </c>
      <c r="K2015" s="22">
        <v>4</v>
      </c>
      <c r="L2015" s="15">
        <v>6</v>
      </c>
      <c r="M2015" s="15">
        <v>8</v>
      </c>
      <c r="O2015" t="str">
        <f t="shared" si="31"/>
        <v>MCBBound &amp; Not Paid</v>
      </c>
    </row>
    <row r="2016" spans="1:15" ht="12" customHeight="1" outlineLevel="1" x14ac:dyDescent="0.2">
      <c r="A2016" s="12" t="s">
        <v>24158</v>
      </c>
      <c r="B2016" s="12">
        <v>18530</v>
      </c>
      <c r="C2016" s="12" t="s">
        <v>20133</v>
      </c>
      <c r="D2016" s="13">
        <v>39721</v>
      </c>
      <c r="E2016" s="13">
        <v>40051</v>
      </c>
      <c r="F2016" s="14">
        <v>40051</v>
      </c>
      <c r="G2016" s="8"/>
      <c r="H2016" s="8"/>
      <c r="J2016" s="10"/>
      <c r="K2016" s="10"/>
      <c r="L2016" s="15">
        <v>0</v>
      </c>
      <c r="M2016" s="15">
        <v>0</v>
      </c>
      <c r="O2016" t="str">
        <f t="shared" si="31"/>
        <v>NBBDeclined</v>
      </c>
    </row>
    <row r="2017" spans="1:15" ht="12" customHeight="1" outlineLevel="1" x14ac:dyDescent="0.2">
      <c r="A2017" s="12" t="s">
        <v>24153</v>
      </c>
      <c r="B2017" s="12">
        <v>18531</v>
      </c>
      <c r="C2017" s="12" t="s">
        <v>20136</v>
      </c>
      <c r="D2017" s="13">
        <v>39960</v>
      </c>
      <c r="E2017" s="13">
        <v>40051</v>
      </c>
      <c r="F2017" s="14">
        <v>40052</v>
      </c>
      <c r="G2017" s="19">
        <v>40056</v>
      </c>
      <c r="H2017" s="8"/>
      <c r="I2017" s="21">
        <v>39168</v>
      </c>
      <c r="J2017" s="22">
        <v>4</v>
      </c>
      <c r="K2017" s="10"/>
      <c r="L2017" s="15">
        <v>0</v>
      </c>
      <c r="M2017" s="15">
        <v>0</v>
      </c>
      <c r="O2017" t="str">
        <f t="shared" si="31"/>
        <v>HJMClose-No Info</v>
      </c>
    </row>
    <row r="2018" spans="1:15" ht="12" customHeight="1" outlineLevel="1" x14ac:dyDescent="0.2">
      <c r="A2018" s="12" t="s">
        <v>24153</v>
      </c>
      <c r="B2018" s="12">
        <v>17749</v>
      </c>
      <c r="C2018" s="12" t="s">
        <v>20135</v>
      </c>
      <c r="D2018" s="13">
        <v>40050</v>
      </c>
      <c r="E2018" s="13">
        <v>40051</v>
      </c>
      <c r="F2018" s="14">
        <v>40052</v>
      </c>
      <c r="G2018" s="14">
        <v>40056</v>
      </c>
      <c r="H2018" s="14">
        <v>40078</v>
      </c>
      <c r="I2018" s="21">
        <v>40110</v>
      </c>
      <c r="J2018" s="15">
        <v>4</v>
      </c>
      <c r="K2018" s="15">
        <v>22</v>
      </c>
      <c r="L2018" s="15">
        <v>26</v>
      </c>
      <c r="M2018" s="15">
        <v>32</v>
      </c>
      <c r="O2018" t="str">
        <f t="shared" si="31"/>
        <v>HJMBound &amp; Not Paid</v>
      </c>
    </row>
    <row r="2019" spans="1:15" ht="12" customHeight="1" outlineLevel="1" x14ac:dyDescent="0.2">
      <c r="A2019" s="12" t="s">
        <v>24156</v>
      </c>
      <c r="B2019" s="12">
        <v>18533</v>
      </c>
      <c r="C2019" s="12" t="s">
        <v>20135</v>
      </c>
      <c r="D2019" s="13">
        <v>40045</v>
      </c>
      <c r="E2019" s="13">
        <v>40051</v>
      </c>
      <c r="F2019" s="14">
        <v>40052</v>
      </c>
      <c r="G2019" s="19">
        <v>40058</v>
      </c>
      <c r="H2019" s="19">
        <v>40059</v>
      </c>
      <c r="J2019" s="22">
        <v>6</v>
      </c>
      <c r="K2019" s="22">
        <v>1</v>
      </c>
      <c r="L2019" s="15">
        <v>7</v>
      </c>
      <c r="M2019" s="15">
        <v>0</v>
      </c>
      <c r="O2019" t="str">
        <f t="shared" si="31"/>
        <v>LABBound &amp; Not Paid</v>
      </c>
    </row>
    <row r="2020" spans="1:15" ht="12" customHeight="1" outlineLevel="1" x14ac:dyDescent="0.2">
      <c r="A2020" s="12" t="s">
        <v>24156</v>
      </c>
      <c r="B2020" s="12">
        <v>18532</v>
      </c>
      <c r="C2020" s="12" t="s">
        <v>20133</v>
      </c>
      <c r="D2020" s="13">
        <v>40008</v>
      </c>
      <c r="E2020" s="13">
        <v>40051</v>
      </c>
      <c r="F2020" s="14">
        <v>40052</v>
      </c>
      <c r="G2020" s="8"/>
      <c r="H2020" s="8"/>
      <c r="I2020" s="21">
        <v>38899</v>
      </c>
      <c r="J2020" s="10"/>
      <c r="K2020" s="10"/>
      <c r="L2020" s="15">
        <v>0</v>
      </c>
      <c r="M2020" s="15">
        <v>0</v>
      </c>
      <c r="O2020" t="str">
        <f t="shared" si="31"/>
        <v>LABDeclined</v>
      </c>
    </row>
    <row r="2021" spans="1:15" ht="12" customHeight="1" outlineLevel="1" x14ac:dyDescent="0.2">
      <c r="A2021" s="12" t="s">
        <v>24156</v>
      </c>
      <c r="B2021" s="12">
        <v>17852</v>
      </c>
      <c r="C2021" s="12" t="s">
        <v>24151</v>
      </c>
      <c r="D2021" s="13">
        <v>40046</v>
      </c>
      <c r="E2021" s="13">
        <v>40051</v>
      </c>
      <c r="F2021" s="14">
        <v>40052</v>
      </c>
      <c r="G2021" s="8"/>
      <c r="H2021" s="8"/>
      <c r="I2021" s="21">
        <v>40118</v>
      </c>
      <c r="J2021" s="10"/>
      <c r="K2021" s="10"/>
      <c r="L2021" s="15">
        <v>0</v>
      </c>
      <c r="M2021" s="15">
        <v>0</v>
      </c>
      <c r="O2021" t="str">
        <f t="shared" si="31"/>
        <v>LABRating</v>
      </c>
    </row>
    <row r="2022" spans="1:15" ht="12" customHeight="1" outlineLevel="1" x14ac:dyDescent="0.2">
      <c r="A2022" s="12" t="s">
        <v>20138</v>
      </c>
      <c r="B2022" s="12">
        <v>17709</v>
      </c>
      <c r="C2022" s="12" t="s">
        <v>20135</v>
      </c>
      <c r="D2022" s="13">
        <v>40049</v>
      </c>
      <c r="E2022" s="13">
        <v>40053</v>
      </c>
      <c r="F2022" s="14">
        <v>40053</v>
      </c>
      <c r="G2022" s="19">
        <v>40072</v>
      </c>
      <c r="H2022" s="19">
        <v>40072</v>
      </c>
      <c r="I2022" s="21">
        <v>40097</v>
      </c>
      <c r="J2022" s="22">
        <v>19</v>
      </c>
      <c r="K2022" s="22">
        <v>0</v>
      </c>
      <c r="L2022" s="15">
        <v>19</v>
      </c>
      <c r="M2022" s="15">
        <v>25</v>
      </c>
      <c r="O2022" t="str">
        <f t="shared" si="31"/>
        <v>CNJBound &amp; Not Paid</v>
      </c>
    </row>
    <row r="2023" spans="1:15" ht="12" customHeight="1" outlineLevel="1" x14ac:dyDescent="0.2">
      <c r="A2023" s="12" t="s">
        <v>24156</v>
      </c>
      <c r="B2023" s="12">
        <v>17540</v>
      </c>
      <c r="C2023" s="12" t="s">
        <v>20135</v>
      </c>
      <c r="D2023" s="13">
        <v>40052</v>
      </c>
      <c r="E2023" s="13">
        <v>40053</v>
      </c>
      <c r="F2023" s="14">
        <v>40053</v>
      </c>
      <c r="G2023" s="19">
        <v>40053</v>
      </c>
      <c r="H2023" s="19">
        <v>40053</v>
      </c>
      <c r="I2023" s="21">
        <v>40057</v>
      </c>
      <c r="J2023" s="22">
        <v>0</v>
      </c>
      <c r="K2023" s="22">
        <v>0</v>
      </c>
      <c r="L2023" s="15">
        <v>0</v>
      </c>
      <c r="M2023" s="15">
        <v>4</v>
      </c>
      <c r="O2023" t="str">
        <f t="shared" si="31"/>
        <v>LABBound &amp; Not Paid</v>
      </c>
    </row>
    <row r="2024" spans="1:15" ht="12" customHeight="1" outlineLevel="1" x14ac:dyDescent="0.2">
      <c r="A2024" s="12" t="s">
        <v>24156</v>
      </c>
      <c r="B2024" s="12">
        <v>18535</v>
      </c>
      <c r="C2024" s="12" t="s">
        <v>20133</v>
      </c>
      <c r="D2024" s="17">
        <v>40050</v>
      </c>
      <c r="E2024" s="13">
        <v>40053</v>
      </c>
      <c r="F2024" s="14">
        <v>40053</v>
      </c>
      <c r="G2024" s="8"/>
      <c r="H2024" s="8"/>
      <c r="J2024" s="10"/>
      <c r="K2024" s="10"/>
      <c r="L2024" s="15">
        <v>0</v>
      </c>
      <c r="M2024" s="15">
        <v>0</v>
      </c>
      <c r="O2024" t="str">
        <f t="shared" si="31"/>
        <v>LABDeclined</v>
      </c>
    </row>
    <row r="2025" spans="1:15" ht="12" customHeight="1" outlineLevel="1" x14ac:dyDescent="0.2">
      <c r="A2025" s="12" t="s">
        <v>24156</v>
      </c>
      <c r="B2025" s="12">
        <v>18534</v>
      </c>
      <c r="C2025" s="12" t="s">
        <v>20133</v>
      </c>
      <c r="D2025" s="13">
        <v>40044</v>
      </c>
      <c r="E2025" s="13">
        <v>40053</v>
      </c>
      <c r="F2025" s="14">
        <v>40053</v>
      </c>
      <c r="G2025" s="8"/>
      <c r="H2025" s="8"/>
      <c r="J2025" s="10"/>
      <c r="K2025" s="10"/>
      <c r="L2025" s="15">
        <v>0</v>
      </c>
      <c r="M2025" s="15">
        <v>0</v>
      </c>
      <c r="O2025" t="str">
        <f t="shared" si="31"/>
        <v>LABDeclined</v>
      </c>
    </row>
    <row r="2026" spans="1:15" ht="12" customHeight="1" outlineLevel="1" x14ac:dyDescent="0.2">
      <c r="A2026" s="12" t="s">
        <v>24156</v>
      </c>
      <c r="B2026" s="12">
        <v>17739</v>
      </c>
      <c r="C2026" s="12" t="s">
        <v>24152</v>
      </c>
      <c r="D2026" s="13">
        <v>40049</v>
      </c>
      <c r="E2026" s="13">
        <v>40053</v>
      </c>
      <c r="F2026" s="14">
        <v>40053</v>
      </c>
      <c r="G2026" s="19">
        <v>40093</v>
      </c>
      <c r="H2026" s="19">
        <v>40093</v>
      </c>
      <c r="I2026" s="16">
        <v>40107</v>
      </c>
      <c r="J2026" s="22">
        <v>40</v>
      </c>
      <c r="K2026" s="22">
        <v>0</v>
      </c>
      <c r="L2026" s="15">
        <v>40</v>
      </c>
      <c r="M2026" s="15">
        <v>14</v>
      </c>
      <c r="O2026" t="str">
        <f t="shared" si="31"/>
        <v>LABQuote Issued</v>
      </c>
    </row>
    <row r="2027" spans="1:15" ht="12" customHeight="1" outlineLevel="1" x14ac:dyDescent="0.2">
      <c r="A2027" s="12" t="s">
        <v>24156</v>
      </c>
      <c r="B2027" s="12">
        <v>17587</v>
      </c>
      <c r="C2027" s="12" t="s">
        <v>20135</v>
      </c>
      <c r="D2027" s="17">
        <v>40049</v>
      </c>
      <c r="E2027" s="13">
        <v>40052</v>
      </c>
      <c r="F2027" s="14">
        <v>40053</v>
      </c>
      <c r="G2027" s="19">
        <v>40059</v>
      </c>
      <c r="H2027" s="19">
        <v>40059</v>
      </c>
      <c r="I2027" s="21">
        <v>40069</v>
      </c>
      <c r="J2027" s="22">
        <v>6</v>
      </c>
      <c r="K2027" s="22">
        <v>0</v>
      </c>
      <c r="L2027" s="15">
        <v>6</v>
      </c>
      <c r="M2027" s="15">
        <v>10</v>
      </c>
      <c r="O2027" t="str">
        <f t="shared" si="31"/>
        <v>LABBound &amp; Not Paid</v>
      </c>
    </row>
    <row r="2028" spans="1:15" ht="12" customHeight="1" outlineLevel="1" x14ac:dyDescent="0.2">
      <c r="A2028" s="12" t="s">
        <v>24156</v>
      </c>
      <c r="B2028" s="12">
        <v>18536</v>
      </c>
      <c r="C2028" s="12" t="s">
        <v>20135</v>
      </c>
      <c r="D2028" s="17">
        <v>40038</v>
      </c>
      <c r="E2028" s="13">
        <v>40053</v>
      </c>
      <c r="F2028" s="14">
        <v>40053</v>
      </c>
      <c r="G2028" s="19">
        <v>40059</v>
      </c>
      <c r="H2028" s="19">
        <v>40084</v>
      </c>
      <c r="J2028" s="22">
        <v>6</v>
      </c>
      <c r="K2028" s="22">
        <v>25</v>
      </c>
      <c r="L2028" s="15">
        <v>31</v>
      </c>
      <c r="M2028" s="15">
        <v>0</v>
      </c>
      <c r="O2028" t="str">
        <f t="shared" si="31"/>
        <v>LABBound &amp; Not Paid</v>
      </c>
    </row>
    <row r="2029" spans="1:15" ht="12" customHeight="1" outlineLevel="1" x14ac:dyDescent="0.2">
      <c r="A2029" s="12" t="s">
        <v>24156</v>
      </c>
      <c r="B2029" s="12">
        <v>17696</v>
      </c>
      <c r="C2029" s="12" t="s">
        <v>20135</v>
      </c>
      <c r="D2029" s="13">
        <v>40049</v>
      </c>
      <c r="E2029" s="13">
        <v>40052</v>
      </c>
      <c r="F2029" s="14">
        <v>40053</v>
      </c>
      <c r="G2029" s="14">
        <v>40079</v>
      </c>
      <c r="H2029" s="14">
        <v>40081</v>
      </c>
      <c r="I2029" s="21">
        <v>40094</v>
      </c>
      <c r="J2029" s="15">
        <v>26</v>
      </c>
      <c r="K2029" s="15">
        <v>2</v>
      </c>
      <c r="L2029" s="15">
        <v>28</v>
      </c>
      <c r="M2029" s="15">
        <v>13</v>
      </c>
      <c r="O2029" t="str">
        <f t="shared" si="31"/>
        <v>LABBound &amp; Not Paid</v>
      </c>
    </row>
    <row r="2030" spans="1:15" ht="12" customHeight="1" outlineLevel="1" x14ac:dyDescent="0.2">
      <c r="A2030" s="12" t="s">
        <v>24157</v>
      </c>
      <c r="B2030" s="12">
        <v>17576</v>
      </c>
      <c r="C2030" s="12" t="s">
        <v>20135</v>
      </c>
      <c r="D2030" s="13">
        <v>40050</v>
      </c>
      <c r="E2030" s="13">
        <v>40052</v>
      </c>
      <c r="F2030" s="14">
        <v>40053</v>
      </c>
      <c r="G2030" s="14">
        <v>40057</v>
      </c>
      <c r="H2030" s="19">
        <v>40057</v>
      </c>
      <c r="I2030" s="21">
        <v>40067</v>
      </c>
      <c r="J2030" s="15">
        <v>4</v>
      </c>
      <c r="K2030" s="22">
        <v>0</v>
      </c>
      <c r="L2030" s="15">
        <v>4</v>
      </c>
      <c r="M2030" s="15">
        <v>10</v>
      </c>
      <c r="O2030" t="str">
        <f t="shared" si="31"/>
        <v>MCBBound &amp; Not Paid</v>
      </c>
    </row>
    <row r="2031" spans="1:15" ht="12" customHeight="1" outlineLevel="1" x14ac:dyDescent="0.2">
      <c r="A2031" s="12" t="s">
        <v>24157</v>
      </c>
      <c r="B2031" s="12">
        <v>17608</v>
      </c>
      <c r="C2031" s="12" t="s">
        <v>20135</v>
      </c>
      <c r="D2031" s="13">
        <v>40045</v>
      </c>
      <c r="E2031" s="13">
        <v>40052</v>
      </c>
      <c r="F2031" s="14">
        <v>40053</v>
      </c>
      <c r="G2031" s="19">
        <v>40058</v>
      </c>
      <c r="H2031" s="19">
        <v>40067</v>
      </c>
      <c r="I2031" s="21">
        <v>40075</v>
      </c>
      <c r="J2031" s="22">
        <v>5</v>
      </c>
      <c r="K2031" s="22">
        <v>9</v>
      </c>
      <c r="L2031" s="15">
        <v>14</v>
      </c>
      <c r="M2031" s="15">
        <v>8</v>
      </c>
      <c r="O2031" t="str">
        <f t="shared" si="31"/>
        <v>MCBBound &amp; Not Paid</v>
      </c>
    </row>
    <row r="2032" spans="1:15" ht="12" customHeight="1" outlineLevel="1" x14ac:dyDescent="0.2">
      <c r="A2032" s="12" t="s">
        <v>24158</v>
      </c>
      <c r="B2032" s="12">
        <v>18537</v>
      </c>
      <c r="C2032" s="12" t="s">
        <v>20133</v>
      </c>
      <c r="D2032" s="13">
        <v>40051</v>
      </c>
      <c r="E2032" s="13">
        <v>40052</v>
      </c>
      <c r="F2032" s="14">
        <v>40053</v>
      </c>
      <c r="G2032" s="20"/>
      <c r="H2032" s="20"/>
      <c r="J2032" s="23"/>
      <c r="K2032" s="23"/>
      <c r="L2032" s="15">
        <v>0</v>
      </c>
      <c r="M2032" s="15">
        <v>0</v>
      </c>
      <c r="O2032" t="str">
        <f t="shared" si="31"/>
        <v>NBBDeclined</v>
      </c>
    </row>
    <row r="2033" spans="1:15" ht="12" customHeight="1" outlineLevel="1" x14ac:dyDescent="0.2">
      <c r="A2033" s="12" t="s">
        <v>24153</v>
      </c>
      <c r="B2033" s="12">
        <v>17629</v>
      </c>
      <c r="C2033" s="12" t="s">
        <v>20135</v>
      </c>
      <c r="D2033" s="13">
        <v>40049</v>
      </c>
      <c r="E2033" s="13">
        <v>40056</v>
      </c>
      <c r="F2033" s="14">
        <v>40056</v>
      </c>
      <c r="G2033" s="19">
        <v>40077</v>
      </c>
      <c r="H2033" s="19">
        <v>40074</v>
      </c>
      <c r="I2033" s="21">
        <v>40082</v>
      </c>
      <c r="J2033" s="22">
        <v>21</v>
      </c>
      <c r="K2033" s="22">
        <v>-3</v>
      </c>
      <c r="L2033" s="15">
        <v>18</v>
      </c>
      <c r="M2033" s="15">
        <v>8</v>
      </c>
      <c r="O2033" t="str">
        <f t="shared" si="31"/>
        <v>HJMBound &amp; Not Paid</v>
      </c>
    </row>
    <row r="2034" spans="1:15" ht="12" customHeight="1" outlineLevel="1" x14ac:dyDescent="0.2">
      <c r="A2034" s="12" t="s">
        <v>24153</v>
      </c>
      <c r="B2034" s="12">
        <v>17729</v>
      </c>
      <c r="C2034" s="12" t="s">
        <v>24152</v>
      </c>
      <c r="D2034" s="13">
        <v>40045</v>
      </c>
      <c r="E2034" s="13">
        <v>40056</v>
      </c>
      <c r="F2034" s="14">
        <v>40056</v>
      </c>
      <c r="G2034" s="19">
        <v>40056</v>
      </c>
      <c r="H2034" s="19">
        <v>40080</v>
      </c>
      <c r="I2034" s="21">
        <v>40103</v>
      </c>
      <c r="J2034" s="22">
        <v>0</v>
      </c>
      <c r="K2034" s="22">
        <v>24</v>
      </c>
      <c r="L2034" s="15">
        <v>24</v>
      </c>
      <c r="M2034" s="15">
        <v>23</v>
      </c>
      <c r="O2034" t="str">
        <f t="shared" si="31"/>
        <v>HJMQuote Issued</v>
      </c>
    </row>
    <row r="2035" spans="1:15" ht="12" customHeight="1" outlineLevel="1" x14ac:dyDescent="0.2">
      <c r="A2035" s="12" t="s">
        <v>24155</v>
      </c>
      <c r="B2035" s="12">
        <v>17621</v>
      </c>
      <c r="C2035" s="12" t="s">
        <v>20135</v>
      </c>
      <c r="D2035" s="13">
        <v>40053</v>
      </c>
      <c r="E2035" s="13">
        <v>40056</v>
      </c>
      <c r="F2035" s="14">
        <v>40056</v>
      </c>
      <c r="G2035" s="14">
        <v>40071</v>
      </c>
      <c r="H2035" s="14">
        <v>40071</v>
      </c>
      <c r="I2035" s="21">
        <v>40080</v>
      </c>
      <c r="J2035" s="15">
        <v>15</v>
      </c>
      <c r="K2035" s="15">
        <v>0</v>
      </c>
      <c r="L2035" s="15">
        <v>15</v>
      </c>
      <c r="M2035" s="15">
        <v>9</v>
      </c>
      <c r="O2035" t="str">
        <f t="shared" si="31"/>
        <v>JRBound &amp; Not Paid</v>
      </c>
    </row>
    <row r="2036" spans="1:15" ht="12" customHeight="1" outlineLevel="1" x14ac:dyDescent="0.2">
      <c r="A2036" s="12" t="s">
        <v>24156</v>
      </c>
      <c r="B2036" s="12">
        <v>17950</v>
      </c>
      <c r="C2036" s="12" t="s">
        <v>24151</v>
      </c>
      <c r="D2036" s="13">
        <v>40052</v>
      </c>
      <c r="E2036" s="13">
        <v>40056</v>
      </c>
      <c r="F2036" s="14">
        <v>40056</v>
      </c>
      <c r="G2036" s="20"/>
      <c r="H2036" s="20"/>
      <c r="I2036" s="21">
        <v>40136</v>
      </c>
      <c r="J2036" s="23"/>
      <c r="K2036" s="23"/>
      <c r="L2036" s="15">
        <v>0</v>
      </c>
      <c r="M2036" s="15">
        <v>0</v>
      </c>
      <c r="O2036" t="str">
        <f t="shared" si="31"/>
        <v>LABRating</v>
      </c>
    </row>
    <row r="2037" spans="1:15" ht="12" customHeight="1" outlineLevel="1" x14ac:dyDescent="0.2">
      <c r="A2037" s="12" t="s">
        <v>24156</v>
      </c>
      <c r="B2037" s="12">
        <v>18538</v>
      </c>
      <c r="C2037" s="12" t="s">
        <v>20135</v>
      </c>
      <c r="D2037" s="13">
        <v>40042</v>
      </c>
      <c r="E2037" s="13">
        <v>40056</v>
      </c>
      <c r="F2037" s="14">
        <v>40056</v>
      </c>
      <c r="G2037" s="19">
        <v>40060</v>
      </c>
      <c r="H2037" s="19">
        <v>40073</v>
      </c>
      <c r="J2037" s="22">
        <v>4</v>
      </c>
      <c r="K2037" s="22">
        <v>13</v>
      </c>
      <c r="L2037" s="15">
        <v>17</v>
      </c>
      <c r="M2037" s="15">
        <v>0</v>
      </c>
      <c r="O2037" t="str">
        <f t="shared" si="31"/>
        <v>LABBound &amp; Not Paid</v>
      </c>
    </row>
    <row r="2038" spans="1:15" ht="12" customHeight="1" outlineLevel="1" x14ac:dyDescent="0.2">
      <c r="A2038" s="12" t="s">
        <v>24156</v>
      </c>
      <c r="B2038" s="12">
        <v>18539</v>
      </c>
      <c r="C2038" s="12" t="s">
        <v>20133</v>
      </c>
      <c r="D2038" s="13">
        <v>40053</v>
      </c>
      <c r="E2038" s="13">
        <v>40056</v>
      </c>
      <c r="F2038" s="14">
        <v>40056</v>
      </c>
      <c r="G2038" s="8"/>
      <c r="H2038" s="8"/>
      <c r="J2038" s="10"/>
      <c r="K2038" s="10"/>
      <c r="L2038" s="15">
        <v>0</v>
      </c>
      <c r="M2038" s="15">
        <v>0</v>
      </c>
      <c r="O2038" t="str">
        <f t="shared" si="31"/>
        <v>LABDeclined</v>
      </c>
    </row>
    <row r="2039" spans="1:15" ht="12" customHeight="1" outlineLevel="1" x14ac:dyDescent="0.2">
      <c r="A2039" s="12" t="s">
        <v>24157</v>
      </c>
      <c r="B2039" s="12">
        <v>17690</v>
      </c>
      <c r="C2039" s="12" t="s">
        <v>20135</v>
      </c>
      <c r="D2039" s="13">
        <v>40052</v>
      </c>
      <c r="E2039" s="13">
        <v>40056</v>
      </c>
      <c r="F2039" s="14">
        <v>40056</v>
      </c>
      <c r="G2039" s="19">
        <v>40070</v>
      </c>
      <c r="H2039" s="19">
        <v>40071</v>
      </c>
      <c r="I2039" s="21">
        <v>40093</v>
      </c>
      <c r="J2039" s="22">
        <v>14</v>
      </c>
      <c r="K2039" s="22">
        <v>1</v>
      </c>
      <c r="L2039" s="15">
        <v>15</v>
      </c>
      <c r="M2039" s="15">
        <v>22</v>
      </c>
      <c r="O2039" t="str">
        <f t="shared" si="31"/>
        <v>MCBBound &amp; Not Paid</v>
      </c>
    </row>
    <row r="2040" spans="1:15" ht="12" customHeight="1" outlineLevel="1" x14ac:dyDescent="0.2">
      <c r="A2040" s="12" t="s">
        <v>20138</v>
      </c>
      <c r="B2040" s="12">
        <v>17850</v>
      </c>
      <c r="C2040" s="12" t="s">
        <v>24151</v>
      </c>
      <c r="D2040" s="13">
        <v>40052</v>
      </c>
      <c r="E2040" s="13">
        <v>40057</v>
      </c>
      <c r="F2040" s="14">
        <v>40057</v>
      </c>
      <c r="G2040" s="8"/>
      <c r="H2040" s="8"/>
      <c r="I2040" s="21">
        <v>40118</v>
      </c>
      <c r="J2040" s="10"/>
      <c r="K2040" s="10"/>
      <c r="L2040" s="15">
        <v>0</v>
      </c>
      <c r="M2040" s="15">
        <v>0</v>
      </c>
      <c r="O2040" t="str">
        <f t="shared" si="31"/>
        <v>CNJRating</v>
      </c>
    </row>
    <row r="2041" spans="1:15" ht="12" customHeight="1" outlineLevel="1" x14ac:dyDescent="0.2">
      <c r="A2041" s="12" t="s">
        <v>24155</v>
      </c>
      <c r="B2041" s="12">
        <v>17689</v>
      </c>
      <c r="C2041" s="12" t="s">
        <v>20135</v>
      </c>
      <c r="D2041" s="13">
        <v>40047</v>
      </c>
      <c r="E2041" s="13">
        <v>40057</v>
      </c>
      <c r="F2041" s="14">
        <v>40057</v>
      </c>
      <c r="G2041" s="19">
        <v>40077</v>
      </c>
      <c r="H2041" s="19">
        <v>40077</v>
      </c>
      <c r="I2041" s="21">
        <v>40093</v>
      </c>
      <c r="J2041" s="22">
        <v>20</v>
      </c>
      <c r="K2041" s="22">
        <v>0</v>
      </c>
      <c r="L2041" s="15">
        <v>20</v>
      </c>
      <c r="M2041" s="15">
        <v>16</v>
      </c>
      <c r="O2041" t="str">
        <f t="shared" si="31"/>
        <v>JRBound &amp; Not Paid</v>
      </c>
    </row>
    <row r="2042" spans="1:15" ht="12" customHeight="1" outlineLevel="1" x14ac:dyDescent="0.2">
      <c r="A2042" s="12" t="s">
        <v>24156</v>
      </c>
      <c r="B2042" s="12">
        <v>18540</v>
      </c>
      <c r="C2042" s="12" t="s">
        <v>20133</v>
      </c>
      <c r="D2042" s="13">
        <v>40056</v>
      </c>
      <c r="E2042" s="13">
        <v>40056</v>
      </c>
      <c r="F2042" s="14">
        <v>40057</v>
      </c>
      <c r="G2042" s="8"/>
      <c r="H2042" s="8"/>
      <c r="J2042" s="10"/>
      <c r="K2042" s="10"/>
      <c r="L2042" s="15">
        <v>0</v>
      </c>
      <c r="M2042" s="15">
        <v>0</v>
      </c>
      <c r="O2042" t="str">
        <f t="shared" si="31"/>
        <v>LABDeclined</v>
      </c>
    </row>
    <row r="2043" spans="1:15" ht="12" customHeight="1" outlineLevel="1" x14ac:dyDescent="0.2">
      <c r="A2043" s="12" t="s">
        <v>24153</v>
      </c>
      <c r="B2043" s="12">
        <v>18543</v>
      </c>
      <c r="C2043" s="12" t="s">
        <v>20136</v>
      </c>
      <c r="D2043" s="13">
        <v>40036</v>
      </c>
      <c r="E2043" s="13">
        <v>40058</v>
      </c>
      <c r="F2043" s="14">
        <v>40058</v>
      </c>
      <c r="G2043" s="14">
        <v>40067</v>
      </c>
      <c r="H2043" s="20"/>
      <c r="J2043" s="15">
        <v>9</v>
      </c>
      <c r="K2043" s="23"/>
      <c r="L2043" s="15">
        <v>0</v>
      </c>
      <c r="M2043" s="15">
        <v>0</v>
      </c>
      <c r="O2043" t="str">
        <f t="shared" si="31"/>
        <v>HJMClose-No Info</v>
      </c>
    </row>
    <row r="2044" spans="1:15" ht="12" customHeight="1" outlineLevel="1" x14ac:dyDescent="0.2">
      <c r="A2044" s="12" t="s">
        <v>24153</v>
      </c>
      <c r="B2044" s="12">
        <v>18541</v>
      </c>
      <c r="C2044" s="12" t="s">
        <v>24152</v>
      </c>
      <c r="D2044" s="13">
        <v>40091</v>
      </c>
      <c r="E2044" s="13">
        <v>40057</v>
      </c>
      <c r="F2044" s="14">
        <v>40058</v>
      </c>
      <c r="G2044" s="19">
        <v>40059</v>
      </c>
      <c r="H2044" s="19">
        <v>40070</v>
      </c>
      <c r="J2044" s="22">
        <v>1</v>
      </c>
      <c r="K2044" s="22">
        <v>11</v>
      </c>
      <c r="L2044" s="15">
        <v>12</v>
      </c>
      <c r="M2044" s="15">
        <v>0</v>
      </c>
      <c r="O2044" t="str">
        <f t="shared" si="31"/>
        <v>HJMQuote Issued</v>
      </c>
    </row>
    <row r="2045" spans="1:15" ht="12" customHeight="1" outlineLevel="1" x14ac:dyDescent="0.2">
      <c r="A2045" s="12" t="s">
        <v>24153</v>
      </c>
      <c r="B2045" s="12">
        <v>18542</v>
      </c>
      <c r="C2045" s="12" t="s">
        <v>20135</v>
      </c>
      <c r="D2045" s="13">
        <v>40043</v>
      </c>
      <c r="E2045" s="13">
        <v>40058</v>
      </c>
      <c r="F2045" s="14">
        <v>40058</v>
      </c>
      <c r="G2045" s="19">
        <v>40059</v>
      </c>
      <c r="H2045" s="19">
        <v>40072</v>
      </c>
      <c r="J2045" s="22">
        <v>1</v>
      </c>
      <c r="K2045" s="22">
        <v>13</v>
      </c>
      <c r="L2045" s="15">
        <v>14</v>
      </c>
      <c r="M2045" s="15">
        <v>0</v>
      </c>
      <c r="O2045" t="str">
        <f t="shared" si="31"/>
        <v>HJMBound &amp; Not Paid</v>
      </c>
    </row>
    <row r="2046" spans="1:15" ht="12" customHeight="1" outlineLevel="1" x14ac:dyDescent="0.2">
      <c r="A2046" s="12" t="s">
        <v>24155</v>
      </c>
      <c r="B2046" s="12">
        <v>17734</v>
      </c>
      <c r="C2046" s="12" t="s">
        <v>24152</v>
      </c>
      <c r="D2046" s="13">
        <v>40056</v>
      </c>
      <c r="E2046" s="13">
        <v>40057</v>
      </c>
      <c r="F2046" s="14">
        <v>40058</v>
      </c>
      <c r="G2046" s="19">
        <v>40092</v>
      </c>
      <c r="H2046" s="19">
        <v>40092</v>
      </c>
      <c r="I2046" s="16">
        <v>40104</v>
      </c>
      <c r="J2046" s="22">
        <v>34</v>
      </c>
      <c r="K2046" s="22">
        <v>0</v>
      </c>
      <c r="L2046" s="15">
        <v>34</v>
      </c>
      <c r="M2046" s="15">
        <v>12</v>
      </c>
      <c r="O2046" t="str">
        <f t="shared" si="31"/>
        <v>JRQuote Issued</v>
      </c>
    </row>
    <row r="2047" spans="1:15" ht="12" customHeight="1" outlineLevel="1" x14ac:dyDescent="0.2">
      <c r="A2047" s="12" t="s">
        <v>24156</v>
      </c>
      <c r="B2047" s="12">
        <v>18545</v>
      </c>
      <c r="C2047" s="12" t="s">
        <v>20133</v>
      </c>
      <c r="D2047" s="17">
        <v>40052</v>
      </c>
      <c r="E2047" s="13">
        <v>40058</v>
      </c>
      <c r="F2047" s="14">
        <v>40058</v>
      </c>
      <c r="G2047" s="8"/>
      <c r="H2047" s="8"/>
      <c r="J2047" s="10"/>
      <c r="K2047" s="10"/>
      <c r="L2047" s="15">
        <v>0</v>
      </c>
      <c r="M2047" s="15">
        <v>0</v>
      </c>
      <c r="O2047" t="str">
        <f t="shared" si="31"/>
        <v>LABDeclined</v>
      </c>
    </row>
    <row r="2048" spans="1:15" ht="12" customHeight="1" outlineLevel="1" x14ac:dyDescent="0.2">
      <c r="A2048" s="12" t="s">
        <v>24156</v>
      </c>
      <c r="B2048" s="12">
        <v>18546</v>
      </c>
      <c r="C2048" s="12" t="s">
        <v>20133</v>
      </c>
      <c r="D2048" s="13">
        <v>40057</v>
      </c>
      <c r="E2048" s="13">
        <v>40058</v>
      </c>
      <c r="F2048" s="14">
        <v>40058</v>
      </c>
      <c r="G2048" s="8"/>
      <c r="H2048" s="8"/>
      <c r="J2048" s="10"/>
      <c r="K2048" s="10"/>
      <c r="L2048" s="15">
        <v>0</v>
      </c>
      <c r="M2048" s="15">
        <v>0</v>
      </c>
      <c r="O2048" t="str">
        <f t="shared" si="31"/>
        <v>LABDeclined</v>
      </c>
    </row>
    <row r="2049" spans="1:15" ht="12" customHeight="1" outlineLevel="1" x14ac:dyDescent="0.2">
      <c r="A2049" s="12" t="s">
        <v>24156</v>
      </c>
      <c r="B2049" s="12">
        <v>18544</v>
      </c>
      <c r="C2049" s="12" t="s">
        <v>20133</v>
      </c>
      <c r="D2049" s="13">
        <v>40056</v>
      </c>
      <c r="E2049" s="13">
        <v>40058</v>
      </c>
      <c r="F2049" s="14">
        <v>40058</v>
      </c>
      <c r="G2049" s="8"/>
      <c r="H2049" s="8"/>
      <c r="J2049" s="10"/>
      <c r="K2049" s="10"/>
      <c r="L2049" s="15">
        <v>0</v>
      </c>
      <c r="M2049" s="15">
        <v>0</v>
      </c>
      <c r="O2049" t="str">
        <f t="shared" si="31"/>
        <v>LABDeclined</v>
      </c>
    </row>
    <row r="2050" spans="1:15" ht="12" customHeight="1" outlineLevel="1" x14ac:dyDescent="0.2">
      <c r="A2050" s="12" t="s">
        <v>24157</v>
      </c>
      <c r="B2050" s="12">
        <v>17565</v>
      </c>
      <c r="C2050" s="12" t="s">
        <v>20135</v>
      </c>
      <c r="D2050" s="13">
        <v>40056</v>
      </c>
      <c r="E2050" s="13">
        <v>40056</v>
      </c>
      <c r="F2050" s="14">
        <v>40058</v>
      </c>
      <c r="G2050" s="14">
        <v>40058</v>
      </c>
      <c r="H2050" s="19">
        <v>40059</v>
      </c>
      <c r="I2050" s="21">
        <v>40063</v>
      </c>
      <c r="J2050" s="15">
        <v>0</v>
      </c>
      <c r="K2050" s="22">
        <v>1</v>
      </c>
      <c r="L2050" s="15">
        <v>1</v>
      </c>
      <c r="M2050" s="15">
        <v>4</v>
      </c>
      <c r="O2050" t="str">
        <f t="shared" si="31"/>
        <v>MCBBound &amp; Not Paid</v>
      </c>
    </row>
    <row r="2051" spans="1:15" ht="12" customHeight="1" outlineLevel="1" x14ac:dyDescent="0.2">
      <c r="A2051" s="12" t="s">
        <v>20138</v>
      </c>
      <c r="B2051" s="12">
        <v>17714</v>
      </c>
      <c r="C2051" s="12" t="s">
        <v>20135</v>
      </c>
      <c r="D2051" s="17">
        <v>40050</v>
      </c>
      <c r="E2051" s="13">
        <v>40058</v>
      </c>
      <c r="F2051" s="14">
        <v>40059</v>
      </c>
      <c r="G2051" s="19">
        <v>40085</v>
      </c>
      <c r="H2051" s="19">
        <v>40085</v>
      </c>
      <c r="I2051" s="21">
        <v>40099</v>
      </c>
      <c r="J2051" s="22">
        <v>26</v>
      </c>
      <c r="K2051" s="22">
        <v>0</v>
      </c>
      <c r="L2051" s="15">
        <v>26</v>
      </c>
      <c r="M2051" s="15">
        <v>14</v>
      </c>
      <c r="O2051" t="str">
        <f t="shared" ref="O2051:O2114" si="32">+A2051&amp;C2051</f>
        <v>CNJBound &amp; Not Paid</v>
      </c>
    </row>
    <row r="2052" spans="1:15" ht="12" customHeight="1" outlineLevel="1" x14ac:dyDescent="0.2">
      <c r="A2052" s="12" t="s">
        <v>20138</v>
      </c>
      <c r="B2052" s="12">
        <v>17767</v>
      </c>
      <c r="C2052" s="12" t="s">
        <v>24151</v>
      </c>
      <c r="D2052" s="17">
        <v>40053</v>
      </c>
      <c r="E2052" s="13">
        <v>40057</v>
      </c>
      <c r="F2052" s="14">
        <v>40059</v>
      </c>
      <c r="G2052" s="19">
        <v>40094</v>
      </c>
      <c r="H2052" s="8"/>
      <c r="I2052" s="21">
        <v>40116</v>
      </c>
      <c r="J2052" s="22">
        <v>35</v>
      </c>
      <c r="K2052" s="10"/>
      <c r="L2052" s="15">
        <v>0</v>
      </c>
      <c r="M2052" s="15">
        <v>0</v>
      </c>
      <c r="O2052" t="str">
        <f t="shared" si="32"/>
        <v>CNJRating</v>
      </c>
    </row>
    <row r="2053" spans="1:15" ht="12" customHeight="1" outlineLevel="1" x14ac:dyDescent="0.2">
      <c r="A2053" s="12" t="s">
        <v>20138</v>
      </c>
      <c r="B2053" s="12">
        <v>17633</v>
      </c>
      <c r="C2053" s="12" t="s">
        <v>20135</v>
      </c>
      <c r="D2053" s="13">
        <v>40053</v>
      </c>
      <c r="E2053" s="13">
        <v>40057</v>
      </c>
      <c r="F2053" s="14">
        <v>40059</v>
      </c>
      <c r="G2053" s="19">
        <v>40065</v>
      </c>
      <c r="H2053" s="19">
        <v>40065</v>
      </c>
      <c r="I2053" s="21">
        <v>40085</v>
      </c>
      <c r="J2053" s="22">
        <v>6</v>
      </c>
      <c r="K2053" s="22">
        <v>0</v>
      </c>
      <c r="L2053" s="15">
        <v>6</v>
      </c>
      <c r="M2053" s="15">
        <v>20</v>
      </c>
      <c r="O2053" t="str">
        <f t="shared" si="32"/>
        <v>CNJBound &amp; Not Paid</v>
      </c>
    </row>
    <row r="2054" spans="1:15" ht="12" customHeight="1" outlineLevel="1" x14ac:dyDescent="0.2">
      <c r="A2054" s="12" t="s">
        <v>20138</v>
      </c>
      <c r="B2054" s="12">
        <v>17639</v>
      </c>
      <c r="C2054" s="12" t="s">
        <v>20135</v>
      </c>
      <c r="D2054" s="13">
        <v>40051</v>
      </c>
      <c r="E2054" s="13">
        <v>40059</v>
      </c>
      <c r="F2054" s="14">
        <v>40059</v>
      </c>
      <c r="G2054" s="14">
        <v>40066</v>
      </c>
      <c r="H2054" s="14">
        <v>40067</v>
      </c>
      <c r="I2054" s="21">
        <v>40086</v>
      </c>
      <c r="J2054" s="15">
        <v>7</v>
      </c>
      <c r="K2054" s="15">
        <v>1</v>
      </c>
      <c r="L2054" s="15">
        <v>8</v>
      </c>
      <c r="M2054" s="15">
        <v>19</v>
      </c>
      <c r="O2054" t="str">
        <f t="shared" si="32"/>
        <v>CNJBound &amp; Not Paid</v>
      </c>
    </row>
    <row r="2055" spans="1:15" ht="12" customHeight="1" outlineLevel="1" x14ac:dyDescent="0.2">
      <c r="A2055" s="12" t="s">
        <v>24155</v>
      </c>
      <c r="B2055" s="12">
        <v>17915</v>
      </c>
      <c r="C2055" s="12" t="s">
        <v>24151</v>
      </c>
      <c r="D2055" s="13">
        <v>40044</v>
      </c>
      <c r="E2055" s="13">
        <v>40059</v>
      </c>
      <c r="F2055" s="14">
        <v>40059</v>
      </c>
      <c r="G2055" s="8"/>
      <c r="H2055" s="8"/>
      <c r="I2055" s="21">
        <v>40131</v>
      </c>
      <c r="J2055" s="10"/>
      <c r="K2055" s="10"/>
      <c r="L2055" s="15">
        <v>0</v>
      </c>
      <c r="M2055" s="15">
        <v>0</v>
      </c>
      <c r="O2055" t="str">
        <f t="shared" si="32"/>
        <v>JRRating</v>
      </c>
    </row>
    <row r="2056" spans="1:15" ht="12" customHeight="1" outlineLevel="1" x14ac:dyDescent="0.2">
      <c r="A2056" s="12" t="s">
        <v>24156</v>
      </c>
      <c r="B2056" s="12">
        <v>17720</v>
      </c>
      <c r="C2056" s="12" t="s">
        <v>20135</v>
      </c>
      <c r="D2056" s="13">
        <v>40056</v>
      </c>
      <c r="E2056" s="13">
        <v>40059</v>
      </c>
      <c r="F2056" s="14">
        <v>40059</v>
      </c>
      <c r="G2056" s="14">
        <v>40087</v>
      </c>
      <c r="H2056" s="14">
        <v>40087</v>
      </c>
      <c r="I2056" s="21">
        <v>40100</v>
      </c>
      <c r="J2056" s="15">
        <v>28</v>
      </c>
      <c r="K2056" s="15">
        <v>0</v>
      </c>
      <c r="L2056" s="15">
        <v>28</v>
      </c>
      <c r="M2056" s="15">
        <v>13</v>
      </c>
      <c r="O2056" t="str">
        <f t="shared" si="32"/>
        <v>LABBound &amp; Not Paid</v>
      </c>
    </row>
    <row r="2057" spans="1:15" ht="12" customHeight="1" outlineLevel="1" x14ac:dyDescent="0.2">
      <c r="A2057" s="12" t="s">
        <v>24156</v>
      </c>
      <c r="B2057" s="12">
        <v>18548</v>
      </c>
      <c r="C2057" s="12" t="s">
        <v>20133</v>
      </c>
      <c r="D2057" s="13">
        <v>39975</v>
      </c>
      <c r="E2057" s="13">
        <v>40059</v>
      </c>
      <c r="F2057" s="14">
        <v>40059</v>
      </c>
      <c r="G2057" s="8"/>
      <c r="H2057" s="8"/>
      <c r="J2057" s="10"/>
      <c r="K2057" s="10"/>
      <c r="L2057" s="15">
        <v>0</v>
      </c>
      <c r="M2057" s="15">
        <v>0</v>
      </c>
      <c r="O2057" t="str">
        <f t="shared" si="32"/>
        <v>LABDeclined</v>
      </c>
    </row>
    <row r="2058" spans="1:15" ht="12" customHeight="1" outlineLevel="1" x14ac:dyDescent="0.2">
      <c r="A2058" s="12" t="s">
        <v>24156</v>
      </c>
      <c r="B2058" s="12">
        <v>17963</v>
      </c>
      <c r="C2058" s="12" t="s">
        <v>24151</v>
      </c>
      <c r="D2058" s="13">
        <v>40050</v>
      </c>
      <c r="E2058" s="13">
        <v>40058</v>
      </c>
      <c r="F2058" s="14">
        <v>40059</v>
      </c>
      <c r="G2058" s="8"/>
      <c r="H2058" s="8"/>
      <c r="I2058" s="21">
        <v>40142</v>
      </c>
      <c r="J2058" s="10"/>
      <c r="K2058" s="10"/>
      <c r="L2058" s="15">
        <v>0</v>
      </c>
      <c r="M2058" s="15">
        <v>0</v>
      </c>
      <c r="O2058" t="str">
        <f t="shared" si="32"/>
        <v>LABRating</v>
      </c>
    </row>
    <row r="2059" spans="1:15" ht="12" customHeight="1" outlineLevel="1" x14ac:dyDescent="0.2">
      <c r="A2059" s="12" t="s">
        <v>24156</v>
      </c>
      <c r="B2059" s="12">
        <v>18547</v>
      </c>
      <c r="C2059" s="12" t="s">
        <v>24152</v>
      </c>
      <c r="D2059" s="13">
        <v>40059</v>
      </c>
      <c r="E2059" s="13">
        <v>40059</v>
      </c>
      <c r="F2059" s="14">
        <v>40059</v>
      </c>
      <c r="G2059" s="19">
        <v>40060</v>
      </c>
      <c r="H2059" s="19">
        <v>40079</v>
      </c>
      <c r="J2059" s="22">
        <v>1</v>
      </c>
      <c r="K2059" s="22">
        <v>19</v>
      </c>
      <c r="L2059" s="15">
        <v>20</v>
      </c>
      <c r="M2059" s="15">
        <v>0</v>
      </c>
      <c r="O2059" t="str">
        <f t="shared" si="32"/>
        <v>LABQuote Issued</v>
      </c>
    </row>
    <row r="2060" spans="1:15" ht="12" customHeight="1" outlineLevel="1" x14ac:dyDescent="0.2">
      <c r="A2060" s="12" t="s">
        <v>24156</v>
      </c>
      <c r="B2060" s="12">
        <v>17606</v>
      </c>
      <c r="C2060" s="12" t="s">
        <v>20135</v>
      </c>
      <c r="D2060" s="13">
        <v>40060</v>
      </c>
      <c r="E2060" s="13">
        <v>40060</v>
      </c>
      <c r="F2060" s="14">
        <v>40060</v>
      </c>
      <c r="G2060" s="14">
        <v>40064</v>
      </c>
      <c r="H2060" s="19">
        <v>40074</v>
      </c>
      <c r="I2060" s="21">
        <v>40075</v>
      </c>
      <c r="J2060" s="15">
        <v>4</v>
      </c>
      <c r="K2060" s="22">
        <v>10</v>
      </c>
      <c r="L2060" s="15">
        <v>14</v>
      </c>
      <c r="M2060" s="15">
        <v>1</v>
      </c>
      <c r="O2060" t="str">
        <f t="shared" si="32"/>
        <v>LABBound &amp; Not Paid</v>
      </c>
    </row>
    <row r="2061" spans="1:15" ht="12" customHeight="1" outlineLevel="1" x14ac:dyDescent="0.2">
      <c r="A2061" s="12" t="s">
        <v>24156</v>
      </c>
      <c r="B2061" s="12">
        <v>18551</v>
      </c>
      <c r="C2061" s="12" t="s">
        <v>20133</v>
      </c>
      <c r="D2061" s="13">
        <v>40059</v>
      </c>
      <c r="E2061" s="13">
        <v>40060</v>
      </c>
      <c r="F2061" s="14">
        <v>40060</v>
      </c>
      <c r="G2061" s="8"/>
      <c r="H2061" s="8"/>
      <c r="J2061" s="10"/>
      <c r="K2061" s="10"/>
      <c r="L2061" s="15">
        <v>0</v>
      </c>
      <c r="M2061" s="15">
        <v>0</v>
      </c>
      <c r="O2061" t="str">
        <f t="shared" si="32"/>
        <v>LABDeclined</v>
      </c>
    </row>
    <row r="2062" spans="1:15" ht="12" customHeight="1" outlineLevel="1" x14ac:dyDescent="0.2">
      <c r="A2062" s="12" t="s">
        <v>24157</v>
      </c>
      <c r="B2062" s="12">
        <v>17712</v>
      </c>
      <c r="C2062" s="12" t="s">
        <v>20135</v>
      </c>
      <c r="D2062" s="13">
        <v>40056</v>
      </c>
      <c r="E2062" s="13">
        <v>40059</v>
      </c>
      <c r="F2062" s="14">
        <v>40060</v>
      </c>
      <c r="G2062" s="19">
        <v>40078</v>
      </c>
      <c r="H2062" s="19">
        <v>40081</v>
      </c>
      <c r="I2062" s="21">
        <v>40098</v>
      </c>
      <c r="J2062" s="22">
        <v>18</v>
      </c>
      <c r="K2062" s="22">
        <v>3</v>
      </c>
      <c r="L2062" s="15">
        <v>21</v>
      </c>
      <c r="M2062" s="15">
        <v>17</v>
      </c>
      <c r="O2062" t="str">
        <f t="shared" si="32"/>
        <v>MCBBound &amp; Not Paid</v>
      </c>
    </row>
    <row r="2063" spans="1:15" ht="12" customHeight="1" outlineLevel="1" x14ac:dyDescent="0.2">
      <c r="A2063" s="12" t="s">
        <v>24158</v>
      </c>
      <c r="B2063" s="12">
        <v>18550</v>
      </c>
      <c r="C2063" s="12" t="s">
        <v>20133</v>
      </c>
      <c r="D2063" s="13">
        <v>40037</v>
      </c>
      <c r="E2063" s="13">
        <v>40060</v>
      </c>
      <c r="F2063" s="14">
        <v>40060</v>
      </c>
      <c r="G2063" s="20"/>
      <c r="H2063" s="20"/>
      <c r="I2063" s="18"/>
      <c r="J2063" s="23"/>
      <c r="K2063" s="23"/>
      <c r="L2063" s="15">
        <v>0</v>
      </c>
      <c r="M2063" s="15">
        <v>0</v>
      </c>
      <c r="O2063" t="str">
        <f t="shared" si="32"/>
        <v>NBBDeclined</v>
      </c>
    </row>
    <row r="2064" spans="1:15" ht="12" customHeight="1" outlineLevel="1" x14ac:dyDescent="0.2">
      <c r="A2064" s="12" t="s">
        <v>24153</v>
      </c>
      <c r="B2064" s="12">
        <v>18559</v>
      </c>
      <c r="C2064" s="12" t="s">
        <v>20136</v>
      </c>
      <c r="D2064" s="17">
        <v>40043</v>
      </c>
      <c r="E2064" s="13">
        <v>40064</v>
      </c>
      <c r="F2064" s="14">
        <v>40064</v>
      </c>
      <c r="G2064" s="19">
        <v>40066</v>
      </c>
      <c r="H2064" s="8"/>
      <c r="J2064" s="22">
        <v>2</v>
      </c>
      <c r="K2064" s="10"/>
      <c r="L2064" s="15">
        <v>0</v>
      </c>
      <c r="M2064" s="15">
        <v>0</v>
      </c>
      <c r="O2064" t="str">
        <f t="shared" si="32"/>
        <v>HJMClose-No Info</v>
      </c>
    </row>
    <row r="2065" spans="1:15" ht="12" customHeight="1" outlineLevel="1" x14ac:dyDescent="0.2">
      <c r="A2065" s="12" t="s">
        <v>24153</v>
      </c>
      <c r="B2065" s="12">
        <v>18560</v>
      </c>
      <c r="C2065" s="12" t="s">
        <v>20136</v>
      </c>
      <c r="D2065" s="13">
        <v>40017</v>
      </c>
      <c r="E2065" s="13">
        <v>40064</v>
      </c>
      <c r="F2065" s="14">
        <v>40064</v>
      </c>
      <c r="G2065" s="20"/>
      <c r="H2065" s="20"/>
      <c r="J2065" s="23"/>
      <c r="K2065" s="23"/>
      <c r="L2065" s="15">
        <v>0</v>
      </c>
      <c r="M2065" s="15">
        <v>0</v>
      </c>
      <c r="O2065" t="str">
        <f t="shared" si="32"/>
        <v>HJMClose-No Info</v>
      </c>
    </row>
    <row r="2066" spans="1:15" ht="12" customHeight="1" outlineLevel="1" x14ac:dyDescent="0.2">
      <c r="A2066" s="12" t="s">
        <v>24153</v>
      </c>
      <c r="B2066" s="12">
        <v>18553</v>
      </c>
      <c r="C2066" s="12" t="s">
        <v>20133</v>
      </c>
      <c r="D2066" s="13">
        <v>40057</v>
      </c>
      <c r="E2066" s="13">
        <v>40060</v>
      </c>
      <c r="F2066" s="14">
        <v>40064</v>
      </c>
      <c r="G2066" s="14">
        <v>40073</v>
      </c>
      <c r="H2066" s="20"/>
      <c r="J2066" s="15">
        <v>9</v>
      </c>
      <c r="K2066" s="23"/>
      <c r="L2066" s="15">
        <v>0</v>
      </c>
      <c r="M2066" s="15">
        <v>0</v>
      </c>
      <c r="O2066" t="str">
        <f t="shared" si="32"/>
        <v>HJMDeclined</v>
      </c>
    </row>
    <row r="2067" spans="1:15" ht="12" customHeight="1" outlineLevel="1" x14ac:dyDescent="0.2">
      <c r="A2067" s="12" t="s">
        <v>24153</v>
      </c>
      <c r="B2067" s="12">
        <v>18555</v>
      </c>
      <c r="C2067" s="12" t="s">
        <v>24152</v>
      </c>
      <c r="D2067" s="13">
        <v>40058</v>
      </c>
      <c r="E2067" s="13">
        <v>40060</v>
      </c>
      <c r="F2067" s="14">
        <v>40064</v>
      </c>
      <c r="G2067" s="19">
        <v>40074</v>
      </c>
      <c r="H2067" s="19">
        <v>40082</v>
      </c>
      <c r="J2067" s="22">
        <v>10</v>
      </c>
      <c r="K2067" s="22">
        <v>8</v>
      </c>
      <c r="L2067" s="15">
        <v>18</v>
      </c>
      <c r="M2067" s="15">
        <v>0</v>
      </c>
      <c r="O2067" t="str">
        <f t="shared" si="32"/>
        <v>HJMQuote Issued</v>
      </c>
    </row>
    <row r="2068" spans="1:15" ht="12" customHeight="1" outlineLevel="1" x14ac:dyDescent="0.2">
      <c r="A2068" s="12" t="s">
        <v>24156</v>
      </c>
      <c r="B2068" s="12">
        <v>18552</v>
      </c>
      <c r="C2068" s="12" t="s">
        <v>24152</v>
      </c>
      <c r="D2068" s="13">
        <v>40058</v>
      </c>
      <c r="E2068" s="13">
        <v>40060</v>
      </c>
      <c r="F2068" s="14">
        <v>40064</v>
      </c>
      <c r="G2068" s="19">
        <v>40078</v>
      </c>
      <c r="H2068" s="19">
        <v>40079</v>
      </c>
      <c r="J2068" s="22">
        <v>14</v>
      </c>
      <c r="K2068" s="22">
        <v>1</v>
      </c>
      <c r="L2068" s="15">
        <v>15</v>
      </c>
      <c r="M2068" s="15">
        <v>0</v>
      </c>
      <c r="O2068" t="str">
        <f t="shared" si="32"/>
        <v>LABQuote Issued</v>
      </c>
    </row>
    <row r="2069" spans="1:15" ht="12" customHeight="1" outlineLevel="1" x14ac:dyDescent="0.2">
      <c r="A2069" s="12" t="s">
        <v>24156</v>
      </c>
      <c r="B2069" s="12">
        <v>18554</v>
      </c>
      <c r="C2069" s="12" t="s">
        <v>20135</v>
      </c>
      <c r="D2069" s="13">
        <v>40059</v>
      </c>
      <c r="E2069" s="13">
        <v>40060</v>
      </c>
      <c r="F2069" s="14">
        <v>40064</v>
      </c>
      <c r="G2069" s="19">
        <v>40066</v>
      </c>
      <c r="H2069" s="19">
        <v>40067</v>
      </c>
      <c r="J2069" s="22">
        <v>2</v>
      </c>
      <c r="K2069" s="22">
        <v>1</v>
      </c>
      <c r="L2069" s="15">
        <v>3</v>
      </c>
      <c r="M2069" s="15">
        <v>0</v>
      </c>
      <c r="O2069" t="str">
        <f t="shared" si="32"/>
        <v>LABBound &amp; Not Paid</v>
      </c>
    </row>
    <row r="2070" spans="1:15" ht="12" customHeight="1" outlineLevel="1" x14ac:dyDescent="0.2">
      <c r="A2070" s="12" t="s">
        <v>24156</v>
      </c>
      <c r="B2070" s="12">
        <v>18557</v>
      </c>
      <c r="C2070" s="12" t="s">
        <v>20133</v>
      </c>
      <c r="D2070" s="13">
        <v>40060</v>
      </c>
      <c r="E2070" s="13">
        <v>40060</v>
      </c>
      <c r="F2070" s="14">
        <v>40064</v>
      </c>
      <c r="G2070" s="14">
        <v>40081</v>
      </c>
      <c r="H2070" s="20"/>
      <c r="J2070" s="15">
        <v>17</v>
      </c>
      <c r="K2070" s="23"/>
      <c r="L2070" s="15">
        <v>0</v>
      </c>
      <c r="M2070" s="15">
        <v>0</v>
      </c>
      <c r="O2070" t="str">
        <f t="shared" si="32"/>
        <v>LABDeclined</v>
      </c>
    </row>
    <row r="2071" spans="1:15" ht="12" customHeight="1" outlineLevel="1" x14ac:dyDescent="0.2">
      <c r="A2071" s="12" t="s">
        <v>24156</v>
      </c>
      <c r="B2071" s="12">
        <v>18561</v>
      </c>
      <c r="C2071" s="12" t="s">
        <v>20136</v>
      </c>
      <c r="E2071" s="13">
        <v>40064</v>
      </c>
      <c r="F2071" s="14">
        <v>40064</v>
      </c>
      <c r="G2071" s="8"/>
      <c r="H2071" s="8"/>
      <c r="J2071" s="10"/>
      <c r="K2071" s="10"/>
      <c r="L2071" s="15">
        <v>0</v>
      </c>
      <c r="M2071" s="15">
        <v>0</v>
      </c>
      <c r="O2071" t="str">
        <f t="shared" si="32"/>
        <v>LABClose-No Info</v>
      </c>
    </row>
    <row r="2072" spans="1:15" ht="12" customHeight="1" outlineLevel="1" x14ac:dyDescent="0.2">
      <c r="A2072" s="12" t="s">
        <v>24156</v>
      </c>
      <c r="B2072" s="12">
        <v>18558</v>
      </c>
      <c r="C2072" s="12" t="s">
        <v>20133</v>
      </c>
      <c r="D2072" s="13">
        <v>40061</v>
      </c>
      <c r="E2072" s="13">
        <v>40064</v>
      </c>
      <c r="F2072" s="14">
        <v>40064</v>
      </c>
      <c r="G2072" s="20"/>
      <c r="H2072" s="20"/>
      <c r="J2072" s="23"/>
      <c r="K2072" s="23"/>
      <c r="L2072" s="15">
        <v>0</v>
      </c>
      <c r="M2072" s="15">
        <v>0</v>
      </c>
      <c r="O2072" t="str">
        <f t="shared" si="32"/>
        <v>LABDeclined</v>
      </c>
    </row>
    <row r="2073" spans="1:15" ht="12" customHeight="1" outlineLevel="1" x14ac:dyDescent="0.2">
      <c r="A2073" s="12" t="s">
        <v>24158</v>
      </c>
      <c r="B2073" s="12">
        <v>18556</v>
      </c>
      <c r="C2073" s="12" t="s">
        <v>20133</v>
      </c>
      <c r="D2073" s="13">
        <v>40057</v>
      </c>
      <c r="E2073" s="13">
        <v>40060</v>
      </c>
      <c r="F2073" s="14">
        <v>40064</v>
      </c>
      <c r="G2073" s="8"/>
      <c r="H2073" s="8"/>
      <c r="J2073" s="10"/>
      <c r="K2073" s="10"/>
      <c r="L2073" s="15">
        <v>0</v>
      </c>
      <c r="M2073" s="15">
        <v>0</v>
      </c>
      <c r="O2073" t="str">
        <f t="shared" si="32"/>
        <v>NBBDeclined</v>
      </c>
    </row>
    <row r="2074" spans="1:15" ht="12" customHeight="1" outlineLevel="1" x14ac:dyDescent="0.2">
      <c r="A2074" s="12" t="s">
        <v>24158</v>
      </c>
      <c r="B2074" s="12">
        <v>17598</v>
      </c>
      <c r="C2074" s="12" t="s">
        <v>24152</v>
      </c>
      <c r="D2074" s="13">
        <v>40060</v>
      </c>
      <c r="E2074" s="13">
        <v>40060</v>
      </c>
      <c r="F2074" s="14">
        <v>40064</v>
      </c>
      <c r="G2074" s="19">
        <v>40066</v>
      </c>
      <c r="H2074" s="19">
        <v>40067</v>
      </c>
      <c r="I2074" s="21">
        <v>40071</v>
      </c>
      <c r="J2074" s="22">
        <v>2</v>
      </c>
      <c r="K2074" s="22">
        <v>1</v>
      </c>
      <c r="L2074" s="15">
        <v>3</v>
      </c>
      <c r="M2074" s="15">
        <v>4</v>
      </c>
      <c r="O2074" t="str">
        <f t="shared" si="32"/>
        <v>NBBQuote Issued</v>
      </c>
    </row>
    <row r="2075" spans="1:15" ht="12" customHeight="1" outlineLevel="1" x14ac:dyDescent="0.2">
      <c r="A2075" s="12" t="s">
        <v>20138</v>
      </c>
      <c r="B2075" s="12">
        <v>17592</v>
      </c>
      <c r="C2075" s="12" t="s">
        <v>20135</v>
      </c>
      <c r="D2075" s="13">
        <v>40058</v>
      </c>
      <c r="E2075" s="13">
        <v>40064</v>
      </c>
      <c r="F2075" s="14">
        <v>40065</v>
      </c>
      <c r="G2075" s="19">
        <v>40066</v>
      </c>
      <c r="H2075" s="19">
        <v>40070</v>
      </c>
      <c r="I2075" s="21">
        <v>40071</v>
      </c>
      <c r="J2075" s="22">
        <v>1</v>
      </c>
      <c r="K2075" s="22">
        <v>4</v>
      </c>
      <c r="L2075" s="15">
        <v>5</v>
      </c>
      <c r="M2075" s="15">
        <v>1</v>
      </c>
      <c r="O2075" t="str">
        <f t="shared" si="32"/>
        <v>CNJBound &amp; Not Paid</v>
      </c>
    </row>
    <row r="2076" spans="1:15" ht="12" customHeight="1" outlineLevel="1" x14ac:dyDescent="0.2">
      <c r="A2076" s="12" t="s">
        <v>24153</v>
      </c>
      <c r="B2076" s="12">
        <v>18562</v>
      </c>
      <c r="C2076" s="12" t="s">
        <v>20133</v>
      </c>
      <c r="D2076" s="17">
        <v>40056</v>
      </c>
      <c r="E2076" s="13">
        <v>40064</v>
      </c>
      <c r="F2076" s="14">
        <v>40065</v>
      </c>
      <c r="G2076" s="8"/>
      <c r="H2076" s="8"/>
      <c r="J2076" s="10"/>
      <c r="K2076" s="10"/>
      <c r="L2076" s="15">
        <v>0</v>
      </c>
      <c r="M2076" s="15">
        <v>0</v>
      </c>
      <c r="O2076" t="str">
        <f t="shared" si="32"/>
        <v>HJMDeclined</v>
      </c>
    </row>
    <row r="2077" spans="1:15" ht="12" customHeight="1" outlineLevel="1" x14ac:dyDescent="0.2">
      <c r="A2077" s="12" t="s">
        <v>24153</v>
      </c>
      <c r="B2077" s="12">
        <v>18563</v>
      </c>
      <c r="C2077" s="12" t="s">
        <v>24152</v>
      </c>
      <c r="D2077" s="13">
        <v>39975</v>
      </c>
      <c r="E2077" s="13">
        <v>40064</v>
      </c>
      <c r="F2077" s="14">
        <v>40065</v>
      </c>
      <c r="G2077" s="19">
        <v>40066</v>
      </c>
      <c r="H2077" s="19">
        <v>40065</v>
      </c>
      <c r="J2077" s="22">
        <v>1</v>
      </c>
      <c r="K2077" s="22">
        <v>-1</v>
      </c>
      <c r="L2077" s="15">
        <v>0</v>
      </c>
      <c r="M2077" s="15">
        <v>0</v>
      </c>
      <c r="O2077" t="str">
        <f t="shared" si="32"/>
        <v>HJMQuote Issued</v>
      </c>
    </row>
    <row r="2078" spans="1:15" ht="12" customHeight="1" outlineLevel="1" x14ac:dyDescent="0.2">
      <c r="A2078" s="12" t="s">
        <v>24153</v>
      </c>
      <c r="B2078" s="12">
        <v>18564</v>
      </c>
      <c r="C2078" s="12" t="s">
        <v>20133</v>
      </c>
      <c r="D2078" s="13">
        <v>40064</v>
      </c>
      <c r="E2078" s="13">
        <v>40064</v>
      </c>
      <c r="F2078" s="14">
        <v>40065</v>
      </c>
      <c r="G2078" s="8"/>
      <c r="H2078" s="8"/>
      <c r="J2078" s="10"/>
      <c r="K2078" s="10"/>
      <c r="L2078" s="15">
        <v>0</v>
      </c>
      <c r="M2078" s="15">
        <v>0</v>
      </c>
      <c r="O2078" t="str">
        <f t="shared" si="32"/>
        <v>HJMDeclined</v>
      </c>
    </row>
    <row r="2079" spans="1:15" ht="12" customHeight="1" outlineLevel="1" x14ac:dyDescent="0.2">
      <c r="A2079" s="12" t="s">
        <v>24155</v>
      </c>
      <c r="B2079" s="12">
        <v>17601</v>
      </c>
      <c r="C2079" s="12" t="s">
        <v>20135</v>
      </c>
      <c r="D2079" s="13">
        <v>40060</v>
      </c>
      <c r="E2079" s="13">
        <v>40065</v>
      </c>
      <c r="F2079" s="14">
        <v>40065</v>
      </c>
      <c r="G2079" s="19">
        <v>40066</v>
      </c>
      <c r="H2079" s="19">
        <v>40071</v>
      </c>
      <c r="I2079" s="21">
        <v>40073</v>
      </c>
      <c r="J2079" s="22">
        <v>1</v>
      </c>
      <c r="K2079" s="22">
        <v>5</v>
      </c>
      <c r="L2079" s="15">
        <v>6</v>
      </c>
      <c r="M2079" s="15">
        <v>2</v>
      </c>
      <c r="O2079" t="str">
        <f t="shared" si="32"/>
        <v>JRBound &amp; Not Paid</v>
      </c>
    </row>
    <row r="2080" spans="1:15" ht="12" customHeight="1" outlineLevel="1" x14ac:dyDescent="0.2">
      <c r="A2080" s="12" t="s">
        <v>24156</v>
      </c>
      <c r="B2080" s="12">
        <v>18565</v>
      </c>
      <c r="C2080" s="12" t="s">
        <v>24152</v>
      </c>
      <c r="D2080" s="13">
        <v>40065</v>
      </c>
      <c r="E2080" s="13">
        <v>40064</v>
      </c>
      <c r="F2080" s="14">
        <v>40065</v>
      </c>
      <c r="G2080" s="19">
        <v>40066</v>
      </c>
      <c r="H2080" s="19">
        <v>40080</v>
      </c>
      <c r="J2080" s="22">
        <v>1</v>
      </c>
      <c r="K2080" s="22">
        <v>14</v>
      </c>
      <c r="L2080" s="15">
        <v>15</v>
      </c>
      <c r="M2080" s="15">
        <v>0</v>
      </c>
      <c r="O2080" t="str">
        <f t="shared" si="32"/>
        <v>LABQuote Issued</v>
      </c>
    </row>
    <row r="2081" spans="1:15" ht="12" customHeight="1" outlineLevel="1" x14ac:dyDescent="0.2">
      <c r="A2081" s="12" t="s">
        <v>24156</v>
      </c>
      <c r="B2081" s="12">
        <v>18567</v>
      </c>
      <c r="C2081" s="12" t="s">
        <v>20133</v>
      </c>
      <c r="D2081" s="13">
        <v>40045</v>
      </c>
      <c r="E2081" s="13">
        <v>40065</v>
      </c>
      <c r="F2081" s="14">
        <v>40065</v>
      </c>
      <c r="G2081" s="8"/>
      <c r="H2081" s="8"/>
      <c r="J2081" s="10"/>
      <c r="K2081" s="10"/>
      <c r="L2081" s="15">
        <v>0</v>
      </c>
      <c r="M2081" s="15">
        <v>0</v>
      </c>
      <c r="O2081" t="str">
        <f t="shared" si="32"/>
        <v>LABDeclined</v>
      </c>
    </row>
    <row r="2082" spans="1:15" ht="12" customHeight="1" outlineLevel="1" x14ac:dyDescent="0.2">
      <c r="A2082" s="12" t="s">
        <v>24156</v>
      </c>
      <c r="B2082" s="12">
        <v>18568</v>
      </c>
      <c r="C2082" s="12" t="s">
        <v>20135</v>
      </c>
      <c r="D2082" s="13">
        <v>40064</v>
      </c>
      <c r="E2082" s="13">
        <v>40065</v>
      </c>
      <c r="F2082" s="14">
        <v>40065</v>
      </c>
      <c r="G2082" s="19">
        <v>40067</v>
      </c>
      <c r="H2082" s="19">
        <v>40073</v>
      </c>
      <c r="J2082" s="22">
        <v>2</v>
      </c>
      <c r="K2082" s="22">
        <v>6</v>
      </c>
      <c r="L2082" s="15">
        <v>8</v>
      </c>
      <c r="M2082" s="15">
        <v>0</v>
      </c>
      <c r="O2082" t="str">
        <f t="shared" si="32"/>
        <v>LABBound &amp; Not Paid</v>
      </c>
    </row>
    <row r="2083" spans="1:15" ht="12" customHeight="1" outlineLevel="1" x14ac:dyDescent="0.2">
      <c r="A2083" s="12" t="s">
        <v>24158</v>
      </c>
      <c r="B2083" s="12">
        <v>18566</v>
      </c>
      <c r="C2083" s="12" t="s">
        <v>20133</v>
      </c>
      <c r="D2083" s="18"/>
      <c r="E2083" s="13">
        <v>40065</v>
      </c>
      <c r="F2083" s="14">
        <v>40065</v>
      </c>
      <c r="G2083" s="19">
        <v>40074</v>
      </c>
      <c r="H2083" s="8"/>
      <c r="J2083" s="22">
        <v>9</v>
      </c>
      <c r="K2083" s="10"/>
      <c r="L2083" s="15">
        <v>0</v>
      </c>
      <c r="M2083" s="15">
        <v>0</v>
      </c>
      <c r="O2083" t="str">
        <f t="shared" si="32"/>
        <v>NBBDeclined</v>
      </c>
    </row>
    <row r="2084" spans="1:15" ht="12" customHeight="1" outlineLevel="1" x14ac:dyDescent="0.2">
      <c r="A2084" s="12" t="s">
        <v>20138</v>
      </c>
      <c r="B2084" s="12">
        <v>17976</v>
      </c>
      <c r="C2084" s="12" t="s">
        <v>24151</v>
      </c>
      <c r="D2084" s="13">
        <v>40054</v>
      </c>
      <c r="E2084" s="13">
        <v>40064</v>
      </c>
      <c r="F2084" s="14">
        <v>40066</v>
      </c>
      <c r="G2084" s="20"/>
      <c r="H2084" s="20"/>
      <c r="I2084" s="21">
        <v>40146</v>
      </c>
      <c r="J2084" s="23"/>
      <c r="K2084" s="23"/>
      <c r="L2084" s="15">
        <v>0</v>
      </c>
      <c r="M2084" s="15">
        <v>0</v>
      </c>
      <c r="O2084" t="str">
        <f t="shared" si="32"/>
        <v>CNJRating</v>
      </c>
    </row>
    <row r="2085" spans="1:15" ht="12" customHeight="1" outlineLevel="1" x14ac:dyDescent="0.2">
      <c r="A2085" s="12" t="s">
        <v>24153</v>
      </c>
      <c r="B2085" s="12">
        <v>18573</v>
      </c>
      <c r="C2085" s="12" t="s">
        <v>20135</v>
      </c>
      <c r="D2085" s="13">
        <v>40064</v>
      </c>
      <c r="E2085" s="13">
        <v>40065</v>
      </c>
      <c r="F2085" s="14">
        <v>40066</v>
      </c>
      <c r="G2085" s="19">
        <v>40072</v>
      </c>
      <c r="H2085" s="19">
        <v>40072</v>
      </c>
      <c r="J2085" s="22">
        <v>6</v>
      </c>
      <c r="K2085" s="22">
        <v>0</v>
      </c>
      <c r="L2085" s="15">
        <v>6</v>
      </c>
      <c r="M2085" s="15">
        <v>0</v>
      </c>
      <c r="O2085" t="str">
        <f t="shared" si="32"/>
        <v>HJMBound &amp; Not Paid</v>
      </c>
    </row>
    <row r="2086" spans="1:15" ht="12" customHeight="1" outlineLevel="1" x14ac:dyDescent="0.2">
      <c r="A2086" s="12" t="s">
        <v>24153</v>
      </c>
      <c r="B2086" s="12">
        <v>17630</v>
      </c>
      <c r="C2086" s="12" t="s">
        <v>20135</v>
      </c>
      <c r="D2086" s="13">
        <v>40060</v>
      </c>
      <c r="E2086" s="13">
        <v>40065</v>
      </c>
      <c r="F2086" s="14">
        <v>40066</v>
      </c>
      <c r="G2086" s="19">
        <v>40074</v>
      </c>
      <c r="H2086" s="19">
        <v>40077</v>
      </c>
      <c r="I2086" s="21">
        <v>40084</v>
      </c>
      <c r="J2086" s="22">
        <v>8</v>
      </c>
      <c r="K2086" s="22">
        <v>3</v>
      </c>
      <c r="L2086" s="15">
        <v>11</v>
      </c>
      <c r="M2086" s="15">
        <v>7</v>
      </c>
      <c r="O2086" t="str">
        <f t="shared" si="32"/>
        <v>HJMBound &amp; Not Paid</v>
      </c>
    </row>
    <row r="2087" spans="1:15" ht="12" customHeight="1" outlineLevel="1" x14ac:dyDescent="0.2">
      <c r="A2087" s="12" t="s">
        <v>24156</v>
      </c>
      <c r="B2087" s="12">
        <v>18571</v>
      </c>
      <c r="C2087" s="12" t="s">
        <v>20133</v>
      </c>
      <c r="D2087" s="13">
        <v>40058</v>
      </c>
      <c r="E2087" s="13">
        <v>40065</v>
      </c>
      <c r="F2087" s="14">
        <v>40066</v>
      </c>
      <c r="G2087" s="19">
        <v>40073</v>
      </c>
      <c r="H2087" s="8"/>
      <c r="J2087" s="22">
        <v>7</v>
      </c>
      <c r="K2087" s="10"/>
      <c r="L2087" s="15">
        <v>0</v>
      </c>
      <c r="M2087" s="15">
        <v>0</v>
      </c>
      <c r="O2087" t="str">
        <f t="shared" si="32"/>
        <v>LABDeclined</v>
      </c>
    </row>
    <row r="2088" spans="1:15" ht="12" customHeight="1" outlineLevel="1" x14ac:dyDescent="0.2">
      <c r="A2088" s="12" t="s">
        <v>24156</v>
      </c>
      <c r="B2088" s="12">
        <v>18569</v>
      </c>
      <c r="C2088" s="12" t="s">
        <v>20133</v>
      </c>
      <c r="D2088" s="13">
        <v>40053</v>
      </c>
      <c r="E2088" s="13">
        <v>40066</v>
      </c>
      <c r="F2088" s="14">
        <v>40066</v>
      </c>
      <c r="G2088" s="20"/>
      <c r="H2088" s="20"/>
      <c r="J2088" s="23"/>
      <c r="K2088" s="23"/>
      <c r="L2088" s="15">
        <v>0</v>
      </c>
      <c r="M2088" s="15">
        <v>0</v>
      </c>
      <c r="O2088" t="str">
        <f t="shared" si="32"/>
        <v>LABDeclined</v>
      </c>
    </row>
    <row r="2089" spans="1:15" ht="12" customHeight="1" outlineLevel="1" x14ac:dyDescent="0.2">
      <c r="A2089" s="12" t="s">
        <v>24157</v>
      </c>
      <c r="B2089" s="12">
        <v>17686</v>
      </c>
      <c r="C2089" s="12" t="s">
        <v>20135</v>
      </c>
      <c r="D2089" s="13">
        <v>40059</v>
      </c>
      <c r="E2089" s="13">
        <v>40064</v>
      </c>
      <c r="F2089" s="14">
        <v>40066</v>
      </c>
      <c r="G2089" s="19">
        <v>40077</v>
      </c>
      <c r="H2089" s="19">
        <v>40083</v>
      </c>
      <c r="I2089" s="21">
        <v>40092</v>
      </c>
      <c r="J2089" s="22">
        <v>11</v>
      </c>
      <c r="K2089" s="22">
        <v>6</v>
      </c>
      <c r="L2089" s="15">
        <v>17</v>
      </c>
      <c r="M2089" s="15">
        <v>9</v>
      </c>
      <c r="O2089" t="str">
        <f t="shared" si="32"/>
        <v>MCBBound &amp; Not Paid</v>
      </c>
    </row>
    <row r="2090" spans="1:15" ht="12" customHeight="1" outlineLevel="1" x14ac:dyDescent="0.2">
      <c r="A2090" s="12" t="s">
        <v>24158</v>
      </c>
      <c r="B2090" s="12">
        <v>18572</v>
      </c>
      <c r="C2090" s="12" t="s">
        <v>20133</v>
      </c>
      <c r="D2090" s="18"/>
      <c r="E2090" s="13">
        <v>40065</v>
      </c>
      <c r="F2090" s="14">
        <v>40066</v>
      </c>
      <c r="G2090" s="20"/>
      <c r="H2090" s="20"/>
      <c r="J2090" s="23"/>
      <c r="K2090" s="23"/>
      <c r="L2090" s="15">
        <v>0</v>
      </c>
      <c r="M2090" s="15">
        <v>0</v>
      </c>
      <c r="O2090" t="str">
        <f t="shared" si="32"/>
        <v>NBBDeclined</v>
      </c>
    </row>
    <row r="2091" spans="1:15" ht="12" customHeight="1" outlineLevel="1" x14ac:dyDescent="0.2">
      <c r="A2091" s="12" t="s">
        <v>24158</v>
      </c>
      <c r="B2091" s="12">
        <v>18570</v>
      </c>
      <c r="C2091" s="12" t="s">
        <v>20133</v>
      </c>
      <c r="D2091" s="13">
        <v>40046</v>
      </c>
      <c r="E2091" s="13">
        <v>40065</v>
      </c>
      <c r="F2091" s="14">
        <v>40066</v>
      </c>
      <c r="G2091" s="8"/>
      <c r="H2091" s="8"/>
      <c r="J2091" s="10"/>
      <c r="K2091" s="10"/>
      <c r="L2091" s="15">
        <v>0</v>
      </c>
      <c r="M2091" s="15">
        <v>0</v>
      </c>
      <c r="O2091" t="str">
        <f t="shared" si="32"/>
        <v>NBBDeclined</v>
      </c>
    </row>
    <row r="2092" spans="1:15" ht="12" customHeight="1" outlineLevel="1" x14ac:dyDescent="0.2">
      <c r="A2092" s="12" t="s">
        <v>20138</v>
      </c>
      <c r="B2092" s="12">
        <v>17659</v>
      </c>
      <c r="C2092" s="12" t="s">
        <v>20135</v>
      </c>
      <c r="D2092" s="13">
        <v>40056</v>
      </c>
      <c r="E2092" s="13">
        <v>40065</v>
      </c>
      <c r="F2092" s="14">
        <v>40067</v>
      </c>
      <c r="G2092" s="19">
        <v>40072</v>
      </c>
      <c r="H2092" s="19">
        <v>40073</v>
      </c>
      <c r="I2092" s="21">
        <v>40087</v>
      </c>
      <c r="J2092" s="22">
        <v>5</v>
      </c>
      <c r="K2092" s="22">
        <v>1</v>
      </c>
      <c r="L2092" s="15">
        <v>6</v>
      </c>
      <c r="M2092" s="15">
        <v>14</v>
      </c>
      <c r="O2092" t="str">
        <f t="shared" si="32"/>
        <v>CNJBound &amp; Not Paid</v>
      </c>
    </row>
    <row r="2093" spans="1:15" ht="12" customHeight="1" outlineLevel="1" x14ac:dyDescent="0.2">
      <c r="A2093" s="12" t="s">
        <v>20138</v>
      </c>
      <c r="B2093" s="12">
        <v>17855</v>
      </c>
      <c r="C2093" s="12" t="s">
        <v>24151</v>
      </c>
      <c r="D2093" s="13">
        <v>40065</v>
      </c>
      <c r="E2093" s="13">
        <v>40066</v>
      </c>
      <c r="F2093" s="14">
        <v>40067</v>
      </c>
      <c r="G2093" s="19">
        <v>40081</v>
      </c>
      <c r="H2093" s="8"/>
      <c r="I2093" s="21">
        <v>40118</v>
      </c>
      <c r="J2093" s="22">
        <v>14</v>
      </c>
      <c r="K2093" s="10"/>
      <c r="L2093" s="15">
        <v>0</v>
      </c>
      <c r="M2093" s="15">
        <v>0</v>
      </c>
      <c r="O2093" t="str">
        <f t="shared" si="32"/>
        <v>CNJRating</v>
      </c>
    </row>
    <row r="2094" spans="1:15" ht="12" customHeight="1" outlineLevel="1" x14ac:dyDescent="0.2">
      <c r="A2094" s="12" t="s">
        <v>20138</v>
      </c>
      <c r="B2094" s="12">
        <v>17640</v>
      </c>
      <c r="C2094" s="12" t="s">
        <v>20135</v>
      </c>
      <c r="D2094" s="13">
        <v>40049</v>
      </c>
      <c r="E2094" s="13">
        <v>40066</v>
      </c>
      <c r="F2094" s="14">
        <v>40067</v>
      </c>
      <c r="G2094" s="14">
        <v>40070</v>
      </c>
      <c r="H2094" s="19">
        <v>40070</v>
      </c>
      <c r="I2094" s="21">
        <v>40086</v>
      </c>
      <c r="J2094" s="15">
        <v>3</v>
      </c>
      <c r="K2094" s="22">
        <v>0</v>
      </c>
      <c r="L2094" s="15">
        <v>3</v>
      </c>
      <c r="M2094" s="15">
        <v>16</v>
      </c>
      <c r="O2094" t="str">
        <f t="shared" si="32"/>
        <v>CNJBound &amp; Not Paid</v>
      </c>
    </row>
    <row r="2095" spans="1:15" ht="12" customHeight="1" outlineLevel="1" x14ac:dyDescent="0.2">
      <c r="A2095" s="12" t="s">
        <v>20138</v>
      </c>
      <c r="B2095" s="12">
        <v>17730</v>
      </c>
      <c r="C2095" s="12" t="s">
        <v>24152</v>
      </c>
      <c r="D2095" s="13">
        <v>40052</v>
      </c>
      <c r="E2095" s="13">
        <v>40066</v>
      </c>
      <c r="F2095" s="14">
        <v>40067</v>
      </c>
      <c r="G2095" s="14">
        <v>40087</v>
      </c>
      <c r="H2095" s="14">
        <v>40087</v>
      </c>
      <c r="I2095" s="21">
        <v>40103</v>
      </c>
      <c r="J2095" s="15">
        <v>20</v>
      </c>
      <c r="K2095" s="15">
        <v>0</v>
      </c>
      <c r="L2095" s="15">
        <v>20</v>
      </c>
      <c r="M2095" s="15">
        <v>16</v>
      </c>
      <c r="O2095" t="str">
        <f t="shared" si="32"/>
        <v>CNJQuote Issued</v>
      </c>
    </row>
    <row r="2096" spans="1:15" ht="12" customHeight="1" outlineLevel="1" x14ac:dyDescent="0.2">
      <c r="A2096" s="12" t="s">
        <v>24153</v>
      </c>
      <c r="B2096" s="12">
        <v>17892</v>
      </c>
      <c r="C2096" s="12" t="s">
        <v>24151</v>
      </c>
      <c r="D2096" s="13">
        <v>40065</v>
      </c>
      <c r="E2096" s="13">
        <v>40067</v>
      </c>
      <c r="F2096" s="14">
        <v>40067</v>
      </c>
      <c r="G2096" s="8"/>
      <c r="H2096" s="8"/>
      <c r="I2096" s="21">
        <v>40125</v>
      </c>
      <c r="J2096" s="10"/>
      <c r="K2096" s="10"/>
      <c r="L2096" s="15">
        <v>0</v>
      </c>
      <c r="M2096" s="15">
        <v>0</v>
      </c>
      <c r="O2096" t="str">
        <f t="shared" si="32"/>
        <v>HJMRating</v>
      </c>
    </row>
    <row r="2097" spans="1:15" ht="12" customHeight="1" outlineLevel="1" x14ac:dyDescent="0.2">
      <c r="A2097" s="12" t="s">
        <v>24153</v>
      </c>
      <c r="B2097" s="12">
        <v>17705</v>
      </c>
      <c r="C2097" s="12" t="s">
        <v>20135</v>
      </c>
      <c r="D2097" s="13">
        <v>40065</v>
      </c>
      <c r="E2097" s="13">
        <v>40065</v>
      </c>
      <c r="F2097" s="14">
        <v>40067</v>
      </c>
      <c r="G2097" s="19">
        <v>40079</v>
      </c>
      <c r="H2097" s="19">
        <v>40091</v>
      </c>
      <c r="I2097" s="21">
        <v>40096</v>
      </c>
      <c r="J2097" s="22">
        <v>12</v>
      </c>
      <c r="K2097" s="22">
        <v>12</v>
      </c>
      <c r="L2097" s="15">
        <v>24</v>
      </c>
      <c r="M2097" s="15">
        <v>5</v>
      </c>
      <c r="O2097" t="str">
        <f t="shared" si="32"/>
        <v>HJMBound &amp; Not Paid</v>
      </c>
    </row>
    <row r="2098" spans="1:15" ht="12" customHeight="1" outlineLevel="1" x14ac:dyDescent="0.2">
      <c r="A2098" s="12" t="s">
        <v>24153</v>
      </c>
      <c r="B2098" s="12">
        <v>17762</v>
      </c>
      <c r="C2098" s="12" t="s">
        <v>20135</v>
      </c>
      <c r="D2098" s="17">
        <v>40064</v>
      </c>
      <c r="E2098" s="13">
        <v>40066</v>
      </c>
      <c r="F2098" s="14">
        <v>40067</v>
      </c>
      <c r="G2098" s="19">
        <v>40081</v>
      </c>
      <c r="H2098" s="19">
        <v>40081</v>
      </c>
      <c r="I2098" s="21">
        <v>40115</v>
      </c>
      <c r="J2098" s="22">
        <v>14</v>
      </c>
      <c r="K2098" s="22">
        <v>0</v>
      </c>
      <c r="L2098" s="15">
        <v>14</v>
      </c>
      <c r="M2098" s="15">
        <v>34</v>
      </c>
      <c r="O2098" t="str">
        <f t="shared" si="32"/>
        <v>HJMBound &amp; Not Paid</v>
      </c>
    </row>
    <row r="2099" spans="1:15" ht="12" customHeight="1" outlineLevel="1" x14ac:dyDescent="0.2">
      <c r="A2099" s="12" t="s">
        <v>24155</v>
      </c>
      <c r="B2099" s="12">
        <v>17765</v>
      </c>
      <c r="C2099" s="12" t="s">
        <v>24151</v>
      </c>
      <c r="D2099" s="13">
        <v>40060</v>
      </c>
      <c r="E2099" s="13">
        <v>40065</v>
      </c>
      <c r="F2099" s="14">
        <v>40067</v>
      </c>
      <c r="G2099" s="14">
        <v>40091</v>
      </c>
      <c r="H2099" s="20"/>
      <c r="I2099" s="21">
        <v>40116</v>
      </c>
      <c r="J2099" s="15">
        <v>24</v>
      </c>
      <c r="K2099" s="23"/>
      <c r="L2099" s="15">
        <v>0</v>
      </c>
      <c r="M2099" s="15">
        <v>0</v>
      </c>
      <c r="O2099" t="str">
        <f t="shared" si="32"/>
        <v>JRRating</v>
      </c>
    </row>
    <row r="2100" spans="1:15" ht="12" customHeight="1" outlineLevel="1" x14ac:dyDescent="0.2">
      <c r="A2100" s="12" t="s">
        <v>24155</v>
      </c>
      <c r="B2100" s="12">
        <v>17928</v>
      </c>
      <c r="C2100" s="12" t="s">
        <v>24151</v>
      </c>
      <c r="D2100" s="13">
        <v>40058</v>
      </c>
      <c r="E2100" s="13">
        <v>40066</v>
      </c>
      <c r="F2100" s="14">
        <v>40067</v>
      </c>
      <c r="G2100" s="8"/>
      <c r="H2100" s="8"/>
      <c r="I2100" s="21">
        <v>40132</v>
      </c>
      <c r="J2100" s="10"/>
      <c r="K2100" s="10"/>
      <c r="L2100" s="15">
        <v>0</v>
      </c>
      <c r="M2100" s="15">
        <v>0</v>
      </c>
      <c r="O2100" t="str">
        <f t="shared" si="32"/>
        <v>JRRating</v>
      </c>
    </row>
    <row r="2101" spans="1:15" ht="12" customHeight="1" outlineLevel="1" x14ac:dyDescent="0.2">
      <c r="A2101" s="12" t="s">
        <v>24155</v>
      </c>
      <c r="B2101" s="12">
        <v>17687</v>
      </c>
      <c r="C2101" s="12" t="s">
        <v>20135</v>
      </c>
      <c r="D2101" s="13">
        <v>40065</v>
      </c>
      <c r="E2101" s="13">
        <v>40065</v>
      </c>
      <c r="F2101" s="14">
        <v>40067</v>
      </c>
      <c r="G2101" s="19">
        <v>40084</v>
      </c>
      <c r="H2101" s="19">
        <v>40084</v>
      </c>
      <c r="I2101" s="21">
        <v>40092</v>
      </c>
      <c r="J2101" s="22">
        <v>17</v>
      </c>
      <c r="K2101" s="22">
        <v>0</v>
      </c>
      <c r="L2101" s="15">
        <v>17</v>
      </c>
      <c r="M2101" s="15">
        <v>8</v>
      </c>
      <c r="O2101" t="str">
        <f t="shared" si="32"/>
        <v>JRBound &amp; Not Paid</v>
      </c>
    </row>
    <row r="2102" spans="1:15" ht="12" customHeight="1" outlineLevel="1" x14ac:dyDescent="0.2">
      <c r="A2102" s="12" t="s">
        <v>24155</v>
      </c>
      <c r="B2102" s="12">
        <v>17957</v>
      </c>
      <c r="C2102" s="12" t="s">
        <v>24151</v>
      </c>
      <c r="D2102" s="13">
        <v>40056</v>
      </c>
      <c r="E2102" s="13">
        <v>40066</v>
      </c>
      <c r="F2102" s="14">
        <v>40067</v>
      </c>
      <c r="G2102" s="8"/>
      <c r="H2102" s="8"/>
      <c r="I2102" s="21">
        <v>40139</v>
      </c>
      <c r="J2102" s="10"/>
      <c r="K2102" s="10"/>
      <c r="L2102" s="15">
        <v>0</v>
      </c>
      <c r="M2102" s="15">
        <v>0</v>
      </c>
      <c r="O2102" t="str">
        <f t="shared" si="32"/>
        <v>JRRating</v>
      </c>
    </row>
    <row r="2103" spans="1:15" ht="12" customHeight="1" outlineLevel="1" x14ac:dyDescent="0.2">
      <c r="A2103" s="12" t="s">
        <v>24156</v>
      </c>
      <c r="B2103" s="12">
        <v>17655</v>
      </c>
      <c r="C2103" s="12" t="s">
        <v>20135</v>
      </c>
      <c r="D2103" s="13">
        <v>40058</v>
      </c>
      <c r="E2103" s="13">
        <v>40065</v>
      </c>
      <c r="F2103" s="14">
        <v>40067</v>
      </c>
      <c r="G2103" s="14">
        <v>40077</v>
      </c>
      <c r="H2103" s="14">
        <v>40077</v>
      </c>
      <c r="I2103" s="21">
        <v>40087</v>
      </c>
      <c r="J2103" s="15">
        <v>10</v>
      </c>
      <c r="K2103" s="15">
        <v>0</v>
      </c>
      <c r="L2103" s="15">
        <v>10</v>
      </c>
      <c r="M2103" s="15">
        <v>10</v>
      </c>
      <c r="O2103" t="str">
        <f t="shared" si="32"/>
        <v>LABBound &amp; Not Paid</v>
      </c>
    </row>
    <row r="2104" spans="1:15" ht="12" customHeight="1" outlineLevel="1" x14ac:dyDescent="0.2">
      <c r="A2104" s="12" t="s">
        <v>24156</v>
      </c>
      <c r="B2104" s="12">
        <v>17758</v>
      </c>
      <c r="C2104" s="12" t="s">
        <v>24151</v>
      </c>
      <c r="D2104" s="13">
        <v>40064</v>
      </c>
      <c r="E2104" s="13">
        <v>40065</v>
      </c>
      <c r="F2104" s="14">
        <v>40067</v>
      </c>
      <c r="G2104" s="8"/>
      <c r="H2104" s="8"/>
      <c r="I2104" s="21">
        <v>40113</v>
      </c>
      <c r="J2104" s="10"/>
      <c r="K2104" s="10"/>
      <c r="L2104" s="15">
        <v>0</v>
      </c>
      <c r="M2104" s="15">
        <v>0</v>
      </c>
      <c r="O2104" t="str">
        <f t="shared" si="32"/>
        <v>LABRating</v>
      </c>
    </row>
    <row r="2105" spans="1:15" ht="12" customHeight="1" outlineLevel="1" x14ac:dyDescent="0.2">
      <c r="A2105" s="12" t="s">
        <v>24156</v>
      </c>
      <c r="B2105" s="12">
        <v>18575</v>
      </c>
      <c r="C2105" s="12" t="s">
        <v>24152</v>
      </c>
      <c r="D2105" s="13">
        <v>40066</v>
      </c>
      <c r="E2105" s="13">
        <v>40066</v>
      </c>
      <c r="F2105" s="14">
        <v>40067</v>
      </c>
      <c r="G2105" s="19">
        <v>40085</v>
      </c>
      <c r="H2105" s="19">
        <v>40085</v>
      </c>
      <c r="J2105" s="22">
        <v>18</v>
      </c>
      <c r="K2105" s="22">
        <v>0</v>
      </c>
      <c r="L2105" s="15">
        <v>18</v>
      </c>
      <c r="M2105" s="15">
        <v>0</v>
      </c>
      <c r="O2105" t="str">
        <f t="shared" si="32"/>
        <v>LABQuote Issued</v>
      </c>
    </row>
    <row r="2106" spans="1:15" ht="12" customHeight="1" outlineLevel="1" x14ac:dyDescent="0.2">
      <c r="A2106" s="12" t="s">
        <v>24156</v>
      </c>
      <c r="B2106" s="12">
        <v>17911</v>
      </c>
      <c r="C2106" s="12" t="s">
        <v>24151</v>
      </c>
      <c r="D2106" s="13">
        <v>40063</v>
      </c>
      <c r="E2106" s="13">
        <v>40066</v>
      </c>
      <c r="F2106" s="14">
        <v>40067</v>
      </c>
      <c r="G2106" s="8"/>
      <c r="H2106" s="8"/>
      <c r="I2106" s="21">
        <v>40130</v>
      </c>
      <c r="J2106" s="10"/>
      <c r="K2106" s="10"/>
      <c r="L2106" s="15">
        <v>0</v>
      </c>
      <c r="M2106" s="15">
        <v>0</v>
      </c>
      <c r="O2106" t="str">
        <f t="shared" si="32"/>
        <v>LABRating</v>
      </c>
    </row>
    <row r="2107" spans="1:15" ht="12" customHeight="1" outlineLevel="1" x14ac:dyDescent="0.2">
      <c r="A2107" s="12" t="s">
        <v>24156</v>
      </c>
      <c r="B2107" s="12">
        <v>17759</v>
      </c>
      <c r="C2107" s="12" t="s">
        <v>24151</v>
      </c>
      <c r="D2107" s="13">
        <v>40056</v>
      </c>
      <c r="E2107" s="13">
        <v>40066</v>
      </c>
      <c r="F2107" s="14">
        <v>40067</v>
      </c>
      <c r="G2107" s="8"/>
      <c r="H2107" s="8"/>
      <c r="I2107" s="21">
        <v>40113</v>
      </c>
      <c r="J2107" s="10"/>
      <c r="K2107" s="10"/>
      <c r="L2107" s="15">
        <v>0</v>
      </c>
      <c r="M2107" s="15">
        <v>0</v>
      </c>
      <c r="O2107" t="str">
        <f t="shared" si="32"/>
        <v>LABRating</v>
      </c>
    </row>
    <row r="2108" spans="1:15" ht="12" customHeight="1" outlineLevel="1" x14ac:dyDescent="0.2">
      <c r="A2108" s="12" t="s">
        <v>24157</v>
      </c>
      <c r="B2108" s="12">
        <v>17883</v>
      </c>
      <c r="C2108" s="12" t="s">
        <v>24151</v>
      </c>
      <c r="D2108" s="13">
        <v>40056</v>
      </c>
      <c r="E2108" s="13">
        <v>40064</v>
      </c>
      <c r="F2108" s="14">
        <v>40067</v>
      </c>
      <c r="G2108" s="8"/>
      <c r="H2108" s="8"/>
      <c r="I2108" s="21">
        <v>40123</v>
      </c>
      <c r="J2108" s="10"/>
      <c r="K2108" s="10"/>
      <c r="L2108" s="15">
        <v>0</v>
      </c>
      <c r="M2108" s="15">
        <v>0</v>
      </c>
      <c r="O2108" t="str">
        <f t="shared" si="32"/>
        <v>MCBRating</v>
      </c>
    </row>
    <row r="2109" spans="1:15" ht="12" customHeight="1" outlineLevel="1" x14ac:dyDescent="0.2">
      <c r="A2109" s="12" t="s">
        <v>24157</v>
      </c>
      <c r="B2109" s="12">
        <v>17668</v>
      </c>
      <c r="C2109" s="12" t="s">
        <v>20135</v>
      </c>
      <c r="D2109" s="13">
        <v>40050</v>
      </c>
      <c r="E2109" s="13">
        <v>40064</v>
      </c>
      <c r="F2109" s="14">
        <v>40067</v>
      </c>
      <c r="G2109" s="19">
        <v>40082</v>
      </c>
      <c r="H2109" s="19">
        <v>40082</v>
      </c>
      <c r="I2109" s="21">
        <v>40088</v>
      </c>
      <c r="J2109" s="22">
        <v>15</v>
      </c>
      <c r="K2109" s="22">
        <v>0</v>
      </c>
      <c r="L2109" s="15">
        <v>15</v>
      </c>
      <c r="M2109" s="15">
        <v>6</v>
      </c>
      <c r="O2109" t="str">
        <f t="shared" si="32"/>
        <v>MCBBound &amp; Not Paid</v>
      </c>
    </row>
    <row r="2110" spans="1:15" ht="12" customHeight="1" outlineLevel="1" x14ac:dyDescent="0.2">
      <c r="A2110" s="12" t="s">
        <v>24157</v>
      </c>
      <c r="B2110" s="12">
        <v>17698</v>
      </c>
      <c r="C2110" s="12" t="s">
        <v>20135</v>
      </c>
      <c r="D2110" s="17">
        <v>40065</v>
      </c>
      <c r="E2110" s="13">
        <v>40066</v>
      </c>
      <c r="F2110" s="14">
        <v>40067</v>
      </c>
      <c r="G2110" s="19">
        <v>40080</v>
      </c>
      <c r="H2110" s="19">
        <v>40081</v>
      </c>
      <c r="I2110" s="21">
        <v>40095</v>
      </c>
      <c r="J2110" s="22">
        <v>13</v>
      </c>
      <c r="K2110" s="22">
        <v>1</v>
      </c>
      <c r="L2110" s="15">
        <v>14</v>
      </c>
      <c r="M2110" s="15">
        <v>14</v>
      </c>
      <c r="O2110" t="str">
        <f t="shared" si="32"/>
        <v>MCBBound &amp; Not Paid</v>
      </c>
    </row>
    <row r="2111" spans="1:15" ht="12" customHeight="1" outlineLevel="1" x14ac:dyDescent="0.2">
      <c r="A2111" s="12" t="s">
        <v>24158</v>
      </c>
      <c r="B2111" s="12">
        <v>18574</v>
      </c>
      <c r="C2111" s="12" t="s">
        <v>20133</v>
      </c>
      <c r="D2111" s="18"/>
      <c r="E2111" s="13">
        <v>40066</v>
      </c>
      <c r="F2111" s="14">
        <v>40067</v>
      </c>
      <c r="G2111" s="8"/>
      <c r="H2111" s="8"/>
      <c r="J2111" s="10"/>
      <c r="K2111" s="10"/>
      <c r="L2111" s="15">
        <v>0</v>
      </c>
      <c r="M2111" s="15">
        <v>0</v>
      </c>
      <c r="O2111" t="str">
        <f t="shared" si="32"/>
        <v>NBBDeclined</v>
      </c>
    </row>
    <row r="2112" spans="1:15" ht="12" customHeight="1" outlineLevel="1" x14ac:dyDescent="0.2">
      <c r="A2112" s="12" t="s">
        <v>24158</v>
      </c>
      <c r="B2112" s="12">
        <v>18579</v>
      </c>
      <c r="C2112" s="12" t="s">
        <v>20133</v>
      </c>
      <c r="D2112" s="13">
        <v>40066</v>
      </c>
      <c r="E2112" s="13">
        <v>40067</v>
      </c>
      <c r="F2112" s="14">
        <v>40067</v>
      </c>
      <c r="G2112" s="8"/>
      <c r="H2112" s="8"/>
      <c r="J2112" s="10"/>
      <c r="K2112" s="10"/>
      <c r="L2112" s="15">
        <v>0</v>
      </c>
      <c r="M2112" s="15">
        <v>0</v>
      </c>
      <c r="O2112" t="str">
        <f t="shared" si="32"/>
        <v>NBBDeclined</v>
      </c>
    </row>
    <row r="2113" spans="1:15" ht="12" customHeight="1" outlineLevel="1" x14ac:dyDescent="0.2">
      <c r="A2113" s="12" t="s">
        <v>24158</v>
      </c>
      <c r="B2113" s="12">
        <v>18578</v>
      </c>
      <c r="C2113" s="12" t="s">
        <v>24152</v>
      </c>
      <c r="D2113" s="13">
        <v>40043</v>
      </c>
      <c r="E2113" s="13">
        <v>40067</v>
      </c>
      <c r="F2113" s="14">
        <v>40067</v>
      </c>
      <c r="G2113" s="19">
        <v>40092</v>
      </c>
      <c r="H2113" s="19">
        <v>40092</v>
      </c>
      <c r="J2113" s="22">
        <v>25</v>
      </c>
      <c r="K2113" s="22">
        <v>0</v>
      </c>
      <c r="L2113" s="15">
        <v>25</v>
      </c>
      <c r="M2113" s="15">
        <v>0</v>
      </c>
      <c r="O2113" t="str">
        <f t="shared" si="32"/>
        <v>NBBQuote Issued</v>
      </c>
    </row>
    <row r="2114" spans="1:15" ht="12" customHeight="1" outlineLevel="1" x14ac:dyDescent="0.2">
      <c r="A2114" s="12" t="s">
        <v>24158</v>
      </c>
      <c r="B2114" s="12">
        <v>18577</v>
      </c>
      <c r="C2114" s="12" t="s">
        <v>20133</v>
      </c>
      <c r="D2114" s="13">
        <v>40065</v>
      </c>
      <c r="E2114" s="13">
        <v>40067</v>
      </c>
      <c r="F2114" s="14">
        <v>40067</v>
      </c>
      <c r="G2114" s="8"/>
      <c r="H2114" s="8"/>
      <c r="J2114" s="10"/>
      <c r="K2114" s="10"/>
      <c r="L2114" s="15">
        <v>0</v>
      </c>
      <c r="M2114" s="15">
        <v>0</v>
      </c>
      <c r="O2114" t="str">
        <f t="shared" si="32"/>
        <v>NBBDeclined</v>
      </c>
    </row>
    <row r="2115" spans="1:15" ht="12" customHeight="1" outlineLevel="1" x14ac:dyDescent="0.2">
      <c r="A2115" s="12" t="s">
        <v>24158</v>
      </c>
      <c r="B2115" s="12">
        <v>18576</v>
      </c>
      <c r="C2115" s="12" t="s">
        <v>20133</v>
      </c>
      <c r="D2115" s="17">
        <v>40058</v>
      </c>
      <c r="E2115" s="13">
        <v>40066</v>
      </c>
      <c r="F2115" s="14">
        <v>40067</v>
      </c>
      <c r="G2115" s="8"/>
      <c r="H2115" s="8"/>
      <c r="J2115" s="10"/>
      <c r="K2115" s="10"/>
      <c r="L2115" s="15">
        <v>0</v>
      </c>
      <c r="M2115" s="15">
        <v>0</v>
      </c>
      <c r="O2115" t="str">
        <f t="shared" ref="O2115:O2178" si="33">+A2115&amp;C2115</f>
        <v>NBBDeclined</v>
      </c>
    </row>
    <row r="2116" spans="1:15" ht="12" customHeight="1" outlineLevel="1" x14ac:dyDescent="0.2">
      <c r="A2116" s="12" t="s">
        <v>20138</v>
      </c>
      <c r="B2116" s="12">
        <v>17707</v>
      </c>
      <c r="C2116" s="12" t="s">
        <v>20135</v>
      </c>
      <c r="D2116" s="13">
        <v>40067</v>
      </c>
      <c r="E2116" s="13">
        <v>40067</v>
      </c>
      <c r="F2116" s="14">
        <v>40070</v>
      </c>
      <c r="G2116" s="19">
        <v>40081</v>
      </c>
      <c r="H2116" s="19">
        <v>40085</v>
      </c>
      <c r="I2116" s="21">
        <v>40096</v>
      </c>
      <c r="J2116" s="22">
        <v>11</v>
      </c>
      <c r="K2116" s="22">
        <v>4</v>
      </c>
      <c r="L2116" s="15">
        <v>15</v>
      </c>
      <c r="M2116" s="15">
        <v>11</v>
      </c>
      <c r="O2116" t="str">
        <f t="shared" si="33"/>
        <v>CNJBound &amp; Not Paid</v>
      </c>
    </row>
    <row r="2117" spans="1:15" ht="12" customHeight="1" outlineLevel="1" x14ac:dyDescent="0.2">
      <c r="A2117" s="12" t="s">
        <v>20138</v>
      </c>
      <c r="B2117" s="12">
        <v>17634</v>
      </c>
      <c r="C2117" s="12" t="s">
        <v>20135</v>
      </c>
      <c r="D2117" s="13">
        <v>40067</v>
      </c>
      <c r="E2117" s="13">
        <v>40067</v>
      </c>
      <c r="F2117" s="14">
        <v>40070</v>
      </c>
      <c r="G2117" s="19">
        <v>40073</v>
      </c>
      <c r="H2117" s="19">
        <v>40073</v>
      </c>
      <c r="I2117" s="21">
        <v>40085</v>
      </c>
      <c r="J2117" s="22">
        <v>3</v>
      </c>
      <c r="K2117" s="22">
        <v>0</v>
      </c>
      <c r="L2117" s="15">
        <v>3</v>
      </c>
      <c r="M2117" s="15">
        <v>12</v>
      </c>
      <c r="O2117" t="str">
        <f t="shared" si="33"/>
        <v>CNJBound &amp; Not Paid</v>
      </c>
    </row>
    <row r="2118" spans="1:15" ht="12" customHeight="1" outlineLevel="1" x14ac:dyDescent="0.2">
      <c r="A2118" s="12" t="s">
        <v>24153</v>
      </c>
      <c r="B2118" s="12">
        <v>17861</v>
      </c>
      <c r="C2118" s="12" t="s">
        <v>24152</v>
      </c>
      <c r="D2118" s="13">
        <v>40061</v>
      </c>
      <c r="E2118" s="13">
        <v>40067</v>
      </c>
      <c r="F2118" s="14">
        <v>40070</v>
      </c>
      <c r="G2118" s="19">
        <v>40093</v>
      </c>
      <c r="H2118" s="19">
        <v>40093</v>
      </c>
      <c r="I2118" s="21">
        <v>40118</v>
      </c>
      <c r="J2118" s="22">
        <v>23</v>
      </c>
      <c r="K2118" s="22">
        <v>0</v>
      </c>
      <c r="L2118" s="15">
        <v>23</v>
      </c>
      <c r="M2118" s="15">
        <v>25</v>
      </c>
      <c r="O2118" t="str">
        <f t="shared" si="33"/>
        <v>HJMQuote Issued</v>
      </c>
    </row>
    <row r="2119" spans="1:15" ht="12" customHeight="1" outlineLevel="1" x14ac:dyDescent="0.2">
      <c r="A2119" s="12" t="s">
        <v>24155</v>
      </c>
      <c r="B2119" s="12">
        <v>17731</v>
      </c>
      <c r="C2119" s="12" t="s">
        <v>24152</v>
      </c>
      <c r="D2119" s="13">
        <v>40058</v>
      </c>
      <c r="E2119" s="13">
        <v>40067</v>
      </c>
      <c r="F2119" s="14">
        <v>40070</v>
      </c>
      <c r="G2119" s="19">
        <v>40095</v>
      </c>
      <c r="H2119" s="19">
        <v>40095</v>
      </c>
      <c r="I2119" s="21">
        <v>40104</v>
      </c>
      <c r="J2119" s="22">
        <v>25</v>
      </c>
      <c r="K2119" s="22">
        <v>0</v>
      </c>
      <c r="L2119" s="15">
        <v>25</v>
      </c>
      <c r="M2119" s="15">
        <v>9</v>
      </c>
      <c r="O2119" t="str">
        <f t="shared" si="33"/>
        <v>JRQuote Issued</v>
      </c>
    </row>
    <row r="2120" spans="1:15" ht="12" customHeight="1" outlineLevel="1" x14ac:dyDescent="0.2">
      <c r="A2120" s="12" t="s">
        <v>24155</v>
      </c>
      <c r="B2120" s="12">
        <v>17679</v>
      </c>
      <c r="C2120" s="12" t="s">
        <v>20135</v>
      </c>
      <c r="D2120" s="17">
        <v>40058</v>
      </c>
      <c r="E2120" s="13">
        <v>40067</v>
      </c>
      <c r="F2120" s="14">
        <v>40070</v>
      </c>
      <c r="G2120" s="19">
        <v>40085</v>
      </c>
      <c r="H2120" s="19">
        <v>40085</v>
      </c>
      <c r="I2120" s="16">
        <v>40091</v>
      </c>
      <c r="J2120" s="22">
        <v>15</v>
      </c>
      <c r="K2120" s="22">
        <v>0</v>
      </c>
      <c r="L2120" s="15">
        <v>15</v>
      </c>
      <c r="M2120" s="15">
        <v>6</v>
      </c>
      <c r="O2120" t="str">
        <f t="shared" si="33"/>
        <v>JRBound &amp; Not Paid</v>
      </c>
    </row>
    <row r="2121" spans="1:15" ht="12" customHeight="1" outlineLevel="1" x14ac:dyDescent="0.2">
      <c r="A2121" s="12" t="s">
        <v>24156</v>
      </c>
      <c r="B2121" s="12">
        <v>18581</v>
      </c>
      <c r="C2121" s="12" t="s">
        <v>20133</v>
      </c>
      <c r="D2121" s="13">
        <v>40037</v>
      </c>
      <c r="E2121" s="13">
        <v>40070</v>
      </c>
      <c r="F2121" s="14">
        <v>40070</v>
      </c>
      <c r="G2121" s="19">
        <v>40078</v>
      </c>
      <c r="H2121" s="8"/>
      <c r="J2121" s="22">
        <v>8</v>
      </c>
      <c r="K2121" s="10"/>
      <c r="L2121" s="15">
        <v>0</v>
      </c>
      <c r="M2121" s="15">
        <v>0</v>
      </c>
      <c r="O2121" t="str">
        <f t="shared" si="33"/>
        <v>LABDeclined</v>
      </c>
    </row>
    <row r="2122" spans="1:15" ht="12" customHeight="1" outlineLevel="1" x14ac:dyDescent="0.2">
      <c r="A2122" s="12" t="s">
        <v>24158</v>
      </c>
      <c r="B2122" s="12">
        <v>18580</v>
      </c>
      <c r="C2122" s="12" t="s">
        <v>24152</v>
      </c>
      <c r="D2122" s="13">
        <v>40050</v>
      </c>
      <c r="E2122" s="13">
        <v>40067</v>
      </c>
      <c r="F2122" s="14">
        <v>40070</v>
      </c>
      <c r="G2122" s="19">
        <v>40081</v>
      </c>
      <c r="H2122" s="19">
        <v>40081</v>
      </c>
      <c r="J2122" s="22">
        <v>11</v>
      </c>
      <c r="K2122" s="22">
        <v>0</v>
      </c>
      <c r="L2122" s="15">
        <v>11</v>
      </c>
      <c r="M2122" s="15">
        <v>0</v>
      </c>
      <c r="O2122" t="str">
        <f t="shared" si="33"/>
        <v>NBBQuote Issued</v>
      </c>
    </row>
    <row r="2123" spans="1:15" ht="12" customHeight="1" outlineLevel="1" x14ac:dyDescent="0.2">
      <c r="A2123" s="12" t="s">
        <v>20138</v>
      </c>
      <c r="B2123" s="12">
        <v>17682</v>
      </c>
      <c r="C2123" s="12" t="s">
        <v>24150</v>
      </c>
      <c r="D2123" s="13">
        <v>40070</v>
      </c>
      <c r="E2123" s="13">
        <v>40071</v>
      </c>
      <c r="F2123" s="14">
        <v>40071</v>
      </c>
      <c r="G2123" s="8"/>
      <c r="H2123" s="8"/>
      <c r="I2123" s="21">
        <v>40092</v>
      </c>
      <c r="J2123" s="10"/>
      <c r="K2123" s="10"/>
      <c r="L2123" s="15">
        <v>0</v>
      </c>
      <c r="M2123" s="15">
        <v>0</v>
      </c>
      <c r="O2123" t="str">
        <f t="shared" si="33"/>
        <v>CNJDO NOT RENEW</v>
      </c>
    </row>
    <row r="2124" spans="1:15" ht="12" customHeight="1" outlineLevel="1" x14ac:dyDescent="0.2">
      <c r="A2124" s="12" t="s">
        <v>20138</v>
      </c>
      <c r="B2124" s="12">
        <v>17751</v>
      </c>
      <c r="C2124" s="12" t="s">
        <v>24151</v>
      </c>
      <c r="D2124" s="13">
        <v>40067</v>
      </c>
      <c r="E2124" s="13">
        <v>40070</v>
      </c>
      <c r="F2124" s="14">
        <v>40071</v>
      </c>
      <c r="G2124" s="19">
        <v>40092</v>
      </c>
      <c r="H2124" s="8"/>
      <c r="I2124" s="21">
        <v>40111</v>
      </c>
      <c r="J2124" s="22">
        <v>21</v>
      </c>
      <c r="K2124" s="10"/>
      <c r="L2124" s="15">
        <v>0</v>
      </c>
      <c r="M2124" s="15">
        <v>0</v>
      </c>
      <c r="O2124" t="str">
        <f t="shared" si="33"/>
        <v>CNJRating</v>
      </c>
    </row>
    <row r="2125" spans="1:15" ht="12" customHeight="1" outlineLevel="1" x14ac:dyDescent="0.2">
      <c r="A2125" s="12" t="s">
        <v>24153</v>
      </c>
      <c r="B2125" s="12">
        <v>17660</v>
      </c>
      <c r="C2125" s="12" t="s">
        <v>20135</v>
      </c>
      <c r="D2125" s="13">
        <v>40049</v>
      </c>
      <c r="E2125" s="13">
        <v>40071</v>
      </c>
      <c r="F2125" s="14">
        <v>40071</v>
      </c>
      <c r="G2125" s="19">
        <v>40077</v>
      </c>
      <c r="H2125" s="19">
        <v>40080</v>
      </c>
      <c r="I2125" s="21">
        <v>40087</v>
      </c>
      <c r="J2125" s="22">
        <v>6</v>
      </c>
      <c r="K2125" s="22">
        <v>3</v>
      </c>
      <c r="L2125" s="15">
        <v>9</v>
      </c>
      <c r="M2125" s="15">
        <v>7</v>
      </c>
      <c r="O2125" t="str">
        <f t="shared" si="33"/>
        <v>HJMBound &amp; Not Paid</v>
      </c>
    </row>
    <row r="2126" spans="1:15" ht="12" customHeight="1" outlineLevel="1" x14ac:dyDescent="0.2">
      <c r="A2126" s="12" t="s">
        <v>24153</v>
      </c>
      <c r="B2126" s="12">
        <v>17651</v>
      </c>
      <c r="C2126" s="12" t="s">
        <v>20135</v>
      </c>
      <c r="D2126" s="13">
        <v>40067</v>
      </c>
      <c r="E2126" s="13">
        <v>40071</v>
      </c>
      <c r="F2126" s="14">
        <v>40071</v>
      </c>
      <c r="G2126" s="19">
        <v>40077</v>
      </c>
      <c r="H2126" s="19">
        <v>40078</v>
      </c>
      <c r="I2126" s="21">
        <v>40087</v>
      </c>
      <c r="J2126" s="22">
        <v>6</v>
      </c>
      <c r="K2126" s="22">
        <v>1</v>
      </c>
      <c r="L2126" s="15">
        <v>7</v>
      </c>
      <c r="M2126" s="15">
        <v>9</v>
      </c>
      <c r="O2126" t="str">
        <f t="shared" si="33"/>
        <v>HJMBound &amp; Not Paid</v>
      </c>
    </row>
    <row r="2127" spans="1:15" ht="12" customHeight="1" outlineLevel="1" x14ac:dyDescent="0.2">
      <c r="A2127" s="12" t="s">
        <v>24153</v>
      </c>
      <c r="B2127" s="12">
        <v>18582</v>
      </c>
      <c r="C2127" s="12" t="s">
        <v>20135</v>
      </c>
      <c r="D2127" s="13">
        <v>40052</v>
      </c>
      <c r="E2127" s="13">
        <v>40071</v>
      </c>
      <c r="F2127" s="14">
        <v>40071</v>
      </c>
      <c r="G2127" s="14">
        <v>40073</v>
      </c>
      <c r="H2127" s="14">
        <v>40074</v>
      </c>
      <c r="J2127" s="15">
        <v>2</v>
      </c>
      <c r="K2127" s="15">
        <v>1</v>
      </c>
      <c r="L2127" s="15">
        <v>3</v>
      </c>
      <c r="M2127" s="15">
        <v>0</v>
      </c>
      <c r="O2127" t="str">
        <f t="shared" si="33"/>
        <v>HJMBound &amp; Not Paid</v>
      </c>
    </row>
    <row r="2128" spans="1:15" ht="12" customHeight="1" outlineLevel="1" x14ac:dyDescent="0.2">
      <c r="A2128" s="12" t="s">
        <v>24153</v>
      </c>
      <c r="B2128" s="12">
        <v>17663</v>
      </c>
      <c r="C2128" s="12" t="s">
        <v>20135</v>
      </c>
      <c r="D2128" s="13">
        <v>40064</v>
      </c>
      <c r="E2128" s="13">
        <v>40070</v>
      </c>
      <c r="F2128" s="14">
        <v>40071</v>
      </c>
      <c r="G2128" s="19">
        <v>40077</v>
      </c>
      <c r="H2128" s="19">
        <v>40074</v>
      </c>
      <c r="I2128" s="16">
        <v>40087</v>
      </c>
      <c r="J2128" s="22">
        <v>6</v>
      </c>
      <c r="K2128" s="22">
        <v>-3</v>
      </c>
      <c r="L2128" s="15">
        <v>3</v>
      </c>
      <c r="M2128" s="15">
        <v>13</v>
      </c>
      <c r="O2128" t="str">
        <f t="shared" si="33"/>
        <v>HJMBound &amp; Not Paid</v>
      </c>
    </row>
    <row r="2129" spans="1:15" ht="12" customHeight="1" outlineLevel="1" x14ac:dyDescent="0.2">
      <c r="A2129" s="12" t="s">
        <v>24155</v>
      </c>
      <c r="B2129" s="12">
        <v>17761</v>
      </c>
      <c r="C2129" s="12" t="s">
        <v>24151</v>
      </c>
      <c r="D2129" s="13">
        <v>40064</v>
      </c>
      <c r="E2129" s="13">
        <v>40067</v>
      </c>
      <c r="F2129" s="14">
        <v>40071</v>
      </c>
      <c r="G2129" s="8"/>
      <c r="H2129" s="8"/>
      <c r="I2129" s="21">
        <v>40114</v>
      </c>
      <c r="J2129" s="10"/>
      <c r="K2129" s="10"/>
      <c r="L2129" s="15">
        <v>0</v>
      </c>
      <c r="M2129" s="15">
        <v>0</v>
      </c>
      <c r="O2129" t="str">
        <f t="shared" si="33"/>
        <v>JRRating</v>
      </c>
    </row>
    <row r="2130" spans="1:15" ht="12" customHeight="1" outlineLevel="1" x14ac:dyDescent="0.2">
      <c r="A2130" s="12" t="s">
        <v>24156</v>
      </c>
      <c r="B2130" s="12">
        <v>17877</v>
      </c>
      <c r="C2130" s="12" t="s">
        <v>24151</v>
      </c>
      <c r="D2130" s="13">
        <v>40067</v>
      </c>
      <c r="E2130" s="13">
        <v>40070</v>
      </c>
      <c r="F2130" s="14">
        <v>40071</v>
      </c>
      <c r="G2130" s="8"/>
      <c r="H2130" s="8"/>
      <c r="I2130" s="21">
        <v>40120</v>
      </c>
      <c r="J2130" s="10"/>
      <c r="K2130" s="10"/>
      <c r="L2130" s="15">
        <v>0</v>
      </c>
      <c r="M2130" s="15">
        <v>0</v>
      </c>
      <c r="O2130" t="str">
        <f t="shared" si="33"/>
        <v>LABRating</v>
      </c>
    </row>
    <row r="2131" spans="1:15" ht="12" customHeight="1" outlineLevel="1" x14ac:dyDescent="0.2">
      <c r="A2131" s="12" t="s">
        <v>24157</v>
      </c>
      <c r="B2131" s="12">
        <v>17706</v>
      </c>
      <c r="C2131" s="12" t="s">
        <v>20135</v>
      </c>
      <c r="D2131" s="13">
        <v>40064</v>
      </c>
      <c r="E2131" s="13">
        <v>40071</v>
      </c>
      <c r="F2131" s="14">
        <v>40071</v>
      </c>
      <c r="G2131" s="19">
        <v>40072</v>
      </c>
      <c r="H2131" s="19">
        <v>40077</v>
      </c>
      <c r="I2131" s="21">
        <v>40096</v>
      </c>
      <c r="J2131" s="22">
        <v>1</v>
      </c>
      <c r="K2131" s="22">
        <v>5</v>
      </c>
      <c r="L2131" s="15">
        <v>6</v>
      </c>
      <c r="M2131" s="15">
        <v>19</v>
      </c>
      <c r="O2131" t="str">
        <f t="shared" si="33"/>
        <v>MCBBound &amp; Not Paid</v>
      </c>
    </row>
    <row r="2132" spans="1:15" ht="12" customHeight="1" outlineLevel="1" x14ac:dyDescent="0.2">
      <c r="A2132" s="12" t="s">
        <v>24157</v>
      </c>
      <c r="B2132" s="12">
        <v>17697</v>
      </c>
      <c r="C2132" s="12" t="s">
        <v>20135</v>
      </c>
      <c r="D2132" s="13">
        <v>40069</v>
      </c>
      <c r="E2132" s="13">
        <v>40070</v>
      </c>
      <c r="F2132" s="14">
        <v>40071</v>
      </c>
      <c r="G2132" s="14">
        <v>40078</v>
      </c>
      <c r="H2132" s="14">
        <v>40078</v>
      </c>
      <c r="I2132" s="21">
        <v>40094</v>
      </c>
      <c r="J2132" s="15">
        <v>7</v>
      </c>
      <c r="K2132" s="15">
        <v>0</v>
      </c>
      <c r="L2132" s="15">
        <v>7</v>
      </c>
      <c r="M2132" s="15">
        <v>16</v>
      </c>
      <c r="O2132" t="str">
        <f t="shared" si="33"/>
        <v>MCBBound &amp; Not Paid</v>
      </c>
    </row>
    <row r="2133" spans="1:15" ht="12" customHeight="1" outlineLevel="1" x14ac:dyDescent="0.2">
      <c r="A2133" s="12" t="s">
        <v>20138</v>
      </c>
      <c r="B2133" s="12">
        <v>17667</v>
      </c>
      <c r="C2133" s="12" t="s">
        <v>20135</v>
      </c>
      <c r="D2133" s="13">
        <v>40045</v>
      </c>
      <c r="E2133" s="13">
        <v>40072</v>
      </c>
      <c r="F2133" s="14">
        <v>40072</v>
      </c>
      <c r="G2133" s="19">
        <v>40077</v>
      </c>
      <c r="H2133" s="19">
        <v>40077</v>
      </c>
      <c r="I2133" s="21">
        <v>40088</v>
      </c>
      <c r="J2133" s="22">
        <v>5</v>
      </c>
      <c r="K2133" s="22">
        <v>0</v>
      </c>
      <c r="L2133" s="15">
        <v>5</v>
      </c>
      <c r="M2133" s="15">
        <v>11</v>
      </c>
      <c r="O2133" t="str">
        <f t="shared" si="33"/>
        <v>CNJBound &amp; Not Paid</v>
      </c>
    </row>
    <row r="2134" spans="1:15" ht="12" customHeight="1" outlineLevel="1" x14ac:dyDescent="0.2">
      <c r="A2134" s="12" t="s">
        <v>24155</v>
      </c>
      <c r="B2134" s="12">
        <v>17755</v>
      </c>
      <c r="C2134" s="12" t="s">
        <v>24151</v>
      </c>
      <c r="D2134" s="13">
        <v>40067</v>
      </c>
      <c r="E2134" s="13">
        <v>40070</v>
      </c>
      <c r="F2134" s="14">
        <v>40072</v>
      </c>
      <c r="G2134" s="8"/>
      <c r="H2134" s="8"/>
      <c r="I2134" s="21">
        <v>40113</v>
      </c>
      <c r="J2134" s="10"/>
      <c r="K2134" s="10"/>
      <c r="L2134" s="15">
        <v>0</v>
      </c>
      <c r="M2134" s="15">
        <v>0</v>
      </c>
      <c r="O2134" t="str">
        <f t="shared" si="33"/>
        <v>JRRating</v>
      </c>
    </row>
    <row r="2135" spans="1:15" ht="12" customHeight="1" outlineLevel="1" x14ac:dyDescent="0.2">
      <c r="A2135" s="12" t="s">
        <v>24156</v>
      </c>
      <c r="B2135" s="12">
        <v>18585</v>
      </c>
      <c r="C2135" s="12" t="s">
        <v>20135</v>
      </c>
      <c r="D2135" s="13">
        <v>40071</v>
      </c>
      <c r="E2135" s="13">
        <v>40072</v>
      </c>
      <c r="F2135" s="14">
        <v>40072</v>
      </c>
      <c r="G2135" s="14">
        <v>40073</v>
      </c>
      <c r="H2135" s="14">
        <v>40081</v>
      </c>
      <c r="J2135" s="15">
        <v>1</v>
      </c>
      <c r="K2135" s="15">
        <v>8</v>
      </c>
      <c r="L2135" s="15">
        <v>9</v>
      </c>
      <c r="M2135" s="15">
        <v>0</v>
      </c>
      <c r="O2135" t="str">
        <f t="shared" si="33"/>
        <v>LABBound &amp; Not Paid</v>
      </c>
    </row>
    <row r="2136" spans="1:15" ht="12" customHeight="1" outlineLevel="1" x14ac:dyDescent="0.2">
      <c r="A2136" s="12" t="s">
        <v>24157</v>
      </c>
      <c r="B2136" s="12">
        <v>17700</v>
      </c>
      <c r="C2136" s="12" t="s">
        <v>20135</v>
      </c>
      <c r="D2136" s="17">
        <v>40072</v>
      </c>
      <c r="E2136" s="13">
        <v>40072</v>
      </c>
      <c r="F2136" s="14">
        <v>40072</v>
      </c>
      <c r="G2136" s="19">
        <v>40086</v>
      </c>
      <c r="H2136" s="19">
        <v>40087</v>
      </c>
      <c r="I2136" s="21">
        <v>40095</v>
      </c>
      <c r="J2136" s="22">
        <v>14</v>
      </c>
      <c r="K2136" s="22">
        <v>1</v>
      </c>
      <c r="L2136" s="15">
        <v>15</v>
      </c>
      <c r="M2136" s="15">
        <v>8</v>
      </c>
      <c r="O2136" t="str">
        <f t="shared" si="33"/>
        <v>MCBBound &amp; Not Paid</v>
      </c>
    </row>
    <row r="2137" spans="1:15" ht="12" customHeight="1" outlineLevel="1" x14ac:dyDescent="0.2">
      <c r="A2137" s="12" t="s">
        <v>24157</v>
      </c>
      <c r="B2137" s="12">
        <v>17626</v>
      </c>
      <c r="C2137" s="12" t="s">
        <v>20135</v>
      </c>
      <c r="D2137" s="13">
        <v>40060</v>
      </c>
      <c r="E2137" s="13">
        <v>40071</v>
      </c>
      <c r="F2137" s="14">
        <v>40072</v>
      </c>
      <c r="G2137" s="19">
        <v>40073</v>
      </c>
      <c r="H2137" s="19">
        <v>40077</v>
      </c>
      <c r="I2137" s="21">
        <v>40082</v>
      </c>
      <c r="J2137" s="22">
        <v>1</v>
      </c>
      <c r="K2137" s="22">
        <v>4</v>
      </c>
      <c r="L2137" s="15">
        <v>5</v>
      </c>
      <c r="M2137" s="15">
        <v>5</v>
      </c>
      <c r="O2137" t="str">
        <f t="shared" si="33"/>
        <v>MCBBound &amp; Not Paid</v>
      </c>
    </row>
    <row r="2138" spans="1:15" ht="12" customHeight="1" outlineLevel="1" x14ac:dyDescent="0.2">
      <c r="A2138" s="12" t="s">
        <v>24158</v>
      </c>
      <c r="B2138" s="12">
        <v>18584</v>
      </c>
      <c r="C2138" s="12" t="s">
        <v>20133</v>
      </c>
      <c r="D2138" s="13">
        <v>40003</v>
      </c>
      <c r="E2138" s="13">
        <v>40072</v>
      </c>
      <c r="F2138" s="14">
        <v>40072</v>
      </c>
      <c r="G2138" s="8"/>
      <c r="H2138" s="8"/>
      <c r="J2138" s="10"/>
      <c r="K2138" s="10"/>
      <c r="L2138" s="15">
        <v>0</v>
      </c>
      <c r="M2138" s="15">
        <v>0</v>
      </c>
      <c r="O2138" t="str">
        <f t="shared" si="33"/>
        <v>NBBDeclined</v>
      </c>
    </row>
    <row r="2139" spans="1:15" ht="12" customHeight="1" outlineLevel="1" x14ac:dyDescent="0.2">
      <c r="A2139" s="12" t="s">
        <v>24158</v>
      </c>
      <c r="B2139" s="12">
        <v>18583</v>
      </c>
      <c r="C2139" s="12" t="s">
        <v>20133</v>
      </c>
      <c r="D2139" s="13">
        <v>40057</v>
      </c>
      <c r="E2139" s="13">
        <v>40072</v>
      </c>
      <c r="F2139" s="14">
        <v>40072</v>
      </c>
      <c r="G2139" s="8"/>
      <c r="H2139" s="8"/>
      <c r="J2139" s="10"/>
      <c r="K2139" s="10"/>
      <c r="L2139" s="15">
        <v>0</v>
      </c>
      <c r="M2139" s="15">
        <v>0</v>
      </c>
      <c r="O2139" t="str">
        <f t="shared" si="33"/>
        <v>NBBDeclined</v>
      </c>
    </row>
    <row r="2140" spans="1:15" ht="12" customHeight="1" outlineLevel="1" x14ac:dyDescent="0.2">
      <c r="A2140" s="12" t="s">
        <v>24158</v>
      </c>
      <c r="B2140" s="12">
        <v>18587</v>
      </c>
      <c r="C2140" s="12" t="s">
        <v>20133</v>
      </c>
      <c r="D2140" s="13">
        <v>39534</v>
      </c>
      <c r="E2140" s="13">
        <v>40072</v>
      </c>
      <c r="F2140" s="14">
        <v>40072</v>
      </c>
      <c r="G2140" s="8"/>
      <c r="H2140" s="8"/>
      <c r="J2140" s="10"/>
      <c r="K2140" s="10"/>
      <c r="L2140" s="15">
        <v>0</v>
      </c>
      <c r="M2140" s="15">
        <v>0</v>
      </c>
      <c r="O2140" t="str">
        <f t="shared" si="33"/>
        <v>NBBDeclined</v>
      </c>
    </row>
    <row r="2141" spans="1:15" ht="12" customHeight="1" outlineLevel="1" x14ac:dyDescent="0.2">
      <c r="A2141" s="12" t="s">
        <v>24158</v>
      </c>
      <c r="B2141" s="12">
        <v>18586</v>
      </c>
      <c r="C2141" s="12" t="s">
        <v>20133</v>
      </c>
      <c r="D2141" s="13">
        <v>40064</v>
      </c>
      <c r="E2141" s="13">
        <v>40072</v>
      </c>
      <c r="F2141" s="14">
        <v>40072</v>
      </c>
      <c r="G2141" s="8"/>
      <c r="H2141" s="8"/>
      <c r="J2141" s="10"/>
      <c r="K2141" s="10"/>
      <c r="L2141" s="15">
        <v>0</v>
      </c>
      <c r="M2141" s="15">
        <v>0</v>
      </c>
      <c r="O2141" t="str">
        <f t="shared" si="33"/>
        <v>NBBDeclined</v>
      </c>
    </row>
    <row r="2142" spans="1:15" ht="12" customHeight="1" outlineLevel="1" x14ac:dyDescent="0.2">
      <c r="A2142" s="12" t="s">
        <v>20138</v>
      </c>
      <c r="B2142" s="12">
        <v>17853</v>
      </c>
      <c r="C2142" s="12" t="s">
        <v>24151</v>
      </c>
      <c r="D2142" s="13">
        <v>40060</v>
      </c>
      <c r="E2142" s="13">
        <v>40070</v>
      </c>
      <c r="F2142" s="14">
        <v>40073</v>
      </c>
      <c r="G2142" s="8"/>
      <c r="H2142" s="8"/>
      <c r="I2142" s="21">
        <v>40118</v>
      </c>
      <c r="J2142" s="10"/>
      <c r="K2142" s="10"/>
      <c r="L2142" s="15">
        <v>0</v>
      </c>
      <c r="M2142" s="15">
        <v>0</v>
      </c>
      <c r="O2142" t="str">
        <f t="shared" si="33"/>
        <v>CNJRating</v>
      </c>
    </row>
    <row r="2143" spans="1:15" ht="12" customHeight="1" outlineLevel="1" x14ac:dyDescent="0.2">
      <c r="A2143" s="12" t="s">
        <v>20138</v>
      </c>
      <c r="B2143" s="12">
        <v>17678</v>
      </c>
      <c r="C2143" s="12" t="s">
        <v>20135</v>
      </c>
      <c r="D2143" s="13">
        <v>40057</v>
      </c>
      <c r="E2143" s="13">
        <v>40072</v>
      </c>
      <c r="F2143" s="14">
        <v>40073</v>
      </c>
      <c r="G2143" s="19">
        <v>40076</v>
      </c>
      <c r="H2143" s="19">
        <v>40078</v>
      </c>
      <c r="I2143" s="21">
        <v>40091</v>
      </c>
      <c r="J2143" s="22">
        <v>3</v>
      </c>
      <c r="K2143" s="22">
        <v>2</v>
      </c>
      <c r="L2143" s="15">
        <v>5</v>
      </c>
      <c r="M2143" s="15">
        <v>13</v>
      </c>
      <c r="O2143" t="str">
        <f t="shared" si="33"/>
        <v>CNJBound &amp; Not Paid</v>
      </c>
    </row>
    <row r="2144" spans="1:15" ht="12" customHeight="1" outlineLevel="1" x14ac:dyDescent="0.2">
      <c r="A2144" s="12" t="s">
        <v>20138</v>
      </c>
      <c r="B2144" s="12">
        <v>17675</v>
      </c>
      <c r="C2144" s="12" t="s">
        <v>20135</v>
      </c>
      <c r="D2144" s="17">
        <v>40066</v>
      </c>
      <c r="E2144" s="13">
        <v>40070</v>
      </c>
      <c r="F2144" s="14">
        <v>40073</v>
      </c>
      <c r="G2144" s="19">
        <v>40078</v>
      </c>
      <c r="H2144" s="19">
        <v>40079</v>
      </c>
      <c r="I2144" s="21">
        <v>40090</v>
      </c>
      <c r="J2144" s="22">
        <v>5</v>
      </c>
      <c r="K2144" s="22">
        <v>1</v>
      </c>
      <c r="L2144" s="15">
        <v>6</v>
      </c>
      <c r="M2144" s="15">
        <v>11</v>
      </c>
      <c r="O2144" t="str">
        <f t="shared" si="33"/>
        <v>CNJBound &amp; Not Paid</v>
      </c>
    </row>
    <row r="2145" spans="1:15" ht="12" customHeight="1" outlineLevel="1" x14ac:dyDescent="0.2">
      <c r="A2145" s="12" t="s">
        <v>24153</v>
      </c>
      <c r="B2145" s="12">
        <v>17854</v>
      </c>
      <c r="C2145" s="12" t="s">
        <v>24152</v>
      </c>
      <c r="D2145" s="13">
        <v>40045</v>
      </c>
      <c r="E2145" s="13">
        <v>40071</v>
      </c>
      <c r="F2145" s="14">
        <v>40073</v>
      </c>
      <c r="G2145" s="19">
        <v>40088</v>
      </c>
      <c r="H2145" s="19">
        <v>40098</v>
      </c>
      <c r="I2145" s="21">
        <v>40118</v>
      </c>
      <c r="J2145" s="22">
        <v>15</v>
      </c>
      <c r="K2145" s="22">
        <v>10</v>
      </c>
      <c r="L2145" s="15">
        <v>25</v>
      </c>
      <c r="M2145" s="15">
        <v>20</v>
      </c>
      <c r="O2145" t="str">
        <f t="shared" si="33"/>
        <v>HJMQuote Issued</v>
      </c>
    </row>
    <row r="2146" spans="1:15" ht="12" customHeight="1" outlineLevel="1" x14ac:dyDescent="0.2">
      <c r="A2146" s="12" t="s">
        <v>24153</v>
      </c>
      <c r="B2146" s="12">
        <v>17872</v>
      </c>
      <c r="C2146" s="12" t="s">
        <v>24151</v>
      </c>
      <c r="D2146" s="13">
        <v>40063</v>
      </c>
      <c r="E2146" s="13">
        <v>40070</v>
      </c>
      <c r="F2146" s="14">
        <v>40073</v>
      </c>
      <c r="G2146" s="8"/>
      <c r="H2146" s="8"/>
      <c r="I2146" s="21">
        <v>40119</v>
      </c>
      <c r="J2146" s="10"/>
      <c r="K2146" s="10"/>
      <c r="L2146" s="15">
        <v>0</v>
      </c>
      <c r="M2146" s="15">
        <v>0</v>
      </c>
      <c r="O2146" t="str">
        <f t="shared" si="33"/>
        <v>HJMRating</v>
      </c>
    </row>
    <row r="2147" spans="1:15" ht="12" customHeight="1" outlineLevel="1" x14ac:dyDescent="0.2">
      <c r="A2147" s="12" t="s">
        <v>24153</v>
      </c>
      <c r="B2147" s="12">
        <v>18196</v>
      </c>
      <c r="C2147" s="12" t="s">
        <v>20135</v>
      </c>
      <c r="D2147" s="13">
        <v>40067</v>
      </c>
      <c r="E2147" s="13">
        <v>40073</v>
      </c>
      <c r="F2147" s="14">
        <v>40073</v>
      </c>
      <c r="G2147" s="19">
        <v>39988</v>
      </c>
      <c r="H2147" s="19">
        <v>40073</v>
      </c>
      <c r="J2147" s="22">
        <v>-85</v>
      </c>
      <c r="K2147" s="22">
        <v>85</v>
      </c>
      <c r="L2147" s="15">
        <v>0</v>
      </c>
      <c r="M2147" s="15">
        <v>0</v>
      </c>
      <c r="O2147" t="str">
        <f t="shared" si="33"/>
        <v>HJMBound &amp; Not Paid</v>
      </c>
    </row>
    <row r="2148" spans="1:15" ht="12" customHeight="1" outlineLevel="1" x14ac:dyDescent="0.2">
      <c r="A2148" s="12" t="s">
        <v>24153</v>
      </c>
      <c r="B2148" s="12">
        <v>18011</v>
      </c>
      <c r="C2148" s="12" t="s">
        <v>24151</v>
      </c>
      <c r="D2148" s="17">
        <v>40067</v>
      </c>
      <c r="E2148" s="13">
        <v>40070</v>
      </c>
      <c r="F2148" s="14">
        <v>40073</v>
      </c>
      <c r="G2148" s="20"/>
      <c r="H2148" s="20"/>
      <c r="I2148" s="21">
        <v>40151</v>
      </c>
      <c r="J2148" s="23"/>
      <c r="K2148" s="23"/>
      <c r="L2148" s="15">
        <v>0</v>
      </c>
      <c r="M2148" s="15">
        <v>0</v>
      </c>
      <c r="O2148" t="str">
        <f t="shared" si="33"/>
        <v>HJMRating</v>
      </c>
    </row>
    <row r="2149" spans="1:15" ht="12" customHeight="1" outlineLevel="1" x14ac:dyDescent="0.2">
      <c r="A2149" s="12" t="s">
        <v>24155</v>
      </c>
      <c r="B2149" s="12">
        <v>17636</v>
      </c>
      <c r="C2149" s="12" t="s">
        <v>20135</v>
      </c>
      <c r="D2149" s="13">
        <v>40070</v>
      </c>
      <c r="E2149" s="13">
        <v>40073</v>
      </c>
      <c r="F2149" s="14">
        <v>40073</v>
      </c>
      <c r="G2149" s="14">
        <v>40073</v>
      </c>
      <c r="H2149" s="19">
        <v>40077</v>
      </c>
      <c r="I2149" s="21">
        <v>40085</v>
      </c>
      <c r="J2149" s="15">
        <v>0</v>
      </c>
      <c r="K2149" s="22">
        <v>4</v>
      </c>
      <c r="L2149" s="15">
        <v>4</v>
      </c>
      <c r="M2149" s="15">
        <v>8</v>
      </c>
      <c r="O2149" t="str">
        <f t="shared" si="33"/>
        <v>JRBound &amp; Not Paid</v>
      </c>
    </row>
    <row r="2150" spans="1:15" ht="12" customHeight="1" outlineLevel="1" x14ac:dyDescent="0.2">
      <c r="A2150" s="12" t="s">
        <v>24155</v>
      </c>
      <c r="B2150" s="12">
        <v>18023</v>
      </c>
      <c r="C2150" s="12" t="s">
        <v>24151</v>
      </c>
      <c r="D2150" s="13">
        <v>40067</v>
      </c>
      <c r="E2150" s="13">
        <v>40068</v>
      </c>
      <c r="F2150" s="14">
        <v>40073</v>
      </c>
      <c r="G2150" s="20"/>
      <c r="H2150" s="20"/>
      <c r="I2150" s="21">
        <v>40153</v>
      </c>
      <c r="J2150" s="23"/>
      <c r="K2150" s="23"/>
      <c r="L2150" s="15">
        <v>0</v>
      </c>
      <c r="M2150" s="15">
        <v>0</v>
      </c>
      <c r="O2150" t="str">
        <f t="shared" si="33"/>
        <v>JRRating</v>
      </c>
    </row>
    <row r="2151" spans="1:15" ht="12" customHeight="1" outlineLevel="1" x14ac:dyDescent="0.2">
      <c r="A2151" s="12" t="s">
        <v>24155</v>
      </c>
      <c r="B2151" s="12">
        <v>17733</v>
      </c>
      <c r="C2151" s="12" t="s">
        <v>24152</v>
      </c>
      <c r="D2151" s="13">
        <v>40071</v>
      </c>
      <c r="E2151" s="13">
        <v>40072</v>
      </c>
      <c r="F2151" s="14">
        <v>40073</v>
      </c>
      <c r="G2151" s="14">
        <v>40095</v>
      </c>
      <c r="H2151" s="14">
        <v>40095</v>
      </c>
      <c r="I2151" s="21">
        <v>40104</v>
      </c>
      <c r="J2151" s="15">
        <v>22</v>
      </c>
      <c r="K2151" s="15">
        <v>0</v>
      </c>
      <c r="L2151" s="15">
        <v>22</v>
      </c>
      <c r="M2151" s="15">
        <v>9</v>
      </c>
      <c r="O2151" t="str">
        <f t="shared" si="33"/>
        <v>JRQuote Issued</v>
      </c>
    </row>
    <row r="2152" spans="1:15" ht="12" customHeight="1" outlineLevel="1" x14ac:dyDescent="0.2">
      <c r="A2152" s="12" t="s">
        <v>24155</v>
      </c>
      <c r="B2152" s="12">
        <v>17912</v>
      </c>
      <c r="C2152" s="12" t="s">
        <v>24151</v>
      </c>
      <c r="D2152" s="13">
        <v>40065</v>
      </c>
      <c r="E2152" s="13">
        <v>40071</v>
      </c>
      <c r="F2152" s="14">
        <v>40073</v>
      </c>
      <c r="G2152" s="20"/>
      <c r="H2152" s="20"/>
      <c r="I2152" s="21">
        <v>40130</v>
      </c>
      <c r="J2152" s="23"/>
      <c r="K2152" s="23"/>
      <c r="L2152" s="15">
        <v>0</v>
      </c>
      <c r="M2152" s="15">
        <v>0</v>
      </c>
      <c r="O2152" t="str">
        <f t="shared" si="33"/>
        <v>JRRating</v>
      </c>
    </row>
    <row r="2153" spans="1:15" ht="12" customHeight="1" outlineLevel="1" x14ac:dyDescent="0.2">
      <c r="A2153" s="12" t="s">
        <v>24155</v>
      </c>
      <c r="B2153" s="12">
        <v>17631</v>
      </c>
      <c r="C2153" s="12" t="s">
        <v>20135</v>
      </c>
      <c r="D2153" s="13">
        <v>40067</v>
      </c>
      <c r="E2153" s="13">
        <v>40073</v>
      </c>
      <c r="F2153" s="14">
        <v>40073</v>
      </c>
      <c r="G2153" s="19">
        <v>40078</v>
      </c>
      <c r="H2153" s="19">
        <v>40079</v>
      </c>
      <c r="I2153" s="21">
        <v>40084</v>
      </c>
      <c r="J2153" s="22">
        <v>5</v>
      </c>
      <c r="K2153" s="22">
        <v>1</v>
      </c>
      <c r="L2153" s="15">
        <v>6</v>
      </c>
      <c r="M2153" s="15">
        <v>5</v>
      </c>
      <c r="O2153" t="str">
        <f t="shared" si="33"/>
        <v>JRBound &amp; Not Paid</v>
      </c>
    </row>
    <row r="2154" spans="1:15" ht="12" customHeight="1" outlineLevel="1" x14ac:dyDescent="0.2">
      <c r="A2154" s="12" t="s">
        <v>24156</v>
      </c>
      <c r="B2154" s="12">
        <v>17881</v>
      </c>
      <c r="C2154" s="12" t="s">
        <v>24151</v>
      </c>
      <c r="D2154" s="13">
        <v>40060</v>
      </c>
      <c r="E2154" s="13">
        <v>40067</v>
      </c>
      <c r="F2154" s="14">
        <v>40073</v>
      </c>
      <c r="G2154" s="8"/>
      <c r="H2154" s="8"/>
      <c r="I2154" s="21">
        <v>40122</v>
      </c>
      <c r="J2154" s="10"/>
      <c r="K2154" s="10"/>
      <c r="L2154" s="15">
        <v>0</v>
      </c>
      <c r="M2154" s="15">
        <v>0</v>
      </c>
      <c r="O2154" t="str">
        <f t="shared" si="33"/>
        <v>LABRating</v>
      </c>
    </row>
    <row r="2155" spans="1:15" ht="12" customHeight="1" outlineLevel="1" x14ac:dyDescent="0.2">
      <c r="A2155" s="12" t="s">
        <v>24156</v>
      </c>
      <c r="B2155" s="12">
        <v>18591</v>
      </c>
      <c r="C2155" s="12" t="s">
        <v>24152</v>
      </c>
      <c r="D2155" s="13">
        <v>40072</v>
      </c>
      <c r="E2155" s="13">
        <v>40072</v>
      </c>
      <c r="F2155" s="14">
        <v>40073</v>
      </c>
      <c r="G2155" s="19">
        <v>40073</v>
      </c>
      <c r="H2155" s="19">
        <v>40095</v>
      </c>
      <c r="J2155" s="22">
        <v>0</v>
      </c>
      <c r="K2155" s="22">
        <v>22</v>
      </c>
      <c r="L2155" s="15">
        <v>22</v>
      </c>
      <c r="M2155" s="15">
        <v>0</v>
      </c>
      <c r="O2155" t="str">
        <f t="shared" si="33"/>
        <v>LABQuote Issued</v>
      </c>
    </row>
    <row r="2156" spans="1:15" ht="12" customHeight="1" outlineLevel="1" x14ac:dyDescent="0.2">
      <c r="A2156" s="12" t="s">
        <v>24156</v>
      </c>
      <c r="B2156" s="12">
        <v>18593</v>
      </c>
      <c r="C2156" s="12" t="s">
        <v>24151</v>
      </c>
      <c r="D2156" s="13">
        <v>40067</v>
      </c>
      <c r="E2156" s="13">
        <v>40073</v>
      </c>
      <c r="F2156" s="14">
        <v>40073</v>
      </c>
      <c r="G2156" s="14">
        <v>40073</v>
      </c>
      <c r="H2156" s="20"/>
      <c r="J2156" s="15">
        <v>0</v>
      </c>
      <c r="K2156" s="23"/>
      <c r="L2156" s="15">
        <v>0</v>
      </c>
      <c r="M2156" s="15">
        <v>0</v>
      </c>
      <c r="O2156" t="str">
        <f t="shared" si="33"/>
        <v>LABRating</v>
      </c>
    </row>
    <row r="2157" spans="1:15" ht="12" customHeight="1" outlineLevel="1" x14ac:dyDescent="0.2">
      <c r="A2157" s="12" t="s">
        <v>24157</v>
      </c>
      <c r="B2157" s="12">
        <v>17680</v>
      </c>
      <c r="C2157" s="12" t="s">
        <v>20135</v>
      </c>
      <c r="D2157" s="13">
        <v>40067</v>
      </c>
      <c r="E2157" s="13">
        <v>40071</v>
      </c>
      <c r="F2157" s="14">
        <v>40073</v>
      </c>
      <c r="G2157" s="19">
        <v>40083</v>
      </c>
      <c r="H2157" s="19">
        <v>40083</v>
      </c>
      <c r="I2157" s="21">
        <v>40092</v>
      </c>
      <c r="J2157" s="22">
        <v>10</v>
      </c>
      <c r="K2157" s="22">
        <v>0</v>
      </c>
      <c r="L2157" s="15">
        <v>10</v>
      </c>
      <c r="M2157" s="15">
        <v>9</v>
      </c>
      <c r="O2157" t="str">
        <f t="shared" si="33"/>
        <v>MCBBound &amp; Not Paid</v>
      </c>
    </row>
    <row r="2158" spans="1:15" ht="12" customHeight="1" outlineLevel="1" x14ac:dyDescent="0.2">
      <c r="A2158" s="12" t="s">
        <v>24158</v>
      </c>
      <c r="B2158" s="12">
        <v>18592</v>
      </c>
      <c r="C2158" s="12" t="s">
        <v>20133</v>
      </c>
      <c r="D2158" s="13">
        <v>40057</v>
      </c>
      <c r="E2158" s="13">
        <v>40072</v>
      </c>
      <c r="F2158" s="14">
        <v>40073</v>
      </c>
      <c r="G2158" s="8"/>
      <c r="H2158" s="8"/>
      <c r="J2158" s="10"/>
      <c r="K2158" s="10"/>
      <c r="L2158" s="15">
        <v>0</v>
      </c>
      <c r="M2158" s="15">
        <v>0</v>
      </c>
      <c r="O2158" t="str">
        <f t="shared" si="33"/>
        <v>NBBDeclined</v>
      </c>
    </row>
    <row r="2159" spans="1:15" ht="12" customHeight="1" outlineLevel="1" x14ac:dyDescent="0.2">
      <c r="A2159" s="12" t="s">
        <v>24158</v>
      </c>
      <c r="B2159" s="12">
        <v>18589</v>
      </c>
      <c r="C2159" s="12" t="s">
        <v>20133</v>
      </c>
      <c r="D2159" s="13">
        <v>40050</v>
      </c>
      <c r="E2159" s="13">
        <v>40072</v>
      </c>
      <c r="F2159" s="14">
        <v>40073</v>
      </c>
      <c r="G2159" s="20"/>
      <c r="H2159" s="20"/>
      <c r="J2159" s="23"/>
      <c r="K2159" s="23"/>
      <c r="L2159" s="15">
        <v>0</v>
      </c>
      <c r="M2159" s="15">
        <v>0</v>
      </c>
      <c r="O2159" t="str">
        <f t="shared" si="33"/>
        <v>NBBDeclined</v>
      </c>
    </row>
    <row r="2160" spans="1:15" ht="12" customHeight="1" outlineLevel="1" x14ac:dyDescent="0.2">
      <c r="A2160" s="12" t="s">
        <v>24158</v>
      </c>
      <c r="B2160" s="12">
        <v>18588</v>
      </c>
      <c r="C2160" s="12" t="s">
        <v>20133</v>
      </c>
      <c r="D2160" s="13">
        <v>40059</v>
      </c>
      <c r="E2160" s="13">
        <v>40072</v>
      </c>
      <c r="F2160" s="14">
        <v>40073</v>
      </c>
      <c r="G2160" s="8"/>
      <c r="H2160" s="8"/>
      <c r="J2160" s="10"/>
      <c r="K2160" s="10"/>
      <c r="L2160" s="15">
        <v>0</v>
      </c>
      <c r="M2160" s="15">
        <v>0</v>
      </c>
      <c r="O2160" t="str">
        <f t="shared" si="33"/>
        <v>NBBDeclined</v>
      </c>
    </row>
    <row r="2161" spans="1:15" ht="12" customHeight="1" outlineLevel="1" x14ac:dyDescent="0.2">
      <c r="A2161" s="12" t="s">
        <v>20138</v>
      </c>
      <c r="B2161" s="12">
        <v>17993</v>
      </c>
      <c r="C2161" s="12" t="s">
        <v>24151</v>
      </c>
      <c r="D2161" s="13">
        <v>40072</v>
      </c>
      <c r="E2161" s="13">
        <v>40073</v>
      </c>
      <c r="F2161" s="14">
        <v>40074</v>
      </c>
      <c r="G2161" s="20"/>
      <c r="H2161" s="20"/>
      <c r="I2161" s="21">
        <v>40148</v>
      </c>
      <c r="J2161" s="23"/>
      <c r="K2161" s="23"/>
      <c r="L2161" s="15">
        <v>0</v>
      </c>
      <c r="M2161" s="15">
        <v>0</v>
      </c>
      <c r="O2161" t="str">
        <f t="shared" si="33"/>
        <v>CNJRating</v>
      </c>
    </row>
    <row r="2162" spans="1:15" ht="12" customHeight="1" outlineLevel="1" x14ac:dyDescent="0.2">
      <c r="A2162" s="12" t="s">
        <v>20138</v>
      </c>
      <c r="B2162" s="12">
        <v>17746</v>
      </c>
      <c r="C2162" s="12" t="s">
        <v>24152</v>
      </c>
      <c r="D2162" s="13">
        <v>40070</v>
      </c>
      <c r="E2162" s="13">
        <v>40073</v>
      </c>
      <c r="F2162" s="14">
        <v>40074</v>
      </c>
      <c r="G2162" s="19">
        <v>40088</v>
      </c>
      <c r="H2162" s="19">
        <v>40088</v>
      </c>
      <c r="I2162" s="21">
        <v>40109</v>
      </c>
      <c r="J2162" s="22">
        <v>14</v>
      </c>
      <c r="K2162" s="22">
        <v>0</v>
      </c>
      <c r="L2162" s="15">
        <v>14</v>
      </c>
      <c r="M2162" s="15">
        <v>21</v>
      </c>
      <c r="O2162" t="str">
        <f t="shared" si="33"/>
        <v>CNJQuote Issued</v>
      </c>
    </row>
    <row r="2163" spans="1:15" ht="12" customHeight="1" outlineLevel="1" x14ac:dyDescent="0.2">
      <c r="A2163" s="12" t="s">
        <v>20138</v>
      </c>
      <c r="B2163" s="12">
        <v>17741</v>
      </c>
      <c r="C2163" s="12" t="s">
        <v>20135</v>
      </c>
      <c r="D2163" s="13">
        <v>40071</v>
      </c>
      <c r="E2163" s="13">
        <v>40073</v>
      </c>
      <c r="F2163" s="14">
        <v>40074</v>
      </c>
      <c r="G2163" s="14">
        <v>40087</v>
      </c>
      <c r="H2163" s="19">
        <v>40087</v>
      </c>
      <c r="I2163" s="21">
        <v>40107</v>
      </c>
      <c r="J2163" s="15">
        <v>13</v>
      </c>
      <c r="K2163" s="22">
        <v>0</v>
      </c>
      <c r="L2163" s="15">
        <v>13</v>
      </c>
      <c r="M2163" s="15">
        <v>20</v>
      </c>
      <c r="O2163" t="str">
        <f t="shared" si="33"/>
        <v>CNJBound &amp; Not Paid</v>
      </c>
    </row>
    <row r="2164" spans="1:15" ht="12" customHeight="1" outlineLevel="1" x14ac:dyDescent="0.2">
      <c r="A2164" s="12" t="s">
        <v>20138</v>
      </c>
      <c r="B2164" s="12">
        <v>17935</v>
      </c>
      <c r="C2164" s="12" t="s">
        <v>24151</v>
      </c>
      <c r="D2164" s="13">
        <v>40073</v>
      </c>
      <c r="E2164" s="13">
        <v>40073</v>
      </c>
      <c r="F2164" s="14">
        <v>40074</v>
      </c>
      <c r="G2164" s="8"/>
      <c r="H2164" s="8"/>
      <c r="I2164" s="21">
        <v>40134</v>
      </c>
      <c r="J2164" s="10"/>
      <c r="K2164" s="10"/>
      <c r="L2164" s="15">
        <v>0</v>
      </c>
      <c r="M2164" s="15">
        <v>0</v>
      </c>
      <c r="O2164" t="str">
        <f t="shared" si="33"/>
        <v>CNJRating</v>
      </c>
    </row>
    <row r="2165" spans="1:15" ht="12" customHeight="1" outlineLevel="1" x14ac:dyDescent="0.2">
      <c r="A2165" s="12" t="s">
        <v>24153</v>
      </c>
      <c r="B2165" s="12">
        <v>17907</v>
      </c>
      <c r="C2165" s="12" t="s">
        <v>24151</v>
      </c>
      <c r="D2165" s="13">
        <v>40072</v>
      </c>
      <c r="E2165" s="13">
        <v>40073</v>
      </c>
      <c r="F2165" s="14">
        <v>40074</v>
      </c>
      <c r="G2165" s="8"/>
      <c r="H2165" s="8"/>
      <c r="I2165" s="21">
        <v>40128</v>
      </c>
      <c r="J2165" s="10"/>
      <c r="K2165" s="10"/>
      <c r="L2165" s="15">
        <v>0</v>
      </c>
      <c r="M2165" s="15">
        <v>0</v>
      </c>
      <c r="O2165" t="str">
        <f t="shared" si="33"/>
        <v>HJMRating</v>
      </c>
    </row>
    <row r="2166" spans="1:15" ht="12" customHeight="1" outlineLevel="1" x14ac:dyDescent="0.2">
      <c r="A2166" s="12" t="s">
        <v>24155</v>
      </c>
      <c r="B2166" s="12">
        <v>17683</v>
      </c>
      <c r="C2166" s="12" t="s">
        <v>20135</v>
      </c>
      <c r="D2166" s="13">
        <v>40073</v>
      </c>
      <c r="E2166" s="13">
        <v>40073</v>
      </c>
      <c r="F2166" s="14">
        <v>40074</v>
      </c>
      <c r="G2166" s="19">
        <v>40077</v>
      </c>
      <c r="H2166" s="19">
        <v>40077</v>
      </c>
      <c r="I2166" s="21">
        <v>40092</v>
      </c>
      <c r="J2166" s="22">
        <v>3</v>
      </c>
      <c r="K2166" s="22">
        <v>0</v>
      </c>
      <c r="L2166" s="15">
        <v>3</v>
      </c>
      <c r="M2166" s="15">
        <v>15</v>
      </c>
      <c r="O2166" t="str">
        <f t="shared" si="33"/>
        <v>JRBound &amp; Not Paid</v>
      </c>
    </row>
    <row r="2167" spans="1:15" ht="12" customHeight="1" outlineLevel="1" x14ac:dyDescent="0.2">
      <c r="A2167" s="12" t="s">
        <v>24155</v>
      </c>
      <c r="B2167" s="12">
        <v>17927</v>
      </c>
      <c r="C2167" s="12" t="s">
        <v>24151</v>
      </c>
      <c r="D2167" s="13">
        <v>40070</v>
      </c>
      <c r="E2167" s="13">
        <v>40073</v>
      </c>
      <c r="F2167" s="14">
        <v>40074</v>
      </c>
      <c r="G2167" s="8"/>
      <c r="H2167" s="8"/>
      <c r="I2167" s="21">
        <v>40132</v>
      </c>
      <c r="J2167" s="10"/>
      <c r="K2167" s="10"/>
      <c r="L2167" s="15">
        <v>0</v>
      </c>
      <c r="M2167" s="15">
        <v>0</v>
      </c>
      <c r="O2167" t="str">
        <f t="shared" si="33"/>
        <v>JRRating</v>
      </c>
    </row>
    <row r="2168" spans="1:15" ht="12" customHeight="1" outlineLevel="1" x14ac:dyDescent="0.2">
      <c r="A2168" s="12" t="s">
        <v>24155</v>
      </c>
      <c r="B2168" s="12">
        <v>17908</v>
      </c>
      <c r="C2168" s="12" t="s">
        <v>24151</v>
      </c>
      <c r="D2168" s="13">
        <v>40071</v>
      </c>
      <c r="E2168" s="13">
        <v>40073</v>
      </c>
      <c r="F2168" s="14">
        <v>40074</v>
      </c>
      <c r="G2168" s="8"/>
      <c r="H2168" s="8"/>
      <c r="I2168" s="21">
        <v>40129</v>
      </c>
      <c r="J2168" s="10"/>
      <c r="K2168" s="10"/>
      <c r="L2168" s="15">
        <v>0</v>
      </c>
      <c r="M2168" s="15">
        <v>0</v>
      </c>
      <c r="O2168" t="str">
        <f t="shared" si="33"/>
        <v>JRRating</v>
      </c>
    </row>
    <row r="2169" spans="1:15" ht="12" customHeight="1" outlineLevel="1" x14ac:dyDescent="0.2">
      <c r="A2169" s="12" t="s">
        <v>24158</v>
      </c>
      <c r="B2169" s="12">
        <v>18595</v>
      </c>
      <c r="C2169" s="12" t="s">
        <v>20133</v>
      </c>
      <c r="D2169" s="13">
        <v>40068</v>
      </c>
      <c r="E2169" s="13">
        <v>40067</v>
      </c>
      <c r="F2169" s="14">
        <v>40074</v>
      </c>
      <c r="G2169" s="8"/>
      <c r="H2169" s="8"/>
      <c r="J2169" s="10"/>
      <c r="K2169" s="10"/>
      <c r="L2169" s="15">
        <v>0</v>
      </c>
      <c r="M2169" s="15">
        <v>0</v>
      </c>
      <c r="O2169" t="str">
        <f t="shared" si="33"/>
        <v>NBBDeclined</v>
      </c>
    </row>
    <row r="2170" spans="1:15" ht="12" customHeight="1" outlineLevel="1" x14ac:dyDescent="0.2">
      <c r="A2170" s="12" t="s">
        <v>24158</v>
      </c>
      <c r="B2170" s="12">
        <v>18594</v>
      </c>
      <c r="C2170" s="12" t="s">
        <v>20133</v>
      </c>
      <c r="D2170" s="13">
        <v>40028</v>
      </c>
      <c r="E2170" s="13">
        <v>40073</v>
      </c>
      <c r="F2170" s="14">
        <v>40074</v>
      </c>
      <c r="G2170" s="8"/>
      <c r="H2170" s="8"/>
      <c r="J2170" s="10"/>
      <c r="K2170" s="10"/>
      <c r="L2170" s="15">
        <v>0</v>
      </c>
      <c r="M2170" s="15">
        <v>0</v>
      </c>
      <c r="O2170" t="str">
        <f t="shared" si="33"/>
        <v>NBBDeclined</v>
      </c>
    </row>
    <row r="2171" spans="1:15" ht="12" customHeight="1" outlineLevel="1" x14ac:dyDescent="0.2">
      <c r="A2171" s="12" t="s">
        <v>24155</v>
      </c>
      <c r="B2171" s="12">
        <v>17666</v>
      </c>
      <c r="C2171" s="12" t="s">
        <v>20135</v>
      </c>
      <c r="D2171" s="13">
        <v>40059</v>
      </c>
      <c r="E2171" s="13">
        <v>40077</v>
      </c>
      <c r="F2171" s="14">
        <v>40077</v>
      </c>
      <c r="G2171" s="19">
        <v>40079</v>
      </c>
      <c r="H2171" s="19">
        <v>40080</v>
      </c>
      <c r="I2171" s="21">
        <v>40087</v>
      </c>
      <c r="J2171" s="22">
        <v>2</v>
      </c>
      <c r="K2171" s="22">
        <v>1</v>
      </c>
      <c r="L2171" s="15">
        <v>3</v>
      </c>
      <c r="M2171" s="15">
        <v>7</v>
      </c>
      <c r="O2171" t="str">
        <f t="shared" si="33"/>
        <v>JRBound &amp; Not Paid</v>
      </c>
    </row>
    <row r="2172" spans="1:15" ht="12" customHeight="1" outlineLevel="1" x14ac:dyDescent="0.2">
      <c r="A2172" s="12" t="s">
        <v>24156</v>
      </c>
      <c r="B2172" s="12">
        <v>17627</v>
      </c>
      <c r="C2172" s="12" t="s">
        <v>20135</v>
      </c>
      <c r="D2172" s="13">
        <v>40074</v>
      </c>
      <c r="E2172" s="13">
        <v>40077</v>
      </c>
      <c r="F2172" s="14">
        <v>40077</v>
      </c>
      <c r="G2172" s="19">
        <v>40077</v>
      </c>
      <c r="H2172" s="19">
        <v>40077</v>
      </c>
      <c r="I2172" s="21">
        <v>40082</v>
      </c>
      <c r="J2172" s="22">
        <v>0</v>
      </c>
      <c r="K2172" s="22">
        <v>0</v>
      </c>
      <c r="L2172" s="15">
        <v>0</v>
      </c>
      <c r="M2172" s="15">
        <v>5</v>
      </c>
      <c r="O2172" t="str">
        <f t="shared" si="33"/>
        <v>LABBound &amp; Not Paid</v>
      </c>
    </row>
    <row r="2173" spans="1:15" ht="12" customHeight="1" outlineLevel="1" x14ac:dyDescent="0.2">
      <c r="A2173" s="12" t="s">
        <v>24157</v>
      </c>
      <c r="B2173" s="12">
        <v>17648</v>
      </c>
      <c r="C2173" s="12" t="s">
        <v>20135</v>
      </c>
      <c r="D2173" s="13">
        <v>40037</v>
      </c>
      <c r="E2173" s="13">
        <v>40077</v>
      </c>
      <c r="F2173" s="14">
        <v>40077</v>
      </c>
      <c r="G2173" s="19">
        <v>40078</v>
      </c>
      <c r="H2173" s="19">
        <v>40078</v>
      </c>
      <c r="I2173" s="21">
        <v>40087</v>
      </c>
      <c r="J2173" s="22">
        <v>1</v>
      </c>
      <c r="K2173" s="22">
        <v>0</v>
      </c>
      <c r="L2173" s="15">
        <v>1</v>
      </c>
      <c r="M2173" s="15">
        <v>9</v>
      </c>
      <c r="O2173" t="str">
        <f t="shared" si="33"/>
        <v>MCBBound &amp; Not Paid</v>
      </c>
    </row>
    <row r="2174" spans="1:15" ht="12" customHeight="1" outlineLevel="1" x14ac:dyDescent="0.2">
      <c r="A2174" s="12" t="s">
        <v>24158</v>
      </c>
      <c r="B2174" s="12">
        <v>18597</v>
      </c>
      <c r="C2174" s="12" t="s">
        <v>20133</v>
      </c>
      <c r="D2174" s="13">
        <v>40074</v>
      </c>
      <c r="E2174" s="13">
        <v>40075</v>
      </c>
      <c r="F2174" s="14">
        <v>40077</v>
      </c>
      <c r="G2174" s="8"/>
      <c r="H2174" s="8"/>
      <c r="J2174" s="10"/>
      <c r="K2174" s="10"/>
      <c r="L2174" s="15">
        <v>0</v>
      </c>
      <c r="M2174" s="15">
        <v>0</v>
      </c>
      <c r="O2174" t="str">
        <f t="shared" si="33"/>
        <v>NBBDeclined</v>
      </c>
    </row>
    <row r="2175" spans="1:15" ht="12" customHeight="1" outlineLevel="1" x14ac:dyDescent="0.2">
      <c r="A2175" s="12" t="s">
        <v>24158</v>
      </c>
      <c r="B2175" s="12">
        <v>18596</v>
      </c>
      <c r="C2175" s="12" t="s">
        <v>20133</v>
      </c>
      <c r="D2175" s="13">
        <v>40073</v>
      </c>
      <c r="E2175" s="13">
        <v>40074</v>
      </c>
      <c r="F2175" s="14">
        <v>40077</v>
      </c>
      <c r="G2175" s="8"/>
      <c r="H2175" s="8"/>
      <c r="J2175" s="10"/>
      <c r="K2175" s="10"/>
      <c r="L2175" s="15">
        <v>0</v>
      </c>
      <c r="M2175" s="15">
        <v>0</v>
      </c>
      <c r="O2175" t="str">
        <f t="shared" si="33"/>
        <v>NBBDeclined</v>
      </c>
    </row>
    <row r="2176" spans="1:15" ht="12" customHeight="1" outlineLevel="1" x14ac:dyDescent="0.2">
      <c r="A2176" s="12" t="s">
        <v>24158</v>
      </c>
      <c r="B2176" s="12">
        <v>18598</v>
      </c>
      <c r="C2176" s="12" t="s">
        <v>24152</v>
      </c>
      <c r="D2176" s="17">
        <v>40073</v>
      </c>
      <c r="E2176" s="13">
        <v>40077</v>
      </c>
      <c r="F2176" s="14">
        <v>40077</v>
      </c>
      <c r="G2176" s="19">
        <v>40077</v>
      </c>
      <c r="H2176" s="19">
        <v>40080</v>
      </c>
      <c r="J2176" s="22">
        <v>0</v>
      </c>
      <c r="K2176" s="22">
        <v>3</v>
      </c>
      <c r="L2176" s="15">
        <v>3</v>
      </c>
      <c r="M2176" s="15">
        <v>0</v>
      </c>
      <c r="O2176" t="str">
        <f t="shared" si="33"/>
        <v>NBBQuote Issued</v>
      </c>
    </row>
    <row r="2177" spans="1:15" ht="12" customHeight="1" outlineLevel="1" x14ac:dyDescent="0.2">
      <c r="A2177" s="12" t="s">
        <v>20138</v>
      </c>
      <c r="B2177" s="12">
        <v>18052</v>
      </c>
      <c r="C2177" s="12" t="s">
        <v>24151</v>
      </c>
      <c r="D2177" s="13">
        <v>40072</v>
      </c>
      <c r="E2177" s="13">
        <v>40077</v>
      </c>
      <c r="F2177" s="14">
        <v>40078</v>
      </c>
      <c r="G2177" s="8"/>
      <c r="H2177" s="8"/>
      <c r="I2177" s="21">
        <v>40162</v>
      </c>
      <c r="J2177" s="10"/>
      <c r="K2177" s="10"/>
      <c r="L2177" s="15">
        <v>0</v>
      </c>
      <c r="M2177" s="15">
        <v>0</v>
      </c>
      <c r="O2177" t="str">
        <f t="shared" si="33"/>
        <v>CNJRating</v>
      </c>
    </row>
    <row r="2178" spans="1:15" ht="12" customHeight="1" outlineLevel="1" x14ac:dyDescent="0.2">
      <c r="A2178" s="12" t="s">
        <v>20138</v>
      </c>
      <c r="B2178" s="12">
        <v>17711</v>
      </c>
      <c r="C2178" s="12" t="s">
        <v>24152</v>
      </c>
      <c r="D2178" s="13">
        <v>40074</v>
      </c>
      <c r="E2178" s="13">
        <v>40077</v>
      </c>
      <c r="F2178" s="14">
        <v>40078</v>
      </c>
      <c r="G2178" s="19">
        <v>40086</v>
      </c>
      <c r="H2178" s="19">
        <v>40087</v>
      </c>
      <c r="I2178" s="21">
        <v>40098</v>
      </c>
      <c r="J2178" s="22">
        <v>8</v>
      </c>
      <c r="K2178" s="22">
        <v>1</v>
      </c>
      <c r="L2178" s="15">
        <v>9</v>
      </c>
      <c r="M2178" s="15">
        <v>11</v>
      </c>
      <c r="O2178" t="str">
        <f t="shared" si="33"/>
        <v>CNJQuote Issued</v>
      </c>
    </row>
    <row r="2179" spans="1:15" ht="12" customHeight="1" outlineLevel="1" x14ac:dyDescent="0.2">
      <c r="A2179" s="12" t="s">
        <v>20138</v>
      </c>
      <c r="B2179" s="12">
        <v>17945</v>
      </c>
      <c r="C2179" s="12" t="s">
        <v>24151</v>
      </c>
      <c r="D2179" s="17">
        <v>40066</v>
      </c>
      <c r="E2179" s="13">
        <v>40077</v>
      </c>
      <c r="F2179" s="14">
        <v>40078</v>
      </c>
      <c r="G2179" s="20"/>
      <c r="H2179" s="20"/>
      <c r="I2179" s="21">
        <v>40136</v>
      </c>
      <c r="J2179" s="23"/>
      <c r="K2179" s="23"/>
      <c r="L2179" s="15">
        <v>0</v>
      </c>
      <c r="M2179" s="15">
        <v>0</v>
      </c>
      <c r="O2179" t="str">
        <f t="shared" ref="O2179:O2242" si="34">+A2179&amp;C2179</f>
        <v>CNJRating</v>
      </c>
    </row>
    <row r="2180" spans="1:15" ht="21.95" customHeight="1" outlineLevel="1" x14ac:dyDescent="0.2">
      <c r="A2180" s="12" t="s">
        <v>24153</v>
      </c>
      <c r="B2180" s="12">
        <v>17661</v>
      </c>
      <c r="C2180" s="12" t="s">
        <v>24149</v>
      </c>
      <c r="D2180" s="13">
        <v>40028</v>
      </c>
      <c r="E2180" s="13">
        <v>40077</v>
      </c>
      <c r="F2180" s="14">
        <v>40078</v>
      </c>
      <c r="G2180" s="19">
        <v>40078</v>
      </c>
      <c r="H2180" s="19">
        <v>40079</v>
      </c>
      <c r="I2180" s="21">
        <v>40087</v>
      </c>
      <c r="J2180" s="22">
        <v>0</v>
      </c>
      <c r="K2180" s="22">
        <v>1</v>
      </c>
      <c r="L2180" s="15">
        <v>1</v>
      </c>
      <c r="M2180" s="15">
        <v>8</v>
      </c>
      <c r="O2180" t="str">
        <f t="shared" si="34"/>
        <v>HJMRenewal Laspe Replaced</v>
      </c>
    </row>
    <row r="2181" spans="1:15" ht="12" customHeight="1" outlineLevel="1" x14ac:dyDescent="0.2">
      <c r="A2181" s="12" t="s">
        <v>24153</v>
      </c>
      <c r="B2181" s="12">
        <v>17618</v>
      </c>
      <c r="C2181" s="12" t="s">
        <v>20135</v>
      </c>
      <c r="D2181" s="13">
        <v>40074</v>
      </c>
      <c r="E2181" s="13">
        <v>40078</v>
      </c>
      <c r="F2181" s="14">
        <v>40078</v>
      </c>
      <c r="G2181" s="19">
        <v>40074</v>
      </c>
      <c r="H2181" s="19">
        <v>40078</v>
      </c>
      <c r="I2181" s="21">
        <v>40079</v>
      </c>
      <c r="J2181" s="22">
        <v>-4</v>
      </c>
      <c r="K2181" s="22">
        <v>4</v>
      </c>
      <c r="L2181" s="15">
        <v>0</v>
      </c>
      <c r="M2181" s="15">
        <v>1</v>
      </c>
      <c r="O2181" t="str">
        <f t="shared" si="34"/>
        <v>HJMBound &amp; Not Paid</v>
      </c>
    </row>
    <row r="2182" spans="1:15" ht="12" customHeight="1" outlineLevel="1" x14ac:dyDescent="0.2">
      <c r="A2182" s="12" t="s">
        <v>24155</v>
      </c>
      <c r="B2182" s="12">
        <v>17657</v>
      </c>
      <c r="C2182" s="12" t="s">
        <v>20135</v>
      </c>
      <c r="D2182" s="13">
        <v>40073</v>
      </c>
      <c r="E2182" s="13">
        <v>40078</v>
      </c>
      <c r="F2182" s="14">
        <v>40078</v>
      </c>
      <c r="G2182" s="19">
        <v>40078</v>
      </c>
      <c r="H2182" s="19">
        <v>40079</v>
      </c>
      <c r="I2182" s="21">
        <v>40087</v>
      </c>
      <c r="J2182" s="22">
        <v>0</v>
      </c>
      <c r="K2182" s="22">
        <v>1</v>
      </c>
      <c r="L2182" s="15">
        <v>1</v>
      </c>
      <c r="M2182" s="15">
        <v>8</v>
      </c>
      <c r="O2182" t="str">
        <f t="shared" si="34"/>
        <v>JRBound &amp; Not Paid</v>
      </c>
    </row>
    <row r="2183" spans="1:15" ht="12" customHeight="1" outlineLevel="1" x14ac:dyDescent="0.2">
      <c r="A2183" s="12" t="s">
        <v>24156</v>
      </c>
      <c r="B2183" s="12">
        <v>18601</v>
      </c>
      <c r="C2183" s="12" t="s">
        <v>24152</v>
      </c>
      <c r="D2183" s="13">
        <v>40080</v>
      </c>
      <c r="E2183" s="13">
        <v>40080</v>
      </c>
      <c r="F2183" s="14">
        <v>40078</v>
      </c>
      <c r="G2183" s="19">
        <v>40091</v>
      </c>
      <c r="H2183" s="19">
        <v>40092</v>
      </c>
      <c r="J2183" s="22">
        <v>13</v>
      </c>
      <c r="K2183" s="22">
        <v>1</v>
      </c>
      <c r="L2183" s="15">
        <v>14</v>
      </c>
      <c r="M2183" s="15">
        <v>0</v>
      </c>
      <c r="O2183" t="str">
        <f t="shared" si="34"/>
        <v>LABQuote Issued</v>
      </c>
    </row>
    <row r="2184" spans="1:15" ht="12" customHeight="1" outlineLevel="1" x14ac:dyDescent="0.2">
      <c r="A2184" s="12" t="s">
        <v>24156</v>
      </c>
      <c r="B2184" s="12">
        <v>18602</v>
      </c>
      <c r="C2184" s="12" t="s">
        <v>20136</v>
      </c>
      <c r="D2184" s="13">
        <v>40060</v>
      </c>
      <c r="E2184" s="13">
        <v>40078</v>
      </c>
      <c r="F2184" s="14">
        <v>40078</v>
      </c>
      <c r="G2184" s="14">
        <v>40094</v>
      </c>
      <c r="H2184" s="20"/>
      <c r="J2184" s="15">
        <v>16</v>
      </c>
      <c r="K2184" s="23"/>
      <c r="L2184" s="15">
        <v>0</v>
      </c>
      <c r="M2184" s="15">
        <v>0</v>
      </c>
      <c r="O2184" t="str">
        <f t="shared" si="34"/>
        <v>LABClose-No Info</v>
      </c>
    </row>
    <row r="2185" spans="1:15" ht="12" customHeight="1" outlineLevel="1" x14ac:dyDescent="0.2">
      <c r="A2185" s="12" t="s">
        <v>24156</v>
      </c>
      <c r="B2185" s="12">
        <v>18600</v>
      </c>
      <c r="C2185" s="12" t="s">
        <v>24151</v>
      </c>
      <c r="D2185" s="13">
        <v>40058</v>
      </c>
      <c r="E2185" s="13">
        <v>40078</v>
      </c>
      <c r="F2185" s="14">
        <v>40078</v>
      </c>
      <c r="G2185" s="19">
        <v>40084</v>
      </c>
      <c r="H2185" s="8"/>
      <c r="I2185" s="21">
        <v>37924</v>
      </c>
      <c r="J2185" s="22">
        <v>6</v>
      </c>
      <c r="K2185" s="10"/>
      <c r="L2185" s="15">
        <v>0</v>
      </c>
      <c r="M2185" s="15">
        <v>0</v>
      </c>
      <c r="O2185" t="str">
        <f t="shared" si="34"/>
        <v>LABRating</v>
      </c>
    </row>
    <row r="2186" spans="1:15" ht="12" customHeight="1" outlineLevel="1" x14ac:dyDescent="0.2">
      <c r="A2186" s="12" t="s">
        <v>24158</v>
      </c>
      <c r="B2186" s="12">
        <v>18599</v>
      </c>
      <c r="C2186" s="12" t="s">
        <v>20133</v>
      </c>
      <c r="D2186" s="13">
        <v>40078</v>
      </c>
      <c r="E2186" s="13">
        <v>40078</v>
      </c>
      <c r="F2186" s="14">
        <v>40078</v>
      </c>
      <c r="G2186" s="8"/>
      <c r="H2186" s="8"/>
      <c r="J2186" s="10"/>
      <c r="K2186" s="10"/>
      <c r="L2186" s="15">
        <v>0</v>
      </c>
      <c r="M2186" s="15">
        <v>0</v>
      </c>
      <c r="O2186" t="str">
        <f t="shared" si="34"/>
        <v>NBBDeclined</v>
      </c>
    </row>
    <row r="2187" spans="1:15" ht="12" customHeight="1" outlineLevel="1" x14ac:dyDescent="0.2">
      <c r="A2187" s="12" t="s">
        <v>20138</v>
      </c>
      <c r="B2187" s="12">
        <v>17670</v>
      </c>
      <c r="C2187" s="12" t="s">
        <v>20135</v>
      </c>
      <c r="D2187" s="13">
        <v>40078</v>
      </c>
      <c r="E2187" s="13">
        <v>40079</v>
      </c>
      <c r="F2187" s="14">
        <v>40079</v>
      </c>
      <c r="G2187" s="19">
        <v>40084</v>
      </c>
      <c r="H2187" s="19">
        <v>40085</v>
      </c>
      <c r="I2187" s="21">
        <v>40088</v>
      </c>
      <c r="J2187" s="22">
        <v>5</v>
      </c>
      <c r="K2187" s="22">
        <v>1</v>
      </c>
      <c r="L2187" s="15">
        <v>6</v>
      </c>
      <c r="M2187" s="15">
        <v>3</v>
      </c>
      <c r="O2187" t="str">
        <f t="shared" si="34"/>
        <v>CNJBound &amp; Not Paid</v>
      </c>
    </row>
    <row r="2188" spans="1:15" ht="12" customHeight="1" outlineLevel="1" x14ac:dyDescent="0.2">
      <c r="A2188" s="12" t="s">
        <v>20138</v>
      </c>
      <c r="B2188" s="12">
        <v>17658</v>
      </c>
      <c r="C2188" s="12" t="s">
        <v>20135</v>
      </c>
      <c r="D2188" s="13">
        <v>40067</v>
      </c>
      <c r="E2188" s="13">
        <v>40078</v>
      </c>
      <c r="F2188" s="14">
        <v>40079</v>
      </c>
      <c r="G2188" s="19">
        <v>40080</v>
      </c>
      <c r="H2188" s="19">
        <v>40084</v>
      </c>
      <c r="I2188" s="21">
        <v>40087</v>
      </c>
      <c r="J2188" s="22">
        <v>1</v>
      </c>
      <c r="K2188" s="22">
        <v>4</v>
      </c>
      <c r="L2188" s="15">
        <v>5</v>
      </c>
      <c r="M2188" s="15">
        <v>3</v>
      </c>
      <c r="O2188" t="str">
        <f t="shared" si="34"/>
        <v>CNJBound &amp; Not Paid</v>
      </c>
    </row>
    <row r="2189" spans="1:15" ht="12" customHeight="1" outlineLevel="1" x14ac:dyDescent="0.2">
      <c r="A2189" s="12" t="s">
        <v>20138</v>
      </c>
      <c r="B2189" s="12">
        <v>17694</v>
      </c>
      <c r="C2189" s="12" t="s">
        <v>20135</v>
      </c>
      <c r="D2189" s="13">
        <v>40078</v>
      </c>
      <c r="E2189" s="13">
        <v>40078</v>
      </c>
      <c r="F2189" s="14">
        <v>40079</v>
      </c>
      <c r="G2189" s="14">
        <v>40084</v>
      </c>
      <c r="H2189" s="14">
        <v>40084</v>
      </c>
      <c r="I2189" s="21">
        <v>40094</v>
      </c>
      <c r="J2189" s="15">
        <v>5</v>
      </c>
      <c r="K2189" s="15">
        <v>0</v>
      </c>
      <c r="L2189" s="15">
        <v>5</v>
      </c>
      <c r="M2189" s="15">
        <v>10</v>
      </c>
      <c r="O2189" t="str">
        <f t="shared" si="34"/>
        <v>CNJBound &amp; Not Paid</v>
      </c>
    </row>
    <row r="2190" spans="1:15" ht="12" customHeight="1" outlineLevel="1" x14ac:dyDescent="0.2">
      <c r="A2190" s="12" t="s">
        <v>24153</v>
      </c>
      <c r="B2190" s="12">
        <v>17669</v>
      </c>
      <c r="C2190" s="12" t="s">
        <v>24150</v>
      </c>
      <c r="D2190" s="13">
        <v>40064</v>
      </c>
      <c r="E2190" s="13">
        <v>40074</v>
      </c>
      <c r="F2190" s="14">
        <v>40079</v>
      </c>
      <c r="G2190" s="14">
        <v>40079</v>
      </c>
      <c r="H2190" s="20"/>
      <c r="I2190" s="21">
        <v>40088</v>
      </c>
      <c r="J2190" s="15">
        <v>0</v>
      </c>
      <c r="K2190" s="23"/>
      <c r="L2190" s="15">
        <v>0</v>
      </c>
      <c r="M2190" s="15">
        <v>0</v>
      </c>
      <c r="O2190" t="str">
        <f t="shared" si="34"/>
        <v>HJMDO NOT RENEW</v>
      </c>
    </row>
    <row r="2191" spans="1:15" ht="12" customHeight="1" outlineLevel="1" x14ac:dyDescent="0.2">
      <c r="A2191" s="12" t="s">
        <v>24155</v>
      </c>
      <c r="B2191" s="12">
        <v>17704</v>
      </c>
      <c r="C2191" s="12" t="s">
        <v>24152</v>
      </c>
      <c r="D2191" s="13">
        <v>40078</v>
      </c>
      <c r="E2191" s="13">
        <v>40079</v>
      </c>
      <c r="F2191" s="14">
        <v>40079</v>
      </c>
      <c r="G2191" s="19">
        <v>40087</v>
      </c>
      <c r="H2191" s="19">
        <v>40093</v>
      </c>
      <c r="I2191" s="21">
        <v>40096</v>
      </c>
      <c r="J2191" s="22">
        <v>8</v>
      </c>
      <c r="K2191" s="22">
        <v>6</v>
      </c>
      <c r="L2191" s="15">
        <v>14</v>
      </c>
      <c r="M2191" s="15">
        <v>3</v>
      </c>
      <c r="O2191" t="str">
        <f t="shared" si="34"/>
        <v>JRQuote Issued</v>
      </c>
    </row>
    <row r="2192" spans="1:15" ht="12" customHeight="1" outlineLevel="1" x14ac:dyDescent="0.2">
      <c r="A2192" s="12" t="s">
        <v>24155</v>
      </c>
      <c r="B2192" s="12">
        <v>17965</v>
      </c>
      <c r="C2192" s="12" t="s">
        <v>24151</v>
      </c>
      <c r="D2192" s="17">
        <v>40075</v>
      </c>
      <c r="E2192" s="13">
        <v>40077</v>
      </c>
      <c r="F2192" s="14">
        <v>40079</v>
      </c>
      <c r="G2192" s="8"/>
      <c r="H2192" s="8"/>
      <c r="I2192" s="21">
        <v>40143</v>
      </c>
      <c r="J2192" s="10"/>
      <c r="K2192" s="10"/>
      <c r="L2192" s="15">
        <v>0</v>
      </c>
      <c r="M2192" s="15">
        <v>0</v>
      </c>
      <c r="O2192" t="str">
        <f t="shared" si="34"/>
        <v>JRRating</v>
      </c>
    </row>
    <row r="2193" spans="1:15" ht="12" customHeight="1" outlineLevel="1" x14ac:dyDescent="0.2">
      <c r="A2193" s="12" t="s">
        <v>24155</v>
      </c>
      <c r="B2193" s="12">
        <v>17671</v>
      </c>
      <c r="C2193" s="12" t="s">
        <v>20135</v>
      </c>
      <c r="D2193" s="13">
        <v>40072</v>
      </c>
      <c r="E2193" s="13">
        <v>40077</v>
      </c>
      <c r="F2193" s="14">
        <v>40079</v>
      </c>
      <c r="G2193" s="19">
        <v>40080</v>
      </c>
      <c r="H2193" s="19">
        <v>40084</v>
      </c>
      <c r="I2193" s="21">
        <v>40088</v>
      </c>
      <c r="J2193" s="22">
        <v>1</v>
      </c>
      <c r="K2193" s="22">
        <v>4</v>
      </c>
      <c r="L2193" s="15">
        <v>5</v>
      </c>
      <c r="M2193" s="15">
        <v>4</v>
      </c>
      <c r="O2193" t="str">
        <f t="shared" si="34"/>
        <v>JRBound &amp; Not Paid</v>
      </c>
    </row>
    <row r="2194" spans="1:15" ht="12" customHeight="1" outlineLevel="1" x14ac:dyDescent="0.2">
      <c r="A2194" s="12" t="s">
        <v>24156</v>
      </c>
      <c r="B2194" s="12">
        <v>18604</v>
      </c>
      <c r="C2194" s="12" t="s">
        <v>24152</v>
      </c>
      <c r="D2194" s="13">
        <v>40045</v>
      </c>
      <c r="E2194" s="13">
        <v>40079</v>
      </c>
      <c r="F2194" s="14">
        <v>40079</v>
      </c>
      <c r="G2194" s="19">
        <v>40080</v>
      </c>
      <c r="H2194" s="19">
        <v>40093</v>
      </c>
      <c r="J2194" s="22">
        <v>1</v>
      </c>
      <c r="K2194" s="22">
        <v>13</v>
      </c>
      <c r="L2194" s="15">
        <v>14</v>
      </c>
      <c r="M2194" s="15">
        <v>0</v>
      </c>
      <c r="O2194" t="str">
        <f t="shared" si="34"/>
        <v>LABQuote Issued</v>
      </c>
    </row>
    <row r="2195" spans="1:15" ht="12" customHeight="1" outlineLevel="1" x14ac:dyDescent="0.2">
      <c r="A2195" s="12" t="s">
        <v>24156</v>
      </c>
      <c r="B2195" s="12">
        <v>17708</v>
      </c>
      <c r="C2195" s="12" t="s">
        <v>20135</v>
      </c>
      <c r="D2195" s="13">
        <v>40066</v>
      </c>
      <c r="E2195" s="13">
        <v>40077</v>
      </c>
      <c r="F2195" s="14">
        <v>40079</v>
      </c>
      <c r="G2195" s="19">
        <v>40080</v>
      </c>
      <c r="H2195" s="19">
        <v>40080</v>
      </c>
      <c r="I2195" s="21">
        <v>40096</v>
      </c>
      <c r="J2195" s="22">
        <v>1</v>
      </c>
      <c r="K2195" s="22">
        <v>0</v>
      </c>
      <c r="L2195" s="15">
        <v>1</v>
      </c>
      <c r="M2195" s="15">
        <v>16</v>
      </c>
      <c r="O2195" t="str">
        <f t="shared" si="34"/>
        <v>LABBound &amp; Not Paid</v>
      </c>
    </row>
    <row r="2196" spans="1:15" ht="12" customHeight="1" outlineLevel="1" x14ac:dyDescent="0.2">
      <c r="A2196" s="12" t="s">
        <v>24156</v>
      </c>
      <c r="B2196" s="12">
        <v>17620</v>
      </c>
      <c r="C2196" s="12" t="s">
        <v>20135</v>
      </c>
      <c r="D2196" s="13">
        <v>40078</v>
      </c>
      <c r="E2196" s="13">
        <v>40078</v>
      </c>
      <c r="F2196" s="14">
        <v>40079</v>
      </c>
      <c r="G2196" s="14">
        <v>40079</v>
      </c>
      <c r="H2196" s="19">
        <v>40079</v>
      </c>
      <c r="I2196" s="16">
        <v>40080</v>
      </c>
      <c r="J2196" s="15">
        <v>0</v>
      </c>
      <c r="K2196" s="22">
        <v>0</v>
      </c>
      <c r="L2196" s="15">
        <v>0</v>
      </c>
      <c r="M2196" s="15">
        <v>1</v>
      </c>
      <c r="O2196" t="str">
        <f t="shared" si="34"/>
        <v>LABBound &amp; Not Paid</v>
      </c>
    </row>
    <row r="2197" spans="1:15" ht="12" customHeight="1" outlineLevel="1" x14ac:dyDescent="0.2">
      <c r="A2197" s="12" t="s">
        <v>24157</v>
      </c>
      <c r="B2197" s="12">
        <v>17718</v>
      </c>
      <c r="C2197" s="12" t="s">
        <v>20135</v>
      </c>
      <c r="D2197" s="13">
        <v>40065</v>
      </c>
      <c r="E2197" s="13">
        <v>40074</v>
      </c>
      <c r="F2197" s="14">
        <v>40079</v>
      </c>
      <c r="G2197" s="19">
        <v>40083</v>
      </c>
      <c r="H2197" s="19">
        <v>40083</v>
      </c>
      <c r="I2197" s="21">
        <v>40100</v>
      </c>
      <c r="J2197" s="22">
        <v>4</v>
      </c>
      <c r="K2197" s="22">
        <v>0</v>
      </c>
      <c r="L2197" s="15">
        <v>4</v>
      </c>
      <c r="M2197" s="15">
        <v>17</v>
      </c>
      <c r="O2197" t="str">
        <f t="shared" si="34"/>
        <v>MCBBound &amp; Not Paid</v>
      </c>
    </row>
    <row r="2198" spans="1:15" ht="12" customHeight="1" outlineLevel="1" x14ac:dyDescent="0.2">
      <c r="A2198" s="12" t="s">
        <v>24157</v>
      </c>
      <c r="B2198" s="12">
        <v>17643</v>
      </c>
      <c r="C2198" s="12" t="s">
        <v>20135</v>
      </c>
      <c r="D2198" s="13">
        <v>40078</v>
      </c>
      <c r="E2198" s="13">
        <v>40079</v>
      </c>
      <c r="F2198" s="14">
        <v>40079</v>
      </c>
      <c r="G2198" s="14">
        <v>40081</v>
      </c>
      <c r="H2198" s="14">
        <v>40081</v>
      </c>
      <c r="I2198" s="21">
        <v>40087</v>
      </c>
      <c r="J2198" s="15">
        <v>2</v>
      </c>
      <c r="K2198" s="15">
        <v>0</v>
      </c>
      <c r="L2198" s="15">
        <v>2</v>
      </c>
      <c r="M2198" s="15">
        <v>6</v>
      </c>
      <c r="O2198" t="str">
        <f t="shared" si="34"/>
        <v>MCBBound &amp; Not Paid</v>
      </c>
    </row>
    <row r="2199" spans="1:15" ht="12" customHeight="1" outlineLevel="1" x14ac:dyDescent="0.2">
      <c r="A2199" s="12" t="s">
        <v>24157</v>
      </c>
      <c r="B2199" s="12">
        <v>17703</v>
      </c>
      <c r="C2199" s="12" t="s">
        <v>20135</v>
      </c>
      <c r="D2199" s="13">
        <v>40013</v>
      </c>
      <c r="E2199" s="13">
        <v>40079</v>
      </c>
      <c r="F2199" s="14">
        <v>40079</v>
      </c>
      <c r="G2199" s="19">
        <v>40087</v>
      </c>
      <c r="H2199" s="19">
        <v>40087</v>
      </c>
      <c r="I2199" s="21">
        <v>40095</v>
      </c>
      <c r="J2199" s="22">
        <v>8</v>
      </c>
      <c r="K2199" s="22">
        <v>0</v>
      </c>
      <c r="L2199" s="15">
        <v>8</v>
      </c>
      <c r="M2199" s="15">
        <v>8</v>
      </c>
      <c r="O2199" t="str">
        <f t="shared" si="34"/>
        <v>MCBBound &amp; Not Paid</v>
      </c>
    </row>
    <row r="2200" spans="1:15" ht="12" customHeight="1" outlineLevel="1" x14ac:dyDescent="0.2">
      <c r="A2200" s="12" t="s">
        <v>24158</v>
      </c>
      <c r="B2200" s="12">
        <v>18603</v>
      </c>
      <c r="C2200" s="12" t="s">
        <v>20133</v>
      </c>
      <c r="D2200" s="17">
        <v>40078</v>
      </c>
      <c r="E2200" s="13">
        <v>40078</v>
      </c>
      <c r="F2200" s="14">
        <v>40079</v>
      </c>
      <c r="G2200" s="8"/>
      <c r="H2200" s="8"/>
      <c r="J2200" s="10"/>
      <c r="K2200" s="10"/>
      <c r="L2200" s="15">
        <v>0</v>
      </c>
      <c r="M2200" s="15">
        <v>0</v>
      </c>
      <c r="O2200" t="str">
        <f t="shared" si="34"/>
        <v>NBBDeclined</v>
      </c>
    </row>
    <row r="2201" spans="1:15" ht="12" customHeight="1" outlineLevel="1" x14ac:dyDescent="0.2">
      <c r="A2201" s="12" t="s">
        <v>24153</v>
      </c>
      <c r="B2201" s="12">
        <v>18607</v>
      </c>
      <c r="C2201" s="12" t="s">
        <v>20135</v>
      </c>
      <c r="D2201" s="13">
        <v>40080</v>
      </c>
      <c r="E2201" s="13">
        <v>40080</v>
      </c>
      <c r="F2201" s="14">
        <v>40080</v>
      </c>
      <c r="G2201" s="19">
        <v>40081</v>
      </c>
      <c r="H2201" s="19">
        <v>40080</v>
      </c>
      <c r="I2201" s="21">
        <v>37291</v>
      </c>
      <c r="J2201" s="22">
        <v>1</v>
      </c>
      <c r="K2201" s="22">
        <v>-1</v>
      </c>
      <c r="L2201" s="15">
        <v>0</v>
      </c>
      <c r="M2201" s="15">
        <v>-2789</v>
      </c>
      <c r="O2201" t="str">
        <f t="shared" si="34"/>
        <v>HJMBound &amp; Not Paid</v>
      </c>
    </row>
    <row r="2202" spans="1:15" ht="12" customHeight="1" outlineLevel="1" x14ac:dyDescent="0.2">
      <c r="A2202" s="12" t="s">
        <v>24153</v>
      </c>
      <c r="B2202" s="12">
        <v>18521</v>
      </c>
      <c r="C2202" s="12" t="s">
        <v>24152</v>
      </c>
      <c r="D2202" s="13">
        <v>40024</v>
      </c>
      <c r="E2202" s="13">
        <v>40080</v>
      </c>
      <c r="F2202" s="14">
        <v>40080</v>
      </c>
      <c r="G2202" s="19">
        <v>40050</v>
      </c>
      <c r="H2202" s="19">
        <v>40086</v>
      </c>
      <c r="J2202" s="22">
        <v>-30</v>
      </c>
      <c r="K2202" s="22">
        <v>36</v>
      </c>
      <c r="L2202" s="15">
        <v>6</v>
      </c>
      <c r="M2202" s="15">
        <v>0</v>
      </c>
      <c r="O2202" t="str">
        <f t="shared" si="34"/>
        <v>HJMQuote Issued</v>
      </c>
    </row>
    <row r="2203" spans="1:15" ht="12" customHeight="1" outlineLevel="1" x14ac:dyDescent="0.2">
      <c r="A2203" s="12" t="s">
        <v>24155</v>
      </c>
      <c r="B2203" s="12">
        <v>17641</v>
      </c>
      <c r="C2203" s="12" t="s">
        <v>20135</v>
      </c>
      <c r="D2203" s="13">
        <v>40076</v>
      </c>
      <c r="E2203" s="13">
        <v>40080</v>
      </c>
      <c r="F2203" s="14">
        <v>40080</v>
      </c>
      <c r="G2203" s="19">
        <v>40081</v>
      </c>
      <c r="H2203" s="19">
        <v>40081</v>
      </c>
      <c r="I2203" s="21">
        <v>40086</v>
      </c>
      <c r="J2203" s="22">
        <v>1</v>
      </c>
      <c r="K2203" s="22">
        <v>0</v>
      </c>
      <c r="L2203" s="15">
        <v>1</v>
      </c>
      <c r="M2203" s="15">
        <v>5</v>
      </c>
      <c r="O2203" t="str">
        <f t="shared" si="34"/>
        <v>JRBound &amp; Not Paid</v>
      </c>
    </row>
    <row r="2204" spans="1:15" ht="12" customHeight="1" outlineLevel="1" x14ac:dyDescent="0.2">
      <c r="A2204" s="12" t="s">
        <v>24155</v>
      </c>
      <c r="B2204" s="12">
        <v>17770</v>
      </c>
      <c r="C2204" s="12" t="s">
        <v>24151</v>
      </c>
      <c r="D2204" s="18"/>
      <c r="E2204" s="13">
        <v>40079</v>
      </c>
      <c r="F2204" s="14">
        <v>40080</v>
      </c>
      <c r="G2204" s="8"/>
      <c r="H2204" s="8"/>
      <c r="I2204" s="21">
        <v>40117</v>
      </c>
      <c r="J2204" s="10"/>
      <c r="K2204" s="10"/>
      <c r="L2204" s="15">
        <v>0</v>
      </c>
      <c r="M2204" s="15">
        <v>0</v>
      </c>
      <c r="O2204" t="str">
        <f t="shared" si="34"/>
        <v>JRRating</v>
      </c>
    </row>
    <row r="2205" spans="1:15" ht="12" customHeight="1" outlineLevel="1" x14ac:dyDescent="0.2">
      <c r="A2205" s="12" t="s">
        <v>24156</v>
      </c>
      <c r="B2205" s="12">
        <v>18606</v>
      </c>
      <c r="C2205" s="12" t="s">
        <v>24152</v>
      </c>
      <c r="D2205" s="13">
        <v>40080</v>
      </c>
      <c r="E2205" s="13">
        <v>40079</v>
      </c>
      <c r="F2205" s="14">
        <v>40080</v>
      </c>
      <c r="G2205" s="19">
        <v>40080</v>
      </c>
      <c r="H2205" s="19">
        <v>40080</v>
      </c>
      <c r="J2205" s="22">
        <v>0</v>
      </c>
      <c r="K2205" s="22">
        <v>0</v>
      </c>
      <c r="L2205" s="15">
        <v>0</v>
      </c>
      <c r="M2205" s="15">
        <v>0</v>
      </c>
      <c r="O2205" t="str">
        <f t="shared" si="34"/>
        <v>LABQuote Issued</v>
      </c>
    </row>
    <row r="2206" spans="1:15" ht="12" customHeight="1" outlineLevel="1" x14ac:dyDescent="0.2">
      <c r="A2206" s="12" t="s">
        <v>24156</v>
      </c>
      <c r="B2206" s="12">
        <v>18609</v>
      </c>
      <c r="C2206" s="12" t="s">
        <v>24151</v>
      </c>
      <c r="D2206" s="13">
        <v>40080</v>
      </c>
      <c r="E2206" s="13">
        <v>40080</v>
      </c>
      <c r="F2206" s="14">
        <v>40080</v>
      </c>
      <c r="G2206" s="19">
        <v>40084</v>
      </c>
      <c r="H2206" s="8"/>
      <c r="J2206" s="22">
        <v>4</v>
      </c>
      <c r="K2206" s="10"/>
      <c r="L2206" s="15">
        <v>0</v>
      </c>
      <c r="M2206" s="15">
        <v>0</v>
      </c>
      <c r="O2206" t="str">
        <f t="shared" si="34"/>
        <v>LABRating</v>
      </c>
    </row>
    <row r="2207" spans="1:15" ht="12" customHeight="1" outlineLevel="1" x14ac:dyDescent="0.2">
      <c r="A2207" s="12" t="s">
        <v>24158</v>
      </c>
      <c r="B2207" s="12">
        <v>18608</v>
      </c>
      <c r="C2207" s="12" t="s">
        <v>20133</v>
      </c>
      <c r="D2207" s="13">
        <v>40018</v>
      </c>
      <c r="E2207" s="13">
        <v>40080</v>
      </c>
      <c r="F2207" s="14">
        <v>40080</v>
      </c>
      <c r="G2207" s="8"/>
      <c r="H2207" s="8"/>
      <c r="J2207" s="10"/>
      <c r="K2207" s="10"/>
      <c r="L2207" s="15">
        <v>0</v>
      </c>
      <c r="M2207" s="15">
        <v>0</v>
      </c>
      <c r="O2207" t="str">
        <f t="shared" si="34"/>
        <v>NBBDeclined</v>
      </c>
    </row>
    <row r="2208" spans="1:15" ht="12" customHeight="1" outlineLevel="1" x14ac:dyDescent="0.2">
      <c r="A2208" s="12" t="s">
        <v>24158</v>
      </c>
      <c r="B2208" s="12">
        <v>18610</v>
      </c>
      <c r="C2208" s="12" t="s">
        <v>20133</v>
      </c>
      <c r="D2208" s="13">
        <v>40064</v>
      </c>
      <c r="E2208" s="13">
        <v>40080</v>
      </c>
      <c r="F2208" s="14">
        <v>40080</v>
      </c>
      <c r="G2208" s="8"/>
      <c r="H2208" s="8"/>
      <c r="I2208" s="21">
        <v>37902</v>
      </c>
      <c r="J2208" s="10"/>
      <c r="K2208" s="10"/>
      <c r="L2208" s="15">
        <v>0</v>
      </c>
      <c r="M2208" s="15">
        <v>0</v>
      </c>
      <c r="O2208" t="str">
        <f t="shared" si="34"/>
        <v>NBBDeclined</v>
      </c>
    </row>
    <row r="2209" spans="1:15" ht="12" customHeight="1" outlineLevel="1" x14ac:dyDescent="0.2">
      <c r="A2209" s="12" t="s">
        <v>24158</v>
      </c>
      <c r="B2209" s="12">
        <v>18605</v>
      </c>
      <c r="C2209" s="12" t="s">
        <v>20133</v>
      </c>
      <c r="D2209" s="13">
        <v>40067</v>
      </c>
      <c r="E2209" s="13">
        <v>40079</v>
      </c>
      <c r="F2209" s="14">
        <v>40080</v>
      </c>
      <c r="G2209" s="8"/>
      <c r="H2209" s="8"/>
      <c r="J2209" s="10"/>
      <c r="K2209" s="10"/>
      <c r="L2209" s="15">
        <v>0</v>
      </c>
      <c r="M2209" s="15">
        <v>0</v>
      </c>
      <c r="O2209" t="str">
        <f t="shared" si="34"/>
        <v>NBBDeclined</v>
      </c>
    </row>
    <row r="2210" spans="1:15" ht="12" customHeight="1" outlineLevel="1" x14ac:dyDescent="0.2">
      <c r="A2210" s="12" t="s">
        <v>24156</v>
      </c>
      <c r="B2210" s="12">
        <v>18615</v>
      </c>
      <c r="C2210" s="12" t="s">
        <v>20136</v>
      </c>
      <c r="D2210" s="13">
        <v>40057</v>
      </c>
      <c r="E2210" s="13">
        <v>40081</v>
      </c>
      <c r="F2210" s="14">
        <v>40081</v>
      </c>
      <c r="G2210" s="19">
        <v>40084</v>
      </c>
      <c r="H2210" s="8"/>
      <c r="J2210" s="22">
        <v>3</v>
      </c>
      <c r="K2210" s="10"/>
      <c r="L2210" s="15">
        <v>0</v>
      </c>
      <c r="M2210" s="15">
        <v>0</v>
      </c>
      <c r="O2210" t="str">
        <f t="shared" si="34"/>
        <v>LABClose-No Info</v>
      </c>
    </row>
    <row r="2211" spans="1:15" ht="12" customHeight="1" outlineLevel="1" x14ac:dyDescent="0.2">
      <c r="A2211" s="12" t="s">
        <v>24156</v>
      </c>
      <c r="B2211" s="12">
        <v>18616</v>
      </c>
      <c r="C2211" s="12" t="s">
        <v>20133</v>
      </c>
      <c r="D2211" s="17">
        <v>40077</v>
      </c>
      <c r="E2211" s="13">
        <v>40081</v>
      </c>
      <c r="F2211" s="14">
        <v>40081</v>
      </c>
      <c r="G2211" s="8"/>
      <c r="H2211" s="8"/>
      <c r="J2211" s="10"/>
      <c r="K2211" s="10"/>
      <c r="L2211" s="15">
        <v>0</v>
      </c>
      <c r="M2211" s="15">
        <v>0</v>
      </c>
      <c r="O2211" t="str">
        <f t="shared" si="34"/>
        <v>LABDeclined</v>
      </c>
    </row>
    <row r="2212" spans="1:15" ht="12" customHeight="1" outlineLevel="1" x14ac:dyDescent="0.2">
      <c r="A2212" s="12" t="s">
        <v>24156</v>
      </c>
      <c r="B2212" s="12">
        <v>18611</v>
      </c>
      <c r="C2212" s="12" t="s">
        <v>20135</v>
      </c>
      <c r="D2212" s="13">
        <v>40078</v>
      </c>
      <c r="E2212" s="13">
        <v>40079</v>
      </c>
      <c r="F2212" s="14">
        <v>40081</v>
      </c>
      <c r="G2212" s="14">
        <v>40081</v>
      </c>
      <c r="H2212" s="14">
        <v>40084</v>
      </c>
      <c r="J2212" s="15">
        <v>0</v>
      </c>
      <c r="K2212" s="15">
        <v>3</v>
      </c>
      <c r="L2212" s="15">
        <v>3</v>
      </c>
      <c r="M2212" s="15">
        <v>0</v>
      </c>
      <c r="O2212" t="str">
        <f t="shared" si="34"/>
        <v>LABBound &amp; Not Paid</v>
      </c>
    </row>
    <row r="2213" spans="1:15" ht="12" customHeight="1" outlineLevel="1" x14ac:dyDescent="0.2">
      <c r="A2213" s="12" t="s">
        <v>24156</v>
      </c>
      <c r="B2213" s="12">
        <v>18614</v>
      </c>
      <c r="C2213" s="12" t="s">
        <v>24152</v>
      </c>
      <c r="D2213" s="13">
        <v>40059</v>
      </c>
      <c r="E2213" s="13">
        <v>40080</v>
      </c>
      <c r="F2213" s="14">
        <v>40081</v>
      </c>
      <c r="G2213" s="19">
        <v>40081</v>
      </c>
      <c r="H2213" s="19">
        <v>40085</v>
      </c>
      <c r="J2213" s="22">
        <v>0</v>
      </c>
      <c r="K2213" s="22">
        <v>4</v>
      </c>
      <c r="L2213" s="15">
        <v>4</v>
      </c>
      <c r="M2213" s="15">
        <v>0</v>
      </c>
      <c r="O2213" t="str">
        <f t="shared" si="34"/>
        <v>LABQuote Issued</v>
      </c>
    </row>
    <row r="2214" spans="1:15" ht="12" customHeight="1" outlineLevel="1" x14ac:dyDescent="0.2">
      <c r="A2214" s="12" t="s">
        <v>24157</v>
      </c>
      <c r="B2214" s="12">
        <v>17673</v>
      </c>
      <c r="C2214" s="12" t="s">
        <v>20135</v>
      </c>
      <c r="D2214" s="13">
        <v>40073</v>
      </c>
      <c r="E2214" s="13">
        <v>40081</v>
      </c>
      <c r="F2214" s="14">
        <v>40081</v>
      </c>
      <c r="G2214" s="19">
        <v>40084</v>
      </c>
      <c r="H2214" s="19">
        <v>40085</v>
      </c>
      <c r="I2214" s="21">
        <v>40089</v>
      </c>
      <c r="J2214" s="22">
        <v>3</v>
      </c>
      <c r="K2214" s="22">
        <v>1</v>
      </c>
      <c r="L2214" s="15">
        <v>4</v>
      </c>
      <c r="M2214" s="15">
        <v>4</v>
      </c>
      <c r="O2214" t="str">
        <f t="shared" si="34"/>
        <v>MCBBound &amp; Not Paid</v>
      </c>
    </row>
    <row r="2215" spans="1:15" ht="12" customHeight="1" outlineLevel="1" x14ac:dyDescent="0.2">
      <c r="A2215" s="12" t="s">
        <v>24158</v>
      </c>
      <c r="B2215" s="12">
        <v>18612</v>
      </c>
      <c r="C2215" s="12" t="s">
        <v>20133</v>
      </c>
      <c r="D2215" s="18"/>
      <c r="E2215" s="13">
        <v>40080</v>
      </c>
      <c r="F2215" s="14">
        <v>40081</v>
      </c>
      <c r="G2215" s="8"/>
      <c r="H2215" s="8"/>
      <c r="J2215" s="10"/>
      <c r="K2215" s="10"/>
      <c r="L2215" s="15">
        <v>0</v>
      </c>
      <c r="M2215" s="15">
        <v>0</v>
      </c>
      <c r="O2215" t="str">
        <f t="shared" si="34"/>
        <v>NBBDeclined</v>
      </c>
    </row>
    <row r="2216" spans="1:15" ht="12" customHeight="1" outlineLevel="1" x14ac:dyDescent="0.2">
      <c r="A2216" s="12" t="s">
        <v>24158</v>
      </c>
      <c r="B2216" s="12">
        <v>18613</v>
      </c>
      <c r="C2216" s="12" t="s">
        <v>20133</v>
      </c>
      <c r="D2216" s="13">
        <v>40066</v>
      </c>
      <c r="E2216" s="13">
        <v>40080</v>
      </c>
      <c r="F2216" s="14">
        <v>40081</v>
      </c>
      <c r="G2216" s="8"/>
      <c r="H2216" s="8"/>
      <c r="J2216" s="10"/>
      <c r="K2216" s="10"/>
      <c r="L2216" s="15">
        <v>0</v>
      </c>
      <c r="M2216" s="15">
        <v>0</v>
      </c>
      <c r="O2216" t="str">
        <f t="shared" si="34"/>
        <v>NBBDeclined</v>
      </c>
    </row>
    <row r="2217" spans="1:15" ht="12" customHeight="1" outlineLevel="1" x14ac:dyDescent="0.2">
      <c r="A2217" s="12" t="s">
        <v>24158</v>
      </c>
      <c r="B2217" s="12">
        <v>18617</v>
      </c>
      <c r="C2217" s="12" t="s">
        <v>20133</v>
      </c>
      <c r="D2217" s="13">
        <v>40081</v>
      </c>
      <c r="E2217" s="13">
        <v>40081</v>
      </c>
      <c r="F2217" s="14">
        <v>40081</v>
      </c>
      <c r="G2217" s="8"/>
      <c r="H2217" s="8"/>
      <c r="J2217" s="10"/>
      <c r="K2217" s="10"/>
      <c r="L2217" s="15">
        <v>0</v>
      </c>
      <c r="M2217" s="15">
        <v>0</v>
      </c>
      <c r="O2217" t="str">
        <f t="shared" si="34"/>
        <v>NBBDeclined</v>
      </c>
    </row>
    <row r="2218" spans="1:15" ht="12" customHeight="1" outlineLevel="1" x14ac:dyDescent="0.2">
      <c r="A2218" s="12" t="s">
        <v>20138</v>
      </c>
      <c r="B2218" s="12">
        <v>17924</v>
      </c>
      <c r="C2218" s="12" t="s">
        <v>24151</v>
      </c>
      <c r="D2218" s="13">
        <v>40074</v>
      </c>
      <c r="E2218" s="13">
        <v>40079</v>
      </c>
      <c r="F2218" s="14">
        <v>40084</v>
      </c>
      <c r="G2218" s="8"/>
      <c r="H2218" s="8"/>
      <c r="I2218" s="21">
        <v>40132</v>
      </c>
      <c r="J2218" s="10"/>
      <c r="K2218" s="10"/>
      <c r="L2218" s="15">
        <v>0</v>
      </c>
      <c r="M2218" s="15">
        <v>0</v>
      </c>
      <c r="O2218" t="str">
        <f t="shared" si="34"/>
        <v>CNJRating</v>
      </c>
    </row>
    <row r="2219" spans="1:15" ht="12" customHeight="1" outlineLevel="1" x14ac:dyDescent="0.2">
      <c r="A2219" s="12" t="s">
        <v>20138</v>
      </c>
      <c r="B2219" s="12">
        <v>17966</v>
      </c>
      <c r="C2219" s="12" t="s">
        <v>24151</v>
      </c>
      <c r="D2219" s="13">
        <v>40079</v>
      </c>
      <c r="E2219" s="13">
        <v>40084</v>
      </c>
      <c r="F2219" s="14">
        <v>40084</v>
      </c>
      <c r="G2219" s="20"/>
      <c r="H2219" s="20"/>
      <c r="I2219" s="21">
        <v>40143</v>
      </c>
      <c r="J2219" s="23"/>
      <c r="K2219" s="23"/>
      <c r="L2219" s="15">
        <v>0</v>
      </c>
      <c r="M2219" s="15">
        <v>0</v>
      </c>
      <c r="O2219" t="str">
        <f t="shared" si="34"/>
        <v>CNJRating</v>
      </c>
    </row>
    <row r="2220" spans="1:15" ht="12" customHeight="1" outlineLevel="1" x14ac:dyDescent="0.2">
      <c r="A2220" s="12" t="s">
        <v>20138</v>
      </c>
      <c r="B2220" s="12">
        <v>17894</v>
      </c>
      <c r="C2220" s="12" t="s">
        <v>24151</v>
      </c>
      <c r="D2220" s="13">
        <v>40070</v>
      </c>
      <c r="E2220" s="13">
        <v>40074</v>
      </c>
      <c r="F2220" s="14">
        <v>40084</v>
      </c>
      <c r="G2220" s="8"/>
      <c r="H2220" s="8"/>
      <c r="I2220" s="21">
        <v>40126</v>
      </c>
      <c r="J2220" s="10"/>
      <c r="K2220" s="10"/>
      <c r="L2220" s="15">
        <v>0</v>
      </c>
      <c r="M2220" s="15">
        <v>0</v>
      </c>
      <c r="O2220" t="str">
        <f t="shared" si="34"/>
        <v>CNJRating</v>
      </c>
    </row>
    <row r="2221" spans="1:15" ht="12" customHeight="1" outlineLevel="1" x14ac:dyDescent="0.2">
      <c r="A2221" s="12" t="s">
        <v>20138</v>
      </c>
      <c r="B2221" s="12">
        <v>17934</v>
      </c>
      <c r="C2221" s="12" t="s">
        <v>24151</v>
      </c>
      <c r="D2221" s="13">
        <v>40080</v>
      </c>
      <c r="E2221" s="13">
        <v>40084</v>
      </c>
      <c r="F2221" s="14">
        <v>40084</v>
      </c>
      <c r="G2221" s="8"/>
      <c r="H2221" s="8"/>
      <c r="I2221" s="21">
        <v>40133</v>
      </c>
      <c r="J2221" s="10"/>
      <c r="K2221" s="10"/>
      <c r="L2221" s="15">
        <v>0</v>
      </c>
      <c r="M2221" s="15">
        <v>0</v>
      </c>
      <c r="O2221" t="str">
        <f t="shared" si="34"/>
        <v>CNJRating</v>
      </c>
    </row>
    <row r="2222" spans="1:15" ht="12" customHeight="1" outlineLevel="1" x14ac:dyDescent="0.2">
      <c r="A2222" s="12" t="s">
        <v>24153</v>
      </c>
      <c r="B2222" s="12">
        <v>17879</v>
      </c>
      <c r="C2222" s="12" t="s">
        <v>24151</v>
      </c>
      <c r="D2222" s="17">
        <v>40079</v>
      </c>
      <c r="E2222" s="13">
        <v>40080</v>
      </c>
      <c r="F2222" s="14">
        <v>40084</v>
      </c>
      <c r="G2222" s="8"/>
      <c r="H2222" s="8"/>
      <c r="I2222" s="21">
        <v>40121</v>
      </c>
      <c r="J2222" s="10"/>
      <c r="K2222" s="10"/>
      <c r="L2222" s="15">
        <v>0</v>
      </c>
      <c r="M2222" s="15">
        <v>0</v>
      </c>
      <c r="O2222" t="str">
        <f t="shared" si="34"/>
        <v>HJMRating</v>
      </c>
    </row>
    <row r="2223" spans="1:15" ht="12" customHeight="1" outlineLevel="1" x14ac:dyDescent="0.2">
      <c r="A2223" s="12" t="s">
        <v>24153</v>
      </c>
      <c r="B2223" s="12">
        <v>17713</v>
      </c>
      <c r="C2223" s="12" t="s">
        <v>24152</v>
      </c>
      <c r="D2223" s="13">
        <v>40078</v>
      </c>
      <c r="E2223" s="13">
        <v>40080</v>
      </c>
      <c r="F2223" s="14">
        <v>40084</v>
      </c>
      <c r="G2223" s="19">
        <v>40084</v>
      </c>
      <c r="H2223" s="19">
        <v>40084</v>
      </c>
      <c r="I2223" s="21">
        <v>40098</v>
      </c>
      <c r="J2223" s="22">
        <v>0</v>
      </c>
      <c r="K2223" s="22">
        <v>0</v>
      </c>
      <c r="L2223" s="15">
        <v>0</v>
      </c>
      <c r="M2223" s="15">
        <v>14</v>
      </c>
      <c r="O2223" t="str">
        <f t="shared" si="34"/>
        <v>HJMQuote Issued</v>
      </c>
    </row>
    <row r="2224" spans="1:15" ht="12" customHeight="1" outlineLevel="1" x14ac:dyDescent="0.2">
      <c r="A2224" s="12" t="s">
        <v>24153</v>
      </c>
      <c r="B2224" s="12">
        <v>17938</v>
      </c>
      <c r="C2224" s="12" t="s">
        <v>24151</v>
      </c>
      <c r="D2224" s="13">
        <v>40067</v>
      </c>
      <c r="E2224" s="13">
        <v>40079</v>
      </c>
      <c r="F2224" s="14">
        <v>40084</v>
      </c>
      <c r="G2224" s="8"/>
      <c r="H2224" s="8"/>
      <c r="I2224" s="21">
        <v>40134</v>
      </c>
      <c r="J2224" s="10"/>
      <c r="K2224" s="10"/>
      <c r="L2224" s="15">
        <v>0</v>
      </c>
      <c r="M2224" s="15">
        <v>0</v>
      </c>
      <c r="O2224" t="str">
        <f t="shared" si="34"/>
        <v>HJMRating</v>
      </c>
    </row>
    <row r="2225" spans="1:15" ht="12" customHeight="1" outlineLevel="1" x14ac:dyDescent="0.2">
      <c r="A2225" s="12" t="s">
        <v>24153</v>
      </c>
      <c r="B2225" s="12">
        <v>17956</v>
      </c>
      <c r="C2225" s="12" t="s">
        <v>24151</v>
      </c>
      <c r="D2225" s="13">
        <v>40066</v>
      </c>
      <c r="E2225" s="13">
        <v>40074</v>
      </c>
      <c r="F2225" s="14">
        <v>40084</v>
      </c>
      <c r="G2225" s="8"/>
      <c r="H2225" s="8"/>
      <c r="I2225" s="21">
        <v>40138</v>
      </c>
      <c r="J2225" s="10"/>
      <c r="K2225" s="10"/>
      <c r="L2225" s="15">
        <v>0</v>
      </c>
      <c r="M2225" s="15">
        <v>0</v>
      </c>
      <c r="O2225" t="str">
        <f t="shared" si="34"/>
        <v>HJMRating</v>
      </c>
    </row>
    <row r="2226" spans="1:15" ht="12" customHeight="1" outlineLevel="1" x14ac:dyDescent="0.2">
      <c r="A2226" s="12" t="s">
        <v>24153</v>
      </c>
      <c r="B2226" s="12">
        <v>17702</v>
      </c>
      <c r="C2226" s="12" t="s">
        <v>20135</v>
      </c>
      <c r="D2226" s="13">
        <v>40080</v>
      </c>
      <c r="E2226" s="13">
        <v>40081</v>
      </c>
      <c r="F2226" s="14">
        <v>40084</v>
      </c>
      <c r="G2226" s="19">
        <v>40079</v>
      </c>
      <c r="H2226" s="19">
        <v>40084</v>
      </c>
      <c r="I2226" s="21">
        <v>40095</v>
      </c>
      <c r="J2226" s="22">
        <v>-5</v>
      </c>
      <c r="K2226" s="22">
        <v>5</v>
      </c>
      <c r="L2226" s="15">
        <v>0</v>
      </c>
      <c r="M2226" s="15">
        <v>11</v>
      </c>
      <c r="O2226" t="str">
        <f t="shared" si="34"/>
        <v>HJMBound &amp; Not Paid</v>
      </c>
    </row>
    <row r="2227" spans="1:15" ht="12" customHeight="1" outlineLevel="1" x14ac:dyDescent="0.2">
      <c r="A2227" s="12" t="s">
        <v>24153</v>
      </c>
      <c r="B2227" s="12">
        <v>17737</v>
      </c>
      <c r="C2227" s="12" t="s">
        <v>20135</v>
      </c>
      <c r="D2227" s="13">
        <v>40079</v>
      </c>
      <c r="E2227" s="13">
        <v>40081</v>
      </c>
      <c r="F2227" s="14">
        <v>40084</v>
      </c>
      <c r="G2227" s="14">
        <v>40088</v>
      </c>
      <c r="H2227" s="14">
        <v>40088</v>
      </c>
      <c r="I2227" s="16">
        <v>40105</v>
      </c>
      <c r="J2227" s="15">
        <v>4</v>
      </c>
      <c r="K2227" s="15">
        <v>0</v>
      </c>
      <c r="L2227" s="15">
        <v>4</v>
      </c>
      <c r="M2227" s="15">
        <v>17</v>
      </c>
      <c r="O2227" t="str">
        <f t="shared" si="34"/>
        <v>HJMBound &amp; Not Paid</v>
      </c>
    </row>
    <row r="2228" spans="1:15" ht="12" customHeight="1" outlineLevel="1" x14ac:dyDescent="0.2">
      <c r="A2228" s="12" t="s">
        <v>24155</v>
      </c>
      <c r="B2228" s="12">
        <v>18000</v>
      </c>
      <c r="C2228" s="12" t="s">
        <v>24151</v>
      </c>
      <c r="D2228" s="17">
        <v>40077</v>
      </c>
      <c r="E2228" s="13">
        <v>40077</v>
      </c>
      <c r="F2228" s="14">
        <v>40084</v>
      </c>
      <c r="G2228" s="20"/>
      <c r="H2228" s="8"/>
      <c r="I2228" s="21">
        <v>40148</v>
      </c>
      <c r="J2228" s="23"/>
      <c r="K2228" s="10"/>
      <c r="L2228" s="15">
        <v>0</v>
      </c>
      <c r="M2228" s="15">
        <v>0</v>
      </c>
      <c r="O2228" t="str">
        <f t="shared" si="34"/>
        <v>JRRating</v>
      </c>
    </row>
    <row r="2229" spans="1:15" ht="12" customHeight="1" outlineLevel="1" x14ac:dyDescent="0.2">
      <c r="A2229" s="12" t="s">
        <v>24155</v>
      </c>
      <c r="B2229" s="12">
        <v>17891</v>
      </c>
      <c r="C2229" s="12" t="s">
        <v>24151</v>
      </c>
      <c r="D2229" s="17">
        <v>40075</v>
      </c>
      <c r="E2229" s="13">
        <v>40077</v>
      </c>
      <c r="F2229" s="14">
        <v>40084</v>
      </c>
      <c r="G2229" s="8"/>
      <c r="H2229" s="8"/>
      <c r="I2229" s="21">
        <v>40125</v>
      </c>
      <c r="J2229" s="10"/>
      <c r="K2229" s="10"/>
      <c r="L2229" s="15">
        <v>0</v>
      </c>
      <c r="M2229" s="15">
        <v>0</v>
      </c>
      <c r="O2229" t="str">
        <f t="shared" si="34"/>
        <v>JRRating</v>
      </c>
    </row>
    <row r="2230" spans="1:15" ht="12" customHeight="1" outlineLevel="1" x14ac:dyDescent="0.2">
      <c r="A2230" s="12" t="s">
        <v>24155</v>
      </c>
      <c r="B2230" s="12">
        <v>17752</v>
      </c>
      <c r="C2230" s="12" t="s">
        <v>24151</v>
      </c>
      <c r="D2230" s="13">
        <v>40078</v>
      </c>
      <c r="E2230" s="13">
        <v>40080</v>
      </c>
      <c r="F2230" s="14">
        <v>40084</v>
      </c>
      <c r="G2230" s="8"/>
      <c r="H2230" s="8"/>
      <c r="I2230" s="21">
        <v>40112</v>
      </c>
      <c r="J2230" s="10"/>
      <c r="K2230" s="10"/>
      <c r="L2230" s="15">
        <v>0</v>
      </c>
      <c r="M2230" s="15">
        <v>0</v>
      </c>
      <c r="O2230" t="str">
        <f t="shared" si="34"/>
        <v>JRRating</v>
      </c>
    </row>
    <row r="2231" spans="1:15" ht="12" customHeight="1" outlineLevel="1" x14ac:dyDescent="0.2">
      <c r="A2231" s="12" t="s">
        <v>24156</v>
      </c>
      <c r="B2231" s="12">
        <v>18618</v>
      </c>
      <c r="C2231" s="12" t="s">
        <v>24151</v>
      </c>
      <c r="E2231" s="13">
        <v>40083</v>
      </c>
      <c r="F2231" s="14">
        <v>40084</v>
      </c>
      <c r="G2231" s="8"/>
      <c r="H2231" s="8"/>
      <c r="J2231" s="10"/>
      <c r="K2231" s="10"/>
      <c r="L2231" s="15">
        <v>0</v>
      </c>
      <c r="M2231" s="15">
        <v>0</v>
      </c>
      <c r="O2231" t="str">
        <f t="shared" si="34"/>
        <v>LABRating</v>
      </c>
    </row>
    <row r="2232" spans="1:15" ht="12" customHeight="1" outlineLevel="1" x14ac:dyDescent="0.2">
      <c r="A2232" s="12" t="s">
        <v>24156</v>
      </c>
      <c r="B2232" s="12">
        <v>18620</v>
      </c>
      <c r="C2232" s="12" t="s">
        <v>24152</v>
      </c>
      <c r="D2232" s="13">
        <v>40084</v>
      </c>
      <c r="E2232" s="13">
        <v>40084</v>
      </c>
      <c r="F2232" s="14">
        <v>40084</v>
      </c>
      <c r="G2232" s="19">
        <v>40095</v>
      </c>
      <c r="H2232" s="19">
        <v>40095</v>
      </c>
      <c r="J2232" s="22">
        <v>11</v>
      </c>
      <c r="K2232" s="22">
        <v>0</v>
      </c>
      <c r="L2232" s="15">
        <v>11</v>
      </c>
      <c r="M2232" s="15">
        <v>0</v>
      </c>
      <c r="O2232" t="str">
        <f t="shared" si="34"/>
        <v>LABQuote Issued</v>
      </c>
    </row>
    <row r="2233" spans="1:15" ht="12" customHeight="1" outlineLevel="1" x14ac:dyDescent="0.2">
      <c r="A2233" s="12" t="s">
        <v>24156</v>
      </c>
      <c r="B2233" s="12">
        <v>17909</v>
      </c>
      <c r="C2233" s="12" t="s">
        <v>24151</v>
      </c>
      <c r="D2233" s="13">
        <v>40073</v>
      </c>
      <c r="E2233" s="13">
        <v>40080</v>
      </c>
      <c r="F2233" s="14">
        <v>40084</v>
      </c>
      <c r="G2233" s="20"/>
      <c r="H2233" s="20"/>
      <c r="I2233" s="21">
        <v>40129</v>
      </c>
      <c r="J2233" s="23"/>
      <c r="K2233" s="23"/>
      <c r="L2233" s="15">
        <v>0</v>
      </c>
      <c r="M2233" s="15">
        <v>0</v>
      </c>
      <c r="O2233" t="str">
        <f t="shared" si="34"/>
        <v>LABRating</v>
      </c>
    </row>
    <row r="2234" spans="1:15" ht="12" customHeight="1" outlineLevel="1" x14ac:dyDescent="0.2">
      <c r="A2234" s="12" t="s">
        <v>24157</v>
      </c>
      <c r="B2234" s="12">
        <v>17999</v>
      </c>
      <c r="C2234" s="12" t="s">
        <v>24151</v>
      </c>
      <c r="D2234" s="13">
        <v>40071</v>
      </c>
      <c r="E2234" s="13">
        <v>40074</v>
      </c>
      <c r="F2234" s="14">
        <v>40084</v>
      </c>
      <c r="G2234" s="8"/>
      <c r="H2234" s="8"/>
      <c r="I2234" s="21">
        <v>40148</v>
      </c>
      <c r="J2234" s="10"/>
      <c r="K2234" s="10"/>
      <c r="L2234" s="15">
        <v>0</v>
      </c>
      <c r="M2234" s="15">
        <v>0</v>
      </c>
      <c r="O2234" t="str">
        <f t="shared" si="34"/>
        <v>MCBRating</v>
      </c>
    </row>
    <row r="2235" spans="1:15" ht="12" customHeight="1" outlineLevel="1" x14ac:dyDescent="0.2">
      <c r="A2235" s="12" t="s">
        <v>24157</v>
      </c>
      <c r="B2235" s="12">
        <v>17674</v>
      </c>
      <c r="C2235" s="12" t="s">
        <v>20135</v>
      </c>
      <c r="D2235" s="13">
        <v>40074</v>
      </c>
      <c r="E2235" s="13">
        <v>40084</v>
      </c>
      <c r="F2235" s="14">
        <v>40084</v>
      </c>
      <c r="G2235" s="19">
        <v>40084</v>
      </c>
      <c r="H2235" s="19">
        <v>40086</v>
      </c>
      <c r="I2235" s="21">
        <v>40090</v>
      </c>
      <c r="J2235" s="22">
        <v>0</v>
      </c>
      <c r="K2235" s="22">
        <v>2</v>
      </c>
      <c r="L2235" s="15">
        <v>2</v>
      </c>
      <c r="M2235" s="15">
        <v>4</v>
      </c>
      <c r="O2235" t="str">
        <f t="shared" si="34"/>
        <v>MCBBound &amp; Not Paid</v>
      </c>
    </row>
    <row r="2236" spans="1:15" ht="12" customHeight="1" outlineLevel="1" x14ac:dyDescent="0.2">
      <c r="A2236" s="12" t="s">
        <v>24157</v>
      </c>
      <c r="B2236" s="12">
        <v>18042</v>
      </c>
      <c r="C2236" s="12" t="s">
        <v>24151</v>
      </c>
      <c r="D2236" s="13">
        <v>40071</v>
      </c>
      <c r="E2236" s="13">
        <v>40077</v>
      </c>
      <c r="F2236" s="14">
        <v>40084</v>
      </c>
      <c r="G2236" s="20"/>
      <c r="H2236" s="20"/>
      <c r="I2236" s="21">
        <v>40158</v>
      </c>
      <c r="J2236" s="23"/>
      <c r="K2236" s="23"/>
      <c r="L2236" s="15">
        <v>0</v>
      </c>
      <c r="M2236" s="15">
        <v>0</v>
      </c>
      <c r="O2236" t="str">
        <f t="shared" si="34"/>
        <v>MCBRating</v>
      </c>
    </row>
    <row r="2237" spans="1:15" ht="12" customHeight="1" outlineLevel="1" x14ac:dyDescent="0.2">
      <c r="A2237" s="12" t="s">
        <v>24158</v>
      </c>
      <c r="B2237" s="12">
        <v>18619</v>
      </c>
      <c r="C2237" s="12" t="s">
        <v>20133</v>
      </c>
      <c r="D2237" s="13">
        <v>40071</v>
      </c>
      <c r="E2237" s="13">
        <v>40083</v>
      </c>
      <c r="F2237" s="14">
        <v>40084</v>
      </c>
      <c r="G2237" s="8"/>
      <c r="H2237" s="8"/>
      <c r="J2237" s="10"/>
      <c r="K2237" s="10"/>
      <c r="L2237" s="15">
        <v>0</v>
      </c>
      <c r="M2237" s="15">
        <v>0</v>
      </c>
      <c r="O2237" t="str">
        <f t="shared" si="34"/>
        <v>NBBDeclined</v>
      </c>
    </row>
    <row r="2238" spans="1:15" ht="12" customHeight="1" outlineLevel="1" x14ac:dyDescent="0.2">
      <c r="A2238" s="12" t="s">
        <v>24158</v>
      </c>
      <c r="B2238" s="12">
        <v>18621</v>
      </c>
      <c r="C2238" s="12" t="s">
        <v>20133</v>
      </c>
      <c r="D2238" s="13">
        <v>40073</v>
      </c>
      <c r="E2238" s="13">
        <v>40084</v>
      </c>
      <c r="F2238" s="14">
        <v>40084</v>
      </c>
      <c r="G2238" s="8"/>
      <c r="H2238" s="8"/>
      <c r="J2238" s="10"/>
      <c r="K2238" s="10"/>
      <c r="L2238" s="15">
        <v>0</v>
      </c>
      <c r="M2238" s="15">
        <v>0</v>
      </c>
      <c r="O2238" t="str">
        <f t="shared" si="34"/>
        <v>NBBDeclined</v>
      </c>
    </row>
    <row r="2239" spans="1:15" ht="12" customHeight="1" outlineLevel="1" x14ac:dyDescent="0.2">
      <c r="A2239" s="12" t="s">
        <v>24153</v>
      </c>
      <c r="B2239" s="12">
        <v>17638</v>
      </c>
      <c r="C2239" s="12" t="s">
        <v>24148</v>
      </c>
      <c r="D2239" s="13">
        <v>40082</v>
      </c>
      <c r="E2239" s="13">
        <v>40085</v>
      </c>
      <c r="F2239" s="14">
        <v>40085</v>
      </c>
      <c r="G2239" s="19">
        <v>40081</v>
      </c>
      <c r="H2239" s="19">
        <v>40085</v>
      </c>
      <c r="I2239" s="21">
        <v>40086</v>
      </c>
      <c r="J2239" s="22">
        <v>-4</v>
      </c>
      <c r="K2239" s="22">
        <v>4</v>
      </c>
      <c r="L2239" s="15">
        <v>0</v>
      </c>
      <c r="M2239" s="15">
        <v>1</v>
      </c>
      <c r="O2239" t="str">
        <f t="shared" si="34"/>
        <v>HJMRenewal Lapse</v>
      </c>
    </row>
    <row r="2240" spans="1:15" ht="12" customHeight="1" outlineLevel="1" x14ac:dyDescent="0.2">
      <c r="A2240" s="12" t="s">
        <v>24153</v>
      </c>
      <c r="B2240" s="12">
        <v>17681</v>
      </c>
      <c r="C2240" s="12" t="s">
        <v>20135</v>
      </c>
      <c r="D2240" s="13">
        <v>40084</v>
      </c>
      <c r="E2240" s="13">
        <v>40085</v>
      </c>
      <c r="F2240" s="14">
        <v>40085</v>
      </c>
      <c r="G2240" s="19">
        <v>40087</v>
      </c>
      <c r="H2240" s="19">
        <v>40087</v>
      </c>
      <c r="I2240" s="21">
        <v>40092</v>
      </c>
      <c r="J2240" s="22">
        <v>2</v>
      </c>
      <c r="K2240" s="22">
        <v>0</v>
      </c>
      <c r="L2240" s="15">
        <v>2</v>
      </c>
      <c r="M2240" s="15">
        <v>5</v>
      </c>
      <c r="O2240" t="str">
        <f t="shared" si="34"/>
        <v>HJMBound &amp; Not Paid</v>
      </c>
    </row>
    <row r="2241" spans="1:15" ht="12" customHeight="1" outlineLevel="1" x14ac:dyDescent="0.2">
      <c r="A2241" s="12" t="s">
        <v>24153</v>
      </c>
      <c r="B2241" s="12">
        <v>17688</v>
      </c>
      <c r="C2241" s="12" t="s">
        <v>20135</v>
      </c>
      <c r="D2241" s="13">
        <v>40085</v>
      </c>
      <c r="E2241" s="13">
        <v>40085</v>
      </c>
      <c r="F2241" s="14">
        <v>40085</v>
      </c>
      <c r="G2241" s="19">
        <v>40086</v>
      </c>
      <c r="H2241" s="19">
        <v>40087</v>
      </c>
      <c r="I2241" s="21">
        <v>40092</v>
      </c>
      <c r="J2241" s="22">
        <v>1</v>
      </c>
      <c r="K2241" s="22">
        <v>1</v>
      </c>
      <c r="L2241" s="15">
        <v>2</v>
      </c>
      <c r="M2241" s="15">
        <v>5</v>
      </c>
      <c r="O2241" t="str">
        <f t="shared" si="34"/>
        <v>HJMBound &amp; Not Paid</v>
      </c>
    </row>
    <row r="2242" spans="1:15" ht="12" customHeight="1" outlineLevel="1" x14ac:dyDescent="0.2">
      <c r="A2242" s="12" t="s">
        <v>24155</v>
      </c>
      <c r="B2242" s="12">
        <v>17724</v>
      </c>
      <c r="C2242" s="12" t="s">
        <v>24152</v>
      </c>
      <c r="D2242" s="13">
        <v>40081</v>
      </c>
      <c r="E2242" s="13">
        <v>40084</v>
      </c>
      <c r="F2242" s="14">
        <v>40085</v>
      </c>
      <c r="G2242" s="19">
        <v>40094</v>
      </c>
      <c r="H2242" s="19">
        <v>40094</v>
      </c>
      <c r="I2242" s="21">
        <v>40102</v>
      </c>
      <c r="J2242" s="22">
        <v>9</v>
      </c>
      <c r="K2242" s="22">
        <v>0</v>
      </c>
      <c r="L2242" s="15">
        <v>9</v>
      </c>
      <c r="M2242" s="15">
        <v>8</v>
      </c>
      <c r="O2242" t="str">
        <f t="shared" si="34"/>
        <v>JRQuote Issued</v>
      </c>
    </row>
    <row r="2243" spans="1:15" ht="12" customHeight="1" outlineLevel="1" x14ac:dyDescent="0.2">
      <c r="A2243" s="12" t="s">
        <v>24155</v>
      </c>
      <c r="B2243" s="12">
        <v>17742</v>
      </c>
      <c r="C2243" s="12" t="s">
        <v>24152</v>
      </c>
      <c r="D2243" s="13">
        <v>40056</v>
      </c>
      <c r="E2243" s="13">
        <v>40085</v>
      </c>
      <c r="F2243" s="14">
        <v>40085</v>
      </c>
      <c r="G2243" s="19">
        <v>40095</v>
      </c>
      <c r="H2243" s="19">
        <v>40095</v>
      </c>
      <c r="I2243" s="21">
        <v>40107</v>
      </c>
      <c r="J2243" s="22">
        <v>10</v>
      </c>
      <c r="K2243" s="22">
        <v>0</v>
      </c>
      <c r="L2243" s="15">
        <v>10</v>
      </c>
      <c r="M2243" s="15">
        <v>12</v>
      </c>
      <c r="O2243" t="str">
        <f t="shared" ref="O2243:O2267" si="35">+A2243&amp;C2243</f>
        <v>JRQuote Issued</v>
      </c>
    </row>
    <row r="2244" spans="1:15" ht="12" customHeight="1" outlineLevel="1" x14ac:dyDescent="0.2">
      <c r="A2244" s="12" t="s">
        <v>24156</v>
      </c>
      <c r="B2244" s="12">
        <v>18624</v>
      </c>
      <c r="C2244" s="12" t="s">
        <v>24152</v>
      </c>
      <c r="D2244" s="13">
        <v>40079</v>
      </c>
      <c r="E2244" s="13">
        <v>40085</v>
      </c>
      <c r="F2244" s="14">
        <v>40085</v>
      </c>
      <c r="G2244" s="19">
        <v>40088</v>
      </c>
      <c r="H2244" s="19">
        <v>40088</v>
      </c>
      <c r="J2244" s="22">
        <v>3</v>
      </c>
      <c r="K2244" s="22">
        <v>0</v>
      </c>
      <c r="L2244" s="15">
        <v>3</v>
      </c>
      <c r="M2244" s="15">
        <v>0</v>
      </c>
      <c r="O2244" t="str">
        <f t="shared" si="35"/>
        <v>LABQuote Issued</v>
      </c>
    </row>
    <row r="2245" spans="1:15" ht="12" customHeight="1" outlineLevel="1" x14ac:dyDescent="0.2">
      <c r="A2245" s="12" t="s">
        <v>24156</v>
      </c>
      <c r="B2245" s="12">
        <v>18625</v>
      </c>
      <c r="C2245" s="12" t="s">
        <v>24152</v>
      </c>
      <c r="D2245" s="13">
        <v>40066</v>
      </c>
      <c r="E2245" s="13">
        <v>40085</v>
      </c>
      <c r="F2245" s="14">
        <v>40085</v>
      </c>
      <c r="G2245" s="19">
        <v>40087</v>
      </c>
      <c r="H2245" s="19">
        <v>40088</v>
      </c>
      <c r="J2245" s="22">
        <v>2</v>
      </c>
      <c r="K2245" s="22">
        <v>1</v>
      </c>
      <c r="L2245" s="15">
        <v>3</v>
      </c>
      <c r="M2245" s="15">
        <v>0</v>
      </c>
      <c r="O2245" t="str">
        <f t="shared" si="35"/>
        <v>LABQuote Issued</v>
      </c>
    </row>
    <row r="2246" spans="1:15" ht="12" customHeight="1" outlineLevel="1" x14ac:dyDescent="0.2">
      <c r="A2246" s="12" t="s">
        <v>24156</v>
      </c>
      <c r="B2246" s="12">
        <v>18622</v>
      </c>
      <c r="C2246" s="12" t="s">
        <v>20135</v>
      </c>
      <c r="D2246" s="13">
        <v>40084</v>
      </c>
      <c r="E2246" s="13">
        <v>40085</v>
      </c>
      <c r="F2246" s="14">
        <v>40085</v>
      </c>
      <c r="G2246" s="19">
        <v>40092</v>
      </c>
      <c r="H2246" s="19">
        <v>40092</v>
      </c>
      <c r="J2246" s="22">
        <v>7</v>
      </c>
      <c r="K2246" s="22">
        <v>0</v>
      </c>
      <c r="L2246" s="15">
        <v>7</v>
      </c>
      <c r="M2246" s="15">
        <v>0</v>
      </c>
      <c r="O2246" t="str">
        <f t="shared" si="35"/>
        <v>LABBound &amp; Not Paid</v>
      </c>
    </row>
    <row r="2247" spans="1:15" ht="12" customHeight="1" outlineLevel="1" x14ac:dyDescent="0.2">
      <c r="A2247" s="12" t="s">
        <v>24156</v>
      </c>
      <c r="B2247" s="12">
        <v>18626</v>
      </c>
      <c r="C2247" s="12" t="s">
        <v>24151</v>
      </c>
      <c r="D2247" s="13">
        <v>40079</v>
      </c>
      <c r="E2247" s="13">
        <v>40085</v>
      </c>
      <c r="F2247" s="14">
        <v>40085</v>
      </c>
      <c r="G2247" s="19">
        <v>40095</v>
      </c>
      <c r="H2247" s="8"/>
      <c r="J2247" s="22">
        <v>10</v>
      </c>
      <c r="K2247" s="10"/>
      <c r="L2247" s="15">
        <v>0</v>
      </c>
      <c r="M2247" s="15">
        <v>0</v>
      </c>
      <c r="O2247" t="str">
        <f t="shared" si="35"/>
        <v>LABRating</v>
      </c>
    </row>
    <row r="2248" spans="1:15" ht="12" customHeight="1" outlineLevel="1" x14ac:dyDescent="0.2">
      <c r="A2248" s="12" t="s">
        <v>24156</v>
      </c>
      <c r="B2248" s="12">
        <v>17716</v>
      </c>
      <c r="C2248" s="12" t="s">
        <v>24152</v>
      </c>
      <c r="D2248" s="13">
        <v>40084</v>
      </c>
      <c r="E2248" s="13">
        <v>40085</v>
      </c>
      <c r="F2248" s="14">
        <v>40085</v>
      </c>
      <c r="G2248" s="14">
        <v>40087</v>
      </c>
      <c r="H2248" s="14">
        <v>40087</v>
      </c>
      <c r="I2248" s="21">
        <v>40100</v>
      </c>
      <c r="J2248" s="15">
        <v>2</v>
      </c>
      <c r="K2248" s="15">
        <v>0</v>
      </c>
      <c r="L2248" s="15">
        <v>2</v>
      </c>
      <c r="M2248" s="15">
        <v>13</v>
      </c>
      <c r="O2248" t="str">
        <f t="shared" si="35"/>
        <v>LABQuote Issued</v>
      </c>
    </row>
    <row r="2249" spans="1:15" ht="12" customHeight="1" outlineLevel="1" x14ac:dyDescent="0.2">
      <c r="A2249" s="12" t="s">
        <v>24158</v>
      </c>
      <c r="B2249" s="12">
        <v>18628</v>
      </c>
      <c r="C2249" s="12" t="s">
        <v>20133</v>
      </c>
      <c r="D2249" s="18"/>
      <c r="E2249" s="13">
        <v>40085</v>
      </c>
      <c r="F2249" s="14">
        <v>40085</v>
      </c>
      <c r="G2249" s="8"/>
      <c r="H2249" s="8"/>
      <c r="J2249" s="10"/>
      <c r="K2249" s="10"/>
      <c r="L2249" s="15">
        <v>0</v>
      </c>
      <c r="M2249" s="15">
        <v>0</v>
      </c>
      <c r="O2249" t="str">
        <f t="shared" si="35"/>
        <v>NBBDeclined</v>
      </c>
    </row>
    <row r="2250" spans="1:15" ht="12" customHeight="1" outlineLevel="1" x14ac:dyDescent="0.2">
      <c r="A2250" s="12" t="s">
        <v>24158</v>
      </c>
      <c r="B2250" s="12">
        <v>18627</v>
      </c>
      <c r="C2250" s="12" t="s">
        <v>20133</v>
      </c>
      <c r="D2250" s="13">
        <v>40077</v>
      </c>
      <c r="E2250" s="13">
        <v>40085</v>
      </c>
      <c r="F2250" s="14">
        <v>40085</v>
      </c>
      <c r="G2250" s="8"/>
      <c r="H2250" s="8"/>
      <c r="J2250" s="10"/>
      <c r="K2250" s="10"/>
      <c r="L2250" s="15">
        <v>0</v>
      </c>
      <c r="M2250" s="15">
        <v>0</v>
      </c>
      <c r="O2250" t="str">
        <f t="shared" si="35"/>
        <v>NBBDeclined</v>
      </c>
    </row>
    <row r="2251" spans="1:15" ht="12" customHeight="1" outlineLevel="1" x14ac:dyDescent="0.2">
      <c r="A2251" s="12" t="s">
        <v>24158</v>
      </c>
      <c r="B2251" s="12">
        <v>18623</v>
      </c>
      <c r="C2251" s="12" t="s">
        <v>20133</v>
      </c>
      <c r="D2251" s="13">
        <v>40083</v>
      </c>
      <c r="E2251" s="13">
        <v>40085</v>
      </c>
      <c r="F2251" s="14">
        <v>40085</v>
      </c>
      <c r="G2251" s="8"/>
      <c r="H2251" s="8"/>
      <c r="J2251" s="10"/>
      <c r="K2251" s="10"/>
      <c r="L2251" s="15">
        <v>0</v>
      </c>
      <c r="M2251" s="15">
        <v>0</v>
      </c>
      <c r="O2251" t="str">
        <f t="shared" si="35"/>
        <v>NBBDeclined</v>
      </c>
    </row>
    <row r="2252" spans="1:15" ht="12" customHeight="1" outlineLevel="1" x14ac:dyDescent="0.2">
      <c r="A2252" s="12" t="s">
        <v>24158</v>
      </c>
      <c r="B2252" s="12">
        <v>18629</v>
      </c>
      <c r="C2252" s="12" t="s">
        <v>20133</v>
      </c>
      <c r="D2252" s="18"/>
      <c r="E2252" s="13">
        <v>40085</v>
      </c>
      <c r="F2252" s="14">
        <v>40085</v>
      </c>
      <c r="G2252" s="8"/>
      <c r="H2252" s="8"/>
      <c r="I2252" s="18"/>
      <c r="J2252" s="10"/>
      <c r="K2252" s="10"/>
      <c r="L2252" s="15">
        <v>0</v>
      </c>
      <c r="M2252" s="15">
        <v>0</v>
      </c>
      <c r="O2252" t="str">
        <f t="shared" si="35"/>
        <v>NBBDeclined</v>
      </c>
    </row>
    <row r="2253" spans="1:15" ht="12" customHeight="1" outlineLevel="1" x14ac:dyDescent="0.2">
      <c r="A2253" s="12" t="s">
        <v>20138</v>
      </c>
      <c r="B2253" s="12">
        <v>17725</v>
      </c>
      <c r="C2253" s="12" t="s">
        <v>24152</v>
      </c>
      <c r="D2253" s="13">
        <v>40080</v>
      </c>
      <c r="E2253" s="13">
        <v>40085</v>
      </c>
      <c r="F2253" s="14">
        <v>40086</v>
      </c>
      <c r="G2253" s="19">
        <v>40088</v>
      </c>
      <c r="H2253" s="19">
        <v>40093</v>
      </c>
      <c r="I2253" s="21">
        <v>40102</v>
      </c>
      <c r="J2253" s="22">
        <v>2</v>
      </c>
      <c r="K2253" s="22">
        <v>5</v>
      </c>
      <c r="L2253" s="15">
        <v>7</v>
      </c>
      <c r="M2253" s="15">
        <v>9</v>
      </c>
      <c r="O2253" t="str">
        <f t="shared" si="35"/>
        <v>CNJQuote Issued</v>
      </c>
    </row>
    <row r="2254" spans="1:15" ht="12" customHeight="1" outlineLevel="1" x14ac:dyDescent="0.2">
      <c r="A2254" s="12" t="s">
        <v>24153</v>
      </c>
      <c r="B2254" s="12">
        <v>17774</v>
      </c>
      <c r="C2254" s="12" t="s">
        <v>24152</v>
      </c>
      <c r="D2254" s="17">
        <v>40077</v>
      </c>
      <c r="E2254" s="13">
        <v>40085</v>
      </c>
      <c r="F2254" s="14">
        <v>40086</v>
      </c>
      <c r="G2254" s="19">
        <v>40092</v>
      </c>
      <c r="H2254" s="19">
        <v>40093</v>
      </c>
      <c r="I2254" s="21">
        <v>40117</v>
      </c>
      <c r="J2254" s="22">
        <v>6</v>
      </c>
      <c r="K2254" s="22">
        <v>1</v>
      </c>
      <c r="L2254" s="15">
        <v>7</v>
      </c>
      <c r="M2254" s="15">
        <v>24</v>
      </c>
      <c r="O2254" t="str">
        <f t="shared" si="35"/>
        <v>HJMQuote Issued</v>
      </c>
    </row>
    <row r="2255" spans="1:15" ht="12" customHeight="1" outlineLevel="1" x14ac:dyDescent="0.2">
      <c r="A2255" s="12" t="s">
        <v>24153</v>
      </c>
      <c r="B2255" s="12">
        <v>17695</v>
      </c>
      <c r="C2255" s="12" t="s">
        <v>20135</v>
      </c>
      <c r="D2255" s="13">
        <v>40086</v>
      </c>
      <c r="E2255" s="13">
        <v>40086</v>
      </c>
      <c r="F2255" s="14">
        <v>40086</v>
      </c>
      <c r="G2255" s="19">
        <v>40081</v>
      </c>
      <c r="H2255" s="19">
        <v>40086</v>
      </c>
      <c r="I2255" s="21">
        <v>40094</v>
      </c>
      <c r="J2255" s="22">
        <v>-5</v>
      </c>
      <c r="K2255" s="22">
        <v>5</v>
      </c>
      <c r="L2255" s="15">
        <v>0</v>
      </c>
      <c r="M2255" s="15">
        <v>8</v>
      </c>
      <c r="O2255" t="str">
        <f t="shared" si="35"/>
        <v>HJMBound &amp; Not Paid</v>
      </c>
    </row>
    <row r="2256" spans="1:15" ht="12" customHeight="1" outlineLevel="1" x14ac:dyDescent="0.2">
      <c r="A2256" s="12" t="s">
        <v>24156</v>
      </c>
      <c r="B2256" s="12">
        <v>18631</v>
      </c>
      <c r="C2256" s="12" t="s">
        <v>24151</v>
      </c>
      <c r="D2256" s="13">
        <v>40086</v>
      </c>
      <c r="E2256" s="13">
        <v>40086</v>
      </c>
      <c r="F2256" s="14">
        <v>40086</v>
      </c>
      <c r="G2256" s="19">
        <v>40092</v>
      </c>
      <c r="H2256" s="8"/>
      <c r="J2256" s="22">
        <v>6</v>
      </c>
      <c r="K2256" s="10"/>
      <c r="L2256" s="15">
        <v>0</v>
      </c>
      <c r="M2256" s="15">
        <v>0</v>
      </c>
      <c r="O2256" t="str">
        <f t="shared" si="35"/>
        <v>LABRating</v>
      </c>
    </row>
    <row r="2257" spans="1:17" ht="12" customHeight="1" outlineLevel="1" x14ac:dyDescent="0.2">
      <c r="A2257" s="12" t="s">
        <v>24158</v>
      </c>
      <c r="B2257" s="12">
        <v>18630</v>
      </c>
      <c r="C2257" s="12" t="s">
        <v>20133</v>
      </c>
      <c r="D2257" s="13">
        <v>40084</v>
      </c>
      <c r="E2257" s="13">
        <v>40086</v>
      </c>
      <c r="F2257" s="14">
        <v>40086</v>
      </c>
      <c r="G2257" s="8"/>
      <c r="H2257" s="8"/>
      <c r="J2257" s="10"/>
      <c r="K2257" s="10"/>
      <c r="L2257" s="15">
        <v>0</v>
      </c>
      <c r="M2257" s="15">
        <v>0</v>
      </c>
      <c r="O2257" t="str">
        <f t="shared" si="35"/>
        <v>NBBDeclined</v>
      </c>
    </row>
    <row r="2258" spans="1:17" ht="12" customHeight="1" outlineLevel="1" x14ac:dyDescent="0.2">
      <c r="A2258" s="12" t="s">
        <v>20138</v>
      </c>
      <c r="B2258" s="12">
        <v>18072</v>
      </c>
      <c r="C2258" s="12" t="s">
        <v>24151</v>
      </c>
      <c r="D2258" s="13">
        <v>40081</v>
      </c>
      <c r="E2258" s="13">
        <v>40087</v>
      </c>
      <c r="F2258" s="14">
        <v>40087</v>
      </c>
      <c r="G2258" s="8"/>
      <c r="H2258" s="8"/>
      <c r="I2258" s="21">
        <v>40166</v>
      </c>
      <c r="J2258" s="10"/>
      <c r="K2258" s="10"/>
      <c r="L2258" s="15">
        <v>0</v>
      </c>
      <c r="M2258" s="15">
        <v>0</v>
      </c>
      <c r="O2258" t="str">
        <f t="shared" si="35"/>
        <v>CNJRating</v>
      </c>
    </row>
    <row r="2259" spans="1:17" ht="12" customHeight="1" outlineLevel="1" x14ac:dyDescent="0.2">
      <c r="A2259" s="12" t="s">
        <v>24153</v>
      </c>
      <c r="B2259" s="12">
        <v>17676</v>
      </c>
      <c r="C2259" s="12" t="s">
        <v>20135</v>
      </c>
      <c r="D2259" s="17">
        <v>40087</v>
      </c>
      <c r="E2259" s="13">
        <v>40087</v>
      </c>
      <c r="F2259" s="14">
        <v>40087</v>
      </c>
      <c r="G2259" s="19">
        <v>40087</v>
      </c>
      <c r="H2259" s="19">
        <v>40087</v>
      </c>
      <c r="I2259" s="21">
        <v>40091</v>
      </c>
      <c r="J2259" s="22">
        <v>0</v>
      </c>
      <c r="K2259" s="22">
        <v>0</v>
      </c>
      <c r="L2259" s="15">
        <v>0</v>
      </c>
      <c r="M2259" s="15">
        <v>4</v>
      </c>
      <c r="O2259" t="str">
        <f t="shared" si="35"/>
        <v>HJMBound &amp; Not Paid</v>
      </c>
    </row>
    <row r="2260" spans="1:17" ht="12" customHeight="1" outlineLevel="1" x14ac:dyDescent="0.2">
      <c r="A2260" s="12" t="s">
        <v>24156</v>
      </c>
      <c r="B2260" s="12">
        <v>18636</v>
      </c>
      <c r="C2260" s="12" t="s">
        <v>24152</v>
      </c>
      <c r="D2260" s="13">
        <v>40060</v>
      </c>
      <c r="E2260" s="13">
        <v>40087</v>
      </c>
      <c r="F2260" s="14">
        <v>40087</v>
      </c>
      <c r="G2260" s="19">
        <v>40092</v>
      </c>
      <c r="H2260" s="19">
        <v>40092</v>
      </c>
      <c r="J2260" s="22">
        <v>5</v>
      </c>
      <c r="K2260" s="22">
        <v>0</v>
      </c>
      <c r="L2260" s="15">
        <v>5</v>
      </c>
      <c r="M2260" s="15">
        <v>0</v>
      </c>
      <c r="O2260" t="str">
        <f t="shared" si="35"/>
        <v>LABQuote Issued</v>
      </c>
    </row>
    <row r="2261" spans="1:17" ht="12" customHeight="1" outlineLevel="1" x14ac:dyDescent="0.2">
      <c r="A2261" s="12" t="s">
        <v>24156</v>
      </c>
      <c r="B2261" s="12">
        <v>18634</v>
      </c>
      <c r="C2261" s="12" t="s">
        <v>24152</v>
      </c>
      <c r="D2261" s="13">
        <v>40086</v>
      </c>
      <c r="E2261" s="13">
        <v>40087</v>
      </c>
      <c r="F2261" s="14">
        <v>40087</v>
      </c>
      <c r="G2261" s="19">
        <v>40088</v>
      </c>
      <c r="H2261" s="19">
        <v>40088</v>
      </c>
      <c r="J2261" s="22">
        <v>1</v>
      </c>
      <c r="K2261" s="22">
        <v>0</v>
      </c>
      <c r="L2261" s="15">
        <v>1</v>
      </c>
      <c r="M2261" s="15">
        <v>0</v>
      </c>
      <c r="O2261" t="str">
        <f t="shared" si="35"/>
        <v>LABQuote Issued</v>
      </c>
    </row>
    <row r="2262" spans="1:17" ht="12" customHeight="1" outlineLevel="1" x14ac:dyDescent="0.2">
      <c r="A2262" s="12" t="s">
        <v>24156</v>
      </c>
      <c r="B2262" s="12">
        <v>18004</v>
      </c>
      <c r="C2262" s="12" t="s">
        <v>24151</v>
      </c>
      <c r="D2262" s="17">
        <v>40077</v>
      </c>
      <c r="E2262" s="13">
        <v>40087</v>
      </c>
      <c r="F2262" s="14">
        <v>40087</v>
      </c>
      <c r="G2262" s="8"/>
      <c r="H2262" s="8"/>
      <c r="I2262" s="21">
        <v>40149</v>
      </c>
      <c r="J2262" s="10"/>
      <c r="K2262" s="10"/>
      <c r="L2262" s="15">
        <v>0</v>
      </c>
      <c r="M2262" s="15">
        <v>0</v>
      </c>
      <c r="O2262" t="str">
        <f t="shared" si="35"/>
        <v>LABRating</v>
      </c>
    </row>
    <row r="2263" spans="1:17" ht="12" customHeight="1" outlineLevel="1" x14ac:dyDescent="0.2">
      <c r="A2263" s="12" t="s">
        <v>24156</v>
      </c>
      <c r="B2263" s="12">
        <v>17900</v>
      </c>
      <c r="C2263" s="12" t="s">
        <v>24151</v>
      </c>
      <c r="D2263" s="13">
        <v>40084</v>
      </c>
      <c r="E2263" s="13">
        <v>40084</v>
      </c>
      <c r="F2263" s="14">
        <v>40087</v>
      </c>
      <c r="G2263" s="8"/>
      <c r="H2263" s="8"/>
      <c r="I2263" s="21">
        <v>40127</v>
      </c>
      <c r="J2263" s="10"/>
      <c r="K2263" s="10"/>
      <c r="L2263" s="15">
        <v>0</v>
      </c>
      <c r="M2263" s="15">
        <v>0</v>
      </c>
      <c r="O2263" t="str">
        <f t="shared" si="35"/>
        <v>LABRating</v>
      </c>
    </row>
    <row r="2264" spans="1:17" ht="12" customHeight="1" outlineLevel="1" x14ac:dyDescent="0.2">
      <c r="A2264" s="12" t="s">
        <v>24158</v>
      </c>
      <c r="B2264" s="12">
        <v>18635</v>
      </c>
      <c r="C2264" s="12" t="s">
        <v>20133</v>
      </c>
      <c r="D2264" s="13">
        <v>40086</v>
      </c>
      <c r="E2264" s="13">
        <v>40087</v>
      </c>
      <c r="F2264" s="14">
        <v>40087</v>
      </c>
      <c r="G2264" s="8"/>
      <c r="H2264" s="8"/>
      <c r="J2264" s="10"/>
      <c r="K2264" s="10"/>
      <c r="L2264" s="15">
        <v>0</v>
      </c>
      <c r="M2264" s="15">
        <v>0</v>
      </c>
      <c r="O2264" t="str">
        <f t="shared" si="35"/>
        <v>NBBDeclined</v>
      </c>
    </row>
    <row r="2265" spans="1:17" ht="12" customHeight="1" outlineLevel="1" x14ac:dyDescent="0.2">
      <c r="A2265" s="12" t="s">
        <v>24158</v>
      </c>
      <c r="B2265" s="12">
        <v>18633</v>
      </c>
      <c r="C2265" s="12" t="s">
        <v>20133</v>
      </c>
      <c r="D2265" s="13">
        <v>40086</v>
      </c>
      <c r="E2265" s="13">
        <v>40086</v>
      </c>
      <c r="F2265" s="14">
        <v>40087</v>
      </c>
      <c r="G2265" s="8"/>
      <c r="H2265" s="8"/>
      <c r="J2265" s="10"/>
      <c r="K2265" s="10"/>
      <c r="L2265" s="15">
        <v>0</v>
      </c>
      <c r="M2265" s="15">
        <v>0</v>
      </c>
      <c r="O2265" t="str">
        <f t="shared" si="35"/>
        <v>NBBDeclined</v>
      </c>
    </row>
    <row r="2266" spans="1:17" ht="12" customHeight="1" outlineLevel="1" x14ac:dyDescent="0.2">
      <c r="A2266" s="12" t="s">
        <v>24158</v>
      </c>
      <c r="B2266" s="12">
        <v>18637</v>
      </c>
      <c r="C2266" s="12" t="s">
        <v>20133</v>
      </c>
      <c r="D2266" s="13">
        <v>40087</v>
      </c>
      <c r="E2266" s="13">
        <v>40087</v>
      </c>
      <c r="F2266" s="14">
        <v>40087</v>
      </c>
      <c r="G2266" s="8"/>
      <c r="H2266" s="8"/>
      <c r="J2266" s="10"/>
      <c r="K2266" s="10"/>
      <c r="L2266" s="15">
        <v>0</v>
      </c>
      <c r="M2266" s="15">
        <v>0</v>
      </c>
      <c r="O2266" t="str">
        <f t="shared" si="35"/>
        <v>NBBDeclined</v>
      </c>
    </row>
    <row r="2267" spans="1:17" ht="12" customHeight="1" outlineLevel="1" x14ac:dyDescent="0.2">
      <c r="A2267" s="12" t="s">
        <v>24158</v>
      </c>
      <c r="B2267" s="12">
        <v>18632</v>
      </c>
      <c r="C2267" s="12" t="s">
        <v>20133</v>
      </c>
      <c r="D2267" s="13">
        <v>40086</v>
      </c>
      <c r="E2267" s="13">
        <v>40086</v>
      </c>
      <c r="F2267" s="14">
        <v>40087</v>
      </c>
      <c r="G2267" s="8"/>
      <c r="H2267" s="8"/>
      <c r="J2267" s="10"/>
      <c r="K2267" s="10"/>
      <c r="L2267" s="15">
        <v>0</v>
      </c>
      <c r="M2267" s="15">
        <v>0</v>
      </c>
      <c r="O2267" t="str">
        <f t="shared" si="35"/>
        <v>NBBDeclined</v>
      </c>
    </row>
    <row r="2268" spans="1:17" x14ac:dyDescent="0.2">
      <c r="J2268" s="10"/>
      <c r="K2268" s="10"/>
      <c r="L2268" s="10"/>
      <c r="M2268" s="10"/>
    </row>
    <row r="2269" spans="1:17" x14ac:dyDescent="0.2">
      <c r="J2269" s="10"/>
      <c r="K2269" s="10"/>
      <c r="L2269" s="10"/>
      <c r="M2269" s="10"/>
    </row>
    <row r="2270" spans="1:17" x14ac:dyDescent="0.2">
      <c r="J2270" s="10"/>
      <c r="K2270" s="10"/>
      <c r="L2270" s="10"/>
      <c r="M2270" s="10"/>
    </row>
    <row r="2271" spans="1:17" x14ac:dyDescent="0.2">
      <c r="C2271" s="27" t="s">
        <v>24161</v>
      </c>
      <c r="E2271" s="27"/>
      <c r="G2271" s="27" t="s">
        <v>22845</v>
      </c>
      <c r="I2271" s="27" t="s">
        <v>22846</v>
      </c>
      <c r="J2271" s="10"/>
      <c r="K2271" s="27" t="s">
        <v>22847</v>
      </c>
      <c r="L2271" s="10"/>
      <c r="M2271" s="27" t="s">
        <v>22848</v>
      </c>
      <c r="O2271" s="27" t="s">
        <v>22849</v>
      </c>
      <c r="Q2271" s="27" t="s">
        <v>22850</v>
      </c>
    </row>
    <row r="2272" spans="1:17" x14ac:dyDescent="0.2">
      <c r="J2272" s="10"/>
      <c r="L2272" s="10"/>
    </row>
    <row r="2273" spans="2:33" x14ac:dyDescent="0.2">
      <c r="B2273" s="29" t="s">
        <v>20135</v>
      </c>
      <c r="C2273" s="10">
        <f t="shared" ref="C2273:C2284" si="36">COUNTIF($C$3:$C$2267,B2273)</f>
        <v>1476</v>
      </c>
      <c r="E2273" s="10"/>
      <c r="F2273" s="12"/>
      <c r="G2273" s="10">
        <f t="shared" ref="G2273:G2284" si="37">COUNTIF($O$3:$O$2267,W2273)</f>
        <v>61</v>
      </c>
      <c r="H2273" s="30">
        <f t="shared" ref="H2273:H2284" si="38">+G2273/$C2273</f>
        <v>4.1327913279132794E-2</v>
      </c>
      <c r="I2273" s="10">
        <f t="shared" ref="I2273:I2284" si="39">COUNTIF($O$3:$O$2267,Y2273)</f>
        <v>326</v>
      </c>
      <c r="J2273" s="30">
        <f t="shared" ref="J2273:J2284" si="40">+I2273/$C2273</f>
        <v>0.22086720867208673</v>
      </c>
      <c r="K2273" s="10">
        <f t="shared" ref="K2273:K2284" si="41">COUNTIF($O$3:$O$2267,AA2273)</f>
        <v>310</v>
      </c>
      <c r="L2273" s="30">
        <f t="shared" ref="L2273:L2284" si="42">+K2273/$C2273</f>
        <v>0.21002710027100271</v>
      </c>
      <c r="M2273" s="10">
        <f t="shared" ref="M2273:M2284" si="43">COUNTIF($O$3:$O$2267,AC2273)</f>
        <v>351</v>
      </c>
      <c r="N2273" s="30">
        <f t="shared" ref="N2273:N2284" si="44">+M2273/$C2273</f>
        <v>0.23780487804878048</v>
      </c>
      <c r="O2273" s="10">
        <f t="shared" ref="O2273:O2284" si="45">COUNTIF($O$3:$O$2267,AE2273)</f>
        <v>144</v>
      </c>
      <c r="P2273" s="30">
        <f t="shared" ref="P2273:P2284" si="46">+O2273/$C2273</f>
        <v>9.7560975609756101E-2</v>
      </c>
      <c r="Q2273" s="10">
        <f t="shared" ref="Q2273:Q2284" si="47">COUNTIF($O$3:$O$2267,AG2273)</f>
        <v>284</v>
      </c>
      <c r="R2273" s="30">
        <f t="shared" ref="R2273:R2284" si="48">+Q2273/$C2273</f>
        <v>0.19241192411924118</v>
      </c>
      <c r="U2273" s="29" t="s">
        <v>24163</v>
      </c>
      <c r="W2273" s="29" t="str">
        <f t="shared" ref="W2273:W2284" si="49">+"NBB"&amp;B2273</f>
        <v>NBBBound &amp; Not Paid</v>
      </c>
      <c r="Y2273" s="29" t="str">
        <f t="shared" ref="Y2273:Y2284" si="50">+"MCB"&amp;$B2273</f>
        <v>MCBBound &amp; Not Paid</v>
      </c>
      <c r="AA2273" s="29" t="str">
        <f t="shared" ref="AA2273:AA2284" si="51">+"CNJ"&amp;$B2273</f>
        <v>CNJBound &amp; Not Paid</v>
      </c>
      <c r="AC2273" s="29" t="str">
        <f t="shared" ref="AC2273:AC2284" si="52">+"HJM"&amp;$B2273</f>
        <v>HJMBound &amp; Not Paid</v>
      </c>
      <c r="AE2273" s="29" t="str">
        <f t="shared" ref="AE2273:AE2284" si="53">+"JR"&amp;$B2273</f>
        <v>JRBound &amp; Not Paid</v>
      </c>
      <c r="AG2273" s="29" t="str">
        <f t="shared" ref="AG2273:AG2284" si="54">+"LAB"&amp;$B2273</f>
        <v>LABBound &amp; Not Paid</v>
      </c>
    </row>
    <row r="2274" spans="2:33" x14ac:dyDescent="0.2">
      <c r="B2274" s="29" t="s">
        <v>20133</v>
      </c>
      <c r="C2274" s="10">
        <f t="shared" si="36"/>
        <v>457</v>
      </c>
      <c r="E2274" s="10"/>
      <c r="F2274" s="12"/>
      <c r="G2274" s="10">
        <f t="shared" si="37"/>
        <v>320</v>
      </c>
      <c r="H2274" s="30">
        <f t="shared" si="38"/>
        <v>0.70021881838074396</v>
      </c>
      <c r="I2274" s="10">
        <f t="shared" si="39"/>
        <v>0</v>
      </c>
      <c r="J2274" s="30">
        <f t="shared" si="40"/>
        <v>0</v>
      </c>
      <c r="K2274" s="10">
        <f t="shared" si="41"/>
        <v>5</v>
      </c>
      <c r="L2274" s="30">
        <f t="shared" si="42"/>
        <v>1.0940919037199124E-2</v>
      </c>
      <c r="M2274" s="10">
        <f t="shared" si="43"/>
        <v>69</v>
      </c>
      <c r="N2274" s="30">
        <f t="shared" si="44"/>
        <v>0.15098468271334792</v>
      </c>
      <c r="O2274" s="10">
        <f t="shared" si="45"/>
        <v>0</v>
      </c>
      <c r="P2274" s="30">
        <f t="shared" si="46"/>
        <v>0</v>
      </c>
      <c r="Q2274" s="10">
        <f t="shared" si="47"/>
        <v>63</v>
      </c>
      <c r="R2274" s="30">
        <f t="shared" si="48"/>
        <v>0.13785557986870897</v>
      </c>
      <c r="U2274" s="29" t="s">
        <v>24164</v>
      </c>
      <c r="W2274" s="29" t="str">
        <f t="shared" si="49"/>
        <v>NBBDeclined</v>
      </c>
      <c r="Y2274" s="29" t="str">
        <f t="shared" si="50"/>
        <v>MCBDeclined</v>
      </c>
      <c r="AA2274" s="29" t="str">
        <f t="shared" si="51"/>
        <v>CNJDeclined</v>
      </c>
      <c r="AC2274" s="29" t="str">
        <f t="shared" si="52"/>
        <v>HJMDeclined</v>
      </c>
      <c r="AE2274" s="29" t="str">
        <f t="shared" si="53"/>
        <v>JRDeclined</v>
      </c>
      <c r="AG2274" s="29" t="str">
        <f t="shared" si="54"/>
        <v>LABDeclined</v>
      </c>
    </row>
    <row r="2275" spans="2:33" x14ac:dyDescent="0.2">
      <c r="B2275" s="29" t="s">
        <v>20134</v>
      </c>
      <c r="C2275" s="10">
        <f t="shared" si="36"/>
        <v>66</v>
      </c>
      <c r="E2275" s="10"/>
      <c r="F2275" s="12"/>
      <c r="G2275" s="10">
        <f t="shared" si="37"/>
        <v>44</v>
      </c>
      <c r="H2275" s="30">
        <f t="shared" si="38"/>
        <v>0.66666666666666663</v>
      </c>
      <c r="I2275" s="10">
        <f t="shared" si="39"/>
        <v>0</v>
      </c>
      <c r="J2275" s="30">
        <f t="shared" si="40"/>
        <v>0</v>
      </c>
      <c r="K2275" s="10">
        <f t="shared" si="41"/>
        <v>0</v>
      </c>
      <c r="L2275" s="30">
        <f t="shared" si="42"/>
        <v>0</v>
      </c>
      <c r="M2275" s="10">
        <f t="shared" si="43"/>
        <v>11</v>
      </c>
      <c r="N2275" s="30">
        <f t="shared" si="44"/>
        <v>0.16666666666666666</v>
      </c>
      <c r="O2275" s="10">
        <f t="shared" si="45"/>
        <v>0</v>
      </c>
      <c r="P2275" s="30">
        <f t="shared" si="46"/>
        <v>0</v>
      </c>
      <c r="Q2275" s="10">
        <f t="shared" si="47"/>
        <v>11</v>
      </c>
      <c r="R2275" s="30">
        <f t="shared" si="48"/>
        <v>0.16666666666666666</v>
      </c>
      <c r="U2275" s="29" t="s">
        <v>23936</v>
      </c>
      <c r="W2275" s="29" t="str">
        <f t="shared" si="49"/>
        <v>NBBNo Sale</v>
      </c>
      <c r="Y2275" s="29" t="str">
        <f t="shared" si="50"/>
        <v>MCBNo Sale</v>
      </c>
      <c r="AA2275" s="29" t="str">
        <f t="shared" si="51"/>
        <v>CNJNo Sale</v>
      </c>
      <c r="AC2275" s="29" t="str">
        <f t="shared" si="52"/>
        <v>HJMNo Sale</v>
      </c>
      <c r="AE2275" s="29" t="str">
        <f t="shared" si="53"/>
        <v>JRNo Sale</v>
      </c>
      <c r="AG2275" s="29" t="str">
        <f t="shared" si="54"/>
        <v>LABNo Sale</v>
      </c>
    </row>
    <row r="2276" spans="2:33" x14ac:dyDescent="0.2">
      <c r="B2276" s="29" t="s">
        <v>20136</v>
      </c>
      <c r="C2276" s="10">
        <f t="shared" si="36"/>
        <v>64</v>
      </c>
      <c r="E2276" s="10"/>
      <c r="F2276" s="12"/>
      <c r="G2276" s="10">
        <f t="shared" si="37"/>
        <v>33</v>
      </c>
      <c r="H2276" s="30">
        <f t="shared" si="38"/>
        <v>0.515625</v>
      </c>
      <c r="I2276" s="10">
        <f t="shared" si="39"/>
        <v>0</v>
      </c>
      <c r="J2276" s="30">
        <f t="shared" si="40"/>
        <v>0</v>
      </c>
      <c r="K2276" s="10">
        <f t="shared" si="41"/>
        <v>0</v>
      </c>
      <c r="L2276" s="30">
        <f t="shared" si="42"/>
        <v>0</v>
      </c>
      <c r="M2276" s="10">
        <f t="shared" si="43"/>
        <v>12</v>
      </c>
      <c r="N2276" s="30">
        <f t="shared" si="44"/>
        <v>0.1875</v>
      </c>
      <c r="O2276" s="10">
        <f t="shared" si="45"/>
        <v>0</v>
      </c>
      <c r="P2276" s="30">
        <f t="shared" si="46"/>
        <v>0</v>
      </c>
      <c r="Q2276" s="10">
        <f t="shared" si="47"/>
        <v>19</v>
      </c>
      <c r="R2276" s="30">
        <f t="shared" si="48"/>
        <v>0.296875</v>
      </c>
      <c r="U2276" s="29" t="s">
        <v>23937</v>
      </c>
      <c r="W2276" s="29" t="str">
        <f t="shared" si="49"/>
        <v>NBBClose-No Info</v>
      </c>
      <c r="Y2276" s="29" t="str">
        <f t="shared" si="50"/>
        <v>MCBClose-No Info</v>
      </c>
      <c r="AA2276" s="29" t="str">
        <f t="shared" si="51"/>
        <v>CNJClose-No Info</v>
      </c>
      <c r="AC2276" s="29" t="str">
        <f t="shared" si="52"/>
        <v>HJMClose-No Info</v>
      </c>
      <c r="AE2276" s="29" t="str">
        <f t="shared" si="53"/>
        <v>JRClose-No Info</v>
      </c>
      <c r="AG2276" s="29" t="str">
        <f t="shared" si="54"/>
        <v>LABClose-No Info</v>
      </c>
    </row>
    <row r="2277" spans="2:33" x14ac:dyDescent="0.2">
      <c r="B2277" s="29" t="s">
        <v>24151</v>
      </c>
      <c r="C2277" s="10">
        <f t="shared" si="36"/>
        <v>64</v>
      </c>
      <c r="E2277" s="10"/>
      <c r="F2277" s="12"/>
      <c r="G2277" s="10">
        <f t="shared" si="37"/>
        <v>1</v>
      </c>
      <c r="H2277" s="30">
        <f t="shared" si="38"/>
        <v>1.5625E-2</v>
      </c>
      <c r="I2277" s="10">
        <f t="shared" si="39"/>
        <v>4</v>
      </c>
      <c r="J2277" s="30">
        <f t="shared" si="40"/>
        <v>6.25E-2</v>
      </c>
      <c r="K2277" s="10">
        <f t="shared" si="41"/>
        <v>16</v>
      </c>
      <c r="L2277" s="30">
        <f t="shared" si="42"/>
        <v>0.25</v>
      </c>
      <c r="M2277" s="10">
        <f t="shared" si="43"/>
        <v>8</v>
      </c>
      <c r="N2277" s="30">
        <f t="shared" si="44"/>
        <v>0.125</v>
      </c>
      <c r="O2277" s="10">
        <f t="shared" si="45"/>
        <v>17</v>
      </c>
      <c r="P2277" s="30">
        <f t="shared" si="46"/>
        <v>0.265625</v>
      </c>
      <c r="Q2277" s="10">
        <f t="shared" si="47"/>
        <v>18</v>
      </c>
      <c r="R2277" s="30">
        <f t="shared" si="48"/>
        <v>0.28125</v>
      </c>
      <c r="U2277" s="29" t="s">
        <v>23938</v>
      </c>
      <c r="W2277" s="29" t="str">
        <f t="shared" si="49"/>
        <v>NBBRating</v>
      </c>
      <c r="Y2277" s="29" t="str">
        <f t="shared" si="50"/>
        <v>MCBRating</v>
      </c>
      <c r="AA2277" s="29" t="str">
        <f t="shared" si="51"/>
        <v>CNJRating</v>
      </c>
      <c r="AC2277" s="29" t="str">
        <f t="shared" si="52"/>
        <v>HJMRating</v>
      </c>
      <c r="AE2277" s="29" t="str">
        <f t="shared" si="53"/>
        <v>JRRating</v>
      </c>
      <c r="AG2277" s="29" t="str">
        <f t="shared" si="54"/>
        <v>LABRating</v>
      </c>
    </row>
    <row r="2278" spans="2:33" x14ac:dyDescent="0.2">
      <c r="B2278" s="29" t="s">
        <v>24152</v>
      </c>
      <c r="C2278" s="10">
        <f t="shared" si="36"/>
        <v>54</v>
      </c>
      <c r="E2278" s="10"/>
      <c r="F2278" s="12"/>
      <c r="G2278" s="10">
        <f t="shared" si="37"/>
        <v>4</v>
      </c>
      <c r="H2278" s="30">
        <f t="shared" si="38"/>
        <v>7.407407407407407E-2</v>
      </c>
      <c r="I2278" s="10">
        <f t="shared" si="39"/>
        <v>2</v>
      </c>
      <c r="J2278" s="30">
        <f t="shared" si="40"/>
        <v>3.7037037037037035E-2</v>
      </c>
      <c r="K2278" s="10">
        <f t="shared" si="41"/>
        <v>6</v>
      </c>
      <c r="L2278" s="30">
        <f t="shared" si="42"/>
        <v>0.1111111111111111</v>
      </c>
      <c r="M2278" s="10">
        <f t="shared" si="43"/>
        <v>15</v>
      </c>
      <c r="N2278" s="30">
        <f t="shared" si="44"/>
        <v>0.27777777777777779</v>
      </c>
      <c r="O2278" s="10">
        <f t="shared" si="45"/>
        <v>8</v>
      </c>
      <c r="P2278" s="30">
        <f t="shared" si="46"/>
        <v>0.14814814814814814</v>
      </c>
      <c r="Q2278" s="10">
        <f t="shared" si="47"/>
        <v>19</v>
      </c>
      <c r="R2278" s="30">
        <f t="shared" si="48"/>
        <v>0.35185185185185186</v>
      </c>
      <c r="U2278" s="29" t="s">
        <v>23939</v>
      </c>
      <c r="W2278" s="29" t="str">
        <f t="shared" si="49"/>
        <v>NBBQuote Issued</v>
      </c>
      <c r="Y2278" s="29" t="str">
        <f t="shared" si="50"/>
        <v>MCBQuote Issued</v>
      </c>
      <c r="AA2278" s="29" t="str">
        <f t="shared" si="51"/>
        <v>CNJQuote Issued</v>
      </c>
      <c r="AC2278" s="29" t="str">
        <f t="shared" si="52"/>
        <v>HJMQuote Issued</v>
      </c>
      <c r="AE2278" s="29" t="str">
        <f t="shared" si="53"/>
        <v>JRQuote Issued</v>
      </c>
      <c r="AG2278" s="29" t="str">
        <f t="shared" si="54"/>
        <v>LABQuote Issued</v>
      </c>
    </row>
    <row r="2279" spans="2:33" x14ac:dyDescent="0.2">
      <c r="B2279" s="29" t="s">
        <v>24149</v>
      </c>
      <c r="C2279" s="10">
        <f t="shared" si="36"/>
        <v>30</v>
      </c>
      <c r="E2279" s="10"/>
      <c r="F2279" s="12"/>
      <c r="G2279" s="10">
        <f t="shared" si="37"/>
        <v>0</v>
      </c>
      <c r="H2279" s="30">
        <f t="shared" si="38"/>
        <v>0</v>
      </c>
      <c r="I2279" s="10">
        <f t="shared" si="39"/>
        <v>4</v>
      </c>
      <c r="J2279" s="30">
        <f t="shared" si="40"/>
        <v>0.13333333333333333</v>
      </c>
      <c r="K2279" s="10">
        <f t="shared" si="41"/>
        <v>12</v>
      </c>
      <c r="L2279" s="30">
        <f t="shared" si="42"/>
        <v>0.4</v>
      </c>
      <c r="M2279" s="10">
        <f t="shared" si="43"/>
        <v>11</v>
      </c>
      <c r="N2279" s="30">
        <f t="shared" si="44"/>
        <v>0.36666666666666664</v>
      </c>
      <c r="O2279" s="10">
        <f t="shared" si="45"/>
        <v>2</v>
      </c>
      <c r="P2279" s="30">
        <f t="shared" si="46"/>
        <v>6.6666666666666666E-2</v>
      </c>
      <c r="Q2279" s="10">
        <f t="shared" si="47"/>
        <v>1</v>
      </c>
      <c r="R2279" s="30">
        <f t="shared" si="48"/>
        <v>3.3333333333333333E-2</v>
      </c>
      <c r="U2279" s="29" t="s">
        <v>22839</v>
      </c>
      <c r="W2279" s="29" t="str">
        <f t="shared" si="49"/>
        <v>NBBRenewal Laspe Replaced</v>
      </c>
      <c r="Y2279" s="29" t="str">
        <f t="shared" si="50"/>
        <v>MCBRenewal Laspe Replaced</v>
      </c>
      <c r="AA2279" s="29" t="str">
        <f t="shared" si="51"/>
        <v>CNJRenewal Laspe Replaced</v>
      </c>
      <c r="AC2279" s="29" t="str">
        <f t="shared" si="52"/>
        <v>HJMRenewal Laspe Replaced</v>
      </c>
      <c r="AE2279" s="29" t="str">
        <f t="shared" si="53"/>
        <v>JRRenewal Laspe Replaced</v>
      </c>
      <c r="AG2279" s="29" t="str">
        <f t="shared" si="54"/>
        <v>LABRenewal Laspe Replaced</v>
      </c>
    </row>
    <row r="2280" spans="2:33" x14ac:dyDescent="0.2">
      <c r="B2280" s="29" t="s">
        <v>24160</v>
      </c>
      <c r="C2280" s="10">
        <f t="shared" si="36"/>
        <v>23</v>
      </c>
      <c r="E2280" s="10"/>
      <c r="F2280" s="12"/>
      <c r="G2280" s="10">
        <f t="shared" si="37"/>
        <v>4</v>
      </c>
      <c r="H2280" s="30">
        <f t="shared" si="38"/>
        <v>0.17391304347826086</v>
      </c>
      <c r="I2280" s="10">
        <f t="shared" si="39"/>
        <v>5</v>
      </c>
      <c r="J2280" s="30">
        <f t="shared" si="40"/>
        <v>0.21739130434782608</v>
      </c>
      <c r="K2280" s="10">
        <f t="shared" si="41"/>
        <v>6</v>
      </c>
      <c r="L2280" s="30">
        <f t="shared" si="42"/>
        <v>0.2608695652173913</v>
      </c>
      <c r="M2280" s="10">
        <f t="shared" si="43"/>
        <v>2</v>
      </c>
      <c r="N2280" s="30">
        <f t="shared" si="44"/>
        <v>8.6956521739130432E-2</v>
      </c>
      <c r="O2280" s="10">
        <f t="shared" si="45"/>
        <v>0</v>
      </c>
      <c r="P2280" s="30">
        <f t="shared" si="46"/>
        <v>0</v>
      </c>
      <c r="Q2280" s="10">
        <f t="shared" si="47"/>
        <v>6</v>
      </c>
      <c r="R2280" s="30">
        <f t="shared" si="48"/>
        <v>0.2608695652173913</v>
      </c>
      <c r="U2280" s="29" t="s">
        <v>22840</v>
      </c>
      <c r="W2280" s="29" t="str">
        <f t="shared" si="49"/>
        <v>NBBcancel</v>
      </c>
      <c r="Y2280" s="29" t="str">
        <f t="shared" si="50"/>
        <v>MCBcancel</v>
      </c>
      <c r="AA2280" s="29" t="str">
        <f t="shared" si="51"/>
        <v>CNJcancel</v>
      </c>
      <c r="AC2280" s="29" t="str">
        <f t="shared" si="52"/>
        <v>HJMcancel</v>
      </c>
      <c r="AE2280" s="29" t="str">
        <f t="shared" si="53"/>
        <v>JRcancel</v>
      </c>
      <c r="AG2280" s="29" t="str">
        <f t="shared" si="54"/>
        <v>LABcancel</v>
      </c>
    </row>
    <row r="2281" spans="2:33" x14ac:dyDescent="0.2">
      <c r="B2281" s="29" t="s">
        <v>24150</v>
      </c>
      <c r="C2281" s="10">
        <f t="shared" si="36"/>
        <v>20</v>
      </c>
      <c r="E2281" s="10"/>
      <c r="F2281" s="12"/>
      <c r="G2281" s="10">
        <f t="shared" si="37"/>
        <v>0</v>
      </c>
      <c r="H2281" s="30">
        <f t="shared" si="38"/>
        <v>0</v>
      </c>
      <c r="I2281" s="10">
        <f t="shared" si="39"/>
        <v>7</v>
      </c>
      <c r="J2281" s="30">
        <f t="shared" si="40"/>
        <v>0.35</v>
      </c>
      <c r="K2281" s="10">
        <f t="shared" si="41"/>
        <v>4</v>
      </c>
      <c r="L2281" s="30">
        <f t="shared" si="42"/>
        <v>0.2</v>
      </c>
      <c r="M2281" s="10">
        <f t="shared" si="43"/>
        <v>6</v>
      </c>
      <c r="N2281" s="30">
        <f t="shared" si="44"/>
        <v>0.3</v>
      </c>
      <c r="O2281" s="10">
        <f t="shared" si="45"/>
        <v>1</v>
      </c>
      <c r="P2281" s="30">
        <f t="shared" si="46"/>
        <v>0.05</v>
      </c>
      <c r="Q2281" s="10">
        <f t="shared" si="47"/>
        <v>2</v>
      </c>
      <c r="R2281" s="30">
        <f t="shared" si="48"/>
        <v>0.1</v>
      </c>
      <c r="U2281" s="29" t="s">
        <v>22841</v>
      </c>
      <c r="W2281" s="29" t="str">
        <f t="shared" si="49"/>
        <v>NBBDO NOT RENEW</v>
      </c>
      <c r="Y2281" s="29" t="str">
        <f t="shared" si="50"/>
        <v>MCBDO NOT RENEW</v>
      </c>
      <c r="AA2281" s="29" t="str">
        <f t="shared" si="51"/>
        <v>CNJDO NOT RENEW</v>
      </c>
      <c r="AC2281" s="29" t="str">
        <f t="shared" si="52"/>
        <v>HJMDO NOT RENEW</v>
      </c>
      <c r="AE2281" s="29" t="str">
        <f t="shared" si="53"/>
        <v>JRDO NOT RENEW</v>
      </c>
      <c r="AG2281" s="29" t="str">
        <f t="shared" si="54"/>
        <v>LABDO NOT RENEW</v>
      </c>
    </row>
    <row r="2282" spans="2:33" x14ac:dyDescent="0.2">
      <c r="B2282" s="29" t="s">
        <v>24148</v>
      </c>
      <c r="C2282" s="10">
        <f t="shared" si="36"/>
        <v>8</v>
      </c>
      <c r="E2282" s="10"/>
      <c r="F2282" s="12"/>
      <c r="G2282" s="10">
        <f t="shared" si="37"/>
        <v>0</v>
      </c>
      <c r="H2282" s="30">
        <f t="shared" si="38"/>
        <v>0</v>
      </c>
      <c r="I2282" s="10">
        <f t="shared" si="39"/>
        <v>0</v>
      </c>
      <c r="J2282" s="30">
        <f t="shared" si="40"/>
        <v>0</v>
      </c>
      <c r="K2282" s="10">
        <f t="shared" si="41"/>
        <v>3</v>
      </c>
      <c r="L2282" s="30">
        <f t="shared" si="42"/>
        <v>0.375</v>
      </c>
      <c r="M2282" s="10">
        <f t="shared" si="43"/>
        <v>1</v>
      </c>
      <c r="N2282" s="30">
        <f t="shared" si="44"/>
        <v>0.125</v>
      </c>
      <c r="O2282" s="10">
        <f t="shared" si="45"/>
        <v>1</v>
      </c>
      <c r="P2282" s="30">
        <f t="shared" si="46"/>
        <v>0.125</v>
      </c>
      <c r="Q2282" s="10">
        <f t="shared" si="47"/>
        <v>3</v>
      </c>
      <c r="R2282" s="30">
        <f t="shared" si="48"/>
        <v>0.375</v>
      </c>
      <c r="U2282" s="29" t="s">
        <v>22842</v>
      </c>
      <c r="W2282" s="29" t="str">
        <f t="shared" si="49"/>
        <v>NBBRenewal Lapse</v>
      </c>
      <c r="Y2282" s="29" t="str">
        <f t="shared" si="50"/>
        <v>MCBRenewal Lapse</v>
      </c>
      <c r="AA2282" s="29" t="str">
        <f t="shared" si="51"/>
        <v>CNJRenewal Lapse</v>
      </c>
      <c r="AC2282" s="29" t="str">
        <f t="shared" si="52"/>
        <v>HJMRenewal Lapse</v>
      </c>
      <c r="AE2282" s="29" t="str">
        <f t="shared" si="53"/>
        <v>JRRenewal Lapse</v>
      </c>
      <c r="AG2282" s="29" t="str">
        <f t="shared" si="54"/>
        <v>LABRenewal Lapse</v>
      </c>
    </row>
    <row r="2283" spans="2:33" x14ac:dyDescent="0.2">
      <c r="B2283" s="29" t="s">
        <v>24159</v>
      </c>
      <c r="C2283" s="10">
        <f t="shared" si="36"/>
        <v>2</v>
      </c>
      <c r="E2283" s="10"/>
      <c r="F2283" s="12"/>
      <c r="G2283" s="10">
        <f t="shared" si="37"/>
        <v>2</v>
      </c>
      <c r="H2283" s="30">
        <f t="shared" si="38"/>
        <v>1</v>
      </c>
      <c r="I2283" s="10">
        <f t="shared" si="39"/>
        <v>0</v>
      </c>
      <c r="J2283" s="30">
        <f t="shared" si="40"/>
        <v>0</v>
      </c>
      <c r="K2283" s="10">
        <f t="shared" si="41"/>
        <v>0</v>
      </c>
      <c r="L2283" s="30">
        <f t="shared" si="42"/>
        <v>0</v>
      </c>
      <c r="M2283" s="10">
        <f t="shared" si="43"/>
        <v>0</v>
      </c>
      <c r="N2283" s="30">
        <f t="shared" si="44"/>
        <v>0</v>
      </c>
      <c r="O2283" s="10">
        <f t="shared" si="45"/>
        <v>0</v>
      </c>
      <c r="P2283" s="30">
        <f t="shared" si="46"/>
        <v>0</v>
      </c>
      <c r="Q2283" s="10">
        <f t="shared" si="47"/>
        <v>0</v>
      </c>
      <c r="R2283" s="30">
        <f t="shared" si="48"/>
        <v>0</v>
      </c>
      <c r="U2283" s="29" t="s">
        <v>22843</v>
      </c>
      <c r="W2283" s="29" t="str">
        <f t="shared" si="49"/>
        <v>NBBIndication</v>
      </c>
      <c r="Y2283" s="29" t="str">
        <f t="shared" si="50"/>
        <v>MCBIndication</v>
      </c>
      <c r="AA2283" s="29" t="str">
        <f t="shared" si="51"/>
        <v>CNJIndication</v>
      </c>
      <c r="AC2283" s="29" t="str">
        <f t="shared" si="52"/>
        <v>HJMIndication</v>
      </c>
      <c r="AE2283" s="29" t="str">
        <f t="shared" si="53"/>
        <v>JRIndication</v>
      </c>
      <c r="AG2283" s="29" t="str">
        <f t="shared" si="54"/>
        <v>LABIndication</v>
      </c>
    </row>
    <row r="2284" spans="2:33" x14ac:dyDescent="0.2">
      <c r="B2284" s="29" t="s">
        <v>24154</v>
      </c>
      <c r="C2284" s="10">
        <f t="shared" si="36"/>
        <v>1</v>
      </c>
      <c r="E2284" s="10"/>
      <c r="F2284" s="12"/>
      <c r="G2284" s="10">
        <f t="shared" si="37"/>
        <v>0</v>
      </c>
      <c r="H2284" s="30">
        <f t="shared" si="38"/>
        <v>0</v>
      </c>
      <c r="I2284" s="10">
        <f t="shared" si="39"/>
        <v>0</v>
      </c>
      <c r="J2284" s="30">
        <f t="shared" si="40"/>
        <v>0</v>
      </c>
      <c r="K2284" s="10">
        <f t="shared" si="41"/>
        <v>0</v>
      </c>
      <c r="L2284" s="30">
        <f t="shared" si="42"/>
        <v>0</v>
      </c>
      <c r="M2284" s="10">
        <f t="shared" si="43"/>
        <v>1</v>
      </c>
      <c r="N2284" s="30">
        <f t="shared" si="44"/>
        <v>1</v>
      </c>
      <c r="O2284" s="10">
        <f t="shared" si="45"/>
        <v>0</v>
      </c>
      <c r="P2284" s="30">
        <f t="shared" si="46"/>
        <v>0</v>
      </c>
      <c r="Q2284" s="10">
        <f t="shared" si="47"/>
        <v>0</v>
      </c>
      <c r="R2284" s="30">
        <f t="shared" si="48"/>
        <v>0</v>
      </c>
      <c r="U2284" s="29" t="s">
        <v>22844</v>
      </c>
      <c r="W2284" s="29" t="str">
        <f t="shared" si="49"/>
        <v>NBBERP or EPP</v>
      </c>
      <c r="Y2284" s="29" t="str">
        <f t="shared" si="50"/>
        <v>MCBERP or EPP</v>
      </c>
      <c r="AA2284" s="29" t="str">
        <f t="shared" si="51"/>
        <v>CNJERP or EPP</v>
      </c>
      <c r="AC2284" s="29" t="str">
        <f t="shared" si="52"/>
        <v>HJMERP or EPP</v>
      </c>
      <c r="AE2284" s="29" t="str">
        <f t="shared" si="53"/>
        <v>JRERP or EPP</v>
      </c>
      <c r="AG2284" s="29" t="str">
        <f t="shared" si="54"/>
        <v>LABERP or EPP</v>
      </c>
    </row>
    <row r="2285" spans="2:33" x14ac:dyDescent="0.2">
      <c r="J2285" s="10"/>
      <c r="L2285" s="10"/>
    </row>
    <row r="2286" spans="2:33" x14ac:dyDescent="0.2">
      <c r="B2286" s="24" t="s">
        <v>24161</v>
      </c>
      <c r="C2286" s="25">
        <f>SUBTOTAL(9,C2273:C2285)</f>
        <v>2265</v>
      </c>
      <c r="E2286" s="25"/>
      <c r="G2286" s="25">
        <f>SUBTOTAL(9,G2273:G2285)</f>
        <v>469</v>
      </c>
      <c r="I2286" s="25">
        <f>SUBTOTAL(9,I2273:I2285)</f>
        <v>348</v>
      </c>
      <c r="J2286" s="10"/>
      <c r="K2286" s="25">
        <f>SUBTOTAL(9,K2273:K2285)</f>
        <v>362</v>
      </c>
      <c r="L2286" s="10"/>
      <c r="M2286" s="25">
        <f>SUBTOTAL(9,M2273:M2285)</f>
        <v>487</v>
      </c>
      <c r="O2286" s="25">
        <f>SUBTOTAL(9,O2273:O2285)</f>
        <v>173</v>
      </c>
      <c r="Q2286" s="25">
        <f>SUBTOTAL(9,Q2273:Q2285)</f>
        <v>426</v>
      </c>
    </row>
    <row r="2287" spans="2:33" x14ac:dyDescent="0.2">
      <c r="J2287" s="10"/>
      <c r="K2287" s="10"/>
      <c r="L2287" s="10"/>
      <c r="M2287" s="10"/>
    </row>
    <row r="2288" spans="2:33" x14ac:dyDescent="0.2">
      <c r="J2288" s="10"/>
      <c r="K2288" s="10"/>
      <c r="L2288" s="10"/>
      <c r="M2288" s="10"/>
    </row>
    <row r="2289" spans="10:13" x14ac:dyDescent="0.2">
      <c r="J2289" s="10"/>
      <c r="K2289" s="10"/>
      <c r="L2289" s="10"/>
      <c r="M2289" s="10"/>
    </row>
    <row r="2290" spans="10:13" x14ac:dyDescent="0.2">
      <c r="J2290" s="10"/>
      <c r="K2290" s="10"/>
      <c r="L2290" s="10"/>
      <c r="M2290" s="10"/>
    </row>
    <row r="2291" spans="10:13" x14ac:dyDescent="0.2">
      <c r="J2291" s="10"/>
      <c r="K2291" s="10"/>
      <c r="L2291" s="10"/>
      <c r="M2291" s="10"/>
    </row>
    <row r="2292" spans="10:13" x14ac:dyDescent="0.2">
      <c r="J2292" s="10"/>
      <c r="K2292" s="10"/>
      <c r="L2292" s="10"/>
      <c r="M2292" s="10"/>
    </row>
    <row r="2293" spans="10:13" x14ac:dyDescent="0.2">
      <c r="J2293" s="10"/>
      <c r="K2293" s="10"/>
      <c r="L2293" s="10"/>
      <c r="M2293" s="10"/>
    </row>
    <row r="2294" spans="10:13" x14ac:dyDescent="0.2">
      <c r="J2294" s="10"/>
      <c r="K2294" s="10"/>
      <c r="L2294" s="10"/>
      <c r="M2294" s="10"/>
    </row>
    <row r="2295" spans="10:13" x14ac:dyDescent="0.2">
      <c r="J2295" s="10"/>
      <c r="K2295" s="10"/>
      <c r="L2295" s="10"/>
      <c r="M2295" s="10"/>
    </row>
    <row r="2296" spans="10:13" x14ac:dyDescent="0.2">
      <c r="J2296" s="10"/>
      <c r="K2296" s="10"/>
      <c r="L2296" s="10"/>
      <c r="M2296" s="10"/>
    </row>
    <row r="2297" spans="10:13" x14ac:dyDescent="0.2">
      <c r="J2297" s="10"/>
      <c r="K2297" s="10"/>
      <c r="L2297" s="10"/>
      <c r="M2297" s="10"/>
    </row>
  </sheetData>
  <autoFilter ref="A2:M2267"/>
  <phoneticPr fontId="1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</vt:i4>
      </vt:variant>
    </vt:vector>
  </HeadingPairs>
  <TitlesOfParts>
    <vt:vector size="18" baseType="lpstr">
      <vt:lpstr>Sheet1</vt:lpstr>
      <vt:lpstr>revenue base data (2)</vt:lpstr>
      <vt:lpstr>CBA and ROI Template</vt:lpstr>
      <vt:lpstr>July</vt:lpstr>
      <vt:lpstr>August</vt:lpstr>
      <vt:lpstr>July to September</vt:lpstr>
      <vt:lpstr>April to June</vt:lpstr>
      <vt:lpstr>April through September</vt:lpstr>
      <vt:lpstr>No BG</vt:lpstr>
      <vt:lpstr>CambridgeServiceLevelTracking_D</vt:lpstr>
      <vt:lpstr>Loss Picks</vt:lpstr>
      <vt:lpstr>MRS revise</vt:lpstr>
      <vt:lpstr>Marketing Allocation</vt:lpstr>
      <vt:lpstr>Sheet2</vt:lpstr>
      <vt:lpstr>'CBA and ROI Template'!Print_Area</vt:lpstr>
      <vt:lpstr>'Loss Picks'!Print_Area</vt:lpstr>
      <vt:lpstr>'MRS revise'!Print_Area</vt:lpstr>
      <vt:lpstr>'MRS revise'!Print_Titles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Hillary Ahrens</cp:lastModifiedBy>
  <cp:lastPrinted>2016-02-09T13:58:25Z</cp:lastPrinted>
  <dcterms:created xsi:type="dcterms:W3CDTF">2009-10-12T17:53:52Z</dcterms:created>
  <dcterms:modified xsi:type="dcterms:W3CDTF">2018-01-15T19:58:38Z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romOnBase">
    <vt:bool>false</vt:bool>
  </property>
</Properties>
</file>